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negocios\canales tradicionales\Medicion Financiera\SVR_MEDFIN\PROYECTOS\CUENTAS CAPITAL HUMANO\"/>
    </mc:Choice>
  </mc:AlternateContent>
  <bookViews>
    <workbookView xWindow="0" yWindow="0" windowWidth="21600" windowHeight="9735"/>
  </bookViews>
  <sheets>
    <sheet name="Info" sheetId="9" r:id="rId1"/>
    <sheet name="Dashboard" sheetId="2" state="veryHidden" r:id="rId2"/>
    <sheet name="Detalle" sheetId="16" state="veryHidden" r:id="rId3"/>
    <sheet name="Data" sheetId="1" state="veryHidden" r:id="rId4"/>
    <sheet name="Tabla" sheetId="10" state="veryHidden" r:id="rId5"/>
    <sheet name="Exportar" sheetId="15" state="veryHidden" r:id="rId6"/>
    <sheet name="Leyenda" sheetId="8" state="veryHidden" r:id="rId7"/>
  </sheets>
  <functionGroups builtInGroupCount="18"/>
  <externalReferences>
    <externalReference r:id="rId8"/>
  </externalReferences>
  <definedNames>
    <definedName name="Año">Data!$E$12</definedName>
    <definedName name="CuadroNombre">Dashboard!$T$2</definedName>
    <definedName name="CuadroSucursal">Dashboard!$T$4</definedName>
    <definedName name="ED" hidden="1">{#N/A,#N/A,FALSE,"PWS#1";#N/A,#N/A,FALSE,"WS#3";#N/A,#N/A,FALSE,"PWS#4";#N/A,#N/A,FALSE,"WS#4";#N/A,#N/A,FALSE,"PWS#5&amp;6";#N/A,#N/A,FALSE,"PWS#7";#N/A,#N/A,FALSE,"PWS#8";#N/A,#N/A,FALSE,"PWS#9";#N/A,#N/A,FALSE,"PWS#9a";#N/A,#N/A,FALSE,"PWS#10";#N/A,#N/A,FALSE,"PWS#11";#N/A,#N/A,FALSE,"PWS#12";#N/A,#N/A,FALSE,"PWS#13";#N/A,#N/A,FALSE,"PWS#14"}</definedName>
    <definedName name="edo" hidden="1">{#N/A,#N/A,FALSE,"PWS#1";#N/A,#N/A,FALSE,"WS#3";#N/A,#N/A,FALSE,"PWS#4";#N/A,#N/A,FALSE,"WS#4";#N/A,#N/A,FALSE,"PWS#5&amp;6";#N/A,#N/A,FALSE,"PWS#7";#N/A,#N/A,FALSE,"PWS#8";#N/A,#N/A,FALSE,"PWS#9";#N/A,#N/A,FALSE,"PWS#9a";#N/A,#N/A,FALSE,"PWS#10";#N/A,#N/A,FALSE,"PWS#11";#N/A,#N/A,FALSE,"PWS#12";#N/A,#N/A,FALSE,"PWS#13";#N/A,#N/A,FALSE,"PWS#14"}</definedName>
    <definedName name="FiltroAño1">Tabla!$C$5</definedName>
    <definedName name="FiltroAño3">Tabla!$M$6</definedName>
    <definedName name="FiltroAño4">Exportar!$D$3</definedName>
    <definedName name="FiltroMes2">Exportar!$D$5</definedName>
    <definedName name="Mes">Data!$E$13</definedName>
    <definedName name="Ordena">Data!$C$14</definedName>
    <definedName name="Ordenamiento">Data!$E$16</definedName>
    <definedName name="ranrowgrid">Dashboard!$E$12:$AB$12</definedName>
    <definedName name="RArea">Dashboard!$E$25</definedName>
    <definedName name="RAsiento">Dashboard!$J$25</definedName>
    <definedName name="RComprobante">Dashboard!$P$25</definedName>
    <definedName name="RCredito">Dashboard!$Z$25</definedName>
    <definedName name="RDebito">Dashboard!$X$25</definedName>
    <definedName name="RFecha">Dashboard!$C$25</definedName>
    <definedName name="selCol">Data!$C$10</definedName>
    <definedName name="selRow">Data!$C$9</definedName>
    <definedName name="valRowGrid">Data!$C$20</definedName>
    <definedName name="valSelOption" localSheetId="0">[1]Cálculos!$C$2</definedName>
    <definedName name="valSelOption">Data!$C$19</definedName>
    <definedName name="wrn.CONV.." hidden="1">{#N/A,#N/A,FALSE,"PWS#1";#N/A,#N/A,FALSE,"WS#3";#N/A,#N/A,FALSE,"PWS#4";#N/A,#N/A,FALSE,"WS#4";#N/A,#N/A,FALSE,"PWS#5&amp;6";#N/A,#N/A,FALSE,"PWS#7";#N/A,#N/A,FALSE,"PWS#8";#N/A,#N/A,FALSE,"PWS#9";#N/A,#N/A,FALSE,"PWS#9a";#N/A,#N/A,FALSE,"PWS#10";#N/A,#N/A,FALSE,"PWS#11";#N/A,#N/A,FALSE,"PWS#12";#N/A,#N/A,FALSE,"PWS#13";#N/A,#N/A,FALSE,"PWS#14"}</definedName>
  </definedNames>
  <calcPr calcId="152511"/>
  <pivotCaches>
    <pivotCache cacheId="0" r:id="rId9"/>
    <pivotCache cacheId="1" r:id="rId10"/>
    <pivotCache cacheId="2" r:id="rId11"/>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16" i="1" l="1"/>
  <c r="L5" i="1"/>
  <c r="M5" i="1" s="1"/>
  <c r="N5" i="1" s="1"/>
  <c r="O5" i="1" s="1"/>
  <c r="P5" i="1" s="1"/>
  <c r="Q5" i="1" s="1"/>
  <c r="Q4" i="1"/>
  <c r="P4" i="1"/>
  <c r="O4" i="1"/>
  <c r="N4" i="1"/>
  <c r="L4" i="1"/>
  <c r="C16" i="1" s="1"/>
  <c r="E16" i="1" s="1"/>
  <c r="M4" i="1"/>
  <c r="D15" i="1" l="1"/>
  <c r="A7578" i="16" l="1"/>
  <c r="A7901" i="16"/>
  <c r="A7902" i="16"/>
  <c r="A7903" i="16"/>
  <c r="A7743" i="16"/>
  <c r="A7744" i="16"/>
  <c r="A7579" i="16"/>
  <c r="A7904" i="16"/>
  <c r="A5726" i="16"/>
  <c r="A3451" i="16"/>
  <c r="A3135" i="16"/>
  <c r="A2791" i="16"/>
  <c r="A2600" i="16"/>
  <c r="A2112" i="16"/>
  <c r="A548" i="16"/>
  <c r="A556" i="16"/>
  <c r="A7036" i="16"/>
  <c r="A7208" i="16"/>
  <c r="A7292" i="16"/>
  <c r="A7309" i="16"/>
  <c r="A7542" i="16"/>
  <c r="A7745" i="16"/>
  <c r="A7580" i="16"/>
  <c r="A7581" i="16"/>
  <c r="A7905" i="16"/>
  <c r="A7746" i="16"/>
  <c r="A7906" i="16"/>
  <c r="A7582" i="16"/>
  <c r="A7907" i="16"/>
  <c r="A7908" i="16"/>
  <c r="A7583" i="16"/>
  <c r="A7909" i="16"/>
  <c r="A7747" i="16"/>
  <c r="A7910" i="16"/>
  <c r="A7017" i="16"/>
  <c r="A7073" i="16"/>
  <c r="A7119" i="16"/>
  <c r="A7170" i="16"/>
  <c r="A7140" i="16"/>
  <c r="A7233" i="16"/>
  <c r="A7340" i="16"/>
  <c r="A7341" i="16"/>
  <c r="A7395" i="16"/>
  <c r="A7396" i="16"/>
  <c r="A7478" i="16"/>
  <c r="A7495" i="16"/>
  <c r="A7911" i="16"/>
  <c r="A7584" i="16"/>
  <c r="A7912" i="16"/>
  <c r="A7585" i="16"/>
  <c r="A7748" i="16"/>
  <c r="A7913" i="16"/>
  <c r="A7914" i="16"/>
  <c r="A7915" i="16"/>
  <c r="A7749" i="16"/>
  <c r="A6984" i="16"/>
  <c r="A7397" i="16"/>
  <c r="A7750" i="16"/>
  <c r="A7586" i="16"/>
  <c r="A7916" i="16"/>
  <c r="A7917" i="16"/>
  <c r="A7751" i="16"/>
  <c r="A7918" i="16"/>
  <c r="A6985" i="16"/>
  <c r="A6986" i="16"/>
  <c r="A7342" i="16"/>
  <c r="A7508" i="16"/>
  <c r="A7752" i="16"/>
  <c r="A7587" i="16"/>
  <c r="A7919" i="16"/>
  <c r="A7920" i="16"/>
  <c r="A7921" i="16"/>
  <c r="A7922" i="16"/>
  <c r="A7753" i="16"/>
  <c r="A7923" i="16"/>
  <c r="A6998" i="16"/>
  <c r="A7264" i="16"/>
  <c r="A7924" i="16"/>
  <c r="A7925" i="16"/>
  <c r="A7588" i="16"/>
  <c r="A7754" i="16"/>
  <c r="A7926" i="16"/>
  <c r="A7927" i="16"/>
  <c r="A7928" i="16"/>
  <c r="A7265" i="16"/>
  <c r="A7479" i="16"/>
  <c r="A7929" i="16"/>
  <c r="A7589" i="16"/>
  <c r="A7930" i="16"/>
  <c r="A7755" i="16"/>
  <c r="A7931" i="16"/>
  <c r="A7932" i="16"/>
  <c r="A7018" i="16"/>
  <c r="A7108" i="16"/>
  <c r="A7141" i="16"/>
  <c r="A7317" i="16"/>
  <c r="A7343" i="16"/>
  <c r="A7385" i="16"/>
  <c r="A7933" i="16"/>
  <c r="A7590" i="16"/>
  <c r="A7934" i="16"/>
  <c r="A7935" i="16"/>
  <c r="A7756" i="16"/>
  <c r="A7591" i="16"/>
  <c r="A7936" i="16"/>
  <c r="A7757" i="16"/>
  <c r="A7209" i="16"/>
  <c r="A7266" i="16"/>
  <c r="A7310" i="16"/>
  <c r="A7937" i="16"/>
  <c r="A7938" i="16"/>
  <c r="A7939" i="16"/>
  <c r="A7940" i="16"/>
  <c r="A7941" i="16"/>
  <c r="A7019" i="16"/>
  <c r="A7062" i="16"/>
  <c r="A7074" i="16"/>
  <c r="A7109" i="16"/>
  <c r="A7171" i="16"/>
  <c r="A7142" i="16"/>
  <c r="A7181" i="16"/>
  <c r="A7184" i="16"/>
  <c r="A7276" i="16"/>
  <c r="A7372" i="16"/>
  <c r="A7318" i="16"/>
  <c r="A7344" i="16"/>
  <c r="A7418" i="16"/>
  <c r="A7532" i="16"/>
  <c r="A7942" i="16"/>
  <c r="A7943" i="16"/>
  <c r="A7592" i="16"/>
  <c r="A7944" i="16"/>
  <c r="A7593" i="16"/>
  <c r="A7945" i="16"/>
  <c r="A7758" i="16"/>
  <c r="A7759" i="16"/>
  <c r="A7311" i="16"/>
  <c r="A7594" i="16"/>
  <c r="A7946" i="16"/>
  <c r="A7760" i="16"/>
  <c r="A7947" i="16"/>
  <c r="A7761" i="16"/>
  <c r="A6987" i="16"/>
  <c r="A6999" i="16"/>
  <c r="A7037" i="16"/>
  <c r="A7210" i="16"/>
  <c r="A7267" i="16"/>
  <c r="A7398" i="16"/>
  <c r="A7399" i="16"/>
  <c r="A7509" i="16"/>
  <c r="A7595" i="16"/>
  <c r="A7596" i="16"/>
  <c r="A7948" i="16"/>
  <c r="A7949" i="16"/>
  <c r="A7950" i="16"/>
  <c r="A7951" i="16"/>
  <c r="A7952" i="16"/>
  <c r="A7762" i="16"/>
  <c r="A6988" i="16"/>
  <c r="A7172" i="16"/>
  <c r="A7480" i="16"/>
  <c r="A7953" i="16"/>
  <c r="A7763" i="16"/>
  <c r="A7954" i="16"/>
  <c r="A7087" i="16"/>
  <c r="A7211" i="16"/>
  <c r="A7293" i="16"/>
  <c r="A7373" i="16"/>
  <c r="A7955" i="16"/>
  <c r="A7956" i="16"/>
  <c r="A7957" i="16"/>
  <c r="A7958" i="16"/>
  <c r="A7764" i="16"/>
  <c r="A7020" i="16"/>
  <c r="A7038" i="16"/>
  <c r="A7039" i="16"/>
  <c r="A7143" i="16"/>
  <c r="A7277" i="16"/>
  <c r="A7374" i="16"/>
  <c r="A7345" i="16"/>
  <c r="A7427" i="16"/>
  <c r="A7510" i="16"/>
  <c r="A7597" i="16"/>
  <c r="A7959" i="16"/>
  <c r="A7960" i="16"/>
  <c r="A7961" i="16"/>
  <c r="A7598" i="16"/>
  <c r="A7962" i="16"/>
  <c r="A7963" i="16"/>
  <c r="A7765" i="16"/>
  <c r="A7766" i="16"/>
  <c r="A7021" i="16"/>
  <c r="A7055" i="16"/>
  <c r="A7075" i="16"/>
  <c r="A7144" i="16"/>
  <c r="A7185" i="16"/>
  <c r="A7201" i="16"/>
  <c r="A7234" i="16"/>
  <c r="A7260" i="16"/>
  <c r="A7319" i="16"/>
  <c r="A7346" i="16"/>
  <c r="A7347" i="16"/>
  <c r="A7379" i="16"/>
  <c r="A7386" i="16"/>
  <c r="A7449" i="16"/>
  <c r="A7457" i="16"/>
  <c r="A7486" i="16"/>
  <c r="A7496" i="16"/>
  <c r="A7533" i="16"/>
  <c r="A7543" i="16"/>
  <c r="A7544" i="16"/>
  <c r="A7964" i="16"/>
  <c r="A7965" i="16"/>
  <c r="A7966" i="16"/>
  <c r="A7599" i="16"/>
  <c r="A7967" i="16"/>
  <c r="A7600" i="16"/>
  <c r="A7968" i="16"/>
  <c r="A7767" i="16"/>
  <c r="A7768" i="16"/>
  <c r="A7268" i="16"/>
  <c r="A7428" i="16"/>
  <c r="A7511" i="16"/>
  <c r="A7969" i="16"/>
  <c r="A7970" i="16"/>
  <c r="A7769" i="16"/>
  <c r="A7400" i="16"/>
  <c r="A7601" i="16"/>
  <c r="A7971" i="16"/>
  <c r="A7972" i="16"/>
  <c r="A7770" i="16"/>
  <c r="A7973" i="16"/>
  <c r="A7602" i="16"/>
  <c r="A6989" i="16"/>
  <c r="A6990" i="16"/>
  <c r="A7000" i="16"/>
  <c r="A7145" i="16"/>
  <c r="A7348" i="16"/>
  <c r="A7429" i="16"/>
  <c r="A7565" i="16"/>
  <c r="A7974" i="16"/>
  <c r="A7771" i="16"/>
  <c r="A7975" i="16"/>
  <c r="A7976" i="16"/>
  <c r="A7977" i="16"/>
  <c r="A7603" i="16"/>
  <c r="A7604" i="16"/>
  <c r="A7772" i="16"/>
  <c r="A7056" i="16"/>
  <c r="A7088" i="16"/>
  <c r="A7076" i="16"/>
  <c r="A7146" i="16"/>
  <c r="A7269" i="16"/>
  <c r="A7294" i="16"/>
  <c r="A7278" i="16"/>
  <c r="A7273" i="16"/>
  <c r="A7320" i="16"/>
  <c r="A7349" i="16"/>
  <c r="A7350" i="16"/>
  <c r="A7446" i="16"/>
  <c r="A7978" i="16"/>
  <c r="A7979" i="16"/>
  <c r="A7605" i="16"/>
  <c r="A7980" i="16"/>
  <c r="A7606" i="16"/>
  <c r="A7773" i="16"/>
  <c r="A7981" i="16"/>
  <c r="A7774" i="16"/>
  <c r="A7005" i="16"/>
  <c r="A7022" i="16"/>
  <c r="A7040" i="16"/>
  <c r="A7089" i="16"/>
  <c r="A7077" i="16"/>
  <c r="A7120" i="16"/>
  <c r="A7147" i="16"/>
  <c r="A7270" i="16"/>
  <c r="A7321" i="16"/>
  <c r="A7351" i="16"/>
  <c r="A7441" i="16"/>
  <c r="A7465" i="16"/>
  <c r="A7497" i="16"/>
  <c r="A7775" i="16"/>
  <c r="A7982" i="16"/>
  <c r="A7983" i="16"/>
  <c r="A7607" i="16"/>
  <c r="A7984" i="16"/>
  <c r="A7608" i="16"/>
  <c r="A7985" i="16"/>
  <c r="A7776" i="16"/>
  <c r="A7777" i="16"/>
  <c r="A7110" i="16"/>
  <c r="A7312" i="16"/>
  <c r="A7986" i="16"/>
  <c r="A7987" i="16"/>
  <c r="A7778" i="16"/>
  <c r="A7988" i="16"/>
  <c r="A7989" i="16"/>
  <c r="A7466" i="16"/>
  <c r="A7990" i="16"/>
  <c r="A7779" i="16"/>
  <c r="A7991" i="16"/>
  <c r="A7401" i="16"/>
  <c r="A7545" i="16"/>
  <c r="A7992" i="16"/>
  <c r="A7993" i="16"/>
  <c r="A7609" i="16"/>
  <c r="A7780" i="16"/>
  <c r="A7994" i="16"/>
  <c r="A7063" i="16"/>
  <c r="A7078" i="16"/>
  <c r="A7121" i="16"/>
  <c r="A7173" i="16"/>
  <c r="A7148" i="16"/>
  <c r="A7261" i="16"/>
  <c r="A7375" i="16"/>
  <c r="A7322" i="16"/>
  <c r="A7352" i="16"/>
  <c r="A7458" i="16"/>
  <c r="A7995" i="16"/>
  <c r="A7610" i="16"/>
  <c r="A7611" i="16"/>
  <c r="A7781" i="16"/>
  <c r="A7996" i="16"/>
  <c r="A7997" i="16"/>
  <c r="A7998" i="16"/>
  <c r="A7782" i="16"/>
  <c r="A7612" i="16"/>
  <c r="A7783" i="16"/>
  <c r="A7402" i="16"/>
  <c r="A7784" i="16"/>
  <c r="A7999" i="16"/>
  <c r="A7613" i="16"/>
  <c r="A8000" i="16"/>
  <c r="A8001" i="16"/>
  <c r="A6981" i="16"/>
  <c r="A7001" i="16"/>
  <c r="A7149" i="16"/>
  <c r="A7212" i="16"/>
  <c r="A7228" i="16"/>
  <c r="A7323" i="16"/>
  <c r="A7403" i="16"/>
  <c r="A7447" i="16"/>
  <c r="A8002" i="16"/>
  <c r="A8003" i="16"/>
  <c r="A8004" i="16"/>
  <c r="A7614" i="16"/>
  <c r="A7785" i="16"/>
  <c r="A7615" i="16"/>
  <c r="A7786" i="16"/>
  <c r="A8005" i="16"/>
  <c r="A6991" i="16"/>
  <c r="A7041" i="16"/>
  <c r="A7122" i="16"/>
  <c r="A7174" i="16"/>
  <c r="A7150" i="16"/>
  <c r="A7213" i="16"/>
  <c r="A7324" i="16"/>
  <c r="A7353" i="16"/>
  <c r="A7512" i="16"/>
  <c r="A7546" i="16"/>
  <c r="A7547" i="16"/>
  <c r="A7616" i="16"/>
  <c r="A8006" i="16"/>
  <c r="A8007" i="16"/>
  <c r="A8008" i="16"/>
  <c r="A8009" i="16"/>
  <c r="A7617" i="16"/>
  <c r="A8010" i="16"/>
  <c r="A7787" i="16"/>
  <c r="A7111" i="16"/>
  <c r="A7123" i="16"/>
  <c r="A7151" i="16"/>
  <c r="A7376" i="16"/>
  <c r="A7325" i="16"/>
  <c r="A7548" i="16"/>
  <c r="A8011" i="16"/>
  <c r="A8012" i="16"/>
  <c r="A8013" i="16"/>
  <c r="A7618" i="16"/>
  <c r="A8014" i="16"/>
  <c r="A7788" i="16"/>
  <c r="A7789" i="16"/>
  <c r="A7042" i="16"/>
  <c r="A8015" i="16"/>
  <c r="A8016" i="16"/>
  <c r="A8017" i="16"/>
  <c r="A7619" i="16"/>
  <c r="A7790" i="16"/>
  <c r="A7057" i="16"/>
  <c r="A7079" i="16"/>
  <c r="A7080" i="16"/>
  <c r="A7152" i="16"/>
  <c r="A7354" i="16"/>
  <c r="A7430" i="16"/>
  <c r="A7481" i="16"/>
  <c r="A7534" i="16"/>
  <c r="A7549" i="16"/>
  <c r="A7550" i="16"/>
  <c r="A8018" i="16"/>
  <c r="A7620" i="16"/>
  <c r="A7791" i="16"/>
  <c r="A7621" i="16"/>
  <c r="A8019" i="16"/>
  <c r="A8020" i="16"/>
  <c r="A7792" i="16"/>
  <c r="A7793" i="16"/>
  <c r="A7006" i="16"/>
  <c r="A7023" i="16"/>
  <c r="A7153" i="16"/>
  <c r="A7186" i="16"/>
  <c r="A7235" i="16"/>
  <c r="A7279" i="16"/>
  <c r="A7326" i="16"/>
  <c r="A7355" i="16"/>
  <c r="A7442" i="16"/>
  <c r="A7459" i="16"/>
  <c r="A7525" i="16"/>
  <c r="A7535" i="16"/>
  <c r="A7622" i="16"/>
  <c r="A8021" i="16"/>
  <c r="A8022" i="16"/>
  <c r="A7623" i="16"/>
  <c r="A7624" i="16"/>
  <c r="A8023" i="16"/>
  <c r="A8024" i="16"/>
  <c r="A7794" i="16"/>
  <c r="A7795" i="16"/>
  <c r="A8025" i="16"/>
  <c r="A8026" i="16"/>
  <c r="A7796" i="16"/>
  <c r="A7797" i="16"/>
  <c r="A7625" i="16"/>
  <c r="A8027" i="16"/>
  <c r="A7626" i="16"/>
  <c r="A7043" i="16"/>
  <c r="A7404" i="16"/>
  <c r="A8028" i="16"/>
  <c r="A8029" i="16"/>
  <c r="A7798" i="16"/>
  <c r="A8030" i="16"/>
  <c r="A7405" i="16"/>
  <c r="A7482" i="16"/>
  <c r="A7799" i="16"/>
  <c r="A8031" i="16"/>
  <c r="A8032" i="16"/>
  <c r="A7024" i="16"/>
  <c r="A7090" i="16"/>
  <c r="A7064" i="16"/>
  <c r="A7081" i="16"/>
  <c r="A7175" i="16"/>
  <c r="A7154" i="16"/>
  <c r="A7229" i="16"/>
  <c r="A7280" i="16"/>
  <c r="A7303" i="16"/>
  <c r="A7356" i="16"/>
  <c r="A7327" i="16"/>
  <c r="A7357" i="16"/>
  <c r="A7536" i="16"/>
  <c r="A8033" i="16"/>
  <c r="A8034" i="16"/>
  <c r="A7627" i="16"/>
  <c r="A8035" i="16"/>
  <c r="A7800" i="16"/>
  <c r="A7628" i="16"/>
  <c r="A7801" i="16"/>
  <c r="A7058" i="16"/>
  <c r="A7082" i="16"/>
  <c r="A7176" i="16"/>
  <c r="A7155" i="16"/>
  <c r="A7187" i="16"/>
  <c r="A7214" i="16"/>
  <c r="A7236" i="16"/>
  <c r="A7262" i="16"/>
  <c r="A7281" i="16"/>
  <c r="A7328" i="16"/>
  <c r="A7358" i="16"/>
  <c r="A7419" i="16"/>
  <c r="A7443" i="16"/>
  <c r="A7460" i="16"/>
  <c r="A7537" i="16"/>
  <c r="A7551" i="16"/>
  <c r="A7552" i="16"/>
  <c r="A8036" i="16"/>
  <c r="A8037" i="16"/>
  <c r="A7629" i="16"/>
  <c r="A8038" i="16"/>
  <c r="A8039" i="16"/>
  <c r="A7630" i="16"/>
  <c r="A8040" i="16"/>
  <c r="A7802" i="16"/>
  <c r="A7803" i="16"/>
  <c r="A7215" i="16"/>
  <c r="A7467" i="16"/>
  <c r="A7553" i="16"/>
  <c r="A8041" i="16"/>
  <c r="A6992" i="16"/>
  <c r="A7025" i="16"/>
  <c r="A7124" i="16"/>
  <c r="A7156" i="16"/>
  <c r="A7202" i="16"/>
  <c r="A7282" i="16"/>
  <c r="A7329" i="16"/>
  <c r="A7359" i="16"/>
  <c r="A7420" i="16"/>
  <c r="A7411" i="16"/>
  <c r="A7461" i="16"/>
  <c r="A7468" i="16"/>
  <c r="A7631" i="16"/>
  <c r="A8042" i="16"/>
  <c r="A8043" i="16"/>
  <c r="A8044" i="16"/>
  <c r="A8045" i="16"/>
  <c r="A7632" i="16"/>
  <c r="A8046" i="16"/>
  <c r="A7633" i="16"/>
  <c r="A7804" i="16"/>
  <c r="A7805" i="16"/>
  <c r="A7177" i="16"/>
  <c r="A7216" i="16"/>
  <c r="A7806" i="16"/>
  <c r="A8047" i="16"/>
  <c r="A8048" i="16"/>
  <c r="A8049" i="16"/>
  <c r="A7217" i="16"/>
  <c r="A7271" i="16"/>
  <c r="A8050" i="16"/>
  <c r="A7807" i="16"/>
  <c r="A7634" i="16"/>
  <c r="A7808" i="16"/>
  <c r="A8051" i="16"/>
  <c r="A7059" i="16"/>
  <c r="A7065" i="16"/>
  <c r="A7157" i="16"/>
  <c r="A7188" i="16"/>
  <c r="A7218" i="16"/>
  <c r="A7237" i="16"/>
  <c r="A7283" i="16"/>
  <c r="A7304" i="16"/>
  <c r="A7360" i="16"/>
  <c r="A7498" i="16"/>
  <c r="A7554" i="16"/>
  <c r="A8052" i="16"/>
  <c r="A7635" i="16"/>
  <c r="A7809" i="16"/>
  <c r="A7636" i="16"/>
  <c r="A7637" i="16"/>
  <c r="A7810" i="16"/>
  <c r="A8053" i="16"/>
  <c r="A7811" i="16"/>
  <c r="A7002" i="16"/>
  <c r="A7158" i="16"/>
  <c r="A7159" i="16"/>
  <c r="A7189" i="16"/>
  <c r="A7219" i="16"/>
  <c r="A7330" i="16"/>
  <c r="A7361" i="16"/>
  <c r="A7387" i="16"/>
  <c r="A7513" i="16"/>
  <c r="A7555" i="16"/>
  <c r="A8054" i="16"/>
  <c r="A8055" i="16"/>
  <c r="A8056" i="16"/>
  <c r="A7638" i="16"/>
  <c r="A7639" i="16"/>
  <c r="A8057" i="16"/>
  <c r="A7812" i="16"/>
  <c r="A7813" i="16"/>
  <c r="A7044" i="16"/>
  <c r="A7045" i="16"/>
  <c r="A7112" i="16"/>
  <c r="A7220" i="16"/>
  <c r="A7295" i="16"/>
  <c r="A7431" i="16"/>
  <c r="A7514" i="16"/>
  <c r="A7515" i="16"/>
  <c r="A8058" i="16"/>
  <c r="A8059" i="16"/>
  <c r="A7640" i="16"/>
  <c r="A8060" i="16"/>
  <c r="A8061" i="16"/>
  <c r="A7406" i="16"/>
  <c r="A7432" i="16"/>
  <c r="A7433" i="16"/>
  <c r="A8062" i="16"/>
  <c r="A8063" i="16"/>
  <c r="A8064" i="16"/>
  <c r="A8065" i="16"/>
  <c r="A7641" i="16"/>
  <c r="A7814" i="16"/>
  <c r="A8066" i="16"/>
  <c r="A8067" i="16"/>
  <c r="A7190" i="16"/>
  <c r="A7238" i="16"/>
  <c r="A8068" i="16"/>
  <c r="A7642" i="16"/>
  <c r="A7815" i="16"/>
  <c r="A7816" i="16"/>
  <c r="A6993" i="16"/>
  <c r="A7113" i="16"/>
  <c r="A7296" i="16"/>
  <c r="A7362" i="16"/>
  <c r="A7643" i="16"/>
  <c r="A8069" i="16"/>
  <c r="A7817" i="16"/>
  <c r="A7818" i="16"/>
  <c r="A8070" i="16"/>
  <c r="A8071" i="16"/>
  <c r="A7556" i="16"/>
  <c r="A8072" i="16"/>
  <c r="A7644" i="16"/>
  <c r="A7819" i="16"/>
  <c r="A8073" i="16"/>
  <c r="A7820" i="16"/>
  <c r="A8074" i="16"/>
  <c r="A8075" i="16"/>
  <c r="A8076" i="16"/>
  <c r="A8077" i="16"/>
  <c r="A7821" i="16"/>
  <c r="A7125" i="16"/>
  <c r="A7221" i="16"/>
  <c r="A7407" i="16"/>
  <c r="A7557" i="16"/>
  <c r="A7822" i="16"/>
  <c r="A8078" i="16"/>
  <c r="A8079" i="16"/>
  <c r="A8080" i="16"/>
  <c r="A8081" i="16"/>
  <c r="A7645" i="16"/>
  <c r="A7823" i="16"/>
  <c r="A8082" i="16"/>
  <c r="A7083" i="16"/>
  <c r="A7178" i="16"/>
  <c r="A7126" i="16"/>
  <c r="A7160" i="16"/>
  <c r="A7179" i="16"/>
  <c r="A7180" i="16"/>
  <c r="A7161" i="16"/>
  <c r="A7195" i="16"/>
  <c r="A7182" i="16"/>
  <c r="A7191" i="16"/>
  <c r="A7239" i="16"/>
  <c r="A7263" i="16"/>
  <c r="A7284" i="16"/>
  <c r="A7363" i="16"/>
  <c r="A7388" i="16"/>
  <c r="A7434" i="16"/>
  <c r="A7421" i="16"/>
  <c r="A7440" i="16"/>
  <c r="A7444" i="16"/>
  <c r="A7824" i="16"/>
  <c r="A8083" i="16"/>
  <c r="A7646" i="16"/>
  <c r="A7647" i="16"/>
  <c r="A8084" i="16"/>
  <c r="A8085" i="16"/>
  <c r="A7648" i="16"/>
  <c r="A8086" i="16"/>
  <c r="A7825" i="16"/>
  <c r="A7826" i="16"/>
  <c r="A7558" i="16"/>
  <c r="A7649" i="16"/>
  <c r="A8087" i="16"/>
  <c r="A8088" i="16"/>
  <c r="A8089" i="16"/>
  <c r="A7827" i="16"/>
  <c r="A8090" i="16"/>
  <c r="A6994" i="16"/>
  <c r="A7127" i="16"/>
  <c r="A7435" i="16"/>
  <c r="A7559" i="16"/>
  <c r="A7650" i="16"/>
  <c r="A8091" i="16"/>
  <c r="A7651" i="16"/>
  <c r="A7828" i="16"/>
  <c r="A8092" i="16"/>
  <c r="A8093" i="16"/>
  <c r="A8094" i="16"/>
  <c r="A7222" i="16"/>
  <c r="A7223" i="16"/>
  <c r="A8095" i="16"/>
  <c r="A8096" i="16"/>
  <c r="A7829" i="16"/>
  <c r="A8097" i="16"/>
  <c r="A8098" i="16"/>
  <c r="A7377" i="16"/>
  <c r="A7436" i="16"/>
  <c r="A7469" i="16"/>
  <c r="A7483" i="16"/>
  <c r="A7560" i="16"/>
  <c r="A7830" i="16"/>
  <c r="A8099" i="16"/>
  <c r="A8100" i="16"/>
  <c r="A8101" i="16"/>
  <c r="A8102" i="16"/>
  <c r="A7831" i="16"/>
  <c r="A8103" i="16"/>
  <c r="A7162" i="16"/>
  <c r="A7516" i="16"/>
  <c r="A7517" i="16"/>
  <c r="A8104" i="16"/>
  <c r="A8105" i="16"/>
  <c r="A7832" i="16"/>
  <c r="A8106" i="16"/>
  <c r="A7026" i="16"/>
  <c r="A7128" i="16"/>
  <c r="A7163" i="16"/>
  <c r="A7285" i="16"/>
  <c r="A7364" i="16"/>
  <c r="A7389" i="16"/>
  <c r="A7652" i="16"/>
  <c r="A8107" i="16"/>
  <c r="A7653" i="16"/>
  <c r="A8108" i="16"/>
  <c r="A7833" i="16"/>
  <c r="A7834" i="16"/>
  <c r="A7437" i="16"/>
  <c r="A7518" i="16"/>
  <c r="A7835" i="16"/>
  <c r="A7654" i="16"/>
  <c r="A8109" i="16"/>
  <c r="A8110" i="16"/>
  <c r="A8111" i="16"/>
  <c r="A7655" i="16"/>
  <c r="A7836" i="16"/>
  <c r="A8112" i="16"/>
  <c r="A6983" i="16"/>
  <c r="A6982" i="16"/>
  <c r="A6996" i="16"/>
  <c r="A6997" i="16"/>
  <c r="A7030" i="16"/>
  <c r="A7013" i="16"/>
  <c r="A7009" i="16"/>
  <c r="A7014" i="16"/>
  <c r="A7032" i="16"/>
  <c r="A7029" i="16"/>
  <c r="A7011" i="16"/>
  <c r="A7033" i="16"/>
  <c r="A7034" i="16"/>
  <c r="A7031" i="16"/>
  <c r="A7015" i="16"/>
  <c r="A7008" i="16"/>
  <c r="A7016" i="16"/>
  <c r="A7012" i="16"/>
  <c r="A7004" i="16"/>
  <c r="A7035" i="16"/>
  <c r="A7010" i="16"/>
  <c r="A7049" i="16"/>
  <c r="A7052" i="16"/>
  <c r="A7050" i="16"/>
  <c r="A7053" i="16"/>
  <c r="A7060" i="16"/>
  <c r="A7061" i="16"/>
  <c r="A7054" i="16"/>
  <c r="A7051" i="16"/>
  <c r="A7071" i="16"/>
  <c r="A7067" i="16"/>
  <c r="A7070" i="16"/>
  <c r="A7085" i="16"/>
  <c r="A7086" i="16"/>
  <c r="A7068" i="16"/>
  <c r="A7072" i="16"/>
  <c r="A7069" i="16"/>
  <c r="A7102" i="16"/>
  <c r="A7101" i="16"/>
  <c r="A7099" i="16"/>
  <c r="A7095" i="16"/>
  <c r="A7100" i="16"/>
  <c r="A7094" i="16"/>
  <c r="A7096" i="16"/>
  <c r="A7104" i="16"/>
  <c r="A7091" i="16"/>
  <c r="A7103" i="16"/>
  <c r="A7097" i="16"/>
  <c r="A7105" i="16"/>
  <c r="A7106" i="16"/>
  <c r="A7098" i="16"/>
  <c r="A7093" i="16"/>
  <c r="A7107" i="16"/>
  <c r="A7092" i="16"/>
  <c r="A7139" i="16"/>
  <c r="A7118" i="16"/>
  <c r="A7134" i="16"/>
  <c r="A7135" i="16"/>
  <c r="A7117" i="16"/>
  <c r="A7129" i="16"/>
  <c r="A7136" i="16"/>
  <c r="A7131" i="16"/>
  <c r="A7168" i="16"/>
  <c r="A7137" i="16"/>
  <c r="A7166" i="16"/>
  <c r="A7130" i="16"/>
  <c r="A7138" i="16"/>
  <c r="A7167" i="16"/>
  <c r="A7133" i="16"/>
  <c r="A7169" i="16"/>
  <c r="A7132" i="16"/>
  <c r="A7194" i="16"/>
  <c r="A7183" i="16"/>
  <c r="A7193" i="16"/>
  <c r="A7196" i="16"/>
  <c r="A7198" i="16"/>
  <c r="A7204" i="16"/>
  <c r="A7197" i="16"/>
  <c r="A7206" i="16"/>
  <c r="A7199" i="16"/>
  <c r="A7200" i="16"/>
  <c r="A7205" i="16"/>
  <c r="A7207" i="16"/>
  <c r="A7232" i="16"/>
  <c r="A7230" i="16"/>
  <c r="A7241" i="16"/>
  <c r="A7242" i="16"/>
  <c r="A7231" i="16"/>
  <c r="A7243" i="16"/>
  <c r="A7247" i="16"/>
  <c r="A7253" i="16"/>
  <c r="A7258" i="16"/>
  <c r="A7255" i="16"/>
  <c r="A7259" i="16"/>
  <c r="A7248" i="16"/>
  <c r="A7256" i="16"/>
  <c r="A7249" i="16"/>
  <c r="A7257" i="16"/>
  <c r="A7250" i="16"/>
  <c r="A7252" i="16"/>
  <c r="A7251" i="16"/>
  <c r="A7254" i="16"/>
  <c r="A7274" i="16"/>
  <c r="A7275" i="16"/>
  <c r="A7290" i="16"/>
  <c r="A7289" i="16"/>
  <c r="A7291" i="16"/>
  <c r="A7288" i="16"/>
  <c r="A7307" i="16"/>
  <c r="A7299" i="16"/>
  <c r="A7302" i="16"/>
  <c r="A7301" i="16"/>
  <c r="A7306" i="16"/>
  <c r="A7308" i="16"/>
  <c r="A7300" i="16"/>
  <c r="A7305" i="16"/>
  <c r="A7333" i="16"/>
  <c r="A7370" i="16"/>
  <c r="A7369" i="16"/>
  <c r="A7338" i="16"/>
  <c r="A7337" i="16"/>
  <c r="A7316" i="16"/>
  <c r="A7335" i="16"/>
  <c r="A7315" i="16"/>
  <c r="A7368" i="16"/>
  <c r="A7332" i="16"/>
  <c r="A7339" i="16"/>
  <c r="A7336" i="16"/>
  <c r="A7371" i="16"/>
  <c r="A7334" i="16"/>
  <c r="A7392" i="16"/>
  <c r="A7391" i="16"/>
  <c r="A7383" i="16"/>
  <c r="A7393" i="16"/>
  <c r="A7384" i="16"/>
  <c r="A7380" i="16"/>
  <c r="A7382" i="16"/>
  <c r="A7381" i="16"/>
  <c r="A7390" i="16"/>
  <c r="A7414" i="16"/>
  <c r="A7426" i="16"/>
  <c r="A7416" i="16"/>
  <c r="A7417" i="16"/>
  <c r="A7410" i="16"/>
  <c r="A7424" i="16"/>
  <c r="A7425" i="16"/>
  <c r="A7413" i="16"/>
  <c r="A7415" i="16"/>
  <c r="A7445" i="16"/>
  <c r="A7451" i="16"/>
  <c r="A7464" i="16"/>
  <c r="A7452" i="16"/>
  <c r="A7453" i="16"/>
  <c r="A7450" i="16"/>
  <c r="A7456" i="16"/>
  <c r="A7454" i="16"/>
  <c r="A7448" i="16"/>
  <c r="A7455" i="16"/>
  <c r="A7474" i="16"/>
  <c r="A7475" i="16"/>
  <c r="A7476" i="16"/>
  <c r="A7471" i="16"/>
  <c r="A7473" i="16"/>
  <c r="A7477" i="16"/>
  <c r="A7470" i="16"/>
  <c r="A7472" i="16"/>
  <c r="A7507" i="16"/>
  <c r="A7493" i="16"/>
  <c r="A7491" i="16"/>
  <c r="A7488" i="16"/>
  <c r="A7494" i="16"/>
  <c r="A7506" i="16"/>
  <c r="A7499" i="16"/>
  <c r="A7489" i="16"/>
  <c r="A7500" i="16"/>
  <c r="A7504" i="16"/>
  <c r="A7487" i="16"/>
  <c r="A7490" i="16"/>
  <c r="A7505" i="16"/>
  <c r="A7501" i="16"/>
  <c r="A7503" i="16"/>
  <c r="A7492" i="16"/>
  <c r="A7485" i="16"/>
  <c r="A7502" i="16"/>
  <c r="A7526" i="16"/>
  <c r="A7538" i="16"/>
  <c r="A7541" i="16"/>
  <c r="A7522" i="16"/>
  <c r="A7523" i="16"/>
  <c r="A7529" i="16"/>
  <c r="A7540" i="16"/>
  <c r="A7530" i="16"/>
  <c r="A7524" i="16"/>
  <c r="A7531" i="16"/>
  <c r="A7527" i="16"/>
  <c r="A7528" i="16"/>
  <c r="A7539" i="16"/>
  <c r="A7713" i="16"/>
  <c r="A7885" i="16"/>
  <c r="A7726" i="16"/>
  <c r="A7860" i="16"/>
  <c r="A7696" i="16"/>
  <c r="A7740" i="16"/>
  <c r="A7741" i="16"/>
  <c r="A7719" i="16"/>
  <c r="A7676" i="16"/>
  <c r="A7697" i="16"/>
  <c r="A7683" i="16"/>
  <c r="A7708" i="16"/>
  <c r="A7880" i="16"/>
  <c r="A7720" i="16"/>
  <c r="A7669" i="16"/>
  <c r="A7685" i="16"/>
  <c r="A7742" i="16"/>
  <c r="A7694" i="16"/>
  <c r="A7887" i="16"/>
  <c r="A7568" i="16"/>
  <c r="A7566" i="16"/>
  <c r="A7727" i="16"/>
  <c r="A7891" i="16"/>
  <c r="A7728" i="16"/>
  <c r="A7680" i="16"/>
  <c r="A7735" i="16"/>
  <c r="A7721" i="16"/>
  <c r="A7876" i="16"/>
  <c r="A7689" i="16"/>
  <c r="A7670" i="16"/>
  <c r="A7672" i="16"/>
  <c r="A7671" i="16"/>
  <c r="A7569" i="16"/>
  <c r="A7698" i="16"/>
  <c r="A7709" i="16"/>
  <c r="A7896" i="16"/>
  <c r="A7873" i="16"/>
  <c r="A7690" i="16"/>
  <c r="A7877" i="16"/>
  <c r="A7691" i="16"/>
  <c r="A7692" i="16"/>
  <c r="A7874" i="16"/>
  <c r="A7706" i="16"/>
  <c r="A7881" i="16"/>
  <c r="A7710" i="16"/>
  <c r="A7892" i="16"/>
  <c r="A7893" i="16"/>
  <c r="A7677" i="16"/>
  <c r="A7684" i="16"/>
  <c r="A7868" i="16"/>
  <c r="A7736" i="16"/>
  <c r="A7729" i="16"/>
  <c r="A8113" i="16"/>
  <c r="A7673" i="16"/>
  <c r="A7714" i="16"/>
  <c r="A7869" i="16"/>
  <c r="A7715" i="16"/>
  <c r="A7701" i="16"/>
  <c r="A7737" i="16"/>
  <c r="A7681" i="16"/>
  <c r="A7878" i="16"/>
  <c r="A7888" i="16"/>
  <c r="A7894" i="16"/>
  <c r="A7864" i="16"/>
  <c r="A7682" i="16"/>
  <c r="A7722" i="16"/>
  <c r="A7716" i="16"/>
  <c r="A7695" i="16"/>
  <c r="A7686" i="16"/>
  <c r="A7865" i="16"/>
  <c r="A7573" i="16"/>
  <c r="A7723" i="16"/>
  <c r="A7882" i="16"/>
  <c r="A7567" i="16"/>
  <c r="A7738" i="16"/>
  <c r="A7699" i="16"/>
  <c r="A7730" i="16"/>
  <c r="A7866" i="16"/>
  <c r="A7897" i="16"/>
  <c r="A7674" i="16"/>
  <c r="A7574" i="16"/>
  <c r="A7702" i="16"/>
  <c r="A7875" i="16"/>
  <c r="A7870" i="16"/>
  <c r="A7717" i="16"/>
  <c r="A7861" i="16"/>
  <c r="A7889" i="16"/>
  <c r="A7862" i="16"/>
  <c r="A7898" i="16"/>
  <c r="A7570" i="16"/>
  <c r="A7687" i="16"/>
  <c r="A7675" i="16"/>
  <c r="A7739" i="16"/>
  <c r="A7883" i="16"/>
  <c r="A7707" i="16"/>
  <c r="A7724" i="16"/>
  <c r="A7731" i="16"/>
  <c r="A7867" i="16"/>
  <c r="A7575" i="16"/>
  <c r="A7571" i="16"/>
  <c r="A7886" i="16"/>
  <c r="A7703" i="16"/>
  <c r="A7576" i="16"/>
  <c r="A7895" i="16"/>
  <c r="A7678" i="16"/>
  <c r="A7871" i="16"/>
  <c r="A7577" i="16"/>
  <c r="A7679" i="16"/>
  <c r="A7872" i="16"/>
  <c r="A7725" i="16"/>
  <c r="A7884" i="16"/>
  <c r="A7572" i="16"/>
  <c r="A7688" i="16"/>
  <c r="A7718" i="16"/>
  <c r="A7863" i="16"/>
  <c r="A7899" i="16"/>
  <c r="A7711" i="16"/>
  <c r="A7879" i="16"/>
  <c r="A7693" i="16"/>
  <c r="A7890" i="16"/>
  <c r="A7700" i="16"/>
  <c r="A7712" i="16"/>
  <c r="A7732" i="16"/>
  <c r="A7733" i="16"/>
  <c r="A7900" i="16"/>
  <c r="A7704" i="16"/>
  <c r="A7705" i="16"/>
  <c r="A7734" i="16"/>
  <c r="A7027" i="16"/>
  <c r="A7066" i="16"/>
  <c r="A7114" i="16"/>
  <c r="A7164" i="16"/>
  <c r="A7297" i="16"/>
  <c r="A7286" i="16"/>
  <c r="A7365" i="16"/>
  <c r="A7422" i="16"/>
  <c r="A7412" i="16"/>
  <c r="A7462" i="16"/>
  <c r="A8114" i="16"/>
  <c r="A8115" i="16"/>
  <c r="A8116" i="16"/>
  <c r="A7656" i="16"/>
  <c r="A7837" i="16"/>
  <c r="A8117" i="16"/>
  <c r="A7657" i="16"/>
  <c r="A7838" i="16"/>
  <c r="A8118" i="16"/>
  <c r="A7839" i="16"/>
  <c r="A7007" i="16"/>
  <c r="A7028" i="16"/>
  <c r="A7084" i="16"/>
  <c r="A7165" i="16"/>
  <c r="A7192" i="16"/>
  <c r="A7224" i="16"/>
  <c r="A7203" i="16"/>
  <c r="A7240" i="16"/>
  <c r="A7287" i="16"/>
  <c r="A7313" i="16"/>
  <c r="A7366" i="16"/>
  <c r="A7331" i="16"/>
  <c r="A7367" i="16"/>
  <c r="A7423" i="16"/>
  <c r="A7463" i="16"/>
  <c r="A7484" i="16"/>
  <c r="A8119" i="16"/>
  <c r="A8120" i="16"/>
  <c r="A8121" i="16"/>
  <c r="A7658" i="16"/>
  <c r="A8122" i="16"/>
  <c r="A7659" i="16"/>
  <c r="A7840" i="16"/>
  <c r="A7841" i="16"/>
  <c r="A6995" i="16"/>
  <c r="A7046" i="16"/>
  <c r="A7047" i="16"/>
  <c r="A7244" i="16"/>
  <c r="A7842" i="16"/>
  <c r="A8123" i="16"/>
  <c r="A8124" i="16"/>
  <c r="A8125" i="16"/>
  <c r="A8126" i="16"/>
  <c r="A7003" i="16"/>
  <c r="A8127" i="16"/>
  <c r="A7843" i="16"/>
  <c r="A8128" i="16"/>
  <c r="A7298" i="16"/>
  <c r="A7408" i="16"/>
  <c r="A7844" i="16"/>
  <c r="A8129" i="16"/>
  <c r="A7660" i="16"/>
  <c r="A7845" i="16"/>
  <c r="A8130" i="16"/>
  <c r="A7846" i="16"/>
  <c r="A8131" i="16"/>
  <c r="A7661" i="16"/>
  <c r="A8132" i="16"/>
  <c r="A7245" i="16"/>
  <c r="A7272" i="16"/>
  <c r="A7519" i="16"/>
  <c r="A7662" i="16"/>
  <c r="A8133" i="16"/>
  <c r="A8134" i="16"/>
  <c r="A8135" i="16"/>
  <c r="A8136" i="16"/>
  <c r="A7847" i="16"/>
  <c r="A7115" i="16"/>
  <c r="A7116" i="16"/>
  <c r="A7520" i="16"/>
  <c r="A7663" i="16"/>
  <c r="A8137" i="16"/>
  <c r="A8138" i="16"/>
  <c r="A7848" i="16"/>
  <c r="A8139" i="16"/>
  <c r="A7048" i="16"/>
  <c r="A7521" i="16"/>
  <c r="A7561" i="16"/>
  <c r="A7849" i="16"/>
  <c r="A7850" i="16"/>
  <c r="A8140" i="16"/>
  <c r="A8141" i="16"/>
  <c r="A8142" i="16"/>
  <c r="A7438" i="16"/>
  <c r="A7439" i="16"/>
  <c r="A7562" i="16"/>
  <c r="A7563" i="16"/>
  <c r="A7851" i="16"/>
  <c r="A7852" i="16"/>
  <c r="A8143" i="16"/>
  <c r="A8144" i="16"/>
  <c r="A8145" i="16"/>
  <c r="A8146" i="16"/>
  <c r="A7225" i="16"/>
  <c r="A7226" i="16"/>
  <c r="A7227" i="16"/>
  <c r="A8147" i="16"/>
  <c r="A8148" i="16"/>
  <c r="A7664" i="16"/>
  <c r="A8149" i="16"/>
  <c r="A8150" i="16"/>
  <c r="A7853" i="16"/>
  <c r="A7854" i="16"/>
  <c r="A7246" i="16"/>
  <c r="A7409" i="16"/>
  <c r="A7564" i="16"/>
  <c r="A7665" i="16"/>
  <c r="A7666" i="16"/>
  <c r="A7855" i="16"/>
  <c r="A8151" i="16"/>
  <c r="A8152" i="16"/>
  <c r="A8153" i="16"/>
  <c r="A8154" i="16"/>
  <c r="A7856" i="16"/>
  <c r="A8155" i="16"/>
  <c r="A7314" i="16"/>
  <c r="A7667" i="16"/>
  <c r="A7857" i="16"/>
  <c r="A8156" i="16"/>
  <c r="A8157" i="16"/>
  <c r="A8158" i="16"/>
  <c r="A5083" i="16"/>
  <c r="A5473" i="16"/>
  <c r="A6800" i="16"/>
  <c r="A6863" i="16"/>
  <c r="A6870" i="16"/>
  <c r="A557" i="16"/>
  <c r="A486" i="16"/>
  <c r="A362" i="16"/>
  <c r="A5246" i="16"/>
  <c r="A5639" i="16"/>
  <c r="A5317" i="16"/>
  <c r="A5474" i="16"/>
  <c r="A5475" i="16"/>
  <c r="A5476" i="16"/>
  <c r="A5346" i="16"/>
  <c r="A6871" i="16"/>
  <c r="A6921" i="16"/>
  <c r="A6894" i="16"/>
  <c r="A6930" i="16"/>
  <c r="A5168" i="16"/>
  <c r="A6825" i="16"/>
  <c r="A5169" i="16"/>
  <c r="A5247" i="16"/>
  <c r="A5477" i="16"/>
  <c r="A6958" i="16"/>
  <c r="A5347" i="16"/>
  <c r="A5640" i="16"/>
  <c r="A5348" i="16"/>
  <c r="A5318" i="16"/>
  <c r="A5478" i="16"/>
  <c r="A5349" i="16"/>
  <c r="A5591" i="16"/>
  <c r="A5592" i="16"/>
  <c r="A6872" i="16"/>
  <c r="A6895" i="16"/>
  <c r="A5519" i="16"/>
  <c r="A5145" i="16"/>
  <c r="A5170" i="16"/>
  <c r="A5243" i="16"/>
  <c r="A5479" i="16"/>
  <c r="A5319" i="16"/>
  <c r="A5350" i="16"/>
  <c r="A5502" i="16"/>
  <c r="A5641" i="16"/>
  <c r="A5627" i="16"/>
  <c r="A6788" i="16"/>
  <c r="A6809" i="16"/>
  <c r="A6844" i="16"/>
  <c r="A6873" i="16"/>
  <c r="A6896" i="16"/>
  <c r="A6931" i="16"/>
  <c r="A6927" i="16"/>
  <c r="A6939" i="16"/>
  <c r="A5171" i="16"/>
  <c r="A6959" i="16"/>
  <c r="A5480" i="16"/>
  <c r="A6897" i="16"/>
  <c r="A5520" i="16"/>
  <c r="A6864" i="16"/>
  <c r="A5134" i="16"/>
  <c r="A5232" i="16"/>
  <c r="A5244" i="16"/>
  <c r="A5248" i="16"/>
  <c r="A5249" i="16"/>
  <c r="A5320" i="16"/>
  <c r="A5351" i="16"/>
  <c r="A5628" i="16"/>
  <c r="A6789" i="16"/>
  <c r="A6898" i="16"/>
  <c r="A5072" i="16"/>
  <c r="A5151" i="16"/>
  <c r="A5161" i="16"/>
  <c r="A5224" i="16"/>
  <c r="A5250" i="16"/>
  <c r="A5353" i="16"/>
  <c r="A5354" i="16"/>
  <c r="A5503" i="16"/>
  <c r="A5581" i="16"/>
  <c r="A5610" i="16"/>
  <c r="A5629" i="16"/>
  <c r="A6790" i="16"/>
  <c r="A6810" i="16"/>
  <c r="A6874" i="16"/>
  <c r="A6899" i="16"/>
  <c r="A6928" i="16"/>
  <c r="A6940" i="16"/>
  <c r="A6953" i="16"/>
  <c r="A5355" i="16"/>
  <c r="A5616" i="16"/>
  <c r="A5321" i="16"/>
  <c r="A5642" i="16"/>
  <c r="A5356" i="16"/>
  <c r="A6826" i="16"/>
  <c r="A6875" i="16"/>
  <c r="A6900" i="16"/>
  <c r="A5162" i="16"/>
  <c r="A5322" i="16"/>
  <c r="A5440" i="16"/>
  <c r="A5441" i="16"/>
  <c r="A5582" i="16"/>
  <c r="A5600" i="16"/>
  <c r="A5643" i="16"/>
  <c r="A6827" i="16"/>
  <c r="A6811" i="16"/>
  <c r="A6901" i="16"/>
  <c r="A6968" i="16"/>
  <c r="A5146" i="16"/>
  <c r="A5225" i="16"/>
  <c r="A5442" i="16"/>
  <c r="A5323" i="16"/>
  <c r="A5324" i="16"/>
  <c r="A5481" i="16"/>
  <c r="A5443" i="16"/>
  <c r="A6836" i="16"/>
  <c r="A6922" i="16"/>
  <c r="A6902" i="16"/>
  <c r="A5504" i="16"/>
  <c r="A5593" i="16"/>
  <c r="A5594" i="16"/>
  <c r="A5172" i="16"/>
  <c r="A5251" i="16"/>
  <c r="A5073" i="16"/>
  <c r="A5135" i="16"/>
  <c r="A5226" i="16"/>
  <c r="A5444" i="16"/>
  <c r="A5482" i="16"/>
  <c r="A5325" i="16"/>
  <c r="A5445" i="16"/>
  <c r="A5595" i="16"/>
  <c r="A5611" i="16"/>
  <c r="A6812" i="16"/>
  <c r="A6828" i="16"/>
  <c r="A6845" i="16"/>
  <c r="A6923" i="16"/>
  <c r="A6876" i="16"/>
  <c r="A6903" i="16"/>
  <c r="A5305" i="16"/>
  <c r="A5306" i="16"/>
  <c r="A6976" i="16"/>
  <c r="A5084" i="16"/>
  <c r="A5074" i="16"/>
  <c r="A5233" i="16"/>
  <c r="A5483" i="16"/>
  <c r="A5446" i="16"/>
  <c r="A5583" i="16"/>
  <c r="A6850" i="16"/>
  <c r="A6904" i="16"/>
  <c r="A6977" i="16"/>
  <c r="A5484" i="16"/>
  <c r="A5326" i="16"/>
  <c r="A5447" i="16"/>
  <c r="A5644" i="16"/>
  <c r="A5645" i="16"/>
  <c r="A6877" i="16"/>
  <c r="A6905" i="16"/>
  <c r="A6954" i="16"/>
  <c r="A5085" i="16"/>
  <c r="A5485" i="16"/>
  <c r="A6978" i="16"/>
  <c r="A5075" i="16"/>
  <c r="A5584" i="16"/>
  <c r="A5227" i="16"/>
  <c r="A5234" i="16"/>
  <c r="A5486" i="16"/>
  <c r="A5448" i="16"/>
  <c r="A5505" i="16"/>
  <c r="A6906" i="16"/>
  <c r="A5125" i="16"/>
  <c r="A5163" i="16"/>
  <c r="A5449" i="16"/>
  <c r="A5327" i="16"/>
  <c r="A5450" i="16"/>
  <c r="A5506" i="16"/>
  <c r="A6785" i="16"/>
  <c r="A6791" i="16"/>
  <c r="A6813" i="16"/>
  <c r="A6846" i="16"/>
  <c r="A6878" i="16"/>
  <c r="A6907" i="16"/>
  <c r="A6865" i="16"/>
  <c r="A6932" i="16"/>
  <c r="A5173" i="16"/>
  <c r="A5487" i="16"/>
  <c r="A6908" i="16"/>
  <c r="A5164" i="16"/>
  <c r="A5228" i="16"/>
  <c r="A5488" i="16"/>
  <c r="A5451" i="16"/>
  <c r="A5507" i="16"/>
  <c r="A6879" i="16"/>
  <c r="A6909" i="16"/>
  <c r="A6964" i="16"/>
  <c r="A5245" i="16"/>
  <c r="A5307" i="16"/>
  <c r="A5489" i="16"/>
  <c r="A5328" i="16"/>
  <c r="A5452" i="16"/>
  <c r="A5601" i="16"/>
  <c r="A5612" i="16"/>
  <c r="A6801" i="16"/>
  <c r="A6792" i="16"/>
  <c r="A6802" i="16"/>
  <c r="A6814" i="16"/>
  <c r="A6880" i="16"/>
  <c r="A6910" i="16"/>
  <c r="A6941" i="16"/>
  <c r="A6965" i="16"/>
  <c r="A5076" i="16"/>
  <c r="A5136" i="16"/>
  <c r="A5165" i="16"/>
  <c r="A5174" i="16"/>
  <c r="A5235" i="16"/>
  <c r="A5229" i="16"/>
  <c r="A5329" i="16"/>
  <c r="A5490" i="16"/>
  <c r="A5453" i="16"/>
  <c r="A5508" i="16"/>
  <c r="A5522" i="16"/>
  <c r="A5585" i="16"/>
  <c r="A5602" i="16"/>
  <c r="A5630" i="16"/>
  <c r="A5646" i="16"/>
  <c r="A6793" i="16"/>
  <c r="A6866" i="16"/>
  <c r="A6881" i="16"/>
  <c r="A6911" i="16"/>
  <c r="A6969" i="16"/>
  <c r="A6803" i="16"/>
  <c r="A6829" i="16"/>
  <c r="A6960" i="16"/>
  <c r="A5647" i="16"/>
  <c r="A6841" i="16"/>
  <c r="A5137" i="16"/>
  <c r="A5175" i="16"/>
  <c r="A5330" i="16"/>
  <c r="A5454" i="16"/>
  <c r="A5455" i="16"/>
  <c r="A5509" i="16"/>
  <c r="A5603" i="16"/>
  <c r="A5631" i="16"/>
  <c r="A6794" i="16"/>
  <c r="A6815" i="16"/>
  <c r="A6855" i="16"/>
  <c r="A6912" i="16"/>
  <c r="A6942" i="16"/>
  <c r="A6946" i="16"/>
  <c r="A5138" i="16"/>
  <c r="A5456" i="16"/>
  <c r="A5586" i="16"/>
  <c r="A5613" i="16"/>
  <c r="A6816" i="16"/>
  <c r="A6842" i="16"/>
  <c r="A6882" i="16"/>
  <c r="A6913" i="16"/>
  <c r="A5147" i="16"/>
  <c r="A5308" i="16"/>
  <c r="A5521" i="16"/>
  <c r="A5491" i="16"/>
  <c r="A5648" i="16"/>
  <c r="A5124" i="16"/>
  <c r="A5492" i="16"/>
  <c r="A5649" i="16"/>
  <c r="A5331" i="16"/>
  <c r="A5650" i="16"/>
  <c r="A6851" i="16"/>
  <c r="A5148" i="16"/>
  <c r="A5493" i="16"/>
  <c r="A5596" i="16"/>
  <c r="A5309" i="16"/>
  <c r="A5310" i="16"/>
  <c r="A5457" i="16"/>
  <c r="A5139" i="16"/>
  <c r="A5458" i="16"/>
  <c r="A5494" i="16"/>
  <c r="A5332" i="16"/>
  <c r="A5459" i="16"/>
  <c r="A5510" i="16"/>
  <c r="A5597" i="16"/>
  <c r="A5587" i="16"/>
  <c r="A5604" i="16"/>
  <c r="A6795" i="16"/>
  <c r="A6847" i="16"/>
  <c r="A6856" i="16"/>
  <c r="A6883" i="16"/>
  <c r="A6914" i="16"/>
  <c r="A6947" i="16"/>
  <c r="A6943" i="16"/>
  <c r="A6948" i="16"/>
  <c r="A5149" i="16"/>
  <c r="A5176" i="16"/>
  <c r="A5311" i="16"/>
  <c r="A5495" i="16"/>
  <c r="A5523" i="16"/>
  <c r="A5312" i="16"/>
  <c r="A6979" i="16"/>
  <c r="A5177" i="16"/>
  <c r="A6804" i="16"/>
  <c r="A6915" i="16"/>
  <c r="A5313" i="16"/>
  <c r="A6867" i="16"/>
  <c r="A5140" i="16"/>
  <c r="A5230" i="16"/>
  <c r="A5460" i="16"/>
  <c r="A5333" i="16"/>
  <c r="A5461" i="16"/>
  <c r="A5605" i="16"/>
  <c r="A6796" i="16"/>
  <c r="A6848" i="16"/>
  <c r="A6868" i="16"/>
  <c r="A6916" i="16"/>
  <c r="A6970" i="16"/>
  <c r="A5081" i="16"/>
  <c r="A5077" i="16"/>
  <c r="A5067" i="16"/>
  <c r="A5069" i="16"/>
  <c r="A5078" i="16"/>
  <c r="A5082" i="16"/>
  <c r="A5071" i="16"/>
  <c r="A5070" i="16"/>
  <c r="A5080" i="16"/>
  <c r="A5068" i="16"/>
  <c r="A5079" i="16"/>
  <c r="A5129" i="16"/>
  <c r="A5144" i="16"/>
  <c r="A5143" i="16"/>
  <c r="A5133" i="16"/>
  <c r="A5142" i="16"/>
  <c r="A5131" i="16"/>
  <c r="A5128" i="16"/>
  <c r="A5132" i="16"/>
  <c r="A5130" i="16"/>
  <c r="A5155" i="16"/>
  <c r="A5153" i="16"/>
  <c r="A5156" i="16"/>
  <c r="A5154" i="16"/>
  <c r="A5159" i="16"/>
  <c r="A5167" i="16"/>
  <c r="A5160" i="16"/>
  <c r="A5150" i="16"/>
  <c r="A5158" i="16"/>
  <c r="A5157" i="16"/>
  <c r="A5220" i="16"/>
  <c r="A5222" i="16"/>
  <c r="A5181" i="16"/>
  <c r="A5223" i="16"/>
  <c r="A5221" i="16"/>
  <c r="A5238" i="16"/>
  <c r="A5236" i="16"/>
  <c r="A5240" i="16"/>
  <c r="A5237" i="16"/>
  <c r="A5239" i="16"/>
  <c r="A5241" i="16"/>
  <c r="A5242" i="16"/>
  <c r="A5470" i="16"/>
  <c r="A5342" i="16"/>
  <c r="A5471" i="16"/>
  <c r="A5337" i="16"/>
  <c r="A5344" i="16"/>
  <c r="A5343" i="16"/>
  <c r="A5467" i="16"/>
  <c r="A5316" i="16"/>
  <c r="A5468" i="16"/>
  <c r="A5336" i="16"/>
  <c r="A5339" i="16"/>
  <c r="A5345" i="16"/>
  <c r="A5469" i="16"/>
  <c r="A5340" i="16"/>
  <c r="A5472" i="16"/>
  <c r="A5338" i="16"/>
  <c r="A5341" i="16"/>
  <c r="A5514" i="16"/>
  <c r="A5500" i="16"/>
  <c r="A5517" i="16"/>
  <c r="A5516" i="16"/>
  <c r="A5518" i="16"/>
  <c r="A5498" i="16"/>
  <c r="A5513" i="16"/>
  <c r="A5499" i="16"/>
  <c r="A5512" i="16"/>
  <c r="A5501" i="16"/>
  <c r="A5515" i="16"/>
  <c r="A5590" i="16"/>
  <c r="A5526" i="16"/>
  <c r="A5589" i="16"/>
  <c r="A5525" i="16"/>
  <c r="A5599" i="16"/>
  <c r="A5607" i="16"/>
  <c r="A5609" i="16"/>
  <c r="A5615" i="16"/>
  <c r="A5614" i="16"/>
  <c r="A5608" i="16"/>
  <c r="A5625" i="16"/>
  <c r="A5634" i="16"/>
  <c r="A5622" i="16"/>
  <c r="A5618" i="16"/>
  <c r="A5636" i="16"/>
  <c r="A5621" i="16"/>
  <c r="A5635" i="16"/>
  <c r="A5619" i="16"/>
  <c r="A5638" i="16"/>
  <c r="A5637" i="16"/>
  <c r="A5623" i="16"/>
  <c r="A5620" i="16"/>
  <c r="A5624" i="16"/>
  <c r="A5626" i="16"/>
  <c r="A6786" i="16"/>
  <c r="A6799" i="16"/>
  <c r="A6787" i="16"/>
  <c r="A6821" i="16"/>
  <c r="A6822" i="16"/>
  <c r="A6820" i="16"/>
  <c r="A6819" i="16"/>
  <c r="A6806" i="16"/>
  <c r="A6823" i="16"/>
  <c r="A6808" i="16"/>
  <c r="A6807" i="16"/>
  <c r="A6824" i="16"/>
  <c r="A6831" i="16"/>
  <c r="A6834" i="16"/>
  <c r="A6838" i="16"/>
  <c r="A6835" i="16"/>
  <c r="A6833" i="16"/>
  <c r="A6839" i="16"/>
  <c r="A6832" i="16"/>
  <c r="A6840" i="16"/>
  <c r="A6843" i="16"/>
  <c r="A6861" i="16"/>
  <c r="A6862" i="16"/>
  <c r="A6854" i="16"/>
  <c r="A6852" i="16"/>
  <c r="A6860" i="16"/>
  <c r="A6858" i="16"/>
  <c r="A6857" i="16"/>
  <c r="A6853" i="16"/>
  <c r="A6859" i="16"/>
  <c r="A6893" i="16"/>
  <c r="A6890" i="16"/>
  <c r="A6887" i="16"/>
  <c r="A6886" i="16"/>
  <c r="A6889" i="16"/>
  <c r="A6892" i="16"/>
  <c r="A6920" i="16"/>
  <c r="A6891" i="16"/>
  <c r="A6888" i="16"/>
  <c r="A6926" i="16"/>
  <c r="A6924" i="16"/>
  <c r="A6934" i="16"/>
  <c r="A6936" i="16"/>
  <c r="A6945" i="16"/>
  <c r="A6933" i="16"/>
  <c r="A6935" i="16"/>
  <c r="A6937" i="16"/>
  <c r="A6938" i="16"/>
  <c r="A6951" i="16"/>
  <c r="A6952" i="16"/>
  <c r="A6956" i="16"/>
  <c r="A6950" i="16"/>
  <c r="A6957" i="16"/>
  <c r="A6967" i="16"/>
  <c r="A6966" i="16"/>
  <c r="A6972" i="16"/>
  <c r="A6973" i="16"/>
  <c r="A6971" i="16"/>
  <c r="A6974" i="16"/>
  <c r="A6975" i="16"/>
  <c r="A5126" i="16"/>
  <c r="A5231" i="16"/>
  <c r="A5314" i="16"/>
  <c r="A5334" i="16"/>
  <c r="A5462" i="16"/>
  <c r="A5632" i="16"/>
  <c r="A5651" i="16"/>
  <c r="A6797" i="16"/>
  <c r="A6817" i="16"/>
  <c r="A6884" i="16"/>
  <c r="A6917" i="16"/>
  <c r="A5127" i="16"/>
  <c r="A5141" i="16"/>
  <c r="A5152" i="16"/>
  <c r="A5166" i="16"/>
  <c r="A5335" i="16"/>
  <c r="A5463" i="16"/>
  <c r="A5464" i="16"/>
  <c r="A5511" i="16"/>
  <c r="A5524" i="16"/>
  <c r="A5588" i="16"/>
  <c r="A5606" i="16"/>
  <c r="A5633" i="16"/>
  <c r="A6798" i="16"/>
  <c r="A6818" i="16"/>
  <c r="A6837" i="16"/>
  <c r="A6849" i="16"/>
  <c r="A6885" i="16"/>
  <c r="A6918" i="16"/>
  <c r="A6925" i="16"/>
  <c r="A6929" i="16"/>
  <c r="A6944" i="16"/>
  <c r="A6955" i="16"/>
  <c r="A5652" i="16"/>
  <c r="A6805" i="16"/>
  <c r="A5315" i="16"/>
  <c r="A5598" i="16"/>
  <c r="A5653" i="16"/>
  <c r="A6980" i="16"/>
  <c r="A5178" i="16"/>
  <c r="A5465" i="16"/>
  <c r="A5179" i="16"/>
  <c r="A6919" i="16"/>
  <c r="A5654" i="16"/>
  <c r="A6949" i="16"/>
  <c r="A5466" i="16"/>
  <c r="A5655" i="16"/>
  <c r="A6830" i="16"/>
  <c r="A6961" i="16"/>
  <c r="A5180" i="16"/>
  <c r="A5496" i="16"/>
  <c r="A5497" i="16"/>
  <c r="A5656" i="16"/>
  <c r="A5657" i="16"/>
  <c r="A6962" i="16"/>
  <c r="A4568" i="16"/>
  <c r="A4546" i="16"/>
  <c r="A4610" i="16"/>
  <c r="A4683" i="16"/>
  <c r="A4684" i="16"/>
  <c r="A4830" i="16"/>
  <c r="A4864" i="16"/>
  <c r="A334" i="16"/>
  <c r="A8159" i="16"/>
  <c r="A7668" i="16"/>
  <c r="A7858" i="16"/>
  <c r="A4611" i="16"/>
  <c r="A4685" i="16"/>
  <c r="A4881" i="16"/>
  <c r="A4436" i="16"/>
  <c r="A4612" i="16"/>
  <c r="A4761" i="16"/>
  <c r="A4776" i="16"/>
  <c r="A4504" i="16"/>
  <c r="A4516" i="16"/>
  <c r="A4613" i="16"/>
  <c r="A4614" i="16"/>
  <c r="A4569" i="16"/>
  <c r="A4743" i="16"/>
  <c r="A4882" i="16"/>
  <c r="A4482" i="16"/>
  <c r="A4615" i="16"/>
  <c r="A4938" i="16"/>
  <c r="A4547" i="16"/>
  <c r="A4686" i="16"/>
  <c r="A4800" i="16"/>
  <c r="A5054" i="16"/>
  <c r="A4548" i="16"/>
  <c r="A4570" i="16"/>
  <c r="A4744" i="16"/>
  <c r="A4865" i="16"/>
  <c r="A4883" i="16"/>
  <c r="A4389" i="16"/>
  <c r="A4499" i="16"/>
  <c r="A4549" i="16"/>
  <c r="A4571" i="16"/>
  <c r="A4725" i="16"/>
  <c r="A4884" i="16"/>
  <c r="A4390" i="16"/>
  <c r="A4437" i="16"/>
  <c r="A4465" i="16"/>
  <c r="A4472" i="16"/>
  <c r="A4572" i="16"/>
  <c r="A4550" i="16"/>
  <c r="A4573" i="16"/>
  <c r="A4626" i="16"/>
  <c r="A4632" i="16"/>
  <c r="A4726" i="16"/>
  <c r="A4751" i="16"/>
  <c r="A4792" i="16"/>
  <c r="A4832" i="16"/>
  <c r="A4833" i="16"/>
  <c r="A4866" i="16"/>
  <c r="A4885" i="16"/>
  <c r="A5032" i="16"/>
  <c r="A5045" i="16"/>
  <c r="A5051" i="16"/>
  <c r="A4511" i="16"/>
  <c r="A4886" i="16"/>
  <c r="A4483" i="16"/>
  <c r="A4574" i="16"/>
  <c r="A4656" i="16"/>
  <c r="A4687" i="16"/>
  <c r="A4398" i="16"/>
  <c r="A4616" i="16"/>
  <c r="A4633" i="16"/>
  <c r="A4688" i="16"/>
  <c r="A4801" i="16"/>
  <c r="A4939" i="16"/>
  <c r="A4887" i="16"/>
  <c r="A5062" i="16"/>
  <c r="A5066" i="16"/>
  <c r="A4438" i="16"/>
  <c r="A4454" i="16"/>
  <c r="A4530" i="16"/>
  <c r="A4575" i="16"/>
  <c r="A4658" i="16"/>
  <c r="A4689" i="16"/>
  <c r="A4690" i="16"/>
  <c r="A4727" i="16"/>
  <c r="A4888" i="16"/>
  <c r="A4425" i="16"/>
  <c r="A4533" i="16"/>
  <c r="A4576" i="16"/>
  <c r="A4728" i="16"/>
  <c r="A4752" i="16"/>
  <c r="A4768" i="16"/>
  <c r="A4793" i="16"/>
  <c r="A4867" i="16"/>
  <c r="A4966" i="16"/>
  <c r="A4889" i="16"/>
  <c r="A5033" i="16"/>
  <c r="A5052" i="16"/>
  <c r="A4671" i="16"/>
  <c r="A4525" i="16"/>
  <c r="A4577" i="16"/>
  <c r="A4890" i="16"/>
  <c r="A4617" i="16"/>
  <c r="A4551" i="16"/>
  <c r="A4578" i="16"/>
  <c r="A4777" i="16"/>
  <c r="A4769" i="16"/>
  <c r="A4868" i="16"/>
  <c r="A4891" i="16"/>
  <c r="A4408" i="16"/>
  <c r="A4473" i="16"/>
  <c r="A4579" i="16"/>
  <c r="A4691" i="16"/>
  <c r="A4753" i="16"/>
  <c r="A4762" i="16"/>
  <c r="A4967" i="16"/>
  <c r="A4869" i="16"/>
  <c r="A4892" i="16"/>
  <c r="A4439" i="16"/>
  <c r="A4409" i="16"/>
  <c r="A4474" i="16"/>
  <c r="A4618" i="16"/>
  <c r="A4552" i="16"/>
  <c r="A4580" i="16"/>
  <c r="A4651" i="16"/>
  <c r="A4746" i="16"/>
  <c r="A4754" i="16"/>
  <c r="A4968" i="16"/>
  <c r="A4870" i="16"/>
  <c r="A4893" i="16"/>
  <c r="A4581" i="16"/>
  <c r="A4894" i="16"/>
  <c r="A4553" i="16"/>
  <c r="A4619" i="16"/>
  <c r="A4692" i="16"/>
  <c r="A4871" i="16"/>
  <c r="A4391" i="16"/>
  <c r="A4426" i="16"/>
  <c r="A4462" i="16"/>
  <c r="A4475" i="16"/>
  <c r="A4620" i="16"/>
  <c r="A4582" i="16"/>
  <c r="A4644" i="16"/>
  <c r="A4729" i="16"/>
  <c r="A4770" i="16"/>
  <c r="A4807" i="16"/>
  <c r="A4969" i="16"/>
  <c r="A4872" i="16"/>
  <c r="A4895" i="16"/>
  <c r="A4693" i="16"/>
  <c r="A4694" i="16"/>
  <c r="A4392" i="16"/>
  <c r="A4526" i="16"/>
  <c r="A4537" i="16"/>
  <c r="A4652" i="16"/>
  <c r="A4645" i="16"/>
  <c r="A4672" i="16"/>
  <c r="A4873" i="16"/>
  <c r="A5055" i="16"/>
  <c r="A4554" i="16"/>
  <c r="A4583" i="16"/>
  <c r="A4673" i="16"/>
  <c r="A4874" i="16"/>
  <c r="A4896" i="16"/>
  <c r="A4484" i="16"/>
  <c r="A4505" i="16"/>
  <c r="A4538" i="16"/>
  <c r="A4555" i="16"/>
  <c r="A4584" i="16"/>
  <c r="A4440" i="16"/>
  <c r="A4695" i="16"/>
  <c r="A4970" i="16"/>
  <c r="A4476" i="16"/>
  <c r="A4517" i="16"/>
  <c r="A4534" i="16"/>
  <c r="A4585" i="16"/>
  <c r="A4794" i="16"/>
  <c r="A4851" i="16"/>
  <c r="A4897" i="16"/>
  <c r="A4427" i="16"/>
  <c r="A4455" i="16"/>
  <c r="A4477" i="16"/>
  <c r="A4518" i="16"/>
  <c r="A4586" i="16"/>
  <c r="A4587" i="16"/>
  <c r="A4639" i="16"/>
  <c r="A4646" i="16"/>
  <c r="A4696" i="16"/>
  <c r="A4697" i="16"/>
  <c r="A4719" i="16"/>
  <c r="A4730" i="16"/>
  <c r="A4802" i="16"/>
  <c r="A4898" i="16"/>
  <c r="A5056" i="16"/>
  <c r="A4478" i="16"/>
  <c r="A4588" i="16"/>
  <c r="A4831" i="16"/>
  <c r="A4899" i="16"/>
  <c r="A5043" i="16"/>
  <c r="A4539" i="16"/>
  <c r="A4556" i="16"/>
  <c r="A4589" i="16"/>
  <c r="A4698" i="16"/>
  <c r="A4875" i="16"/>
  <c r="A4925" i="16"/>
  <c r="A5046" i="16"/>
  <c r="A4428" i="16"/>
  <c r="A4456" i="16"/>
  <c r="A4519" i="16"/>
  <c r="A4535" i="16"/>
  <c r="A4531" i="16"/>
  <c r="A4590" i="16"/>
  <c r="A4674" i="16"/>
  <c r="A4659" i="16"/>
  <c r="A4664" i="16"/>
  <c r="A4771" i="16"/>
  <c r="A4778" i="16"/>
  <c r="A4795" i="16"/>
  <c r="A4834" i="16"/>
  <c r="A4852" i="16"/>
  <c r="A4926" i="16"/>
  <c r="A5034" i="16"/>
  <c r="A4393" i="16"/>
  <c r="A4441" i="16"/>
  <c r="A4429" i="16"/>
  <c r="A4457" i="16"/>
  <c r="A4485" i="16"/>
  <c r="A4512" i="16"/>
  <c r="A4557" i="16"/>
  <c r="A4591" i="16"/>
  <c r="A4665" i="16"/>
  <c r="A4699" i="16"/>
  <c r="A4747" i="16"/>
  <c r="A4755" i="16"/>
  <c r="A4763" i="16"/>
  <c r="A4835" i="16"/>
  <c r="A4971" i="16"/>
  <c r="A4927" i="16"/>
  <c r="A5059" i="16"/>
  <c r="A4506" i="16"/>
  <c r="A4509" i="16"/>
  <c r="A4803" i="16"/>
  <c r="A4804" i="16"/>
  <c r="A4836" i="16"/>
  <c r="A4399" i="16"/>
  <c r="A4634" i="16"/>
  <c r="A5063" i="16"/>
  <c r="A4500" i="16"/>
  <c r="A4513" i="16"/>
  <c r="A4592" i="16"/>
  <c r="A4647" i="16"/>
  <c r="A4700" i="16"/>
  <c r="A4731" i="16"/>
  <c r="A4796" i="16"/>
  <c r="A4853" i="16"/>
  <c r="A4844" i="16"/>
  <c r="A4928" i="16"/>
  <c r="A4400" i="16"/>
  <c r="A4458" i="16"/>
  <c r="A4486" i="16"/>
  <c r="A4527" i="16"/>
  <c r="A4520" i="16"/>
  <c r="A4558" i="16"/>
  <c r="A4593" i="16"/>
  <c r="A4675" i="16"/>
  <c r="A4756" i="16"/>
  <c r="A4860" i="16"/>
  <c r="A4929" i="16"/>
  <c r="A4978" i="16"/>
  <c r="A4401" i="16"/>
  <c r="A4635" i="16"/>
  <c r="A4837" i="16"/>
  <c r="A4861" i="16"/>
  <c r="A4862" i="16"/>
  <c r="A4972" i="16"/>
  <c r="A4378" i="16"/>
  <c r="A4621" i="16"/>
  <c r="A5044" i="16"/>
  <c r="A4732" i="16"/>
  <c r="A5035" i="16"/>
  <c r="A4402" i="16"/>
  <c r="A4403" i="16"/>
  <c r="A4701" i="16"/>
  <c r="A4487" i="16"/>
  <c r="A4657" i="16"/>
  <c r="A4805" i="16"/>
  <c r="A4838" i="16"/>
  <c r="A4404" i="16"/>
  <c r="A4622" i="16"/>
  <c r="A4806" i="16"/>
  <c r="A4442" i="16"/>
  <c r="A4702" i="16"/>
  <c r="A4757" i="16"/>
  <c r="A4973" i="16"/>
  <c r="A4379" i="16"/>
  <c r="A4466" i="16"/>
  <c r="A4491" i="16"/>
  <c r="A4501" i="16"/>
  <c r="A4528" i="16"/>
  <c r="A4514" i="16"/>
  <c r="A4521" i="16"/>
  <c r="A4559" i="16"/>
  <c r="A4560" i="16"/>
  <c r="A4594" i="16"/>
  <c r="A4595" i="16"/>
  <c r="A4660" i="16"/>
  <c r="A4666" i="16"/>
  <c r="A4703" i="16"/>
  <c r="A4704" i="16"/>
  <c r="A4733" i="16"/>
  <c r="A4758" i="16"/>
  <c r="A4854" i="16"/>
  <c r="A4974" i="16"/>
  <c r="A4930" i="16"/>
  <c r="A4979" i="16"/>
  <c r="A5064" i="16"/>
  <c r="A4839" i="16"/>
  <c r="A4705" i="16"/>
  <c r="A4706" i="16"/>
  <c r="A4596" i="16"/>
  <c r="A4779" i="16"/>
  <c r="A4430" i="16"/>
  <c r="A4597" i="16"/>
  <c r="A4734" i="16"/>
  <c r="A4931" i="16"/>
  <c r="A5053" i="16"/>
  <c r="A4443" i="16"/>
  <c r="A4529" i="16"/>
  <c r="A4623" i="16"/>
  <c r="A4384" i="16"/>
  <c r="A4383" i="16"/>
  <c r="A4382" i="16"/>
  <c r="A4387" i="16"/>
  <c r="A4385" i="16"/>
  <c r="A4377" i="16"/>
  <c r="A4386" i="16"/>
  <c r="A4397" i="16"/>
  <c r="A4395" i="16"/>
  <c r="A4388" i="16"/>
  <c r="A4396" i="16"/>
  <c r="A4381" i="16"/>
  <c r="A4432" i="16"/>
  <c r="A4435" i="16"/>
  <c r="A4421" i="16"/>
  <c r="A4411" i="16"/>
  <c r="A4410" i="16"/>
  <c r="A4422" i="16"/>
  <c r="A4417" i="16"/>
  <c r="A4415" i="16"/>
  <c r="A4431" i="16"/>
  <c r="A4413" i="16"/>
  <c r="A4434" i="16"/>
  <c r="A4423" i="16"/>
  <c r="A4433" i="16"/>
  <c r="A4418" i="16"/>
  <c r="A4416" i="16"/>
  <c r="A4419" i="16"/>
  <c r="A4420" i="16"/>
  <c r="A4414" i="16"/>
  <c r="A4412" i="16"/>
  <c r="A4424" i="16"/>
  <c r="A4461" i="16"/>
  <c r="A4451" i="16"/>
  <c r="A4452" i="16"/>
  <c r="A4460" i="16"/>
  <c r="A4453" i="16"/>
  <c r="A4450" i="16"/>
  <c r="A4464" i="16"/>
  <c r="A4469" i="16"/>
  <c r="A4468" i="16"/>
  <c r="A4480" i="16"/>
  <c r="A4467" i="16"/>
  <c r="A4471" i="16"/>
  <c r="A4481" i="16"/>
  <c r="A4470" i="16"/>
  <c r="A4492" i="16"/>
  <c r="A4494" i="16"/>
  <c r="A4495" i="16"/>
  <c r="A4490" i="16"/>
  <c r="A4496" i="16"/>
  <c r="A4493" i="16"/>
  <c r="A4503" i="16"/>
  <c r="A4498" i="16"/>
  <c r="A4502" i="16"/>
  <c r="A4497" i="16"/>
  <c r="A4515" i="16"/>
  <c r="A4524" i="16"/>
  <c r="A4510" i="16"/>
  <c r="A4523" i="16"/>
  <c r="A4532" i="16"/>
  <c r="A4536" i="16"/>
  <c r="A4566" i="16"/>
  <c r="A4565" i="16"/>
  <c r="A4606" i="16"/>
  <c r="A4564" i="16"/>
  <c r="A4544" i="16"/>
  <c r="A4607" i="16"/>
  <c r="A4545" i="16"/>
  <c r="A4608" i="16"/>
  <c r="A4567" i="16"/>
  <c r="A4609" i="16"/>
  <c r="A4543" i="16"/>
  <c r="A4562" i="16"/>
  <c r="A4563" i="16"/>
  <c r="A4631" i="16"/>
  <c r="A4627" i="16"/>
  <c r="A4628" i="16"/>
  <c r="A4629" i="16"/>
  <c r="A4630" i="16"/>
  <c r="A4650" i="16"/>
  <c r="A4642" i="16"/>
  <c r="A4640" i="16"/>
  <c r="A4641" i="16"/>
  <c r="A4643" i="16"/>
  <c r="A4655" i="16"/>
  <c r="A4663" i="16"/>
  <c r="A4670" i="16"/>
  <c r="A4668" i="16"/>
  <c r="A4662" i="16"/>
  <c r="A4669" i="16"/>
  <c r="A4676" i="16"/>
  <c r="A4678" i="16"/>
  <c r="A4679" i="16"/>
  <c r="A4680" i="16"/>
  <c r="A4682" i="16"/>
  <c r="A4681" i="16"/>
  <c r="A4724" i="16"/>
  <c r="A4720" i="16"/>
  <c r="A4721" i="16"/>
  <c r="A4717" i="16"/>
  <c r="A4738" i="16"/>
  <c r="A4723" i="16"/>
  <c r="A4736" i="16"/>
  <c r="A4715" i="16"/>
  <c r="A4714" i="16"/>
  <c r="A4739" i="16"/>
  <c r="A4737" i="16"/>
  <c r="A4741" i="16"/>
  <c r="A4740" i="16"/>
  <c r="A4718" i="16"/>
  <c r="A4716" i="16"/>
  <c r="A4742" i="16"/>
  <c r="A4722" i="16"/>
  <c r="A4750" i="16"/>
  <c r="A4745" i="16"/>
  <c r="A4748" i="16"/>
  <c r="A4749" i="16"/>
  <c r="A4775" i="16"/>
  <c r="A4764" i="16"/>
  <c r="A4766" i="16"/>
  <c r="A4773" i="16"/>
  <c r="A4765" i="16"/>
  <c r="A4767" i="16"/>
  <c r="A4774" i="16"/>
  <c r="A4789" i="16"/>
  <c r="A4786" i="16"/>
  <c r="A4791" i="16"/>
  <c r="A4784" i="16"/>
  <c r="A4788" i="16"/>
  <c r="A4787" i="16"/>
  <c r="A4799" i="16"/>
  <c r="A4790" i="16"/>
  <c r="A4785" i="16"/>
  <c r="A4828" i="16"/>
  <c r="A4827" i="16"/>
  <c r="A4829" i="16"/>
  <c r="A4848" i="16"/>
  <c r="A4849" i="16"/>
  <c r="A4856" i="16"/>
  <c r="A4858" i="16"/>
  <c r="A4850" i="16"/>
  <c r="A4857" i="16"/>
  <c r="A4847" i="16"/>
  <c r="A4859" i="16"/>
  <c r="A4846" i="16"/>
  <c r="A4936" i="16"/>
  <c r="A4879" i="16"/>
  <c r="A4863" i="16"/>
  <c r="A4880" i="16"/>
  <c r="A4877" i="16"/>
  <c r="A4937" i="16"/>
  <c r="A4878" i="16"/>
  <c r="A5041" i="16"/>
  <c r="A4982" i="16"/>
  <c r="A5031" i="16"/>
  <c r="A5030" i="16"/>
  <c r="A5042" i="16"/>
  <c r="A5039" i="16"/>
  <c r="A4983" i="16"/>
  <c r="A4981" i="16"/>
  <c r="A5038" i="16"/>
  <c r="A5040" i="16"/>
  <c r="A4984" i="16"/>
  <c r="A5050" i="16"/>
  <c r="A5047" i="16"/>
  <c r="A5048" i="16"/>
  <c r="A5049" i="16"/>
  <c r="A5058" i="16"/>
  <c r="A5057" i="16"/>
  <c r="A5061" i="16"/>
  <c r="A4479" i="16"/>
  <c r="A4561" i="16"/>
  <c r="A4598" i="16"/>
  <c r="A4707" i="16"/>
  <c r="A4708" i="16"/>
  <c r="A4759" i="16"/>
  <c r="A4780" i="16"/>
  <c r="A4797" i="16"/>
  <c r="A4783" i="16"/>
  <c r="A4840" i="16"/>
  <c r="A4876" i="16"/>
  <c r="A4932" i="16"/>
  <c r="A4980" i="16"/>
  <c r="A5036" i="16"/>
  <c r="A4380" i="16"/>
  <c r="A4394" i="16"/>
  <c r="A4444" i="16"/>
  <c r="A4463" i="16"/>
  <c r="A4449" i="16"/>
  <c r="A4459" i="16"/>
  <c r="A4522" i="16"/>
  <c r="A4599" i="16"/>
  <c r="A4600" i="16"/>
  <c r="A4636" i="16"/>
  <c r="A4653" i="16"/>
  <c r="A4648" i="16"/>
  <c r="A4661" i="16"/>
  <c r="A4667" i="16"/>
  <c r="A4735" i="16"/>
  <c r="A4760" i="16"/>
  <c r="A4781" i="16"/>
  <c r="A4772" i="16"/>
  <c r="A4798" i="16"/>
  <c r="A4845" i="16"/>
  <c r="A4855" i="16"/>
  <c r="A4933" i="16"/>
  <c r="A5037" i="16"/>
  <c r="A5060" i="16"/>
  <c r="A4601" i="16"/>
  <c r="A4709" i="16"/>
  <c r="A4710" i="16"/>
  <c r="A4445" i="16"/>
  <c r="A4540" i="16"/>
  <c r="A4602" i="16"/>
  <c r="A4624" i="16"/>
  <c r="A4405" i="16"/>
  <c r="A4637" i="16"/>
  <c r="A4446" i="16"/>
  <c r="A4447" i="16"/>
  <c r="A4507" i="16"/>
  <c r="A4541" i="16"/>
  <c r="A4841" i="16"/>
  <c r="A4842" i="16"/>
  <c r="A4625" i="16"/>
  <c r="A4603" i="16"/>
  <c r="A4934" i="16"/>
  <c r="A4406" i="16"/>
  <c r="A4488" i="16"/>
  <c r="A4649" i="16"/>
  <c r="A4677" i="16"/>
  <c r="A4711" i="16"/>
  <c r="A4782" i="16"/>
  <c r="A4935" i="16"/>
  <c r="A5065" i="16"/>
  <c r="A4448" i="16"/>
  <c r="A4542" i="16"/>
  <c r="A4843" i="16"/>
  <c r="A4604" i="16"/>
  <c r="A4638" i="16"/>
  <c r="A4654" i="16"/>
  <c r="A4712" i="16"/>
  <c r="A4489" i="16"/>
  <c r="A4713" i="16"/>
  <c r="A4975" i="16"/>
  <c r="A4976" i="16"/>
  <c r="A4124" i="16"/>
  <c r="A4170" i="16"/>
  <c r="A4253" i="16"/>
  <c r="A4267" i="16"/>
  <c r="A8160" i="16"/>
  <c r="A7859" i="16"/>
  <c r="A4230" i="16"/>
  <c r="A4254" i="16"/>
  <c r="A4294" i="16"/>
  <c r="A4373" i="16"/>
  <c r="A3909" i="16"/>
  <c r="A3977" i="16"/>
  <c r="A4013" i="16"/>
  <c r="A4068" i="16"/>
  <c r="A4034" i="16"/>
  <c r="A4096" i="16"/>
  <c r="A4143" i="16"/>
  <c r="A4247" i="16"/>
  <c r="A4268" i="16"/>
  <c r="A4295" i="16"/>
  <c r="A4362" i="16"/>
  <c r="A4069" i="16"/>
  <c r="A4171" i="16"/>
  <c r="A3910" i="16"/>
  <c r="A4218" i="16"/>
  <c r="A4332" i="16"/>
  <c r="A4296" i="16"/>
  <c r="A4125" i="16"/>
  <c r="A4132" i="16"/>
  <c r="A4150" i="16"/>
  <c r="A3911" i="16"/>
  <c r="A4014" i="16"/>
  <c r="A4363" i="16"/>
  <c r="A4374" i="16"/>
  <c r="A3978" i="16"/>
  <c r="A4015" i="16"/>
  <c r="A4035" i="16"/>
  <c r="A4097" i="16"/>
  <c r="A4248" i="16"/>
  <c r="A4269" i="16"/>
  <c r="A4297" i="16"/>
  <c r="A4190" i="16"/>
  <c r="A3900" i="16"/>
  <c r="A3912" i="16"/>
  <c r="A3937" i="16"/>
  <c r="A3962" i="16"/>
  <c r="A3979" i="16"/>
  <c r="A4036" i="16"/>
  <c r="A4098" i="16"/>
  <c r="A4155" i="16"/>
  <c r="A4162" i="16"/>
  <c r="A4198" i="16"/>
  <c r="A4226" i="16"/>
  <c r="A4298" i="16"/>
  <c r="A4352" i="16"/>
  <c r="A4361" i="16"/>
  <c r="A4299" i="16"/>
  <c r="A4348" i="16"/>
  <c r="A3890" i="16"/>
  <c r="A3949" i="16"/>
  <c r="A4037" i="16"/>
  <c r="A4255" i="16"/>
  <c r="A4300" i="16"/>
  <c r="A4172" i="16"/>
  <c r="A4151" i="16"/>
  <c r="A4333" i="16"/>
  <c r="A4038" i="16"/>
  <c r="A4163" i="16"/>
  <c r="A4301" i="16"/>
  <c r="A3938" i="16"/>
  <c r="A3980" i="16"/>
  <c r="A4039" i="16"/>
  <c r="A4016" i="16"/>
  <c r="A4040" i="16"/>
  <c r="A4118" i="16"/>
  <c r="A4173" i="16"/>
  <c r="A4164" i="16"/>
  <c r="A4199" i="16"/>
  <c r="A4256" i="16"/>
  <c r="A4302" i="16"/>
  <c r="A4270" i="16"/>
  <c r="A4303" i="16"/>
  <c r="A4152" i="16"/>
  <c r="A4219" i="16"/>
  <c r="A4041" i="16"/>
  <c r="A4206" i="16"/>
  <c r="A3981" i="16"/>
  <c r="A4017" i="16"/>
  <c r="A4042" i="16"/>
  <c r="A4257" i="16"/>
  <c r="A4334" i="16"/>
  <c r="A4271" i="16"/>
  <c r="A4304" i="16"/>
  <c r="A3963" i="16"/>
  <c r="A4018" i="16"/>
  <c r="A4043" i="16"/>
  <c r="A4086" i="16"/>
  <c r="A4099" i="16"/>
  <c r="A4156" i="16"/>
  <c r="A4227" i="16"/>
  <c r="A4272" i="16"/>
  <c r="A4305" i="16"/>
  <c r="A4349" i="16"/>
  <c r="A3964" i="16"/>
  <c r="A4070" i="16"/>
  <c r="A4044" i="16"/>
  <c r="A4100" i="16"/>
  <c r="A4196" i="16"/>
  <c r="A4200" i="16"/>
  <c r="A4273" i="16"/>
  <c r="A4306" i="16"/>
  <c r="A4307" i="16"/>
  <c r="A4231" i="16"/>
  <c r="A3982" i="16"/>
  <c r="A4003" i="16"/>
  <c r="A4071" i="16"/>
  <c r="A4045" i="16"/>
  <c r="A4181" i="16"/>
  <c r="A4308" i="16"/>
  <c r="A4375" i="16"/>
  <c r="A3913" i="16"/>
  <c r="A3914" i="16"/>
  <c r="A4101" i="16"/>
  <c r="A4102" i="16"/>
  <c r="A4087" i="16"/>
  <c r="A4130" i="16"/>
  <c r="A4235" i="16"/>
  <c r="A4258" i="16"/>
  <c r="A4259" i="16"/>
  <c r="A4364" i="16"/>
  <c r="A3968" i="16"/>
  <c r="A4072" i="16"/>
  <c r="A4019" i="16"/>
  <c r="A4046" i="16"/>
  <c r="A4274" i="16"/>
  <c r="A4309" i="16"/>
  <c r="A4020" i="16"/>
  <c r="A4126" i="16"/>
  <c r="A4275" i="16"/>
  <c r="A3891" i="16"/>
  <c r="A4131" i="16"/>
  <c r="A3983" i="16"/>
  <c r="A4047" i="16"/>
  <c r="A4232" i="16"/>
  <c r="A4310" i="16"/>
  <c r="A3939" i="16"/>
  <c r="A3965" i="16"/>
  <c r="A4021" i="16"/>
  <c r="A4048" i="16"/>
  <c r="A4103" i="16"/>
  <c r="A4119" i="16"/>
  <c r="A4201" i="16"/>
  <c r="A4228" i="16"/>
  <c r="A4239" i="16"/>
  <c r="A4260" i="16"/>
  <c r="A4276" i="16"/>
  <c r="A4311" i="16"/>
  <c r="A3892" i="16"/>
  <c r="A3915" i="16"/>
  <c r="A4128" i="16"/>
  <c r="A4104" i="16"/>
  <c r="A3916" i="16"/>
  <c r="A4105" i="16"/>
  <c r="A3940" i="16"/>
  <c r="A3969" i="16"/>
  <c r="A4022" i="16"/>
  <c r="A4049" i="16"/>
  <c r="A4106" i="16"/>
  <c r="A4116" i="16"/>
  <c r="A4241" i="16"/>
  <c r="A4277" i="16"/>
  <c r="A4312" i="16"/>
  <c r="A3984" i="16"/>
  <c r="A4073" i="16"/>
  <c r="A4050" i="16"/>
  <c r="A4120" i="16"/>
  <c r="A4182" i="16"/>
  <c r="A4191" i="16"/>
  <c r="A4249" i="16"/>
  <c r="A4313" i="16"/>
  <c r="A4314" i="16"/>
  <c r="A4192" i="16"/>
  <c r="A3901" i="16"/>
  <c r="A3896" i="16"/>
  <c r="A3917" i="16"/>
  <c r="A3941" i="16"/>
  <c r="A4004" i="16"/>
  <c r="A4051" i="16"/>
  <c r="A4023" i="16"/>
  <c r="A4052" i="16"/>
  <c r="A4107" i="16"/>
  <c r="A4133" i="16"/>
  <c r="A4165" i="16"/>
  <c r="A4212" i="16"/>
  <c r="A4278" i="16"/>
  <c r="A4315" i="16"/>
  <c r="A4108" i="16"/>
  <c r="A4233" i="16"/>
  <c r="A3930" i="16"/>
  <c r="A3970" i="16"/>
  <c r="A3985" i="16"/>
  <c r="A4005" i="16"/>
  <c r="A4010" i="16"/>
  <c r="A4053" i="16"/>
  <c r="A4054" i="16"/>
  <c r="A4121" i="16"/>
  <c r="A4183" i="16"/>
  <c r="A4193" i="16"/>
  <c r="A4316" i="16"/>
  <c r="A4344" i="16"/>
  <c r="A3966" i="16"/>
  <c r="A3994" i="16"/>
  <c r="A4055" i="16"/>
  <c r="A4024" i="16"/>
  <c r="A4056" i="16"/>
  <c r="A4213" i="16"/>
  <c r="A4317" i="16"/>
  <c r="A3893" i="16"/>
  <c r="A4261" i="16"/>
  <c r="A4376" i="16"/>
  <c r="A3894" i="16"/>
  <c r="A4129" i="16"/>
  <c r="A4057" i="16"/>
  <c r="A4117" i="16"/>
  <c r="A4318" i="16"/>
  <c r="A3895" i="16"/>
  <c r="A4153" i="16"/>
  <c r="A4174" i="16"/>
  <c r="A4319" i="16"/>
  <c r="A4058" i="16"/>
  <c r="A4220" i="16"/>
  <c r="A3995" i="16"/>
  <c r="A4025" i="16"/>
  <c r="A4109" i="16"/>
  <c r="A4335" i="16"/>
  <c r="A4279" i="16"/>
  <c r="A4336" i="16"/>
  <c r="A4365" i="16"/>
  <c r="A3902" i="16"/>
  <c r="A3897" i="16"/>
  <c r="A3918" i="16"/>
  <c r="A3919" i="16"/>
  <c r="A3931" i="16"/>
  <c r="A3942" i="16"/>
  <c r="A3986" i="16"/>
  <c r="A4074" i="16"/>
  <c r="A4059" i="16"/>
  <c r="A4088" i="16"/>
  <c r="A4134" i="16"/>
  <c r="A4202" i="16"/>
  <c r="A4214" i="16"/>
  <c r="A4242" i="16"/>
  <c r="A4320" i="16"/>
  <c r="A4280" i="16"/>
  <c r="A4337" i="16"/>
  <c r="A4321" i="16"/>
  <c r="A4345" i="16"/>
  <c r="A4221" i="16"/>
  <c r="A3943" i="16"/>
  <c r="A4110" i="16"/>
  <c r="A4194" i="16"/>
  <c r="A3971" i="16"/>
  <c r="A4262" i="16"/>
  <c r="A3920" i="16"/>
  <c r="A3950" i="16"/>
  <c r="A3921" i="16"/>
  <c r="A4060" i="16"/>
  <c r="A4111" i="16"/>
  <c r="A4166" i="16"/>
  <c r="A4281" i="16"/>
  <c r="A4322" i="16"/>
  <c r="A3922" i="16"/>
  <c r="A3887" i="16"/>
  <c r="A3889" i="16"/>
  <c r="A3888" i="16"/>
  <c r="A3898" i="16"/>
  <c r="A3899" i="16"/>
  <c r="A3903" i="16"/>
  <c r="A3906" i="16"/>
  <c r="A3907" i="16"/>
  <c r="A3905" i="16"/>
  <c r="A3904" i="16"/>
  <c r="A3908" i="16"/>
  <c r="A3925" i="16"/>
  <c r="A3929" i="16"/>
  <c r="A3928" i="16"/>
  <c r="A3926" i="16"/>
  <c r="A3927" i="16"/>
  <c r="A3932" i="16"/>
  <c r="A3933" i="16"/>
  <c r="A3934" i="16"/>
  <c r="A3946" i="16"/>
  <c r="A3935" i="16"/>
  <c r="A3945" i="16"/>
  <c r="A3948" i="16"/>
  <c r="A3936" i="16"/>
  <c r="A3947" i="16"/>
  <c r="A3967" i="16"/>
  <c r="A3951" i="16"/>
  <c r="A3960" i="16"/>
  <c r="A3954" i="16"/>
  <c r="A3959" i="16"/>
  <c r="A3961" i="16"/>
  <c r="A3956" i="16"/>
  <c r="A3958" i="16"/>
  <c r="A3953" i="16"/>
  <c r="A3955" i="16"/>
  <c r="A3952" i="16"/>
  <c r="A3957" i="16"/>
  <c r="A3974" i="16"/>
  <c r="A3973" i="16"/>
  <c r="A3991" i="16"/>
  <c r="A3992" i="16"/>
  <c r="A3989" i="16"/>
  <c r="A3993" i="16"/>
  <c r="A3976" i="16"/>
  <c r="A3975" i="16"/>
  <c r="A3990" i="16"/>
  <c r="A3972" i="16"/>
  <c r="A3999" i="16"/>
  <c r="A3998" i="16"/>
  <c r="A4008" i="16"/>
  <c r="A4002" i="16"/>
  <c r="A4000" i="16"/>
  <c r="A4001" i="16"/>
  <c r="A4009" i="16"/>
  <c r="A4007" i="16"/>
  <c r="A4032" i="16"/>
  <c r="A4027" i="16"/>
  <c r="A4012" i="16"/>
  <c r="A4066" i="16"/>
  <c r="A4028" i="16"/>
  <c r="A4033" i="16"/>
  <c r="A4067" i="16"/>
  <c r="A4011" i="16"/>
  <c r="A4031" i="16"/>
  <c r="A4030" i="16"/>
  <c r="A4029" i="16"/>
  <c r="A4077" i="16"/>
  <c r="A4084" i="16"/>
  <c r="A4090" i="16"/>
  <c r="A4095" i="16"/>
  <c r="A4075" i="16"/>
  <c r="A4081" i="16"/>
  <c r="A4078" i="16"/>
  <c r="A4080" i="16"/>
  <c r="A4076" i="16"/>
  <c r="A4082" i="16"/>
  <c r="A4079" i="16"/>
  <c r="A4093" i="16"/>
  <c r="A4091" i="16"/>
  <c r="A4085" i="16"/>
  <c r="A4092" i="16"/>
  <c r="A4083" i="16"/>
  <c r="A4094" i="16"/>
  <c r="A4122" i="16"/>
  <c r="A4123" i="16"/>
  <c r="A4127" i="16"/>
  <c r="A4135" i="16"/>
  <c r="A4139" i="16"/>
  <c r="A4141" i="16"/>
  <c r="A4147" i="16"/>
  <c r="A4138" i="16"/>
  <c r="A4149" i="16"/>
  <c r="A4142" i="16"/>
  <c r="A4140" i="16"/>
  <c r="A4136" i="16"/>
  <c r="A4145" i="16"/>
  <c r="A4148" i="16"/>
  <c r="A4146" i="16"/>
  <c r="A4137" i="16"/>
  <c r="A4159" i="16"/>
  <c r="A4160" i="16"/>
  <c r="A4158" i="16"/>
  <c r="A4161" i="16"/>
  <c r="A4167" i="16"/>
  <c r="A4168" i="16"/>
  <c r="A4169" i="16"/>
  <c r="A4187" i="16"/>
  <c r="A4178" i="16"/>
  <c r="A4179" i="16"/>
  <c r="A4185" i="16"/>
  <c r="A4176" i="16"/>
  <c r="A4186" i="16"/>
  <c r="A4188" i="16"/>
  <c r="A4180" i="16"/>
  <c r="A4177" i="16"/>
  <c r="A4189" i="16"/>
  <c r="A4204" i="16"/>
  <c r="A4197" i="16"/>
  <c r="A4216" i="16"/>
  <c r="A4217" i="16"/>
  <c r="A4205" i="16"/>
  <c r="A4208" i="16"/>
  <c r="A4209" i="16"/>
  <c r="A4211" i="16"/>
  <c r="A4210" i="16"/>
  <c r="A4224" i="16"/>
  <c r="A4223" i="16"/>
  <c r="A4225" i="16"/>
  <c r="A4236" i="16"/>
  <c r="A4237" i="16"/>
  <c r="A4238" i="16"/>
  <c r="A4244" i="16"/>
  <c r="A4252" i="16"/>
  <c r="A4245" i="16"/>
  <c r="A4246" i="16"/>
  <c r="A4240" i="16"/>
  <c r="A4265" i="16"/>
  <c r="A4283" i="16"/>
  <c r="A4287" i="16"/>
  <c r="A4266" i="16"/>
  <c r="A4291" i="16"/>
  <c r="A4330" i="16"/>
  <c r="A4293" i="16"/>
  <c r="A4288" i="16"/>
  <c r="A4289" i="16"/>
  <c r="A4290" i="16"/>
  <c r="A4284" i="16"/>
  <c r="A4331" i="16"/>
  <c r="A4292" i="16"/>
  <c r="A4286" i="16"/>
  <c r="A4285" i="16"/>
  <c r="A4343" i="16"/>
  <c r="A4341" i="16"/>
  <c r="A4342" i="16"/>
  <c r="A4347" i="16"/>
  <c r="A4340" i="16"/>
  <c r="A4339" i="16"/>
  <c r="A4354" i="16"/>
  <c r="A4357" i="16"/>
  <c r="A4358" i="16"/>
  <c r="A4356" i="16"/>
  <c r="A4355" i="16"/>
  <c r="A4360" i="16"/>
  <c r="A4353" i="16"/>
  <c r="A4359" i="16"/>
  <c r="A4370" i="16"/>
  <c r="A4372" i="16"/>
  <c r="A4368" i="16"/>
  <c r="A4371" i="16"/>
  <c r="A4369" i="16"/>
  <c r="A3987" i="16"/>
  <c r="A4061" i="16"/>
  <c r="A4112" i="16"/>
  <c r="A4157" i="16"/>
  <c r="A4184" i="16"/>
  <c r="A4250" i="16"/>
  <c r="A4243" i="16"/>
  <c r="A4323" i="16"/>
  <c r="A3944" i="16"/>
  <c r="A3988" i="16"/>
  <c r="A4006" i="16"/>
  <c r="A4026" i="16"/>
  <c r="A4062" i="16"/>
  <c r="A4063" i="16"/>
  <c r="A4089" i="16"/>
  <c r="A4113" i="16"/>
  <c r="A4144" i="16"/>
  <c r="A4203" i="16"/>
  <c r="A4207" i="16"/>
  <c r="A4215" i="16"/>
  <c r="A4234" i="16"/>
  <c r="A4229" i="16"/>
  <c r="A4263" i="16"/>
  <c r="A4251" i="16"/>
  <c r="A4282" i="16"/>
  <c r="A4324" i="16"/>
  <c r="A4346" i="16"/>
  <c r="A4325" i="16"/>
  <c r="A4350" i="16"/>
  <c r="A3996" i="16"/>
  <c r="A4195" i="16"/>
  <c r="A4366" i="16"/>
  <c r="A4326" i="16"/>
  <c r="A3923" i="16"/>
  <c r="A3997" i="16"/>
  <c r="A4154" i="16"/>
  <c r="A4327" i="16"/>
  <c r="A4338" i="16"/>
  <c r="A4367" i="16"/>
  <c r="A4064" i="16"/>
  <c r="A4114" i="16"/>
  <c r="A3924" i="16"/>
  <c r="A4264" i="16"/>
  <c r="A4328" i="16"/>
  <c r="A4065" i="16"/>
  <c r="A4115" i="16"/>
  <c r="A4222" i="16"/>
  <c r="A4351" i="16"/>
  <c r="A1895" i="16"/>
  <c r="A2175" i="16"/>
  <c r="A2330" i="16"/>
  <c r="A2353" i="16"/>
  <c r="A3685" i="16"/>
  <c r="A3726" i="16"/>
  <c r="A3774" i="16"/>
  <c r="A3839" i="16"/>
  <c r="A8161" i="16"/>
  <c r="A8162" i="16"/>
  <c r="A7378" i="16"/>
  <c r="A6963" i="16"/>
  <c r="A6869" i="16"/>
  <c r="A1996" i="16"/>
  <c r="A3662" i="16"/>
  <c r="A3788" i="16"/>
  <c r="A3637" i="16"/>
  <c r="A3866" i="16"/>
  <c r="A1973" i="16"/>
  <c r="A1983" i="16"/>
  <c r="A1997" i="16"/>
  <c r="A2254" i="16"/>
  <c r="A2222" i="16"/>
  <c r="A3606" i="16"/>
  <c r="A3686" i="16"/>
  <c r="A3727" i="16"/>
  <c r="A3728" i="16"/>
  <c r="A3729" i="16"/>
  <c r="A3775" i="16"/>
  <c r="A3789" i="16"/>
  <c r="A1984" i="16"/>
  <c r="A3730" i="16"/>
  <c r="A3764" i="16"/>
  <c r="A3790" i="16"/>
  <c r="A3824" i="16"/>
  <c r="A2141" i="16"/>
  <c r="A3677" i="16"/>
  <c r="A2142" i="16"/>
  <c r="A2195" i="16"/>
  <c r="A2354" i="16"/>
  <c r="A3825" i="16"/>
  <c r="A1896" i="16"/>
  <c r="A1952" i="16"/>
  <c r="A3731" i="16"/>
  <c r="A3791" i="16"/>
  <c r="A1964" i="16"/>
  <c r="A2196" i="16"/>
  <c r="A2223" i="16"/>
  <c r="A2317" i="16"/>
  <c r="A3654" i="16"/>
  <c r="A3670" i="16"/>
  <c r="A3776" i="16"/>
  <c r="A3792" i="16"/>
  <c r="A1869" i="16"/>
  <c r="A1884" i="16"/>
  <c r="A1966" i="16"/>
  <c r="A2149" i="16"/>
  <c r="A2159" i="16"/>
  <c r="A2176" i="16"/>
  <c r="A2255" i="16"/>
  <c r="A2197" i="16"/>
  <c r="A2224" i="16"/>
  <c r="A2322" i="16"/>
  <c r="A3628" i="16"/>
  <c r="A3663" i="16"/>
  <c r="A3656" i="16"/>
  <c r="A3687" i="16"/>
  <c r="A3715" i="16"/>
  <c r="A3752" i="16"/>
  <c r="A3777" i="16"/>
  <c r="A3793" i="16"/>
  <c r="A3832" i="16"/>
  <c r="A3845" i="16"/>
  <c r="A2177" i="16"/>
  <c r="A2143" i="16"/>
  <c r="A2178" i="16"/>
  <c r="A2331" i="16"/>
  <c r="A3638" i="16"/>
  <c r="A3732" i="16"/>
  <c r="A2225" i="16"/>
  <c r="A3639" i="16"/>
  <c r="A3794" i="16"/>
  <c r="A1944" i="16"/>
  <c r="A1967" i="16"/>
  <c r="A2226" i="16"/>
  <c r="A2355" i="16"/>
  <c r="A2356" i="16"/>
  <c r="A3629" i="16"/>
  <c r="A3657" i="16"/>
  <c r="A3795" i="16"/>
  <c r="A1885" i="16"/>
  <c r="A1945" i="16"/>
  <c r="A1985" i="16"/>
  <c r="A2160" i="16"/>
  <c r="A2227" i="16"/>
  <c r="A2323" i="16"/>
  <c r="A3614" i="16"/>
  <c r="A3630" i="16"/>
  <c r="A3678" i="16"/>
  <c r="A3671" i="16"/>
  <c r="A3688" i="16"/>
  <c r="A3716" i="16"/>
  <c r="A3753" i="16"/>
  <c r="A3796" i="16"/>
  <c r="A3833" i="16"/>
  <c r="A3880" i="16"/>
  <c r="A3664" i="16"/>
  <c r="A3733" i="16"/>
  <c r="A3765" i="16"/>
  <c r="A3852" i="16"/>
  <c r="A2198" i="16"/>
  <c r="A2228" i="16"/>
  <c r="A3653" i="16"/>
  <c r="A3797" i="16"/>
  <c r="A3874" i="16"/>
  <c r="A1986" i="16"/>
  <c r="A2179" i="16"/>
  <c r="A2199" i="16"/>
  <c r="A2229" i="16"/>
  <c r="A2357" i="16"/>
  <c r="A3604" i="16"/>
  <c r="A3596" i="16"/>
  <c r="A3754" i="16"/>
  <c r="A3798" i="16"/>
  <c r="A1935" i="16"/>
  <c r="A1946" i="16"/>
  <c r="A2256" i="16"/>
  <c r="A2200" i="16"/>
  <c r="A2230" i="16"/>
  <c r="A3746" i="16"/>
  <c r="A3755" i="16"/>
  <c r="A3826" i="16"/>
  <c r="A3778" i="16"/>
  <c r="A3799" i="16"/>
  <c r="A3867" i="16"/>
  <c r="A1953" i="16"/>
  <c r="A2144" i="16"/>
  <c r="A3679" i="16"/>
  <c r="A3766" i="16"/>
  <c r="A2145" i="16"/>
  <c r="A3583" i="16"/>
  <c r="A3619" i="16"/>
  <c r="A3665" i="16"/>
  <c r="A2180" i="16"/>
  <c r="A2201" i="16"/>
  <c r="A2231" i="16"/>
  <c r="A3800" i="16"/>
  <c r="A1968" i="16"/>
  <c r="A1998" i="16"/>
  <c r="A1987" i="16"/>
  <c r="A2006" i="16"/>
  <c r="A2181" i="16"/>
  <c r="A2232" i="16"/>
  <c r="A3801" i="16"/>
  <c r="A3779" i="16"/>
  <c r="A3868" i="16"/>
  <c r="A1870" i="16"/>
  <c r="A1897" i="16"/>
  <c r="A3584" i="16"/>
  <c r="A3615" i="16"/>
  <c r="A3607" i="16"/>
  <c r="A3640" i="16"/>
  <c r="A1974" i="16"/>
  <c r="A1999" i="16"/>
  <c r="A2202" i="16"/>
  <c r="A2233" i="16"/>
  <c r="A3641" i="16"/>
  <c r="A3802" i="16"/>
  <c r="A1961" i="16"/>
  <c r="A2257" i="16"/>
  <c r="A3853" i="16"/>
  <c r="A2182" i="16"/>
  <c r="A2161" i="16"/>
  <c r="A2332" i="16"/>
  <c r="A3734" i="16"/>
  <c r="A1988" i="16"/>
  <c r="A2136" i="16"/>
  <c r="A2203" i="16"/>
  <c r="A2234" i="16"/>
  <c r="A2324" i="16"/>
  <c r="A2342" i="16"/>
  <c r="A3756" i="16"/>
  <c r="A3803" i="16"/>
  <c r="A3840" i="16"/>
  <c r="A3883" i="16"/>
  <c r="A1886" i="16"/>
  <c r="A1969" i="16"/>
  <c r="A1989" i="16"/>
  <c r="A2183" i="16"/>
  <c r="A2235" i="16"/>
  <c r="A2319" i="16"/>
  <c r="A3598" i="16"/>
  <c r="A3616" i="16"/>
  <c r="A3672" i="16"/>
  <c r="A3667" i="16"/>
  <c r="A3689" i="16"/>
  <c r="A3717" i="16"/>
  <c r="A3757" i="16"/>
  <c r="A3804" i="16"/>
  <c r="A3876" i="16"/>
  <c r="A1962" i="16"/>
  <c r="A3585" i="16"/>
  <c r="A3608" i="16"/>
  <c r="A3666" i="16"/>
  <c r="A3827" i="16"/>
  <c r="A2146" i="16"/>
  <c r="A2236" i="16"/>
  <c r="A3586" i="16"/>
  <c r="A3805" i="16"/>
  <c r="A3884" i="16"/>
  <c r="A1970" i="16"/>
  <c r="A2162" i="16"/>
  <c r="A2204" i="16"/>
  <c r="A2237" i="16"/>
  <c r="A3605" i="16"/>
  <c r="A3599" i="16"/>
  <c r="A3609" i="16"/>
  <c r="A3690" i="16"/>
  <c r="A3735" i="16"/>
  <c r="A3806" i="16"/>
  <c r="A3843" i="16"/>
  <c r="A3877" i="16"/>
  <c r="A1887" i="16"/>
  <c r="A1971" i="16"/>
  <c r="A2205" i="16"/>
  <c r="A2238" i="16"/>
  <c r="A2258" i="16"/>
  <c r="A3620" i="16"/>
  <c r="A3631" i="16"/>
  <c r="A3691" i="16"/>
  <c r="A3736" i="16"/>
  <c r="A3737" i="16"/>
  <c r="A3828" i="16"/>
  <c r="A3807" i="16"/>
  <c r="A3846" i="16"/>
  <c r="A3869" i="16"/>
  <c r="A1990" i="16"/>
  <c r="A2150" i="16"/>
  <c r="A2184" i="16"/>
  <c r="A2163" i="16"/>
  <c r="A2239" i="16"/>
  <c r="A3624" i="16"/>
  <c r="A3642" i="16"/>
  <c r="A3643" i="16"/>
  <c r="A3644" i="16"/>
  <c r="A3632" i="16"/>
  <c r="A3658" i="16"/>
  <c r="A3673" i="16"/>
  <c r="A3718" i="16"/>
  <c r="A3758" i="16"/>
  <c r="A3780" i="16"/>
  <c r="A3808" i="16"/>
  <c r="A3857" i="16"/>
  <c r="A1931" i="16"/>
  <c r="A1954" i="16"/>
  <c r="A1963" i="16"/>
  <c r="A2240" i="16"/>
  <c r="A3645" i="16"/>
  <c r="A3809" i="16"/>
  <c r="A3854" i="16"/>
  <c r="A1991" i="16"/>
  <c r="A2206" i="16"/>
  <c r="A2241" i="16"/>
  <c r="A2325" i="16"/>
  <c r="A3587" i="16"/>
  <c r="A3674" i="16"/>
  <c r="A3759" i="16"/>
  <c r="A3810" i="16"/>
  <c r="A1871" i="16"/>
  <c r="A1975" i="16"/>
  <c r="A2259" i="16"/>
  <c r="A2207" i="16"/>
  <c r="A2242" i="16"/>
  <c r="A3692" i="16"/>
  <c r="A3719" i="16"/>
  <c r="A3811" i="16"/>
  <c r="A1976" i="16"/>
  <c r="A2000" i="16"/>
  <c r="A2308" i="16"/>
  <c r="A3610" i="16"/>
  <c r="A3738" i="16"/>
  <c r="A3841" i="16"/>
  <c r="A3611" i="16"/>
  <c r="A3680" i="16"/>
  <c r="A3739" i="16"/>
  <c r="A2243" i="16"/>
  <c r="A3747" i="16"/>
  <c r="A3812" i="16"/>
  <c r="A1872" i="16"/>
  <c r="A3621" i="16"/>
  <c r="A1955" i="16"/>
  <c r="A2208" i="16"/>
  <c r="A3588" i="16"/>
  <c r="A3646" i="16"/>
  <c r="A3855" i="16"/>
  <c r="A1873" i="16"/>
  <c r="A2185" i="16"/>
  <c r="A2186" i="16"/>
  <c r="A3767" i="16"/>
  <c r="A3768" i="16"/>
  <c r="A3813" i="16"/>
  <c r="A3856" i="16"/>
  <c r="A3870" i="16"/>
  <c r="A1956" i="16"/>
  <c r="A2187" i="16"/>
  <c r="A3702" i="16"/>
  <c r="A3740" i="16"/>
  <c r="A3781" i="16"/>
  <c r="A3842" i="16"/>
  <c r="A3834" i="16"/>
  <c r="A1947" i="16"/>
  <c r="A2188" i="16"/>
  <c r="A2164" i="16"/>
  <c r="A2209" i="16"/>
  <c r="A2309" i="16"/>
  <c r="A2244" i="16"/>
  <c r="A2320" i="16"/>
  <c r="A2343" i="16"/>
  <c r="A3633" i="16"/>
  <c r="A3659" i="16"/>
  <c r="A3675" i="16"/>
  <c r="A3693" i="16"/>
  <c r="A3720" i="16"/>
  <c r="A3748" i="16"/>
  <c r="A3760" i="16"/>
  <c r="A3814" i="16"/>
  <c r="A3831" i="16"/>
  <c r="A3835" i="16"/>
  <c r="A3885" i="16"/>
  <c r="A2147" i="16"/>
  <c r="A2310" i="16"/>
  <c r="A3589" i="16"/>
  <c r="A3590" i="16"/>
  <c r="A3647" i="16"/>
  <c r="A3634" i="16"/>
  <c r="A3676" i="16"/>
  <c r="A2245" i="16"/>
  <c r="A3741" i="16"/>
  <c r="A3815" i="16"/>
  <c r="A1957" i="16"/>
  <c r="A2333" i="16"/>
  <c r="A3742" i="16"/>
  <c r="A3769" i="16"/>
  <c r="A3829" i="16"/>
  <c r="A2189" i="16"/>
  <c r="A2165" i="16"/>
  <c r="A2210" i="16"/>
  <c r="A2246" i="16"/>
  <c r="A2344" i="16"/>
  <c r="A3682" i="16"/>
  <c r="A3694" i="16"/>
  <c r="A3816" i="16"/>
  <c r="A3861" i="16"/>
  <c r="A3622" i="16"/>
  <c r="A3782" i="16"/>
  <c r="A1867" i="16"/>
  <c r="A1868" i="16"/>
  <c r="A1866" i="16"/>
  <c r="A1876" i="16"/>
  <c r="A1877" i="16"/>
  <c r="A1878" i="16"/>
  <c r="A1890" i="16"/>
  <c r="A1889" i="16"/>
  <c r="A1875" i="16"/>
  <c r="A1882" i="16"/>
  <c r="A1891" i="16"/>
  <c r="A1883" i="16"/>
  <c r="A1880" i="16"/>
  <c r="A1879" i="16"/>
  <c r="A1881" i="16"/>
  <c r="A1933" i="16"/>
  <c r="A1937" i="16"/>
  <c r="A1950" i="16"/>
  <c r="A1949" i="16"/>
  <c r="A1938" i="16"/>
  <c r="A1939" i="16"/>
  <c r="A1951" i="16"/>
  <c r="A1934" i="16"/>
  <c r="A1941" i="16"/>
  <c r="A1942" i="16"/>
  <c r="A1940" i="16"/>
  <c r="A1943" i="16"/>
  <c r="A1965" i="16"/>
  <c r="A1982" i="16"/>
  <c r="A1995" i="16"/>
  <c r="A1979" i="16"/>
  <c r="A1981" i="16"/>
  <c r="A1980" i="16"/>
  <c r="A2001" i="16"/>
  <c r="A2003" i="16"/>
  <c r="A2002" i="16"/>
  <c r="A2139" i="16"/>
  <c r="A2140" i="16"/>
  <c r="A2004" i="16"/>
  <c r="A2138" i="16"/>
  <c r="A2137" i="16"/>
  <c r="A2005" i="16"/>
  <c r="A2173" i="16"/>
  <c r="A2154" i="16"/>
  <c r="A2152" i="16"/>
  <c r="A2153" i="16"/>
  <c r="A2155" i="16"/>
  <c r="A2151" i="16"/>
  <c r="A2168" i="16"/>
  <c r="A2170" i="16"/>
  <c r="A2174" i="16"/>
  <c r="A2172" i="16"/>
  <c r="A2167" i="16"/>
  <c r="A2169" i="16"/>
  <c r="A2156" i="16"/>
  <c r="A2171" i="16"/>
  <c r="A2158" i="16"/>
  <c r="A2157" i="16"/>
  <c r="A2214" i="16"/>
  <c r="A2193" i="16"/>
  <c r="A2217" i="16"/>
  <c r="A2220" i="16"/>
  <c r="A2216" i="16"/>
  <c r="A2252" i="16"/>
  <c r="A2215" i="16"/>
  <c r="A2219" i="16"/>
  <c r="A2194" i="16"/>
  <c r="A2253" i="16"/>
  <c r="A2221" i="16"/>
  <c r="A2218" i="16"/>
  <c r="A2314" i="16"/>
  <c r="A2315" i="16"/>
  <c r="A2316" i="16"/>
  <c r="A2328" i="16"/>
  <c r="A2318" i="16"/>
  <c r="A2321" i="16"/>
  <c r="A2329" i="16"/>
  <c r="A2326" i="16"/>
  <c r="A2327" i="16"/>
  <c r="A2347" i="16"/>
  <c r="A2349" i="16"/>
  <c r="A2346" i="16"/>
  <c r="A2339" i="16"/>
  <c r="A2334" i="16"/>
  <c r="A2336" i="16"/>
  <c r="A2348" i="16"/>
  <c r="A2350" i="16"/>
  <c r="A2337" i="16"/>
  <c r="A2335" i="16"/>
  <c r="A2338" i="16"/>
  <c r="A2352" i="16"/>
  <c r="A2340" i="16"/>
  <c r="A2341" i="16"/>
  <c r="A3600" i="16"/>
  <c r="A3597" i="16"/>
  <c r="A3601" i="16"/>
  <c r="A3602" i="16"/>
  <c r="A3603" i="16"/>
  <c r="A3612" i="16"/>
  <c r="A3617" i="16"/>
  <c r="A3618" i="16"/>
  <c r="A3613" i="16"/>
  <c r="A3626" i="16"/>
  <c r="A3636" i="16"/>
  <c r="A3625" i="16"/>
  <c r="A3627" i="16"/>
  <c r="A3652" i="16"/>
  <c r="A3661" i="16"/>
  <c r="A3655" i="16"/>
  <c r="A3668" i="16"/>
  <c r="A3669" i="16"/>
  <c r="A3700" i="16"/>
  <c r="A3683" i="16"/>
  <c r="A3701" i="16"/>
  <c r="A3697" i="16"/>
  <c r="A3698" i="16"/>
  <c r="A3684" i="16"/>
  <c r="A3699" i="16"/>
  <c r="A3696" i="16"/>
  <c r="A3714" i="16"/>
  <c r="A3722" i="16"/>
  <c r="A3709" i="16"/>
  <c r="A3710" i="16"/>
  <c r="A3723" i="16"/>
  <c r="A3712" i="16"/>
  <c r="A3725" i="16"/>
  <c r="A3704" i="16"/>
  <c r="A3724" i="16"/>
  <c r="A3708" i="16"/>
  <c r="A3713" i="16"/>
  <c r="A3705" i="16"/>
  <c r="A3711" i="16"/>
  <c r="A3706" i="16"/>
  <c r="A3751" i="16"/>
  <c r="A3763" i="16"/>
  <c r="A3750" i="16"/>
  <c r="A3770" i="16"/>
  <c r="A3762" i="16"/>
  <c r="A3822" i="16"/>
  <c r="A3787" i="16"/>
  <c r="A3785" i="16"/>
  <c r="A3823" i="16"/>
  <c r="A3773" i="16"/>
  <c r="A3786" i="16"/>
  <c r="A3837" i="16"/>
  <c r="A3838" i="16"/>
  <c r="A3844" i="16"/>
  <c r="A3851" i="16"/>
  <c r="A3849" i="16"/>
  <c r="A3850" i="16"/>
  <c r="A3865" i="16"/>
  <c r="A3859" i="16"/>
  <c r="A3858" i="16"/>
  <c r="A3860" i="16"/>
  <c r="A3873" i="16"/>
  <c r="A3871" i="16"/>
  <c r="A3872" i="16"/>
  <c r="A3875" i="16"/>
  <c r="A3878" i="16"/>
  <c r="A3882" i="16"/>
  <c r="A3879" i="16"/>
  <c r="A2211" i="16"/>
  <c r="A2247" i="16"/>
  <c r="A3591" i="16"/>
  <c r="A3648" i="16"/>
  <c r="A3783" i="16"/>
  <c r="A3817" i="16"/>
  <c r="A3847" i="16"/>
  <c r="A1888" i="16"/>
  <c r="A1948" i="16"/>
  <c r="A1936" i="16"/>
  <c r="A1972" i="16"/>
  <c r="A1978" i="16"/>
  <c r="A1993" i="16"/>
  <c r="A2166" i="16"/>
  <c r="A2248" i="16"/>
  <c r="A2212" i="16"/>
  <c r="A2249" i="16"/>
  <c r="A2345" i="16"/>
  <c r="A3635" i="16"/>
  <c r="A3660" i="16"/>
  <c r="A3695" i="16"/>
  <c r="A3707" i="16"/>
  <c r="A3721" i="16"/>
  <c r="A3749" i="16"/>
  <c r="A3761" i="16"/>
  <c r="A3784" i="16"/>
  <c r="A3818" i="16"/>
  <c r="A3848" i="16"/>
  <c r="A3862" i="16"/>
  <c r="A3881" i="16"/>
  <c r="A1958" i="16"/>
  <c r="A1959" i="16"/>
  <c r="A3771" i="16"/>
  <c r="A2148" i="16"/>
  <c r="A2190" i="16"/>
  <c r="A2250" i="16"/>
  <c r="A3819" i="16"/>
  <c r="A3681" i="16"/>
  <c r="A3743" i="16"/>
  <c r="A3772" i="16"/>
  <c r="A3592" i="16"/>
  <c r="A1960" i="16"/>
  <c r="A3593" i="16"/>
  <c r="A3623" i="16"/>
  <c r="A3649" i="16"/>
  <c r="A3650" i="16"/>
  <c r="A3744" i="16"/>
  <c r="A3836" i="16"/>
  <c r="A3863" i="16"/>
  <c r="A3864" i="16"/>
  <c r="A2311" i="16"/>
  <c r="A2312" i="16"/>
  <c r="A3594" i="16"/>
  <c r="A3595" i="16"/>
  <c r="A1874" i="16"/>
  <c r="A2213" i="16"/>
  <c r="A3651" i="16"/>
  <c r="A3820" i="16"/>
  <c r="A3886" i="16"/>
  <c r="A1977" i="16"/>
  <c r="A2191" i="16"/>
  <c r="A2192" i="16"/>
  <c r="A3745" i="16"/>
  <c r="A1932" i="16"/>
  <c r="A3703" i="16"/>
  <c r="A982" i="16"/>
  <c r="A6160" i="16"/>
  <c r="A6195" i="16"/>
  <c r="A6331" i="16"/>
  <c r="A6446" i="16"/>
  <c r="A6456" i="16"/>
  <c r="A6499" i="16"/>
  <c r="A6519" i="16"/>
  <c r="A6522" i="16"/>
  <c r="A6555" i="16"/>
  <c r="A6681" i="16"/>
  <c r="A5617" i="16"/>
  <c r="A4977" i="16"/>
  <c r="A4605" i="16"/>
  <c r="A1107" i="16"/>
  <c r="A1578" i="16"/>
  <c r="A1660" i="16"/>
  <c r="A1862" i="16"/>
  <c r="A6218" i="16"/>
  <c r="A6542" i="16"/>
  <c r="A6649" i="16"/>
  <c r="A6675" i="16"/>
  <c r="A6743" i="16"/>
  <c r="A1448" i="16"/>
  <c r="A6457" i="16"/>
  <c r="A6762" i="16"/>
  <c r="A1003" i="16"/>
  <c r="A1108" i="16"/>
  <c r="A1062" i="16"/>
  <c r="A1197" i="16"/>
  <c r="A1563" i="16"/>
  <c r="A1604" i="16"/>
  <c r="A1639" i="16"/>
  <c r="A1661" i="16"/>
  <c r="A1695" i="16"/>
  <c r="A1662" i="16"/>
  <c r="A1762" i="16"/>
  <c r="A6203" i="16"/>
  <c r="A6226" i="16"/>
  <c r="A6332" i="16"/>
  <c r="A6351" i="16"/>
  <c r="A6296" i="16"/>
  <c r="A6306" i="16"/>
  <c r="A6430" i="16"/>
  <c r="A6503" i="16"/>
  <c r="A6511" i="16"/>
  <c r="A6659" i="16"/>
  <c r="A6653" i="16"/>
  <c r="A6683" i="16"/>
  <c r="A6624" i="16"/>
  <c r="A6711" i="16"/>
  <c r="A6720" i="16"/>
  <c r="A6715" i="16"/>
  <c r="A6731" i="16"/>
  <c r="A6773" i="16"/>
  <c r="A6208" i="16"/>
  <c r="A6363" i="16"/>
  <c r="A6491" i="16"/>
  <c r="A6618" i="16"/>
  <c r="A1264" i="16"/>
  <c r="A1640" i="16"/>
  <c r="A6566" i="16"/>
  <c r="A6730" i="16"/>
  <c r="A1031" i="16"/>
  <c r="A1336" i="16"/>
  <c r="A1449" i="16"/>
  <c r="A1763" i="16"/>
  <c r="A6159" i="16"/>
  <c r="A6157" i="16"/>
  <c r="A6737" i="16"/>
  <c r="A1641" i="16"/>
  <c r="A1846" i="16"/>
  <c r="A6442" i="16"/>
  <c r="A6693" i="16"/>
  <c r="A1198" i="16"/>
  <c r="A1322" i="16"/>
  <c r="A1574" i="16"/>
  <c r="A1663" i="16"/>
  <c r="A6354" i="16"/>
  <c r="A6374" i="16"/>
  <c r="A6678" i="16"/>
  <c r="A6632" i="16"/>
  <c r="A983" i="16"/>
  <c r="A1337" i="16"/>
  <c r="A6692" i="16"/>
  <c r="A1020" i="16"/>
  <c r="A1063" i="16"/>
  <c r="A1118" i="16"/>
  <c r="A1151" i="16"/>
  <c r="A1199" i="16"/>
  <c r="A1323" i="16"/>
  <c r="A1268" i="16"/>
  <c r="A1338" i="16"/>
  <c r="A1378" i="16"/>
  <c r="A1581" i="16"/>
  <c r="A1605" i="16"/>
  <c r="A1616" i="16"/>
  <c r="A1642" i="16"/>
  <c r="A1664" i="16"/>
  <c r="A1710" i="16"/>
  <c r="A1712" i="16"/>
  <c r="A6166" i="16"/>
  <c r="A6212" i="16"/>
  <c r="A6273" i="16"/>
  <c r="A6254" i="16"/>
  <c r="A6329" i="16"/>
  <c r="A6359" i="16"/>
  <c r="A6308" i="16"/>
  <c r="A6375" i="16"/>
  <c r="A6448" i="16"/>
  <c r="A6495" i="16"/>
  <c r="A6516" i="16"/>
  <c r="A6574" i="16"/>
  <c r="A6677" i="16"/>
  <c r="A6628" i="16"/>
  <c r="A6748" i="16"/>
  <c r="A6764" i="16"/>
  <c r="A6769" i="16"/>
  <c r="A6709" i="16"/>
  <c r="A1257" i="16"/>
  <c r="A1665" i="16"/>
  <c r="A6326" i="16"/>
  <c r="A6444" i="16"/>
  <c r="A1666" i="16"/>
  <c r="A6613" i="16"/>
  <c r="A984" i="16"/>
  <c r="A1143" i="16"/>
  <c r="A1339" i="16"/>
  <c r="A1565" i="16"/>
  <c r="A1847" i="16"/>
  <c r="A6400" i="16"/>
  <c r="A6615" i="16"/>
  <c r="A1021" i="16"/>
  <c r="A1064" i="16"/>
  <c r="A1200" i="16"/>
  <c r="A1340" i="16"/>
  <c r="A1566" i="16"/>
  <c r="A1564" i="16"/>
  <c r="A1585" i="16"/>
  <c r="A1643" i="16"/>
  <c r="A1696" i="16"/>
  <c r="A1667" i="16"/>
  <c r="A1713" i="16"/>
  <c r="A1789" i="16"/>
  <c r="A6134" i="16"/>
  <c r="A6142" i="16"/>
  <c r="A6199" i="16"/>
  <c r="A6249" i="16"/>
  <c r="A6276" i="16"/>
  <c r="A6279" i="16"/>
  <c r="A6315" i="16"/>
  <c r="A6405" i="16"/>
  <c r="A6445" i="16"/>
  <c r="A6496" i="16"/>
  <c r="A6565" i="16"/>
  <c r="A6575" i="16"/>
  <c r="A6687" i="16"/>
  <c r="A6634" i="16"/>
  <c r="A6706" i="16"/>
  <c r="A6694" i="16"/>
  <c r="A6691" i="16"/>
  <c r="A977" i="16"/>
  <c r="A1022" i="16"/>
  <c r="A1065" i="16"/>
  <c r="A1125" i="16"/>
  <c r="A1235" i="16"/>
  <c r="A1324" i="16"/>
  <c r="A1341" i="16"/>
  <c r="A1440" i="16"/>
  <c r="A1606" i="16"/>
  <c r="A1629" i="16"/>
  <c r="A1668" i="16"/>
  <c r="A1669" i="16"/>
  <c r="A1753" i="16"/>
  <c r="A1790" i="16"/>
  <c r="A1856" i="16"/>
  <c r="A6148" i="16"/>
  <c r="A6131" i="16"/>
  <c r="A6140" i="16"/>
  <c r="A6168" i="16"/>
  <c r="A6153" i="16"/>
  <c r="A6196" i="16"/>
  <c r="A6213" i="16"/>
  <c r="A6255" i="16"/>
  <c r="A6346" i="16"/>
  <c r="A6305" i="16"/>
  <c r="A6378" i="16"/>
  <c r="A6438" i="16"/>
  <c r="A6426" i="16"/>
  <c r="A6462" i="16"/>
  <c r="A6497" i="16"/>
  <c r="A6518" i="16"/>
  <c r="A6531" i="16"/>
  <c r="A6540" i="16"/>
  <c r="A6577" i="16"/>
  <c r="A6654" i="16"/>
  <c r="A6609" i="16"/>
  <c r="A6673" i="16"/>
  <c r="A6623" i="16"/>
  <c r="A6717" i="16"/>
  <c r="A6734" i="16"/>
  <c r="A6732" i="16"/>
  <c r="A6768" i="16"/>
  <c r="A6592" i="16"/>
  <c r="A1450" i="16"/>
  <c r="A1236" i="16"/>
  <c r="A1623" i="16"/>
  <c r="A1617" i="16"/>
  <c r="A1670" i="16"/>
  <c r="A6162" i="16"/>
  <c r="A6317" i="16"/>
  <c r="A6630" i="16"/>
  <c r="A1066" i="16"/>
  <c r="A1237" i="16"/>
  <c r="A1342" i="16"/>
  <c r="A1671" i="16"/>
  <c r="A6155" i="16"/>
  <c r="A6189" i="16"/>
  <c r="A6259" i="16"/>
  <c r="A6333" i="16"/>
  <c r="A6299" i="16"/>
  <c r="A6309" i="16"/>
  <c r="A6376" i="16"/>
  <c r="A6483" i="16"/>
  <c r="A6596" i="16"/>
  <c r="A6686" i="16"/>
  <c r="A6604" i="16"/>
  <c r="A6627" i="16"/>
  <c r="A985" i="16"/>
  <c r="A1126" i="16"/>
  <c r="A1238" i="16"/>
  <c r="A1431" i="16"/>
  <c r="A1572" i="16"/>
  <c r="A1575" i="16"/>
  <c r="A1697" i="16"/>
  <c r="A1672" i="16"/>
  <c r="A6170" i="16"/>
  <c r="A6257" i="16"/>
  <c r="A6361" i="16"/>
  <c r="A6310" i="16"/>
  <c r="A6379" i="16"/>
  <c r="A6394" i="16"/>
  <c r="A6515" i="16"/>
  <c r="A6547" i="16"/>
  <c r="A6554" i="16"/>
  <c r="A6670" i="16"/>
  <c r="A6633" i="16"/>
  <c r="A6739" i="16"/>
  <c r="A1451" i="16"/>
  <c r="A1452" i="16"/>
  <c r="A6697" i="16"/>
  <c r="A1596" i="16"/>
  <c r="A6217" i="16"/>
  <c r="A6650" i="16"/>
  <c r="A1343" i="16"/>
  <c r="A1453" i="16"/>
  <c r="A1597" i="16"/>
  <c r="A1644" i="16"/>
  <c r="A6209" i="16"/>
  <c r="A6300" i="16"/>
  <c r="A6652" i="16"/>
  <c r="A6685" i="16"/>
  <c r="A1067" i="16"/>
  <c r="A1144" i="16"/>
  <c r="A1258" i="16"/>
  <c r="A1152" i="16"/>
  <c r="A1239" i="16"/>
  <c r="A1344" i="16"/>
  <c r="A1618" i="16"/>
  <c r="A1698" i="16"/>
  <c r="A1645" i="16"/>
  <c r="A1673" i="16"/>
  <c r="A6133" i="16"/>
  <c r="A6171" i="16"/>
  <c r="A6193" i="16"/>
  <c r="A6219" i="16"/>
  <c r="A6229" i="16"/>
  <c r="A6287" i="16"/>
  <c r="A6345" i="16"/>
  <c r="A6312" i="16"/>
  <c r="A6377" i="16"/>
  <c r="A6431" i="16"/>
  <c r="A6463" i="16"/>
  <c r="A6484" i="16"/>
  <c r="A6544" i="16"/>
  <c r="A6598" i="16"/>
  <c r="A6655" i="16"/>
  <c r="A6605" i="16"/>
  <c r="A6671" i="16"/>
  <c r="A6635" i="16"/>
  <c r="A6718" i="16"/>
  <c r="A1032" i="16"/>
  <c r="A1033" i="16"/>
  <c r="A1034" i="16"/>
  <c r="A1345" i="16"/>
  <c r="A1764" i="16"/>
  <c r="A1765" i="16"/>
  <c r="A6129" i="16"/>
  <c r="A6138" i="16"/>
  <c r="A6214" i="16"/>
  <c r="A6422" i="16"/>
  <c r="A6454" i="16"/>
  <c r="A6459" i="16"/>
  <c r="A6474" i="16"/>
  <c r="A6562" i="16"/>
  <c r="A6648" i="16"/>
  <c r="A6767" i="16"/>
  <c r="A1153" i="16"/>
  <c r="A1240" i="16"/>
  <c r="A1646" i="16"/>
  <c r="A1674" i="16"/>
  <c r="A6360" i="16"/>
  <c r="A6313" i="16"/>
  <c r="A6676" i="16"/>
  <c r="A6629" i="16"/>
  <c r="A986" i="16"/>
  <c r="A1035" i="16"/>
  <c r="A1346" i="16"/>
  <c r="A1675" i="16"/>
  <c r="A1766" i="16"/>
  <c r="A6130" i="16"/>
  <c r="A987" i="16"/>
  <c r="A1036" i="16"/>
  <c r="A1347" i="16"/>
  <c r="A1454" i="16"/>
  <c r="A1598" i="16"/>
  <c r="A1647" i="16"/>
  <c r="A6220" i="16"/>
  <c r="A6240" i="16"/>
  <c r="A6205" i="16"/>
  <c r="A6758" i="16"/>
  <c r="A988" i="16"/>
  <c r="A997" i="16"/>
  <c r="A1068" i="16"/>
  <c r="A1259" i="16"/>
  <c r="A1154" i="16"/>
  <c r="A1241" i="16"/>
  <c r="A1369" i="16"/>
  <c r="A1699" i="16"/>
  <c r="A1648" i="16"/>
  <c r="A1676" i="16"/>
  <c r="A1791" i="16"/>
  <c r="A6173" i="16"/>
  <c r="A6286" i="16"/>
  <c r="A6324" i="16"/>
  <c r="A6510" i="16"/>
  <c r="A6684" i="16"/>
  <c r="A6642" i="16"/>
  <c r="A6721" i="16"/>
  <c r="A1004" i="16"/>
  <c r="A1109" i="16"/>
  <c r="A1069" i="16"/>
  <c r="A1047" i="16"/>
  <c r="A1127" i="16"/>
  <c r="A1242" i="16"/>
  <c r="A1269" i="16"/>
  <c r="A1348" i="16"/>
  <c r="A1432" i="16"/>
  <c r="A1441" i="16"/>
  <c r="A1579" i="16"/>
  <c r="A1607" i="16"/>
  <c r="A1677" i="16"/>
  <c r="A1678" i="16"/>
  <c r="A1843" i="16"/>
  <c r="A6152" i="16"/>
  <c r="A6225" i="16"/>
  <c r="A6207" i="16"/>
  <c r="A6248" i="16"/>
  <c r="A6271" i="16"/>
  <c r="A6289" i="16"/>
  <c r="A6358" i="16"/>
  <c r="A6356" i="16"/>
  <c r="A6297" i="16"/>
  <c r="A6318" i="16"/>
  <c r="A6437" i="16"/>
  <c r="A6453" i="16"/>
  <c r="A6450" i="16"/>
  <c r="A6470" i="16"/>
  <c r="A6486" i="16"/>
  <c r="A6500" i="16"/>
  <c r="A6520" i="16"/>
  <c r="A6535" i="16"/>
  <c r="A6548" i="16"/>
  <c r="A6599" i="16"/>
  <c r="A6672" i="16"/>
  <c r="A6639" i="16"/>
  <c r="A6716" i="16"/>
  <c r="A6728" i="16"/>
  <c r="A6774" i="16"/>
  <c r="A1349" i="16"/>
  <c r="A1567" i="16"/>
  <c r="A1612" i="16"/>
  <c r="A1863" i="16"/>
  <c r="A6139" i="16"/>
  <c r="A6281" i="16"/>
  <c r="A6443" i="16"/>
  <c r="A6460" i="16"/>
  <c r="A6742" i="16"/>
  <c r="A6757" i="16"/>
  <c r="A6612" i="16"/>
  <c r="A1767" i="16"/>
  <c r="A1861" i="16"/>
  <c r="A6530" i="16"/>
  <c r="A6643" i="16"/>
  <c r="A6695" i="16"/>
  <c r="A6744" i="16"/>
  <c r="A1023" i="16"/>
  <c r="A1037" i="16"/>
  <c r="A1070" i="16"/>
  <c r="A1243" i="16"/>
  <c r="A1265" i="16"/>
  <c r="A1426" i="16"/>
  <c r="A1422" i="16"/>
  <c r="A1586" i="16"/>
  <c r="A1679" i="16"/>
  <c r="A6174" i="16"/>
  <c r="A6349" i="16"/>
  <c r="A6321" i="16"/>
  <c r="A6367" i="16"/>
  <c r="A6451" i="16"/>
  <c r="A6465" i="16"/>
  <c r="A6517" i="16"/>
  <c r="A6679" i="16"/>
  <c r="A6640" i="16"/>
  <c r="A6710" i="16"/>
  <c r="A6696" i="16"/>
  <c r="A6749" i="16"/>
  <c r="A1005" i="16"/>
  <c r="A1096" i="16"/>
  <c r="A1260" i="16"/>
  <c r="A1244" i="16"/>
  <c r="A1455" i="16"/>
  <c r="A1435" i="16"/>
  <c r="A1587" i="16"/>
  <c r="A1630" i="16"/>
  <c r="A1649" i="16"/>
  <c r="A1680" i="16"/>
  <c r="A1864" i="16"/>
  <c r="A6172" i="16"/>
  <c r="A6228" i="16"/>
  <c r="A6244" i="16"/>
  <c r="A6288" i="16"/>
  <c r="A6277" i="16"/>
  <c r="A6280" i="16"/>
  <c r="A6323" i="16"/>
  <c r="A6380" i="16"/>
  <c r="A6466" i="16"/>
  <c r="A6487" i="16"/>
  <c r="A6549" i="16"/>
  <c r="A6597" i="16"/>
  <c r="A6682" i="16"/>
  <c r="A6641" i="16"/>
  <c r="A6646" i="16"/>
  <c r="A1006" i="16"/>
  <c r="A1024" i="16"/>
  <c r="A1110" i="16"/>
  <c r="A1245" i="16"/>
  <c r="A1176" i="16"/>
  <c r="A1427" i="16"/>
  <c r="A1442" i="16"/>
  <c r="A1456" i="16"/>
  <c r="A1588" i="16"/>
  <c r="A1650" i="16"/>
  <c r="A1681" i="16"/>
  <c r="A1754" i="16"/>
  <c r="A1784" i="16"/>
  <c r="A1844" i="16"/>
  <c r="A6149" i="16"/>
  <c r="A6143" i="16"/>
  <c r="A6272" i="16"/>
  <c r="A6256" i="16"/>
  <c r="A6350" i="16"/>
  <c r="A6319" i="16"/>
  <c r="A6432" i="16"/>
  <c r="A6449" i="16"/>
  <c r="A6455" i="16"/>
  <c r="A6464" i="16"/>
  <c r="A6485" i="16"/>
  <c r="A6558" i="16"/>
  <c r="A6607" i="16"/>
  <c r="A6674" i="16"/>
  <c r="A6638" i="16"/>
  <c r="A6708" i="16"/>
  <c r="A6705" i="16"/>
  <c r="A6699" i="16"/>
  <c r="A6735" i="16"/>
  <c r="A6770" i="16"/>
  <c r="A1634" i="16"/>
  <c r="A6606" i="16"/>
  <c r="A6590" i="16"/>
  <c r="A6704" i="16"/>
  <c r="A989" i="16"/>
  <c r="A1025" i="16"/>
  <c r="A1097" i="16"/>
  <c r="A1128" i="16"/>
  <c r="A1119" i="16"/>
  <c r="A1246" i="16"/>
  <c r="A1270" i="16"/>
  <c r="A1350" i="16"/>
  <c r="A1379" i="16"/>
  <c r="A1589" i="16"/>
  <c r="A1682" i="16"/>
  <c r="A6169" i="16"/>
  <c r="A6200" i="16"/>
  <c r="A6290" i="16"/>
  <c r="A6352" i="16"/>
  <c r="A6314" i="16"/>
  <c r="A6424" i="16"/>
  <c r="A6488" i="16"/>
  <c r="A6557" i="16"/>
  <c r="A6600" i="16"/>
  <c r="A6626" i="16"/>
  <c r="A6750" i="16"/>
  <c r="A1098" i="16"/>
  <c r="A1048" i="16"/>
  <c r="A1177" i="16"/>
  <c r="A1247" i="16"/>
  <c r="A1271" i="16"/>
  <c r="A1351" i="16"/>
  <c r="A1457" i="16"/>
  <c r="A1590" i="16"/>
  <c r="A1651" i="16"/>
  <c r="A1683" i="16"/>
  <c r="A1777" i="16"/>
  <c r="A6150" i="16"/>
  <c r="A6175" i="16"/>
  <c r="A6197" i="16"/>
  <c r="A6330" i="16"/>
  <c r="A6355" i="16"/>
  <c r="A6316" i="16"/>
  <c r="A6498" i="16"/>
  <c r="A6513" i="16"/>
  <c r="A6688" i="16"/>
  <c r="A6636" i="16"/>
  <c r="A6690" i="16"/>
  <c r="A1433" i="16"/>
  <c r="A6365" i="16"/>
  <c r="A6461" i="16"/>
  <c r="A1352" i="16"/>
  <c r="A1613" i="16"/>
  <c r="A6246" i="16"/>
  <c r="A6701" i="16"/>
  <c r="A6759" i="16"/>
  <c r="A1099" i="16"/>
  <c r="A1325" i="16"/>
  <c r="A1684" i="16"/>
  <c r="A1711" i="16"/>
  <c r="A990" i="16"/>
  <c r="A1434" i="16"/>
  <c r="A6190" i="16"/>
  <c r="A6556" i="16"/>
  <c r="A6594" i="16"/>
  <c r="A6616" i="16"/>
  <c r="A6763" i="16"/>
  <c r="A1014" i="16"/>
  <c r="A1458" i="16"/>
  <c r="A1768" i="16"/>
  <c r="A6161" i="16"/>
  <c r="A6278" i="16"/>
  <c r="A6353" i="16"/>
  <c r="A6366" i="16"/>
  <c r="A6402" i="16"/>
  <c r="A6492" i="16"/>
  <c r="A6559" i="16"/>
  <c r="A6741" i="16"/>
  <c r="A6761" i="16"/>
  <c r="A1111" i="16"/>
  <c r="A1145" i="16"/>
  <c r="A1353" i="16"/>
  <c r="A1599" i="16"/>
  <c r="A6543" i="16"/>
  <c r="A6593" i="16"/>
  <c r="A991" i="16"/>
  <c r="A1568" i="16"/>
  <c r="A1635" i="16"/>
  <c r="A1700" i="16"/>
  <c r="A1792" i="16"/>
  <c r="A6154" i="16"/>
  <c r="A6591" i="16"/>
  <c r="A1007" i="16"/>
  <c r="A1038" i="16"/>
  <c r="A1100" i="16"/>
  <c r="A1120" i="16"/>
  <c r="A1178" i="16"/>
  <c r="A1261" i="16"/>
  <c r="A1248" i="16"/>
  <c r="A1266" i="16"/>
  <c r="A1326" i="16"/>
  <c r="A1368" i="16"/>
  <c r="A1417" i="16"/>
  <c r="A1459" i="16"/>
  <c r="A1591" i="16"/>
  <c r="A1608" i="16"/>
  <c r="A1631" i="16"/>
  <c r="A1632" i="16"/>
  <c r="A1701" i="16"/>
  <c r="A1652" i="16"/>
  <c r="A1685" i="16"/>
  <c r="A1755" i="16"/>
  <c r="A1857" i="16"/>
  <c r="A1865" i="16"/>
  <c r="A6141" i="16"/>
  <c r="A6147" i="16"/>
  <c r="A6184" i="16"/>
  <c r="A6167" i="16"/>
  <c r="A6260" i="16"/>
  <c r="A6274" i="16"/>
  <c r="A6334" i="16"/>
  <c r="A6362" i="16"/>
  <c r="A6298" i="16"/>
  <c r="A6347" i="16"/>
  <c r="A6307" i="16"/>
  <c r="A6381" i="16"/>
  <c r="A6395" i="16"/>
  <c r="A6419" i="16"/>
  <c r="A6399" i="16"/>
  <c r="A6398" i="16"/>
  <c r="A6428" i="16"/>
  <c r="A6439" i="16"/>
  <c r="A6480" i="16"/>
  <c r="A6536" i="16"/>
  <c r="A6550" i="16"/>
  <c r="A6608" i="16"/>
  <c r="A6668" i="16"/>
  <c r="A6625" i="16"/>
  <c r="A6727" i="16"/>
  <c r="A6736" i="16"/>
  <c r="A6775" i="16"/>
  <c r="A992" i="16"/>
  <c r="A1112" i="16"/>
  <c r="A1460" i="16"/>
  <c r="A6782" i="16"/>
  <c r="A993" i="16"/>
  <c r="A1354" i="16"/>
  <c r="A1769" i="16"/>
  <c r="A6475" i="16"/>
  <c r="A6563" i="16"/>
  <c r="A6783" i="16"/>
  <c r="A1039" i="16"/>
  <c r="A1636" i="16"/>
  <c r="A6156" i="16"/>
  <c r="A6702" i="16"/>
  <c r="A6211" i="16"/>
  <c r="A6357" i="16"/>
  <c r="A6327" i="16"/>
  <c r="A6514" i="16"/>
  <c r="A6651" i="16"/>
  <c r="A1026" i="16"/>
  <c r="A1101" i="16"/>
  <c r="A1249" i="16"/>
  <c r="A1592" i="16"/>
  <c r="A1686" i="16"/>
  <c r="A6325" i="16"/>
  <c r="A6423" i="16"/>
  <c r="A6501" i="16"/>
  <c r="A6545" i="16"/>
  <c r="A6656" i="16"/>
  <c r="A6644" i="16"/>
  <c r="A6751" i="16"/>
  <c r="A6771" i="16"/>
  <c r="A1250" i="16"/>
  <c r="A1179" i="16"/>
  <c r="A1637" i="16"/>
  <c r="A1687" i="16"/>
  <c r="A1770" i="16"/>
  <c r="A1797" i="16"/>
  <c r="A6561" i="16"/>
  <c r="A6614" i="16"/>
  <c r="A980" i="16"/>
  <c r="A979" i="16"/>
  <c r="A981" i="16"/>
  <c r="A975" i="16"/>
  <c r="A976" i="16"/>
  <c r="A978" i="16"/>
  <c r="A1009" i="16"/>
  <c r="A1012" i="16"/>
  <c r="A1001" i="16"/>
  <c r="A1013" i="16"/>
  <c r="A1010" i="16"/>
  <c r="A1011" i="16"/>
  <c r="A998" i="16"/>
  <c r="A1002" i="16"/>
  <c r="A1000" i="16"/>
  <c r="A999" i="16"/>
  <c r="A1030" i="16"/>
  <c r="A1018" i="16"/>
  <c r="A1016" i="16"/>
  <c r="A1029" i="16"/>
  <c r="A1019" i="16"/>
  <c r="A1017" i="16"/>
  <c r="A1042" i="16"/>
  <c r="A1045" i="16"/>
  <c r="A1044" i="16"/>
  <c r="A1043" i="16"/>
  <c r="A1103" i="16"/>
  <c r="A1104" i="16"/>
  <c r="A1106" i="16"/>
  <c r="A1055" i="16"/>
  <c r="A1056" i="16"/>
  <c r="A1059" i="16"/>
  <c r="A1105" i="16"/>
  <c r="A1060" i="16"/>
  <c r="A1057" i="16"/>
  <c r="A1061" i="16"/>
  <c r="A1058" i="16"/>
  <c r="A1116" i="16"/>
  <c r="A1124" i="16"/>
  <c r="A1131" i="16"/>
  <c r="A1121" i="16"/>
  <c r="A1123" i="16"/>
  <c r="A1132" i="16"/>
  <c r="A1117" i="16"/>
  <c r="A1122" i="16"/>
  <c r="A1141" i="16"/>
  <c r="A1142" i="16"/>
  <c r="A1196" i="16"/>
  <c r="A1195" i="16"/>
  <c r="A1193" i="16"/>
  <c r="A1192" i="16"/>
  <c r="A1256" i="16"/>
  <c r="A1194" i="16"/>
  <c r="A1263" i="16"/>
  <c r="A1335" i="16"/>
  <c r="A1334" i="16"/>
  <c r="A1330" i="16"/>
  <c r="A1273" i="16"/>
  <c r="A1320" i="16"/>
  <c r="A1331" i="16"/>
  <c r="A1328" i="16"/>
  <c r="A1332" i="16"/>
  <c r="A1321" i="16"/>
  <c r="A1267" i="16"/>
  <c r="A1329" i="16"/>
  <c r="A1333" i="16"/>
  <c r="A1365" i="16"/>
  <c r="A1362" i="16"/>
  <c r="A1366" i="16"/>
  <c r="A1359" i="16"/>
  <c r="A1364" i="16"/>
  <c r="A1363" i="16"/>
  <c r="A1360" i="16"/>
  <c r="A1361" i="16"/>
  <c r="A1367" i="16"/>
  <c r="A1420" i="16"/>
  <c r="A1374" i="16"/>
  <c r="A1375" i="16"/>
  <c r="A1376" i="16"/>
  <c r="A1377" i="16"/>
  <c r="A1419" i="16"/>
  <c r="A1421" i="16"/>
  <c r="A1423" i="16"/>
  <c r="A1429" i="16"/>
  <c r="A1430" i="16"/>
  <c r="A1425" i="16"/>
  <c r="A1424" i="16"/>
  <c r="A1437" i="16"/>
  <c r="A1445" i="16"/>
  <c r="A1446" i="16"/>
  <c r="A1447" i="16"/>
  <c r="A1438" i="16"/>
  <c r="A1439" i="16"/>
  <c r="A1576" i="16"/>
  <c r="A1573" i="16"/>
  <c r="A1571" i="16"/>
  <c r="A1577" i="16"/>
  <c r="A1595" i="16"/>
  <c r="A1580" i="16"/>
  <c r="A1594" i="16"/>
  <c r="A1584" i="16"/>
  <c r="A1582" i="16"/>
  <c r="A1593" i="16"/>
  <c r="A1583" i="16"/>
  <c r="A1603" i="16"/>
  <c r="A1610" i="16"/>
  <c r="A1611" i="16"/>
  <c r="A1601" i="16"/>
  <c r="A1615" i="16"/>
  <c r="A1614" i="16"/>
  <c r="A1621" i="16"/>
  <c r="A1619" i="16"/>
  <c r="A1620" i="16"/>
  <c r="A1622" i="16"/>
  <c r="A1626" i="16"/>
  <c r="A1628" i="16"/>
  <c r="A1625" i="16"/>
  <c r="A1627" i="16"/>
  <c r="A1633" i="16"/>
  <c r="A1658" i="16"/>
  <c r="A1656" i="16"/>
  <c r="A1693" i="16"/>
  <c r="A1694" i="16"/>
  <c r="A1657" i="16"/>
  <c r="A1659" i="16"/>
  <c r="A1756" i="16"/>
  <c r="A1757" i="16"/>
  <c r="A1758" i="16"/>
  <c r="A1761" i="16"/>
  <c r="A1759" i="16"/>
  <c r="A1760" i="16"/>
  <c r="A1708" i="16"/>
  <c r="A1709" i="16"/>
  <c r="A1773" i="16"/>
  <c r="A1774" i="16"/>
  <c r="A1775" i="16"/>
  <c r="A1780" i="16"/>
  <c r="A1783" i="16"/>
  <c r="A1788" i="16"/>
  <c r="A1781" i="16"/>
  <c r="A1776" i="16"/>
  <c r="A1772" i="16"/>
  <c r="A1787" i="16"/>
  <c r="A1782" i="16"/>
  <c r="A1845" i="16"/>
  <c r="A1849" i="16"/>
  <c r="A1850" i="16"/>
  <c r="A1854" i="16"/>
  <c r="A1852" i="16"/>
  <c r="A1851" i="16"/>
  <c r="A1860" i="16"/>
  <c r="A1859" i="16"/>
  <c r="A1853" i="16"/>
  <c r="A1855" i="16"/>
  <c r="A6146" i="16"/>
  <c r="A6135" i="16"/>
  <c r="A6136" i="16"/>
  <c r="A6137" i="16"/>
  <c r="A6145" i="16"/>
  <c r="A6187" i="16"/>
  <c r="A6180" i="16"/>
  <c r="A6179" i="16"/>
  <c r="A6181" i="16"/>
  <c r="A6182" i="16"/>
  <c r="A6163" i="16"/>
  <c r="A6186" i="16"/>
  <c r="A6164" i="16"/>
  <c r="A6178" i="16"/>
  <c r="A6185" i="16"/>
  <c r="A6177" i="16"/>
  <c r="A6165" i="16"/>
  <c r="A6204" i="16"/>
  <c r="A6202" i="16"/>
  <c r="A6192" i="16"/>
  <c r="A6191" i="16"/>
  <c r="A6201" i="16"/>
  <c r="A6235" i="16"/>
  <c r="A6236" i="16"/>
  <c r="A6232" i="16"/>
  <c r="A6231" i="16"/>
  <c r="A6243" i="16"/>
  <c r="A6223" i="16"/>
  <c r="A6222" i="16"/>
  <c r="A6241" i="16"/>
  <c r="A6234" i="16"/>
  <c r="A6242" i="16"/>
  <c r="A6237" i="16"/>
  <c r="A6221" i="16"/>
  <c r="A6233" i="16"/>
  <c r="A6238" i="16"/>
  <c r="A6239" i="16"/>
  <c r="A6250" i="16"/>
  <c r="A6268" i="16"/>
  <c r="A6252" i="16"/>
  <c r="A6267" i="16"/>
  <c r="A6270" i="16"/>
  <c r="A6253" i="16"/>
  <c r="A6269" i="16"/>
  <c r="A6264" i="16"/>
  <c r="A6263" i="16"/>
  <c r="A6251" i="16"/>
  <c r="A6266" i="16"/>
  <c r="A6265" i="16"/>
  <c r="A6283" i="16"/>
  <c r="A6284" i="16"/>
  <c r="A6295" i="16"/>
  <c r="A6282" i="16"/>
  <c r="A6294" i="16"/>
  <c r="A6291" i="16"/>
  <c r="A6293" i="16"/>
  <c r="A6285" i="16"/>
  <c r="A6292" i="16"/>
  <c r="A6337" i="16"/>
  <c r="A6303" i="16"/>
  <c r="A6344" i="16"/>
  <c r="A6339" i="16"/>
  <c r="A6338" i="16"/>
  <c r="A6302" i="16"/>
  <c r="A6364" i="16"/>
  <c r="A6336" i="16"/>
  <c r="A6340" i="16"/>
  <c r="A6342" i="16"/>
  <c r="A6343" i="16"/>
  <c r="A6301" i="16"/>
  <c r="A6304" i="16"/>
  <c r="A6341" i="16"/>
  <c r="A6384" i="16"/>
  <c r="A6390" i="16"/>
  <c r="A6383" i="16"/>
  <c r="A6387" i="16"/>
  <c r="A6388" i="16"/>
  <c r="A6396" i="16"/>
  <c r="A6368" i="16"/>
  <c r="A6386" i="16"/>
  <c r="A6371" i="16"/>
  <c r="A6389" i="16"/>
  <c r="A6370" i="16"/>
  <c r="A6392" i="16"/>
  <c r="A6373" i="16"/>
  <c r="A6385" i="16"/>
  <c r="A6391" i="16"/>
  <c r="A6397" i="16"/>
  <c r="A6369" i="16"/>
  <c r="A6372" i="16"/>
  <c r="A6393" i="16"/>
  <c r="A6410" i="16"/>
  <c r="A6412" i="16"/>
  <c r="A6417" i="16"/>
  <c r="A6418" i="16"/>
  <c r="A6411" i="16"/>
  <c r="A6409" i="16"/>
  <c r="A6415" i="16"/>
  <c r="A6413" i="16"/>
  <c r="A6421" i="16"/>
  <c r="A6416" i="16"/>
  <c r="A6408" i="16"/>
  <c r="A6420" i="16"/>
  <c r="A6407" i="16"/>
  <c r="A6414" i="16"/>
  <c r="A6441" i="16"/>
  <c r="A6433" i="16"/>
  <c r="A6436" i="16"/>
  <c r="A6435" i="16"/>
  <c r="A6434" i="16"/>
  <c r="A6452" i="16"/>
  <c r="A6447" i="16"/>
  <c r="A6473" i="16"/>
  <c r="A6458" i="16"/>
  <c r="A6469" i="16"/>
  <c r="A6477" i="16"/>
  <c r="A6478" i="16"/>
  <c r="A6476" i="16"/>
  <c r="A6489" i="16"/>
  <c r="A6479" i="16"/>
  <c r="A6494" i="16"/>
  <c r="A6505" i="16"/>
  <c r="A6507" i="16"/>
  <c r="A6506" i="16"/>
  <c r="A6508" i="16"/>
  <c r="A6493" i="16"/>
  <c r="A6504" i="16"/>
  <c r="A6526" i="16"/>
  <c r="A6529" i="16"/>
  <c r="A6525" i="16"/>
  <c r="A6524" i="16"/>
  <c r="A6523" i="16"/>
  <c r="A6537" i="16"/>
  <c r="A6538" i="16"/>
  <c r="A6551" i="16"/>
  <c r="A6569" i="16"/>
  <c r="A6578" i="16"/>
  <c r="A6581" i="16"/>
  <c r="A6572" i="16"/>
  <c r="A6583" i="16"/>
  <c r="A6584" i="16"/>
  <c r="A6571" i="16"/>
  <c r="A6580" i="16"/>
  <c r="A6573" i="16"/>
  <c r="A6589" i="16"/>
  <c r="A6587" i="16"/>
  <c r="A6585" i="16"/>
  <c r="A6579" i="16"/>
  <c r="A6568" i="16"/>
  <c r="A6567" i="16"/>
  <c r="A6570" i="16"/>
  <c r="A6582" i="16"/>
  <c r="A6586" i="16"/>
  <c r="A6603" i="16"/>
  <c r="A6595" i="16"/>
  <c r="A6602" i="16"/>
  <c r="A6665" i="16"/>
  <c r="A6622" i="16"/>
  <c r="A6661" i="16"/>
  <c r="A6621" i="16"/>
  <c r="A6667" i="16"/>
  <c r="A6660" i="16"/>
  <c r="A6620" i="16"/>
  <c r="A6666" i="16"/>
  <c r="A6663" i="16"/>
  <c r="A6664" i="16"/>
  <c r="A6619" i="16"/>
  <c r="A6662" i="16"/>
  <c r="A6726" i="16"/>
  <c r="A6725" i="16"/>
  <c r="A6712" i="16"/>
  <c r="A6713" i="16"/>
  <c r="A6722" i="16"/>
  <c r="A6724" i="16"/>
  <c r="A6723" i="16"/>
  <c r="A6747" i="16"/>
  <c r="A6746" i="16"/>
  <c r="A6753" i="16"/>
  <c r="A6755" i="16"/>
  <c r="A6745" i="16"/>
  <c r="A6752" i="16"/>
  <c r="A6754" i="16"/>
  <c r="A6780" i="16"/>
  <c r="A6781" i="16"/>
  <c r="A6779" i="16"/>
  <c r="A6766" i="16"/>
  <c r="A6777" i="16"/>
  <c r="A6776" i="16"/>
  <c r="A6778" i="16"/>
  <c r="A994" i="16"/>
  <c r="A1027" i="16"/>
  <c r="A1251" i="16"/>
  <c r="A1355" i="16"/>
  <c r="A1436" i="16"/>
  <c r="A1688" i="16"/>
  <c r="A1778" i="16"/>
  <c r="A1785" i="16"/>
  <c r="A6158" i="16"/>
  <c r="A6230" i="16"/>
  <c r="A6210" i="16"/>
  <c r="A6261" i="16"/>
  <c r="A6322" i="16"/>
  <c r="A6471" i="16"/>
  <c r="A6527" i="16"/>
  <c r="A6532" i="16"/>
  <c r="A6552" i="16"/>
  <c r="A6657" i="16"/>
  <c r="A6645" i="16"/>
  <c r="A6756" i="16"/>
  <c r="A1008" i="16"/>
  <c r="A1028" i="16"/>
  <c r="A1102" i="16"/>
  <c r="A1129" i="16"/>
  <c r="A1180" i="16"/>
  <c r="A1252" i="16"/>
  <c r="A1272" i="16"/>
  <c r="A1327" i="16"/>
  <c r="A1418" i="16"/>
  <c r="A1428" i="16"/>
  <c r="A1569" i="16"/>
  <c r="A1602" i="16"/>
  <c r="A1609" i="16"/>
  <c r="A1689" i="16"/>
  <c r="A1702" i="16"/>
  <c r="A1653" i="16"/>
  <c r="A1690" i="16"/>
  <c r="A1779" i="16"/>
  <c r="A1786" i="16"/>
  <c r="A1848" i="16"/>
  <c r="A1858" i="16"/>
  <c r="A6144" i="16"/>
  <c r="A6176" i="16"/>
  <c r="A6194" i="16"/>
  <c r="A6224" i="16"/>
  <c r="A6275" i="16"/>
  <c r="A6258" i="16"/>
  <c r="A6335" i="16"/>
  <c r="A6311" i="16"/>
  <c r="A6382" i="16"/>
  <c r="A6406" i="16"/>
  <c r="A6425" i="16"/>
  <c r="A6440" i="16"/>
  <c r="A6429" i="16"/>
  <c r="A6472" i="16"/>
  <c r="A6467" i="16"/>
  <c r="A6490" i="16"/>
  <c r="A6481" i="16"/>
  <c r="A6509" i="16"/>
  <c r="A6502" i="16"/>
  <c r="A6521" i="16"/>
  <c r="A6528" i="16"/>
  <c r="A6539" i="16"/>
  <c r="A6533" i="16"/>
  <c r="A6588" i="16"/>
  <c r="A6576" i="16"/>
  <c r="A6601" i="16"/>
  <c r="A6617" i="16"/>
  <c r="A6658" i="16"/>
  <c r="A6631" i="16"/>
  <c r="A6719" i="16"/>
  <c r="A6733" i="16"/>
  <c r="A1356" i="16"/>
  <c r="A1624" i="16"/>
  <c r="A6553" i="16"/>
  <c r="A6689" i="16"/>
  <c r="A6403" i="16"/>
  <c r="A1113" i="16"/>
  <c r="A1181" i="16"/>
  <c r="A1443" i="16"/>
  <c r="A1570" i="16"/>
  <c r="A1638" i="16"/>
  <c r="A1654" i="16"/>
  <c r="A6188" i="16"/>
  <c r="A1561" i="16"/>
  <c r="A1655" i="16"/>
  <c r="A6215" i="16"/>
  <c r="A1182" i="16"/>
  <c r="A1262" i="16"/>
  <c r="A1253" i="16"/>
  <c r="A1357" i="16"/>
  <c r="A1358" i="16"/>
  <c r="A1562" i="16"/>
  <c r="A1771" i="16"/>
  <c r="A6468" i="16"/>
  <c r="A6564" i="16"/>
  <c r="A995" i="16"/>
  <c r="A6151" i="16"/>
  <c r="A6183" i="16"/>
  <c r="A6198" i="16"/>
  <c r="A6216" i="16"/>
  <c r="A6227" i="16"/>
  <c r="A6262" i="16"/>
  <c r="A6328" i="16"/>
  <c r="A6348" i="16"/>
  <c r="A6320" i="16"/>
  <c r="A6427" i="16"/>
  <c r="A6482" i="16"/>
  <c r="A6534" i="16"/>
  <c r="A6546" i="16"/>
  <c r="A6669" i="16"/>
  <c r="A6637" i="16"/>
  <c r="A6703" i="16"/>
  <c r="A6714" i="16"/>
  <c r="A6729" i="16"/>
  <c r="A6740" i="16"/>
  <c r="A6772" i="16"/>
  <c r="A6784" i="16"/>
  <c r="A6707" i="16"/>
  <c r="A1130" i="16"/>
  <c r="A6206" i="16"/>
  <c r="A6401" i="16"/>
  <c r="A6512" i="16"/>
  <c r="A6541" i="16"/>
  <c r="A6698" i="16"/>
  <c r="A6765" i="16"/>
  <c r="A996" i="16"/>
  <c r="A1046" i="16"/>
  <c r="A1114" i="16"/>
  <c r="A1703" i="16"/>
  <c r="A1691" i="16"/>
  <c r="A1692" i="16"/>
  <c r="A6132" i="16"/>
  <c r="A6611" i="16"/>
  <c r="A1015" i="16"/>
  <c r="A1040" i="16"/>
  <c r="A1183" i="16"/>
  <c r="A1254" i="16"/>
  <c r="A1704" i="16"/>
  <c r="A6247" i="16"/>
  <c r="A6647" i="16"/>
  <c r="A6700" i="16"/>
  <c r="A6738" i="16"/>
  <c r="A6760" i="16"/>
  <c r="A6245" i="16"/>
  <c r="A6404" i="16"/>
  <c r="A6560" i="16"/>
  <c r="A6680" i="16"/>
  <c r="A1041" i="16"/>
  <c r="A1600" i="16"/>
  <c r="A1707" i="16"/>
  <c r="A1796" i="16"/>
  <c r="A6610" i="16"/>
  <c r="A56" i="16"/>
  <c r="A704" i="16"/>
  <c r="A771" i="16"/>
  <c r="A801" i="16"/>
  <c r="A852" i="16"/>
  <c r="A5711" i="16"/>
  <c r="A4508" i="16"/>
  <c r="A4407" i="16"/>
  <c r="A4329" i="16"/>
  <c r="A57" i="16"/>
  <c r="A58" i="16"/>
  <c r="A684" i="16"/>
  <c r="A843" i="16"/>
  <c r="A5554" i="16"/>
  <c r="A5823" i="16"/>
  <c r="A665" i="16"/>
  <c r="A5660" i="16"/>
  <c r="A5691" i="16"/>
  <c r="A5862" i="16"/>
  <c r="A5905" i="16"/>
  <c r="A5991" i="16"/>
  <c r="A59" i="16"/>
  <c r="A205" i="16"/>
  <c r="A589" i="16"/>
  <c r="A594" i="16"/>
  <c r="A613" i="16"/>
  <c r="A698" i="16"/>
  <c r="A802" i="16"/>
  <c r="A803" i="16"/>
  <c r="A853" i="16"/>
  <c r="A899" i="16"/>
  <c r="A872" i="16"/>
  <c r="A930" i="16"/>
  <c r="A939" i="16"/>
  <c r="A973" i="16"/>
  <c r="A5668" i="16"/>
  <c r="A5669" i="16"/>
  <c r="A5697" i="16"/>
  <c r="A5701" i="16"/>
  <c r="A5779" i="16"/>
  <c r="A5707" i="16"/>
  <c r="A5739" i="16"/>
  <c r="A5763" i="16"/>
  <c r="A5796" i="16"/>
  <c r="A5855" i="16"/>
  <c r="A5854" i="16"/>
  <c r="A5885" i="16"/>
  <c r="A5894" i="16"/>
  <c r="A5997" i="16"/>
  <c r="A6021" i="16"/>
  <c r="A6084" i="16"/>
  <c r="A60" i="16"/>
  <c r="A5903" i="16"/>
  <c r="A6080" i="16"/>
  <c r="A145" i="16"/>
  <c r="A184" i="16"/>
  <c r="A724" i="16"/>
  <c r="A844" i="16"/>
  <c r="A5870" i="16"/>
  <c r="A5923" i="16"/>
  <c r="A5992" i="16"/>
  <c r="A185" i="16"/>
  <c r="A186" i="16"/>
  <c r="A187" i="16"/>
  <c r="A725" i="16"/>
  <c r="A873" i="16"/>
  <c r="A5866" i="16"/>
  <c r="A5926" i="16"/>
  <c r="A5921" i="16"/>
  <c r="A6089" i="16"/>
  <c r="A614" i="16"/>
  <c r="A726" i="16"/>
  <c r="A727" i="16"/>
  <c r="A728" i="16"/>
  <c r="A874" i="16"/>
  <c r="A5748" i="16"/>
  <c r="A6067" i="16"/>
  <c r="A6000" i="16"/>
  <c r="A6031" i="16"/>
  <c r="A6118" i="16"/>
  <c r="A61" i="16"/>
  <c r="A62" i="16"/>
  <c r="A5852" i="16"/>
  <c r="A63" i="16"/>
  <c r="A64" i="16"/>
  <c r="A150" i="16"/>
  <c r="A167" i="16"/>
  <c r="A206" i="16"/>
  <c r="A634" i="16"/>
  <c r="A615" i="16"/>
  <c r="A685" i="16"/>
  <c r="A699" i="16"/>
  <c r="A778" i="16"/>
  <c r="A786" i="16"/>
  <c r="A804" i="16"/>
  <c r="A819" i="16"/>
  <c r="A854" i="16"/>
  <c r="A875" i="16"/>
  <c r="A958" i="16"/>
  <c r="A5418" i="16"/>
  <c r="A5550" i="16"/>
  <c r="A5536" i="16"/>
  <c r="A5427" i="16"/>
  <c r="A5571" i="16"/>
  <c r="A5670" i="16"/>
  <c r="A5666" i="16"/>
  <c r="A5682" i="16"/>
  <c r="A5695" i="16"/>
  <c r="A5736" i="16"/>
  <c r="A5764" i="16"/>
  <c r="A5810" i="16"/>
  <c r="A5891" i="16"/>
  <c r="A5959" i="16"/>
  <c r="A6068" i="16"/>
  <c r="A5999" i="16"/>
  <c r="A6020" i="16"/>
  <c r="A6109" i="16"/>
  <c r="A6119" i="16"/>
  <c r="A6127" i="16"/>
  <c r="A65" i="16"/>
  <c r="A66" i="16"/>
  <c r="A595" i="16"/>
  <c r="A772" i="16"/>
  <c r="A5528" i="16"/>
  <c r="A5757" i="16"/>
  <c r="A5882" i="16"/>
  <c r="A829" i="16"/>
  <c r="A847" i="16"/>
  <c r="A5857" i="16"/>
  <c r="A67" i="16"/>
  <c r="A666" i="16"/>
  <c r="A5859" i="16"/>
  <c r="A5904" i="16"/>
  <c r="A68" i="16"/>
  <c r="A151" i="16"/>
  <c r="A188" i="16"/>
  <c r="A189" i="16"/>
  <c r="A596" i="16"/>
  <c r="A616" i="16"/>
  <c r="A686" i="16"/>
  <c r="A787" i="16"/>
  <c r="A848" i="16"/>
  <c r="A876" i="16"/>
  <c r="A5436" i="16"/>
  <c r="A5559" i="16"/>
  <c r="A5698" i="16"/>
  <c r="A5742" i="16"/>
  <c r="A5863" i="16"/>
  <c r="A5889" i="16"/>
  <c r="A6023" i="16"/>
  <c r="A6110" i="16"/>
  <c r="A12" i="16"/>
  <c r="A152" i="16"/>
  <c r="A153" i="16"/>
  <c r="A168" i="16"/>
  <c r="A207" i="16"/>
  <c r="A635" i="16"/>
  <c r="A597" i="16"/>
  <c r="A617" i="16"/>
  <c r="A655" i="16"/>
  <c r="A700" i="16"/>
  <c r="A694" i="16"/>
  <c r="A709" i="16"/>
  <c r="A717" i="16"/>
  <c r="A788" i="16"/>
  <c r="A815" i="16"/>
  <c r="A820" i="16"/>
  <c r="A877" i="16"/>
  <c r="A909" i="16"/>
  <c r="A923" i="16"/>
  <c r="A924" i="16"/>
  <c r="A959" i="16"/>
  <c r="A5403" i="16"/>
  <c r="A5413" i="16"/>
  <c r="A5430" i="16"/>
  <c r="A5560" i="16"/>
  <c r="A5665" i="16"/>
  <c r="A5679" i="16"/>
  <c r="A5693" i="16"/>
  <c r="A5728" i="16"/>
  <c r="A5780" i="16"/>
  <c r="A5735" i="16"/>
  <c r="A5789" i="16"/>
  <c r="A5811" i="16"/>
  <c r="A5819" i="16"/>
  <c r="A5827" i="16"/>
  <c r="A5846" i="16"/>
  <c r="A5888" i="16"/>
  <c r="A5914" i="16"/>
  <c r="A5966" i="16"/>
  <c r="A6041" i="16"/>
  <c r="A6018" i="16"/>
  <c r="A6120" i="16"/>
  <c r="A6105" i="16"/>
  <c r="A729" i="16"/>
  <c r="A5760" i="16"/>
  <c r="A5805" i="16"/>
  <c r="A5824" i="16"/>
  <c r="A5924" i="16"/>
  <c r="A6095" i="16"/>
  <c r="A69" i="16"/>
  <c r="A5860" i="16"/>
  <c r="A5953" i="16"/>
  <c r="A70" i="16"/>
  <c r="A71" i="16"/>
  <c r="A618" i="16"/>
  <c r="A878" i="16"/>
  <c r="A5708" i="16"/>
  <c r="A5737" i="16"/>
  <c r="A5839" i="16"/>
  <c r="A6022" i="16"/>
  <c r="A6079" i="16"/>
  <c r="A175" i="16"/>
  <c r="A169" i="16"/>
  <c r="A619" i="16"/>
  <c r="A730" i="16"/>
  <c r="A718" i="16"/>
  <c r="A821" i="16"/>
  <c r="A849" i="16"/>
  <c r="A855" i="16"/>
  <c r="A879" i="16"/>
  <c r="A5404" i="16"/>
  <c r="A5425" i="16"/>
  <c r="A5417" i="16"/>
  <c r="A5429" i="16"/>
  <c r="A5675" i="16"/>
  <c r="A5705" i="16"/>
  <c r="A5696" i="16"/>
  <c r="A5722" i="16"/>
  <c r="A5740" i="16"/>
  <c r="A5807" i="16"/>
  <c r="A5832" i="16"/>
  <c r="A5886" i="16"/>
  <c r="A5890" i="16"/>
  <c r="A5961" i="16"/>
  <c r="A5987" i="16"/>
  <c r="A5980" i="16"/>
  <c r="A6063" i="16"/>
  <c r="A5998" i="16"/>
  <c r="A6027" i="16"/>
  <c r="A636" i="16"/>
  <c r="A620" i="16"/>
  <c r="A667" i="16"/>
  <c r="A677" i="16"/>
  <c r="A687" i="16"/>
  <c r="A705" i="16"/>
  <c r="A731" i="16"/>
  <c r="A754" i="16"/>
  <c r="A900" i="16"/>
  <c r="A880" i="16"/>
  <c r="A918" i="16"/>
  <c r="A925" i="16"/>
  <c r="A967" i="16"/>
  <c r="A5558" i="16"/>
  <c r="A5782" i="16"/>
  <c r="A5746" i="16"/>
  <c r="A6071" i="16"/>
  <c r="A6039" i="16"/>
  <c r="A6026" i="16"/>
  <c r="A190" i="16"/>
  <c r="A732" i="16"/>
  <c r="A6077" i="16"/>
  <c r="A6092" i="16"/>
  <c r="A6104" i="16"/>
  <c r="A6117" i="16"/>
  <c r="A191" i="16"/>
  <c r="A974" i="16"/>
  <c r="A5759" i="16"/>
  <c r="A6049" i="16"/>
  <c r="A170" i="16"/>
  <c r="A208" i="16"/>
  <c r="A637" i="16"/>
  <c r="A621" i="16"/>
  <c r="A789" i="16"/>
  <c r="A830" i="16"/>
  <c r="A838" i="16"/>
  <c r="A881" i="16"/>
  <c r="A947" i="16"/>
  <c r="A5720" i="16"/>
  <c r="A5777" i="16"/>
  <c r="A5741" i="16"/>
  <c r="A5908" i="16"/>
  <c r="A5962" i="16"/>
  <c r="A6045" i="16"/>
  <c r="A6070" i="16"/>
  <c r="A6028" i="16"/>
  <c r="A6085" i="16"/>
  <c r="A6106" i="16"/>
  <c r="A192" i="16"/>
  <c r="A193" i="16"/>
  <c r="A5527" i="16"/>
  <c r="A5434" i="16"/>
  <c r="A72" i="16"/>
  <c r="A73" i="16"/>
  <c r="A18" i="16"/>
  <c r="A590" i="16"/>
  <c r="A688" i="16"/>
  <c r="A693" i="16"/>
  <c r="A960" i="16"/>
  <c r="A5411" i="16"/>
  <c r="A5717" i="16"/>
  <c r="A5786" i="16"/>
  <c r="A5844" i="16"/>
  <c r="A5950" i="16"/>
  <c r="A598" i="16"/>
  <c r="A622" i="16"/>
  <c r="A856" i="16"/>
  <c r="A882" i="16"/>
  <c r="A5721" i="16"/>
  <c r="A5778" i="16"/>
  <c r="A5743" i="16"/>
  <c r="A6010" i="16"/>
  <c r="A6064" i="16"/>
  <c r="A6024" i="16"/>
  <c r="A74" i="16"/>
  <c r="A194" i="16"/>
  <c r="A599" i="16"/>
  <c r="A948" i="16"/>
  <c r="A5724" i="16"/>
  <c r="A5902" i="16"/>
  <c r="A5927" i="16"/>
  <c r="A75" i="16"/>
  <c r="A19" i="16"/>
  <c r="A163" i="16"/>
  <c r="A591" i="16"/>
  <c r="A689" i="16"/>
  <c r="A5412" i="16"/>
  <c r="A5555" i="16"/>
  <c r="A5808" i="16"/>
  <c r="A5845" i="16"/>
  <c r="A6011" i="16"/>
  <c r="A154" i="16"/>
  <c r="A646" i="16"/>
  <c r="A883" i="16"/>
  <c r="A910" i="16"/>
  <c r="A928" i="16"/>
  <c r="A5540" i="16"/>
  <c r="A5753" i="16"/>
  <c r="A5915" i="16"/>
  <c r="A5967" i="16"/>
  <c r="A5979" i="16"/>
  <c r="A6073" i="16"/>
  <c r="A6040" i="16"/>
  <c r="A6038" i="16"/>
  <c r="A155" i="16"/>
  <c r="A195" i="16"/>
  <c r="A196" i="16"/>
  <c r="A623" i="16"/>
  <c r="A790" i="16"/>
  <c r="A831" i="16"/>
  <c r="A857" i="16"/>
  <c r="A858" i="16"/>
  <c r="A884" i="16"/>
  <c r="A940" i="16"/>
  <c r="A5419" i="16"/>
  <c r="A5537" i="16"/>
  <c r="A5561" i="16"/>
  <c r="A5573" i="16"/>
  <c r="A5683" i="16"/>
  <c r="A5725" i="16"/>
  <c r="A5745" i="16"/>
  <c r="A5830" i="16"/>
  <c r="A5895" i="16"/>
  <c r="A5911" i="16"/>
  <c r="A5936" i="16"/>
  <c r="A5963" i="16"/>
  <c r="A5981" i="16"/>
  <c r="A6046" i="16"/>
  <c r="A6066" i="16"/>
  <c r="A6029" i="16"/>
  <c r="A850" i="16"/>
  <c r="A961" i="16"/>
  <c r="A951" i="16"/>
  <c r="A5402" i="16"/>
  <c r="A5423" i="16"/>
  <c r="A5791" i="16"/>
  <c r="A5820" i="16"/>
  <c r="A5840" i="16"/>
  <c r="A6088" i="16"/>
  <c r="A5861" i="16"/>
  <c r="A5922" i="16"/>
  <c r="A6123" i="16"/>
  <c r="A156" i="16"/>
  <c r="A197" i="16"/>
  <c r="A600" i="16"/>
  <c r="A624" i="16"/>
  <c r="A755" i="16"/>
  <c r="A770" i="16"/>
  <c r="A839" i="16"/>
  <c r="A885" i="16"/>
  <c r="A859" i="16"/>
  <c r="A886" i="16"/>
  <c r="A5426" i="16"/>
  <c r="A5551" i="16"/>
  <c r="A5433" i="16"/>
  <c r="A5553" i="16"/>
  <c r="A5579" i="16"/>
  <c r="A5673" i="16"/>
  <c r="A5783" i="16"/>
  <c r="A5750" i="16"/>
  <c r="A5937" i="16"/>
  <c r="A5947" i="16"/>
  <c r="A6061" i="16"/>
  <c r="A6033" i="16"/>
  <c r="A157" i="16"/>
  <c r="A171" i="16"/>
  <c r="A638" i="16"/>
  <c r="A601" i="16"/>
  <c r="A625" i="16"/>
  <c r="A756" i="16"/>
  <c r="A805" i="16"/>
  <c r="A791" i="16"/>
  <c r="A806" i="16"/>
  <c r="A822" i="16"/>
  <c r="A887" i="16"/>
  <c r="A911" i="16"/>
  <c r="A931" i="16"/>
  <c r="A5532" i="16"/>
  <c r="A5538" i="16"/>
  <c r="A5667" i="16"/>
  <c r="A5747" i="16"/>
  <c r="A5797" i="16"/>
  <c r="A5828" i="16"/>
  <c r="A5912" i="16"/>
  <c r="A5935" i="16"/>
  <c r="A6032" i="16"/>
  <c r="A6083" i="16"/>
  <c r="A6107" i="16"/>
  <c r="A968" i="16"/>
  <c r="A6005" i="16"/>
  <c r="A6002" i="16"/>
  <c r="A20" i="16"/>
  <c r="A141" i="16"/>
  <c r="A137" i="16"/>
  <c r="A172" i="16"/>
  <c r="A165" i="16"/>
  <c r="A602" i="16"/>
  <c r="A639" i="16"/>
  <c r="A626" i="16"/>
  <c r="A647" i="16"/>
  <c r="A719" i="16"/>
  <c r="A710" i="16"/>
  <c r="A757" i="16"/>
  <c r="A792" i="16"/>
  <c r="A807" i="16"/>
  <c r="A860" i="16"/>
  <c r="A888" i="16"/>
  <c r="A932" i="16"/>
  <c r="A5415" i="16"/>
  <c r="A5539" i="16"/>
  <c r="A5658" i="16"/>
  <c r="A5690" i="16"/>
  <c r="A5714" i="16"/>
  <c r="A5710" i="16"/>
  <c r="A5751" i="16"/>
  <c r="A5813" i="16"/>
  <c r="A5875" i="16"/>
  <c r="A5916" i="16"/>
  <c r="A5938" i="16"/>
  <c r="A5929" i="16"/>
  <c r="A5968" i="16"/>
  <c r="A5982" i="16"/>
  <c r="A5988" i="16"/>
  <c r="A6069" i="16"/>
  <c r="A6034" i="16"/>
  <c r="A5531" i="16"/>
  <c r="A6096" i="16"/>
  <c r="A773" i="16"/>
  <c r="A808" i="16"/>
  <c r="A832" i="16"/>
  <c r="A929" i="16"/>
  <c r="A6012" i="16"/>
  <c r="A6093" i="16"/>
  <c r="A158" i="16"/>
  <c r="A603" i="16"/>
  <c r="A627" i="16"/>
  <c r="A690" i="16"/>
  <c r="A761" i="16"/>
  <c r="A889" i="16"/>
  <c r="A962" i="16"/>
  <c r="A5420" i="16"/>
  <c r="A5563" i="16"/>
  <c r="A5680" i="16"/>
  <c r="A5699" i="16"/>
  <c r="A5762" i="16"/>
  <c r="A5752" i="16"/>
  <c r="A5848" i="16"/>
  <c r="A5851" i="16"/>
  <c r="A5892" i="16"/>
  <c r="A5960" i="16"/>
  <c r="A6043" i="16"/>
  <c r="A6008" i="16"/>
  <c r="A6035" i="16"/>
  <c r="A6076" i="16"/>
  <c r="A6108" i="16"/>
  <c r="A159" i="16"/>
  <c r="A592" i="16"/>
  <c r="A640" i="16"/>
  <c r="A604" i="16"/>
  <c r="A628" i="16"/>
  <c r="A675" i="16"/>
  <c r="A706" i="16"/>
  <c r="A751" i="16"/>
  <c r="A890" i="16"/>
  <c r="A912" i="16"/>
  <c r="A969" i="16"/>
  <c r="A5664" i="16"/>
  <c r="A5694" i="16"/>
  <c r="A5784" i="16"/>
  <c r="A5749" i="16"/>
  <c r="A5765" i="16"/>
  <c r="A5790" i="16"/>
  <c r="A5794" i="16"/>
  <c r="A5917" i="16"/>
  <c r="A5964" i="16"/>
  <c r="A6072" i="16"/>
  <c r="A6030" i="16"/>
  <c r="A6097" i="16"/>
  <c r="A6111" i="16"/>
  <c r="A809" i="16"/>
  <c r="A919" i="16"/>
  <c r="A5867" i="16"/>
  <c r="A5901" i="16"/>
  <c r="A6090" i="16"/>
  <c r="A6122" i="16"/>
  <c r="A952" i="16"/>
  <c r="A5928" i="16"/>
  <c r="A733" i="16"/>
  <c r="A6078" i="16"/>
  <c r="A76" i="16"/>
  <c r="A146" i="16"/>
  <c r="A774" i="16"/>
  <c r="A810" i="16"/>
  <c r="A5428" i="16"/>
  <c r="A5756" i="16"/>
  <c r="A5856" i="16"/>
  <c r="A5853" i="16"/>
  <c r="A198" i="16"/>
  <c r="A851" i="16"/>
  <c r="A5437" i="16"/>
  <c r="A5676" i="16"/>
  <c r="A5864" i="16"/>
  <c r="A77" i="16"/>
  <c r="A970" i="16"/>
  <c r="A5718" i="16"/>
  <c r="A6065" i="16"/>
  <c r="A5431" i="16"/>
  <c r="A21" i="16"/>
  <c r="A160" i="16"/>
  <c r="A173" i="16"/>
  <c r="A209" i="16"/>
  <c r="A641" i="16"/>
  <c r="A605" i="16"/>
  <c r="A629" i="16"/>
  <c r="A656" i="16"/>
  <c r="A668" i="16"/>
  <c r="A669" i="16"/>
  <c r="A758" i="16"/>
  <c r="A823" i="16"/>
  <c r="A861" i="16"/>
  <c r="A891" i="16"/>
  <c r="A941" i="16"/>
  <c r="A971" i="16"/>
  <c r="A5416" i="16"/>
  <c r="A5572" i="16"/>
  <c r="A5663" i="16"/>
  <c r="A5706" i="16"/>
  <c r="A5692" i="16"/>
  <c r="A5785" i="16"/>
  <c r="A5758" i="16"/>
  <c r="A5776" i="16"/>
  <c r="A5738" i="16"/>
  <c r="A5766" i="16"/>
  <c r="A5833" i="16"/>
  <c r="A5836" i="16"/>
  <c r="A5847" i="16"/>
  <c r="A5909" i="16"/>
  <c r="A5939" i="16"/>
  <c r="A5993" i="16"/>
  <c r="A5994" i="16"/>
  <c r="A6004" i="16"/>
  <c r="A6060" i="16"/>
  <c r="A6019" i="16"/>
  <c r="A734" i="16"/>
  <c r="A5716" i="16"/>
  <c r="A6007" i="16"/>
  <c r="A78" i="16"/>
  <c r="A762" i="16"/>
  <c r="A5804" i="16"/>
  <c r="A5869" i="16"/>
  <c r="A5925" i="16"/>
  <c r="A5969" i="16"/>
  <c r="A6009" i="16"/>
  <c r="A6128" i="16"/>
  <c r="A901" i="16"/>
  <c r="A902" i="16"/>
  <c r="A5930" i="16"/>
  <c r="A6098" i="16"/>
  <c r="A79" i="16"/>
  <c r="A80" i="16"/>
  <c r="A735" i="16"/>
  <c r="A5659" i="16"/>
  <c r="A5806" i="16"/>
  <c r="A6091" i="16"/>
  <c r="A81" i="16"/>
  <c r="A199" i="16"/>
  <c r="A210" i="16"/>
  <c r="A630" i="16"/>
  <c r="A736" i="16"/>
  <c r="A793" i="16"/>
  <c r="A862" i="16"/>
  <c r="A892" i="16"/>
  <c r="A942" i="16"/>
  <c r="A5754" i="16"/>
  <c r="A5822" i="16"/>
  <c r="A5918" i="16"/>
  <c r="A5965" i="16"/>
  <c r="A6037" i="16"/>
  <c r="A737" i="16"/>
  <c r="A752" i="16"/>
  <c r="A811" i="16"/>
  <c r="A5529" i="16"/>
  <c r="A5719" i="16"/>
  <c r="A17" i="16"/>
  <c r="A51" i="16"/>
  <c r="A52" i="16"/>
  <c r="A53" i="16"/>
  <c r="A54" i="16"/>
  <c r="A13" i="16"/>
  <c r="A15" i="16"/>
  <c r="A55" i="16"/>
  <c r="A49" i="16"/>
  <c r="A14" i="16"/>
  <c r="A50" i="16"/>
  <c r="A16" i="16"/>
  <c r="A144" i="16"/>
  <c r="A143" i="16"/>
  <c r="A142" i="16"/>
  <c r="A140" i="16"/>
  <c r="A139" i="16"/>
  <c r="A138" i="16"/>
  <c r="A149" i="16"/>
  <c r="A162" i="16"/>
  <c r="A147" i="16"/>
  <c r="A148" i="16"/>
  <c r="A164" i="16"/>
  <c r="A166" i="16"/>
  <c r="A174" i="16"/>
  <c r="A180" i="16"/>
  <c r="A179" i="16"/>
  <c r="A183" i="16"/>
  <c r="A178" i="16"/>
  <c r="A182" i="16"/>
  <c r="A181" i="16"/>
  <c r="A214" i="16"/>
  <c r="A587" i="16"/>
  <c r="A215" i="16"/>
  <c r="A203" i="16"/>
  <c r="A213" i="16"/>
  <c r="A588" i="16"/>
  <c r="A586" i="16"/>
  <c r="A204" i="16"/>
  <c r="A612" i="16"/>
  <c r="A611" i="16"/>
  <c r="A608" i="16"/>
  <c r="A610" i="16"/>
  <c r="A633" i="16"/>
  <c r="A609" i="16"/>
  <c r="A662" i="16"/>
  <c r="A650" i="16"/>
  <c r="A648" i="16"/>
  <c r="A649" i="16"/>
  <c r="A651" i="16"/>
  <c r="A663" i="16"/>
  <c r="A644" i="16"/>
  <c r="A658" i="16"/>
  <c r="A659" i="16"/>
  <c r="A660" i="16"/>
  <c r="A664" i="16"/>
  <c r="A661" i="16"/>
  <c r="A657" i="16"/>
  <c r="A645" i="16"/>
  <c r="A653" i="16"/>
  <c r="A652" i="16"/>
  <c r="A654" i="16"/>
  <c r="A674" i="16"/>
  <c r="A682" i="16"/>
  <c r="A692" i="16"/>
  <c r="A680" i="16"/>
  <c r="A681" i="16"/>
  <c r="A679" i="16"/>
  <c r="A683" i="16"/>
  <c r="A703" i="16"/>
  <c r="A695" i="16"/>
  <c r="A696" i="16"/>
  <c r="A697" i="16"/>
  <c r="A701" i="16"/>
  <c r="A702" i="16"/>
  <c r="A715" i="16"/>
  <c r="A712" i="16"/>
  <c r="A714" i="16"/>
  <c r="A716" i="16"/>
  <c r="A713" i="16"/>
  <c r="A721" i="16"/>
  <c r="A723" i="16"/>
  <c r="A707" i="16"/>
  <c r="A722" i="16"/>
  <c r="A708" i="16"/>
  <c r="A745" i="16"/>
  <c r="A743" i="16"/>
  <c r="A746" i="16"/>
  <c r="A747" i="16"/>
  <c r="A740" i="16"/>
  <c r="A742" i="16"/>
  <c r="A741" i="16"/>
  <c r="A748" i="16"/>
  <c r="A744" i="16"/>
  <c r="A750" i="16"/>
  <c r="A759" i="16"/>
  <c r="A760" i="16"/>
  <c r="A753" i="16"/>
  <c r="A769" i="16"/>
  <c r="A767" i="16"/>
  <c r="A765" i="16"/>
  <c r="A763" i="16"/>
  <c r="A768" i="16"/>
  <c r="A766" i="16"/>
  <c r="A764" i="16"/>
  <c r="A781" i="16"/>
  <c r="A799" i="16"/>
  <c r="A775" i="16"/>
  <c r="A779" i="16"/>
  <c r="A783" i="16"/>
  <c r="A776" i="16"/>
  <c r="A796" i="16"/>
  <c r="A784" i="16"/>
  <c r="A800" i="16"/>
  <c r="A785" i="16"/>
  <c r="A782" i="16"/>
  <c r="A780" i="16"/>
  <c r="A777" i="16"/>
  <c r="A797" i="16"/>
  <c r="A798" i="16"/>
  <c r="A825" i="16"/>
  <c r="A828" i="16"/>
  <c r="A817" i="16"/>
  <c r="A827" i="16"/>
  <c r="A826" i="16"/>
  <c r="A818" i="16"/>
  <c r="A836" i="16"/>
  <c r="A835" i="16"/>
  <c r="A833" i="16"/>
  <c r="A842" i="16"/>
  <c r="A840" i="16"/>
  <c r="A841" i="16"/>
  <c r="A837" i="16"/>
  <c r="A834" i="16"/>
  <c r="A846" i="16"/>
  <c r="A870" i="16"/>
  <c r="A896" i="16"/>
  <c r="A897" i="16"/>
  <c r="A898" i="16"/>
  <c r="A871" i="16"/>
  <c r="A867" i="16"/>
  <c r="A869" i="16"/>
  <c r="A868" i="16"/>
  <c r="A905" i="16"/>
  <c r="A903" i="16"/>
  <c r="A907" i="16"/>
  <c r="A906" i="16"/>
  <c r="A917" i="16"/>
  <c r="A915" i="16"/>
  <c r="A914" i="16"/>
  <c r="A916" i="16"/>
  <c r="A908" i="16"/>
  <c r="A927" i="16"/>
  <c r="A920" i="16"/>
  <c r="A922" i="16"/>
  <c r="A921" i="16"/>
  <c r="A926" i="16"/>
  <c r="A944" i="16"/>
  <c r="A936" i="16"/>
  <c r="A946" i="16"/>
  <c r="A935" i="16"/>
  <c r="A934" i="16"/>
  <c r="A938" i="16"/>
  <c r="A937" i="16"/>
  <c r="A945" i="16"/>
  <c r="A953" i="16"/>
  <c r="A954" i="16"/>
  <c r="A955" i="16"/>
  <c r="A964" i="16"/>
  <c r="A965" i="16"/>
  <c r="A966" i="16"/>
  <c r="A956" i="16"/>
  <c r="A957" i="16"/>
  <c r="A5407" i="16"/>
  <c r="A5422" i="16"/>
  <c r="A5421" i="16"/>
  <c r="A5408" i="16"/>
  <c r="A5409" i="16"/>
  <c r="A5406" i="16"/>
  <c r="A5410" i="16"/>
  <c r="A5405" i="16"/>
  <c r="A5543" i="16"/>
  <c r="A5545" i="16"/>
  <c r="A5533" i="16"/>
  <c r="A5534" i="16"/>
  <c r="A5552" i="16"/>
  <c r="A5535" i="16"/>
  <c r="A5542" i="16"/>
  <c r="A5541" i="16"/>
  <c r="A5549" i="16"/>
  <c r="A5548" i="16"/>
  <c r="A5547" i="16"/>
  <c r="A5544" i="16"/>
  <c r="A5546" i="16"/>
  <c r="A5567" i="16"/>
  <c r="A5556" i="16"/>
  <c r="A5557" i="16"/>
  <c r="A5566" i="16"/>
  <c r="A5565" i="16"/>
  <c r="A5564" i="16"/>
  <c r="A5568" i="16"/>
  <c r="A5576" i="16"/>
  <c r="A5574" i="16"/>
  <c r="A5570" i="16"/>
  <c r="A5580" i="16"/>
  <c r="A5577" i="16"/>
  <c r="A5569" i="16"/>
  <c r="A5578" i="16"/>
  <c r="A5575" i="16"/>
  <c r="A5674" i="16"/>
  <c r="A5662" i="16"/>
  <c r="A5671" i="16"/>
  <c r="A5661" i="16"/>
  <c r="A5672" i="16"/>
  <c r="A5686" i="16"/>
  <c r="A5687" i="16"/>
  <c r="A5688" i="16"/>
  <c r="A5685" i="16"/>
  <c r="A5677" i="16"/>
  <c r="A5684" i="16"/>
  <c r="A5689" i="16"/>
  <c r="A5703" i="16"/>
  <c r="A5702" i="16"/>
  <c r="A5704" i="16"/>
  <c r="A5732" i="16"/>
  <c r="A5769" i="16"/>
  <c r="A5775" i="16"/>
  <c r="A5774" i="16"/>
  <c r="A5770" i="16"/>
  <c r="A5730" i="16"/>
  <c r="A5767" i="16"/>
  <c r="A5768" i="16"/>
  <c r="A5731" i="16"/>
  <c r="A5733" i="16"/>
  <c r="A5773" i="16"/>
  <c r="A5771" i="16"/>
  <c r="A5772" i="16"/>
  <c r="A5734" i="16"/>
  <c r="A5729" i="16"/>
  <c r="A5787" i="16"/>
  <c r="A5788" i="16"/>
  <c r="A5793" i="16"/>
  <c r="A5802" i="16"/>
  <c r="A5803" i="16"/>
  <c r="A5799" i="16"/>
  <c r="A5801" i="16"/>
  <c r="A5800" i="16"/>
  <c r="A5798" i="16"/>
  <c r="A5818" i="16"/>
  <c r="A5816" i="16"/>
  <c r="A5814" i="16"/>
  <c r="A5815" i="16"/>
  <c r="A5817" i="16"/>
  <c r="A5809" i="16"/>
  <c r="A5838" i="16"/>
  <c r="A5826" i="16"/>
  <c r="A5835" i="16"/>
  <c r="A5821" i="16"/>
  <c r="A5825" i="16"/>
  <c r="A5849" i="16"/>
  <c r="A5850" i="16"/>
  <c r="A5842" i="16"/>
  <c r="A5843" i="16"/>
  <c r="A5873" i="16"/>
  <c r="A5872" i="16"/>
  <c r="A5876" i="16"/>
  <c r="A5871" i="16"/>
  <c r="A5879" i="16"/>
  <c r="A5878" i="16"/>
  <c r="A5877" i="16"/>
  <c r="A5898" i="16"/>
  <c r="A5900" i="16"/>
  <c r="A5887" i="16"/>
  <c r="A5896" i="16"/>
  <c r="A5899" i="16"/>
  <c r="A5897" i="16"/>
  <c r="A5920" i="16"/>
  <c r="A5907" i="16"/>
  <c r="A5906" i="16"/>
  <c r="A5919" i="16"/>
  <c r="A5946" i="16"/>
  <c r="A5934" i="16"/>
  <c r="A5944" i="16"/>
  <c r="A5942" i="16"/>
  <c r="A5949" i="16"/>
  <c r="A5932" i="16"/>
  <c r="A5945" i="16"/>
  <c r="A5933" i="16"/>
  <c r="A5948" i="16"/>
  <c r="A5931" i="16"/>
  <c r="A5943" i="16"/>
  <c r="A5976" i="16"/>
  <c r="A5958" i="16"/>
  <c r="A5954" i="16"/>
  <c r="A5973" i="16"/>
  <c r="A5972" i="16"/>
  <c r="A5957" i="16"/>
  <c r="A5971" i="16"/>
  <c r="A5977" i="16"/>
  <c r="A5974" i="16"/>
  <c r="A5975" i="16"/>
  <c r="A5956" i="16"/>
  <c r="A5955" i="16"/>
  <c r="A5990" i="16"/>
  <c r="A5984" i="16"/>
  <c r="A5986" i="16"/>
  <c r="A5989" i="16"/>
  <c r="A5985" i="16"/>
  <c r="A5996" i="16"/>
  <c r="A6053" i="16"/>
  <c r="A6016" i="16"/>
  <c r="A6050" i="16"/>
  <c r="A6015" i="16"/>
  <c r="A6075" i="16"/>
  <c r="A6074" i="16"/>
  <c r="A6058" i="16"/>
  <c r="A6052" i="16"/>
  <c r="A6017" i="16"/>
  <c r="A6057" i="16"/>
  <c r="A6059" i="16"/>
  <c r="A6056" i="16"/>
  <c r="A6014" i="16"/>
  <c r="A6051" i="16"/>
  <c r="A6054" i="16"/>
  <c r="A6055" i="16"/>
  <c r="A6082" i="16"/>
  <c r="A6087" i="16"/>
  <c r="A6081" i="16"/>
  <c r="A6116" i="16"/>
  <c r="A6114" i="16"/>
  <c r="A6100" i="16"/>
  <c r="A6099" i="16"/>
  <c r="A6115" i="16"/>
  <c r="A6121" i="16"/>
  <c r="A6101" i="16"/>
  <c r="A6113" i="16"/>
  <c r="A6103" i="16"/>
  <c r="A6102" i="16"/>
  <c r="A6125" i="16"/>
  <c r="A6126" i="16"/>
  <c r="A6124" i="16"/>
  <c r="A211" i="16"/>
  <c r="A606" i="16"/>
  <c r="A642" i="16"/>
  <c r="A631" i="16"/>
  <c r="A794" i="16"/>
  <c r="A863" i="16"/>
  <c r="A893" i="16"/>
  <c r="A949" i="16"/>
  <c r="A5424" i="16"/>
  <c r="A5761" i="16"/>
  <c r="A5715" i="16"/>
  <c r="A5712" i="16"/>
  <c r="A5709" i="16"/>
  <c r="A5829" i="16"/>
  <c r="A5865" i="16"/>
  <c r="A5893" i="16"/>
  <c r="A6042" i="16"/>
  <c r="A6062" i="16"/>
  <c r="A48" i="16"/>
  <c r="A161" i="16"/>
  <c r="A212" i="16"/>
  <c r="A632" i="16"/>
  <c r="A678" i="16"/>
  <c r="A691" i="16"/>
  <c r="A720" i="16"/>
  <c r="A711" i="16"/>
  <c r="A812" i="16"/>
  <c r="A795" i="16"/>
  <c r="A816" i="16"/>
  <c r="A824" i="16"/>
  <c r="A864" i="16"/>
  <c r="A894" i="16"/>
  <c r="A895" i="16"/>
  <c r="A904" i="16"/>
  <c r="A913" i="16"/>
  <c r="A943" i="16"/>
  <c r="A963" i="16"/>
  <c r="A5414" i="16"/>
  <c r="A5678" i="16"/>
  <c r="A5700" i="16"/>
  <c r="A5781" i="16"/>
  <c r="A5713" i="16"/>
  <c r="A5744" i="16"/>
  <c r="A5795" i="16"/>
  <c r="A5812" i="16"/>
  <c r="A5834" i="16"/>
  <c r="A5874" i="16"/>
  <c r="A5910" i="16"/>
  <c r="A5940" i="16"/>
  <c r="A5970" i="16"/>
  <c r="A5952" i="16"/>
  <c r="A5983" i="16"/>
  <c r="A6047" i="16"/>
  <c r="A6003" i="16"/>
  <c r="A6025" i="16"/>
  <c r="A6086" i="16"/>
  <c r="A6112" i="16"/>
  <c r="A82" i="16"/>
  <c r="A176" i="16"/>
  <c r="A813" i="16"/>
  <c r="A5841" i="16"/>
  <c r="A5883" i="16"/>
  <c r="A5880" i="16"/>
  <c r="A676" i="16"/>
  <c r="A749" i="16"/>
  <c r="A865" i="16"/>
  <c r="A6001" i="16"/>
  <c r="A670" i="16"/>
  <c r="A5723" i="16"/>
  <c r="A83" i="16"/>
  <c r="A200" i="16"/>
  <c r="A5438" i="16"/>
  <c r="A5562" i="16"/>
  <c r="A5681" i="16"/>
  <c r="A5755" i="16"/>
  <c r="A5837" i="16"/>
  <c r="A5831" i="16"/>
  <c r="A5858" i="16"/>
  <c r="A5913" i="16"/>
  <c r="A5978" i="16"/>
  <c r="A6048" i="16"/>
  <c r="A6036" i="16"/>
  <c r="A671" i="16"/>
  <c r="A672" i="16"/>
  <c r="A845" i="16"/>
  <c r="A5530" i="16"/>
  <c r="A5941" i="16"/>
  <c r="A6006" i="16"/>
  <c r="A6044" i="16"/>
  <c r="A6094" i="16"/>
  <c r="A84" i="16"/>
  <c r="A201" i="16"/>
  <c r="A607" i="16"/>
  <c r="A673" i="16"/>
  <c r="A950" i="16"/>
  <c r="A5792" i="16"/>
  <c r="A5868" i="16"/>
  <c r="A6013" i="16"/>
  <c r="A202" i="16"/>
  <c r="A593" i="16"/>
  <c r="A738" i="16"/>
  <c r="A814" i="16"/>
  <c r="A933" i="16"/>
  <c r="A5432" i="16"/>
  <c r="A5881" i="16"/>
  <c r="A5435" i="16"/>
  <c r="A5884" i="16"/>
  <c r="A5995" i="16"/>
  <c r="A739" i="16"/>
  <c r="A866" i="16"/>
  <c r="A972" i="16"/>
  <c r="A5439" i="16"/>
  <c r="A5727" i="16"/>
  <c r="A5951" i="16"/>
  <c r="A3303" i="16"/>
  <c r="A3298" i="16"/>
  <c r="A3293" i="16"/>
  <c r="A3340" i="16"/>
  <c r="A3371" i="16"/>
  <c r="A3378" i="16"/>
  <c r="A3531" i="16"/>
  <c r="A4987" i="16"/>
  <c r="A4175" i="16"/>
  <c r="A3546" i="16"/>
  <c r="A5295" i="16"/>
  <c r="A5293" i="16"/>
  <c r="A5280" i="16"/>
  <c r="A3431" i="16"/>
  <c r="A4985" i="16"/>
  <c r="A5212" i="16"/>
  <c r="A3313" i="16"/>
  <c r="A3289" i="16"/>
  <c r="A3367" i="16"/>
  <c r="A3406" i="16"/>
  <c r="A3521" i="16"/>
  <c r="A3452" i="16"/>
  <c r="A3514" i="16"/>
  <c r="A3469" i="16"/>
  <c r="A5121" i="16"/>
  <c r="A5197" i="16"/>
  <c r="A5281" i="16"/>
  <c r="A5358" i="16"/>
  <c r="A5373" i="16"/>
  <c r="A5269" i="16"/>
  <c r="A5399" i="16"/>
  <c r="A3347" i="16"/>
  <c r="A3458" i="16"/>
  <c r="A5294" i="16"/>
  <c r="A3577" i="16"/>
  <c r="A5287" i="16"/>
  <c r="A3551" i="16"/>
  <c r="A3417" i="16"/>
  <c r="A3479" i="16"/>
  <c r="A4956" i="16"/>
  <c r="A5274" i="16"/>
  <c r="A5201" i="16"/>
  <c r="A3288" i="16"/>
  <c r="A3337" i="16"/>
  <c r="A3360" i="16"/>
  <c r="A3394" i="16"/>
  <c r="A3515" i="16"/>
  <c r="A3445" i="16"/>
  <c r="A3442" i="16"/>
  <c r="A3471" i="16"/>
  <c r="A3533" i="16"/>
  <c r="A3561" i="16"/>
  <c r="A3566" i="16"/>
  <c r="A4817" i="16"/>
  <c r="A4945" i="16"/>
  <c r="A4953" i="16"/>
  <c r="A4995" i="16"/>
  <c r="A5020" i="16"/>
  <c r="A5192" i="16"/>
  <c r="A5299" i="16"/>
  <c r="A5282" i="16"/>
  <c r="A5362" i="16"/>
  <c r="A5394" i="16"/>
  <c r="A3447" i="16"/>
  <c r="A4952" i="16"/>
  <c r="A5101" i="16"/>
  <c r="A3550" i="16"/>
  <c r="A3556" i="16"/>
  <c r="A4958" i="16"/>
  <c r="A3334" i="16"/>
  <c r="A3349" i="16"/>
  <c r="A3398" i="16"/>
  <c r="A3419" i="16"/>
  <c r="A3518" i="16"/>
  <c r="A3476" i="16"/>
  <c r="A4923" i="16"/>
  <c r="A5098" i="16"/>
  <c r="A5094" i="16"/>
  <c r="A5206" i="16"/>
  <c r="A5364" i="16"/>
  <c r="A3270" i="16"/>
  <c r="A3326" i="16"/>
  <c r="A3336" i="16"/>
  <c r="A3362" i="16"/>
  <c r="A3418" i="16"/>
  <c r="A3429" i="16"/>
  <c r="A3439" i="16"/>
  <c r="A3433" i="16"/>
  <c r="A3509" i="16"/>
  <c r="A3468" i="16"/>
  <c r="A3535" i="16"/>
  <c r="A3565" i="16"/>
  <c r="A4814" i="16"/>
  <c r="A4924" i="16"/>
  <c r="A5214" i="16"/>
  <c r="A5263" i="16"/>
  <c r="A5191" i="16"/>
  <c r="A5380" i="16"/>
  <c r="A5392" i="16"/>
  <c r="A3265" i="16"/>
  <c r="A5284" i="16"/>
  <c r="A3412" i="16"/>
  <c r="A5011" i="16"/>
  <c r="A5359" i="16"/>
  <c r="A5374" i="16"/>
  <c r="A3441" i="16"/>
  <c r="A3473" i="16"/>
  <c r="A5262" i="16"/>
  <c r="A5196" i="16"/>
  <c r="A3294" i="16"/>
  <c r="A3355" i="16"/>
  <c r="A3390" i="16"/>
  <c r="A3516" i="16"/>
  <c r="A3475" i="16"/>
  <c r="A3525" i="16"/>
  <c r="A4820" i="16"/>
  <c r="A4996" i="16"/>
  <c r="A5276" i="16"/>
  <c r="A5198" i="16"/>
  <c r="A3266" i="16"/>
  <c r="A3283" i="16"/>
  <c r="A3291" i="16"/>
  <c r="A3335" i="16"/>
  <c r="A3510" i="16"/>
  <c r="A3446" i="16"/>
  <c r="A3477" i="16"/>
  <c r="A4818" i="16"/>
  <c r="A4993" i="16"/>
  <c r="A5026" i="16"/>
  <c r="A5195" i="16"/>
  <c r="A5283" i="16"/>
  <c r="A5381" i="16"/>
  <c r="A3295" i="16"/>
  <c r="A5215" i="16"/>
  <c r="A3353" i="16"/>
  <c r="A4955" i="16"/>
  <c r="A5275" i="16"/>
  <c r="A5252" i="16"/>
  <c r="A3312" i="16"/>
  <c r="A3342" i="16"/>
  <c r="A3364" i="16"/>
  <c r="A3399" i="16"/>
  <c r="A3449" i="16"/>
  <c r="A3472" i="16"/>
  <c r="A3537" i="16"/>
  <c r="A4821" i="16"/>
  <c r="A4943" i="16"/>
  <c r="A4998" i="16"/>
  <c r="A4962" i="16"/>
  <c r="A5087" i="16"/>
  <c r="A5107" i="16"/>
  <c r="A5122" i="16"/>
  <c r="A5194" i="16"/>
  <c r="A5288" i="16"/>
  <c r="A5382" i="16"/>
  <c r="A5375" i="16"/>
  <c r="A3409" i="16"/>
  <c r="A5014" i="16"/>
  <c r="A3422" i="16"/>
  <c r="A3527" i="16"/>
  <c r="A3543" i="16"/>
  <c r="A4813" i="16"/>
  <c r="A5213" i="16"/>
  <c r="A5372" i="16"/>
  <c r="A5390" i="16"/>
  <c r="A3448" i="16"/>
  <c r="A3506" i="16"/>
  <c r="A3480" i="16"/>
  <c r="A5096" i="16"/>
  <c r="A5266" i="16"/>
  <c r="A5123" i="16"/>
  <c r="A5202" i="16"/>
  <c r="A3457" i="16"/>
  <c r="A5216" i="16"/>
  <c r="A5271" i="16"/>
  <c r="A5357" i="16"/>
  <c r="A3462" i="16"/>
  <c r="A3579" i="16"/>
  <c r="A3395" i="16"/>
  <c r="A3388" i="16"/>
  <c r="A3517" i="16"/>
  <c r="A3488" i="16"/>
  <c r="A3569" i="16"/>
  <c r="A3560" i="16"/>
  <c r="A4920" i="16"/>
  <c r="A5009" i="16"/>
  <c r="A5211" i="16"/>
  <c r="A3274" i="16"/>
  <c r="A3296" i="16"/>
  <c r="A3287" i="16"/>
  <c r="A3341" i="16"/>
  <c r="A3368" i="16"/>
  <c r="A3435" i="16"/>
  <c r="A3490" i="16"/>
  <c r="A3512" i="16"/>
  <c r="A3487" i="16"/>
  <c r="A3538" i="16"/>
  <c r="A3567" i="16"/>
  <c r="A4940" i="16"/>
  <c r="A4961" i="16"/>
  <c r="A5089" i="16"/>
  <c r="A5108" i="16"/>
  <c r="A5277" i="16"/>
  <c r="A5184" i="16"/>
  <c r="A5264" i="16"/>
  <c r="A5205" i="16"/>
  <c r="A5300" i="16"/>
  <c r="A3505" i="16"/>
  <c r="A4825" i="16"/>
  <c r="A3557" i="16"/>
  <c r="A5027" i="16"/>
  <c r="A3526" i="16"/>
  <c r="A3547" i="16"/>
  <c r="A3302" i="16"/>
  <c r="A3365" i="16"/>
  <c r="A3389" i="16"/>
  <c r="A3420" i="16"/>
  <c r="A3513" i="16"/>
  <c r="A3483" i="16"/>
  <c r="A4946" i="16"/>
  <c r="A5119" i="16"/>
  <c r="A5253" i="16"/>
  <c r="A5208" i="16"/>
  <c r="A5291" i="16"/>
  <c r="A5387" i="16"/>
  <c r="A3284" i="16"/>
  <c r="A3352" i="16"/>
  <c r="A3363" i="16"/>
  <c r="A3396" i="16"/>
  <c r="A3377" i="16"/>
  <c r="A3491" i="16"/>
  <c r="A3484" i="16"/>
  <c r="A3568" i="16"/>
  <c r="A4819" i="16"/>
  <c r="A4944" i="16"/>
  <c r="A4957" i="16"/>
  <c r="A5088" i="16"/>
  <c r="A5109" i="16"/>
  <c r="A5270" i="16"/>
  <c r="A5182" i="16"/>
  <c r="A5203" i="16"/>
  <c r="A5393" i="16"/>
  <c r="A4965" i="16"/>
  <c r="A3311" i="16"/>
  <c r="A3292" i="16"/>
  <c r="A3339" i="16"/>
  <c r="A3369" i="16"/>
  <c r="A3460" i="16"/>
  <c r="A3511" i="16"/>
  <c r="A3482" i="16"/>
  <c r="A3545" i="16"/>
  <c r="A4815" i="16"/>
  <c r="A4942" i="16"/>
  <c r="A5120" i="16"/>
  <c r="A5267" i="16"/>
  <c r="A5200" i="16"/>
  <c r="A3580" i="16"/>
  <c r="A4902" i="16"/>
  <c r="A5099" i="16"/>
  <c r="A3351" i="16"/>
  <c r="A3383" i="16"/>
  <c r="A4964" i="16"/>
  <c r="A3272" i="16"/>
  <c r="A3314" i="16"/>
  <c r="A3327" i="16"/>
  <c r="A3301" i="16"/>
  <c r="A3370" i="16"/>
  <c r="A3346" i="16"/>
  <c r="A3400" i="16"/>
  <c r="A3453" i="16"/>
  <c r="A3450" i="16"/>
  <c r="A3485" i="16"/>
  <c r="A3570" i="16"/>
  <c r="A4947" i="16"/>
  <c r="A4999" i="16"/>
  <c r="A5272" i="16"/>
  <c r="A5207" i="16"/>
  <c r="A5365" i="16"/>
  <c r="A3275" i="16"/>
  <c r="A3354" i="16"/>
  <c r="A3366" i="16"/>
  <c r="A3397" i="16"/>
  <c r="A3430" i="16"/>
  <c r="A3427" i="16"/>
  <c r="A3444" i="16"/>
  <c r="A3508" i="16"/>
  <c r="A3481" i="16"/>
  <c r="A4941" i="16"/>
  <c r="A5000" i="16"/>
  <c r="A5265" i="16"/>
  <c r="A5209" i="16"/>
  <c r="A5352" i="16"/>
  <c r="A3267" i="16"/>
  <c r="A3348" i="16"/>
  <c r="A3384" i="16"/>
  <c r="A5008" i="16"/>
  <c r="A5289" i="16"/>
  <c r="A5285" i="16"/>
  <c r="A3379" i="16"/>
  <c r="A5012" i="16"/>
  <c r="A3285" i="16"/>
  <c r="A3425" i="16"/>
  <c r="A3290" i="16"/>
  <c r="A3489" i="16"/>
  <c r="A3578" i="16"/>
  <c r="A5015" i="16"/>
  <c r="A4959" i="16"/>
  <c r="A3300" i="16"/>
  <c r="A3455" i="16"/>
  <c r="A5100" i="16"/>
  <c r="A5296" i="16"/>
  <c r="A3344" i="16"/>
  <c r="A3333" i="16"/>
  <c r="A3359" i="16"/>
  <c r="A3407" i="16"/>
  <c r="A3391" i="16"/>
  <c r="A3443" i="16"/>
  <c r="A3507" i="16"/>
  <c r="A3470" i="16"/>
  <c r="A3541" i="16"/>
  <c r="A3534" i="16"/>
  <c r="A3554" i="16"/>
  <c r="A3552" i="16"/>
  <c r="A3564" i="16"/>
  <c r="A3581" i="16"/>
  <c r="A4826" i="16"/>
  <c r="A4816" i="16"/>
  <c r="A5006" i="16"/>
  <c r="A4994" i="16"/>
  <c r="A5086" i="16"/>
  <c r="A5093" i="16"/>
  <c r="A5278" i="16"/>
  <c r="A5218" i="16"/>
  <c r="A5261" i="16"/>
  <c r="A5193" i="16"/>
  <c r="A5292" i="16"/>
  <c r="A5376" i="16"/>
  <c r="A5273" i="16"/>
  <c r="A3329" i="16"/>
  <c r="A3410" i="16"/>
  <c r="A3520" i="16"/>
  <c r="A3544" i="16"/>
  <c r="A3559" i="16"/>
  <c r="A5102" i="16"/>
  <c r="A5186" i="16"/>
  <c r="A5185" i="16"/>
  <c r="A3345" i="16"/>
  <c r="A3493" i="16"/>
  <c r="A5103" i="16"/>
  <c r="A3350" i="16"/>
  <c r="A3528" i="16"/>
  <c r="A5217" i="16"/>
  <c r="A5401" i="16"/>
  <c r="A3273" i="16"/>
  <c r="A3297" i="16"/>
  <c r="A3392" i="16"/>
  <c r="A3456" i="16"/>
  <c r="A3486" i="16"/>
  <c r="A3558" i="16"/>
  <c r="A5001" i="16"/>
  <c r="A5210" i="16"/>
  <c r="A5290" i="16"/>
  <c r="A5395" i="16"/>
  <c r="A3269" i="16"/>
  <c r="A3279" i="16"/>
  <c r="A3281" i="16"/>
  <c r="A3282" i="16"/>
  <c r="A3278" i="16"/>
  <c r="A3277" i="16"/>
  <c r="A3268" i="16"/>
  <c r="A3280" i="16"/>
  <c r="A3276" i="16"/>
  <c r="A3310" i="16"/>
  <c r="A3309" i="16"/>
  <c r="A3320" i="16"/>
  <c r="A3325" i="16"/>
  <c r="A3307" i="16"/>
  <c r="A3304" i="16"/>
  <c r="A3306" i="16"/>
  <c r="A3319" i="16"/>
  <c r="A3322" i="16"/>
  <c r="A3324" i="16"/>
  <c r="A3318" i="16"/>
  <c r="A3286" i="16"/>
  <c r="A3308" i="16"/>
  <c r="A3321" i="16"/>
  <c r="A3317" i="16"/>
  <c r="A3305" i="16"/>
  <c r="A3316" i="16"/>
  <c r="A3323" i="16"/>
  <c r="A3332" i="16"/>
  <c r="A3331" i="16"/>
  <c r="A3343" i="16"/>
  <c r="A3330" i="16"/>
  <c r="A3356" i="16"/>
  <c r="A3373" i="16"/>
  <c r="A3372" i="16"/>
  <c r="A3375" i="16"/>
  <c r="A3357" i="16"/>
  <c r="A3358" i="16"/>
  <c r="A3374" i="16"/>
  <c r="A3387" i="16"/>
  <c r="A3404" i="16"/>
  <c r="A3403" i="16"/>
  <c r="A3401" i="16"/>
  <c r="A3405" i="16"/>
  <c r="A3402" i="16"/>
  <c r="A3385" i="16"/>
  <c r="A3408" i="16"/>
  <c r="A3386" i="16"/>
  <c r="A3413" i="16"/>
  <c r="A3415" i="16"/>
  <c r="A3416" i="16"/>
  <c r="A3421" i="16"/>
  <c r="A3414" i="16"/>
  <c r="A3437" i="16"/>
  <c r="A3440" i="16"/>
  <c r="A3438" i="16"/>
  <c r="A3436" i="16"/>
  <c r="A3432" i="16"/>
  <c r="A3523" i="16"/>
  <c r="A3524" i="16"/>
  <c r="A3465" i="16"/>
  <c r="A3464" i="16"/>
  <c r="A3496" i="16"/>
  <c r="A3501" i="16"/>
  <c r="A3503" i="16"/>
  <c r="A3498" i="16"/>
  <c r="A3500" i="16"/>
  <c r="A3467" i="16"/>
  <c r="A3466" i="16"/>
  <c r="A3502" i="16"/>
  <c r="A3522" i="16"/>
  <c r="A3463" i="16"/>
  <c r="A3497" i="16"/>
  <c r="A3499" i="16"/>
  <c r="A3495" i="16"/>
  <c r="A3532" i="16"/>
  <c r="A3540" i="16"/>
  <c r="A3539" i="16"/>
  <c r="A3548" i="16"/>
  <c r="A3549" i="16"/>
  <c r="A3562" i="16"/>
  <c r="A3576" i="16"/>
  <c r="A3573" i="16"/>
  <c r="A3563" i="16"/>
  <c r="A3572" i="16"/>
  <c r="A3574" i="16"/>
  <c r="A3575" i="16"/>
  <c r="A4824" i="16"/>
  <c r="A4823" i="16"/>
  <c r="A4810" i="16"/>
  <c r="A4822" i="16"/>
  <c r="A4812" i="16"/>
  <c r="A4811" i="16"/>
  <c r="A4901" i="16"/>
  <c r="A4809" i="16"/>
  <c r="A4900" i="16"/>
  <c r="A4808" i="16"/>
  <c r="A4910" i="16"/>
  <c r="A4905" i="16"/>
  <c r="A4907" i="16"/>
  <c r="A4911" i="16"/>
  <c r="A4915" i="16"/>
  <c r="A4913" i="16"/>
  <c r="A4909" i="16"/>
  <c r="A4912" i="16"/>
  <c r="A4916" i="16"/>
  <c r="A4908" i="16"/>
  <c r="A4914" i="16"/>
  <c r="A4918" i="16"/>
  <c r="A4906" i="16"/>
  <c r="A4917" i="16"/>
  <c r="A4904" i="16"/>
  <c r="A4950" i="16"/>
  <c r="A4949" i="16"/>
  <c r="A4948" i="16"/>
  <c r="A4951" i="16"/>
  <c r="A4954" i="16"/>
  <c r="A4990" i="16"/>
  <c r="A4991" i="16"/>
  <c r="A4988" i="16"/>
  <c r="A5003" i="16"/>
  <c r="A5002" i="16"/>
  <c r="A4992" i="16"/>
  <c r="A5005" i="16"/>
  <c r="A5007" i="16"/>
  <c r="A4989" i="16"/>
  <c r="A5004" i="16"/>
  <c r="A5024" i="16"/>
  <c r="A5018" i="16"/>
  <c r="A5017" i="16"/>
  <c r="A5023" i="16"/>
  <c r="A5016" i="16"/>
  <c r="A5022" i="16"/>
  <c r="A5091" i="16"/>
  <c r="A5029" i="16"/>
  <c r="A5092" i="16"/>
  <c r="A5117" i="16"/>
  <c r="A5110" i="16"/>
  <c r="A5116" i="16"/>
  <c r="A5112" i="16"/>
  <c r="A5114" i="16"/>
  <c r="A5106" i="16"/>
  <c r="A5105" i="16"/>
  <c r="A5113" i="16"/>
  <c r="A5111" i="16"/>
  <c r="A5118" i="16"/>
  <c r="A5104" i="16"/>
  <c r="A5115" i="16"/>
  <c r="A5258" i="16"/>
  <c r="A5189" i="16"/>
  <c r="A5188" i="16"/>
  <c r="A5259" i="16"/>
  <c r="A5190" i="16"/>
  <c r="A5257" i="16"/>
  <c r="A5279" i="16"/>
  <c r="A5187" i="16"/>
  <c r="A5260" i="16"/>
  <c r="A5256" i="16"/>
  <c r="A5302" i="16"/>
  <c r="A5303" i="16"/>
  <c r="A5301" i="16"/>
  <c r="A5297" i="16"/>
  <c r="A5298" i="16"/>
  <c r="A5367" i="16"/>
  <c r="A5366" i="16"/>
  <c r="A5369" i="16"/>
  <c r="A5360" i="16"/>
  <c r="A5368" i="16"/>
  <c r="A5370" i="16"/>
  <c r="A5361" i="16"/>
  <c r="A5377" i="16"/>
  <c r="A5385" i="16"/>
  <c r="A5386" i="16"/>
  <c r="A5378" i="16"/>
  <c r="A5379" i="16"/>
  <c r="A5384" i="16"/>
  <c r="A5397" i="16"/>
  <c r="A5398" i="16"/>
  <c r="A3315" i="16"/>
  <c r="A3299" i="16"/>
  <c r="A3338" i="16"/>
  <c r="A3519" i="16"/>
  <c r="A3478" i="16"/>
  <c r="A3553" i="16"/>
  <c r="A4986" i="16"/>
  <c r="A5025" i="16"/>
  <c r="A5183" i="16"/>
  <c r="A5268" i="16"/>
  <c r="A5204" i="16"/>
  <c r="A3271" i="16"/>
  <c r="A3361" i="16"/>
  <c r="A3393" i="16"/>
  <c r="A3376" i="16"/>
  <c r="A3411" i="16"/>
  <c r="A3434" i="16"/>
  <c r="A3492" i="16"/>
  <c r="A3474" i="16"/>
  <c r="A3529" i="16"/>
  <c r="A3542" i="16"/>
  <c r="A3536" i="16"/>
  <c r="A3571" i="16"/>
  <c r="A4921" i="16"/>
  <c r="A4997" i="16"/>
  <c r="A5021" i="16"/>
  <c r="A5090" i="16"/>
  <c r="A5254" i="16"/>
  <c r="A5219" i="16"/>
  <c r="A5199" i="16"/>
  <c r="A5363" i="16"/>
  <c r="A5383" i="16"/>
  <c r="A5388" i="16"/>
  <c r="A5391" i="16"/>
  <c r="A5396" i="16"/>
  <c r="A3424" i="16"/>
  <c r="A3555" i="16"/>
  <c r="A4963" i="16"/>
  <c r="A5010" i="16"/>
  <c r="A5400" i="16"/>
  <c r="A3328" i="16"/>
  <c r="A3380" i="16"/>
  <c r="A3454" i="16"/>
  <c r="A3428" i="16"/>
  <c r="A3494" i="16"/>
  <c r="A3504" i="16"/>
  <c r="A5304" i="16"/>
  <c r="A5095" i="16"/>
  <c r="A5286" i="16"/>
  <c r="A3382" i="16"/>
  <c r="A4903" i="16"/>
  <c r="A4922" i="16"/>
  <c r="A5019" i="16"/>
  <c r="A5028" i="16"/>
  <c r="A5097" i="16"/>
  <c r="A5255" i="16"/>
  <c r="A4960" i="16"/>
  <c r="A3381" i="16"/>
  <c r="A4919" i="16"/>
  <c r="A5371" i="16"/>
  <c r="A3459" i="16"/>
  <c r="A5389" i="16"/>
  <c r="A3426" i="16"/>
  <c r="A3461" i="16"/>
  <c r="A3530" i="16"/>
  <c r="A5013" i="16"/>
  <c r="A3423" i="16"/>
  <c r="A3582" i="16"/>
  <c r="A2709" i="16"/>
  <c r="A3018" i="16"/>
  <c r="A3049" i="16"/>
  <c r="A3096" i="16"/>
  <c r="A3220" i="16"/>
  <c r="A3821" i="16"/>
  <c r="A3830" i="16"/>
  <c r="A2792" i="16"/>
  <c r="A2908" i="16"/>
  <c r="A3174" i="16"/>
  <c r="A2874" i="16"/>
  <c r="A3182" i="16"/>
  <c r="A2868" i="16"/>
  <c r="A2886" i="16"/>
  <c r="A3054" i="16"/>
  <c r="A3187" i="16"/>
  <c r="A3152" i="16"/>
  <c r="A2711" i="16"/>
  <c r="A2850" i="16"/>
  <c r="A2986" i="16"/>
  <c r="A3006" i="16"/>
  <c r="A3116" i="16"/>
  <c r="A3144" i="16"/>
  <c r="A2860" i="16"/>
  <c r="A2906" i="16"/>
  <c r="A3051" i="16"/>
  <c r="A3186" i="16"/>
  <c r="A2946" i="16"/>
  <c r="A3033" i="16"/>
  <c r="A3062" i="16"/>
  <c r="A3100" i="16"/>
  <c r="A3211" i="16"/>
  <c r="A3218" i="16"/>
  <c r="A2806" i="16"/>
  <c r="A2893" i="16"/>
  <c r="A3094" i="16"/>
  <c r="A3123" i="16"/>
  <c r="A3164" i="16"/>
  <c r="A2983" i="16"/>
  <c r="A2767" i="16"/>
  <c r="A2777" i="16"/>
  <c r="A2795" i="16"/>
  <c r="A2841" i="16"/>
  <c r="A2831" i="16"/>
  <c r="A2926" i="16"/>
  <c r="A2870" i="16"/>
  <c r="A2881" i="16"/>
  <c r="A3019" i="16"/>
  <c r="A3046" i="16"/>
  <c r="A3037" i="16"/>
  <c r="A3077" i="16"/>
  <c r="A3064" i="16"/>
  <c r="A3124" i="16"/>
  <c r="A3134" i="16"/>
  <c r="A3179" i="16"/>
  <c r="A3204" i="16"/>
  <c r="A3154" i="16"/>
  <c r="A2751" i="16"/>
  <c r="A2758" i="16"/>
  <c r="A3212" i="16"/>
  <c r="A3240" i="16"/>
  <c r="A2940" i="16"/>
  <c r="A2752" i="16"/>
  <c r="A2871" i="16"/>
  <c r="A3145" i="16"/>
  <c r="A2733" i="16"/>
  <c r="A2763" i="16"/>
  <c r="A2753" i="16"/>
  <c r="A2745" i="16"/>
  <c r="A2878" i="16"/>
  <c r="A2891" i="16"/>
  <c r="A3012" i="16"/>
  <c r="A3155" i="16"/>
  <c r="A2714" i="16"/>
  <c r="A2776" i="16"/>
  <c r="A2793" i="16"/>
  <c r="A2846" i="16"/>
  <c r="A2836" i="16"/>
  <c r="A2865" i="16"/>
  <c r="A2923" i="16"/>
  <c r="A2882" i="16"/>
  <c r="A2950" i="16"/>
  <c r="A2987" i="16"/>
  <c r="A3013" i="16"/>
  <c r="A3038" i="16"/>
  <c r="A3053" i="16"/>
  <c r="A3107" i="16"/>
  <c r="A3095" i="16"/>
  <c r="A3125" i="16"/>
  <c r="A3156" i="16"/>
  <c r="A3226" i="16"/>
  <c r="A2851" i="16"/>
  <c r="A2877" i="16"/>
  <c r="A2903" i="16"/>
  <c r="A2966" i="16"/>
  <c r="A3170" i="16"/>
  <c r="A2805" i="16"/>
  <c r="A2829" i="16"/>
  <c r="A2934" i="16"/>
  <c r="A2890" i="16"/>
  <c r="A3206" i="16"/>
  <c r="A3160" i="16"/>
  <c r="A2742" i="16"/>
  <c r="A2734" i="16"/>
  <c r="A2768" i="16"/>
  <c r="A2749" i="16"/>
  <c r="A2887" i="16"/>
  <c r="A2979" i="16"/>
  <c r="A3106" i="16"/>
  <c r="A3209" i="16"/>
  <c r="A3157" i="16"/>
  <c r="A2712" i="16"/>
  <c r="A2775" i="16"/>
  <c r="A2748" i="16"/>
  <c r="A2931" i="16"/>
  <c r="A2883" i="16"/>
  <c r="A3065" i="16"/>
  <c r="A3121" i="16"/>
  <c r="A3210" i="16"/>
  <c r="A3151" i="16"/>
  <c r="A2727" i="16"/>
  <c r="A3215" i="16"/>
  <c r="A3237" i="16"/>
  <c r="A2962" i="16"/>
  <c r="A3235" i="16"/>
  <c r="A3245" i="16"/>
  <c r="A2945" i="16"/>
  <c r="A2778" i="16"/>
  <c r="A2816" i="16"/>
  <c r="A2854" i="16"/>
  <c r="A2872" i="16"/>
  <c r="A2884" i="16"/>
  <c r="A2990" i="16"/>
  <c r="A3020" i="16"/>
  <c r="A3011" i="16"/>
  <c r="A3040" i="16"/>
  <c r="A3060" i="16"/>
  <c r="A3137" i="16"/>
  <c r="A3158" i="16"/>
  <c r="A3225" i="16"/>
  <c r="A3250" i="16"/>
  <c r="A2807" i="16"/>
  <c r="A2804" i="16"/>
  <c r="A2798" i="16"/>
  <c r="A2942" i="16"/>
  <c r="A3063" i="16"/>
  <c r="A3098" i="16"/>
  <c r="A3233" i="16"/>
  <c r="A3251" i="16"/>
  <c r="A3236" i="16"/>
  <c r="A3259" i="16"/>
  <c r="A2928" i="16"/>
  <c r="A2888" i="16"/>
  <c r="A3003" i="16"/>
  <c r="A3127" i="16"/>
  <c r="A3205" i="16"/>
  <c r="A3161" i="16"/>
  <c r="A3133" i="16"/>
  <c r="A2943" i="16"/>
  <c r="A3261" i="16"/>
  <c r="A2743" i="16"/>
  <c r="A2902" i="16"/>
  <c r="A2973" i="16"/>
  <c r="A3017" i="16"/>
  <c r="A3079" i="16"/>
  <c r="A3177" i="16"/>
  <c r="A2716" i="16"/>
  <c r="A2710" i="16"/>
  <c r="A2788" i="16"/>
  <c r="A2802" i="16"/>
  <c r="A2838" i="16"/>
  <c r="A2927" i="16"/>
  <c r="A2894" i="16"/>
  <c r="A2951" i="16"/>
  <c r="A3023" i="16"/>
  <c r="A3057" i="16"/>
  <c r="A3080" i="16"/>
  <c r="A3203" i="16"/>
  <c r="A3169" i="16"/>
  <c r="A3219" i="16"/>
  <c r="A3248" i="16"/>
  <c r="A3254" i="16"/>
  <c r="A2724" i="16"/>
  <c r="A2815" i="16"/>
  <c r="A2849" i="16"/>
  <c r="A2978" i="16"/>
  <c r="A3138" i="16"/>
  <c r="A3200" i="16"/>
  <c r="A3260" i="16"/>
  <c r="A2965" i="16"/>
  <c r="A3032" i="16"/>
  <c r="A3216" i="16"/>
  <c r="A2750" i="16"/>
  <c r="A3131" i="16"/>
  <c r="A2876" i="16"/>
  <c r="A2930" i="16"/>
  <c r="A2895" i="16"/>
  <c r="A2974" i="16"/>
  <c r="A2980" i="16"/>
  <c r="A2995" i="16"/>
  <c r="A3078" i="16"/>
  <c r="A3162" i="16"/>
  <c r="A3238" i="16"/>
  <c r="A2803" i="16"/>
  <c r="A2842" i="16"/>
  <c r="A2913" i="16"/>
  <c r="A2933" i="16"/>
  <c r="A2898" i="16"/>
  <c r="A3021" i="16"/>
  <c r="A3030" i="16"/>
  <c r="A3056" i="16"/>
  <c r="A3081" i="16"/>
  <c r="A3184" i="16"/>
  <c r="A3168" i="16"/>
  <c r="A2708" i="16"/>
  <c r="A2941" i="16"/>
  <c r="A3002" i="16"/>
  <c r="A3102" i="16"/>
  <c r="A2717" i="16"/>
  <c r="A2735" i="16"/>
  <c r="A2780" i="16"/>
  <c r="A2747" i="16"/>
  <c r="A2925" i="16"/>
  <c r="A2892" i="16"/>
  <c r="A2988" i="16"/>
  <c r="A3028" i="16"/>
  <c r="A3014" i="16"/>
  <c r="A3042" i="16"/>
  <c r="A3082" i="16"/>
  <c r="A3115" i="16"/>
  <c r="A3188" i="16"/>
  <c r="A3214" i="16"/>
  <c r="A3163" i="16"/>
  <c r="A3230" i="16"/>
  <c r="A3255" i="16"/>
  <c r="A3244" i="16"/>
  <c r="A3249" i="16"/>
  <c r="A2808" i="16"/>
  <c r="A2830" i="16"/>
  <c r="A2873" i="16"/>
  <c r="A2779" i="16"/>
  <c r="A2866" i="16"/>
  <c r="A2897" i="16"/>
  <c r="A3024" i="16"/>
  <c r="A3108" i="16"/>
  <c r="A3167" i="16"/>
  <c r="A2725" i="16"/>
  <c r="A2726" i="16"/>
  <c r="A2744" i="16"/>
  <c r="A2799" i="16"/>
  <c r="A2826" i="16"/>
  <c r="A2818" i="16"/>
  <c r="A2847" i="16"/>
  <c r="A2924" i="16"/>
  <c r="A2901" i="16"/>
  <c r="A3039" i="16"/>
  <c r="A3066" i="16"/>
  <c r="A3202" i="16"/>
  <c r="A3166" i="16"/>
  <c r="A2766" i="16"/>
  <c r="A2971" i="16"/>
  <c r="A3141" i="16"/>
  <c r="A3243" i="16"/>
  <c r="A2760" i="16"/>
  <c r="A3241" i="16"/>
  <c r="A3099" i="16"/>
  <c r="A2858" i="16"/>
  <c r="A3234" i="16"/>
  <c r="A2707" i="16"/>
  <c r="A2905" i="16"/>
  <c r="A3000" i="16"/>
  <c r="A3140" i="16"/>
  <c r="A3178" i="16"/>
  <c r="A3217" i="16"/>
  <c r="A2963" i="16"/>
  <c r="A3005" i="16"/>
  <c r="A3031" i="16"/>
  <c r="A2810" i="16"/>
  <c r="A2932" i="16"/>
  <c r="A2911" i="16"/>
  <c r="A3213" i="16"/>
  <c r="A2904" i="16"/>
  <c r="A3050" i="16"/>
  <c r="A3175" i="16"/>
  <c r="A2741" i="16"/>
  <c r="A2731" i="16"/>
  <c r="A2848" i="16"/>
  <c r="A2837" i="16"/>
  <c r="A2935" i="16"/>
  <c r="A2869" i="16"/>
  <c r="A2922" i="16"/>
  <c r="A2885" i="16"/>
  <c r="A2981" i="16"/>
  <c r="A2977" i="16"/>
  <c r="A2996" i="16"/>
  <c r="A2989" i="16"/>
  <c r="A3027" i="16"/>
  <c r="A3016" i="16"/>
  <c r="A3047" i="16"/>
  <c r="A3041" i="16"/>
  <c r="A3129" i="16"/>
  <c r="A3122" i="16"/>
  <c r="A3189" i="16"/>
  <c r="A3207" i="16"/>
  <c r="A3132" i="16"/>
  <c r="A3201" i="16"/>
  <c r="A3153" i="16"/>
  <c r="A3256" i="16"/>
  <c r="A2809" i="16"/>
  <c r="A3104" i="16"/>
  <c r="A3097" i="16"/>
  <c r="A2910" i="16"/>
  <c r="A2944" i="16"/>
  <c r="A2984" i="16"/>
  <c r="A3136" i="16"/>
  <c r="A3180" i="16"/>
  <c r="A2900" i="16"/>
  <c r="A2947" i="16"/>
  <c r="A2938" i="16"/>
  <c r="A3171" i="16"/>
  <c r="A2746" i="16"/>
  <c r="A2909" i="16"/>
  <c r="A3185" i="16"/>
  <c r="A2765" i="16"/>
  <c r="A3101" i="16"/>
  <c r="A2764" i="16"/>
  <c r="A2814" i="16"/>
  <c r="A2839" i="16"/>
  <c r="A2896" i="16"/>
  <c r="A3076" i="16"/>
  <c r="A3172" i="16"/>
  <c r="A2985" i="16"/>
  <c r="A3093" i="16"/>
  <c r="A2721" i="16"/>
  <c r="A2719" i="16"/>
  <c r="A2713" i="16"/>
  <c r="A2723" i="16"/>
  <c r="A2720" i="16"/>
  <c r="A2722" i="16"/>
  <c r="A2737" i="16"/>
  <c r="A2729" i="16"/>
  <c r="A2730" i="16"/>
  <c r="A2740" i="16"/>
  <c r="A2728" i="16"/>
  <c r="A2736" i="16"/>
  <c r="A2738" i="16"/>
  <c r="A2739" i="16"/>
  <c r="A2787" i="16"/>
  <c r="A2786" i="16"/>
  <c r="A2770" i="16"/>
  <c r="A2774" i="16"/>
  <c r="A2781" i="16"/>
  <c r="A2785" i="16"/>
  <c r="A2783" i="16"/>
  <c r="A2773" i="16"/>
  <c r="A2784" i="16"/>
  <c r="A2772" i="16"/>
  <c r="A2790" i="16"/>
  <c r="A2789" i="16"/>
  <c r="A2771" i="16"/>
  <c r="A2782" i="16"/>
  <c r="A2797" i="16"/>
  <c r="A2796" i="16"/>
  <c r="A2820" i="16"/>
  <c r="A2823" i="16"/>
  <c r="A2824" i="16"/>
  <c r="A2813" i="16"/>
  <c r="A2828" i="16"/>
  <c r="A2819" i="16"/>
  <c r="A2822" i="16"/>
  <c r="A2821" i="16"/>
  <c r="A2827" i="16"/>
  <c r="A2812" i="16"/>
  <c r="A2825" i="16"/>
  <c r="A2834" i="16"/>
  <c r="A2844" i="16"/>
  <c r="A2832" i="16"/>
  <c r="A2845" i="16"/>
  <c r="A2835" i="16"/>
  <c r="A2833" i="16"/>
  <c r="A2857" i="16"/>
  <c r="A2853" i="16"/>
  <c r="A2856" i="16"/>
  <c r="A2867" i="16"/>
  <c r="A2862" i="16"/>
  <c r="A2863" i="16"/>
  <c r="A2861" i="16"/>
  <c r="A2921" i="16"/>
  <c r="A2937" i="16"/>
  <c r="A2880" i="16"/>
  <c r="A2920" i="16"/>
  <c r="A2936" i="16"/>
  <c r="A2915" i="16"/>
  <c r="A2919" i="16"/>
  <c r="A2917" i="16"/>
  <c r="A2918" i="16"/>
  <c r="A2916" i="16"/>
  <c r="A2879" i="16"/>
  <c r="A2954" i="16"/>
  <c r="A2958" i="16"/>
  <c r="A2956" i="16"/>
  <c r="A2953" i="16"/>
  <c r="A2959" i="16"/>
  <c r="A2949" i="16"/>
  <c r="A2957" i="16"/>
  <c r="A2960" i="16"/>
  <c r="A2955" i="16"/>
  <c r="A2948" i="16"/>
  <c r="A2970" i="16"/>
  <c r="A2968" i="16"/>
  <c r="A2976" i="16"/>
  <c r="A2967" i="16"/>
  <c r="A2975" i="16"/>
  <c r="A2969" i="16"/>
  <c r="A2982" i="16"/>
  <c r="A2993" i="16"/>
  <c r="A2992" i="16"/>
  <c r="A2998" i="16"/>
  <c r="A2997" i="16"/>
  <c r="A2994" i="16"/>
  <c r="A2999" i="16"/>
  <c r="A3009" i="16"/>
  <c r="A3008" i="16"/>
  <c r="A3007" i="16"/>
  <c r="A3010" i="16"/>
  <c r="A3025" i="16"/>
  <c r="A3026" i="16"/>
  <c r="A3048" i="16"/>
  <c r="A3045" i="16"/>
  <c r="A3044" i="16"/>
  <c r="A3058" i="16"/>
  <c r="A3052" i="16"/>
  <c r="A3059" i="16"/>
  <c r="A3074" i="16"/>
  <c r="A3090" i="16"/>
  <c r="A3069" i="16"/>
  <c r="A3075" i="16"/>
  <c r="A3068" i="16"/>
  <c r="A3091" i="16"/>
  <c r="A3073" i="16"/>
  <c r="A3072" i="16"/>
  <c r="A3067" i="16"/>
  <c r="A3085" i="16"/>
  <c r="A3088" i="16"/>
  <c r="A3084" i="16"/>
  <c r="A3087" i="16"/>
  <c r="A3071" i="16"/>
  <c r="A3086" i="16"/>
  <c r="A3070" i="16"/>
  <c r="A3089" i="16"/>
  <c r="A3111" i="16"/>
  <c r="A3110" i="16"/>
  <c r="A3109" i="16"/>
  <c r="A3114" i="16"/>
  <c r="A3112" i="16"/>
  <c r="A3113" i="16"/>
  <c r="A3105" i="16"/>
  <c r="A3130" i="16"/>
  <c r="A3128" i="16"/>
  <c r="A3118" i="16"/>
  <c r="A3120" i="16"/>
  <c r="A3119" i="16"/>
  <c r="A3197" i="16"/>
  <c r="A3150" i="16"/>
  <c r="A3191" i="16"/>
  <c r="A3148" i="16"/>
  <c r="A3193" i="16"/>
  <c r="A3147" i="16"/>
  <c r="A3198" i="16"/>
  <c r="A3199" i="16"/>
  <c r="A3149" i="16"/>
  <c r="A3196" i="16"/>
  <c r="A3194" i="16"/>
  <c r="A3146" i="16"/>
  <c r="A3195" i="16"/>
  <c r="A3192" i="16"/>
  <c r="A3229" i="16"/>
  <c r="A3224" i="16"/>
  <c r="A3228" i="16"/>
  <c r="A3232" i="16"/>
  <c r="A3223" i="16"/>
  <c r="A3231" i="16"/>
  <c r="A3222" i="16"/>
  <c r="A3246" i="16"/>
  <c r="A3253" i="16"/>
  <c r="A3247" i="16"/>
  <c r="A3257" i="16"/>
  <c r="A3252" i="16"/>
  <c r="A3264" i="16"/>
  <c r="A3258" i="16"/>
  <c r="A3262" i="16"/>
  <c r="A3263" i="16"/>
  <c r="A2715" i="16"/>
  <c r="A2769" i="16"/>
  <c r="A2800" i="16"/>
  <c r="A2817" i="16"/>
  <c r="A2801" i="16"/>
  <c r="A2840" i="16"/>
  <c r="A2875" i="16"/>
  <c r="A2899" i="16"/>
  <c r="A2952" i="16"/>
  <c r="A3029" i="16"/>
  <c r="A3015" i="16"/>
  <c r="A3043" i="16"/>
  <c r="A3092" i="16"/>
  <c r="A3208" i="16"/>
  <c r="A3181" i="16"/>
  <c r="A3165" i="16"/>
  <c r="A2718" i="16"/>
  <c r="A2732" i="16"/>
  <c r="A2794" i="16"/>
  <c r="A2843" i="16"/>
  <c r="A2855" i="16"/>
  <c r="A2864" i="16"/>
  <c r="A2914" i="16"/>
  <c r="A2889" i="16"/>
  <c r="A2972" i="16"/>
  <c r="A2991" i="16"/>
  <c r="A3022" i="16"/>
  <c r="A3036" i="16"/>
  <c r="A3055" i="16"/>
  <c r="A3083" i="16"/>
  <c r="A3103" i="16"/>
  <c r="A3126" i="16"/>
  <c r="A3159" i="16"/>
  <c r="A3227" i="16"/>
  <c r="A2961" i="16"/>
  <c r="A3061" i="16"/>
  <c r="A3035" i="16"/>
  <c r="A3239" i="16"/>
  <c r="A2907" i="16"/>
  <c r="A2939" i="16"/>
  <c r="A3001" i="16"/>
  <c r="A3176" i="16"/>
  <c r="A2811" i="16"/>
  <c r="A3190" i="16"/>
  <c r="A3004" i="16"/>
  <c r="A3242" i="16"/>
  <c r="A2755" i="16"/>
  <c r="A2912" i="16"/>
  <c r="A3142" i="16"/>
  <c r="A3183" i="16"/>
  <c r="A2757" i="16"/>
  <c r="A3143" i="16"/>
  <c r="A2756" i="16"/>
  <c r="A2762" i="16"/>
  <c r="A2761" i="16"/>
  <c r="A2759" i="16"/>
  <c r="A2754" i="16"/>
  <c r="A2859" i="16"/>
  <c r="A2929" i="16"/>
  <c r="A3173" i="16"/>
  <c r="A2964" i="16"/>
  <c r="A3139" i="16"/>
  <c r="A2852" i="16"/>
  <c r="A3034" i="16"/>
  <c r="A3117" i="16"/>
  <c r="A3221" i="16"/>
  <c r="A2074" i="16"/>
  <c r="A2455" i="16"/>
  <c r="A2531" i="16"/>
  <c r="A2313" i="16"/>
  <c r="A2251" i="16"/>
  <c r="A2511" i="16"/>
  <c r="A2076" i="16"/>
  <c r="A2556" i="16"/>
  <c r="A2081" i="16"/>
  <c r="A2087" i="16"/>
  <c r="A2123" i="16"/>
  <c r="A2376" i="16"/>
  <c r="A2517" i="16"/>
  <c r="A2567" i="16"/>
  <c r="A2583" i="16"/>
  <c r="A2632" i="16"/>
  <c r="A2677" i="16"/>
  <c r="A2701" i="16"/>
  <c r="A2705" i="16"/>
  <c r="A2620" i="16"/>
  <c r="A2441" i="16"/>
  <c r="A2456" i="16"/>
  <c r="A2488" i="16"/>
  <c r="A2294" i="16"/>
  <c r="A2361" i="16"/>
  <c r="A2493" i="16"/>
  <c r="A2487" i="16"/>
  <c r="A2038" i="16"/>
  <c r="A2270" i="16"/>
  <c r="A2510" i="16"/>
  <c r="A2063" i="16"/>
  <c r="A2280" i="16"/>
  <c r="A2267" i="16"/>
  <c r="A2306" i="16"/>
  <c r="A2532" i="16"/>
  <c r="A2539" i="16"/>
  <c r="A2582" i="16"/>
  <c r="A2039" i="16"/>
  <c r="A2060" i="16"/>
  <c r="A2085" i="16"/>
  <c r="A2281" i="16"/>
  <c r="A2124" i="16"/>
  <c r="A2371" i="16"/>
  <c r="A2364" i="16"/>
  <c r="A2384" i="16"/>
  <c r="A2507" i="16"/>
  <c r="A2500" i="16"/>
  <c r="A2560" i="16"/>
  <c r="A2599" i="16"/>
  <c r="A2577" i="16"/>
  <c r="A2662" i="16"/>
  <c r="A2681" i="16"/>
  <c r="A2691" i="16"/>
  <c r="A2702" i="16"/>
  <c r="A2435" i="16"/>
  <c r="A2575" i="16"/>
  <c r="A2650" i="16"/>
  <c r="A2080" i="16"/>
  <c r="A2268" i="16"/>
  <c r="A2367" i="16"/>
  <c r="A2440" i="16"/>
  <c r="A2457" i="16"/>
  <c r="A2494" i="16"/>
  <c r="A2541" i="16"/>
  <c r="A2653" i="16"/>
  <c r="A2059" i="16"/>
  <c r="A2108" i="16"/>
  <c r="A2135" i="16"/>
  <c r="A2502" i="16"/>
  <c r="A2590" i="16"/>
  <c r="A2633" i="16"/>
  <c r="A2106" i="16"/>
  <c r="A2101" i="16"/>
  <c r="A2283" i="16"/>
  <c r="A2125" i="16"/>
  <c r="A2385" i="16"/>
  <c r="A2460" i="16"/>
  <c r="A2518" i="16"/>
  <c r="A2610" i="16"/>
  <c r="A2580" i="16"/>
  <c r="A2619" i="16"/>
  <c r="A2694" i="16"/>
  <c r="A2368" i="16"/>
  <c r="A2504" i="16"/>
  <c r="A2654" i="16"/>
  <c r="A2075" i="16"/>
  <c r="A2130" i="16"/>
  <c r="A2402" i="16"/>
  <c r="A2401" i="16"/>
  <c r="A2573" i="16"/>
  <c r="A2579" i="16"/>
  <c r="A2652" i="16"/>
  <c r="A2674" i="16"/>
  <c r="A2064" i="16"/>
  <c r="A2073" i="16"/>
  <c r="A2133" i="16"/>
  <c r="A2302" i="16"/>
  <c r="A2464" i="16"/>
  <c r="A2503" i="16"/>
  <c r="A2542" i="16"/>
  <c r="A2588" i="16"/>
  <c r="A2287" i="16"/>
  <c r="A2117" i="16"/>
  <c r="A2113" i="16"/>
  <c r="A2261" i="16"/>
  <c r="A2299" i="16"/>
  <c r="A2424" i="16"/>
  <c r="A2474" i="16"/>
  <c r="A2462" i="16"/>
  <c r="A2587" i="16"/>
  <c r="A2646" i="16"/>
  <c r="A2688" i="16"/>
  <c r="A2282" i="16"/>
  <c r="A2061" i="16"/>
  <c r="A2285" i="16"/>
  <c r="A2107" i="16"/>
  <c r="A2127" i="16"/>
  <c r="A2303" i="16"/>
  <c r="A2390" i="16"/>
  <c r="A2418" i="16"/>
  <c r="A2399" i="16"/>
  <c r="A2470" i="16"/>
  <c r="A2519" i="16"/>
  <c r="A2547" i="16"/>
  <c r="A2561" i="16"/>
  <c r="A2586" i="16"/>
  <c r="A2678" i="16"/>
  <c r="A2687" i="16"/>
  <c r="A2095" i="16"/>
  <c r="A2115" i="16"/>
  <c r="A2111" i="16"/>
  <c r="A2420" i="16"/>
  <c r="A2538" i="16"/>
  <c r="A2553" i="16"/>
  <c r="A2649" i="16"/>
  <c r="A2128" i="16"/>
  <c r="A2478" i="16"/>
  <c r="A2533" i="16"/>
  <c r="A2584" i="16"/>
  <c r="A2689" i="16"/>
  <c r="A2045" i="16"/>
  <c r="A2408" i="16"/>
  <c r="A2438" i="16"/>
  <c r="A2434" i="16"/>
  <c r="A2054" i="16"/>
  <c r="A2288" i="16"/>
  <c r="A2264" i="16"/>
  <c r="A2298" i="16"/>
  <c r="A2433" i="16"/>
  <c r="A2562" i="16"/>
  <c r="A2597" i="16"/>
  <c r="A2651" i="16"/>
  <c r="A2065" i="16"/>
  <c r="A2132" i="16"/>
  <c r="A2305" i="16"/>
  <c r="A2396" i="16"/>
  <c r="A2363" i="16"/>
  <c r="A2362" i="16"/>
  <c r="A2465" i="16"/>
  <c r="A2617" i="16"/>
  <c r="A2592" i="16"/>
  <c r="A2634" i="16"/>
  <c r="A2643" i="16"/>
  <c r="A2695" i="16"/>
  <c r="A2703" i="16"/>
  <c r="A2044" i="16"/>
  <c r="A2053" i="16"/>
  <c r="A2422" i="16"/>
  <c r="A2430" i="16"/>
  <c r="A2490" i="16"/>
  <c r="A2482" i="16"/>
  <c r="A2673" i="16"/>
  <c r="A2118" i="16"/>
  <c r="A2116" i="16"/>
  <c r="A2040" i="16"/>
  <c r="A2102" i="16"/>
  <c r="A2289" i="16"/>
  <c r="A2134" i="16"/>
  <c r="A2419" i="16"/>
  <c r="A2423" i="16"/>
  <c r="A2467" i="16"/>
  <c r="A2528" i="16"/>
  <c r="A2563" i="16"/>
  <c r="A2611" i="16"/>
  <c r="A2591" i="16"/>
  <c r="A2631" i="16"/>
  <c r="A2131" i="16"/>
  <c r="A2387" i="16"/>
  <c r="A2501" i="16"/>
  <c r="A2564" i="16"/>
  <c r="A2596" i="16"/>
  <c r="A2663" i="16"/>
  <c r="A2041" i="16"/>
  <c r="A2079" i="16"/>
  <c r="A2403" i="16"/>
  <c r="A2495" i="16"/>
  <c r="A2062" i="16"/>
  <c r="A2086" i="16"/>
  <c r="A2286" i="16"/>
  <c r="A2262" i="16"/>
  <c r="A2358" i="16"/>
  <c r="A2452" i="16"/>
  <c r="A2475" i="16"/>
  <c r="A2466" i="16"/>
  <c r="A2491" i="16"/>
  <c r="A2529" i="16"/>
  <c r="A2613" i="16"/>
  <c r="A2568" i="16"/>
  <c r="A2589" i="16"/>
  <c r="A2664" i="16"/>
  <c r="A2682" i="16"/>
  <c r="A2696" i="16"/>
  <c r="A2421" i="16"/>
  <c r="A2436" i="16"/>
  <c r="A2052" i="16"/>
  <c r="A2098" i="16"/>
  <c r="A2369" i="16"/>
  <c r="A2405" i="16"/>
  <c r="A2429" i="16"/>
  <c r="A2509" i="16"/>
  <c r="A2037" i="16"/>
  <c r="A2263" i="16"/>
  <c r="A2360" i="16"/>
  <c r="A2301" i="16"/>
  <c r="A2468" i="16"/>
  <c r="A2536" i="16"/>
  <c r="A2554" i="16"/>
  <c r="A2593" i="16"/>
  <c r="A2066" i="16"/>
  <c r="A2109" i="16"/>
  <c r="A2279" i="16"/>
  <c r="A2260" i="16"/>
  <c r="A2397" i="16"/>
  <c r="A2386" i="16"/>
  <c r="A2406" i="16"/>
  <c r="A2473" i="16"/>
  <c r="A2601" i="16"/>
  <c r="A2615" i="16"/>
  <c r="A2585" i="16"/>
  <c r="A2686" i="16"/>
  <c r="A2704" i="16"/>
  <c r="A2042" i="16"/>
  <c r="A2077" i="16"/>
  <c r="A2119" i="16"/>
  <c r="A2290" i="16"/>
  <c r="A2571" i="16"/>
  <c r="A2642" i="16"/>
  <c r="A2661" i="16"/>
  <c r="A2690" i="16"/>
  <c r="A2094" i="16"/>
  <c r="A2574" i="16"/>
  <c r="A2570" i="16"/>
  <c r="A2647" i="16"/>
  <c r="A2492" i="16"/>
  <c r="A2508" i="16"/>
  <c r="A2635" i="16"/>
  <c r="A2621" i="16"/>
  <c r="A2036" i="16"/>
  <c r="A2375" i="16"/>
  <c r="A2449" i="16"/>
  <c r="A2043" i="16"/>
  <c r="A2082" i="16"/>
  <c r="A2096" i="16"/>
  <c r="A2120" i="16"/>
  <c r="A2284" i="16"/>
  <c r="A2293" i="16"/>
  <c r="A2459" i="16"/>
  <c r="A2598" i="16"/>
  <c r="A2706" i="16"/>
  <c r="A2071" i="16"/>
  <c r="A2058" i="16"/>
  <c r="A2093" i="16"/>
  <c r="A2088" i="16"/>
  <c r="A2110" i="16"/>
  <c r="A2278" i="16"/>
  <c r="A2126" i="16"/>
  <c r="A2292" i="16"/>
  <c r="A2398" i="16"/>
  <c r="A2388" i="16"/>
  <c r="A2404" i="16"/>
  <c r="A2437" i="16"/>
  <c r="A2443" i="16"/>
  <c r="A2448" i="16"/>
  <c r="A2476" i="16"/>
  <c r="A2463" i="16"/>
  <c r="A2481" i="16"/>
  <c r="A2477" i="16"/>
  <c r="A2516" i="16"/>
  <c r="A2603" i="16"/>
  <c r="A2569" i="16"/>
  <c r="A2612" i="16"/>
  <c r="A2578" i="16"/>
  <c r="A2675" i="16"/>
  <c r="A2685" i="16"/>
  <c r="A2614" i="16"/>
  <c r="A2269" i="16"/>
  <c r="A2372" i="16"/>
  <c r="A2439" i="16"/>
  <c r="A2644" i="16"/>
  <c r="A2572" i="16"/>
  <c r="A2067" i="16"/>
  <c r="A2265" i="16"/>
  <c r="A2389" i="16"/>
  <c r="A2602" i="16"/>
  <c r="A2595" i="16"/>
  <c r="A2373" i="16"/>
  <c r="A2407" i="16"/>
  <c r="A2485" i="16"/>
  <c r="A2540" i="16"/>
  <c r="A2049" i="16"/>
  <c r="A2047" i="16"/>
  <c r="A2046" i="16"/>
  <c r="A2048" i="16"/>
  <c r="A2050" i="16"/>
  <c r="A2051" i="16"/>
  <c r="A2072" i="16"/>
  <c r="A2070" i="16"/>
  <c r="A2068" i="16"/>
  <c r="A2069" i="16"/>
  <c r="A2056" i="16"/>
  <c r="A2055" i="16"/>
  <c r="A2084" i="16"/>
  <c r="A2090" i="16"/>
  <c r="A2083" i="16"/>
  <c r="A2092" i="16"/>
  <c r="A2089" i="16"/>
  <c r="A2091" i="16"/>
  <c r="A2099" i="16"/>
  <c r="A2104" i="16"/>
  <c r="A2105" i="16"/>
  <c r="A2100" i="16"/>
  <c r="A2276" i="16"/>
  <c r="A2277" i="16"/>
  <c r="A2274" i="16"/>
  <c r="A2275" i="16"/>
  <c r="A2272" i="16"/>
  <c r="A2273" i="16"/>
  <c r="A2122" i="16"/>
  <c r="A2121" i="16"/>
  <c r="A2351" i="16"/>
  <c r="A2307" i="16"/>
  <c r="A2295" i="16"/>
  <c r="A2296" i="16"/>
  <c r="A2297" i="16"/>
  <c r="A2395" i="16"/>
  <c r="A2394" i="16"/>
  <c r="A2381" i="16"/>
  <c r="A2391" i="16"/>
  <c r="A2379" i="16"/>
  <c r="A2378" i="16"/>
  <c r="A2380" i="16"/>
  <c r="A2377" i="16"/>
  <c r="A2393" i="16"/>
  <c r="A2383" i="16"/>
  <c r="A2392" i="16"/>
  <c r="A2382" i="16"/>
  <c r="A2413" i="16"/>
  <c r="A2409" i="16"/>
  <c r="A2416" i="16"/>
  <c r="A2410" i="16"/>
  <c r="A2412" i="16"/>
  <c r="A2415" i="16"/>
  <c r="A2414" i="16"/>
  <c r="A2425" i="16"/>
  <c r="A2432" i="16"/>
  <c r="A2426" i="16"/>
  <c r="A2431" i="16"/>
  <c r="A2427" i="16"/>
  <c r="A2428" i="16"/>
  <c r="A2442" i="16"/>
  <c r="A2446" i="16"/>
  <c r="A2447" i="16"/>
  <c r="A2445" i="16"/>
  <c r="A2444" i="16"/>
  <c r="A2454" i="16"/>
  <c r="A2451" i="16"/>
  <c r="A2453" i="16"/>
  <c r="A2472" i="16"/>
  <c r="A2471" i="16"/>
  <c r="A2497" i="16"/>
  <c r="A2499" i="16"/>
  <c r="A2498" i="16"/>
  <c r="A2506" i="16"/>
  <c r="A2523" i="16"/>
  <c r="A2522" i="16"/>
  <c r="A2524" i="16"/>
  <c r="A2513" i="16"/>
  <c r="A2514" i="16"/>
  <c r="A2515" i="16"/>
  <c r="A2520" i="16"/>
  <c r="A2521" i="16"/>
  <c r="A2512" i="16"/>
  <c r="A2534" i="16"/>
  <c r="A2535" i="16"/>
  <c r="A2526" i="16"/>
  <c r="A2527" i="16"/>
  <c r="A2548" i="16"/>
  <c r="A2545" i="16"/>
  <c r="A2546" i="16"/>
  <c r="A2549" i="16"/>
  <c r="A2552" i="16"/>
  <c r="A2544" i="16"/>
  <c r="A2551" i="16"/>
  <c r="A2550" i="16"/>
  <c r="A2543" i="16"/>
  <c r="A2559" i="16"/>
  <c r="A2565" i="16"/>
  <c r="A2558" i="16"/>
  <c r="A2566" i="16"/>
  <c r="A2605" i="16"/>
  <c r="A2606" i="16"/>
  <c r="A2609" i="16"/>
  <c r="A2608" i="16"/>
  <c r="A2576" i="16"/>
  <c r="A2618" i="16"/>
  <c r="A2607" i="16"/>
  <c r="A2625" i="16"/>
  <c r="A2640" i="16"/>
  <c r="A2639" i="16"/>
  <c r="A2627" i="16"/>
  <c r="A2629" i="16"/>
  <c r="A2638" i="16"/>
  <c r="A2641" i="16"/>
  <c r="A2628" i="16"/>
  <c r="A2637" i="16"/>
  <c r="A2630" i="16"/>
  <c r="A2626" i="16"/>
  <c r="A2670" i="16"/>
  <c r="A2658" i="16"/>
  <c r="A2656" i="16"/>
  <c r="A2676" i="16"/>
  <c r="A2667" i="16"/>
  <c r="A2672" i="16"/>
  <c r="A2668" i="16"/>
  <c r="A2657" i="16"/>
  <c r="A2666" i="16"/>
  <c r="A2655" i="16"/>
  <c r="A2660" i="16"/>
  <c r="A2669" i="16"/>
  <c r="A2671" i="16"/>
  <c r="A2659" i="16"/>
  <c r="A2665" i="16"/>
  <c r="A2684" i="16"/>
  <c r="A2679" i="16"/>
  <c r="A2680" i="16"/>
  <c r="A2692" i="16"/>
  <c r="A2693" i="16"/>
  <c r="A2699" i="16"/>
  <c r="A2698" i="16"/>
  <c r="A2700" i="16"/>
  <c r="A2103" i="16"/>
  <c r="A2266" i="16"/>
  <c r="A2300" i="16"/>
  <c r="A2365" i="16"/>
  <c r="A2469" i="16"/>
  <c r="A2594" i="16"/>
  <c r="A2057" i="16"/>
  <c r="A2114" i="16"/>
  <c r="A2129" i="16"/>
  <c r="A2359" i="16"/>
  <c r="A2304" i="16"/>
  <c r="A2374" i="16"/>
  <c r="A2411" i="16"/>
  <c r="A2458" i="16"/>
  <c r="A2461" i="16"/>
  <c r="A2505" i="16"/>
  <c r="A2530" i="16"/>
  <c r="A2555" i="16"/>
  <c r="A2604" i="16"/>
  <c r="A2581" i="16"/>
  <c r="A2636" i="16"/>
  <c r="A2683" i="16"/>
  <c r="A2697" i="16"/>
  <c r="A2271" i="16"/>
  <c r="A2483" i="16"/>
  <c r="A2623" i="16"/>
  <c r="A2370" i="16"/>
  <c r="A2645" i="16"/>
  <c r="A2078" i="16"/>
  <c r="A2489" i="16"/>
  <c r="A2537" i="16"/>
  <c r="A2366" i="16"/>
  <c r="A2450" i="16"/>
  <c r="A2484" i="16"/>
  <c r="A2616" i="16"/>
  <c r="A2557" i="16"/>
  <c r="A2400" i="16"/>
  <c r="A2417" i="16"/>
  <c r="A2486" i="16"/>
  <c r="A2480" i="16"/>
  <c r="A2479" i="16"/>
  <c r="A2624" i="16"/>
  <c r="A2291" i="16"/>
  <c r="A2622" i="16"/>
  <c r="A2097" i="16"/>
  <c r="A2496" i="16"/>
  <c r="A2525" i="16"/>
  <c r="A2648" i="16"/>
  <c r="A560" i="16"/>
  <c r="A549" i="16"/>
  <c r="A563" i="16"/>
  <c r="A561" i="16"/>
  <c r="A570" i="16"/>
  <c r="A559" i="16"/>
  <c r="A1994" i="16"/>
  <c r="A1444" i="16"/>
  <c r="A1255" i="16"/>
  <c r="A552" i="16"/>
  <c r="A564" i="16"/>
  <c r="A551" i="16"/>
  <c r="A562" i="16"/>
  <c r="A546" i="16"/>
  <c r="A547" i="16"/>
  <c r="A565" i="16"/>
  <c r="A550" i="16"/>
  <c r="A566" i="16"/>
  <c r="A569" i="16"/>
  <c r="A554" i="16"/>
  <c r="A555" i="16"/>
  <c r="A567" i="16"/>
  <c r="A568" i="16"/>
  <c r="A553" i="16"/>
  <c r="A558" i="16"/>
  <c r="A573" i="16"/>
  <c r="A576" i="16"/>
  <c r="A577" i="16"/>
  <c r="A574" i="16"/>
  <c r="A575" i="16"/>
  <c r="A571" i="16"/>
  <c r="A572" i="16"/>
  <c r="A1053" i="16"/>
  <c r="A1051" i="16"/>
  <c r="A1052" i="16"/>
  <c r="A1074" i="16"/>
  <c r="A580" i="16"/>
  <c r="A1050" i="16"/>
  <c r="A582" i="16"/>
  <c r="A578" i="16"/>
  <c r="A1071" i="16"/>
  <c r="A1075" i="16"/>
  <c r="A1076" i="16"/>
  <c r="A1054" i="16"/>
  <c r="A579" i="16"/>
  <c r="A583" i="16"/>
  <c r="A581" i="16"/>
  <c r="A584" i="16"/>
  <c r="A1080" i="16"/>
  <c r="A585" i="16"/>
  <c r="A1077" i="16"/>
  <c r="A1078" i="16"/>
  <c r="A1049" i="16"/>
  <c r="A1079" i="16"/>
  <c r="A1072" i="16"/>
  <c r="A1073" i="16"/>
  <c r="A1085" i="16"/>
  <c r="A1084" i="16"/>
  <c r="A1095" i="16"/>
  <c r="A1082" i="16"/>
  <c r="A1092" i="16"/>
  <c r="A1135" i="16"/>
  <c r="A1134" i="16"/>
  <c r="A1086" i="16"/>
  <c r="A1088" i="16"/>
  <c r="A1091" i="16"/>
  <c r="A1081" i="16"/>
  <c r="A1133" i="16"/>
  <c r="A1089" i="16"/>
  <c r="A1094" i="16"/>
  <c r="A1136" i="16"/>
  <c r="A1137" i="16"/>
  <c r="A1093" i="16"/>
  <c r="A1138" i="16"/>
  <c r="A1083" i="16"/>
  <c r="A1090" i="16"/>
  <c r="A1087" i="16"/>
  <c r="A1139" i="16"/>
  <c r="A1147" i="16"/>
  <c r="A1140" i="16"/>
  <c r="A1148" i="16"/>
  <c r="A1146" i="16"/>
  <c r="A1163" i="16"/>
  <c r="A1149" i="16"/>
  <c r="A1156" i="16"/>
  <c r="A1165" i="16"/>
  <c r="A1157" i="16"/>
  <c r="A1159" i="16"/>
  <c r="A1168" i="16"/>
  <c r="A1162" i="16"/>
  <c r="A1161" i="16"/>
  <c r="A1164" i="16"/>
  <c r="A1167" i="16"/>
  <c r="A1166" i="16"/>
  <c r="A1158" i="16"/>
  <c r="A1150" i="16"/>
  <c r="A1155" i="16"/>
  <c r="A1160" i="16"/>
  <c r="A1204" i="16"/>
  <c r="A1215" i="16"/>
  <c r="A1170" i="16"/>
  <c r="A1188" i="16"/>
  <c r="A1173" i="16"/>
  <c r="A1191" i="16"/>
  <c r="A1201" i="16"/>
  <c r="A1202" i="16"/>
  <c r="A1187" i="16"/>
  <c r="A1205" i="16"/>
  <c r="A1169" i="16"/>
  <c r="A1203" i="16"/>
  <c r="A1172" i="16"/>
  <c r="A1216" i="16"/>
  <c r="A1189" i="16"/>
  <c r="A1171" i="16"/>
  <c r="A1211" i="16"/>
  <c r="A1210" i="16"/>
  <c r="A1212" i="16"/>
  <c r="A1174" i="16"/>
  <c r="A1209" i="16"/>
  <c r="A1184" i="16"/>
  <c r="A1208" i="16"/>
  <c r="A1214" i="16"/>
  <c r="A1207" i="16"/>
  <c r="A1175" i="16"/>
  <c r="A1213" i="16"/>
  <c r="A1185" i="16"/>
  <c r="A1186" i="16"/>
  <c r="A1206" i="16"/>
  <c r="A1190" i="16"/>
  <c r="A1302" i="16"/>
  <c r="A1221" i="16"/>
  <c r="A1229" i="16"/>
  <c r="A1220" i="16"/>
  <c r="A1277" i="16"/>
  <c r="A1303" i="16"/>
  <c r="A1224" i="16"/>
  <c r="A1233" i="16"/>
  <c r="A1223" i="16"/>
  <c r="A1283" i="16"/>
  <c r="A1222" i="16"/>
  <c r="A1230" i="16"/>
  <c r="A1231" i="16"/>
  <c r="A1274" i="16"/>
  <c r="A1218" i="16"/>
  <c r="A1234" i="16"/>
  <c r="A1219" i="16"/>
  <c r="A1228" i="16"/>
  <c r="A1276" i="16"/>
  <c r="A1299" i="16"/>
  <c r="A1286" i="16"/>
  <c r="A1284" i="16"/>
  <c r="A1282" i="16"/>
  <c r="A1298" i="16"/>
  <c r="A1278" i="16"/>
  <c r="A1304" i="16"/>
  <c r="A1279" i="16"/>
  <c r="A1287" i="16"/>
  <c r="A1281" i="16"/>
  <c r="A1307" i="16"/>
  <c r="A1300" i="16"/>
  <c r="A1297" i="16"/>
  <c r="A1232" i="16"/>
  <c r="A1285" i="16"/>
  <c r="A1225" i="16"/>
  <c r="A1308" i="16"/>
  <c r="A1291" i="16"/>
  <c r="A1290" i="16"/>
  <c r="A1227" i="16"/>
  <c r="A1294" i="16"/>
  <c r="A1296" i="16"/>
  <c r="A1295" i="16"/>
  <c r="A1293" i="16"/>
  <c r="A1292" i="16"/>
  <c r="A1226" i="16"/>
  <c r="A1305" i="16"/>
  <c r="A1217" i="16"/>
  <c r="A1280" i="16"/>
  <c r="A1275" i="16"/>
  <c r="A1289" i="16"/>
  <c r="A1288" i="16"/>
  <c r="A1301" i="16"/>
  <c r="A1306" i="16"/>
  <c r="A1313" i="16"/>
  <c r="A1311" i="16"/>
  <c r="A1314" i="16"/>
  <c r="A1315" i="16"/>
  <c r="A1309" i="16"/>
  <c r="A1310" i="16"/>
  <c r="A1312" i="16"/>
  <c r="A1319" i="16"/>
  <c r="A1318" i="16"/>
  <c r="A1316" i="16"/>
  <c r="A1370" i="16"/>
  <c r="A1317" i="16"/>
  <c r="A1371" i="16"/>
  <c r="A1380" i="16"/>
  <c r="A1373" i="16"/>
  <c r="A1372" i="16"/>
  <c r="A1403" i="16"/>
  <c r="A1404" i="16"/>
  <c r="A1397" i="16"/>
  <c r="A1406" i="16"/>
  <c r="A1381" i="16"/>
  <c r="A1395" i="16"/>
  <c r="A1392" i="16"/>
  <c r="A1391" i="16"/>
  <c r="A1407" i="16"/>
  <c r="A1386" i="16"/>
  <c r="A1390" i="16"/>
  <c r="A1393" i="16"/>
  <c r="A1387" i="16"/>
  <c r="A1389" i="16"/>
  <c r="A1408" i="16"/>
  <c r="A1383" i="16"/>
  <c r="A1384" i="16"/>
  <c r="A1385" i="16"/>
  <c r="A1398" i="16"/>
  <c r="A1394" i="16"/>
  <c r="A1388" i="16"/>
  <c r="A1402" i="16"/>
  <c r="A1399" i="16"/>
  <c r="A1411" i="16"/>
  <c r="A1410" i="16"/>
  <c r="A1401" i="16"/>
  <c r="A1400" i="16"/>
  <c r="A1409" i="16"/>
  <c r="A1382" i="16"/>
  <c r="A1412" i="16"/>
  <c r="A1405" i="16"/>
  <c r="A1396" i="16"/>
  <c r="A1413" i="16"/>
  <c r="A1415" i="16"/>
  <c r="A1414" i="16"/>
  <c r="A1462" i="16"/>
  <c r="A1416" i="16"/>
  <c r="A1461" i="16"/>
  <c r="A1464" i="16"/>
  <c r="A1463" i="16"/>
  <c r="A1470" i="16"/>
  <c r="A1469" i="16"/>
  <c r="A1465" i="16"/>
  <c r="A1483" i="16"/>
  <c r="A1492" i="16"/>
  <c r="A1484" i="16"/>
  <c r="A1485" i="16"/>
  <c r="A1486" i="16"/>
  <c r="A1467" i="16"/>
  <c r="A1493" i="16"/>
  <c r="A1487" i="16"/>
  <c r="A1474" i="16"/>
  <c r="A1472" i="16"/>
  <c r="A1475" i="16"/>
  <c r="A1491" i="16"/>
  <c r="A1479" i="16"/>
  <c r="A1489" i="16"/>
  <c r="A1480" i="16"/>
  <c r="A1478" i="16"/>
  <c r="A1481" i="16"/>
  <c r="A1495" i="16"/>
  <c r="A1490" i="16"/>
  <c r="A1488" i="16"/>
  <c r="A1497" i="16"/>
  <c r="A1477" i="16"/>
  <c r="A1494" i="16"/>
  <c r="A1476" i="16"/>
  <c r="A1496" i="16"/>
  <c r="A1482" i="16"/>
  <c r="A1471" i="16"/>
  <c r="A1466" i="16"/>
  <c r="A1473" i="16"/>
  <c r="A1468" i="16"/>
  <c r="A1498" i="16"/>
  <c r="A1500" i="16"/>
  <c r="A1501" i="16"/>
  <c r="A1499" i="16"/>
  <c r="A1506" i="16"/>
  <c r="A1502" i="16"/>
  <c r="A1528" i="16"/>
  <c r="A1517" i="16"/>
  <c r="A1507" i="16"/>
  <c r="A1516" i="16"/>
  <c r="A1520" i="16"/>
  <c r="A1511" i="16"/>
  <c r="A1529" i="16"/>
  <c r="A1521" i="16"/>
  <c r="A1504" i="16"/>
  <c r="A1505" i="16"/>
  <c r="A1524" i="16"/>
  <c r="A1508" i="16"/>
  <c r="A1518" i="16"/>
  <c r="A1522" i="16"/>
  <c r="A1519" i="16"/>
  <c r="A1523" i="16"/>
  <c r="A1530" i="16"/>
  <c r="A1503" i="16"/>
  <c r="A1526" i="16"/>
  <c r="A1527" i="16"/>
  <c r="A1513" i="16"/>
  <c r="A1525" i="16"/>
  <c r="A1514" i="16"/>
  <c r="A1531" i="16"/>
  <c r="A1512" i="16"/>
  <c r="A1510" i="16"/>
  <c r="A1515" i="16"/>
  <c r="A1509" i="16"/>
  <c r="A1540" i="16"/>
  <c r="A1544" i="16"/>
  <c r="A1533" i="16"/>
  <c r="A1557" i="16"/>
  <c r="A1537" i="16"/>
  <c r="A1538" i="16"/>
  <c r="A1551" i="16"/>
  <c r="A1534" i="16"/>
  <c r="A1532" i="16"/>
  <c r="A1539" i="16"/>
  <c r="A1536" i="16"/>
  <c r="A1546" i="16"/>
  <c r="A1552" i="16"/>
  <c r="A1535" i="16"/>
  <c r="A1541" i="16"/>
  <c r="A1543" i="16"/>
  <c r="A1547" i="16"/>
  <c r="A1542" i="16"/>
  <c r="A1549" i="16"/>
  <c r="A1553" i="16"/>
  <c r="A1554" i="16"/>
  <c r="A1556" i="16"/>
  <c r="A1550" i="16"/>
  <c r="A1555" i="16"/>
  <c r="A1545" i="16"/>
  <c r="A1548" i="16"/>
  <c r="A1716" i="16"/>
  <c r="A1719" i="16"/>
  <c r="A1705" i="16"/>
  <c r="A1714" i="16"/>
  <c r="A1558" i="16"/>
  <c r="A1718" i="16"/>
  <c r="A1560" i="16"/>
  <c r="A1717" i="16"/>
  <c r="A1706" i="16"/>
  <c r="A1715" i="16"/>
  <c r="A1724" i="16"/>
  <c r="A1726" i="16"/>
  <c r="A1722" i="16"/>
  <c r="A1723" i="16"/>
  <c r="A1721" i="16"/>
  <c r="A1725" i="16"/>
  <c r="A1727" i="16"/>
  <c r="A1720" i="16"/>
  <c r="A1559" i="16"/>
  <c r="A1732" i="16"/>
  <c r="A1729" i="16"/>
  <c r="A1731" i="16"/>
  <c r="A1736" i="16"/>
  <c r="A1733" i="16"/>
  <c r="A1734" i="16"/>
  <c r="A1735" i="16"/>
  <c r="A1737" i="16"/>
  <c r="A1730" i="16"/>
  <c r="A1739" i="16"/>
  <c r="A1738" i="16"/>
  <c r="A1728" i="16"/>
  <c r="A1748" i="16"/>
  <c r="A1749" i="16"/>
  <c r="A1746" i="16"/>
  <c r="A1798" i="16"/>
  <c r="A1744" i="16"/>
  <c r="A1751" i="16"/>
  <c r="A1745" i="16"/>
  <c r="A1750" i="16"/>
  <c r="A1752" i="16"/>
  <c r="A1742" i="16"/>
  <c r="A1743" i="16"/>
  <c r="A1804" i="16"/>
  <c r="A1803" i="16"/>
  <c r="A1802" i="16"/>
  <c r="A1801" i="16"/>
  <c r="A1800" i="16"/>
  <c r="A1806" i="16"/>
  <c r="A1793" i="16"/>
  <c r="A1805" i="16"/>
  <c r="A1794" i="16"/>
  <c r="A1795" i="16"/>
  <c r="A1799" i="16"/>
  <c r="A1747" i="16"/>
  <c r="A1741" i="16"/>
  <c r="A1740" i="16"/>
  <c r="A1910" i="16"/>
  <c r="A1898" i="16"/>
  <c r="A1819" i="16"/>
  <c r="A1919" i="16"/>
  <c r="A1824" i="16"/>
  <c r="A1893" i="16"/>
  <c r="A1916" i="16"/>
  <c r="A1817" i="16"/>
  <c r="A1809" i="16"/>
  <c r="A1808" i="16"/>
  <c r="A1838" i="16"/>
  <c r="A1831" i="16"/>
  <c r="A1917" i="16"/>
  <c r="A1807" i="16"/>
  <c r="A1818" i="16"/>
  <c r="A1827" i="16"/>
  <c r="A1826" i="16"/>
  <c r="A1823" i="16"/>
  <c r="A1899" i="16"/>
  <c r="A1839" i="16"/>
  <c r="A1921" i="16"/>
  <c r="A1821" i="16"/>
  <c r="A1918" i="16"/>
  <c r="A1810" i="16"/>
  <c r="A1829" i="16"/>
  <c r="A1836" i="16"/>
  <c r="A1911" i="16"/>
  <c r="A1832" i="16"/>
  <c r="A1922" i="16"/>
  <c r="A1825" i="16"/>
  <c r="A1900" i="16"/>
  <c r="A1834" i="16"/>
  <c r="A1811" i="16"/>
  <c r="A1842" i="16"/>
  <c r="A1830" i="16"/>
  <c r="A1920" i="16"/>
  <c r="A1841" i="16"/>
  <c r="A1914" i="16"/>
  <c r="A1828" i="16"/>
  <c r="A1813" i="16"/>
  <c r="A1840" i="16"/>
  <c r="A1915" i="16"/>
  <c r="A1837" i="16"/>
  <c r="A1912" i="16"/>
  <c r="A1820" i="16"/>
  <c r="A1812" i="16"/>
  <c r="A1901" i="16"/>
  <c r="A1894" i="16"/>
  <c r="A1835" i="16"/>
  <c r="A1904" i="16"/>
  <c r="A1903" i="16"/>
  <c r="A1909" i="16"/>
  <c r="A1816" i="16"/>
  <c r="A1908" i="16"/>
  <c r="A1902" i="16"/>
  <c r="A1815" i="16"/>
  <c r="A1907" i="16"/>
  <c r="A1905" i="16"/>
  <c r="A1906" i="16"/>
  <c r="A1923" i="16"/>
  <c r="A1814" i="16"/>
  <c r="A1913" i="16"/>
  <c r="A1833" i="16"/>
  <c r="A1892" i="16"/>
  <c r="A1822" i="16"/>
  <c r="A1926" i="16"/>
  <c r="A1928" i="16"/>
  <c r="A1925" i="16"/>
  <c r="A1927" i="16"/>
  <c r="A1929" i="16"/>
  <c r="A2009" i="16"/>
  <c r="A2008" i="16"/>
  <c r="A1924" i="16"/>
  <c r="A2014" i="16"/>
  <c r="A1992" i="16"/>
  <c r="A1930" i="16"/>
  <c r="A2007" i="16"/>
  <c r="A2019" i="16"/>
  <c r="A2017" i="16"/>
  <c r="A2011" i="16"/>
  <c r="A2016" i="16"/>
  <c r="A2013" i="16"/>
  <c r="A2020" i="16"/>
  <c r="A2022" i="16"/>
  <c r="A2021" i="16"/>
  <c r="A2015" i="16"/>
  <c r="A2012" i="16"/>
  <c r="A2018" i="16"/>
  <c r="A2010" i="16"/>
  <c r="A2024" i="16"/>
  <c r="A2028" i="16"/>
  <c r="A2033" i="16"/>
  <c r="A2029" i="16"/>
  <c r="A2023" i="16"/>
  <c r="A2026" i="16"/>
  <c r="A2034" i="16"/>
  <c r="A2031" i="16"/>
  <c r="A2032" i="16"/>
  <c r="A2030" i="16"/>
  <c r="A2027" i="16"/>
  <c r="A2025" i="16"/>
  <c r="A2035" i="16"/>
  <c r="A42" i="16"/>
  <c r="A372" i="16"/>
  <c r="A493" i="16"/>
  <c r="A1115" i="16"/>
  <c r="A643" i="16"/>
  <c r="A177" i="16"/>
  <c r="A226" i="16"/>
  <c r="A255" i="16"/>
  <c r="A391" i="16"/>
  <c r="A528" i="16"/>
  <c r="A98" i="16"/>
  <c r="A228" i="16"/>
  <c r="A261" i="16"/>
  <c r="A236" i="16"/>
  <c r="A305" i="16"/>
  <c r="A314" i="16"/>
  <c r="A360" i="16"/>
  <c r="A399" i="16"/>
  <c r="A421" i="16"/>
  <c r="A455" i="16"/>
  <c r="A260" i="16"/>
  <c r="A474" i="16"/>
  <c r="A410" i="16"/>
  <c r="A519" i="16"/>
  <c r="A33" i="16"/>
  <c r="A354" i="16"/>
  <c r="A527" i="16"/>
  <c r="A132" i="16"/>
  <c r="A245" i="16"/>
  <c r="A283" i="16"/>
  <c r="A323" i="16"/>
  <c r="A459" i="16"/>
  <c r="A507" i="16"/>
  <c r="A89" i="16"/>
  <c r="A108" i="16"/>
  <c r="A123" i="16"/>
  <c r="A219" i="16"/>
  <c r="A271" i="16"/>
  <c r="A237" i="16"/>
  <c r="A288" i="16"/>
  <c r="A336" i="16"/>
  <c r="A406" i="16"/>
  <c r="A393" i="16"/>
  <c r="A430" i="16"/>
  <c r="A456" i="16"/>
  <c r="A544" i="16"/>
  <c r="A542" i="16"/>
  <c r="A258" i="16"/>
  <c r="A343" i="16"/>
  <c r="A431" i="16"/>
  <c r="A485" i="16"/>
  <c r="A441" i="16"/>
  <c r="A529" i="16"/>
  <c r="A338" i="16"/>
  <c r="A490" i="16"/>
  <c r="A125" i="16"/>
  <c r="A220" i="16"/>
  <c r="A284" i="16"/>
  <c r="A481" i="16"/>
  <c r="A511" i="16"/>
  <c r="A11" i="16"/>
  <c r="A242" i="16"/>
  <c r="A395" i="16"/>
  <c r="A464" i="16"/>
  <c r="A530" i="16"/>
  <c r="A38" i="16"/>
  <c r="A43" i="16"/>
  <c r="A100" i="16"/>
  <c r="A111" i="16"/>
  <c r="A275" i="16"/>
  <c r="A232" i="16"/>
  <c r="A290" i="16"/>
  <c r="A312" i="16"/>
  <c r="A324" i="16"/>
  <c r="A335" i="16"/>
  <c r="A349" i="16"/>
  <c r="A373" i="16"/>
  <c r="A390" i="16"/>
  <c r="A407" i="16"/>
  <c r="A397" i="16"/>
  <c r="A502" i="16"/>
  <c r="A453" i="16"/>
  <c r="A536" i="16"/>
  <c r="A333" i="16"/>
  <c r="A446" i="16"/>
  <c r="A470" i="16"/>
  <c r="A489" i="16"/>
  <c r="A30" i="16"/>
  <c r="A4" i="16"/>
  <c r="A22" i="16"/>
  <c r="A37" i="16"/>
  <c r="A109" i="16"/>
  <c r="A234" i="16"/>
  <c r="A506" i="16"/>
  <c r="A454" i="16"/>
  <c r="A538" i="16"/>
  <c r="A25" i="16"/>
  <c r="A45" i="16"/>
  <c r="A277" i="16"/>
  <c r="A217" i="16"/>
  <c r="A244" i="16"/>
  <c r="A359" i="16"/>
  <c r="A355" i="16"/>
  <c r="A466" i="16"/>
  <c r="A540" i="16"/>
  <c r="A122" i="16"/>
  <c r="A238" i="16"/>
  <c r="A300" i="16"/>
  <c r="A417" i="16"/>
  <c r="A463" i="16"/>
  <c r="A110" i="16"/>
  <c r="A448" i="16"/>
  <c r="A117" i="16"/>
  <c r="A254" i="16"/>
  <c r="A131" i="16"/>
  <c r="A280" i="16"/>
  <c r="A257" i="16"/>
  <c r="A216" i="16"/>
  <c r="A235" i="16"/>
  <c r="A291" i="16"/>
  <c r="A313" i="16"/>
  <c r="A339" i="16"/>
  <c r="A330" i="16"/>
  <c r="A368" i="16"/>
  <c r="A419" i="16"/>
  <c r="A438" i="16"/>
  <c r="A452" i="16"/>
  <c r="A356" i="16"/>
  <c r="A480" i="16"/>
  <c r="A276" i="16"/>
  <c r="A447" i="16"/>
  <c r="A508" i="16"/>
  <c r="A274" i="16"/>
  <c r="A249" i="16"/>
  <c r="A340" i="16"/>
  <c r="A345" i="16"/>
  <c r="A465" i="16"/>
  <c r="A41" i="16"/>
  <c r="A102" i="16"/>
  <c r="A252" i="16"/>
  <c r="A320" i="16"/>
  <c r="A433" i="16"/>
  <c r="A472" i="16"/>
  <c r="A27" i="16"/>
  <c r="A36" i="16"/>
  <c r="A31" i="16"/>
  <c r="A99" i="16"/>
  <c r="A273" i="16"/>
  <c r="A240" i="16"/>
  <c r="A408" i="16"/>
  <c r="A398" i="16"/>
  <c r="A457" i="16"/>
  <c r="A10" i="16"/>
  <c r="A32" i="16"/>
  <c r="A318" i="16"/>
  <c r="A344" i="16"/>
  <c r="A492" i="16"/>
  <c r="A482" i="16"/>
  <c r="A225" i="16"/>
  <c r="A223" i="16"/>
  <c r="A103" i="16"/>
  <c r="A113" i="16"/>
  <c r="A133" i="16"/>
  <c r="A270" i="16"/>
  <c r="A239" i="16"/>
  <c r="A370" i="16"/>
  <c r="A392" i="16"/>
  <c r="A467" i="16"/>
  <c r="A23" i="16"/>
  <c r="A44" i="16"/>
  <c r="A281" i="16"/>
  <c r="A248" i="16"/>
  <c r="A292" i="16"/>
  <c r="A350" i="16"/>
  <c r="A420" i="16"/>
  <c r="A436" i="16"/>
  <c r="A461" i="16"/>
  <c r="A484" i="16"/>
  <c r="A96" i="16"/>
  <c r="A247" i="16"/>
  <c r="A293" i="16"/>
  <c r="A301" i="16"/>
  <c r="A303" i="16"/>
  <c r="A321" i="16"/>
  <c r="A337" i="16"/>
  <c r="A374" i="16"/>
  <c r="A400" i="16"/>
  <c r="A411" i="16"/>
  <c r="A505" i="16"/>
  <c r="A458" i="16"/>
  <c r="A537" i="16"/>
  <c r="A478" i="16"/>
  <c r="A518" i="16"/>
  <c r="A2" i="16"/>
  <c r="A8" i="16"/>
  <c r="A127" i="16"/>
  <c r="A319" i="16"/>
  <c r="A26" i="16"/>
  <c r="A278" i="16"/>
  <c r="A221" i="16"/>
  <c r="A218" i="16"/>
  <c r="A246" i="16"/>
  <c r="A401" i="16"/>
  <c r="A434" i="16"/>
  <c r="A475" i="16"/>
  <c r="A243" i="16"/>
  <c r="A396" i="16"/>
  <c r="A496" i="16"/>
  <c r="A443" i="16"/>
  <c r="A479" i="16"/>
  <c r="A29" i="16"/>
  <c r="A444" i="16"/>
  <c r="A520" i="16"/>
  <c r="A287" i="16"/>
  <c r="A316" i="16"/>
  <c r="A510" i="16"/>
  <c r="A483" i="16"/>
  <c r="A35" i="16"/>
  <c r="A3" i="16"/>
  <c r="A329" i="16"/>
  <c r="A494" i="16"/>
  <c r="A91" i="16"/>
  <c r="A227" i="16"/>
  <c r="A495" i="16"/>
  <c r="A120" i="16"/>
  <c r="A126" i="16"/>
  <c r="A347" i="16"/>
  <c r="A9" i="16"/>
  <c r="A116" i="16"/>
  <c r="A115" i="16"/>
  <c r="A279" i="16"/>
  <c r="A253" i="16"/>
  <c r="A136" i="16"/>
  <c r="A233" i="16"/>
  <c r="A289" i="16"/>
  <c r="A310" i="16"/>
  <c r="A328" i="16"/>
  <c r="A358" i="16"/>
  <c r="A367" i="16"/>
  <c r="A402" i="16"/>
  <c r="A409" i="16"/>
  <c r="A422" i="16"/>
  <c r="A428" i="16"/>
  <c r="A503" i="16"/>
  <c r="A451" i="16"/>
  <c r="A545" i="16"/>
  <c r="A488" i="16"/>
  <c r="A90" i="16"/>
  <c r="A259" i="16"/>
  <c r="A471" i="16"/>
  <c r="A363" i="16"/>
  <c r="A491" i="16"/>
  <c r="A521" i="16"/>
  <c r="A101" i="16"/>
  <c r="A134" i="16"/>
  <c r="A250" i="16"/>
  <c r="A371" i="16"/>
  <c r="A357" i="16"/>
  <c r="A469" i="16"/>
  <c r="A517" i="16"/>
  <c r="A93" i="16"/>
  <c r="A119" i="16"/>
  <c r="A476" i="16"/>
  <c r="A512" i="16"/>
  <c r="A28" i="16"/>
  <c r="A7" i="16"/>
  <c r="A6" i="16"/>
  <c r="A39" i="16"/>
  <c r="A87" i="16"/>
  <c r="A85" i="16"/>
  <c r="A40" i="16"/>
  <c r="A47" i="16"/>
  <c r="A86" i="16"/>
  <c r="A88" i="16"/>
  <c r="A94" i="16"/>
  <c r="A105" i="16"/>
  <c r="A104" i="16"/>
  <c r="A106" i="16"/>
  <c r="A95" i="16"/>
  <c r="A107" i="16"/>
  <c r="A121" i="16"/>
  <c r="A124" i="16"/>
  <c r="A129" i="16"/>
  <c r="A128" i="16"/>
  <c r="A130" i="16"/>
  <c r="A135" i="16"/>
  <c r="A231" i="16"/>
  <c r="A269" i="16"/>
  <c r="A263" i="16"/>
  <c r="A268" i="16"/>
  <c r="A266" i="16"/>
  <c r="A265" i="16"/>
  <c r="A230" i="16"/>
  <c r="A264" i="16"/>
  <c r="A267" i="16"/>
  <c r="A229" i="16"/>
  <c r="A296" i="16"/>
  <c r="A297" i="16"/>
  <c r="A298" i="16"/>
  <c r="A295" i="16"/>
  <c r="A286" i="16"/>
  <c r="A285" i="16"/>
  <c r="A306" i="16"/>
  <c r="A315" i="16"/>
  <c r="A308" i="16"/>
  <c r="A309" i="16"/>
  <c r="A307" i="16"/>
  <c r="A326" i="16"/>
  <c r="A325" i="16"/>
  <c r="A327" i="16"/>
  <c r="A317" i="16"/>
  <c r="A341" i="16"/>
  <c r="A353" i="16"/>
  <c r="A352" i="16"/>
  <c r="A351" i="16"/>
  <c r="A348" i="16"/>
  <c r="A378" i="16"/>
  <c r="A377" i="16"/>
  <c r="A379" i="16"/>
  <c r="A376" i="16"/>
  <c r="A366" i="16"/>
  <c r="A364" i="16"/>
  <c r="A380" i="16"/>
  <c r="A381" i="16"/>
  <c r="A365" i="16"/>
  <c r="A384" i="16"/>
  <c r="A385" i="16"/>
  <c r="A388" i="16"/>
  <c r="A383" i="16"/>
  <c r="A386" i="16"/>
  <c r="A387" i="16"/>
  <c r="A382" i="16"/>
  <c r="A403" i="16"/>
  <c r="A404" i="16"/>
  <c r="A412" i="16"/>
  <c r="A414" i="16"/>
  <c r="A416" i="16"/>
  <c r="A423" i="16"/>
  <c r="A426" i="16"/>
  <c r="A424" i="16"/>
  <c r="A413" i="16"/>
  <c r="A415" i="16"/>
  <c r="A437" i="16"/>
  <c r="A435" i="16"/>
  <c r="A500" i="16"/>
  <c r="A498" i="16"/>
  <c r="A501" i="16"/>
  <c r="A450" i="16"/>
  <c r="A499" i="16"/>
  <c r="A497" i="16"/>
  <c r="A449" i="16"/>
  <c r="A516" i="16"/>
  <c r="A515" i="16"/>
  <c r="A513" i="16"/>
  <c r="A514" i="16"/>
  <c r="A522" i="16"/>
  <c r="A523" i="16"/>
  <c r="A525" i="16"/>
  <c r="A526" i="16"/>
  <c r="A524" i="16"/>
  <c r="A533" i="16"/>
  <c r="A534" i="16"/>
  <c r="A532" i="16"/>
  <c r="A531" i="16"/>
  <c r="A543" i="16"/>
  <c r="A24" i="16"/>
  <c r="A92" i="16"/>
  <c r="A272" i="16"/>
  <c r="A251" i="16"/>
  <c r="A342" i="16"/>
  <c r="A346" i="16"/>
  <c r="A361" i="16"/>
  <c r="A369" i="16"/>
  <c r="A389" i="16"/>
  <c r="A405" i="16"/>
  <c r="A504" i="16"/>
  <c r="A440" i="16"/>
  <c r="A468" i="16"/>
  <c r="A509" i="16"/>
  <c r="A541" i="16"/>
  <c r="A46" i="16"/>
  <c r="A97" i="16"/>
  <c r="A114" i="16"/>
  <c r="A112" i="16"/>
  <c r="A118" i="16"/>
  <c r="A262" i="16"/>
  <c r="A241" i="16"/>
  <c r="A294" i="16"/>
  <c r="A299" i="16"/>
  <c r="A311" i="16"/>
  <c r="A322" i="16"/>
  <c r="A394" i="16"/>
  <c r="A425" i="16"/>
  <c r="A418" i="16"/>
  <c r="A462" i="16"/>
  <c r="A535" i="16"/>
  <c r="A256" i="16"/>
  <c r="A304" i="16"/>
  <c r="A375" i="16"/>
  <c r="A439" i="16"/>
  <c r="A460" i="16"/>
  <c r="A477" i="16"/>
  <c r="A332" i="16"/>
  <c r="A429" i="16"/>
  <c r="A539" i="16"/>
  <c r="A331" i="16"/>
  <c r="A445" i="16"/>
  <c r="A34" i="16"/>
  <c r="A224" i="16"/>
  <c r="A222" i="16"/>
  <c r="A282" i="16"/>
  <c r="A302" i="16"/>
  <c r="A427" i="16"/>
  <c r="A432" i="16"/>
  <c r="A487" i="16"/>
  <c r="A442" i="16"/>
  <c r="A5" i="16"/>
  <c r="A473" i="16"/>
  <c r="A7394" i="16"/>
  <c r="X29" i="2" l="1"/>
  <c r="Z30" i="2"/>
  <c r="P28" i="2"/>
  <c r="X30" i="2"/>
  <c r="X28" i="2"/>
  <c r="X26" i="2"/>
  <c r="P30" i="2"/>
  <c r="P29" i="2"/>
  <c r="X27" i="2"/>
  <c r="Z29" i="2"/>
  <c r="Z28" i="2"/>
  <c r="Z27" i="2"/>
  <c r="P27" i="2"/>
  <c r="J29" i="2"/>
  <c r="J30" i="2"/>
  <c r="C27" i="2"/>
  <c r="E30" i="2"/>
  <c r="E29" i="2"/>
  <c r="E28" i="2"/>
  <c r="E27" i="2"/>
  <c r="J28" i="2"/>
  <c r="C30" i="2"/>
  <c r="J27" i="2"/>
  <c r="C29" i="2"/>
  <c r="C28" i="2"/>
  <c r="J26" i="2"/>
  <c r="E26" i="2"/>
  <c r="Z26" i="2"/>
  <c r="P26" i="2"/>
  <c r="C26" i="2"/>
  <c r="D14" i="1"/>
  <c r="M10" i="10" l="1"/>
  <c r="M11" i="10"/>
  <c r="M12" i="10"/>
  <c r="M13" i="10"/>
  <c r="M14" i="10"/>
  <c r="M15" i="10"/>
  <c r="M16" i="10"/>
  <c r="M17" i="10"/>
  <c r="M18" i="10"/>
  <c r="M19" i="10"/>
  <c r="M20" i="10"/>
  <c r="M9" i="10"/>
  <c r="M8" i="10"/>
  <c r="E13" i="1" l="1"/>
  <c r="M12" i="2"/>
  <c r="G11" i="10" l="1"/>
  <c r="G12" i="10"/>
  <c r="G13" i="10"/>
  <c r="G14" i="10"/>
  <c r="G15" i="10"/>
  <c r="G16" i="10"/>
  <c r="G17" i="10"/>
  <c r="G18" i="10"/>
  <c r="G19" i="10"/>
  <c r="G20" i="10"/>
  <c r="G21" i="10"/>
  <c r="G22" i="10"/>
  <c r="G23" i="10"/>
  <c r="G24" i="10"/>
  <c r="G25" i="10"/>
  <c r="G26" i="10"/>
  <c r="G27" i="10"/>
  <c r="G28" i="10"/>
  <c r="G29" i="10"/>
  <c r="G30" i="10"/>
  <c r="G31" i="10"/>
  <c r="G32" i="10"/>
  <c r="G33" i="10"/>
  <c r="G34" i="10"/>
  <c r="G35" i="10"/>
  <c r="G36" i="10"/>
  <c r="G37" i="10"/>
  <c r="G38" i="10"/>
  <c r="G39" i="10"/>
  <c r="G40" i="10"/>
  <c r="G41" i="10"/>
  <c r="G42" i="10"/>
  <c r="G43" i="10"/>
  <c r="G44" i="10"/>
  <c r="G45" i="10"/>
  <c r="G46" i="10"/>
  <c r="G47" i="10"/>
  <c r="G48" i="10"/>
  <c r="G49" i="10"/>
  <c r="G50" i="10"/>
  <c r="G51" i="10"/>
  <c r="G52" i="10"/>
  <c r="G53" i="10"/>
  <c r="G54" i="10"/>
  <c r="G55" i="10"/>
  <c r="G56" i="10"/>
  <c r="G57" i="10"/>
  <c r="G58" i="10"/>
  <c r="G59" i="10"/>
  <c r="G60" i="10"/>
  <c r="G61" i="10"/>
  <c r="G62" i="10"/>
  <c r="G63" i="10"/>
  <c r="G64" i="10"/>
  <c r="G65" i="10"/>
  <c r="G66" i="10"/>
  <c r="G67" i="10"/>
  <c r="G68" i="10"/>
  <c r="G69" i="10"/>
  <c r="G70" i="10"/>
  <c r="G71" i="10"/>
  <c r="G72" i="10"/>
  <c r="G73" i="10"/>
  <c r="G74" i="10"/>
  <c r="G75" i="10"/>
  <c r="G76" i="10"/>
  <c r="G77" i="10"/>
  <c r="G78" i="10"/>
  <c r="G79" i="10"/>
  <c r="G80" i="10"/>
  <c r="G81" i="10"/>
  <c r="G82" i="10"/>
  <c r="G83" i="10"/>
  <c r="G84" i="10"/>
  <c r="G85" i="10"/>
  <c r="G86" i="10"/>
  <c r="G87" i="10"/>
  <c r="G88" i="10"/>
  <c r="G89" i="10"/>
  <c r="G90" i="10"/>
  <c r="G91" i="10"/>
  <c r="G92" i="10"/>
  <c r="G93" i="10"/>
  <c r="G94" i="10"/>
  <c r="G95" i="10"/>
  <c r="G96" i="10"/>
  <c r="G97" i="10"/>
  <c r="G98" i="10"/>
  <c r="G99" i="10"/>
  <c r="G100" i="10"/>
  <c r="G101" i="10"/>
  <c r="G102" i="10"/>
  <c r="G103" i="10"/>
  <c r="G104" i="10"/>
  <c r="G105" i="10"/>
  <c r="G106" i="10"/>
  <c r="G107" i="10"/>
  <c r="G108" i="10"/>
  <c r="G109" i="10"/>
  <c r="G110" i="10"/>
  <c r="G111" i="10"/>
  <c r="G112" i="10"/>
  <c r="G113" i="10"/>
  <c r="G114" i="10"/>
  <c r="G115" i="10"/>
  <c r="G116" i="10"/>
  <c r="G117" i="10"/>
  <c r="G118" i="10"/>
  <c r="G119" i="10"/>
  <c r="G120" i="10"/>
  <c r="G121" i="10"/>
  <c r="G122" i="10"/>
  <c r="G123" i="10"/>
  <c r="G124" i="10"/>
  <c r="G125" i="10"/>
  <c r="G126" i="10"/>
  <c r="G127" i="10"/>
  <c r="G128" i="10"/>
  <c r="G129" i="10"/>
  <c r="G130" i="10"/>
  <c r="G131" i="10"/>
  <c r="G132" i="10"/>
  <c r="G133" i="10"/>
  <c r="G134" i="10"/>
  <c r="G135" i="10"/>
  <c r="G136" i="10"/>
  <c r="G137" i="10"/>
  <c r="G138" i="10"/>
  <c r="G139" i="10"/>
  <c r="G140" i="10"/>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98" i="10"/>
  <c r="G199" i="10"/>
  <c r="G200" i="10"/>
  <c r="G201" i="10"/>
  <c r="G202" i="10"/>
  <c r="G203" i="10"/>
  <c r="G204" i="10"/>
  <c r="G205" i="10"/>
  <c r="G206" i="10"/>
  <c r="G207" i="10"/>
  <c r="G208" i="10"/>
  <c r="G209" i="10"/>
  <c r="G210" i="10"/>
  <c r="G211" i="10"/>
  <c r="G212" i="10"/>
  <c r="G213" i="10"/>
  <c r="G214" i="10"/>
  <c r="G215" i="10"/>
  <c r="G216" i="10"/>
  <c r="G217" i="10"/>
  <c r="G218" i="10"/>
  <c r="G219" i="10"/>
  <c r="G220" i="10"/>
  <c r="G221" i="10"/>
  <c r="G222" i="10"/>
  <c r="G223" i="10"/>
  <c r="G224" i="10"/>
  <c r="G225" i="10"/>
  <c r="G226" i="10"/>
  <c r="G227" i="10"/>
  <c r="G228" i="10"/>
  <c r="G229" i="10"/>
  <c r="G230" i="10"/>
  <c r="G231" i="10"/>
  <c r="G232" i="10"/>
  <c r="G233" i="10"/>
  <c r="G234" i="10"/>
  <c r="G235" i="10"/>
  <c r="G236" i="10"/>
  <c r="G237" i="10"/>
  <c r="G238" i="10"/>
  <c r="G239" i="10"/>
  <c r="G240" i="10"/>
  <c r="G241" i="10"/>
  <c r="G242" i="10"/>
  <c r="G243" i="10"/>
  <c r="G244" i="10"/>
  <c r="G245" i="10"/>
  <c r="G246" i="10"/>
  <c r="G247" i="10"/>
  <c r="G248" i="10"/>
  <c r="G249" i="10"/>
  <c r="G250" i="10"/>
  <c r="G251" i="10"/>
  <c r="G252" i="10"/>
  <c r="G253" i="10"/>
  <c r="G254" i="10"/>
  <c r="G255" i="10"/>
  <c r="G256" i="10"/>
  <c r="G257" i="10"/>
  <c r="G258" i="10"/>
  <c r="G259" i="10"/>
  <c r="G260" i="10"/>
  <c r="G261" i="10"/>
  <c r="G262" i="10"/>
  <c r="G263" i="10"/>
  <c r="G264" i="10"/>
  <c r="G265" i="10"/>
  <c r="G266" i="10"/>
  <c r="G267" i="10"/>
  <c r="G268" i="10"/>
  <c r="G269" i="10"/>
  <c r="G270" i="10"/>
  <c r="G271" i="10"/>
  <c r="G272" i="10"/>
  <c r="G273" i="10"/>
  <c r="G274" i="10"/>
  <c r="G275" i="10"/>
  <c r="G276" i="10"/>
  <c r="G277" i="10"/>
  <c r="G278" i="10"/>
  <c r="G279" i="10"/>
  <c r="G280" i="10"/>
  <c r="G281" i="10"/>
  <c r="G282" i="10"/>
  <c r="G283" i="10"/>
  <c r="G284" i="10"/>
  <c r="G285" i="10"/>
  <c r="G286" i="10"/>
  <c r="G287" i="10"/>
  <c r="G288" i="10"/>
  <c r="G289" i="10"/>
  <c r="G290" i="10"/>
  <c r="G291" i="10"/>
  <c r="G292" i="10"/>
  <c r="G293" i="10"/>
  <c r="G294" i="10"/>
  <c r="G295" i="10"/>
  <c r="G296" i="10"/>
  <c r="G297" i="10"/>
  <c r="G298" i="10"/>
  <c r="G299" i="10"/>
  <c r="G300" i="10"/>
  <c r="G301" i="10"/>
  <c r="G302" i="10"/>
  <c r="G303" i="10"/>
  <c r="G304" i="10"/>
  <c r="G305" i="10"/>
  <c r="G306" i="10"/>
  <c r="G307" i="10"/>
  <c r="G308" i="10"/>
  <c r="G309" i="10"/>
  <c r="G310" i="10"/>
  <c r="G311" i="10"/>
  <c r="G312" i="10"/>
  <c r="G313" i="10"/>
  <c r="G314" i="10"/>
  <c r="G315" i="10"/>
  <c r="G316" i="10"/>
  <c r="G317" i="10"/>
  <c r="G318" i="10"/>
  <c r="G319" i="10"/>
  <c r="G320" i="10"/>
  <c r="G321" i="10"/>
  <c r="G322" i="10"/>
  <c r="G323" i="10"/>
  <c r="G324" i="10"/>
  <c r="G325" i="10"/>
  <c r="G326" i="10"/>
  <c r="G327" i="10"/>
  <c r="G328" i="10"/>
  <c r="G329" i="10"/>
  <c r="G330" i="10"/>
  <c r="G331" i="10"/>
  <c r="G332" i="10"/>
  <c r="G333" i="10"/>
  <c r="G334" i="10"/>
  <c r="G335" i="10"/>
  <c r="G336" i="10"/>
  <c r="G337" i="10"/>
  <c r="G338" i="10"/>
  <c r="G339" i="10"/>
  <c r="G340" i="10"/>
  <c r="G341" i="10"/>
  <c r="G342" i="10"/>
  <c r="G343" i="10"/>
  <c r="G344" i="10"/>
  <c r="G345" i="10"/>
  <c r="G346" i="10"/>
  <c r="G347" i="10"/>
  <c r="G348" i="10"/>
  <c r="G349" i="10"/>
  <c r="G350" i="10"/>
  <c r="G351" i="10"/>
  <c r="G352" i="10"/>
  <c r="G353" i="10"/>
  <c r="G354" i="10"/>
  <c r="G355" i="10"/>
  <c r="G356" i="10"/>
  <c r="G357" i="10"/>
  <c r="G358" i="10"/>
  <c r="G359" i="10"/>
  <c r="G360" i="10"/>
  <c r="G361" i="10"/>
  <c r="G362" i="10"/>
  <c r="G363" i="10"/>
  <c r="G364" i="10"/>
  <c r="G365" i="10"/>
  <c r="G366" i="10"/>
  <c r="G367" i="10"/>
  <c r="G368" i="10"/>
  <c r="G369" i="10"/>
  <c r="G370" i="10"/>
  <c r="G371" i="10"/>
  <c r="G372" i="10"/>
  <c r="G373" i="10"/>
  <c r="G374" i="10"/>
  <c r="G375" i="10"/>
  <c r="G376" i="10"/>
  <c r="G377" i="10"/>
  <c r="G378" i="10"/>
  <c r="G379" i="10"/>
  <c r="G380" i="10"/>
  <c r="G381" i="10"/>
  <c r="G382" i="10"/>
  <c r="G383" i="10"/>
  <c r="G384" i="10"/>
  <c r="G385" i="10"/>
  <c r="G386" i="10"/>
  <c r="G387" i="10"/>
  <c r="G388" i="10"/>
  <c r="G389" i="10"/>
  <c r="G390" i="10"/>
  <c r="G391" i="10"/>
  <c r="G392" i="10"/>
  <c r="G393" i="10"/>
  <c r="G394" i="10"/>
  <c r="G395" i="10"/>
  <c r="G396" i="10"/>
  <c r="G397" i="10"/>
  <c r="G398" i="10"/>
  <c r="G399" i="10"/>
  <c r="G400" i="10"/>
  <c r="G401" i="10"/>
  <c r="G402" i="10"/>
  <c r="G403" i="10"/>
  <c r="G404" i="10"/>
  <c r="G405" i="10"/>
  <c r="G406" i="10"/>
  <c r="G407" i="10"/>
  <c r="G408" i="10"/>
  <c r="G409" i="10"/>
  <c r="G410" i="10"/>
  <c r="G411" i="10"/>
  <c r="G412" i="10"/>
  <c r="G413" i="10"/>
  <c r="G414" i="10"/>
  <c r="G415" i="10"/>
  <c r="G416" i="10"/>
  <c r="G417" i="10"/>
  <c r="G418" i="10"/>
  <c r="G419" i="10"/>
  <c r="G420" i="10"/>
  <c r="G421" i="10"/>
  <c r="G422" i="10"/>
  <c r="G423" i="10"/>
  <c r="G424" i="10"/>
  <c r="G425" i="10"/>
  <c r="G426" i="10"/>
  <c r="G427" i="10"/>
  <c r="G428" i="10"/>
  <c r="G429" i="10"/>
  <c r="G430" i="10"/>
  <c r="G431" i="10"/>
  <c r="G432" i="10"/>
  <c r="G433" i="10"/>
  <c r="G434" i="10"/>
  <c r="G435" i="10"/>
  <c r="G436" i="10"/>
  <c r="G437" i="10"/>
  <c r="G438" i="10"/>
  <c r="G439" i="10"/>
  <c r="G440" i="10"/>
  <c r="G441" i="10"/>
  <c r="G442" i="10"/>
  <c r="G443" i="10"/>
  <c r="G444" i="10"/>
  <c r="G445" i="10"/>
  <c r="G446" i="10"/>
  <c r="G447" i="10"/>
  <c r="G448" i="10"/>
  <c r="G449" i="10"/>
  <c r="G450" i="10"/>
  <c r="G451" i="10"/>
  <c r="G452" i="10"/>
  <c r="G453" i="10"/>
  <c r="G454" i="10"/>
  <c r="G455" i="10"/>
  <c r="G456" i="10"/>
  <c r="G457" i="10"/>
  <c r="G458" i="10"/>
  <c r="G459" i="10"/>
  <c r="G460" i="10"/>
  <c r="G461" i="10"/>
  <c r="G462" i="10"/>
  <c r="G463" i="10"/>
  <c r="G464" i="10"/>
  <c r="G465" i="10"/>
  <c r="G466" i="10"/>
  <c r="G467" i="10"/>
  <c r="G468" i="10"/>
  <c r="G469" i="10"/>
  <c r="G470" i="10"/>
  <c r="G471" i="10"/>
  <c r="G472" i="10"/>
  <c r="G473" i="10"/>
  <c r="G474" i="10"/>
  <c r="G475" i="10"/>
  <c r="G476" i="10"/>
  <c r="G477" i="10"/>
  <c r="G478" i="10"/>
  <c r="G479" i="10"/>
  <c r="G480" i="10"/>
  <c r="G481" i="10"/>
  <c r="G482" i="10"/>
  <c r="G483" i="10"/>
  <c r="G484" i="10"/>
  <c r="G485" i="10"/>
  <c r="G486" i="10"/>
  <c r="G487" i="10"/>
  <c r="G488" i="10"/>
  <c r="G489" i="10"/>
  <c r="G490" i="10"/>
  <c r="G491" i="10"/>
  <c r="G492" i="10"/>
  <c r="G493" i="10"/>
  <c r="G494" i="10"/>
  <c r="G495" i="10"/>
  <c r="G496" i="10"/>
  <c r="G497" i="10"/>
  <c r="G498" i="10"/>
  <c r="G499" i="10"/>
  <c r="G500" i="10"/>
  <c r="G501" i="10"/>
  <c r="G502" i="10"/>
  <c r="G503" i="10"/>
  <c r="G504" i="10"/>
  <c r="G505" i="10"/>
  <c r="G506" i="10"/>
  <c r="G507" i="10"/>
  <c r="G508" i="10"/>
  <c r="G509" i="10"/>
  <c r="G510" i="10"/>
  <c r="G511" i="10"/>
  <c r="G512" i="10"/>
  <c r="G513" i="10"/>
  <c r="G514" i="10"/>
  <c r="G515" i="10"/>
  <c r="G516" i="10"/>
  <c r="G517" i="10"/>
  <c r="G518" i="10"/>
  <c r="G519" i="10"/>
  <c r="G520" i="10"/>
  <c r="G521" i="10"/>
  <c r="G522" i="10"/>
  <c r="G523" i="10"/>
  <c r="G524" i="10"/>
  <c r="G525" i="10"/>
  <c r="G526" i="10"/>
  <c r="G527" i="10"/>
  <c r="G528" i="10"/>
  <c r="G529" i="10"/>
  <c r="G530" i="10"/>
  <c r="G531" i="10"/>
  <c r="G532" i="10"/>
  <c r="G533" i="10"/>
  <c r="G534" i="10"/>
  <c r="G535" i="10"/>
  <c r="G536" i="10"/>
  <c r="G537" i="10"/>
  <c r="G538" i="10"/>
  <c r="G539" i="10"/>
  <c r="G540" i="10"/>
  <c r="G541" i="10"/>
  <c r="G542" i="10"/>
  <c r="G543" i="10"/>
  <c r="G544" i="10"/>
  <c r="G545" i="10"/>
  <c r="G546" i="10"/>
  <c r="G547" i="10"/>
  <c r="G548" i="10"/>
  <c r="G549" i="10"/>
  <c r="G550" i="10"/>
  <c r="G551" i="10"/>
  <c r="G552" i="10"/>
  <c r="G553" i="10"/>
  <c r="G554" i="10"/>
  <c r="G555" i="10"/>
  <c r="G556" i="10"/>
  <c r="G557" i="10"/>
  <c r="G558" i="10"/>
  <c r="G559" i="10"/>
  <c r="G560" i="10"/>
  <c r="G561" i="10"/>
  <c r="G562" i="10"/>
  <c r="G563" i="10"/>
  <c r="G564" i="10"/>
  <c r="G565" i="10"/>
  <c r="G566" i="10"/>
  <c r="G567" i="10"/>
  <c r="G568" i="10"/>
  <c r="G569" i="10"/>
  <c r="G570" i="10"/>
  <c r="G571" i="10"/>
  <c r="G572" i="10"/>
  <c r="G573" i="10"/>
  <c r="G574" i="10"/>
  <c r="G575" i="10"/>
  <c r="G576" i="10"/>
  <c r="G577" i="10"/>
  <c r="G578" i="10"/>
  <c r="G579" i="10"/>
  <c r="G580" i="10"/>
  <c r="G581" i="10"/>
  <c r="G582" i="10"/>
  <c r="G583" i="10"/>
  <c r="G584" i="10"/>
  <c r="G585" i="10"/>
  <c r="G586" i="10"/>
  <c r="G587" i="10"/>
  <c r="G588" i="10"/>
  <c r="G589" i="10"/>
  <c r="G590" i="10"/>
  <c r="G591" i="10"/>
  <c r="G592" i="10"/>
  <c r="G593" i="10"/>
  <c r="G594" i="10"/>
  <c r="G595" i="10"/>
  <c r="G596" i="10"/>
  <c r="G597" i="10"/>
  <c r="G598" i="10"/>
  <c r="G599" i="10"/>
  <c r="G600" i="10"/>
  <c r="G601" i="10"/>
  <c r="G602" i="10"/>
  <c r="G603" i="10"/>
  <c r="G604" i="10"/>
  <c r="G605" i="10"/>
  <c r="G606" i="10"/>
  <c r="G607" i="10"/>
  <c r="G608" i="10"/>
  <c r="G609" i="10"/>
  <c r="G610" i="10"/>
  <c r="G611" i="10"/>
  <c r="G612" i="10"/>
  <c r="G613" i="10"/>
  <c r="G614" i="10"/>
  <c r="G615" i="10"/>
  <c r="G616" i="10"/>
  <c r="G617" i="10"/>
  <c r="G618" i="10"/>
  <c r="G619" i="10"/>
  <c r="G620" i="10"/>
  <c r="G621" i="10"/>
  <c r="G622" i="10"/>
  <c r="G623" i="10"/>
  <c r="G624" i="10"/>
  <c r="G625" i="10"/>
  <c r="G626" i="10"/>
  <c r="G627" i="10"/>
  <c r="G628" i="10"/>
  <c r="G629" i="10"/>
  <c r="G630" i="10"/>
  <c r="G631" i="10"/>
  <c r="G632" i="10"/>
  <c r="G633" i="10"/>
  <c r="G634" i="10"/>
  <c r="G635" i="10"/>
  <c r="G636" i="10"/>
  <c r="G637" i="10"/>
  <c r="G638" i="10"/>
  <c r="G639" i="10"/>
  <c r="G640" i="10"/>
  <c r="G641" i="10"/>
  <c r="G642" i="10"/>
  <c r="G643" i="10"/>
  <c r="G644" i="10"/>
  <c r="G645" i="10"/>
  <c r="G646" i="10"/>
  <c r="G647" i="10"/>
  <c r="G648" i="10"/>
  <c r="G649" i="10"/>
  <c r="G650" i="10"/>
  <c r="G651" i="10"/>
  <c r="G652" i="10"/>
  <c r="G653" i="10"/>
  <c r="G654" i="10"/>
  <c r="G655" i="10"/>
  <c r="G656" i="10"/>
  <c r="G657" i="10"/>
  <c r="G658" i="10"/>
  <c r="G659" i="10"/>
  <c r="G660" i="10"/>
  <c r="G661" i="10"/>
  <c r="G662" i="10"/>
  <c r="G663" i="10"/>
  <c r="G664" i="10"/>
  <c r="G665" i="10"/>
  <c r="G666" i="10"/>
  <c r="G667" i="10"/>
  <c r="G668" i="10"/>
  <c r="G669" i="10"/>
  <c r="G670" i="10"/>
  <c r="G671" i="10"/>
  <c r="G672" i="10"/>
  <c r="G673" i="10"/>
  <c r="G674" i="10"/>
  <c r="G675" i="10"/>
  <c r="G676" i="10"/>
  <c r="G677" i="10"/>
  <c r="G678" i="10"/>
  <c r="G679" i="10"/>
  <c r="G680" i="10"/>
  <c r="G681" i="10"/>
  <c r="G682" i="10"/>
  <c r="G683" i="10"/>
  <c r="G684" i="10"/>
  <c r="G685" i="10"/>
  <c r="G686" i="10"/>
  <c r="G687" i="10"/>
  <c r="G688" i="10"/>
  <c r="G689" i="10"/>
  <c r="G690" i="10"/>
  <c r="G691" i="10"/>
  <c r="G692" i="10"/>
  <c r="G693" i="10"/>
  <c r="G694" i="10"/>
  <c r="G695" i="10"/>
  <c r="G696" i="10"/>
  <c r="G697" i="10"/>
  <c r="G698" i="10"/>
  <c r="G699" i="10"/>
  <c r="G700" i="10"/>
  <c r="G701" i="10"/>
  <c r="G702" i="10"/>
  <c r="G703" i="10"/>
  <c r="G704" i="10"/>
  <c r="G705" i="10"/>
  <c r="G706" i="10"/>
  <c r="G707" i="10"/>
  <c r="G708" i="10"/>
  <c r="G709" i="10"/>
  <c r="G710" i="10"/>
  <c r="G711" i="10"/>
  <c r="G712" i="10"/>
  <c r="G713" i="10"/>
  <c r="G714" i="10"/>
  <c r="G715" i="10"/>
  <c r="G716" i="10"/>
  <c r="G717" i="10"/>
  <c r="G718" i="10"/>
  <c r="G719" i="10"/>
  <c r="G720" i="10"/>
  <c r="G721" i="10"/>
  <c r="G722" i="10"/>
  <c r="G723" i="10"/>
  <c r="G724" i="10"/>
  <c r="G725" i="10"/>
  <c r="G726" i="10"/>
  <c r="G727" i="10"/>
  <c r="G728" i="10"/>
  <c r="G729" i="10"/>
  <c r="G730" i="10"/>
  <c r="G731" i="10"/>
  <c r="G732" i="10"/>
  <c r="G733" i="10"/>
  <c r="G734" i="10"/>
  <c r="G735" i="10"/>
  <c r="G736" i="10"/>
  <c r="G737" i="10"/>
  <c r="G738" i="10"/>
  <c r="G739" i="10"/>
  <c r="G740" i="10"/>
  <c r="G741" i="10"/>
  <c r="G742" i="10"/>
  <c r="G743" i="10"/>
  <c r="G744" i="10"/>
  <c r="G745" i="10"/>
  <c r="G746" i="10"/>
  <c r="G747" i="10"/>
  <c r="G748" i="10"/>
  <c r="G749" i="10"/>
  <c r="G750" i="10"/>
  <c r="G751" i="10"/>
  <c r="G752" i="10"/>
  <c r="G753" i="10"/>
  <c r="G754" i="10"/>
  <c r="G755" i="10"/>
  <c r="G756" i="10"/>
  <c r="G757" i="10"/>
  <c r="G758" i="10"/>
  <c r="G759" i="10"/>
  <c r="G760" i="10"/>
  <c r="G761" i="10"/>
  <c r="G762" i="10"/>
  <c r="G763" i="10"/>
  <c r="G764" i="10"/>
  <c r="G765" i="10"/>
  <c r="G766" i="10"/>
  <c r="G767" i="10"/>
  <c r="G768" i="10"/>
  <c r="G769" i="10"/>
  <c r="G770" i="10"/>
  <c r="G771" i="10"/>
  <c r="G772" i="10"/>
  <c r="G773" i="10"/>
  <c r="G774" i="10"/>
  <c r="G775" i="10"/>
  <c r="G776" i="10"/>
  <c r="G777" i="10"/>
  <c r="G778" i="10"/>
  <c r="G779" i="10"/>
  <c r="G780" i="10"/>
  <c r="G781" i="10"/>
  <c r="G782" i="10"/>
  <c r="G783" i="10"/>
  <c r="G784" i="10"/>
  <c r="G785" i="10"/>
  <c r="G786" i="10"/>
  <c r="G787" i="10"/>
  <c r="G788" i="10"/>
  <c r="G789" i="10"/>
  <c r="G790" i="10"/>
  <c r="G791" i="10"/>
  <c r="G792" i="10"/>
  <c r="G793" i="10"/>
  <c r="G794" i="10"/>
  <c r="G795" i="10"/>
  <c r="G796" i="10"/>
  <c r="G797" i="10"/>
  <c r="G798" i="10"/>
  <c r="G799" i="10"/>
  <c r="G800" i="10"/>
  <c r="G801" i="10"/>
  <c r="G802" i="10"/>
  <c r="G803" i="10"/>
  <c r="G804" i="10"/>
  <c r="G805" i="10"/>
  <c r="G806" i="10"/>
  <c r="G807" i="10"/>
  <c r="G808" i="10"/>
  <c r="G809" i="10"/>
  <c r="G810" i="10"/>
  <c r="G811" i="10"/>
  <c r="G812" i="10"/>
  <c r="G813" i="10"/>
  <c r="G814" i="10"/>
  <c r="G815" i="10"/>
  <c r="G816" i="10"/>
  <c r="G817" i="10"/>
  <c r="G818" i="10"/>
  <c r="G819" i="10"/>
  <c r="G820" i="10"/>
  <c r="G821" i="10"/>
  <c r="G822" i="10"/>
  <c r="G823" i="10"/>
  <c r="G824" i="10"/>
  <c r="G825" i="10"/>
  <c r="G826" i="10"/>
  <c r="G827" i="10"/>
  <c r="G828" i="10"/>
  <c r="G829" i="10"/>
  <c r="G830" i="10"/>
  <c r="G831" i="10"/>
  <c r="G832" i="10"/>
  <c r="G833" i="10"/>
  <c r="G834" i="10"/>
  <c r="G835" i="10"/>
  <c r="G836" i="10"/>
  <c r="G837" i="10"/>
  <c r="G838" i="10"/>
  <c r="G839" i="10"/>
  <c r="G840" i="10"/>
  <c r="G841" i="10"/>
  <c r="G842" i="10"/>
  <c r="G843" i="10"/>
  <c r="G844" i="10"/>
  <c r="G845" i="10"/>
  <c r="G846" i="10"/>
  <c r="G847" i="10"/>
  <c r="G848" i="10"/>
  <c r="G849" i="10"/>
  <c r="G850" i="10"/>
  <c r="G851" i="10"/>
  <c r="G852" i="10"/>
  <c r="G853" i="10"/>
  <c r="G854" i="10"/>
  <c r="G855" i="10"/>
  <c r="G856" i="10"/>
  <c r="G857" i="10"/>
  <c r="G858" i="10"/>
  <c r="G859" i="10"/>
  <c r="G860" i="10"/>
  <c r="G861" i="10"/>
  <c r="G862" i="10"/>
  <c r="G863" i="10"/>
  <c r="G864" i="10"/>
  <c r="G865" i="10"/>
  <c r="G866" i="10"/>
  <c r="G867" i="10"/>
  <c r="G868" i="10"/>
  <c r="G869" i="10"/>
  <c r="G870" i="10"/>
  <c r="G871" i="10"/>
  <c r="G872" i="10"/>
  <c r="G873" i="10"/>
  <c r="G874" i="10"/>
  <c r="G875" i="10"/>
  <c r="G876" i="10"/>
  <c r="G877" i="10"/>
  <c r="G878" i="10"/>
  <c r="G879" i="10"/>
  <c r="G880" i="10"/>
  <c r="G881" i="10"/>
  <c r="G882" i="10"/>
  <c r="G883" i="10"/>
  <c r="G884" i="10"/>
  <c r="G885" i="10"/>
  <c r="G886" i="10"/>
  <c r="G887" i="10"/>
  <c r="G888" i="10"/>
  <c r="G889" i="10"/>
  <c r="G890" i="10"/>
  <c r="G891" i="10"/>
  <c r="G892" i="10"/>
  <c r="G893" i="10"/>
  <c r="G894" i="10"/>
  <c r="G895" i="10"/>
  <c r="G896" i="10"/>
  <c r="G897" i="10"/>
  <c r="G898" i="10"/>
  <c r="G899" i="10"/>
  <c r="G900" i="10"/>
  <c r="G901" i="10"/>
  <c r="G902" i="10"/>
  <c r="G903" i="10"/>
  <c r="G904" i="10"/>
  <c r="G905" i="10"/>
  <c r="G906" i="10"/>
  <c r="G907" i="10"/>
  <c r="G908" i="10"/>
  <c r="G909" i="10"/>
  <c r="G910" i="10"/>
  <c r="G911" i="10"/>
  <c r="G912" i="10"/>
  <c r="G913" i="10"/>
  <c r="G914" i="10"/>
  <c r="G915" i="10"/>
  <c r="G916" i="10"/>
  <c r="G917" i="10"/>
  <c r="G918" i="10"/>
  <c r="G919" i="10"/>
  <c r="G920" i="10"/>
  <c r="G921" i="10"/>
  <c r="G922" i="10"/>
  <c r="G923" i="10"/>
  <c r="G924" i="10"/>
  <c r="G925" i="10"/>
  <c r="G926" i="10"/>
  <c r="G927" i="10"/>
  <c r="G928" i="10"/>
  <c r="G929" i="10"/>
  <c r="G930" i="10"/>
  <c r="G931" i="10"/>
  <c r="G932" i="10"/>
  <c r="G933" i="10"/>
  <c r="G934" i="10"/>
  <c r="G935" i="10"/>
  <c r="G936" i="10"/>
  <c r="G937" i="10"/>
  <c r="G938" i="10"/>
  <c r="G939" i="10"/>
  <c r="G940" i="10"/>
  <c r="G941" i="10"/>
  <c r="G942" i="10"/>
  <c r="G943" i="10"/>
  <c r="G944" i="10"/>
  <c r="G945" i="10"/>
  <c r="G946" i="10"/>
  <c r="G947" i="10"/>
  <c r="G948" i="10"/>
  <c r="G949" i="10"/>
  <c r="G950" i="10"/>
  <c r="G951" i="10"/>
  <c r="G952" i="10"/>
  <c r="G953" i="10"/>
  <c r="G954" i="10"/>
  <c r="G955" i="10"/>
  <c r="G956" i="10"/>
  <c r="G957" i="10"/>
  <c r="G958" i="10"/>
  <c r="G959" i="10"/>
  <c r="G960" i="10"/>
  <c r="G961" i="10"/>
  <c r="G962" i="10"/>
  <c r="G963" i="10"/>
  <c r="G964" i="10"/>
  <c r="G965" i="10"/>
  <c r="G966" i="10"/>
  <c r="G967" i="10"/>
  <c r="G968" i="10"/>
  <c r="G969" i="10"/>
  <c r="G970" i="10"/>
  <c r="G971" i="10"/>
  <c r="G972" i="10"/>
  <c r="G973" i="10"/>
  <c r="G974" i="10"/>
  <c r="G975" i="10"/>
  <c r="G976" i="10"/>
  <c r="G977" i="10"/>
  <c r="G978" i="10"/>
  <c r="G979" i="10"/>
  <c r="G980" i="10"/>
  <c r="G981" i="10"/>
  <c r="G982" i="10"/>
  <c r="G983" i="10"/>
  <c r="G984" i="10"/>
  <c r="G985" i="10"/>
  <c r="G986" i="10"/>
  <c r="G987" i="10"/>
  <c r="G988" i="10"/>
  <c r="G989" i="10"/>
  <c r="G990" i="10"/>
  <c r="G991" i="10"/>
  <c r="G992" i="10"/>
  <c r="G993" i="10"/>
  <c r="G994" i="10"/>
  <c r="G995" i="10"/>
  <c r="G996" i="10"/>
  <c r="G997" i="10"/>
  <c r="G998" i="10"/>
  <c r="G999" i="10"/>
  <c r="G1000" i="10"/>
  <c r="G1001" i="10"/>
  <c r="G1002" i="10"/>
  <c r="G1003" i="10"/>
  <c r="G1004" i="10"/>
  <c r="G1005" i="10"/>
  <c r="G1006" i="10"/>
  <c r="G1007" i="10"/>
  <c r="G1008" i="10"/>
  <c r="G1009" i="10"/>
  <c r="G1010" i="10"/>
  <c r="G1011" i="10"/>
  <c r="G1012" i="10"/>
  <c r="G1013" i="10"/>
  <c r="G1014" i="10"/>
  <c r="G1015" i="10"/>
  <c r="G1016" i="10"/>
  <c r="G1017" i="10"/>
  <c r="G1018" i="10"/>
  <c r="G1019" i="10"/>
  <c r="G1020" i="10"/>
  <c r="G1021" i="10"/>
  <c r="G1022" i="10"/>
  <c r="G1023" i="10"/>
  <c r="G1024" i="10"/>
  <c r="G1025" i="10"/>
  <c r="G1026" i="10"/>
  <c r="G1027" i="10"/>
  <c r="G1028" i="10"/>
  <c r="G1029" i="10"/>
  <c r="G1030" i="10"/>
  <c r="G1031" i="10"/>
  <c r="G1032" i="10"/>
  <c r="G1033" i="10"/>
  <c r="G1034" i="10"/>
  <c r="G1035" i="10"/>
  <c r="G1036" i="10"/>
  <c r="G1037" i="10"/>
  <c r="G1038" i="10"/>
  <c r="G1039" i="10"/>
  <c r="G1040" i="10"/>
  <c r="G1041" i="10"/>
  <c r="G1042" i="10"/>
  <c r="G1043" i="10"/>
  <c r="G1044" i="10"/>
  <c r="G1045" i="10"/>
  <c r="G1046" i="10"/>
  <c r="G1047" i="10"/>
  <c r="G1048" i="10"/>
  <c r="G1049" i="10"/>
  <c r="G1050" i="10"/>
  <c r="G1051" i="10"/>
  <c r="G1052" i="10"/>
  <c r="G1053" i="10"/>
  <c r="G1054" i="10"/>
  <c r="G1055" i="10"/>
  <c r="G1056" i="10"/>
  <c r="G1057" i="10"/>
  <c r="G1058" i="10"/>
  <c r="G1059" i="10"/>
  <c r="G1060" i="10"/>
  <c r="G1061" i="10"/>
  <c r="G1062" i="10"/>
  <c r="G1063" i="10"/>
  <c r="G1064" i="10"/>
  <c r="G1065" i="10"/>
  <c r="G1066" i="10"/>
  <c r="G1067" i="10"/>
  <c r="G1068" i="10"/>
  <c r="G1069" i="10"/>
  <c r="G1070" i="10"/>
  <c r="G1071" i="10"/>
  <c r="G1072" i="10"/>
  <c r="G1073" i="10"/>
  <c r="G1074" i="10"/>
  <c r="G1075" i="10"/>
  <c r="G1076" i="10"/>
  <c r="G1077" i="10"/>
  <c r="G1078" i="10"/>
  <c r="G1079" i="10"/>
  <c r="G1080" i="10"/>
  <c r="G1081" i="10"/>
  <c r="G1082" i="10"/>
  <c r="G1083" i="10"/>
  <c r="G1084" i="10"/>
  <c r="G1085" i="10"/>
  <c r="G1086" i="10"/>
  <c r="G1087" i="10"/>
  <c r="G1088" i="10"/>
  <c r="G1089" i="10"/>
  <c r="G1090" i="10"/>
  <c r="G1091" i="10"/>
  <c r="G1092" i="10"/>
  <c r="G1093" i="10"/>
  <c r="G1094" i="10"/>
  <c r="G1095" i="10"/>
  <c r="G1096" i="10"/>
  <c r="G1097" i="10"/>
  <c r="G1098" i="10"/>
  <c r="G1099" i="10"/>
  <c r="G1100" i="10"/>
  <c r="G1101" i="10"/>
  <c r="G1102" i="10"/>
  <c r="G1103" i="10"/>
  <c r="G1104" i="10"/>
  <c r="G1105" i="10"/>
  <c r="G1106" i="10"/>
  <c r="G1107" i="10"/>
  <c r="G1108" i="10"/>
  <c r="G1109" i="10"/>
  <c r="G1110" i="10"/>
  <c r="G1111" i="10"/>
  <c r="G1112" i="10"/>
  <c r="G1113" i="10"/>
  <c r="G1114" i="10"/>
  <c r="G1115" i="10"/>
  <c r="G1116" i="10"/>
  <c r="G1117" i="10"/>
  <c r="G1118" i="10"/>
  <c r="G1119" i="10"/>
  <c r="G1120" i="10"/>
  <c r="G1121" i="10"/>
  <c r="G1122" i="10"/>
  <c r="G1123" i="10"/>
  <c r="G1124" i="10"/>
  <c r="G1125" i="10"/>
  <c r="G1126" i="10"/>
  <c r="G1127" i="10"/>
  <c r="G1128" i="10"/>
  <c r="G1129" i="10"/>
  <c r="G1130" i="10"/>
  <c r="G1131" i="10"/>
  <c r="G1132" i="10"/>
  <c r="G1133" i="10"/>
  <c r="G1134" i="10"/>
  <c r="G1135" i="10"/>
  <c r="G1136" i="10"/>
  <c r="G1137" i="10"/>
  <c r="G1138" i="10"/>
  <c r="G1139" i="10"/>
  <c r="G1140" i="10"/>
  <c r="G1141" i="10"/>
  <c r="G1142" i="10"/>
  <c r="G1143" i="10"/>
  <c r="G1144" i="10"/>
  <c r="G1145" i="10"/>
  <c r="G1146" i="10"/>
  <c r="G1147" i="10"/>
  <c r="G1148" i="10"/>
  <c r="G1149" i="10"/>
  <c r="G1150" i="10"/>
  <c r="G1151" i="10"/>
  <c r="G1152" i="10"/>
  <c r="G1153" i="10"/>
  <c r="G1154" i="10"/>
  <c r="G1155" i="10"/>
  <c r="G1156" i="10"/>
  <c r="G1157" i="10"/>
  <c r="G1158" i="10"/>
  <c r="G1159" i="10"/>
  <c r="G1160" i="10"/>
  <c r="G1161" i="10"/>
  <c r="G1162" i="10"/>
  <c r="G1163" i="10"/>
  <c r="G1164" i="10"/>
  <c r="G1165" i="10"/>
  <c r="G1166" i="10"/>
  <c r="G1167" i="10"/>
  <c r="G1168" i="10"/>
  <c r="G1169" i="10"/>
  <c r="G1170" i="10"/>
  <c r="G1171" i="10"/>
  <c r="G1172" i="10"/>
  <c r="G1173" i="10"/>
  <c r="G1174" i="10"/>
  <c r="G1175" i="10"/>
  <c r="G1176" i="10"/>
  <c r="G1177" i="10"/>
  <c r="G1178" i="10"/>
  <c r="G1179" i="10"/>
  <c r="G1180" i="10"/>
  <c r="G1181" i="10"/>
  <c r="G1182" i="10"/>
  <c r="G1183" i="10"/>
  <c r="G1184" i="10"/>
  <c r="G1185" i="10"/>
  <c r="G1186" i="10"/>
  <c r="G1187" i="10"/>
  <c r="G1188" i="10"/>
  <c r="G1189" i="10"/>
  <c r="G1190" i="10"/>
  <c r="G1191" i="10"/>
  <c r="G1192" i="10"/>
  <c r="G1193" i="10"/>
  <c r="G1194" i="10"/>
  <c r="G1195" i="10"/>
  <c r="G1196" i="10"/>
  <c r="G1197" i="10"/>
  <c r="G1198" i="10"/>
  <c r="G1199" i="10"/>
  <c r="G1200" i="10"/>
  <c r="G1201" i="10"/>
  <c r="G1202" i="10"/>
  <c r="G1203" i="10"/>
  <c r="G1204" i="10"/>
  <c r="G1205" i="10"/>
  <c r="G1206" i="10"/>
  <c r="G1207" i="10"/>
  <c r="G1208" i="10"/>
  <c r="G1209" i="10"/>
  <c r="G1210" i="10"/>
  <c r="G1211" i="10"/>
  <c r="G1212" i="10"/>
  <c r="G1213" i="10"/>
  <c r="G1214" i="10"/>
  <c r="G1215" i="10"/>
  <c r="G1216" i="10"/>
  <c r="G1217" i="10"/>
  <c r="G1218" i="10"/>
  <c r="G1219" i="10"/>
  <c r="G1220" i="10"/>
  <c r="G1221" i="10"/>
  <c r="G1222" i="10"/>
  <c r="G1223" i="10"/>
  <c r="G1224" i="10"/>
  <c r="G1225" i="10"/>
  <c r="G1226" i="10"/>
  <c r="G1227" i="10"/>
  <c r="G1228" i="10"/>
  <c r="G1229" i="10"/>
  <c r="G1230" i="10"/>
  <c r="G1231" i="10"/>
  <c r="G1232" i="10"/>
  <c r="G1233" i="10"/>
  <c r="G1234" i="10"/>
  <c r="G1235" i="10"/>
  <c r="G1236" i="10"/>
  <c r="G1237" i="10"/>
  <c r="G1238" i="10"/>
  <c r="G1239" i="10"/>
  <c r="G1240" i="10"/>
  <c r="G1241" i="10"/>
  <c r="G1242" i="10"/>
  <c r="G1243" i="10"/>
  <c r="G1244" i="10"/>
  <c r="G1245" i="10"/>
  <c r="G1246" i="10"/>
  <c r="G1247" i="10"/>
  <c r="G1248" i="10"/>
  <c r="G1249" i="10"/>
  <c r="G1250" i="10"/>
  <c r="G1251" i="10"/>
  <c r="G1252" i="10"/>
  <c r="G1253" i="10"/>
  <c r="G1254" i="10"/>
  <c r="G1255" i="10"/>
  <c r="G1256" i="10"/>
  <c r="G1257" i="10"/>
  <c r="G1258" i="10"/>
  <c r="G1259" i="10"/>
  <c r="G1260" i="10"/>
  <c r="G1261" i="10"/>
  <c r="G1262" i="10"/>
  <c r="G1263" i="10"/>
  <c r="G1264" i="10"/>
  <c r="G1265" i="10"/>
  <c r="G1266" i="10"/>
  <c r="G1267" i="10"/>
  <c r="G1268" i="10"/>
  <c r="G1269" i="10"/>
  <c r="G1270" i="10"/>
  <c r="G1271" i="10"/>
  <c r="G1272" i="10"/>
  <c r="G1273" i="10"/>
  <c r="G1274" i="10"/>
  <c r="G1275" i="10"/>
  <c r="G1276" i="10"/>
  <c r="G1277" i="10"/>
  <c r="G1278" i="10"/>
  <c r="G1279" i="10"/>
  <c r="G1280" i="10"/>
  <c r="G1281" i="10"/>
  <c r="G1282" i="10"/>
  <c r="G1283" i="10"/>
  <c r="G1284" i="10"/>
  <c r="G1285" i="10"/>
  <c r="G1286" i="10"/>
  <c r="G1287" i="10"/>
  <c r="G1288" i="10"/>
  <c r="G1289" i="10"/>
  <c r="G1290" i="10"/>
  <c r="G1291" i="10"/>
  <c r="G1292" i="10"/>
  <c r="G1293" i="10"/>
  <c r="G1294" i="10"/>
  <c r="G1295" i="10"/>
  <c r="G1296" i="10"/>
  <c r="G1297" i="10"/>
  <c r="G1298" i="10"/>
  <c r="G1299" i="10"/>
  <c r="G1300" i="10"/>
  <c r="G1301" i="10"/>
  <c r="G1302" i="10"/>
  <c r="G1303" i="10"/>
  <c r="G1304" i="10"/>
  <c r="G1305" i="10"/>
  <c r="G1306" i="10"/>
  <c r="G1307" i="10"/>
  <c r="G1308" i="10"/>
  <c r="G1309" i="10"/>
  <c r="G1310" i="10"/>
  <c r="G1311" i="10"/>
  <c r="G1312" i="10"/>
  <c r="G1313" i="10"/>
  <c r="G1314" i="10"/>
  <c r="G1315" i="10"/>
  <c r="G1316" i="10"/>
  <c r="G1317" i="10"/>
  <c r="G1318" i="10"/>
  <c r="G1319" i="10"/>
  <c r="G1320" i="10"/>
  <c r="G1321" i="10"/>
  <c r="G1322" i="10"/>
  <c r="G1323" i="10"/>
  <c r="G1324" i="10"/>
  <c r="G1325" i="10"/>
  <c r="G1326" i="10"/>
  <c r="G1327" i="10"/>
  <c r="G1328" i="10"/>
  <c r="G1329" i="10"/>
  <c r="G1330" i="10"/>
  <c r="G1331" i="10"/>
  <c r="G1332" i="10"/>
  <c r="G1333" i="10"/>
  <c r="G1334" i="10"/>
  <c r="G1335" i="10"/>
  <c r="G1336" i="10"/>
  <c r="G1337" i="10"/>
  <c r="G1338" i="10"/>
  <c r="G1339" i="10"/>
  <c r="G1340" i="10"/>
  <c r="G1341" i="10"/>
  <c r="G1342" i="10"/>
  <c r="G1343" i="10"/>
  <c r="G1344" i="10"/>
  <c r="G1345" i="10"/>
  <c r="G1346" i="10"/>
  <c r="G1347" i="10"/>
  <c r="G1348" i="10"/>
  <c r="G1349" i="10"/>
  <c r="G1350" i="10"/>
  <c r="G1351" i="10"/>
  <c r="G1352" i="10"/>
  <c r="G1353" i="10"/>
  <c r="G1354" i="10"/>
  <c r="G1355" i="10"/>
  <c r="G1356" i="10"/>
  <c r="G1357" i="10"/>
  <c r="G1358" i="10"/>
  <c r="G1359" i="10"/>
  <c r="G1360" i="10"/>
  <c r="G1361" i="10"/>
  <c r="G1362" i="10"/>
  <c r="G1363" i="10"/>
  <c r="G1364" i="10"/>
  <c r="G1365" i="10"/>
  <c r="G1366" i="10"/>
  <c r="G1367" i="10"/>
  <c r="G1368" i="10"/>
  <c r="G1369" i="10"/>
  <c r="G1370" i="10"/>
  <c r="G1371" i="10"/>
  <c r="G1372" i="10"/>
  <c r="G1373" i="10"/>
  <c r="G1374" i="10"/>
  <c r="G1375" i="10"/>
  <c r="G1376" i="10"/>
  <c r="G1377" i="10"/>
  <c r="G1378" i="10"/>
  <c r="G1379" i="10"/>
  <c r="G1380" i="10"/>
  <c r="G1381" i="10"/>
  <c r="G1382" i="10"/>
  <c r="G1383" i="10"/>
  <c r="G1384" i="10"/>
  <c r="G1385" i="10"/>
  <c r="G1386" i="10"/>
  <c r="G1387" i="10"/>
  <c r="G1388" i="10"/>
  <c r="G1389" i="10"/>
  <c r="G1390" i="10"/>
  <c r="G1391" i="10"/>
  <c r="G1392" i="10"/>
  <c r="G1393" i="10"/>
  <c r="G1394" i="10"/>
  <c r="G1395" i="10"/>
  <c r="G1396" i="10"/>
  <c r="G1397" i="10"/>
  <c r="G1398" i="10"/>
  <c r="G1399" i="10"/>
  <c r="G1400" i="10"/>
  <c r="G1401" i="10"/>
  <c r="G1402" i="10"/>
  <c r="G1403" i="10"/>
  <c r="G1404" i="10"/>
  <c r="G1405" i="10"/>
  <c r="G1406" i="10"/>
  <c r="G1407" i="10"/>
  <c r="G1408" i="10"/>
  <c r="G1409" i="10"/>
  <c r="G1410" i="10"/>
  <c r="G1411" i="10"/>
  <c r="G1412" i="10"/>
  <c r="G1413" i="10"/>
  <c r="G1414" i="10"/>
  <c r="G1415" i="10"/>
  <c r="G1416" i="10"/>
  <c r="G1417" i="10"/>
  <c r="G1418" i="10"/>
  <c r="G1419" i="10"/>
  <c r="G1420" i="10"/>
  <c r="G1421" i="10"/>
  <c r="G1422" i="10"/>
  <c r="G1423" i="10"/>
  <c r="G1424" i="10"/>
  <c r="G1425" i="10"/>
  <c r="G1426" i="10"/>
  <c r="G1427" i="10"/>
  <c r="G1428" i="10"/>
  <c r="G1429" i="10"/>
  <c r="G1430" i="10"/>
  <c r="G1431" i="10"/>
  <c r="G1432" i="10"/>
  <c r="G1433" i="10"/>
  <c r="G1434" i="10"/>
  <c r="G1435" i="10"/>
  <c r="G1436" i="10"/>
  <c r="G1437" i="10"/>
  <c r="G1438" i="10"/>
  <c r="G1439" i="10"/>
  <c r="G1440" i="10"/>
  <c r="G1441" i="10"/>
  <c r="G1442" i="10"/>
  <c r="G1443" i="10"/>
  <c r="G1444" i="10"/>
  <c r="G1445" i="10"/>
  <c r="G1446" i="10"/>
  <c r="G1447" i="10"/>
  <c r="G1448" i="10"/>
  <c r="G1449" i="10"/>
  <c r="G1450" i="10"/>
  <c r="G1451" i="10"/>
  <c r="G1452" i="10"/>
  <c r="G1453" i="10"/>
  <c r="G1454" i="10"/>
  <c r="G1455" i="10"/>
  <c r="G1456" i="10"/>
  <c r="G1457" i="10"/>
  <c r="G1458" i="10"/>
  <c r="G1459" i="10"/>
  <c r="G1460" i="10"/>
  <c r="G1461" i="10"/>
  <c r="G1462" i="10"/>
  <c r="G1463" i="10"/>
  <c r="G1464" i="10"/>
  <c r="G1465" i="10"/>
  <c r="G1466" i="10"/>
  <c r="G1467" i="10"/>
  <c r="G1468" i="10"/>
  <c r="G1469" i="10"/>
  <c r="G1470" i="10"/>
  <c r="G1471" i="10"/>
  <c r="G1472" i="10"/>
  <c r="G1473" i="10"/>
  <c r="G1474" i="10"/>
  <c r="G1475" i="10"/>
  <c r="G1476" i="10"/>
  <c r="G1477" i="10"/>
  <c r="G1478" i="10"/>
  <c r="G1479" i="10"/>
  <c r="G1480" i="10"/>
  <c r="G1481" i="10"/>
  <c r="G1482" i="10"/>
  <c r="G1483" i="10"/>
  <c r="G1484" i="10"/>
  <c r="G1485" i="10"/>
  <c r="G1486" i="10"/>
  <c r="G1487" i="10"/>
  <c r="G1488" i="10"/>
  <c r="G1489" i="10"/>
  <c r="G1490" i="10"/>
  <c r="G1491" i="10"/>
  <c r="G1492" i="10"/>
  <c r="G1493" i="10"/>
  <c r="G1494" i="10"/>
  <c r="G1495" i="10"/>
  <c r="G1496" i="10"/>
  <c r="G1497" i="10"/>
  <c r="G1498" i="10"/>
  <c r="G1499" i="10"/>
  <c r="G1500" i="10"/>
  <c r="G1501" i="10"/>
  <c r="G1502" i="10"/>
  <c r="G1503" i="10"/>
  <c r="G1504" i="10"/>
  <c r="G1505" i="10"/>
  <c r="G1506" i="10"/>
  <c r="G1507" i="10"/>
  <c r="G1508" i="10"/>
  <c r="G1509" i="10"/>
  <c r="G1510" i="10"/>
  <c r="G1511" i="10"/>
  <c r="G1512" i="10"/>
  <c r="G1513" i="10"/>
  <c r="G1514" i="10"/>
  <c r="G1515" i="10"/>
  <c r="G1516" i="10"/>
  <c r="G1517" i="10"/>
  <c r="G1518" i="10"/>
  <c r="G1519" i="10"/>
  <c r="G1520" i="10"/>
  <c r="G1521" i="10"/>
  <c r="G1522" i="10"/>
  <c r="G1523" i="10"/>
  <c r="G1524" i="10"/>
  <c r="G1525" i="10"/>
  <c r="G1526" i="10"/>
  <c r="G1527" i="10"/>
  <c r="G1528" i="10"/>
  <c r="G1529" i="10"/>
  <c r="G1530" i="10"/>
  <c r="G1531" i="10"/>
  <c r="G1532" i="10"/>
  <c r="G1533" i="10"/>
  <c r="G1534" i="10"/>
  <c r="G1535" i="10"/>
  <c r="G1536" i="10"/>
  <c r="G1537" i="10"/>
  <c r="G1538" i="10"/>
  <c r="G1539" i="10"/>
  <c r="G1540" i="10"/>
  <c r="G1541" i="10"/>
  <c r="G1542" i="10"/>
  <c r="G1543" i="10"/>
  <c r="G1544" i="10"/>
  <c r="G1545" i="10"/>
  <c r="G1546" i="10"/>
  <c r="G1547" i="10"/>
  <c r="G1548" i="10"/>
  <c r="G1549" i="10"/>
  <c r="G1550" i="10"/>
  <c r="G1551" i="10"/>
  <c r="G1552" i="10"/>
  <c r="G1553" i="10"/>
  <c r="G1554" i="10"/>
  <c r="G1555" i="10"/>
  <c r="G1556" i="10"/>
  <c r="G1557" i="10"/>
  <c r="G1558" i="10"/>
  <c r="G1559" i="10"/>
  <c r="G1560" i="10"/>
  <c r="G1561" i="10"/>
  <c r="G1562" i="10"/>
  <c r="G1563" i="10"/>
  <c r="G1564" i="10"/>
  <c r="G1565" i="10"/>
  <c r="G1566" i="10"/>
  <c r="G1567" i="10"/>
  <c r="G1568" i="10"/>
  <c r="G1569" i="10"/>
  <c r="G1570" i="10"/>
  <c r="G1571" i="10"/>
  <c r="G1572" i="10"/>
  <c r="G1573" i="10"/>
  <c r="G1574" i="10"/>
  <c r="G1575" i="10"/>
  <c r="G1576" i="10"/>
  <c r="G1577" i="10"/>
  <c r="G1578" i="10"/>
  <c r="G1579" i="10"/>
  <c r="G1580" i="10"/>
  <c r="G1581" i="10"/>
  <c r="G1582" i="10"/>
  <c r="G1583" i="10"/>
  <c r="G1584" i="10"/>
  <c r="G1585" i="10"/>
  <c r="G1586" i="10"/>
  <c r="G1587" i="10"/>
  <c r="G1588" i="10"/>
  <c r="G1589" i="10"/>
  <c r="G1590" i="10"/>
  <c r="G1591" i="10"/>
  <c r="G1592" i="10"/>
  <c r="G1593" i="10"/>
  <c r="G1594" i="10"/>
  <c r="G1595" i="10"/>
  <c r="G1596" i="10"/>
  <c r="G1597" i="10"/>
  <c r="G1598" i="10"/>
  <c r="G1599" i="10"/>
  <c r="G1600" i="10"/>
  <c r="G1601" i="10"/>
  <c r="G1602" i="10"/>
  <c r="G1603" i="10"/>
  <c r="G1604" i="10"/>
  <c r="G1605" i="10"/>
  <c r="G1606" i="10"/>
  <c r="G1607" i="10"/>
  <c r="G1608" i="10"/>
  <c r="G1609" i="10"/>
  <c r="G1610" i="10"/>
  <c r="G1611" i="10"/>
  <c r="G1612" i="10"/>
  <c r="G1613" i="10"/>
  <c r="G1614" i="10"/>
  <c r="G1615" i="10"/>
  <c r="G1616" i="10"/>
  <c r="G1617" i="10"/>
  <c r="G1618" i="10"/>
  <c r="G1619" i="10"/>
  <c r="G1620" i="10"/>
  <c r="G1621" i="10"/>
  <c r="G1622" i="10"/>
  <c r="G1623" i="10"/>
  <c r="G1624" i="10"/>
  <c r="G1625" i="10"/>
  <c r="G1626" i="10"/>
  <c r="G1627" i="10"/>
  <c r="G1628" i="10"/>
  <c r="G1629" i="10"/>
  <c r="G1630" i="10"/>
  <c r="G1631" i="10"/>
  <c r="G1632" i="10"/>
  <c r="G1633" i="10"/>
  <c r="G1634" i="10"/>
  <c r="G1635" i="10"/>
  <c r="G1636" i="10"/>
  <c r="G1637" i="10"/>
  <c r="G1638" i="10"/>
  <c r="G1639" i="10"/>
  <c r="G1640" i="10"/>
  <c r="G1641" i="10"/>
  <c r="G1642" i="10"/>
  <c r="G1643" i="10"/>
  <c r="G1644" i="10"/>
  <c r="G1645" i="10"/>
  <c r="G1646" i="10"/>
  <c r="G1647" i="10"/>
  <c r="G1648" i="10"/>
  <c r="G1649" i="10"/>
  <c r="G1650" i="10"/>
  <c r="G1651" i="10"/>
  <c r="G1652" i="10"/>
  <c r="G1653" i="10"/>
  <c r="G1654" i="10"/>
  <c r="G1655" i="10"/>
  <c r="G1656" i="10"/>
  <c r="G1657" i="10"/>
  <c r="G1658" i="10"/>
  <c r="G1659" i="10"/>
  <c r="G1660" i="10"/>
  <c r="G1661" i="10"/>
  <c r="G1662" i="10"/>
  <c r="G1663" i="10"/>
  <c r="G1664" i="10"/>
  <c r="G1665" i="10"/>
  <c r="G1666" i="10"/>
  <c r="G1667" i="10"/>
  <c r="G1668" i="10"/>
  <c r="G1669" i="10"/>
  <c r="G1670" i="10"/>
  <c r="G1671" i="10"/>
  <c r="G1672" i="10"/>
  <c r="G1673" i="10"/>
  <c r="G1674" i="10"/>
  <c r="G1675" i="10"/>
  <c r="G1676" i="10"/>
  <c r="G1677" i="10"/>
  <c r="G1678" i="10"/>
  <c r="G1679" i="10"/>
  <c r="G1680" i="10"/>
  <c r="G1681" i="10"/>
  <c r="G1682" i="10"/>
  <c r="G1683" i="10"/>
  <c r="G1684" i="10"/>
  <c r="G1685" i="10"/>
  <c r="G1686" i="10"/>
  <c r="G1687" i="10"/>
  <c r="G1688" i="10"/>
  <c r="G1689" i="10"/>
  <c r="G1690" i="10"/>
  <c r="G1691" i="10"/>
  <c r="G1692" i="10"/>
  <c r="G1693" i="10"/>
  <c r="G1694" i="10"/>
  <c r="G1695" i="10"/>
  <c r="G1696" i="10"/>
  <c r="G1697" i="10"/>
  <c r="G1698" i="10"/>
  <c r="G1699" i="10"/>
  <c r="G1700" i="10"/>
  <c r="G1701" i="10"/>
  <c r="G1702" i="10"/>
  <c r="G1703" i="10"/>
  <c r="G1704" i="10"/>
  <c r="G1705" i="10"/>
  <c r="G1706" i="10"/>
  <c r="G1707" i="10"/>
  <c r="G1708" i="10"/>
  <c r="G1709" i="10"/>
  <c r="G1710" i="10"/>
  <c r="G1711" i="10"/>
  <c r="G1712" i="10"/>
  <c r="G1713" i="10"/>
  <c r="G1714" i="10"/>
  <c r="G1715" i="10"/>
  <c r="G1716" i="10"/>
  <c r="G1717" i="10"/>
  <c r="G1718" i="10"/>
  <c r="G1719" i="10"/>
  <c r="G1720" i="10"/>
  <c r="G1721" i="10"/>
  <c r="G1722" i="10"/>
  <c r="G1723" i="10"/>
  <c r="G1724" i="10"/>
  <c r="G1725" i="10"/>
  <c r="G1726" i="10"/>
  <c r="G1727" i="10"/>
  <c r="G1728" i="10"/>
  <c r="G1729" i="10"/>
  <c r="G1730" i="10"/>
  <c r="G1731" i="10"/>
  <c r="G1732" i="10"/>
  <c r="G1733" i="10"/>
  <c r="G1734" i="10"/>
  <c r="G1735" i="10"/>
  <c r="G1736" i="10"/>
  <c r="G1737" i="10"/>
  <c r="G1738" i="10"/>
  <c r="G1739" i="10"/>
  <c r="G1740" i="10"/>
  <c r="G1741" i="10"/>
  <c r="G1742" i="10"/>
  <c r="G1743" i="10"/>
  <c r="G1744" i="10"/>
  <c r="G1745" i="10"/>
  <c r="G1746" i="10"/>
  <c r="G1747" i="10"/>
  <c r="G1748" i="10"/>
  <c r="G1749" i="10"/>
  <c r="G1750" i="10"/>
  <c r="G1751" i="10"/>
  <c r="G1752" i="10"/>
  <c r="G1753" i="10"/>
  <c r="G1754" i="10"/>
  <c r="G1755" i="10"/>
  <c r="G1756" i="10"/>
  <c r="G1757" i="10"/>
  <c r="G1758" i="10"/>
  <c r="G1759" i="10"/>
  <c r="G1760" i="10"/>
  <c r="G1761" i="10"/>
  <c r="G1762" i="10"/>
  <c r="G1763" i="10"/>
  <c r="G1764" i="10"/>
  <c r="G1765" i="10"/>
  <c r="G1766" i="10"/>
  <c r="G1767" i="10"/>
  <c r="G1768" i="10"/>
  <c r="G1769" i="10"/>
  <c r="G1770" i="10"/>
  <c r="G1771" i="10"/>
  <c r="G1772" i="10"/>
  <c r="G1773" i="10"/>
  <c r="G1774" i="10"/>
  <c r="G1775" i="10"/>
  <c r="G1776" i="10"/>
  <c r="G1777" i="10"/>
  <c r="G1778" i="10"/>
  <c r="G1779" i="10"/>
  <c r="G1780" i="10"/>
  <c r="G1781" i="10"/>
  <c r="G1782" i="10"/>
  <c r="G1783" i="10"/>
  <c r="G1784" i="10"/>
  <c r="G1785" i="10"/>
  <c r="G1786" i="10"/>
  <c r="G1787" i="10"/>
  <c r="G1788" i="10"/>
  <c r="G1789" i="10"/>
  <c r="G1790" i="10"/>
  <c r="G1791" i="10"/>
  <c r="G1792" i="10"/>
  <c r="G1793" i="10"/>
  <c r="G1794" i="10"/>
  <c r="G1795" i="10"/>
  <c r="G1796" i="10"/>
  <c r="G1797" i="10"/>
  <c r="G1798" i="10"/>
  <c r="G1799" i="10"/>
  <c r="G1800" i="10"/>
  <c r="G1801" i="10"/>
  <c r="G1802" i="10"/>
  <c r="G1803" i="10"/>
  <c r="G1804" i="10"/>
  <c r="G1805" i="10"/>
  <c r="G1806" i="10"/>
  <c r="G1807" i="10"/>
  <c r="G1808" i="10"/>
  <c r="G1809" i="10"/>
  <c r="G1810" i="10"/>
  <c r="G1811" i="10"/>
  <c r="G1812" i="10"/>
  <c r="G1813" i="10"/>
  <c r="G1814" i="10"/>
  <c r="G1815" i="10"/>
  <c r="G1816" i="10"/>
  <c r="G1817" i="10"/>
  <c r="G1818" i="10"/>
  <c r="G1819" i="10"/>
  <c r="G1820" i="10"/>
  <c r="G1821" i="10"/>
  <c r="G1822" i="10"/>
  <c r="G1823" i="10"/>
  <c r="G1824" i="10"/>
  <c r="G1825" i="10"/>
  <c r="G1826" i="10"/>
  <c r="G1827" i="10"/>
  <c r="G1828" i="10"/>
  <c r="G1829" i="10"/>
  <c r="G1830" i="10"/>
  <c r="G1831" i="10"/>
  <c r="G1832" i="10"/>
  <c r="G1833" i="10"/>
  <c r="G1834" i="10"/>
  <c r="G1835" i="10"/>
  <c r="G1836" i="10"/>
  <c r="G1837" i="10"/>
  <c r="G1838" i="10"/>
  <c r="G1839" i="10"/>
  <c r="G1840" i="10"/>
  <c r="G1841" i="10"/>
  <c r="G1842" i="10"/>
  <c r="G1843" i="10"/>
  <c r="G1844" i="10"/>
  <c r="G1845" i="10"/>
  <c r="G1846" i="10"/>
  <c r="G1847" i="10"/>
  <c r="G1848" i="10"/>
  <c r="G1849" i="10"/>
  <c r="G1850" i="10"/>
  <c r="G1851" i="10"/>
  <c r="G1852" i="10"/>
  <c r="G1853" i="10"/>
  <c r="G1854" i="10"/>
  <c r="G1855" i="10"/>
  <c r="G1856" i="10"/>
  <c r="G1857" i="10"/>
  <c r="G1858" i="10"/>
  <c r="G1859" i="10"/>
  <c r="G1860" i="10"/>
  <c r="G1861" i="10"/>
  <c r="G1862" i="10"/>
  <c r="G1863" i="10"/>
  <c r="G1864" i="10"/>
  <c r="G1865" i="10"/>
  <c r="G1866" i="10"/>
  <c r="G1867" i="10"/>
  <c r="G1868" i="10"/>
  <c r="G1869" i="10"/>
  <c r="G1870" i="10"/>
  <c r="G1871" i="10"/>
  <c r="G1872" i="10"/>
  <c r="G1873" i="10"/>
  <c r="G1874" i="10"/>
  <c r="G1875" i="10"/>
  <c r="G1876" i="10"/>
  <c r="G1877" i="10"/>
  <c r="G1878" i="10"/>
  <c r="G1879" i="10"/>
  <c r="G1880" i="10"/>
  <c r="G1881" i="10"/>
  <c r="G1882" i="10"/>
  <c r="G1883" i="10"/>
  <c r="G1884" i="10"/>
  <c r="G1885" i="10"/>
  <c r="G1886" i="10"/>
  <c r="G1887" i="10"/>
  <c r="G1888" i="10"/>
  <c r="G1889" i="10"/>
  <c r="G1890" i="10"/>
  <c r="G1891" i="10"/>
  <c r="G1892" i="10"/>
  <c r="G1893" i="10"/>
  <c r="G1894" i="10"/>
  <c r="G1895" i="10"/>
  <c r="G1896" i="10"/>
  <c r="G1897" i="10"/>
  <c r="G1898" i="10"/>
  <c r="G1899" i="10"/>
  <c r="G1900" i="10"/>
  <c r="G1901" i="10"/>
  <c r="G1902" i="10"/>
  <c r="G1903" i="10"/>
  <c r="G1904" i="10"/>
  <c r="G1905" i="10"/>
  <c r="G1906" i="10"/>
  <c r="G1907" i="10"/>
  <c r="G1908" i="10"/>
  <c r="G1909" i="10"/>
  <c r="G1910" i="10"/>
  <c r="G1911" i="10"/>
  <c r="G1912" i="10"/>
  <c r="G1913" i="10"/>
  <c r="G1914" i="10"/>
  <c r="G1915" i="10"/>
  <c r="G1916" i="10"/>
  <c r="G1917" i="10"/>
  <c r="G1918" i="10"/>
  <c r="G1919" i="10"/>
  <c r="G1920" i="10"/>
  <c r="G1921" i="10"/>
  <c r="G1922" i="10"/>
  <c r="G1923" i="10"/>
  <c r="G1924" i="10"/>
  <c r="G1925" i="10"/>
  <c r="G1926" i="10"/>
  <c r="G1927" i="10"/>
  <c r="G1928" i="10"/>
  <c r="G1929" i="10"/>
  <c r="G1930" i="10"/>
  <c r="G1931" i="10"/>
  <c r="G1932" i="10"/>
  <c r="G1933" i="10"/>
  <c r="G1934" i="10"/>
  <c r="G1935" i="10"/>
  <c r="G1936" i="10"/>
  <c r="G1937" i="10"/>
  <c r="G1938" i="10"/>
  <c r="G1939" i="10"/>
  <c r="G1940" i="10"/>
  <c r="G1941" i="10"/>
  <c r="G1942" i="10"/>
  <c r="G1943" i="10"/>
  <c r="G1944" i="10"/>
  <c r="G1945" i="10"/>
  <c r="G1946" i="10"/>
  <c r="G1947" i="10"/>
  <c r="G1948" i="10"/>
  <c r="G1949" i="10"/>
  <c r="G1950" i="10"/>
  <c r="G1951" i="10"/>
  <c r="G1952" i="10"/>
  <c r="G1953" i="10"/>
  <c r="G1954" i="10"/>
  <c r="G1955" i="10"/>
  <c r="G1956" i="10"/>
  <c r="G1957" i="10"/>
  <c r="G1958" i="10"/>
  <c r="G1959" i="10"/>
  <c r="G1960" i="10"/>
  <c r="G1961" i="10"/>
  <c r="G1962" i="10"/>
  <c r="G1963" i="10"/>
  <c r="G1964" i="10"/>
  <c r="G1965" i="10"/>
  <c r="G1966" i="10"/>
  <c r="G1967" i="10"/>
  <c r="G1968" i="10"/>
  <c r="G1969" i="10"/>
  <c r="G1970" i="10"/>
  <c r="G1971" i="10"/>
  <c r="G1972" i="10"/>
  <c r="G1973" i="10"/>
  <c r="G1974" i="10"/>
  <c r="G1975" i="10"/>
  <c r="G1976" i="10"/>
  <c r="G1977" i="10"/>
  <c r="G1978" i="10"/>
  <c r="G1979" i="10"/>
  <c r="G1980" i="10"/>
  <c r="G1981" i="10"/>
  <c r="G1982" i="10"/>
  <c r="G1983" i="10"/>
  <c r="G1984" i="10"/>
  <c r="G1985" i="10"/>
  <c r="G1986" i="10"/>
  <c r="G1987" i="10"/>
  <c r="G1988" i="10"/>
  <c r="G1989" i="10"/>
  <c r="G1990" i="10"/>
  <c r="G1991" i="10"/>
  <c r="G1992" i="10"/>
  <c r="G1993" i="10"/>
  <c r="G1994" i="10"/>
  <c r="G1995" i="10"/>
  <c r="G1996" i="10"/>
  <c r="G1997" i="10"/>
  <c r="G1998" i="10"/>
  <c r="G1999" i="10"/>
  <c r="G2000" i="10"/>
  <c r="G2001" i="10"/>
  <c r="G2002" i="10"/>
  <c r="G2003" i="10"/>
  <c r="G2004" i="10"/>
  <c r="G2005" i="10"/>
  <c r="G2006" i="10"/>
  <c r="G2007" i="10"/>
  <c r="G2008" i="10"/>
  <c r="G2009" i="10"/>
  <c r="G2010" i="10"/>
  <c r="G2011" i="10"/>
  <c r="G2012" i="10"/>
  <c r="G2013" i="10"/>
  <c r="G2014" i="10"/>
  <c r="G2015" i="10"/>
  <c r="G2016" i="10"/>
  <c r="G2017" i="10"/>
  <c r="G2018" i="10"/>
  <c r="G2019" i="10"/>
  <c r="G2020" i="10"/>
  <c r="G2021" i="10"/>
  <c r="G2022" i="10"/>
  <c r="G2023" i="10"/>
  <c r="G2024" i="10"/>
  <c r="G2025" i="10"/>
  <c r="G2026" i="10"/>
  <c r="G2027" i="10"/>
  <c r="G2028" i="10"/>
  <c r="G2029" i="10"/>
  <c r="G2030" i="10"/>
  <c r="G2031" i="10"/>
  <c r="G2032" i="10"/>
  <c r="G2033" i="10"/>
  <c r="G2034" i="10"/>
  <c r="G2035" i="10"/>
  <c r="G2036" i="10"/>
  <c r="G2037" i="10"/>
  <c r="G2038" i="10"/>
  <c r="G2039" i="10"/>
  <c r="G2040" i="10"/>
  <c r="G2041" i="10"/>
  <c r="G2042" i="10"/>
  <c r="G2043" i="10"/>
  <c r="G2044" i="10"/>
  <c r="G2045" i="10"/>
  <c r="G2046" i="10"/>
  <c r="G2047" i="10"/>
  <c r="G2048" i="10"/>
  <c r="G2049" i="10"/>
  <c r="G2050" i="10"/>
  <c r="G2051" i="10"/>
  <c r="G2052" i="10"/>
  <c r="G2053" i="10"/>
  <c r="G2054" i="10"/>
  <c r="G2055" i="10"/>
  <c r="G2056" i="10"/>
  <c r="G2057" i="10"/>
  <c r="G2058" i="10"/>
  <c r="G2059" i="10"/>
  <c r="G2060" i="10"/>
  <c r="G2061" i="10"/>
  <c r="G2062" i="10"/>
  <c r="G2063" i="10"/>
  <c r="G2064" i="10"/>
  <c r="G2065" i="10"/>
  <c r="G2066" i="10"/>
  <c r="G2067" i="10"/>
  <c r="G2068" i="10"/>
  <c r="G2069" i="10"/>
  <c r="G2070" i="10"/>
  <c r="G2071" i="10"/>
  <c r="G2072" i="10"/>
  <c r="G2073" i="10"/>
  <c r="G2074" i="10"/>
  <c r="G2075" i="10"/>
  <c r="G2076" i="10"/>
  <c r="G2077" i="10"/>
  <c r="G2078" i="10"/>
  <c r="G2079" i="10"/>
  <c r="G2080" i="10"/>
  <c r="G2081" i="10"/>
  <c r="G2082" i="10"/>
  <c r="G2083" i="10"/>
  <c r="G2084" i="10"/>
  <c r="G2085" i="10"/>
  <c r="G2086" i="10"/>
  <c r="G2087" i="10"/>
  <c r="G2088" i="10"/>
  <c r="G2089" i="10"/>
  <c r="G2090" i="10"/>
  <c r="G2091" i="10"/>
  <c r="G2092" i="10"/>
  <c r="G2093" i="10"/>
  <c r="G2094" i="10"/>
  <c r="G2095" i="10"/>
  <c r="G2096" i="10"/>
  <c r="G2097" i="10"/>
  <c r="G2098" i="10"/>
  <c r="G2099" i="10"/>
  <c r="G2100" i="10"/>
  <c r="G2101" i="10"/>
  <c r="G2102" i="10"/>
  <c r="G2103" i="10"/>
  <c r="G2104" i="10"/>
  <c r="G2105" i="10"/>
  <c r="G2106" i="10"/>
  <c r="G2107" i="10"/>
  <c r="G2108" i="10"/>
  <c r="G2109" i="10"/>
  <c r="G2110" i="10"/>
  <c r="G2111" i="10"/>
  <c r="G2112" i="10"/>
  <c r="G2113" i="10"/>
  <c r="G2114" i="10"/>
  <c r="G2115" i="10"/>
  <c r="G2116" i="10"/>
  <c r="G2117" i="10"/>
  <c r="G2118" i="10"/>
  <c r="G2119" i="10"/>
  <c r="G2120" i="10"/>
  <c r="G2121" i="10"/>
  <c r="G2122" i="10"/>
  <c r="G2123" i="10"/>
  <c r="G2124" i="10"/>
  <c r="G2125" i="10"/>
  <c r="G2126" i="10"/>
  <c r="G2127" i="10"/>
  <c r="G2128" i="10"/>
  <c r="G2129" i="10"/>
  <c r="G2130" i="10"/>
  <c r="G2131" i="10"/>
  <c r="G2132" i="10"/>
  <c r="G2133" i="10"/>
  <c r="G2134" i="10"/>
  <c r="G2135" i="10"/>
  <c r="G2136" i="10"/>
  <c r="G2137" i="10"/>
  <c r="G2138" i="10"/>
  <c r="G2139" i="10"/>
  <c r="G2140" i="10"/>
  <c r="G2141" i="10"/>
  <c r="G2142" i="10"/>
  <c r="G2143" i="10"/>
  <c r="G2144" i="10"/>
  <c r="G2145" i="10"/>
  <c r="G2146" i="10"/>
  <c r="G2147" i="10"/>
  <c r="G2148" i="10"/>
  <c r="G2149" i="10"/>
  <c r="G2150" i="10"/>
  <c r="G2151" i="10"/>
  <c r="G2152" i="10"/>
  <c r="G2153" i="10"/>
  <c r="G2154" i="10"/>
  <c r="G2155" i="10"/>
  <c r="G2156" i="10"/>
  <c r="G2157" i="10"/>
  <c r="G2158" i="10"/>
  <c r="G2159" i="10"/>
  <c r="G2160" i="10"/>
  <c r="G2161" i="10"/>
  <c r="G2162" i="10"/>
  <c r="G2163" i="10"/>
  <c r="G2164" i="10"/>
  <c r="G2165" i="10"/>
  <c r="G2166" i="10"/>
  <c r="G2167" i="10"/>
  <c r="G2168" i="10"/>
  <c r="G2169" i="10"/>
  <c r="G2170" i="10"/>
  <c r="G2171" i="10"/>
  <c r="G2172" i="10"/>
  <c r="G2173" i="10"/>
  <c r="G2174" i="10"/>
  <c r="G2175" i="10"/>
  <c r="G2176" i="10"/>
  <c r="G2177" i="10"/>
  <c r="G2178" i="10"/>
  <c r="G2179" i="10"/>
  <c r="G2180" i="10"/>
  <c r="G2181" i="10"/>
  <c r="G2182" i="10"/>
  <c r="G2183" i="10"/>
  <c r="G2184" i="10"/>
  <c r="G2185" i="10"/>
  <c r="G2186" i="10"/>
  <c r="G2187" i="10"/>
  <c r="G2188" i="10"/>
  <c r="G2189" i="10"/>
  <c r="G2190" i="10"/>
  <c r="G2191" i="10"/>
  <c r="G2192" i="10"/>
  <c r="G2193" i="10"/>
  <c r="G2194" i="10"/>
  <c r="G2195" i="10"/>
  <c r="G2196" i="10"/>
  <c r="G2197" i="10"/>
  <c r="G2198" i="10"/>
  <c r="G2199" i="10"/>
  <c r="G2200" i="10"/>
  <c r="G2201" i="10"/>
  <c r="G2202" i="10"/>
  <c r="G2203" i="10"/>
  <c r="G2204" i="10"/>
  <c r="G2205" i="10"/>
  <c r="G2206" i="10"/>
  <c r="G2207" i="10"/>
  <c r="G2208" i="10"/>
  <c r="G2209" i="10"/>
  <c r="G2210" i="10"/>
  <c r="G2211" i="10"/>
  <c r="G2212" i="10"/>
  <c r="G2213" i="10"/>
  <c r="G2214" i="10"/>
  <c r="G2215" i="10"/>
  <c r="G2216" i="10"/>
  <c r="G2217" i="10"/>
  <c r="G2218" i="10"/>
  <c r="G2219" i="10"/>
  <c r="G2220" i="10"/>
  <c r="G2221" i="10"/>
  <c r="G2222" i="10"/>
  <c r="G2223" i="10"/>
  <c r="G2224" i="10"/>
  <c r="G2225" i="10"/>
  <c r="G2226" i="10"/>
  <c r="G2227" i="10"/>
  <c r="G2228" i="10"/>
  <c r="G2229" i="10"/>
  <c r="G2230" i="10"/>
  <c r="G2231" i="10"/>
  <c r="G2232" i="10"/>
  <c r="G2233" i="10"/>
  <c r="G2234" i="10"/>
  <c r="G2235" i="10"/>
  <c r="G2236" i="10"/>
  <c r="G2237" i="10"/>
  <c r="G2238" i="10"/>
  <c r="G2239" i="10"/>
  <c r="G2240" i="10"/>
  <c r="G2241" i="10"/>
  <c r="G2242" i="10"/>
  <c r="G2243" i="10"/>
  <c r="G2244" i="10"/>
  <c r="G2245" i="10"/>
  <c r="G2246" i="10"/>
  <c r="G2247" i="10"/>
  <c r="G2248" i="10"/>
  <c r="G2249" i="10"/>
  <c r="G2250" i="10"/>
  <c r="G2251" i="10"/>
  <c r="G2252" i="10"/>
  <c r="G2253" i="10"/>
  <c r="G2254" i="10"/>
  <c r="G2255" i="10"/>
  <c r="G2256" i="10"/>
  <c r="G2257" i="10"/>
  <c r="G2258" i="10"/>
  <c r="G2259" i="10"/>
  <c r="G2260" i="10"/>
  <c r="G2261" i="10"/>
  <c r="G2262" i="10"/>
  <c r="G2263" i="10"/>
  <c r="G2264" i="10"/>
  <c r="G2265" i="10"/>
  <c r="G2266" i="10"/>
  <c r="G2267" i="10"/>
  <c r="G2268" i="10"/>
  <c r="G2269" i="10"/>
  <c r="G2270" i="10"/>
  <c r="G2271" i="10"/>
  <c r="G2272" i="10"/>
  <c r="G2273" i="10"/>
  <c r="G2274" i="10"/>
  <c r="G2275" i="10"/>
  <c r="G2276" i="10"/>
  <c r="G2277" i="10"/>
  <c r="G2278" i="10"/>
  <c r="G2279" i="10"/>
  <c r="G2280" i="10"/>
  <c r="G2281" i="10"/>
  <c r="G2282" i="10"/>
  <c r="G2283" i="10"/>
  <c r="G2284" i="10"/>
  <c r="G2285" i="10"/>
  <c r="G2286" i="10"/>
  <c r="G2287" i="10"/>
  <c r="G2288" i="10"/>
  <c r="G2289" i="10"/>
  <c r="G2290" i="10"/>
  <c r="G2291" i="10"/>
  <c r="G2292" i="10"/>
  <c r="G2293" i="10"/>
  <c r="G2294" i="10"/>
  <c r="G2295" i="10"/>
  <c r="G2296" i="10"/>
  <c r="G2297" i="10"/>
  <c r="G2298" i="10"/>
  <c r="G2299" i="10"/>
  <c r="G2300" i="10"/>
  <c r="G2301" i="10"/>
  <c r="G2302" i="10"/>
  <c r="G2303" i="10"/>
  <c r="G2304" i="10"/>
  <c r="G2305" i="10"/>
  <c r="G2306" i="10"/>
  <c r="G2307" i="10"/>
  <c r="G2308" i="10"/>
  <c r="G2309" i="10"/>
  <c r="G2310" i="10"/>
  <c r="G2311" i="10"/>
  <c r="G2312" i="10"/>
  <c r="G2313" i="10"/>
  <c r="G2314" i="10"/>
  <c r="G2315" i="10"/>
  <c r="G2316" i="10"/>
  <c r="G2317" i="10"/>
  <c r="G2318" i="10"/>
  <c r="G2319" i="10"/>
  <c r="G2320" i="10"/>
  <c r="G2321" i="10"/>
  <c r="G2322" i="10"/>
  <c r="G2323" i="10"/>
  <c r="G2324" i="10"/>
  <c r="G2325" i="10"/>
  <c r="G2326" i="10"/>
  <c r="G2327" i="10"/>
  <c r="G2328" i="10"/>
  <c r="G2329" i="10"/>
  <c r="G2330" i="10"/>
  <c r="G2331" i="10"/>
  <c r="G2332" i="10"/>
  <c r="G2333" i="10"/>
  <c r="G2334" i="10"/>
  <c r="G2335" i="10"/>
  <c r="G2336" i="10"/>
  <c r="G2337" i="10"/>
  <c r="G2338" i="10"/>
  <c r="G2339" i="10"/>
  <c r="G2340" i="10"/>
  <c r="G2341" i="10"/>
  <c r="G2342" i="10"/>
  <c r="G2343" i="10"/>
  <c r="G2344" i="10"/>
  <c r="G2345" i="10"/>
  <c r="G2346" i="10"/>
  <c r="G2347" i="10"/>
  <c r="G2348" i="10"/>
  <c r="G2349" i="10"/>
  <c r="G2350" i="10"/>
  <c r="G2351" i="10"/>
  <c r="G2352" i="10"/>
  <c r="G2353" i="10"/>
  <c r="G2354" i="10"/>
  <c r="G2355" i="10"/>
  <c r="G2356" i="10"/>
  <c r="G2357" i="10"/>
  <c r="G2358" i="10"/>
  <c r="G2359" i="10"/>
  <c r="G2360" i="10"/>
  <c r="G2361" i="10"/>
  <c r="G2362" i="10"/>
  <c r="G2363" i="10"/>
  <c r="G2364" i="10"/>
  <c r="G2365" i="10"/>
  <c r="G2366" i="10"/>
  <c r="G2367" i="10"/>
  <c r="G2368" i="10"/>
  <c r="G2369" i="10"/>
  <c r="G2370" i="10"/>
  <c r="G2371" i="10"/>
  <c r="G2372" i="10"/>
  <c r="G2373" i="10"/>
  <c r="G2374" i="10"/>
  <c r="G2375" i="10"/>
  <c r="G2376" i="10"/>
  <c r="G2377" i="10"/>
  <c r="G2378" i="10"/>
  <c r="G2379" i="10"/>
  <c r="G2380" i="10"/>
  <c r="G2381" i="10"/>
  <c r="G2382" i="10"/>
  <c r="G2383" i="10"/>
  <c r="G2384" i="10"/>
  <c r="G2385" i="10"/>
  <c r="G2386" i="10"/>
  <c r="G2387" i="10"/>
  <c r="G2388" i="10"/>
  <c r="G2389" i="10"/>
  <c r="G2390" i="10"/>
  <c r="G2391" i="10"/>
  <c r="G2392" i="10"/>
  <c r="G2393" i="10"/>
  <c r="G2394" i="10"/>
  <c r="G2395" i="10"/>
  <c r="G2396" i="10"/>
  <c r="G2397" i="10"/>
  <c r="G2398" i="10"/>
  <c r="G2399" i="10"/>
  <c r="G2400" i="10"/>
  <c r="G2401" i="10"/>
  <c r="G2402" i="10"/>
  <c r="G2403" i="10"/>
  <c r="G2404" i="10"/>
  <c r="G2405" i="10"/>
  <c r="G2406" i="10"/>
  <c r="G2407" i="10"/>
  <c r="G2408" i="10"/>
  <c r="G2409" i="10"/>
  <c r="G2410" i="10"/>
  <c r="G2411" i="10"/>
  <c r="G2412" i="10"/>
  <c r="G2413" i="10"/>
  <c r="G2414" i="10"/>
  <c r="G2415" i="10"/>
  <c r="G2416" i="10"/>
  <c r="G2417" i="10"/>
  <c r="G2418" i="10"/>
  <c r="G2419" i="10"/>
  <c r="G2420" i="10"/>
  <c r="G2421" i="10"/>
  <c r="G2422" i="10"/>
  <c r="G2423" i="10"/>
  <c r="G2424" i="10"/>
  <c r="G2425" i="10"/>
  <c r="G2426" i="10"/>
  <c r="G2427" i="10"/>
  <c r="G2428" i="10"/>
  <c r="G2429" i="10"/>
  <c r="G2430" i="10"/>
  <c r="G2431" i="10"/>
  <c r="G2432" i="10"/>
  <c r="G2433" i="10"/>
  <c r="G2434" i="10"/>
  <c r="G2435" i="10"/>
  <c r="G2436" i="10"/>
  <c r="G2437" i="10"/>
  <c r="G2438" i="10"/>
  <c r="G2439" i="10"/>
  <c r="G2440" i="10"/>
  <c r="G2441" i="10"/>
  <c r="G2442" i="10"/>
  <c r="G2443" i="10"/>
  <c r="G2444" i="10"/>
  <c r="G2445" i="10"/>
  <c r="G2446" i="10"/>
  <c r="G2447" i="10"/>
  <c r="G2448" i="10"/>
  <c r="G2449" i="10"/>
  <c r="G2450" i="10"/>
  <c r="G2451" i="10"/>
  <c r="G2452" i="10"/>
  <c r="G2453" i="10"/>
  <c r="G2454" i="10"/>
  <c r="G2455" i="10"/>
  <c r="G2456" i="10"/>
  <c r="G2457" i="10"/>
  <c r="G2458" i="10"/>
  <c r="G2459" i="10"/>
  <c r="G2460" i="10"/>
  <c r="G2461" i="10"/>
  <c r="G2462" i="10"/>
  <c r="G2463" i="10"/>
  <c r="G2464" i="10"/>
  <c r="G2465" i="10"/>
  <c r="G2466" i="10"/>
  <c r="G2467" i="10"/>
  <c r="G2468" i="10"/>
  <c r="G2469" i="10"/>
  <c r="G2470" i="10"/>
  <c r="G2471" i="10"/>
  <c r="G2472" i="10"/>
  <c r="G2473" i="10"/>
  <c r="G2474" i="10"/>
  <c r="G2475" i="10"/>
  <c r="G2476" i="10"/>
  <c r="G2477" i="10"/>
  <c r="G2478" i="10"/>
  <c r="G2479" i="10"/>
  <c r="G2480" i="10"/>
  <c r="G2481" i="10"/>
  <c r="G2482" i="10"/>
  <c r="G2483" i="10"/>
  <c r="G2484" i="10"/>
  <c r="G2485" i="10"/>
  <c r="G2486" i="10"/>
  <c r="G2487" i="10"/>
  <c r="G2488" i="10"/>
  <c r="G2489" i="10"/>
  <c r="G2490" i="10"/>
  <c r="G2491" i="10"/>
  <c r="G2492" i="10"/>
  <c r="G2493" i="10"/>
  <c r="G2494" i="10"/>
  <c r="G2495" i="10"/>
  <c r="G2496" i="10"/>
  <c r="G2497" i="10"/>
  <c r="G2498" i="10"/>
  <c r="G2499" i="10"/>
  <c r="G2500" i="10"/>
  <c r="G2501" i="10"/>
  <c r="G2502" i="10"/>
  <c r="G2503" i="10"/>
  <c r="G2504" i="10"/>
  <c r="G2505" i="10"/>
  <c r="G2506" i="10"/>
  <c r="G2507" i="10"/>
  <c r="G2508" i="10"/>
  <c r="G2509" i="10"/>
  <c r="G2510" i="10"/>
  <c r="G2511" i="10"/>
  <c r="G2512" i="10"/>
  <c r="G2513" i="10"/>
  <c r="G2514" i="10"/>
  <c r="G2515" i="10"/>
  <c r="G2516" i="10"/>
  <c r="G2517" i="10"/>
  <c r="G2518" i="10"/>
  <c r="G2519" i="10"/>
  <c r="G2520" i="10"/>
  <c r="G2521" i="10"/>
  <c r="G2522" i="10"/>
  <c r="G2523" i="10"/>
  <c r="G2524" i="10"/>
  <c r="G2525" i="10"/>
  <c r="G2526" i="10"/>
  <c r="G2527" i="10"/>
  <c r="G2528" i="10"/>
  <c r="G2529" i="10"/>
  <c r="G2530" i="10"/>
  <c r="G2531" i="10"/>
  <c r="G2532" i="10"/>
  <c r="G2533" i="10"/>
  <c r="G2534" i="10"/>
  <c r="G2535" i="10"/>
  <c r="G2536" i="10"/>
  <c r="G2537" i="10"/>
  <c r="G2538" i="10"/>
  <c r="G2539" i="10"/>
  <c r="G2540" i="10"/>
  <c r="G2541" i="10"/>
  <c r="G2542" i="10"/>
  <c r="G2543" i="10"/>
  <c r="G2544" i="10"/>
  <c r="G2545" i="10"/>
  <c r="G2546" i="10"/>
  <c r="G2547" i="10"/>
  <c r="G2548" i="10"/>
  <c r="G2549" i="10"/>
  <c r="G2550" i="10"/>
  <c r="G2551" i="10"/>
  <c r="G2552" i="10"/>
  <c r="G2553" i="10"/>
  <c r="G2554" i="10"/>
  <c r="G2555" i="10"/>
  <c r="G2556" i="10"/>
  <c r="G2557" i="10"/>
  <c r="G2558" i="10"/>
  <c r="G2559" i="10"/>
  <c r="G2560" i="10"/>
  <c r="G2561" i="10"/>
  <c r="G2562" i="10"/>
  <c r="G2563" i="10"/>
  <c r="G2564" i="10"/>
  <c r="G2565" i="10"/>
  <c r="G2566" i="10"/>
  <c r="G2567" i="10"/>
  <c r="G2568" i="10"/>
  <c r="G2569" i="10"/>
  <c r="G2570" i="10"/>
  <c r="G2571" i="10"/>
  <c r="G2572" i="10"/>
  <c r="G2573" i="10"/>
  <c r="G2574" i="10"/>
  <c r="G2575" i="10"/>
  <c r="G2576" i="10"/>
  <c r="G2577" i="10"/>
  <c r="G2578" i="10"/>
  <c r="G2579" i="10"/>
  <c r="G2580" i="10"/>
  <c r="G2581" i="10"/>
  <c r="G2582" i="10"/>
  <c r="G2583" i="10"/>
  <c r="G2584" i="10"/>
  <c r="G2585" i="10"/>
  <c r="G2586" i="10"/>
  <c r="G2587" i="10"/>
  <c r="G2588" i="10"/>
  <c r="G2589" i="10"/>
  <c r="G2590" i="10"/>
  <c r="G2591" i="10"/>
  <c r="G2592" i="10"/>
  <c r="G2593" i="10"/>
  <c r="G2594" i="10"/>
  <c r="G2595" i="10"/>
  <c r="G2596" i="10"/>
  <c r="G2597" i="10"/>
  <c r="G2598" i="10"/>
  <c r="G2599" i="10"/>
  <c r="G2600" i="10"/>
  <c r="G2601" i="10"/>
  <c r="G2602" i="10"/>
  <c r="G2603" i="10"/>
  <c r="G2604" i="10"/>
  <c r="G2605" i="10"/>
  <c r="G2606" i="10"/>
  <c r="G2607" i="10"/>
  <c r="G2608" i="10"/>
  <c r="G2609" i="10"/>
  <c r="G2610" i="10"/>
  <c r="G2611" i="10"/>
  <c r="G2612" i="10"/>
  <c r="G2613" i="10"/>
  <c r="G2614" i="10"/>
  <c r="G2615" i="10"/>
  <c r="G2616" i="10"/>
  <c r="G2617" i="10"/>
  <c r="G2618" i="10"/>
  <c r="G2619" i="10"/>
  <c r="G2620" i="10"/>
  <c r="G2621" i="10"/>
  <c r="G2622" i="10"/>
  <c r="G2623" i="10"/>
  <c r="G2624" i="10"/>
  <c r="G2625" i="10"/>
  <c r="G2626" i="10"/>
  <c r="G2627" i="10"/>
  <c r="G2628" i="10"/>
  <c r="G2629" i="10"/>
  <c r="G2630" i="10"/>
  <c r="G2631" i="10"/>
  <c r="G2632" i="10"/>
  <c r="G2633" i="10"/>
  <c r="G2634" i="10"/>
  <c r="G2635" i="10"/>
  <c r="G2636" i="10"/>
  <c r="G2637" i="10"/>
  <c r="G2638" i="10"/>
  <c r="G2639" i="10"/>
  <c r="G2640" i="10"/>
  <c r="G2641" i="10"/>
  <c r="G2642" i="10"/>
  <c r="G2643" i="10"/>
  <c r="G2644" i="10"/>
  <c r="G2645" i="10"/>
  <c r="G2646" i="10"/>
  <c r="G2647" i="10"/>
  <c r="G2648" i="10"/>
  <c r="G2649" i="10"/>
  <c r="G2650" i="10"/>
  <c r="G2651" i="10"/>
  <c r="G2652" i="10"/>
  <c r="G2653" i="10"/>
  <c r="G2654" i="10"/>
  <c r="G2655" i="10"/>
  <c r="G2656" i="10"/>
  <c r="G2657" i="10"/>
  <c r="G2658" i="10"/>
  <c r="G2659" i="10"/>
  <c r="G2660" i="10"/>
  <c r="G2661" i="10"/>
  <c r="G2662" i="10"/>
  <c r="G2663" i="10"/>
  <c r="G2664" i="10"/>
  <c r="G2665" i="10"/>
  <c r="G2666" i="10"/>
  <c r="G2667" i="10"/>
  <c r="G2668" i="10"/>
  <c r="G2669" i="10"/>
  <c r="G2670" i="10"/>
  <c r="G2671" i="10"/>
  <c r="G2672" i="10"/>
  <c r="G2673" i="10"/>
  <c r="G2674" i="10"/>
  <c r="G2675" i="10"/>
  <c r="G2676" i="10"/>
  <c r="G2677" i="10"/>
  <c r="G2678" i="10"/>
  <c r="G2679" i="10"/>
  <c r="G2680" i="10"/>
  <c r="G2681" i="10"/>
  <c r="G2682" i="10"/>
  <c r="G2683" i="10"/>
  <c r="G2684" i="10"/>
  <c r="G2685" i="10"/>
  <c r="G2686" i="10"/>
  <c r="G2687" i="10"/>
  <c r="G2688" i="10"/>
  <c r="G2689" i="10"/>
  <c r="G2690" i="10"/>
  <c r="G2691" i="10"/>
  <c r="G2692" i="10"/>
  <c r="G2693" i="10"/>
  <c r="G2694" i="10"/>
  <c r="G2695" i="10"/>
  <c r="G2696" i="10"/>
  <c r="G2697" i="10"/>
  <c r="G2698" i="10"/>
  <c r="G2699" i="10"/>
  <c r="G2700" i="10"/>
  <c r="G2701" i="10"/>
  <c r="G2702" i="10"/>
  <c r="G2703" i="10"/>
  <c r="G2704" i="10"/>
  <c r="G2705" i="10"/>
  <c r="G2706" i="10"/>
  <c r="G2707" i="10"/>
  <c r="G2708" i="10"/>
  <c r="G2709" i="10"/>
  <c r="G2710" i="10"/>
  <c r="G2711" i="10"/>
  <c r="G2712" i="10"/>
  <c r="G2713" i="10"/>
  <c r="G2714" i="10"/>
  <c r="G2715" i="10"/>
  <c r="G2716" i="10"/>
  <c r="G2717" i="10"/>
  <c r="G2718" i="10"/>
  <c r="G2719" i="10"/>
  <c r="G2720" i="10"/>
  <c r="G2721" i="10"/>
  <c r="G2722" i="10"/>
  <c r="G2723" i="10"/>
  <c r="G2724" i="10"/>
  <c r="G2725" i="10"/>
  <c r="G2726" i="10"/>
  <c r="G2727" i="10"/>
  <c r="G2728" i="10"/>
  <c r="G2729" i="10"/>
  <c r="G2730" i="10"/>
  <c r="G2731" i="10"/>
  <c r="G2732" i="10"/>
  <c r="G2733" i="10"/>
  <c r="G2734" i="10"/>
  <c r="G2735" i="10"/>
  <c r="G2736" i="10"/>
  <c r="G2737" i="10"/>
  <c r="G2738" i="10"/>
  <c r="G2739" i="10"/>
  <c r="G2740" i="10"/>
  <c r="G2741" i="10"/>
  <c r="G2742" i="10"/>
  <c r="G2743" i="10"/>
  <c r="G2744" i="10"/>
  <c r="G2745" i="10"/>
  <c r="G2746" i="10"/>
  <c r="G2747" i="10"/>
  <c r="G2748" i="10"/>
  <c r="G2749" i="10"/>
  <c r="G2750" i="10"/>
  <c r="G2751" i="10"/>
  <c r="G2752" i="10"/>
  <c r="G2753" i="10"/>
  <c r="G2754" i="10"/>
  <c r="G2755" i="10"/>
  <c r="G2756" i="10"/>
  <c r="G2757" i="10"/>
  <c r="G2758" i="10"/>
  <c r="G2759" i="10"/>
  <c r="G2760" i="10"/>
  <c r="G2761" i="10"/>
  <c r="G2762" i="10"/>
  <c r="G2763" i="10"/>
  <c r="G2764" i="10"/>
  <c r="G2765" i="10"/>
  <c r="G2766" i="10"/>
  <c r="G2767" i="10"/>
  <c r="G2768" i="10"/>
  <c r="G2769" i="10"/>
  <c r="G2770" i="10"/>
  <c r="G2771" i="10"/>
  <c r="G2772" i="10"/>
  <c r="G2773" i="10"/>
  <c r="G2774" i="10"/>
  <c r="G2775" i="10"/>
  <c r="G2776" i="10"/>
  <c r="G2777" i="10"/>
  <c r="G2778" i="10"/>
  <c r="G2779" i="10"/>
  <c r="G2780" i="10"/>
  <c r="G2781" i="10"/>
  <c r="G2782" i="10"/>
  <c r="G2783" i="10"/>
  <c r="G2784" i="10"/>
  <c r="G2785" i="10"/>
  <c r="G2786" i="10"/>
  <c r="G2787" i="10"/>
  <c r="G2788" i="10"/>
  <c r="G2789" i="10"/>
  <c r="G2790" i="10"/>
  <c r="G2791" i="10"/>
  <c r="G2792" i="10"/>
  <c r="G2793" i="10"/>
  <c r="G2794" i="10"/>
  <c r="G2795" i="10"/>
  <c r="G2796" i="10"/>
  <c r="G2797" i="10"/>
  <c r="G2798" i="10"/>
  <c r="G2799" i="10"/>
  <c r="G2800" i="10"/>
  <c r="G2801" i="10"/>
  <c r="G2802" i="10"/>
  <c r="G2803" i="10"/>
  <c r="G2804" i="10"/>
  <c r="G2805" i="10"/>
  <c r="G2806" i="10"/>
  <c r="G2807" i="10"/>
  <c r="G2808" i="10"/>
  <c r="G2809" i="10"/>
  <c r="G2810" i="10"/>
  <c r="G2811" i="10"/>
  <c r="G2812" i="10"/>
  <c r="G2813" i="10"/>
  <c r="G2814" i="10"/>
  <c r="G2815" i="10"/>
  <c r="G2816" i="10"/>
  <c r="G2817" i="10"/>
  <c r="G2818" i="10"/>
  <c r="G2819" i="10"/>
  <c r="G2820" i="10"/>
  <c r="G2821" i="10"/>
  <c r="G2822" i="10"/>
  <c r="G2823" i="10"/>
  <c r="G2824" i="10"/>
  <c r="G2825" i="10"/>
  <c r="G2826" i="10"/>
  <c r="G2827" i="10"/>
  <c r="G2828" i="10"/>
  <c r="G2829" i="10"/>
  <c r="G2830" i="10"/>
  <c r="G2831" i="10"/>
  <c r="G2832" i="10"/>
  <c r="G2833" i="10"/>
  <c r="G2834" i="10"/>
  <c r="G2835" i="10"/>
  <c r="G2836" i="10"/>
  <c r="G2837" i="10"/>
  <c r="G2838" i="10"/>
  <c r="G2839" i="10"/>
  <c r="G2840" i="10"/>
  <c r="G2841" i="10"/>
  <c r="G2842" i="10"/>
  <c r="G2843" i="10"/>
  <c r="G2844" i="10"/>
  <c r="G2845" i="10"/>
  <c r="G2846" i="10"/>
  <c r="G2847" i="10"/>
  <c r="G2848" i="10"/>
  <c r="G2849" i="10"/>
  <c r="G2850" i="10"/>
  <c r="G2851" i="10"/>
  <c r="G2852" i="10"/>
  <c r="G2853" i="10"/>
  <c r="G2854" i="10"/>
  <c r="G2855" i="10"/>
  <c r="G2856" i="10"/>
  <c r="G2857" i="10"/>
  <c r="G2858" i="10"/>
  <c r="G2859" i="10"/>
  <c r="G2860" i="10"/>
  <c r="G2861" i="10"/>
  <c r="G2862" i="10"/>
  <c r="G2863" i="10"/>
  <c r="G2864" i="10"/>
  <c r="G2865" i="10"/>
  <c r="G2866" i="10"/>
  <c r="G2867" i="10"/>
  <c r="G2868" i="10"/>
  <c r="G2869" i="10"/>
  <c r="G2870" i="10"/>
  <c r="G2871" i="10"/>
  <c r="G2872" i="10"/>
  <c r="G2873" i="10"/>
  <c r="G2874" i="10"/>
  <c r="G2875" i="10"/>
  <c r="G2876" i="10"/>
  <c r="G2877" i="10"/>
  <c r="G2878" i="10"/>
  <c r="G2879" i="10"/>
  <c r="G2880" i="10"/>
  <c r="G2881" i="10"/>
  <c r="G2882" i="10"/>
  <c r="G2883" i="10"/>
  <c r="G2884" i="10"/>
  <c r="G2885" i="10"/>
  <c r="G2886" i="10"/>
  <c r="G2887" i="10"/>
  <c r="G2888" i="10"/>
  <c r="G2889" i="10"/>
  <c r="G2890" i="10"/>
  <c r="G2891" i="10"/>
  <c r="G2892" i="10"/>
  <c r="G2893" i="10"/>
  <c r="G2894" i="10"/>
  <c r="G2895" i="10"/>
  <c r="G2896" i="10"/>
  <c r="G2897" i="10"/>
  <c r="G2898" i="10"/>
  <c r="G2899" i="10"/>
  <c r="G2900" i="10"/>
  <c r="G2901" i="10"/>
  <c r="G2902" i="10"/>
  <c r="G2903" i="10"/>
  <c r="G2904" i="10"/>
  <c r="G2905" i="10"/>
  <c r="G2906" i="10"/>
  <c r="G2907" i="10"/>
  <c r="G2908" i="10"/>
  <c r="G2909" i="10"/>
  <c r="G2910" i="10"/>
  <c r="G2911" i="10"/>
  <c r="G2912" i="10"/>
  <c r="G2913" i="10"/>
  <c r="G2914" i="10"/>
  <c r="G2915" i="10"/>
  <c r="G2916" i="10"/>
  <c r="G2917" i="10"/>
  <c r="G2918" i="10"/>
  <c r="G2919" i="10"/>
  <c r="G2920" i="10"/>
  <c r="G2921" i="10"/>
  <c r="G2922" i="10"/>
  <c r="G2923" i="10"/>
  <c r="G2924" i="10"/>
  <c r="G2925" i="10"/>
  <c r="G2926" i="10"/>
  <c r="G2927" i="10"/>
  <c r="G2928" i="10"/>
  <c r="G2929" i="10"/>
  <c r="G2930" i="10"/>
  <c r="G2931" i="10"/>
  <c r="G2932" i="10"/>
  <c r="G2933" i="10"/>
  <c r="G2934" i="10"/>
  <c r="G2935" i="10"/>
  <c r="G2936" i="10"/>
  <c r="G2937" i="10"/>
  <c r="G2938" i="10"/>
  <c r="G2939" i="10"/>
  <c r="G2940" i="10"/>
  <c r="G2941" i="10"/>
  <c r="G2942" i="10"/>
  <c r="G2943" i="10"/>
  <c r="G2944" i="10"/>
  <c r="G2945" i="10"/>
  <c r="G2946" i="10"/>
  <c r="G2947" i="10"/>
  <c r="G2948" i="10"/>
  <c r="G2949" i="10"/>
  <c r="G2950" i="10"/>
  <c r="G2951" i="10"/>
  <c r="G2952" i="10"/>
  <c r="G2953" i="10"/>
  <c r="G2954" i="10"/>
  <c r="G2955" i="10"/>
  <c r="G2956" i="10"/>
  <c r="G2957" i="10"/>
  <c r="G2958" i="10"/>
  <c r="G2959" i="10"/>
  <c r="G2960" i="10"/>
  <c r="G2961" i="10"/>
  <c r="G2962" i="10"/>
  <c r="G2963" i="10"/>
  <c r="G2964" i="10"/>
  <c r="G2965" i="10"/>
  <c r="G2966" i="10"/>
  <c r="G2967" i="10"/>
  <c r="G2968" i="10"/>
  <c r="G2969" i="10"/>
  <c r="G2970" i="10"/>
  <c r="G2971" i="10"/>
  <c r="G2972" i="10"/>
  <c r="G2973" i="10"/>
  <c r="G2974" i="10"/>
  <c r="G2975" i="10"/>
  <c r="G2976" i="10"/>
  <c r="G2977" i="10"/>
  <c r="G2978" i="10"/>
  <c r="G2979" i="10"/>
  <c r="G2980" i="10"/>
  <c r="G2981" i="10"/>
  <c r="G2982" i="10"/>
  <c r="G2983" i="10"/>
  <c r="G2984" i="10"/>
  <c r="G2985" i="10"/>
  <c r="G2986" i="10"/>
  <c r="G2987" i="10"/>
  <c r="G2988" i="10"/>
  <c r="G2989" i="10"/>
  <c r="G2990" i="10"/>
  <c r="G2991" i="10"/>
  <c r="G2992" i="10"/>
  <c r="G2993" i="10"/>
  <c r="G2994" i="10"/>
  <c r="G2995" i="10"/>
  <c r="G2996" i="10"/>
  <c r="G2997" i="10"/>
  <c r="G2998" i="10"/>
  <c r="G2999" i="10"/>
  <c r="G3000" i="10"/>
  <c r="G3001" i="10"/>
  <c r="G3002" i="10"/>
  <c r="G3003" i="10"/>
  <c r="G3004" i="10"/>
  <c r="G3005" i="10"/>
  <c r="G3006" i="10"/>
  <c r="G3007" i="10"/>
  <c r="G3008" i="10"/>
  <c r="G3009" i="10"/>
  <c r="G3010" i="10"/>
  <c r="G3011" i="10"/>
  <c r="G3012" i="10"/>
  <c r="G3013" i="10"/>
  <c r="G3014" i="10"/>
  <c r="G3015" i="10"/>
  <c r="G3016" i="10"/>
  <c r="G3017" i="10"/>
  <c r="G3018" i="10"/>
  <c r="G3019" i="10"/>
  <c r="G3020" i="10"/>
  <c r="G3021" i="10"/>
  <c r="G3022" i="10"/>
  <c r="G3023" i="10"/>
  <c r="G3024" i="10"/>
  <c r="G3025" i="10"/>
  <c r="G3026" i="10"/>
  <c r="G3027" i="10"/>
  <c r="G3028" i="10"/>
  <c r="G3029" i="10"/>
  <c r="G3030" i="10"/>
  <c r="G3031" i="10"/>
  <c r="G3032" i="10"/>
  <c r="G3033" i="10"/>
  <c r="G3034" i="10"/>
  <c r="G3035" i="10"/>
  <c r="G3036" i="10"/>
  <c r="G3037" i="10"/>
  <c r="G3038" i="10"/>
  <c r="G3039" i="10"/>
  <c r="G3040" i="10"/>
  <c r="G3041" i="10"/>
  <c r="G3042" i="10"/>
  <c r="G3043" i="10"/>
  <c r="G3044" i="10"/>
  <c r="G3045" i="10"/>
  <c r="G3046" i="10"/>
  <c r="G3047" i="10"/>
  <c r="G3048" i="10"/>
  <c r="G3049" i="10"/>
  <c r="G3050" i="10"/>
  <c r="G3051" i="10"/>
  <c r="G3052" i="10"/>
  <c r="G3053" i="10"/>
  <c r="G3054" i="10"/>
  <c r="G3055" i="10"/>
  <c r="G3056" i="10"/>
  <c r="G3057" i="10"/>
  <c r="G3058" i="10"/>
  <c r="G3059" i="10"/>
  <c r="G3060" i="10"/>
  <c r="G3061" i="10"/>
  <c r="G3062" i="10"/>
  <c r="G3063" i="10"/>
  <c r="G3064" i="10"/>
  <c r="G3065" i="10"/>
  <c r="G3066" i="10"/>
  <c r="G3067" i="10"/>
  <c r="G3068" i="10"/>
  <c r="G3069" i="10"/>
  <c r="G3070" i="10"/>
  <c r="G3071" i="10"/>
  <c r="G3072" i="10"/>
  <c r="G3073" i="10"/>
  <c r="G3074" i="10"/>
  <c r="G3075" i="10"/>
  <c r="G3076" i="10"/>
  <c r="G3077" i="10"/>
  <c r="G3078" i="10"/>
  <c r="G3079" i="10"/>
  <c r="G3080" i="10"/>
  <c r="G3081" i="10"/>
  <c r="G3082" i="10"/>
  <c r="G3083" i="10"/>
  <c r="G3084" i="10"/>
  <c r="G3085" i="10"/>
  <c r="G3086" i="10"/>
  <c r="G3087" i="10"/>
  <c r="G3088" i="10"/>
  <c r="G3089" i="10"/>
  <c r="G3090" i="10"/>
  <c r="G3091" i="10"/>
  <c r="G3092" i="10"/>
  <c r="G3093" i="10"/>
  <c r="G3094" i="10"/>
  <c r="G3095" i="10"/>
  <c r="G3096" i="10"/>
  <c r="G3097" i="10"/>
  <c r="G3098" i="10"/>
  <c r="G3099" i="10"/>
  <c r="G3100" i="10"/>
  <c r="G3101" i="10"/>
  <c r="G3102" i="10"/>
  <c r="G3103" i="10"/>
  <c r="G3104" i="10"/>
  <c r="G3105" i="10"/>
  <c r="G3106" i="10"/>
  <c r="G3107" i="10"/>
  <c r="G3108" i="10"/>
  <c r="G3109" i="10"/>
  <c r="G3110" i="10"/>
  <c r="G3111" i="10"/>
  <c r="G3112" i="10"/>
  <c r="G3113" i="10"/>
  <c r="G3114" i="10"/>
  <c r="G3115" i="10"/>
  <c r="G3116" i="10"/>
  <c r="G3117" i="10"/>
  <c r="G3118" i="10"/>
  <c r="G3119" i="10"/>
  <c r="G3120" i="10"/>
  <c r="G3121" i="10"/>
  <c r="G3122" i="10"/>
  <c r="G3123" i="10"/>
  <c r="G3124" i="10"/>
  <c r="G3125" i="10"/>
  <c r="G3126" i="10"/>
  <c r="G3127" i="10"/>
  <c r="G3128" i="10"/>
  <c r="G3129" i="10"/>
  <c r="G3130" i="10"/>
  <c r="G3131" i="10"/>
  <c r="G3132" i="10"/>
  <c r="G3133" i="10"/>
  <c r="G3134" i="10"/>
  <c r="G3135" i="10"/>
  <c r="G3136" i="10"/>
  <c r="G3137" i="10"/>
  <c r="G3138" i="10"/>
  <c r="G3139" i="10"/>
  <c r="G3140" i="10"/>
  <c r="G3141" i="10"/>
  <c r="G3142" i="10"/>
  <c r="G3143" i="10"/>
  <c r="G3144" i="10"/>
  <c r="G3145" i="10"/>
  <c r="G3146" i="10"/>
  <c r="G3147" i="10"/>
  <c r="G3148" i="10"/>
  <c r="G3149" i="10"/>
  <c r="G3150" i="10"/>
  <c r="G3151" i="10"/>
  <c r="G3152" i="10"/>
  <c r="G3153" i="10"/>
  <c r="G3154" i="10"/>
  <c r="G3155" i="10"/>
  <c r="G3156" i="10"/>
  <c r="G3157" i="10"/>
  <c r="G3158" i="10"/>
  <c r="G3159" i="10"/>
  <c r="G3160" i="10"/>
  <c r="G3161" i="10"/>
  <c r="G3162" i="10"/>
  <c r="G3163" i="10"/>
  <c r="G3164" i="10"/>
  <c r="G3165" i="10"/>
  <c r="G3166" i="10"/>
  <c r="G3167" i="10"/>
  <c r="G3168" i="10"/>
  <c r="G3169" i="10"/>
  <c r="G3170" i="10"/>
  <c r="G3171" i="10"/>
  <c r="G3172" i="10"/>
  <c r="G3173" i="10"/>
  <c r="G3174" i="10"/>
  <c r="G3175" i="10"/>
  <c r="G3176" i="10"/>
  <c r="G3177" i="10"/>
  <c r="G3178" i="10"/>
  <c r="G3179" i="10"/>
  <c r="G3180" i="10"/>
  <c r="G3181" i="10"/>
  <c r="G3182" i="10"/>
  <c r="G3183" i="10"/>
  <c r="G3184" i="10"/>
  <c r="G3185" i="10"/>
  <c r="G3186" i="10"/>
  <c r="G3187" i="10"/>
  <c r="G3188" i="10"/>
  <c r="G3189" i="10"/>
  <c r="G3190" i="10"/>
  <c r="G3191" i="10"/>
  <c r="G3192" i="10"/>
  <c r="G3193" i="10"/>
  <c r="G3194" i="10"/>
  <c r="G3195" i="10"/>
  <c r="G3196" i="10"/>
  <c r="G3197" i="10"/>
  <c r="G3198" i="10"/>
  <c r="G3199" i="10"/>
  <c r="G3200" i="10"/>
  <c r="G3201" i="10"/>
  <c r="G3202" i="10"/>
  <c r="G3203" i="10"/>
  <c r="G3204" i="10"/>
  <c r="G3205" i="10"/>
  <c r="G3206" i="10"/>
  <c r="G3207" i="10"/>
  <c r="G3208" i="10"/>
  <c r="G3209" i="10"/>
  <c r="G3210" i="10"/>
  <c r="G3211" i="10"/>
  <c r="G3212" i="10"/>
  <c r="G3213" i="10"/>
  <c r="G3214" i="10"/>
  <c r="G3215" i="10"/>
  <c r="G3216" i="10"/>
  <c r="G3217" i="10"/>
  <c r="G3218" i="10"/>
  <c r="G3219" i="10"/>
  <c r="G3220" i="10"/>
  <c r="G3221" i="10"/>
  <c r="G3222" i="10"/>
  <c r="G3223" i="10"/>
  <c r="G3224" i="10"/>
  <c r="G3225" i="10"/>
  <c r="G3226" i="10"/>
  <c r="G3227" i="10"/>
  <c r="G3228" i="10"/>
  <c r="G3229" i="10"/>
  <c r="G3230" i="10"/>
  <c r="G3231" i="10"/>
  <c r="G3232" i="10"/>
  <c r="G3233" i="10"/>
  <c r="G3234" i="10"/>
  <c r="G3235" i="10"/>
  <c r="G3236" i="10"/>
  <c r="G3237" i="10"/>
  <c r="G3238" i="10"/>
  <c r="G3239" i="10"/>
  <c r="G3240" i="10"/>
  <c r="G3241" i="10"/>
  <c r="G3242" i="10"/>
  <c r="G3243" i="10"/>
  <c r="G3244" i="10"/>
  <c r="G3245" i="10"/>
  <c r="G3246" i="10"/>
  <c r="G3247" i="10"/>
  <c r="G3248" i="10"/>
  <c r="G3249" i="10"/>
  <c r="G3250" i="10"/>
  <c r="G3251" i="10"/>
  <c r="G3252" i="10"/>
  <c r="G3253" i="10"/>
  <c r="G3254" i="10"/>
  <c r="G3255" i="10"/>
  <c r="G3256" i="10"/>
  <c r="G3257" i="10"/>
  <c r="G3258" i="10"/>
  <c r="G3259" i="10"/>
  <c r="G3260" i="10"/>
  <c r="G3261" i="10"/>
  <c r="G3262" i="10"/>
  <c r="G3263" i="10"/>
  <c r="G3264" i="10"/>
  <c r="G3265" i="10"/>
  <c r="G3266" i="10"/>
  <c r="G3267" i="10"/>
  <c r="G3268" i="10"/>
  <c r="G3269" i="10"/>
  <c r="G3270" i="10"/>
  <c r="G3271" i="10"/>
  <c r="G3272" i="10"/>
  <c r="G3273" i="10"/>
  <c r="G3274" i="10"/>
  <c r="G3275" i="10"/>
  <c r="G3276" i="10"/>
  <c r="G3277" i="10"/>
  <c r="G3278" i="10"/>
  <c r="G3279" i="10"/>
  <c r="G3280" i="10"/>
  <c r="G3281" i="10"/>
  <c r="G3282" i="10"/>
  <c r="G3283" i="10"/>
  <c r="G3284" i="10"/>
  <c r="G3285" i="10"/>
  <c r="G3286" i="10"/>
  <c r="G3287" i="10"/>
  <c r="G3288" i="10"/>
  <c r="G3289" i="10"/>
  <c r="G3290" i="10"/>
  <c r="G3291" i="10"/>
  <c r="G3292" i="10"/>
  <c r="G3293" i="10"/>
  <c r="G3294" i="10"/>
  <c r="G3295" i="10"/>
  <c r="G3296" i="10"/>
  <c r="G3297" i="10"/>
  <c r="G3298" i="10"/>
  <c r="G3299" i="10"/>
  <c r="G3300" i="10"/>
  <c r="G3301" i="10"/>
  <c r="G3302" i="10"/>
  <c r="G3303" i="10"/>
  <c r="G3304" i="10"/>
  <c r="G3305" i="10"/>
  <c r="G3306" i="10"/>
  <c r="G3307" i="10"/>
  <c r="G3308" i="10"/>
  <c r="G3309" i="10"/>
  <c r="G3310" i="10"/>
  <c r="G3311" i="10"/>
  <c r="G3312" i="10"/>
  <c r="G3313" i="10"/>
  <c r="G3314" i="10"/>
  <c r="G3315" i="10"/>
  <c r="G3316" i="10"/>
  <c r="G3317" i="10"/>
  <c r="G3318" i="10"/>
  <c r="G3319" i="10"/>
  <c r="G3320" i="10"/>
  <c r="G3321" i="10"/>
  <c r="G3322" i="10"/>
  <c r="G3323" i="10"/>
  <c r="G3324" i="10"/>
  <c r="G3325" i="10"/>
  <c r="G3326" i="10"/>
  <c r="G3327" i="10"/>
  <c r="G3328" i="10"/>
  <c r="G3329" i="10"/>
  <c r="G3330" i="10"/>
  <c r="G3331" i="10"/>
  <c r="G3332" i="10"/>
  <c r="G3333" i="10"/>
  <c r="G3334" i="10"/>
  <c r="G3335" i="10"/>
  <c r="G3336" i="10"/>
  <c r="G3337" i="10"/>
  <c r="G3338" i="10"/>
  <c r="G3339" i="10"/>
  <c r="G3340" i="10"/>
  <c r="G3341" i="10"/>
  <c r="G3342" i="10"/>
  <c r="G3343" i="10"/>
  <c r="G3344" i="10"/>
  <c r="G3345" i="10"/>
  <c r="G3346" i="10"/>
  <c r="G3347" i="10"/>
  <c r="G3348" i="10"/>
  <c r="G3349" i="10"/>
  <c r="G3350" i="10"/>
  <c r="G3351" i="10"/>
  <c r="G3352" i="10"/>
  <c r="G3353" i="10"/>
  <c r="G3354" i="10"/>
  <c r="G3355" i="10"/>
  <c r="G3356" i="10"/>
  <c r="G3357" i="10"/>
  <c r="G3358" i="10"/>
  <c r="G3359" i="10"/>
  <c r="G3360" i="10"/>
  <c r="G3361" i="10"/>
  <c r="G3362" i="10"/>
  <c r="G3363" i="10"/>
  <c r="G3364" i="10"/>
  <c r="G3365" i="10"/>
  <c r="G3366" i="10"/>
  <c r="G3367" i="10"/>
  <c r="G3368" i="10"/>
  <c r="G3369" i="10"/>
  <c r="G3370" i="10"/>
  <c r="G3371" i="10"/>
  <c r="G3372" i="10"/>
  <c r="G3373" i="10"/>
  <c r="G3374" i="10"/>
  <c r="G3375" i="10"/>
  <c r="G3376" i="10"/>
  <c r="G3377" i="10"/>
  <c r="G3378" i="10"/>
  <c r="G3379" i="10"/>
  <c r="G3380" i="10"/>
  <c r="G3381" i="10"/>
  <c r="G3382" i="10"/>
  <c r="G3383" i="10"/>
  <c r="G3384" i="10"/>
  <c r="G3385" i="10"/>
  <c r="G3386" i="10"/>
  <c r="G3387" i="10"/>
  <c r="G3388" i="10"/>
  <c r="G3389" i="10"/>
  <c r="G3390" i="10"/>
  <c r="G3391" i="10"/>
  <c r="G3392" i="10"/>
  <c r="G3393" i="10"/>
  <c r="G3394" i="10"/>
  <c r="G3395" i="10"/>
  <c r="G3396" i="10"/>
  <c r="G3397" i="10"/>
  <c r="G3398" i="10"/>
  <c r="G3399" i="10"/>
  <c r="G3400" i="10"/>
  <c r="G3401" i="10"/>
  <c r="G3402" i="10"/>
  <c r="G3403" i="10"/>
  <c r="G3404" i="10"/>
  <c r="G3405" i="10"/>
  <c r="G3406" i="10"/>
  <c r="G3407" i="10"/>
  <c r="G3408" i="10"/>
  <c r="G3409" i="10"/>
  <c r="G3410" i="10"/>
  <c r="G3411" i="10"/>
  <c r="G3412" i="10"/>
  <c r="G3413" i="10"/>
  <c r="G3414" i="10"/>
  <c r="G3415" i="10"/>
  <c r="G3416" i="10"/>
  <c r="G3417" i="10"/>
  <c r="G3418" i="10"/>
  <c r="G3419" i="10"/>
  <c r="G3420" i="10"/>
  <c r="G3421" i="10"/>
  <c r="G3422" i="10"/>
  <c r="G3423" i="10"/>
  <c r="G3424" i="10"/>
  <c r="G3425" i="10"/>
  <c r="G3426" i="10"/>
  <c r="G3427" i="10"/>
  <c r="G3428" i="10"/>
  <c r="G3429" i="10"/>
  <c r="G3430" i="10"/>
  <c r="G3431" i="10"/>
  <c r="G3432" i="10"/>
  <c r="G3433" i="10"/>
  <c r="G3434" i="10"/>
  <c r="G3435" i="10"/>
  <c r="G3436" i="10"/>
  <c r="G3437" i="10"/>
  <c r="G3438" i="10"/>
  <c r="G3439" i="10"/>
  <c r="G3440" i="10"/>
  <c r="G3441" i="10"/>
  <c r="G3442" i="10"/>
  <c r="G3443" i="10"/>
  <c r="G3444" i="10"/>
  <c r="G3445" i="10"/>
  <c r="G3446" i="10"/>
  <c r="G3447" i="10"/>
  <c r="G3448" i="10"/>
  <c r="G3449" i="10"/>
  <c r="G3450" i="10"/>
  <c r="G3451" i="10"/>
  <c r="G3452" i="10"/>
  <c r="G3453" i="10"/>
  <c r="G3454" i="10"/>
  <c r="G3455" i="10"/>
  <c r="G3456" i="10"/>
  <c r="G3457" i="10"/>
  <c r="G3458" i="10"/>
  <c r="G3459" i="10"/>
  <c r="G3460" i="10"/>
  <c r="G3461" i="10"/>
  <c r="G3462" i="10"/>
  <c r="G3463" i="10"/>
  <c r="G3464" i="10"/>
  <c r="G3465" i="10"/>
  <c r="G3466" i="10"/>
  <c r="G3467" i="10"/>
  <c r="G3468" i="10"/>
  <c r="G3469" i="10"/>
  <c r="G3470" i="10"/>
  <c r="G3471" i="10"/>
  <c r="G3472" i="10"/>
  <c r="G3473" i="10"/>
  <c r="G3474" i="10"/>
  <c r="G3475" i="10"/>
  <c r="G3476" i="10"/>
  <c r="G3477" i="10"/>
  <c r="G3478" i="10"/>
  <c r="G3479" i="10"/>
  <c r="G3480" i="10"/>
  <c r="G3481" i="10"/>
  <c r="G3482" i="10"/>
  <c r="G3483" i="10"/>
  <c r="G3484" i="10"/>
  <c r="G3485" i="10"/>
  <c r="G3486" i="10"/>
  <c r="G3487" i="10"/>
  <c r="G3488" i="10"/>
  <c r="G3489" i="10"/>
  <c r="G3490" i="10"/>
  <c r="G3491" i="10"/>
  <c r="G3492" i="10"/>
  <c r="G3493" i="10"/>
  <c r="G3494" i="10"/>
  <c r="G3495" i="10"/>
  <c r="G3496" i="10"/>
  <c r="G3497" i="10"/>
  <c r="G3498" i="10"/>
  <c r="G3499" i="10"/>
  <c r="G3500" i="10"/>
  <c r="G3501" i="10"/>
  <c r="G3502" i="10"/>
  <c r="G3503" i="10"/>
  <c r="G3504" i="10"/>
  <c r="G3505" i="10"/>
  <c r="G3506" i="10"/>
  <c r="G3507" i="10"/>
  <c r="G3508" i="10"/>
  <c r="G3509" i="10"/>
  <c r="G3510" i="10"/>
  <c r="G3511" i="10"/>
  <c r="G3512" i="10"/>
  <c r="G3513" i="10"/>
  <c r="G3514" i="10"/>
  <c r="G3515" i="10"/>
  <c r="G3516" i="10"/>
  <c r="G3517" i="10"/>
  <c r="G3518" i="10"/>
  <c r="G3519" i="10"/>
  <c r="G3520" i="10"/>
  <c r="G3521" i="10"/>
  <c r="G3522" i="10"/>
  <c r="G3523" i="10"/>
  <c r="G3524" i="10"/>
  <c r="G3525" i="10"/>
  <c r="G3526" i="10"/>
  <c r="G3527" i="10"/>
  <c r="G3528" i="10"/>
  <c r="G3529" i="10"/>
  <c r="G3530" i="10"/>
  <c r="G3531" i="10"/>
  <c r="G3532" i="10"/>
  <c r="G3533" i="10"/>
  <c r="G3534" i="10"/>
  <c r="G3535" i="10"/>
  <c r="G3536" i="10"/>
  <c r="G3537" i="10"/>
  <c r="G3538" i="10"/>
  <c r="G3539" i="10"/>
  <c r="G3540" i="10"/>
  <c r="G3541" i="10"/>
  <c r="G3542" i="10"/>
  <c r="G3543" i="10"/>
  <c r="G3544" i="10"/>
  <c r="G3545" i="10"/>
  <c r="G3546" i="10"/>
  <c r="G3547" i="10"/>
  <c r="G3548" i="10"/>
  <c r="G3549" i="10"/>
  <c r="G3550" i="10"/>
  <c r="G3551" i="10"/>
  <c r="G3552" i="10"/>
  <c r="G3553" i="10"/>
  <c r="G3554" i="10"/>
  <c r="G3555" i="10"/>
  <c r="G3556" i="10"/>
  <c r="G3557" i="10"/>
  <c r="G3558" i="10"/>
  <c r="G3559" i="10"/>
  <c r="G3560" i="10"/>
  <c r="G3561" i="10"/>
  <c r="G3562" i="10"/>
  <c r="G3563" i="10"/>
  <c r="G3564" i="10"/>
  <c r="G3565" i="10"/>
  <c r="G3566" i="10"/>
  <c r="G3567" i="10"/>
  <c r="G3568" i="10"/>
  <c r="G3569" i="10"/>
  <c r="G3570" i="10"/>
  <c r="G3571" i="10"/>
  <c r="G3572" i="10"/>
  <c r="G3573" i="10"/>
  <c r="G3574" i="10"/>
  <c r="G3575" i="10"/>
  <c r="G3576" i="10"/>
  <c r="G3577" i="10"/>
  <c r="G3578" i="10"/>
  <c r="G3579" i="10"/>
  <c r="G3580" i="10"/>
  <c r="G3581" i="10"/>
  <c r="G3582" i="10"/>
  <c r="G3583" i="10"/>
  <c r="G3584" i="10"/>
  <c r="G3585" i="10"/>
  <c r="G3586" i="10"/>
  <c r="G3587" i="10"/>
  <c r="G3588" i="10"/>
  <c r="G3589" i="10"/>
  <c r="G3590" i="10"/>
  <c r="G3591" i="10"/>
  <c r="G3592" i="10"/>
  <c r="G3593" i="10"/>
  <c r="G3594" i="10"/>
  <c r="G3595" i="10"/>
  <c r="G3596" i="10"/>
  <c r="G3597" i="10"/>
  <c r="G3598" i="10"/>
  <c r="G3599" i="10"/>
  <c r="G3600" i="10"/>
  <c r="G3601" i="10"/>
  <c r="G3602" i="10"/>
  <c r="G3603" i="10"/>
  <c r="G3604" i="10"/>
  <c r="G3605" i="10"/>
  <c r="G3606" i="10"/>
  <c r="G3607" i="10"/>
  <c r="G3608" i="10"/>
  <c r="G3609" i="10"/>
  <c r="G3610" i="10"/>
  <c r="G3611" i="10"/>
  <c r="G3612" i="10"/>
  <c r="G3613" i="10"/>
  <c r="G3614" i="10"/>
  <c r="G3615" i="10"/>
  <c r="G3616" i="10"/>
  <c r="G3617" i="10"/>
  <c r="G3618" i="10"/>
  <c r="G3619" i="10"/>
  <c r="G3620" i="10"/>
  <c r="G3621" i="10"/>
  <c r="G3622" i="10"/>
  <c r="G3623" i="10"/>
  <c r="G3624" i="10"/>
  <c r="G3625" i="10"/>
  <c r="G3626" i="10"/>
  <c r="G3627" i="10"/>
  <c r="G3628" i="10"/>
  <c r="G3629" i="10"/>
  <c r="G3630" i="10"/>
  <c r="G3631" i="10"/>
  <c r="G3632" i="10"/>
  <c r="G3633" i="10"/>
  <c r="G3634" i="10"/>
  <c r="G3635" i="10"/>
  <c r="G3636" i="10"/>
  <c r="G3637" i="10"/>
  <c r="G3638" i="10"/>
  <c r="G3639" i="10"/>
  <c r="G3640" i="10"/>
  <c r="G3641" i="10"/>
  <c r="G3642" i="10"/>
  <c r="G3643" i="10"/>
  <c r="G3644" i="10"/>
  <c r="G3645" i="10"/>
  <c r="G3646" i="10"/>
  <c r="G3647" i="10"/>
  <c r="G3648" i="10"/>
  <c r="G3649" i="10"/>
  <c r="G3650" i="10"/>
  <c r="G3651" i="10"/>
  <c r="G3652" i="10"/>
  <c r="G3653" i="10"/>
  <c r="G3654" i="10"/>
  <c r="G3655" i="10"/>
  <c r="G3656" i="10"/>
  <c r="G3657" i="10"/>
  <c r="G3658" i="10"/>
  <c r="G3659" i="10"/>
  <c r="G3660" i="10"/>
  <c r="G3661" i="10"/>
  <c r="G3662" i="10"/>
  <c r="G3663" i="10"/>
  <c r="G3664" i="10"/>
  <c r="G3665" i="10"/>
  <c r="G3666" i="10"/>
  <c r="G3667" i="10"/>
  <c r="G3668" i="10"/>
  <c r="G3669" i="10"/>
  <c r="G3670" i="10"/>
  <c r="G3671" i="10"/>
  <c r="G3672" i="10"/>
  <c r="G3673" i="10"/>
  <c r="G3674" i="10"/>
  <c r="G3675" i="10"/>
  <c r="G3676" i="10"/>
  <c r="G3677" i="10"/>
  <c r="G3678" i="10"/>
  <c r="G3679" i="10"/>
  <c r="G3680" i="10"/>
  <c r="G3681" i="10"/>
  <c r="G3682" i="10"/>
  <c r="G3683" i="10"/>
  <c r="G3684" i="10"/>
  <c r="G3685" i="10"/>
  <c r="G3686" i="10"/>
  <c r="G3687" i="10"/>
  <c r="G3688" i="10"/>
  <c r="G3689" i="10"/>
  <c r="G3690" i="10"/>
  <c r="G3691" i="10"/>
  <c r="G3692" i="10"/>
  <c r="G3693" i="10"/>
  <c r="G3694" i="10"/>
  <c r="G3695" i="10"/>
  <c r="G3696" i="10"/>
  <c r="G3697" i="10"/>
  <c r="G3698" i="10"/>
  <c r="G3699" i="10"/>
  <c r="G3700" i="10"/>
  <c r="G3701" i="10"/>
  <c r="G3702" i="10"/>
  <c r="G3703" i="10"/>
  <c r="G3704" i="10"/>
  <c r="G3705" i="10"/>
  <c r="G3706" i="10"/>
  <c r="G3707" i="10"/>
  <c r="G3708" i="10"/>
  <c r="G3709" i="10"/>
  <c r="G3710" i="10"/>
  <c r="G3711" i="10"/>
  <c r="G3712" i="10"/>
  <c r="G3713" i="10"/>
  <c r="G3714" i="10"/>
  <c r="G3715" i="10"/>
  <c r="G3716" i="10"/>
  <c r="G3717" i="10"/>
  <c r="G3718" i="10"/>
  <c r="G3719" i="10"/>
  <c r="G3720" i="10"/>
  <c r="G3721" i="10"/>
  <c r="G3722" i="10"/>
  <c r="G3723" i="10"/>
  <c r="G3724" i="10"/>
  <c r="G3725" i="10"/>
  <c r="G3726" i="10"/>
  <c r="G3727" i="10"/>
  <c r="G3728" i="10"/>
  <c r="G3729" i="10"/>
  <c r="G3730" i="10"/>
  <c r="G3731" i="10"/>
  <c r="G3732" i="10"/>
  <c r="G3733" i="10"/>
  <c r="G3734" i="10"/>
  <c r="G3735" i="10"/>
  <c r="G3736" i="10"/>
  <c r="G3737" i="10"/>
  <c r="G3738" i="10"/>
  <c r="G3739" i="10"/>
  <c r="G3740" i="10"/>
  <c r="G3741" i="10"/>
  <c r="G3742" i="10"/>
  <c r="G3743" i="10"/>
  <c r="G3744" i="10"/>
  <c r="G3745" i="10"/>
  <c r="G3746" i="10"/>
  <c r="G3747" i="10"/>
  <c r="G3748" i="10"/>
  <c r="G3749" i="10"/>
  <c r="G3750" i="10"/>
  <c r="G3751" i="10"/>
  <c r="G3752" i="10"/>
  <c r="G3753" i="10"/>
  <c r="G3754" i="10"/>
  <c r="G3755" i="10"/>
  <c r="G3756" i="10"/>
  <c r="G3757" i="10"/>
  <c r="G3758" i="10"/>
  <c r="G3759" i="10"/>
  <c r="G3760" i="10"/>
  <c r="G3761" i="10"/>
  <c r="G3762" i="10"/>
  <c r="G3763" i="10"/>
  <c r="G3764" i="10"/>
  <c r="G3765" i="10"/>
  <c r="G3766" i="10"/>
  <c r="G3767" i="10"/>
  <c r="G3768" i="10"/>
  <c r="G3769" i="10"/>
  <c r="G3770" i="10"/>
  <c r="G3771" i="10"/>
  <c r="G3772" i="10"/>
  <c r="G3773" i="10"/>
  <c r="G3774" i="10"/>
  <c r="G3775" i="10"/>
  <c r="G3776" i="10"/>
  <c r="G3777" i="10"/>
  <c r="G3778" i="10"/>
  <c r="G3779" i="10"/>
  <c r="G3780" i="10"/>
  <c r="G3781" i="10"/>
  <c r="G3782" i="10"/>
  <c r="G3783" i="10"/>
  <c r="G3784" i="10"/>
  <c r="G3785" i="10"/>
  <c r="G3786" i="10"/>
  <c r="G3787" i="10"/>
  <c r="G3788" i="10"/>
  <c r="G3789" i="10"/>
  <c r="G3790" i="10"/>
  <c r="G3791" i="10"/>
  <c r="G3792" i="10"/>
  <c r="G3793" i="10"/>
  <c r="G3794" i="10"/>
  <c r="G3795" i="10"/>
  <c r="G3796" i="10"/>
  <c r="G3797" i="10"/>
  <c r="G3798" i="10"/>
  <c r="G3799" i="10"/>
  <c r="G3800" i="10"/>
  <c r="G3801" i="10"/>
  <c r="G3802" i="10"/>
  <c r="G3803" i="10"/>
  <c r="G3804" i="10"/>
  <c r="G3805" i="10"/>
  <c r="G3806" i="10"/>
  <c r="G3807" i="10"/>
  <c r="G3808" i="10"/>
  <c r="G3809" i="10"/>
  <c r="G3810" i="10"/>
  <c r="G3811" i="10"/>
  <c r="G3812" i="10"/>
  <c r="G3813" i="10"/>
  <c r="G3814" i="10"/>
  <c r="G3815" i="10"/>
  <c r="G3816" i="10"/>
  <c r="G3817" i="10"/>
  <c r="G3818" i="10"/>
  <c r="G3819" i="10"/>
  <c r="G3820" i="10"/>
  <c r="G3821" i="10"/>
  <c r="G3822" i="10"/>
  <c r="G3823" i="10"/>
  <c r="G3824" i="10"/>
  <c r="G3825" i="10"/>
  <c r="G3826" i="10"/>
  <c r="G3827" i="10"/>
  <c r="G3828" i="10"/>
  <c r="G3829" i="10"/>
  <c r="G3830" i="10"/>
  <c r="G3831" i="10"/>
  <c r="G3832" i="10"/>
  <c r="G3833" i="10"/>
  <c r="G3834" i="10"/>
  <c r="G3835" i="10"/>
  <c r="G3836" i="10"/>
  <c r="G3837" i="10"/>
  <c r="G3838" i="10"/>
  <c r="G3839" i="10"/>
  <c r="G3840" i="10"/>
  <c r="G3841" i="10"/>
  <c r="G3842" i="10"/>
  <c r="G3843" i="10"/>
  <c r="G3844" i="10"/>
  <c r="G3845" i="10"/>
  <c r="G3846" i="10"/>
  <c r="G3847" i="10"/>
  <c r="G3848" i="10"/>
  <c r="G3849" i="10"/>
  <c r="G3850" i="10"/>
  <c r="G3851" i="10"/>
  <c r="G3852" i="10"/>
  <c r="G3853" i="10"/>
  <c r="G3854" i="10"/>
  <c r="G3855" i="10"/>
  <c r="G3856" i="10"/>
  <c r="G3857" i="10"/>
  <c r="G3858" i="10"/>
  <c r="G3859" i="10"/>
  <c r="G3860" i="10"/>
  <c r="G3861" i="10"/>
  <c r="G3862" i="10"/>
  <c r="G3863" i="10"/>
  <c r="G3864" i="10"/>
  <c r="G3865" i="10"/>
  <c r="G3866" i="10"/>
  <c r="G3867" i="10"/>
  <c r="G3868" i="10"/>
  <c r="G3869" i="10"/>
  <c r="G3870" i="10"/>
  <c r="G3871" i="10"/>
  <c r="G3872" i="10"/>
  <c r="G3873" i="10"/>
  <c r="G3874" i="10"/>
  <c r="G3875" i="10"/>
  <c r="G3876" i="10"/>
  <c r="G3877" i="10"/>
  <c r="G3878" i="10"/>
  <c r="G3879" i="10"/>
  <c r="G3880" i="10"/>
  <c r="G3881" i="10"/>
  <c r="G3882" i="10"/>
  <c r="G3883" i="10"/>
  <c r="G3884" i="10"/>
  <c r="G3885" i="10"/>
  <c r="G3886" i="10"/>
  <c r="G3887" i="10"/>
  <c r="G3888" i="10"/>
  <c r="G3889" i="10"/>
  <c r="G3890" i="10"/>
  <c r="G3891" i="10"/>
  <c r="G3892" i="10"/>
  <c r="G3893" i="10"/>
  <c r="G3894" i="10"/>
  <c r="G3895" i="10"/>
  <c r="G3896" i="10"/>
  <c r="G3897" i="10"/>
  <c r="G3898" i="10"/>
  <c r="G3899" i="10"/>
  <c r="G3900" i="10"/>
  <c r="G3901" i="10"/>
  <c r="G3902" i="10"/>
  <c r="G3903" i="10"/>
  <c r="G3904" i="10"/>
  <c r="G3905" i="10"/>
  <c r="G3906" i="10"/>
  <c r="G3907" i="10"/>
  <c r="G3908" i="10"/>
  <c r="G3909" i="10"/>
  <c r="G3910" i="10"/>
  <c r="G3911" i="10"/>
  <c r="G3912" i="10"/>
  <c r="G3913" i="10"/>
  <c r="G3914" i="10"/>
  <c r="G3915" i="10"/>
  <c r="G3916" i="10"/>
  <c r="G3917" i="10"/>
  <c r="G3918" i="10"/>
  <c r="G3919" i="10"/>
  <c r="G3920" i="10"/>
  <c r="G3921" i="10"/>
  <c r="G3922" i="10"/>
  <c r="G3923" i="10"/>
  <c r="G3924" i="10"/>
  <c r="G3925" i="10"/>
  <c r="G3926" i="10"/>
  <c r="G3927" i="10"/>
  <c r="G3928" i="10"/>
  <c r="G3929" i="10"/>
  <c r="G3930" i="10"/>
  <c r="G3931" i="10"/>
  <c r="G3932" i="10"/>
  <c r="G3933" i="10"/>
  <c r="G3934" i="10"/>
  <c r="G3935" i="10"/>
  <c r="G3936" i="10"/>
  <c r="G3937" i="10"/>
  <c r="G3938" i="10"/>
  <c r="G3939" i="10"/>
  <c r="G3940" i="10"/>
  <c r="G3941" i="10"/>
  <c r="G3942" i="10"/>
  <c r="G3943" i="10"/>
  <c r="G3944" i="10"/>
  <c r="G3945" i="10"/>
  <c r="G3946" i="10"/>
  <c r="G3947" i="10"/>
  <c r="G3948" i="10"/>
  <c r="G3949" i="10"/>
  <c r="G3950" i="10"/>
  <c r="G3951" i="10"/>
  <c r="G3952" i="10"/>
  <c r="G3953" i="10"/>
  <c r="G3954" i="10"/>
  <c r="G3955" i="10"/>
  <c r="G3956" i="10"/>
  <c r="G3957" i="10"/>
  <c r="G3958" i="10"/>
  <c r="G3959" i="10"/>
  <c r="G3960" i="10"/>
  <c r="G3961" i="10"/>
  <c r="G3962" i="10"/>
  <c r="G3963" i="10"/>
  <c r="G3964" i="10"/>
  <c r="G3965" i="10"/>
  <c r="G3966" i="10"/>
  <c r="G3967" i="10"/>
  <c r="G3968" i="10"/>
  <c r="G3969" i="10"/>
  <c r="G3970" i="10"/>
  <c r="G3971" i="10"/>
  <c r="G3972" i="10"/>
  <c r="G3973" i="10"/>
  <c r="G3974" i="10"/>
  <c r="G3975" i="10"/>
  <c r="G3976" i="10"/>
  <c r="G3977" i="10"/>
  <c r="G3978" i="10"/>
  <c r="G3979" i="10"/>
  <c r="G3980" i="10"/>
  <c r="G3981" i="10"/>
  <c r="G3982" i="10"/>
  <c r="G3983" i="10"/>
  <c r="G3984" i="10"/>
  <c r="G3985" i="10"/>
  <c r="G3986" i="10"/>
  <c r="G3987" i="10"/>
  <c r="G3988" i="10"/>
  <c r="G3989" i="10"/>
  <c r="G3990" i="10"/>
  <c r="G3991" i="10"/>
  <c r="G3992" i="10"/>
  <c r="G3993" i="10"/>
  <c r="G3994" i="10"/>
  <c r="G3995" i="10"/>
  <c r="G3996" i="10"/>
  <c r="G3997" i="10"/>
  <c r="G3998" i="10"/>
  <c r="G3999" i="10"/>
  <c r="G4000" i="10"/>
  <c r="G4001" i="10"/>
  <c r="G4002" i="10"/>
  <c r="G4003" i="10"/>
  <c r="G4004" i="10"/>
  <c r="G4005" i="10"/>
  <c r="G4006" i="10"/>
  <c r="G4007" i="10"/>
  <c r="G4008" i="10"/>
  <c r="G4009" i="10"/>
  <c r="G4010" i="10"/>
  <c r="G4011" i="10"/>
  <c r="G4012" i="10"/>
  <c r="G4013" i="10"/>
  <c r="G4014" i="10"/>
  <c r="G4015" i="10"/>
  <c r="G4016" i="10"/>
  <c r="G4017" i="10"/>
  <c r="G4018" i="10"/>
  <c r="G4019" i="10"/>
  <c r="G4020" i="10"/>
  <c r="G4021" i="10"/>
  <c r="G4022" i="10"/>
  <c r="G4023" i="10"/>
  <c r="G4024" i="10"/>
  <c r="G4025" i="10"/>
  <c r="G4026" i="10"/>
  <c r="G4027" i="10"/>
  <c r="G4028" i="10"/>
  <c r="G4029" i="10"/>
  <c r="G4030" i="10"/>
  <c r="G4031" i="10"/>
  <c r="G4032" i="10"/>
  <c r="G4033" i="10"/>
  <c r="G4034" i="10"/>
  <c r="G4035" i="10"/>
  <c r="G4036" i="10"/>
  <c r="G4037" i="10"/>
  <c r="G4038" i="10"/>
  <c r="G4039" i="10"/>
  <c r="G4040" i="10"/>
  <c r="G4041" i="10"/>
  <c r="G4042" i="10"/>
  <c r="G4043" i="10"/>
  <c r="G4044" i="10"/>
  <c r="G4045" i="10"/>
  <c r="G4046" i="10"/>
  <c r="G4047" i="10"/>
  <c r="G4048" i="10"/>
  <c r="G4049" i="10"/>
  <c r="G4050" i="10"/>
  <c r="G4051" i="10"/>
  <c r="G4052" i="10"/>
  <c r="G4053" i="10"/>
  <c r="G4054" i="10"/>
  <c r="G4055" i="10"/>
  <c r="G4056" i="10"/>
  <c r="G4057" i="10"/>
  <c r="G4058" i="10"/>
  <c r="G4059" i="10"/>
  <c r="G4060" i="10"/>
  <c r="G4061" i="10"/>
  <c r="G4062" i="10"/>
  <c r="G4063" i="10"/>
  <c r="G4064" i="10"/>
  <c r="G4065" i="10"/>
  <c r="G4066" i="10"/>
  <c r="G4067" i="10"/>
  <c r="G4068" i="10"/>
  <c r="G4069" i="10"/>
  <c r="G4070" i="10"/>
  <c r="G4071" i="10"/>
  <c r="G4072" i="10"/>
  <c r="G4073" i="10"/>
  <c r="G4074" i="10"/>
  <c r="G4075" i="10"/>
  <c r="G4076" i="10"/>
  <c r="G4077" i="10"/>
  <c r="G4078" i="10"/>
  <c r="G4079" i="10"/>
  <c r="G4080" i="10"/>
  <c r="G4081" i="10"/>
  <c r="G4082" i="10"/>
  <c r="G4083" i="10"/>
  <c r="G4084" i="10"/>
  <c r="G4085" i="10"/>
  <c r="G4086" i="10"/>
  <c r="G4087" i="10"/>
  <c r="G4088" i="10"/>
  <c r="G4089" i="10"/>
  <c r="G4090" i="10"/>
  <c r="G4091" i="10"/>
  <c r="G4092" i="10"/>
  <c r="G4093" i="10"/>
  <c r="G4094" i="10"/>
  <c r="G4095" i="10"/>
  <c r="G4096" i="10"/>
  <c r="G4097" i="10"/>
  <c r="G4098" i="10"/>
  <c r="G4099" i="10"/>
  <c r="G4100" i="10"/>
  <c r="G4101" i="10"/>
  <c r="G4102" i="10"/>
  <c r="G4103" i="10"/>
  <c r="G4104" i="10"/>
  <c r="G4105" i="10"/>
  <c r="G4106" i="10"/>
  <c r="G4107" i="10"/>
  <c r="G4108" i="10"/>
  <c r="G4109" i="10"/>
  <c r="G4110" i="10"/>
  <c r="G4111" i="10"/>
  <c r="G4112" i="10"/>
  <c r="G4113" i="10"/>
  <c r="G4114" i="10"/>
  <c r="G4115" i="10"/>
  <c r="G4116" i="10"/>
  <c r="G4117" i="10"/>
  <c r="G4118" i="10"/>
  <c r="G4119" i="10"/>
  <c r="G4120" i="10"/>
  <c r="G4121" i="10"/>
  <c r="G4122" i="10"/>
  <c r="G4123" i="10"/>
  <c r="G4124" i="10"/>
  <c r="G4125" i="10"/>
  <c r="G4126" i="10"/>
  <c r="G4127" i="10"/>
  <c r="G4128" i="10"/>
  <c r="G4129" i="10"/>
  <c r="G4130" i="10"/>
  <c r="G4131" i="10"/>
  <c r="G4132" i="10"/>
  <c r="G4133" i="10"/>
  <c r="G4134" i="10"/>
  <c r="G4135" i="10"/>
  <c r="G4136" i="10"/>
  <c r="G4137" i="10"/>
  <c r="G4138" i="10"/>
  <c r="G4139" i="10"/>
  <c r="G4140" i="10"/>
  <c r="G4141" i="10"/>
  <c r="G4142" i="10"/>
  <c r="G4143" i="10"/>
  <c r="G4144" i="10"/>
  <c r="G4145" i="10"/>
  <c r="G4146" i="10"/>
  <c r="G4147" i="10"/>
  <c r="G4148" i="10"/>
  <c r="G4149" i="10"/>
  <c r="G4150" i="10"/>
  <c r="G4151" i="10"/>
  <c r="G4152" i="10"/>
  <c r="G4153" i="10"/>
  <c r="G4154" i="10"/>
  <c r="G4155" i="10"/>
  <c r="G4156" i="10"/>
  <c r="G4157" i="10"/>
  <c r="G4158" i="10"/>
  <c r="G4159" i="10"/>
  <c r="G4160" i="10"/>
  <c r="G4161" i="10"/>
  <c r="G4162" i="10"/>
  <c r="G4163" i="10"/>
  <c r="G4164" i="10"/>
  <c r="G4165" i="10"/>
  <c r="G4166" i="10"/>
  <c r="G4167" i="10"/>
  <c r="G4168" i="10"/>
  <c r="G4169" i="10"/>
  <c r="G4170" i="10"/>
  <c r="G4171" i="10"/>
  <c r="G4172" i="10"/>
  <c r="G4173" i="10"/>
  <c r="G4174" i="10"/>
  <c r="G4175" i="10"/>
  <c r="G4176" i="10"/>
  <c r="G4177" i="10"/>
  <c r="G4178" i="10"/>
  <c r="G4179" i="10"/>
  <c r="G4180" i="10"/>
  <c r="G4181" i="10"/>
  <c r="G4182" i="10"/>
  <c r="G4183" i="10"/>
  <c r="G4184" i="10"/>
  <c r="G4185" i="10"/>
  <c r="G4186" i="10"/>
  <c r="G4187" i="10"/>
  <c r="G4188" i="10"/>
  <c r="G4189" i="10"/>
  <c r="G4190" i="10"/>
  <c r="G4191" i="10"/>
  <c r="G4192" i="10"/>
  <c r="G4193" i="10"/>
  <c r="G4194" i="10"/>
  <c r="G4195" i="10"/>
  <c r="G4196" i="10"/>
  <c r="G4197" i="10"/>
  <c r="G4198" i="10"/>
  <c r="G4199" i="10"/>
  <c r="G4200" i="10"/>
  <c r="G4201" i="10"/>
  <c r="G4202" i="10"/>
  <c r="G4203" i="10"/>
  <c r="G4204" i="10"/>
  <c r="G4205" i="10"/>
  <c r="G4206" i="10"/>
  <c r="G4207" i="10"/>
  <c r="G4208" i="10"/>
  <c r="G4209" i="10"/>
  <c r="G4210" i="10"/>
  <c r="G4211" i="10"/>
  <c r="G4212" i="10"/>
  <c r="G4213" i="10"/>
  <c r="G4214" i="10"/>
  <c r="G4215" i="10"/>
  <c r="G4216" i="10"/>
  <c r="G4217" i="10"/>
  <c r="G4218" i="10"/>
  <c r="G4219" i="10"/>
  <c r="G4220" i="10"/>
  <c r="G4221" i="10"/>
  <c r="G4222" i="10"/>
  <c r="G4223" i="10"/>
  <c r="G4224" i="10"/>
  <c r="G4225" i="10"/>
  <c r="G4226" i="10"/>
  <c r="G4227" i="10"/>
  <c r="G4228" i="10"/>
  <c r="G4229" i="10"/>
  <c r="G4230" i="10"/>
  <c r="G4231" i="10"/>
  <c r="G4232" i="10"/>
  <c r="G4233" i="10"/>
  <c r="G4234" i="10"/>
  <c r="G4235" i="10"/>
  <c r="G4236" i="10"/>
  <c r="G4237" i="10"/>
  <c r="G4238" i="10"/>
  <c r="G4239" i="10"/>
  <c r="G4240" i="10"/>
  <c r="G4241" i="10"/>
  <c r="G4242" i="10"/>
  <c r="G4243" i="10"/>
  <c r="G4244" i="10"/>
  <c r="G4245" i="10"/>
  <c r="G4246" i="10"/>
  <c r="G4247" i="10"/>
  <c r="G4248" i="10"/>
  <c r="G4249" i="10"/>
  <c r="G4250" i="10"/>
  <c r="G4251" i="10"/>
  <c r="G4252" i="10"/>
  <c r="G4253" i="10"/>
  <c r="G4254" i="10"/>
  <c r="G4255" i="10"/>
  <c r="G4256" i="10"/>
  <c r="G4257" i="10"/>
  <c r="G4258" i="10"/>
  <c r="G4259" i="10"/>
  <c r="G4260" i="10"/>
  <c r="G4261" i="10"/>
  <c r="G4262" i="10"/>
  <c r="G4263" i="10"/>
  <c r="G4264" i="10"/>
  <c r="G4265" i="10"/>
  <c r="G4266" i="10"/>
  <c r="G4267" i="10"/>
  <c r="G4268" i="10"/>
  <c r="G4269" i="10"/>
  <c r="G4270" i="10"/>
  <c r="G4271" i="10"/>
  <c r="G4272" i="10"/>
  <c r="G4273" i="10"/>
  <c r="G4274" i="10"/>
  <c r="G4275" i="10"/>
  <c r="G4276" i="10"/>
  <c r="G4277" i="10"/>
  <c r="G4278" i="10"/>
  <c r="G4279" i="10"/>
  <c r="G4280" i="10"/>
  <c r="G4281" i="10"/>
  <c r="G4282" i="10"/>
  <c r="G4283" i="10"/>
  <c r="G4284" i="10"/>
  <c r="G4285" i="10"/>
  <c r="G4286" i="10"/>
  <c r="G4287" i="10"/>
  <c r="G4288" i="10"/>
  <c r="G4289" i="10"/>
  <c r="G4290" i="10"/>
  <c r="G4291" i="10"/>
  <c r="G4292" i="10"/>
  <c r="G4293" i="10"/>
  <c r="G4294" i="10"/>
  <c r="G4295" i="10"/>
  <c r="G4296" i="10"/>
  <c r="G4297" i="10"/>
  <c r="G4298" i="10"/>
  <c r="G4299" i="10"/>
  <c r="G4300" i="10"/>
  <c r="G4301" i="10"/>
  <c r="G4302" i="10"/>
  <c r="G4303" i="10"/>
  <c r="G4304" i="10"/>
  <c r="G4305" i="10"/>
  <c r="G4306" i="10"/>
  <c r="G4307" i="10"/>
  <c r="G4308" i="10"/>
  <c r="G4309" i="10"/>
  <c r="G4310" i="10"/>
  <c r="G4311" i="10"/>
  <c r="G4312" i="10"/>
  <c r="G4313" i="10"/>
  <c r="G4314" i="10"/>
  <c r="G4315" i="10"/>
  <c r="G4316" i="10"/>
  <c r="G4317" i="10"/>
  <c r="G4318" i="10"/>
  <c r="G4319" i="10"/>
  <c r="G4320" i="10"/>
  <c r="G4321" i="10"/>
  <c r="G4322" i="10"/>
  <c r="G4323" i="10"/>
  <c r="G4324" i="10"/>
  <c r="G4325" i="10"/>
  <c r="G4326" i="10"/>
  <c r="G4327" i="10"/>
  <c r="G4328" i="10"/>
  <c r="G4329" i="10"/>
  <c r="G4330" i="10"/>
  <c r="G4331" i="10"/>
  <c r="G4332" i="10"/>
  <c r="G4333" i="10"/>
  <c r="G4334" i="10"/>
  <c r="G4335" i="10"/>
  <c r="G4336" i="10"/>
  <c r="G4337" i="10"/>
  <c r="G4338" i="10"/>
  <c r="G4339" i="10"/>
  <c r="G4340" i="10"/>
  <c r="G4341" i="10"/>
  <c r="G4342" i="10"/>
  <c r="G4343" i="10"/>
  <c r="G4344" i="10"/>
  <c r="G4345" i="10"/>
  <c r="G4346" i="10"/>
  <c r="G4347" i="10"/>
  <c r="G4348" i="10"/>
  <c r="G4349" i="10"/>
  <c r="G4350" i="10"/>
  <c r="G4351" i="10"/>
  <c r="G4352" i="10"/>
  <c r="G4353" i="10"/>
  <c r="G4354" i="10"/>
  <c r="G4355" i="10"/>
  <c r="G4356" i="10"/>
  <c r="G4357" i="10"/>
  <c r="G4358" i="10"/>
  <c r="G4359" i="10"/>
  <c r="G4360" i="10"/>
  <c r="G4361" i="10"/>
  <c r="G4362" i="10"/>
  <c r="G4363" i="10"/>
  <c r="G4364" i="10"/>
  <c r="G4365" i="10"/>
  <c r="G4366" i="10"/>
  <c r="G4367" i="10"/>
  <c r="G4368" i="10"/>
  <c r="G4369" i="10"/>
  <c r="G4370" i="10"/>
  <c r="G4371" i="10"/>
  <c r="G4372" i="10"/>
  <c r="G4373" i="10"/>
  <c r="G4374" i="10"/>
  <c r="G4375" i="10"/>
  <c r="G4376" i="10"/>
  <c r="G4377" i="10"/>
  <c r="G4378" i="10"/>
  <c r="G4379" i="10"/>
  <c r="G4380" i="10"/>
  <c r="G4381" i="10"/>
  <c r="G4382" i="10"/>
  <c r="G4383" i="10"/>
  <c r="G4384" i="10"/>
  <c r="G4385" i="10"/>
  <c r="G4386" i="10"/>
  <c r="G4387" i="10"/>
  <c r="G4388" i="10"/>
  <c r="G4389" i="10"/>
  <c r="G4390" i="10"/>
  <c r="G4391" i="10"/>
  <c r="G4392" i="10"/>
  <c r="G4393" i="10"/>
  <c r="G4394" i="10"/>
  <c r="G4395" i="10"/>
  <c r="G4396" i="10"/>
  <c r="G4397" i="10"/>
  <c r="G4398" i="10"/>
  <c r="G4399" i="10"/>
  <c r="G4400" i="10"/>
  <c r="G4401" i="10"/>
  <c r="G4402" i="10"/>
  <c r="G4403" i="10"/>
  <c r="G4404" i="10"/>
  <c r="G4405" i="10"/>
  <c r="G4406" i="10"/>
  <c r="G4407" i="10"/>
  <c r="G4408" i="10"/>
  <c r="G4409" i="10"/>
  <c r="G4410" i="10"/>
  <c r="G4411" i="10"/>
  <c r="G4412" i="10"/>
  <c r="G4413" i="10"/>
  <c r="G4414" i="10"/>
  <c r="G4415" i="10"/>
  <c r="G4416" i="10"/>
  <c r="G4417" i="10"/>
  <c r="G4418" i="10"/>
  <c r="G4419" i="10"/>
  <c r="G4420" i="10"/>
  <c r="G4421" i="10"/>
  <c r="G4422" i="10"/>
  <c r="G4423" i="10"/>
  <c r="G4424" i="10"/>
  <c r="G4425" i="10"/>
  <c r="G4426" i="10"/>
  <c r="G4427" i="10"/>
  <c r="G4428" i="10"/>
  <c r="G4429" i="10"/>
  <c r="G4430" i="10"/>
  <c r="G4431" i="10"/>
  <c r="G4432" i="10"/>
  <c r="G4433" i="10"/>
  <c r="G4434" i="10"/>
  <c r="G4435" i="10"/>
  <c r="G4436" i="10"/>
  <c r="G4437" i="10"/>
  <c r="G4438" i="10"/>
  <c r="G4439" i="10"/>
  <c r="G4440" i="10"/>
  <c r="G4441" i="10"/>
  <c r="G4442" i="10"/>
  <c r="G4443" i="10"/>
  <c r="G4444" i="10"/>
  <c r="G4445" i="10"/>
  <c r="G4446" i="10"/>
  <c r="G4447" i="10"/>
  <c r="G4448" i="10"/>
  <c r="G4449" i="10"/>
  <c r="G4450" i="10"/>
  <c r="G4451" i="10"/>
  <c r="G4452" i="10"/>
  <c r="G4453" i="10"/>
  <c r="G4454" i="10"/>
  <c r="G4455" i="10"/>
  <c r="G4456" i="10"/>
  <c r="G4457" i="10"/>
  <c r="G4458" i="10"/>
  <c r="G4459" i="10"/>
  <c r="G4460" i="10"/>
  <c r="G4461" i="10"/>
  <c r="G4462" i="10"/>
  <c r="G4463" i="10"/>
  <c r="G4464" i="10"/>
  <c r="G4465" i="10"/>
  <c r="G4466" i="10"/>
  <c r="G4467" i="10"/>
  <c r="G4468" i="10"/>
  <c r="G4469" i="10"/>
  <c r="G4470" i="10"/>
  <c r="G4471" i="10"/>
  <c r="G4472" i="10"/>
  <c r="G4473" i="10"/>
  <c r="G4474" i="10"/>
  <c r="G4475" i="10"/>
  <c r="G4476" i="10"/>
  <c r="G4477" i="10"/>
  <c r="G4478" i="10"/>
  <c r="G4479" i="10"/>
  <c r="G4480" i="10"/>
  <c r="G4481" i="10"/>
  <c r="G4482" i="10"/>
  <c r="G4483" i="10"/>
  <c r="G4484" i="10"/>
  <c r="G4485" i="10"/>
  <c r="G4486" i="10"/>
  <c r="G4487" i="10"/>
  <c r="G4488" i="10"/>
  <c r="G4489" i="10"/>
  <c r="G4490" i="10"/>
  <c r="G4491" i="10"/>
  <c r="G4492" i="10"/>
  <c r="G4493" i="10"/>
  <c r="G4494" i="10"/>
  <c r="G4495" i="10"/>
  <c r="G4496" i="10"/>
  <c r="G4497" i="10"/>
  <c r="G4498" i="10"/>
  <c r="G4499" i="10"/>
  <c r="G4500" i="10"/>
  <c r="G4501" i="10"/>
  <c r="G4502" i="10"/>
  <c r="G4503" i="10"/>
  <c r="G4504" i="10"/>
  <c r="G4505" i="10"/>
  <c r="G4506" i="10"/>
  <c r="G4507" i="10"/>
  <c r="G4508" i="10"/>
  <c r="G4509" i="10"/>
  <c r="G4510" i="10"/>
  <c r="G4511" i="10"/>
  <c r="G4512" i="10"/>
  <c r="G4513" i="10"/>
  <c r="G4514" i="10"/>
  <c r="G4515" i="10"/>
  <c r="G4516" i="10"/>
  <c r="G4517" i="10"/>
  <c r="G4518" i="10"/>
  <c r="G4519" i="10"/>
  <c r="G4520" i="10"/>
  <c r="G4521" i="10"/>
  <c r="G4522" i="10"/>
  <c r="G4523" i="10"/>
  <c r="G4524" i="10"/>
  <c r="G4525" i="10"/>
  <c r="G4526" i="10"/>
  <c r="G4527" i="10"/>
  <c r="G4528" i="10"/>
  <c r="G4529" i="10"/>
  <c r="G4530" i="10"/>
  <c r="G4531" i="10"/>
  <c r="G4532" i="10"/>
  <c r="G4533" i="10"/>
  <c r="G4534" i="10"/>
  <c r="G4535" i="10"/>
  <c r="G4536" i="10"/>
  <c r="G4537" i="10"/>
  <c r="G4538" i="10"/>
  <c r="G4539" i="10"/>
  <c r="G4540" i="10"/>
  <c r="G4541" i="10"/>
  <c r="G4542" i="10"/>
  <c r="G4543" i="10"/>
  <c r="G4544" i="10"/>
  <c r="G4545" i="10"/>
  <c r="G4546" i="10"/>
  <c r="G4547" i="10"/>
  <c r="G4548" i="10"/>
  <c r="G4549" i="10"/>
  <c r="G4550" i="10"/>
  <c r="G4551" i="10"/>
  <c r="G4552" i="10"/>
  <c r="G4553" i="10"/>
  <c r="G4554" i="10"/>
  <c r="G4555" i="10"/>
  <c r="G4556" i="10"/>
  <c r="G4557" i="10"/>
  <c r="G4558" i="10"/>
  <c r="G4559" i="10"/>
  <c r="G4560" i="10"/>
  <c r="G4561" i="10"/>
  <c r="G4562" i="10"/>
  <c r="G4563" i="10"/>
  <c r="G4564" i="10"/>
  <c r="G4565" i="10"/>
  <c r="G4566" i="10"/>
  <c r="G4567" i="10"/>
  <c r="G4568" i="10"/>
  <c r="G4569" i="10"/>
  <c r="G4570" i="10"/>
  <c r="G4571" i="10"/>
  <c r="G4572" i="10"/>
  <c r="G4573" i="10"/>
  <c r="G4574" i="10"/>
  <c r="G4575" i="10"/>
  <c r="G4576" i="10"/>
  <c r="G4577" i="10"/>
  <c r="G4578" i="10"/>
  <c r="G4579" i="10"/>
  <c r="G4580" i="10"/>
  <c r="G4581" i="10"/>
  <c r="G4582" i="10"/>
  <c r="G4583" i="10"/>
  <c r="G4584" i="10"/>
  <c r="G4585" i="10"/>
  <c r="G4586" i="10"/>
  <c r="G4587" i="10"/>
  <c r="G4588" i="10"/>
  <c r="G4589" i="10"/>
  <c r="G4590" i="10"/>
  <c r="G4591" i="10"/>
  <c r="G4592" i="10"/>
  <c r="G4593" i="10"/>
  <c r="G4594" i="10"/>
  <c r="G4595" i="10"/>
  <c r="G4596" i="10"/>
  <c r="G4597" i="10"/>
  <c r="G4598" i="10"/>
  <c r="G4599" i="10"/>
  <c r="G4600" i="10"/>
  <c r="G4601" i="10"/>
  <c r="G4602" i="10"/>
  <c r="G4603" i="10"/>
  <c r="G4604" i="10"/>
  <c r="G4605" i="10"/>
  <c r="G4606" i="10"/>
  <c r="G4607" i="10"/>
  <c r="G4608" i="10"/>
  <c r="G4609" i="10"/>
  <c r="G4610" i="10"/>
  <c r="G4611" i="10"/>
  <c r="G4612" i="10"/>
  <c r="G4613" i="10"/>
  <c r="G4614" i="10"/>
  <c r="G4615" i="10"/>
  <c r="G4616" i="10"/>
  <c r="G4617" i="10"/>
  <c r="G4618" i="10"/>
  <c r="G4619" i="10"/>
  <c r="G4620" i="10"/>
  <c r="G4621" i="10"/>
  <c r="G4622" i="10"/>
  <c r="G4623" i="10"/>
  <c r="G4624" i="10"/>
  <c r="G4625" i="10"/>
  <c r="G4626" i="10"/>
  <c r="G4627" i="10"/>
  <c r="G4628" i="10"/>
  <c r="G4629" i="10"/>
  <c r="G4630" i="10"/>
  <c r="G4631" i="10"/>
  <c r="G4632" i="10"/>
  <c r="G4633" i="10"/>
  <c r="G4634" i="10"/>
  <c r="G4635" i="10"/>
  <c r="G4636" i="10"/>
  <c r="G4637" i="10"/>
  <c r="G4638" i="10"/>
  <c r="G4639" i="10"/>
  <c r="G4640" i="10"/>
  <c r="G4641" i="10"/>
  <c r="G4642" i="10"/>
  <c r="G4643" i="10"/>
  <c r="G4644" i="10"/>
  <c r="G4645" i="10"/>
  <c r="G4646" i="10"/>
  <c r="G4647" i="10"/>
  <c r="G4648" i="10"/>
  <c r="G4649" i="10"/>
  <c r="G4650" i="10"/>
  <c r="G4651" i="10"/>
  <c r="G4652" i="10"/>
  <c r="G4653" i="10"/>
  <c r="G4654" i="10"/>
  <c r="G4655" i="10"/>
  <c r="G4656" i="10"/>
  <c r="G4657" i="10"/>
  <c r="G4658" i="10"/>
  <c r="G4659" i="10"/>
  <c r="G4660" i="10"/>
  <c r="G4661" i="10"/>
  <c r="G4662" i="10"/>
  <c r="G4663" i="10"/>
  <c r="G4664" i="10"/>
  <c r="G4665" i="10"/>
  <c r="G4666" i="10"/>
  <c r="G4667" i="10"/>
  <c r="G4668" i="10"/>
  <c r="G4669" i="10"/>
  <c r="G4670" i="10"/>
  <c r="G4671" i="10"/>
  <c r="G4672" i="10"/>
  <c r="G4673" i="10"/>
  <c r="G4674" i="10"/>
  <c r="G4675" i="10"/>
  <c r="G4676" i="10"/>
  <c r="G4677" i="10"/>
  <c r="G4678" i="10"/>
  <c r="G4679" i="10"/>
  <c r="G4680" i="10"/>
  <c r="G4681" i="10"/>
  <c r="G4682" i="10"/>
  <c r="G4683" i="10"/>
  <c r="G4684" i="10"/>
  <c r="G4685" i="10"/>
  <c r="G4686" i="10"/>
  <c r="G4687" i="10"/>
  <c r="G4688" i="10"/>
  <c r="G4689" i="10"/>
  <c r="G4690" i="10"/>
  <c r="G4691" i="10"/>
  <c r="G4692" i="10"/>
  <c r="G4693" i="10"/>
  <c r="G4694" i="10"/>
  <c r="G4695" i="10"/>
  <c r="G4696" i="10"/>
  <c r="G4697" i="10"/>
  <c r="G4698" i="10"/>
  <c r="G4699" i="10"/>
  <c r="G4700" i="10"/>
  <c r="G4701" i="10"/>
  <c r="G4702" i="10"/>
  <c r="G4703" i="10"/>
  <c r="G4704" i="10"/>
  <c r="G4705" i="10"/>
  <c r="G4706" i="10"/>
  <c r="G4707" i="10"/>
  <c r="G4708" i="10"/>
  <c r="G4709" i="10"/>
  <c r="G4710" i="10"/>
  <c r="G4711" i="10"/>
  <c r="G4712" i="10"/>
  <c r="G4713" i="10"/>
  <c r="G4714" i="10"/>
  <c r="G4715" i="10"/>
  <c r="G4716" i="10"/>
  <c r="G4717" i="10"/>
  <c r="G4718" i="10"/>
  <c r="G4719" i="10"/>
  <c r="G4720" i="10"/>
  <c r="G4721" i="10"/>
  <c r="G4722" i="10"/>
  <c r="G4723" i="10"/>
  <c r="G4724" i="10"/>
  <c r="G4725" i="10"/>
  <c r="G4726" i="10"/>
  <c r="G4727" i="10"/>
  <c r="G4728" i="10"/>
  <c r="G4729" i="10"/>
  <c r="G4730" i="10"/>
  <c r="G4731" i="10"/>
  <c r="G4732" i="10"/>
  <c r="G4733" i="10"/>
  <c r="G4734" i="10"/>
  <c r="G4735" i="10"/>
  <c r="G4736" i="10"/>
  <c r="G4737" i="10"/>
  <c r="G4738" i="10"/>
  <c r="G4739" i="10"/>
  <c r="G4740" i="10"/>
  <c r="G4741" i="10"/>
  <c r="G4742" i="10"/>
  <c r="G4743" i="10"/>
  <c r="G4744" i="10"/>
  <c r="G4745" i="10"/>
  <c r="G4746" i="10"/>
  <c r="G4747" i="10"/>
  <c r="G4748" i="10"/>
  <c r="G4749" i="10"/>
  <c r="G4750" i="10"/>
  <c r="G4751" i="10"/>
  <c r="G4752" i="10"/>
  <c r="G4753" i="10"/>
  <c r="G4754" i="10"/>
  <c r="G4755" i="10"/>
  <c r="G4756" i="10"/>
  <c r="G4757" i="10"/>
  <c r="G4758" i="10"/>
  <c r="G4759" i="10"/>
  <c r="G4760" i="10"/>
  <c r="G4761" i="10"/>
  <c r="G4762" i="10"/>
  <c r="G4763" i="10"/>
  <c r="G4764" i="10"/>
  <c r="G4765" i="10"/>
  <c r="G4766" i="10"/>
  <c r="G4767" i="10"/>
  <c r="G4768" i="10"/>
  <c r="G4769" i="10"/>
  <c r="G4770" i="10"/>
  <c r="G4771" i="10"/>
  <c r="G4772" i="10"/>
  <c r="G4773" i="10"/>
  <c r="G4774" i="10"/>
  <c r="G4775" i="10"/>
  <c r="G4776" i="10"/>
  <c r="G4777" i="10"/>
  <c r="G4778" i="10"/>
  <c r="G4779" i="10"/>
  <c r="G4780" i="10"/>
  <c r="G4781" i="10"/>
  <c r="G4782" i="10"/>
  <c r="G4783" i="10"/>
  <c r="G4784" i="10"/>
  <c r="G4785" i="10"/>
  <c r="G4786" i="10"/>
  <c r="G4787" i="10"/>
  <c r="G4788" i="10"/>
  <c r="G4789" i="10"/>
  <c r="G4790" i="10"/>
  <c r="G4791" i="10"/>
  <c r="G4792" i="10"/>
  <c r="G4793" i="10"/>
  <c r="G4794" i="10"/>
  <c r="G4795" i="10"/>
  <c r="G4796" i="10"/>
  <c r="G4797" i="10"/>
  <c r="G4798" i="10"/>
  <c r="G4799" i="10"/>
  <c r="G4800" i="10"/>
  <c r="G4801" i="10"/>
  <c r="G4802" i="10"/>
  <c r="G4803" i="10"/>
  <c r="G4804" i="10"/>
  <c r="G4805" i="10"/>
  <c r="G4806" i="10"/>
  <c r="G4807" i="10"/>
  <c r="G4808" i="10"/>
  <c r="G4809" i="10"/>
  <c r="G4810" i="10"/>
  <c r="G4811" i="10"/>
  <c r="G4812" i="10"/>
  <c r="G4813" i="10"/>
  <c r="G4814" i="10"/>
  <c r="G4815" i="10"/>
  <c r="G4816" i="10"/>
  <c r="G4817" i="10"/>
  <c r="G4818" i="10"/>
  <c r="G4819" i="10"/>
  <c r="G4820" i="10"/>
  <c r="G4821" i="10"/>
  <c r="G4822" i="10"/>
  <c r="G4823" i="10"/>
  <c r="G4824" i="10"/>
  <c r="G4825" i="10"/>
  <c r="G4826" i="10"/>
  <c r="G4827" i="10"/>
  <c r="G4828" i="10"/>
  <c r="G4829" i="10"/>
  <c r="G4830" i="10"/>
  <c r="G4831" i="10"/>
  <c r="G4832" i="10"/>
  <c r="G4833" i="10"/>
  <c r="G4834" i="10"/>
  <c r="G4835" i="10"/>
  <c r="G4836" i="10"/>
  <c r="G4837" i="10"/>
  <c r="G4838" i="10"/>
  <c r="G4839" i="10"/>
  <c r="G4840" i="10"/>
  <c r="G4841" i="10"/>
  <c r="G4842" i="10"/>
  <c r="G4843" i="10"/>
  <c r="G4844" i="10"/>
  <c r="G4845" i="10"/>
  <c r="G4846" i="10"/>
  <c r="G4847" i="10"/>
  <c r="G4848" i="10"/>
  <c r="G4849" i="10"/>
  <c r="G4850" i="10"/>
  <c r="G4851" i="10"/>
  <c r="G4852" i="10"/>
  <c r="G4853" i="10"/>
  <c r="G4854" i="10"/>
  <c r="G4855" i="10"/>
  <c r="G4856" i="10"/>
  <c r="G4857" i="10"/>
  <c r="G4858" i="10"/>
  <c r="G4859" i="10"/>
  <c r="G4860" i="10"/>
  <c r="G4861" i="10"/>
  <c r="G4862" i="10"/>
  <c r="G4863" i="10"/>
  <c r="G4864" i="10"/>
  <c r="G4865" i="10"/>
  <c r="G4866" i="10"/>
  <c r="G4867" i="10"/>
  <c r="G4868" i="10"/>
  <c r="G4869" i="10"/>
  <c r="G4870" i="10"/>
  <c r="G4871" i="10"/>
  <c r="G4872" i="10"/>
  <c r="G4873" i="10"/>
  <c r="G4874" i="10"/>
  <c r="G4875" i="10"/>
  <c r="G4876" i="10"/>
  <c r="G4877" i="10"/>
  <c r="G4878" i="10"/>
  <c r="G4879" i="10"/>
  <c r="G4880" i="10"/>
  <c r="G4881" i="10"/>
  <c r="G4882" i="10"/>
  <c r="G4883" i="10"/>
  <c r="G4884" i="10"/>
  <c r="G4885" i="10"/>
  <c r="G4886" i="10"/>
  <c r="G4887" i="10"/>
  <c r="G4888" i="10"/>
  <c r="G4889" i="10"/>
  <c r="G4890" i="10"/>
  <c r="G4891" i="10"/>
  <c r="G4892" i="10"/>
  <c r="G4893" i="10"/>
  <c r="G4894" i="10"/>
  <c r="G4895" i="10"/>
  <c r="G4896" i="10"/>
  <c r="G4897" i="10"/>
  <c r="G4898" i="10"/>
  <c r="G4899" i="10"/>
  <c r="G4900" i="10"/>
  <c r="G4901" i="10"/>
  <c r="G4902" i="10"/>
  <c r="G4903" i="10"/>
  <c r="G4904" i="10"/>
  <c r="G4905" i="10"/>
  <c r="G4906" i="10"/>
  <c r="G4907" i="10"/>
  <c r="G4908" i="10"/>
  <c r="G4909" i="10"/>
  <c r="G4910" i="10"/>
  <c r="G4911" i="10"/>
  <c r="G4912" i="10"/>
  <c r="G4913" i="10"/>
  <c r="G4914" i="10"/>
  <c r="G4915" i="10"/>
  <c r="G4916" i="10"/>
  <c r="G4917" i="10"/>
  <c r="G4918" i="10"/>
  <c r="G4919" i="10"/>
  <c r="G4920" i="10"/>
  <c r="G4921" i="10"/>
  <c r="G4922" i="10"/>
  <c r="G4923" i="10"/>
  <c r="G4924" i="10"/>
  <c r="G4925" i="10"/>
  <c r="G4926" i="10"/>
  <c r="G4927" i="10"/>
  <c r="G4928" i="10"/>
  <c r="G4929" i="10"/>
  <c r="G4930" i="10"/>
  <c r="G4931" i="10"/>
  <c r="G4932" i="10"/>
  <c r="G4933" i="10"/>
  <c r="G4934" i="10"/>
  <c r="G4935" i="10"/>
  <c r="G4936" i="10"/>
  <c r="G4937" i="10"/>
  <c r="G4938" i="10"/>
  <c r="G4939" i="10"/>
  <c r="G4940" i="10"/>
  <c r="G4941" i="10"/>
  <c r="G4942" i="10"/>
  <c r="G4943" i="10"/>
  <c r="G4944" i="10"/>
  <c r="G4945" i="10"/>
  <c r="G4946" i="10"/>
  <c r="G4947" i="10"/>
  <c r="G4948" i="10"/>
  <c r="G4949" i="10"/>
  <c r="G4950" i="10"/>
  <c r="G4951" i="10"/>
  <c r="G4952" i="10"/>
  <c r="G4953" i="10"/>
  <c r="G4954" i="10"/>
  <c r="G4955" i="10"/>
  <c r="G4956" i="10"/>
  <c r="G4957" i="10"/>
  <c r="G4958" i="10"/>
  <c r="G4959" i="10"/>
  <c r="G4960" i="10"/>
  <c r="G4961" i="10"/>
  <c r="G4962" i="10"/>
  <c r="G4963" i="10"/>
  <c r="G4964" i="10"/>
  <c r="G4965" i="10"/>
  <c r="G4966" i="10"/>
  <c r="G4967" i="10"/>
  <c r="G4968" i="10"/>
  <c r="G4969" i="10"/>
  <c r="G4970" i="10"/>
  <c r="G4971" i="10"/>
  <c r="G4972" i="10"/>
  <c r="G4973" i="10"/>
  <c r="G4974" i="10"/>
  <c r="G4975" i="10"/>
  <c r="G4976" i="10"/>
  <c r="G4977" i="10"/>
  <c r="G4978" i="10"/>
  <c r="G4979" i="10"/>
  <c r="G4980" i="10"/>
  <c r="G4981" i="10"/>
  <c r="G4982" i="10"/>
  <c r="G4983" i="10"/>
  <c r="G4984" i="10"/>
  <c r="G4985" i="10"/>
  <c r="G4986" i="10"/>
  <c r="G4987" i="10"/>
  <c r="G4988" i="10"/>
  <c r="G4989" i="10"/>
  <c r="G4990" i="10"/>
  <c r="G4991" i="10"/>
  <c r="G4992" i="10"/>
  <c r="G4993" i="10"/>
  <c r="G4994" i="10"/>
  <c r="G4995" i="10"/>
  <c r="G4996" i="10"/>
  <c r="G4997" i="10"/>
  <c r="G4998" i="10"/>
  <c r="G4999" i="10"/>
  <c r="G5000" i="10"/>
  <c r="G5001" i="10"/>
  <c r="G5002" i="10"/>
  <c r="G5003" i="10"/>
  <c r="G5004" i="10"/>
  <c r="G5005" i="10"/>
  <c r="G5006" i="10"/>
  <c r="G5007" i="10"/>
  <c r="G5008" i="10"/>
  <c r="G5009" i="10"/>
  <c r="G5010" i="10"/>
  <c r="G5011" i="10"/>
  <c r="G5012" i="10"/>
  <c r="G5013" i="10"/>
  <c r="G5014" i="10"/>
  <c r="G5015" i="10"/>
  <c r="G5016" i="10"/>
  <c r="G5017" i="10"/>
  <c r="G5018" i="10"/>
  <c r="G5019" i="10"/>
  <c r="G5020" i="10"/>
  <c r="G5021" i="10"/>
  <c r="G5022" i="10"/>
  <c r="G5023" i="10"/>
  <c r="G5024" i="10"/>
  <c r="G5025" i="10"/>
  <c r="G5026" i="10"/>
  <c r="G5027" i="10"/>
  <c r="G5028" i="10"/>
  <c r="G5029" i="10"/>
  <c r="G5030" i="10"/>
  <c r="G5031" i="10"/>
  <c r="G5032" i="10"/>
  <c r="G5033" i="10"/>
  <c r="G5034" i="10"/>
  <c r="G5035" i="10"/>
  <c r="G5036" i="10"/>
  <c r="G5037" i="10"/>
  <c r="G5038" i="10"/>
  <c r="G5039" i="10"/>
  <c r="G5040" i="10"/>
  <c r="G5041" i="10"/>
  <c r="G5042" i="10"/>
  <c r="G5043" i="10"/>
  <c r="G5044" i="10"/>
  <c r="G5045" i="10"/>
  <c r="G5046" i="10"/>
  <c r="G5047" i="10"/>
  <c r="G5048" i="10"/>
  <c r="G5049" i="10"/>
  <c r="G5050" i="10"/>
  <c r="G5051" i="10"/>
  <c r="G5052" i="10"/>
  <c r="G5053" i="10"/>
  <c r="G5054" i="10"/>
  <c r="G5055" i="10"/>
  <c r="G5056" i="10"/>
  <c r="G5057" i="10"/>
  <c r="G5058" i="10"/>
  <c r="G5059" i="10"/>
  <c r="G5060" i="10"/>
  <c r="G5061" i="10"/>
  <c r="G5062" i="10"/>
  <c r="G5063" i="10"/>
  <c r="G5064" i="10"/>
  <c r="G5065" i="10"/>
  <c r="G5066" i="10"/>
  <c r="G5067" i="10"/>
  <c r="G5068" i="10"/>
  <c r="G5069" i="10"/>
  <c r="G5070" i="10"/>
  <c r="G5071" i="10"/>
  <c r="G5072" i="10"/>
  <c r="G5073" i="10"/>
  <c r="G5074" i="10"/>
  <c r="G5075" i="10"/>
  <c r="G5076" i="10"/>
  <c r="G5077" i="10"/>
  <c r="G5078" i="10"/>
  <c r="G5079" i="10"/>
  <c r="G5080" i="10"/>
  <c r="G5081" i="10"/>
  <c r="G5082" i="10"/>
  <c r="G5083" i="10"/>
  <c r="G5084" i="10"/>
  <c r="G5085" i="10"/>
  <c r="G5086" i="10"/>
  <c r="G5087" i="10"/>
  <c r="G5088" i="10"/>
  <c r="G5089" i="10"/>
  <c r="G5090" i="10"/>
  <c r="G5091" i="10"/>
  <c r="G5092" i="10"/>
  <c r="G5093" i="10"/>
  <c r="G5094" i="10"/>
  <c r="G5095" i="10"/>
  <c r="G5096" i="10"/>
  <c r="G5097" i="10"/>
  <c r="G5098" i="10"/>
  <c r="G5099" i="10"/>
  <c r="G5100" i="10"/>
  <c r="G5101" i="10"/>
  <c r="G5102" i="10"/>
  <c r="G5103" i="10"/>
  <c r="G5104" i="10"/>
  <c r="G5105" i="10"/>
  <c r="G5106" i="10"/>
  <c r="G5107" i="10"/>
  <c r="G5108" i="10"/>
  <c r="G5109" i="10"/>
  <c r="G5110" i="10"/>
  <c r="G5111" i="10"/>
  <c r="G5112" i="10"/>
  <c r="G5113" i="10"/>
  <c r="G5114" i="10"/>
  <c r="G5115" i="10"/>
  <c r="G5116" i="10"/>
  <c r="G5117" i="10"/>
  <c r="G5118" i="10"/>
  <c r="G5119" i="10"/>
  <c r="G5120" i="10"/>
  <c r="G5121" i="10"/>
  <c r="G5122" i="10"/>
  <c r="G5123" i="10"/>
  <c r="G5124" i="10"/>
  <c r="G5125" i="10"/>
  <c r="G5126" i="10"/>
  <c r="G5127" i="10"/>
  <c r="G5128" i="10"/>
  <c r="G5129" i="10"/>
  <c r="G5130" i="10"/>
  <c r="G5131" i="10"/>
  <c r="G5132" i="10"/>
  <c r="G5133" i="10"/>
  <c r="G5134" i="10"/>
  <c r="G5135" i="10"/>
  <c r="G5136" i="10"/>
  <c r="G5137" i="10"/>
  <c r="G5138" i="10"/>
  <c r="G5139" i="10"/>
  <c r="G5140" i="10"/>
  <c r="G5141" i="10"/>
  <c r="G5142" i="10"/>
  <c r="G5143" i="10"/>
  <c r="G5144" i="10"/>
  <c r="G5145" i="10"/>
  <c r="G5146" i="10"/>
  <c r="G5147" i="10"/>
  <c r="G5148" i="10"/>
  <c r="G5149" i="10"/>
  <c r="G5150" i="10"/>
  <c r="G5151" i="10"/>
  <c r="G5152" i="10"/>
  <c r="G5153" i="10"/>
  <c r="G5154" i="10"/>
  <c r="G5155" i="10"/>
  <c r="G5156" i="10"/>
  <c r="G5157" i="10"/>
  <c r="G5158" i="10"/>
  <c r="G5159" i="10"/>
  <c r="G5160" i="10"/>
  <c r="G5161" i="10"/>
  <c r="G5162" i="10"/>
  <c r="G5163" i="10"/>
  <c r="G5164" i="10"/>
  <c r="G5165" i="10"/>
  <c r="G5166" i="10"/>
  <c r="G5167" i="10"/>
  <c r="G5168" i="10"/>
  <c r="G5169" i="10"/>
  <c r="G5170" i="10"/>
  <c r="G5171" i="10"/>
  <c r="G5172" i="10"/>
  <c r="G5173" i="10"/>
  <c r="G5174" i="10"/>
  <c r="G5175" i="10"/>
  <c r="G5176" i="10"/>
  <c r="G5177" i="10"/>
  <c r="G5178" i="10"/>
  <c r="G5179" i="10"/>
  <c r="G5180" i="10"/>
  <c r="G5181" i="10"/>
  <c r="G5182" i="10"/>
  <c r="G5183" i="10"/>
  <c r="G5184" i="10"/>
  <c r="G5185" i="10"/>
  <c r="G5186" i="10"/>
  <c r="G5187" i="10"/>
  <c r="G5188" i="10"/>
  <c r="G5189" i="10"/>
  <c r="G5190" i="10"/>
  <c r="G5191" i="10"/>
  <c r="G5192" i="10"/>
  <c r="G5193" i="10"/>
  <c r="G5194" i="10"/>
  <c r="G5195" i="10"/>
  <c r="G5196" i="10"/>
  <c r="G5197" i="10"/>
  <c r="G5198" i="10"/>
  <c r="G5199" i="10"/>
  <c r="G5200" i="10"/>
  <c r="G5201" i="10"/>
  <c r="G5202" i="10"/>
  <c r="G5203" i="10"/>
  <c r="G5204" i="10"/>
  <c r="G5205" i="10"/>
  <c r="G5206" i="10"/>
  <c r="G5207" i="10"/>
  <c r="G5208" i="10"/>
  <c r="G5209" i="10"/>
  <c r="G5210" i="10"/>
  <c r="G5211" i="10"/>
  <c r="G5212" i="10"/>
  <c r="G5213" i="10"/>
  <c r="G5214" i="10"/>
  <c r="G5215" i="10"/>
  <c r="G5216" i="10"/>
  <c r="G5217" i="10"/>
  <c r="G5218" i="10"/>
  <c r="G5219" i="10"/>
  <c r="G5220" i="10"/>
  <c r="G5221" i="10"/>
  <c r="G5222" i="10"/>
  <c r="G5223" i="10"/>
  <c r="G5224" i="10"/>
  <c r="G5225" i="10"/>
  <c r="G5226" i="10"/>
  <c r="G5227" i="10"/>
  <c r="G5228" i="10"/>
  <c r="G5229" i="10"/>
  <c r="G5230" i="10"/>
  <c r="G5231" i="10"/>
  <c r="G5232" i="10"/>
  <c r="G5233" i="10"/>
  <c r="G5234" i="10"/>
  <c r="G5235" i="10"/>
  <c r="G5236" i="10"/>
  <c r="G5237" i="10"/>
  <c r="G5238" i="10"/>
  <c r="G5239" i="10"/>
  <c r="G5240" i="10"/>
  <c r="G5241" i="10"/>
  <c r="G5242" i="10"/>
  <c r="G5243" i="10"/>
  <c r="G5244" i="10"/>
  <c r="G5245" i="10"/>
  <c r="G5246" i="10"/>
  <c r="G5247" i="10"/>
  <c r="G5248" i="10"/>
  <c r="G5249" i="10"/>
  <c r="G5250" i="10"/>
  <c r="G5251" i="10"/>
  <c r="G5252" i="10"/>
  <c r="G5253" i="10"/>
  <c r="G5254" i="10"/>
  <c r="G5255" i="10"/>
  <c r="G5256" i="10"/>
  <c r="G5257" i="10"/>
  <c r="G5258" i="10"/>
  <c r="G5259" i="10"/>
  <c r="G5260" i="10"/>
  <c r="G5261" i="10"/>
  <c r="G5262" i="10"/>
  <c r="G5263" i="10"/>
  <c r="G5264" i="10"/>
  <c r="G5265" i="10"/>
  <c r="G5266" i="10"/>
  <c r="G5267" i="10"/>
  <c r="G5268" i="10"/>
  <c r="G5269" i="10"/>
  <c r="G5270" i="10"/>
  <c r="G5271" i="10"/>
  <c r="G5272" i="10"/>
  <c r="G5273" i="10"/>
  <c r="G5274" i="10"/>
  <c r="G5275" i="10"/>
  <c r="G5276" i="10"/>
  <c r="G5277" i="10"/>
  <c r="G5278" i="10"/>
  <c r="G5279" i="10"/>
  <c r="G5280" i="10"/>
  <c r="G5281" i="10"/>
  <c r="G5282" i="10"/>
  <c r="G5283" i="10"/>
  <c r="G5284" i="10"/>
  <c r="G5285" i="10"/>
  <c r="G5286" i="10"/>
  <c r="G5287" i="10"/>
  <c r="G5288" i="10"/>
  <c r="G5289" i="10"/>
  <c r="G5290" i="10"/>
  <c r="G5291" i="10"/>
  <c r="G5292" i="10"/>
  <c r="G5293" i="10"/>
  <c r="G5294" i="10"/>
  <c r="G5295" i="10"/>
  <c r="G5296" i="10"/>
  <c r="G5297" i="10"/>
  <c r="G5298" i="10"/>
  <c r="G5299" i="10"/>
  <c r="G5300" i="10"/>
  <c r="G5301" i="10"/>
  <c r="G5302" i="10"/>
  <c r="G5303" i="10"/>
  <c r="G5304" i="10"/>
  <c r="G5305" i="10"/>
  <c r="G5306" i="10"/>
  <c r="G5307" i="10"/>
  <c r="G5308" i="10"/>
  <c r="G5309" i="10"/>
  <c r="G5310" i="10"/>
  <c r="G5311" i="10"/>
  <c r="G5312" i="10"/>
  <c r="G5313" i="10"/>
  <c r="G5314" i="10"/>
  <c r="G5315" i="10"/>
  <c r="G5316" i="10"/>
  <c r="G5317" i="10"/>
  <c r="G5318" i="10"/>
  <c r="G5319" i="10"/>
  <c r="G5320" i="10"/>
  <c r="G5321" i="10"/>
  <c r="G5322" i="10"/>
  <c r="G5323" i="10"/>
  <c r="G5324" i="10"/>
  <c r="G5325" i="10"/>
  <c r="G5326" i="10"/>
  <c r="G5327" i="10"/>
  <c r="G5328" i="10"/>
  <c r="G5329" i="10"/>
  <c r="G5330" i="10"/>
  <c r="G5331" i="10"/>
  <c r="G5332" i="10"/>
  <c r="G5333" i="10"/>
  <c r="G5334" i="10"/>
  <c r="G5335" i="10"/>
  <c r="G5336" i="10"/>
  <c r="G5337" i="10"/>
  <c r="G5338" i="10"/>
  <c r="G5339" i="10"/>
  <c r="G5340" i="10"/>
  <c r="G5341" i="10"/>
  <c r="G5342" i="10"/>
  <c r="G5343" i="10"/>
  <c r="G5344" i="10"/>
  <c r="G5345" i="10"/>
  <c r="G5346" i="10"/>
  <c r="G5347" i="10"/>
  <c r="G5348" i="10"/>
  <c r="G5349" i="10"/>
  <c r="G5350" i="10"/>
  <c r="G5351" i="10"/>
  <c r="G5352" i="10"/>
  <c r="G5353" i="10"/>
  <c r="G5354" i="10"/>
  <c r="G5355" i="10"/>
  <c r="G5356" i="10"/>
  <c r="G5357" i="10"/>
  <c r="G5358" i="10"/>
  <c r="G5359" i="10"/>
  <c r="G5360" i="10"/>
  <c r="G5361" i="10"/>
  <c r="G5362" i="10"/>
  <c r="G5363" i="10"/>
  <c r="G5364" i="10"/>
  <c r="G5365" i="10"/>
  <c r="G5366" i="10"/>
  <c r="G5367" i="10"/>
  <c r="G5368" i="10"/>
  <c r="G5369" i="10"/>
  <c r="G5370" i="10"/>
  <c r="G5371" i="10"/>
  <c r="G5372" i="10"/>
  <c r="G5373" i="10"/>
  <c r="G5374" i="10"/>
  <c r="G5375" i="10"/>
  <c r="G5376" i="10"/>
  <c r="G5377" i="10"/>
  <c r="G5378" i="10"/>
  <c r="G5379" i="10"/>
  <c r="G5380" i="10"/>
  <c r="G5381" i="10"/>
  <c r="G5382" i="10"/>
  <c r="G5383" i="10"/>
  <c r="G5384" i="10"/>
  <c r="G5385" i="10"/>
  <c r="G5386" i="10"/>
  <c r="G5387" i="10"/>
  <c r="G5388" i="10"/>
  <c r="G5389" i="10"/>
  <c r="G5390" i="10"/>
  <c r="G5391" i="10"/>
  <c r="G5392" i="10"/>
  <c r="G5393" i="10"/>
  <c r="G5394" i="10"/>
  <c r="G5395" i="10"/>
  <c r="G5396" i="10"/>
  <c r="G5397" i="10"/>
  <c r="G5398" i="10"/>
  <c r="G5399" i="10"/>
  <c r="G5400" i="10"/>
  <c r="G5401" i="10"/>
  <c r="G5402" i="10"/>
  <c r="G5403" i="10"/>
  <c r="G5404" i="10"/>
  <c r="G5405" i="10"/>
  <c r="G5406" i="10"/>
  <c r="G5407" i="10"/>
  <c r="G5408" i="10"/>
  <c r="G5409" i="10"/>
  <c r="G5410" i="10"/>
  <c r="G5411" i="10"/>
  <c r="G5412" i="10"/>
  <c r="G5413" i="10"/>
  <c r="G5414" i="10"/>
  <c r="G5415" i="10"/>
  <c r="G5416" i="10"/>
  <c r="G5417" i="10"/>
  <c r="G5418" i="10"/>
  <c r="G5419" i="10"/>
  <c r="G5420" i="10"/>
  <c r="G5421" i="10"/>
  <c r="G5422" i="10"/>
  <c r="G5423" i="10"/>
  <c r="G5424" i="10"/>
  <c r="G5425" i="10"/>
  <c r="G5426" i="10"/>
  <c r="G5427" i="10"/>
  <c r="G5428" i="10"/>
  <c r="G5429" i="10"/>
  <c r="G5430" i="10"/>
  <c r="G5431" i="10"/>
  <c r="G5432" i="10"/>
  <c r="G5433" i="10"/>
  <c r="G5434" i="10"/>
  <c r="G5435" i="10"/>
  <c r="G5436" i="10"/>
  <c r="G5437" i="10"/>
  <c r="G5438" i="10"/>
  <c r="G5439" i="10"/>
  <c r="G5440" i="10"/>
  <c r="G5441" i="10"/>
  <c r="G5442" i="10"/>
  <c r="G5443" i="10"/>
  <c r="G5444" i="10"/>
  <c r="G5445" i="10"/>
  <c r="G5446" i="10"/>
  <c r="G5447" i="10"/>
  <c r="G5448" i="10"/>
  <c r="G5449" i="10"/>
  <c r="G5450" i="10"/>
  <c r="G5451" i="10"/>
  <c r="G5452" i="10"/>
  <c r="G5453" i="10"/>
  <c r="G5454" i="10"/>
  <c r="G5455" i="10"/>
  <c r="G5456" i="10"/>
  <c r="G5457" i="10"/>
  <c r="G5458" i="10"/>
  <c r="G5459" i="10"/>
  <c r="G5460" i="10"/>
  <c r="G5461" i="10"/>
  <c r="G5462" i="10"/>
  <c r="G5463" i="10"/>
  <c r="G5464" i="10"/>
  <c r="G5465" i="10"/>
  <c r="G5466" i="10"/>
  <c r="G5467" i="10"/>
  <c r="G5468" i="10"/>
  <c r="G5469" i="10"/>
  <c r="G5470" i="10"/>
  <c r="G5471" i="10"/>
  <c r="G5472" i="10"/>
  <c r="G5473" i="10"/>
  <c r="G5474" i="10"/>
  <c r="G5475" i="10"/>
  <c r="G5476" i="10"/>
  <c r="G5477" i="10"/>
  <c r="G5478" i="10"/>
  <c r="G5479" i="10"/>
  <c r="G5480" i="10"/>
  <c r="G5481" i="10"/>
  <c r="G5482" i="10"/>
  <c r="G5483" i="10"/>
  <c r="G5484" i="10"/>
  <c r="G5485" i="10"/>
  <c r="G5486" i="10"/>
  <c r="G5487" i="10"/>
  <c r="G5488" i="10"/>
  <c r="G5489" i="10"/>
  <c r="G5490" i="10"/>
  <c r="G5491" i="10"/>
  <c r="G5492" i="10"/>
  <c r="G5493" i="10"/>
  <c r="G5494" i="10"/>
  <c r="G5495" i="10"/>
  <c r="G5496" i="10"/>
  <c r="G5497" i="10"/>
  <c r="G5498" i="10"/>
  <c r="G5499" i="10"/>
  <c r="G5500" i="10"/>
  <c r="G5501" i="10"/>
  <c r="G5502" i="10"/>
  <c r="G5503" i="10"/>
  <c r="G5504" i="10"/>
  <c r="G5505" i="10"/>
  <c r="G5506" i="10"/>
  <c r="G5507" i="10"/>
  <c r="G5508" i="10"/>
  <c r="G5509" i="10"/>
  <c r="G5510" i="10"/>
  <c r="G5511" i="10"/>
  <c r="G5512" i="10"/>
  <c r="G5513" i="10"/>
  <c r="G5514" i="10"/>
  <c r="G5515" i="10"/>
  <c r="G5516" i="10"/>
  <c r="G5517" i="10"/>
  <c r="G5518" i="10"/>
  <c r="G5519" i="10"/>
  <c r="G5520" i="10"/>
  <c r="G5521" i="10"/>
  <c r="G5522" i="10"/>
  <c r="G5523" i="10"/>
  <c r="G5524" i="10"/>
  <c r="G5525" i="10"/>
  <c r="G5526" i="10"/>
  <c r="G5527" i="10"/>
  <c r="G5528" i="10"/>
  <c r="G5529" i="10"/>
  <c r="G5530" i="10"/>
  <c r="G5531" i="10"/>
  <c r="G5532" i="10"/>
  <c r="G5533" i="10"/>
  <c r="G5534" i="10"/>
  <c r="G5535" i="10"/>
  <c r="G5536" i="10"/>
  <c r="G5537" i="10"/>
  <c r="G5538" i="10"/>
  <c r="G5539" i="10"/>
  <c r="G5540" i="10"/>
  <c r="G5541" i="10"/>
  <c r="G5542" i="10"/>
  <c r="G5543" i="10"/>
  <c r="G5544" i="10"/>
  <c r="G5545" i="10"/>
  <c r="G5546" i="10"/>
  <c r="G5547" i="10"/>
  <c r="G5548" i="10"/>
  <c r="G5549" i="10"/>
  <c r="G5550" i="10"/>
  <c r="G5551" i="10"/>
  <c r="G5552" i="10"/>
  <c r="G5553" i="10"/>
  <c r="G5554" i="10"/>
  <c r="G5555" i="10"/>
  <c r="G5556" i="10"/>
  <c r="G5557" i="10"/>
  <c r="G5558" i="10"/>
  <c r="G5559" i="10"/>
  <c r="G5560" i="10"/>
  <c r="G5561" i="10"/>
  <c r="G5562" i="10"/>
  <c r="G5563" i="10"/>
  <c r="G5564" i="10"/>
  <c r="G5565" i="10"/>
  <c r="G5566" i="10"/>
  <c r="G5567" i="10"/>
  <c r="G5568" i="10"/>
  <c r="G5569" i="10"/>
  <c r="G5570" i="10"/>
  <c r="G5571" i="10"/>
  <c r="G5572" i="10"/>
  <c r="G5573" i="10"/>
  <c r="G5574" i="10"/>
  <c r="G5575" i="10"/>
  <c r="G5576" i="10"/>
  <c r="G5577" i="10"/>
  <c r="G5578" i="10"/>
  <c r="G5579" i="10"/>
  <c r="G5580" i="10"/>
  <c r="G5581" i="10"/>
  <c r="G5582" i="10"/>
  <c r="G5583" i="10"/>
  <c r="G5584" i="10"/>
  <c r="G5585" i="10"/>
  <c r="G5586" i="10"/>
  <c r="G5587" i="10"/>
  <c r="G5588" i="10"/>
  <c r="G5589" i="10"/>
  <c r="G5590" i="10"/>
  <c r="G5591" i="10"/>
  <c r="G5592" i="10"/>
  <c r="G5593" i="10"/>
  <c r="G5594" i="10"/>
  <c r="G5595" i="10"/>
  <c r="G5596" i="10"/>
  <c r="G5597" i="10"/>
  <c r="G5598" i="10"/>
  <c r="G5599" i="10"/>
  <c r="G5600" i="10"/>
  <c r="G5601" i="10"/>
  <c r="G5602" i="10"/>
  <c r="G5603" i="10"/>
  <c r="G5604" i="10"/>
  <c r="G5605" i="10"/>
  <c r="G5606" i="10"/>
  <c r="G5607" i="10"/>
  <c r="G5608" i="10"/>
  <c r="G5609" i="10"/>
  <c r="G5610" i="10"/>
  <c r="G5611" i="10"/>
  <c r="G5612" i="10"/>
  <c r="G5613" i="10"/>
  <c r="G5614" i="10"/>
  <c r="G5615" i="10"/>
  <c r="G5616" i="10"/>
  <c r="G5617" i="10"/>
  <c r="G5618" i="10"/>
  <c r="G5619" i="10"/>
  <c r="G5620" i="10"/>
  <c r="G5621" i="10"/>
  <c r="G5622" i="10"/>
  <c r="G5623" i="10"/>
  <c r="G5624" i="10"/>
  <c r="G5625" i="10"/>
  <c r="G5626" i="10"/>
  <c r="G5627" i="10"/>
  <c r="G5628" i="10"/>
  <c r="G5629" i="10"/>
  <c r="G5630" i="10"/>
  <c r="G5631" i="10"/>
  <c r="G5632" i="10"/>
  <c r="G5633" i="10"/>
  <c r="G5634" i="10"/>
  <c r="G5635" i="10"/>
  <c r="G5636" i="10"/>
  <c r="G5637" i="10"/>
  <c r="G5638" i="10"/>
  <c r="G5639" i="10"/>
  <c r="G5640" i="10"/>
  <c r="G5641" i="10"/>
  <c r="G5642" i="10"/>
  <c r="G5643" i="10"/>
  <c r="G5644" i="10"/>
  <c r="G5645" i="10"/>
  <c r="G5646" i="10"/>
  <c r="G5647" i="10"/>
  <c r="G5648" i="10"/>
  <c r="G5649" i="10"/>
  <c r="G5650" i="10"/>
  <c r="G5651" i="10"/>
  <c r="G5652" i="10"/>
  <c r="G5653" i="10"/>
  <c r="G5654" i="10"/>
  <c r="G5655" i="10"/>
  <c r="G5656" i="10"/>
  <c r="G5657" i="10"/>
  <c r="G5658" i="10"/>
  <c r="G5659" i="10"/>
  <c r="G5660" i="10"/>
  <c r="G5661" i="10"/>
  <c r="G5662" i="10"/>
  <c r="G5663" i="10"/>
  <c r="G5664" i="10"/>
  <c r="G5665" i="10"/>
  <c r="G5666" i="10"/>
  <c r="G5667" i="10"/>
  <c r="G5668" i="10"/>
  <c r="G5669" i="10"/>
  <c r="G5670" i="10"/>
  <c r="G5671" i="10"/>
  <c r="G5672" i="10"/>
  <c r="G5673" i="10"/>
  <c r="G5674" i="10"/>
  <c r="G5675" i="10"/>
  <c r="G5676" i="10"/>
  <c r="G5677" i="10"/>
  <c r="G5678" i="10"/>
  <c r="G5679" i="10"/>
  <c r="G5680" i="10"/>
  <c r="G5681" i="10"/>
  <c r="G5682" i="10"/>
  <c r="G5683" i="10"/>
  <c r="G5684" i="10"/>
  <c r="G5685" i="10"/>
  <c r="G5686" i="10"/>
  <c r="G5687" i="10"/>
  <c r="G5688" i="10"/>
  <c r="G5689" i="10"/>
  <c r="G5690" i="10"/>
  <c r="G5691" i="10"/>
  <c r="G5692" i="10"/>
  <c r="G5693" i="10"/>
  <c r="G5694" i="10"/>
  <c r="G5695" i="10"/>
  <c r="G5696" i="10"/>
  <c r="G5697" i="10"/>
  <c r="G5698" i="10"/>
  <c r="G5699" i="10"/>
  <c r="G5700" i="10"/>
  <c r="G5701" i="10"/>
  <c r="G5702" i="10"/>
  <c r="G5703" i="10"/>
  <c r="G5704" i="10"/>
  <c r="G5705" i="10"/>
  <c r="G5706" i="10"/>
  <c r="G5707" i="10"/>
  <c r="G5708" i="10"/>
  <c r="G5709" i="10"/>
  <c r="G5710" i="10"/>
  <c r="G5711" i="10"/>
  <c r="G5712" i="10"/>
  <c r="G5713" i="10"/>
  <c r="G5714" i="10"/>
  <c r="G5715" i="10"/>
  <c r="G5716" i="10"/>
  <c r="G5717" i="10"/>
  <c r="G5718" i="10"/>
  <c r="G5719" i="10"/>
  <c r="G5720" i="10"/>
  <c r="G5721" i="10"/>
  <c r="G5722" i="10"/>
  <c r="G5723" i="10"/>
  <c r="G5724" i="10"/>
  <c r="G5725" i="10"/>
  <c r="G5726" i="10"/>
  <c r="G5727" i="10"/>
  <c r="G5728" i="10"/>
  <c r="G5729" i="10"/>
  <c r="G5730" i="10"/>
  <c r="G5731" i="10"/>
  <c r="G5732" i="10"/>
  <c r="G5733" i="10"/>
  <c r="G5734" i="10"/>
  <c r="G5735" i="10"/>
  <c r="G5736" i="10"/>
  <c r="G5737" i="10"/>
  <c r="G5738" i="10"/>
  <c r="G5739" i="10"/>
  <c r="G5740" i="10"/>
  <c r="G5741" i="10"/>
  <c r="G5742" i="10"/>
  <c r="G5743" i="10"/>
  <c r="G5744" i="10"/>
  <c r="G5745" i="10"/>
  <c r="G5746" i="10"/>
  <c r="G5747" i="10"/>
  <c r="G5748" i="10"/>
  <c r="G5749" i="10"/>
  <c r="G5750" i="10"/>
  <c r="G5751" i="10"/>
  <c r="G5752" i="10"/>
  <c r="G5753" i="10"/>
  <c r="G5754" i="10"/>
  <c r="G5755" i="10"/>
  <c r="G5756" i="10"/>
  <c r="G5757" i="10"/>
  <c r="G5758" i="10"/>
  <c r="G5759" i="10"/>
  <c r="G5760" i="10"/>
  <c r="G5761" i="10"/>
  <c r="G5762" i="10"/>
  <c r="G5763" i="10"/>
  <c r="G5764" i="10"/>
  <c r="G5765" i="10"/>
  <c r="G5766" i="10"/>
  <c r="G5767" i="10"/>
  <c r="G5768" i="10"/>
  <c r="G5769" i="10"/>
  <c r="G5770" i="10"/>
  <c r="G5771" i="10"/>
  <c r="G5772" i="10"/>
  <c r="G5773" i="10"/>
  <c r="G5774" i="10"/>
  <c r="G5775" i="10"/>
  <c r="G5776" i="10"/>
  <c r="G5777" i="10"/>
  <c r="G5778" i="10"/>
  <c r="G5779" i="10"/>
  <c r="G5780" i="10"/>
  <c r="G5781" i="10"/>
  <c r="G5782" i="10"/>
  <c r="G5783" i="10"/>
  <c r="G5784" i="10"/>
  <c r="G5785" i="10"/>
  <c r="G5786" i="10"/>
  <c r="G5787" i="10"/>
  <c r="G5788" i="10"/>
  <c r="G5789" i="10"/>
  <c r="G5790" i="10"/>
  <c r="G5791" i="10"/>
  <c r="G5792" i="10"/>
  <c r="G5793" i="10"/>
  <c r="G5794" i="10"/>
  <c r="G5795" i="10"/>
  <c r="G5796" i="10"/>
  <c r="G5797" i="10"/>
  <c r="G5798" i="10"/>
  <c r="G5799" i="10"/>
  <c r="G5800" i="10"/>
  <c r="G5801" i="10"/>
  <c r="G5802" i="10"/>
  <c r="G5803" i="10"/>
  <c r="G5804" i="10"/>
  <c r="G5805" i="10"/>
  <c r="G5806" i="10"/>
  <c r="G5807" i="10"/>
  <c r="G5808" i="10"/>
  <c r="G5809" i="10"/>
  <c r="G5810" i="10"/>
  <c r="G5811" i="10"/>
  <c r="G5812" i="10"/>
  <c r="G5813" i="10"/>
  <c r="G5814" i="10"/>
  <c r="G5815" i="10"/>
  <c r="G5816" i="10"/>
  <c r="G5817" i="10"/>
  <c r="G5818" i="10"/>
  <c r="G5819" i="10"/>
  <c r="G5820" i="10"/>
  <c r="G5821" i="10"/>
  <c r="G5822" i="10"/>
  <c r="G5823" i="10"/>
  <c r="G5824" i="10"/>
  <c r="G5825" i="10"/>
  <c r="G5826" i="10"/>
  <c r="G5827" i="10"/>
  <c r="G5828" i="10"/>
  <c r="G5829" i="10"/>
  <c r="G5830" i="10"/>
  <c r="G5831" i="10"/>
  <c r="G5832" i="10"/>
  <c r="G5833" i="10"/>
  <c r="G5834" i="10"/>
  <c r="G5835" i="10"/>
  <c r="G5836" i="10"/>
  <c r="G5837" i="10"/>
  <c r="G5838" i="10"/>
  <c r="G5839" i="10"/>
  <c r="G5840" i="10"/>
  <c r="G5841" i="10"/>
  <c r="G5842" i="10"/>
  <c r="G5843" i="10"/>
  <c r="G5844" i="10"/>
  <c r="G5845" i="10"/>
  <c r="G5846" i="10"/>
  <c r="G5847" i="10"/>
  <c r="G5848" i="10"/>
  <c r="G5849" i="10"/>
  <c r="G5850" i="10"/>
  <c r="G5851" i="10"/>
  <c r="G5852" i="10"/>
  <c r="G5853" i="10"/>
  <c r="G5854" i="10"/>
  <c r="G5855" i="10"/>
  <c r="G5856" i="10"/>
  <c r="G5857" i="10"/>
  <c r="G5858" i="10"/>
  <c r="G5859" i="10"/>
  <c r="G5860" i="10"/>
  <c r="G5861" i="10"/>
  <c r="G5862" i="10"/>
  <c r="G5863" i="10"/>
  <c r="G5864" i="10"/>
  <c r="G5865" i="10"/>
  <c r="G5866" i="10"/>
  <c r="G5867" i="10"/>
  <c r="G5868" i="10"/>
  <c r="G5869" i="10"/>
  <c r="G5870" i="10"/>
  <c r="G5871" i="10"/>
  <c r="G5872" i="10"/>
  <c r="G5873" i="10"/>
  <c r="G5874" i="10"/>
  <c r="G5875" i="10"/>
  <c r="G5876" i="10"/>
  <c r="G5877" i="10"/>
  <c r="G5878" i="10"/>
  <c r="G5879" i="10"/>
  <c r="G5880" i="10"/>
  <c r="G5881" i="10"/>
  <c r="G5882" i="10"/>
  <c r="G5883" i="10"/>
  <c r="G5884" i="10"/>
  <c r="G5885" i="10"/>
  <c r="G5886" i="10"/>
  <c r="G5887" i="10"/>
  <c r="G5888" i="10"/>
  <c r="G5889" i="10"/>
  <c r="G5890" i="10"/>
  <c r="G5891" i="10"/>
  <c r="G5892" i="10"/>
  <c r="G5893" i="10"/>
  <c r="G5894" i="10"/>
  <c r="G5895" i="10"/>
  <c r="G5896" i="10"/>
  <c r="G5897" i="10"/>
  <c r="G5898" i="10"/>
  <c r="G5899" i="10"/>
  <c r="G5900" i="10"/>
  <c r="G5901" i="10"/>
  <c r="G5902" i="10"/>
  <c r="G5903" i="10"/>
  <c r="G5904" i="10"/>
  <c r="G5905" i="10"/>
  <c r="G5906" i="10"/>
  <c r="G5907" i="10"/>
  <c r="G5908" i="10"/>
  <c r="G5909" i="10"/>
  <c r="G5910" i="10"/>
  <c r="G5911" i="10"/>
  <c r="G5912" i="10"/>
  <c r="G5913" i="10"/>
  <c r="G5914" i="10"/>
  <c r="G5915" i="10"/>
  <c r="G5916" i="10"/>
  <c r="G5917" i="10"/>
  <c r="G5918" i="10"/>
  <c r="G5919" i="10"/>
  <c r="G5920" i="10"/>
  <c r="G5921" i="10"/>
  <c r="G5922" i="10"/>
  <c r="G5923" i="10"/>
  <c r="G5924" i="10"/>
  <c r="G5925" i="10"/>
  <c r="G5926" i="10"/>
  <c r="G5927" i="10"/>
  <c r="G5928" i="10"/>
  <c r="G5929" i="10"/>
  <c r="G5930" i="10"/>
  <c r="G5931" i="10"/>
  <c r="G5932" i="10"/>
  <c r="G5933" i="10"/>
  <c r="G5934" i="10"/>
  <c r="G5935" i="10"/>
  <c r="G5936" i="10"/>
  <c r="G5937" i="10"/>
  <c r="G5938" i="10"/>
  <c r="G5939" i="10"/>
  <c r="G5940" i="10"/>
  <c r="G5941" i="10"/>
  <c r="G5942" i="10"/>
  <c r="G5943" i="10"/>
  <c r="G5944" i="10"/>
  <c r="G5945" i="10"/>
  <c r="G5946" i="10"/>
  <c r="G5947" i="10"/>
  <c r="G5948" i="10"/>
  <c r="G5949" i="10"/>
  <c r="G5950" i="10"/>
  <c r="G5951" i="10"/>
  <c r="G5952" i="10"/>
  <c r="G5953" i="10"/>
  <c r="G5954" i="10"/>
  <c r="G5955" i="10"/>
  <c r="G5956" i="10"/>
  <c r="G5957" i="10"/>
  <c r="G5958" i="10"/>
  <c r="G5959" i="10"/>
  <c r="G5960" i="10"/>
  <c r="G5961" i="10"/>
  <c r="G5962" i="10"/>
  <c r="G5963" i="10"/>
  <c r="G5964" i="10"/>
  <c r="G5965" i="10"/>
  <c r="G5966" i="10"/>
  <c r="G5967" i="10"/>
  <c r="G5968" i="10"/>
  <c r="G5969" i="10"/>
  <c r="G5970" i="10"/>
  <c r="G5971" i="10"/>
  <c r="G5972" i="10"/>
  <c r="G5973" i="10"/>
  <c r="G5974" i="10"/>
  <c r="G5975" i="10"/>
  <c r="G5976" i="10"/>
  <c r="G5977" i="10"/>
  <c r="G5978" i="10"/>
  <c r="G5979" i="10"/>
  <c r="G5980" i="10"/>
  <c r="G5981" i="10"/>
  <c r="G5982" i="10"/>
  <c r="G5983" i="10"/>
  <c r="G5984" i="10"/>
  <c r="G5985" i="10"/>
  <c r="G5986" i="10"/>
  <c r="G5987" i="10"/>
  <c r="G5988" i="10"/>
  <c r="G5989" i="10"/>
  <c r="G5990" i="10"/>
  <c r="G5991" i="10"/>
  <c r="G5992" i="10"/>
  <c r="G5993" i="10"/>
  <c r="G5994" i="10"/>
  <c r="G5995" i="10"/>
  <c r="G5996" i="10"/>
  <c r="G5997" i="10"/>
  <c r="G5998" i="10"/>
  <c r="G5999" i="10"/>
  <c r="G6000" i="10"/>
  <c r="G6001" i="10"/>
  <c r="G6002" i="10"/>
  <c r="G6003" i="10"/>
  <c r="G6004" i="10"/>
  <c r="G6005" i="10"/>
  <c r="G6006" i="10"/>
  <c r="G6007" i="10"/>
  <c r="G6008" i="10"/>
  <c r="G6009" i="10"/>
  <c r="G6010" i="10"/>
  <c r="G6011" i="10"/>
  <c r="G6012" i="10"/>
  <c r="G6013" i="10"/>
  <c r="G6014" i="10"/>
  <c r="G6015" i="10"/>
  <c r="G6016" i="10"/>
  <c r="G6017" i="10"/>
  <c r="G6018" i="10"/>
  <c r="G6019" i="10"/>
  <c r="G6020" i="10"/>
  <c r="G6021" i="10"/>
  <c r="G6022" i="10"/>
  <c r="G6023" i="10"/>
  <c r="G6024" i="10"/>
  <c r="G6025" i="10"/>
  <c r="G6026" i="10"/>
  <c r="G6027" i="10"/>
  <c r="G6028" i="10"/>
  <c r="G6029" i="10"/>
  <c r="G6030" i="10"/>
  <c r="G6031" i="10"/>
  <c r="G6032" i="10"/>
  <c r="G6033" i="10"/>
  <c r="G6034" i="10"/>
  <c r="G6035" i="10"/>
  <c r="G6036" i="10"/>
  <c r="G6037" i="10"/>
  <c r="G6038" i="10"/>
  <c r="G6039" i="10"/>
  <c r="G6040" i="10"/>
  <c r="G6041" i="10"/>
  <c r="G6042" i="10"/>
  <c r="G6043" i="10"/>
  <c r="G6044" i="10"/>
  <c r="G6045" i="10"/>
  <c r="G6046" i="10"/>
  <c r="G6047" i="10"/>
  <c r="G6048" i="10"/>
  <c r="G6049" i="10"/>
  <c r="G6050" i="10"/>
  <c r="G6051" i="10"/>
  <c r="G6052" i="10"/>
  <c r="G6053" i="10"/>
  <c r="G6054" i="10"/>
  <c r="G6055" i="10"/>
  <c r="G6056" i="10"/>
  <c r="G6057" i="10"/>
  <c r="G6058" i="10"/>
  <c r="G6059" i="10"/>
  <c r="G6060" i="10"/>
  <c r="G6061" i="10"/>
  <c r="G6062" i="10"/>
  <c r="G6063" i="10"/>
  <c r="G6064" i="10"/>
  <c r="G6065" i="10"/>
  <c r="G6066" i="10"/>
  <c r="G6067" i="10"/>
  <c r="G6068" i="10"/>
  <c r="G6069" i="10"/>
  <c r="G6070" i="10"/>
  <c r="G6071" i="10"/>
  <c r="G6072" i="10"/>
  <c r="G6073" i="10"/>
  <c r="G6074" i="10"/>
  <c r="G6075" i="10"/>
  <c r="G6076" i="10"/>
  <c r="G6077" i="10"/>
  <c r="G6078" i="10"/>
  <c r="G6079" i="10"/>
  <c r="G6080" i="10"/>
  <c r="G6081" i="10"/>
  <c r="G6082" i="10"/>
  <c r="G6083" i="10"/>
  <c r="G6084" i="10"/>
  <c r="G6085" i="10"/>
  <c r="G6086" i="10"/>
  <c r="G6087" i="10"/>
  <c r="G6088" i="10"/>
  <c r="G6089" i="10"/>
  <c r="G6090" i="10"/>
  <c r="G6091" i="10"/>
  <c r="G6092" i="10"/>
  <c r="G6093" i="10"/>
  <c r="G6094" i="10"/>
  <c r="G6095" i="10"/>
  <c r="G6096" i="10"/>
  <c r="G6097" i="10"/>
  <c r="G6098" i="10"/>
  <c r="G6099" i="10"/>
  <c r="G6100" i="10"/>
  <c r="G6101" i="10"/>
  <c r="G6102" i="10"/>
  <c r="G6103" i="10"/>
  <c r="G6104" i="10"/>
  <c r="G6105" i="10"/>
  <c r="G6106" i="10"/>
  <c r="G6107" i="10"/>
  <c r="G6108" i="10"/>
  <c r="G6109" i="10"/>
  <c r="G6110" i="10"/>
  <c r="G6111" i="10"/>
  <c r="G6112" i="10"/>
  <c r="G6113" i="10"/>
  <c r="G6114" i="10"/>
  <c r="G6115" i="10"/>
  <c r="G6116" i="10"/>
  <c r="G6117" i="10"/>
  <c r="G6118" i="10"/>
  <c r="G6119" i="10"/>
  <c r="G6120" i="10"/>
  <c r="G6121" i="10"/>
  <c r="G6122" i="10"/>
  <c r="G6123" i="10"/>
  <c r="G6124" i="10"/>
  <c r="G6125" i="10"/>
  <c r="G6126" i="10"/>
  <c r="G6127" i="10"/>
  <c r="G6128" i="10"/>
  <c r="G6129" i="10"/>
  <c r="G6130" i="10"/>
  <c r="G6131" i="10"/>
  <c r="G6132" i="10"/>
  <c r="G6133" i="10"/>
  <c r="G6134" i="10"/>
  <c r="G6135" i="10"/>
  <c r="G6136" i="10"/>
  <c r="G6137" i="10"/>
  <c r="G6138" i="10"/>
  <c r="G6139" i="10"/>
  <c r="G6140" i="10"/>
  <c r="G6141" i="10"/>
  <c r="G6142" i="10"/>
  <c r="G6143" i="10"/>
  <c r="G6144" i="10"/>
  <c r="G6145" i="10"/>
  <c r="G6146" i="10"/>
  <c r="G6147" i="10"/>
  <c r="G6148" i="10"/>
  <c r="G6149" i="10"/>
  <c r="G6150" i="10"/>
  <c r="G6151" i="10"/>
  <c r="G6152" i="10"/>
  <c r="G6153" i="10"/>
  <c r="G6154" i="10"/>
  <c r="G6155" i="10"/>
  <c r="G6156" i="10"/>
  <c r="G6157" i="10"/>
  <c r="G6158" i="10"/>
  <c r="G6159" i="10"/>
  <c r="G6160" i="10"/>
  <c r="G6161" i="10"/>
  <c r="G6162" i="10"/>
  <c r="G6163" i="10"/>
  <c r="G6164" i="10"/>
  <c r="G6165" i="10"/>
  <c r="G6166" i="10"/>
  <c r="G6167" i="10"/>
  <c r="G6168" i="10"/>
  <c r="G6169" i="10"/>
  <c r="G6170" i="10"/>
  <c r="G6171" i="10"/>
  <c r="G6172" i="10"/>
  <c r="G6173" i="10"/>
  <c r="G6174" i="10"/>
  <c r="G6175" i="10"/>
  <c r="G6176" i="10"/>
  <c r="G6177" i="10"/>
  <c r="G6178" i="10"/>
  <c r="G6179" i="10"/>
  <c r="G6180" i="10"/>
  <c r="G6181" i="10"/>
  <c r="G6182" i="10"/>
  <c r="G6183" i="10"/>
  <c r="G6184" i="10"/>
  <c r="G6185" i="10"/>
  <c r="G6186" i="10"/>
  <c r="G6187" i="10"/>
  <c r="G6188" i="10"/>
  <c r="G6189" i="10"/>
  <c r="G6190" i="10"/>
  <c r="G6191" i="10"/>
  <c r="G6192" i="10"/>
  <c r="G6193" i="10"/>
  <c r="G6194" i="10"/>
  <c r="G6195" i="10"/>
  <c r="G6196" i="10"/>
  <c r="G6197" i="10"/>
  <c r="G6198" i="10"/>
  <c r="G6199" i="10"/>
  <c r="G6200" i="10"/>
  <c r="G6201" i="10"/>
  <c r="G6202" i="10"/>
  <c r="G6203" i="10"/>
  <c r="G6204" i="10"/>
  <c r="G6205" i="10"/>
  <c r="G6206" i="10"/>
  <c r="G6207" i="10"/>
  <c r="G6208" i="10"/>
  <c r="G6209" i="10"/>
  <c r="G6210" i="10"/>
  <c r="G6211" i="10"/>
  <c r="G6212" i="10"/>
  <c r="G6213" i="10"/>
  <c r="G6214" i="10"/>
  <c r="G6215" i="10"/>
  <c r="G6216" i="10"/>
  <c r="G6217" i="10"/>
  <c r="G6218" i="10"/>
  <c r="G6219" i="10"/>
  <c r="G6220" i="10"/>
  <c r="G6221" i="10"/>
  <c r="G6222" i="10"/>
  <c r="G6223" i="10"/>
  <c r="G6224" i="10"/>
  <c r="G6225" i="10"/>
  <c r="G6226" i="10"/>
  <c r="G6227" i="10"/>
  <c r="G6228" i="10"/>
  <c r="G6229" i="10"/>
  <c r="G6230" i="10"/>
  <c r="G6231" i="10"/>
  <c r="G6232" i="10"/>
  <c r="G6233" i="10"/>
  <c r="G6234" i="10"/>
  <c r="G6235" i="10"/>
  <c r="G6236" i="10"/>
  <c r="G6237" i="10"/>
  <c r="G6238" i="10"/>
  <c r="G6239" i="10"/>
  <c r="G6240" i="10"/>
  <c r="G6241" i="10"/>
  <c r="G6242" i="10"/>
  <c r="G6243" i="10"/>
  <c r="G6244" i="10"/>
  <c r="G6245" i="10"/>
  <c r="G6246" i="10"/>
  <c r="G6247" i="10"/>
  <c r="G6248" i="10"/>
  <c r="G6249" i="10"/>
  <c r="G6250" i="10"/>
  <c r="G6251" i="10"/>
  <c r="G6252" i="10"/>
  <c r="G6253" i="10"/>
  <c r="G6254" i="10"/>
  <c r="G6255" i="10"/>
  <c r="G6256" i="10"/>
  <c r="G6257" i="10"/>
  <c r="G6258" i="10"/>
  <c r="G6259" i="10"/>
  <c r="G6260" i="10"/>
  <c r="G6261" i="10"/>
  <c r="G6262" i="10"/>
  <c r="G6263" i="10"/>
  <c r="G6264" i="10"/>
  <c r="G6265" i="10"/>
  <c r="G6266" i="10"/>
  <c r="G6267" i="10"/>
  <c r="G6268" i="10"/>
  <c r="G6269" i="10"/>
  <c r="G6270" i="10"/>
  <c r="G6271" i="10"/>
  <c r="G6272" i="10"/>
  <c r="G6273" i="10"/>
  <c r="G6274" i="10"/>
  <c r="G6275" i="10"/>
  <c r="G6276" i="10"/>
  <c r="G6277" i="10"/>
  <c r="G6278" i="10"/>
  <c r="G6279" i="10"/>
  <c r="G6280" i="10"/>
  <c r="G6281" i="10"/>
  <c r="G6282" i="10"/>
  <c r="G6283" i="10"/>
  <c r="G6284" i="10"/>
  <c r="G6285" i="10"/>
  <c r="G6286" i="10"/>
  <c r="G6287" i="10"/>
  <c r="G6288" i="10"/>
  <c r="G6289" i="10"/>
  <c r="G6290" i="10"/>
  <c r="G6291" i="10"/>
  <c r="G6292" i="10"/>
  <c r="G6293" i="10"/>
  <c r="G6294" i="10"/>
  <c r="G6295" i="10"/>
  <c r="G6296" i="10"/>
  <c r="G6297" i="10"/>
  <c r="G6298" i="10"/>
  <c r="G6299" i="10"/>
  <c r="G6300" i="10"/>
  <c r="G6301" i="10"/>
  <c r="G6302" i="10"/>
  <c r="G6303" i="10"/>
  <c r="G6304" i="10"/>
  <c r="G6305" i="10"/>
  <c r="G6306" i="10"/>
  <c r="G6307" i="10"/>
  <c r="G6308" i="10"/>
  <c r="G6309" i="10"/>
  <c r="G6310" i="10"/>
  <c r="G6311" i="10"/>
  <c r="G6312" i="10"/>
  <c r="G6313" i="10"/>
  <c r="G6314" i="10"/>
  <c r="G6315" i="10"/>
  <c r="G6316" i="10"/>
  <c r="G6317" i="10"/>
  <c r="G6318" i="10"/>
  <c r="G6319" i="10"/>
  <c r="G6320" i="10"/>
  <c r="G6321" i="10"/>
  <c r="G6322" i="10"/>
  <c r="G6323" i="10"/>
  <c r="G6324" i="10"/>
  <c r="G6325" i="10"/>
  <c r="G6326" i="10"/>
  <c r="G6327" i="10"/>
  <c r="G6328" i="10"/>
  <c r="G6329" i="10"/>
  <c r="G6330" i="10"/>
  <c r="G6331" i="10"/>
  <c r="G6332" i="10"/>
  <c r="G6333" i="10"/>
  <c r="G6334" i="10"/>
  <c r="G6335" i="10"/>
  <c r="G6336" i="10"/>
  <c r="G6337" i="10"/>
  <c r="G6338" i="10"/>
  <c r="G6339" i="10"/>
  <c r="G6340" i="10"/>
  <c r="G6341" i="10"/>
  <c r="G6342" i="10"/>
  <c r="G6343" i="10"/>
  <c r="G6344" i="10"/>
  <c r="G6345" i="10"/>
  <c r="G6346" i="10"/>
  <c r="G6347" i="10"/>
  <c r="G6348" i="10"/>
  <c r="G6349" i="10"/>
  <c r="G6350" i="10"/>
  <c r="G6351" i="10"/>
  <c r="G6352" i="10"/>
  <c r="G6353" i="10"/>
  <c r="G6354" i="10"/>
  <c r="G6355" i="10"/>
  <c r="G6356" i="10"/>
  <c r="G6357" i="10"/>
  <c r="G6358" i="10"/>
  <c r="G6359" i="10"/>
  <c r="G6360" i="10"/>
  <c r="G6361" i="10"/>
  <c r="G6362" i="10"/>
  <c r="G6363" i="10"/>
  <c r="G6364" i="10"/>
  <c r="G6365" i="10"/>
  <c r="G6366" i="10"/>
  <c r="G6367" i="10"/>
  <c r="G6368" i="10"/>
  <c r="G6369" i="10"/>
  <c r="G6370" i="10"/>
  <c r="G6371" i="10"/>
  <c r="G6372" i="10"/>
  <c r="G6373" i="10"/>
  <c r="G6374" i="10"/>
  <c r="G6375" i="10"/>
  <c r="G6376" i="10"/>
  <c r="G6377" i="10"/>
  <c r="G6378" i="10"/>
  <c r="G6379" i="10"/>
  <c r="G6380" i="10"/>
  <c r="G6381" i="10"/>
  <c r="G6382" i="10"/>
  <c r="G6383" i="10"/>
  <c r="G6384" i="10"/>
  <c r="G6385" i="10"/>
  <c r="G6386" i="10"/>
  <c r="G6387" i="10"/>
  <c r="G6388" i="10"/>
  <c r="G6389" i="10"/>
  <c r="G6390" i="10"/>
  <c r="G6391" i="10"/>
  <c r="G6392" i="10"/>
  <c r="G6393" i="10"/>
  <c r="G6394" i="10"/>
  <c r="G6395" i="10"/>
  <c r="G6396" i="10"/>
  <c r="G6397" i="10"/>
  <c r="G6398" i="10"/>
  <c r="G6399" i="10"/>
  <c r="G6400" i="10"/>
  <c r="G6401" i="10"/>
  <c r="G6402" i="10"/>
  <c r="G6403" i="10"/>
  <c r="G6404" i="10"/>
  <c r="G6405" i="10"/>
  <c r="G6406" i="10"/>
  <c r="G6407" i="10"/>
  <c r="G6408" i="10"/>
  <c r="G6409" i="10"/>
  <c r="G6410" i="10"/>
  <c r="G6411" i="10"/>
  <c r="G6412" i="10"/>
  <c r="G6413" i="10"/>
  <c r="G6414" i="10"/>
  <c r="G6415" i="10"/>
  <c r="G6416" i="10"/>
  <c r="G6417" i="10"/>
  <c r="G6418" i="10"/>
  <c r="G6419" i="10"/>
  <c r="G6420" i="10"/>
  <c r="G6421" i="10"/>
  <c r="G6422" i="10"/>
  <c r="G6423" i="10"/>
  <c r="G6424" i="10"/>
  <c r="G6425" i="10"/>
  <c r="G6426" i="10"/>
  <c r="G6427" i="10"/>
  <c r="G6428" i="10"/>
  <c r="G6429" i="10"/>
  <c r="G6430" i="10"/>
  <c r="G6431" i="10"/>
  <c r="G6432" i="10"/>
  <c r="G6433" i="10"/>
  <c r="G6434" i="10"/>
  <c r="G6435" i="10"/>
  <c r="G6436" i="10"/>
  <c r="G6437" i="10"/>
  <c r="G6438" i="10"/>
  <c r="G6439" i="10"/>
  <c r="G6440" i="10"/>
  <c r="G6441" i="10"/>
  <c r="G6442" i="10"/>
  <c r="G6443" i="10"/>
  <c r="G6444" i="10"/>
  <c r="G6445" i="10"/>
  <c r="G6446" i="10"/>
  <c r="G6447" i="10"/>
  <c r="G6448" i="10"/>
  <c r="G6449" i="10"/>
  <c r="G6450" i="10"/>
  <c r="G6451" i="10"/>
  <c r="G6452" i="10"/>
  <c r="G6453" i="10"/>
  <c r="G6454" i="10"/>
  <c r="G6455" i="10"/>
  <c r="G6456" i="10"/>
  <c r="G6457" i="10"/>
  <c r="G6458" i="10"/>
  <c r="G6459" i="10"/>
  <c r="G6460" i="10"/>
  <c r="G6461" i="10"/>
  <c r="G6462" i="10"/>
  <c r="G6463" i="10"/>
  <c r="G6464" i="10"/>
  <c r="G6465" i="10"/>
  <c r="G6466" i="10"/>
  <c r="G6467" i="10"/>
  <c r="G6468" i="10"/>
  <c r="G6469" i="10"/>
  <c r="G6470" i="10"/>
  <c r="G6471" i="10"/>
  <c r="G6472" i="10"/>
  <c r="G6473" i="10"/>
  <c r="G6474" i="10"/>
  <c r="G6475" i="10"/>
  <c r="G6476" i="10"/>
  <c r="G6477" i="10"/>
  <c r="G6478" i="10"/>
  <c r="G6479" i="10"/>
  <c r="G6480" i="10"/>
  <c r="G6481" i="10"/>
  <c r="G6482" i="10"/>
  <c r="G6483" i="10"/>
  <c r="G6484" i="10"/>
  <c r="G6485" i="10"/>
  <c r="G6486" i="10"/>
  <c r="G6487" i="10"/>
  <c r="G6488" i="10"/>
  <c r="G6489" i="10"/>
  <c r="G6490" i="10"/>
  <c r="G6491" i="10"/>
  <c r="G6492" i="10"/>
  <c r="G6493" i="10"/>
  <c r="G6494" i="10"/>
  <c r="G6495" i="10"/>
  <c r="G6496" i="10"/>
  <c r="G6497" i="10"/>
  <c r="G6498" i="10"/>
  <c r="G6499" i="10"/>
  <c r="G6500" i="10"/>
  <c r="G6501" i="10"/>
  <c r="G6502" i="10"/>
  <c r="G6503" i="10"/>
  <c r="G6504" i="10"/>
  <c r="G6505" i="10"/>
  <c r="G6506" i="10"/>
  <c r="G6507" i="10"/>
  <c r="G6508" i="10"/>
  <c r="G6509" i="10"/>
  <c r="G6510" i="10"/>
  <c r="G6511" i="10"/>
  <c r="G6512" i="10"/>
  <c r="G6513" i="10"/>
  <c r="G6514" i="10"/>
  <c r="G6515" i="10"/>
  <c r="G6516" i="10"/>
  <c r="G6517" i="10"/>
  <c r="G6518" i="10"/>
  <c r="G6519" i="10"/>
  <c r="G6520" i="10"/>
  <c r="G6521" i="10"/>
  <c r="G6522" i="10"/>
  <c r="G6523" i="10"/>
  <c r="G6524" i="10"/>
  <c r="G6525" i="10"/>
  <c r="G6526" i="10"/>
  <c r="G6527" i="10"/>
  <c r="G6528" i="10"/>
  <c r="G6529" i="10"/>
  <c r="G6530" i="10"/>
  <c r="G6531" i="10"/>
  <c r="G6532" i="10"/>
  <c r="G6533" i="10"/>
  <c r="G6534" i="10"/>
  <c r="G6535" i="10"/>
  <c r="G6536" i="10"/>
  <c r="G6537" i="10"/>
  <c r="G6538" i="10"/>
  <c r="G6539" i="10"/>
  <c r="G6540" i="10"/>
  <c r="G6541" i="10"/>
  <c r="G6542" i="10"/>
  <c r="G6543" i="10"/>
  <c r="G6544" i="10"/>
  <c r="G6545" i="10"/>
  <c r="G6546" i="10"/>
  <c r="G6547" i="10"/>
  <c r="G6548" i="10"/>
  <c r="G6549" i="10"/>
  <c r="G6550" i="10"/>
  <c r="G6551" i="10"/>
  <c r="G6552" i="10"/>
  <c r="G6553" i="10"/>
  <c r="G6554" i="10"/>
  <c r="G6555" i="10"/>
  <c r="G6556" i="10"/>
  <c r="G6557" i="10"/>
  <c r="G6558" i="10"/>
  <c r="G6559" i="10"/>
  <c r="G6560" i="10"/>
  <c r="G6561" i="10"/>
  <c r="G6562" i="10"/>
  <c r="G6563" i="10"/>
  <c r="G6564" i="10"/>
  <c r="G6565" i="10"/>
  <c r="G6566" i="10"/>
  <c r="G6567" i="10"/>
  <c r="G6568" i="10"/>
  <c r="G6569" i="10"/>
  <c r="G6570" i="10"/>
  <c r="G6571" i="10"/>
  <c r="G6572" i="10"/>
  <c r="G6573" i="10"/>
  <c r="G6574" i="10"/>
  <c r="G6575" i="10"/>
  <c r="G6576" i="10"/>
  <c r="G6577" i="10"/>
  <c r="G6578" i="10"/>
  <c r="G6579" i="10"/>
  <c r="G6580" i="10"/>
  <c r="G6581" i="10"/>
  <c r="G6582" i="10"/>
  <c r="G6583" i="10"/>
  <c r="G6584" i="10"/>
  <c r="G6585" i="10"/>
  <c r="G6586" i="10"/>
  <c r="G6587" i="10"/>
  <c r="G6588" i="10"/>
  <c r="G6589" i="10"/>
  <c r="G6590" i="10"/>
  <c r="G6591" i="10"/>
  <c r="G6592" i="10"/>
  <c r="G6593" i="10"/>
  <c r="G6594" i="10"/>
  <c r="G6595" i="10"/>
  <c r="G6596" i="10"/>
  <c r="G6597" i="10"/>
  <c r="G6598" i="10"/>
  <c r="G6599" i="10"/>
  <c r="G6600" i="10"/>
  <c r="G6601" i="10"/>
  <c r="G6602" i="10"/>
  <c r="G6603" i="10"/>
  <c r="G6604" i="10"/>
  <c r="G6605" i="10"/>
  <c r="G6606" i="10"/>
  <c r="G6607" i="10"/>
  <c r="G6608" i="10"/>
  <c r="G6609" i="10"/>
  <c r="G6610" i="10"/>
  <c r="G6611" i="10"/>
  <c r="G6612" i="10"/>
  <c r="G6613" i="10"/>
  <c r="G6614" i="10"/>
  <c r="G6615" i="10"/>
  <c r="G6616" i="10"/>
  <c r="G6617" i="10"/>
  <c r="G6618" i="10"/>
  <c r="G6619" i="10"/>
  <c r="G6620" i="10"/>
  <c r="G6621" i="10"/>
  <c r="G6622" i="10"/>
  <c r="G6623" i="10"/>
  <c r="G6624" i="10"/>
  <c r="G6625" i="10"/>
  <c r="G6626" i="10"/>
  <c r="G6627" i="10"/>
  <c r="G6628" i="10"/>
  <c r="G6629" i="10"/>
  <c r="G6630" i="10"/>
  <c r="G6631" i="10"/>
  <c r="G6632" i="10"/>
  <c r="G6633" i="10"/>
  <c r="G6634" i="10"/>
  <c r="G6635" i="10"/>
  <c r="G6636" i="10"/>
  <c r="G6637" i="10"/>
  <c r="G6638" i="10"/>
  <c r="G6639" i="10"/>
  <c r="G6640" i="10"/>
  <c r="G6641" i="10"/>
  <c r="G6642" i="10"/>
  <c r="G6643" i="10"/>
  <c r="G6644" i="10"/>
  <c r="G6645" i="10"/>
  <c r="G6646" i="10"/>
  <c r="G6647" i="10"/>
  <c r="G6648" i="10"/>
  <c r="G6649" i="10"/>
  <c r="G6650" i="10"/>
  <c r="G6651" i="10"/>
  <c r="G6652" i="10"/>
  <c r="G6653" i="10"/>
  <c r="G6654" i="10"/>
  <c r="G6655" i="10"/>
  <c r="G6656" i="10"/>
  <c r="G6657" i="10"/>
  <c r="G6658" i="10"/>
  <c r="G6659" i="10"/>
  <c r="G6660" i="10"/>
  <c r="G6661" i="10"/>
  <c r="G6662" i="10"/>
  <c r="G6663" i="10"/>
  <c r="G6664" i="10"/>
  <c r="G6665" i="10"/>
  <c r="G6666" i="10"/>
  <c r="G6667" i="10"/>
  <c r="G6668" i="10"/>
  <c r="G6669" i="10"/>
  <c r="G6670" i="10"/>
  <c r="G6671" i="10"/>
  <c r="G6672" i="10"/>
  <c r="G6673" i="10"/>
  <c r="G6674" i="10"/>
  <c r="G6675" i="10"/>
  <c r="G6676" i="10"/>
  <c r="G6677" i="10"/>
  <c r="G6678" i="10"/>
  <c r="G6679" i="10"/>
  <c r="G6680" i="10"/>
  <c r="G6681" i="10"/>
  <c r="G6682" i="10"/>
  <c r="G6683" i="10"/>
  <c r="G6684" i="10"/>
  <c r="G6685" i="10"/>
  <c r="G6686" i="10"/>
  <c r="G6687" i="10"/>
  <c r="G6688" i="10"/>
  <c r="G6689" i="10"/>
  <c r="G6690" i="10"/>
  <c r="G6691" i="10"/>
  <c r="G6692" i="10"/>
  <c r="G6693" i="10"/>
  <c r="G6694" i="10"/>
  <c r="G6695" i="10"/>
  <c r="G6696" i="10"/>
  <c r="G6697" i="10"/>
  <c r="G6698" i="10"/>
  <c r="G6699" i="10"/>
  <c r="G6700" i="10"/>
  <c r="G6701" i="10"/>
  <c r="G6702" i="10"/>
  <c r="G6703" i="10"/>
  <c r="G6704" i="10"/>
  <c r="G6705" i="10"/>
  <c r="G6706" i="10"/>
  <c r="G6707" i="10"/>
  <c r="G6708" i="10"/>
  <c r="G6709" i="10"/>
  <c r="G6710" i="10"/>
  <c r="G6711" i="10"/>
  <c r="G6712" i="10"/>
  <c r="G6713" i="10"/>
  <c r="G6714" i="10"/>
  <c r="G6715" i="10"/>
  <c r="G6716" i="10"/>
  <c r="G6717" i="10"/>
  <c r="G6718" i="10"/>
  <c r="G6719" i="10"/>
  <c r="G6720" i="10"/>
  <c r="G6721" i="10"/>
  <c r="G6722" i="10"/>
  <c r="G6723" i="10"/>
  <c r="G6724" i="10"/>
  <c r="G6725" i="10"/>
  <c r="G6726" i="10"/>
  <c r="G6727" i="10"/>
  <c r="G6728" i="10"/>
  <c r="G6729" i="10"/>
  <c r="G6730" i="10"/>
  <c r="G6731" i="10"/>
  <c r="G6732" i="10"/>
  <c r="G6733" i="10"/>
  <c r="G6734" i="10"/>
  <c r="G6735" i="10"/>
  <c r="G6736" i="10"/>
  <c r="G6737" i="10"/>
  <c r="G6738" i="10"/>
  <c r="G6739" i="10"/>
  <c r="G6740" i="10"/>
  <c r="G6741" i="10"/>
  <c r="G6742" i="10"/>
  <c r="G6743" i="10"/>
  <c r="G6744" i="10"/>
  <c r="G6745" i="10"/>
  <c r="G6746" i="10"/>
  <c r="G6747" i="10"/>
  <c r="G6748" i="10"/>
  <c r="G6749" i="10"/>
  <c r="G6750" i="10"/>
  <c r="G6751" i="10"/>
  <c r="G6752" i="10"/>
  <c r="G6753" i="10"/>
  <c r="G6754" i="10"/>
  <c r="G6755" i="10"/>
  <c r="G6756" i="10"/>
  <c r="G6757" i="10"/>
  <c r="G6758" i="10"/>
  <c r="G6759" i="10"/>
  <c r="G6760" i="10"/>
  <c r="G6761" i="10"/>
  <c r="G6762" i="10"/>
  <c r="G6763" i="10"/>
  <c r="G6764" i="10"/>
  <c r="G6765" i="10"/>
  <c r="G6766" i="10"/>
  <c r="G6767" i="10"/>
  <c r="G6768" i="10"/>
  <c r="G6769" i="10"/>
  <c r="G6770" i="10"/>
  <c r="G6771" i="10"/>
  <c r="G6772" i="10"/>
  <c r="G6773" i="10"/>
  <c r="G6774" i="10"/>
  <c r="G6775" i="10"/>
  <c r="G6776" i="10"/>
  <c r="G6777" i="10"/>
  <c r="G6778" i="10"/>
  <c r="G6779" i="10"/>
  <c r="G6780" i="10"/>
  <c r="G6781" i="10"/>
  <c r="G6782" i="10"/>
  <c r="G6783" i="10"/>
  <c r="G6784" i="10"/>
  <c r="G6785" i="10"/>
  <c r="G6786" i="10"/>
  <c r="G6787" i="10"/>
  <c r="G6788" i="10"/>
  <c r="G6789" i="10"/>
  <c r="G6790" i="10"/>
  <c r="G6791" i="10"/>
  <c r="G6792" i="10"/>
  <c r="G6793" i="10"/>
  <c r="G6794" i="10"/>
  <c r="G6795" i="10"/>
  <c r="G6796" i="10"/>
  <c r="G6797" i="10"/>
  <c r="G6798" i="10"/>
  <c r="G6799" i="10"/>
  <c r="G6800" i="10"/>
  <c r="G6801" i="10"/>
  <c r="G6802" i="10"/>
  <c r="G6803" i="10"/>
  <c r="G6804" i="10"/>
  <c r="G6805" i="10"/>
  <c r="G6806" i="10"/>
  <c r="G6807" i="10"/>
  <c r="G6808" i="10"/>
  <c r="G6809" i="10"/>
  <c r="G6810" i="10"/>
  <c r="G6811" i="10"/>
  <c r="G6812" i="10"/>
  <c r="G6813" i="10"/>
  <c r="G6814" i="10"/>
  <c r="G6815" i="10"/>
  <c r="G6816" i="10"/>
  <c r="G6817" i="10"/>
  <c r="G6818" i="10"/>
  <c r="G6819" i="10"/>
  <c r="G6820" i="10"/>
  <c r="G6821" i="10"/>
  <c r="G6822" i="10"/>
  <c r="G6823" i="10"/>
  <c r="G6824" i="10"/>
  <c r="G6825" i="10"/>
  <c r="G6826" i="10"/>
  <c r="G6827" i="10"/>
  <c r="G6828" i="10"/>
  <c r="G6829" i="10"/>
  <c r="G6830" i="10"/>
  <c r="G6831" i="10"/>
  <c r="G6832" i="10"/>
  <c r="G6833" i="10"/>
  <c r="G6834" i="10"/>
  <c r="G6835" i="10"/>
  <c r="G6836" i="10"/>
  <c r="G6837" i="10"/>
  <c r="G6838" i="10"/>
  <c r="G6839" i="10"/>
  <c r="G6840" i="10"/>
  <c r="G6841" i="10"/>
  <c r="G6842" i="10"/>
  <c r="G6843" i="10"/>
  <c r="G6844" i="10"/>
  <c r="G6845" i="10"/>
  <c r="G6846" i="10"/>
  <c r="G6847" i="10"/>
  <c r="G6848" i="10"/>
  <c r="G6849" i="10"/>
  <c r="G6850" i="10"/>
  <c r="G6851" i="10"/>
  <c r="G6852" i="10"/>
  <c r="G6853" i="10"/>
  <c r="G6854" i="10"/>
  <c r="G6855" i="10"/>
  <c r="G6856" i="10"/>
  <c r="G6857" i="10"/>
  <c r="G6858" i="10"/>
  <c r="G6859" i="10"/>
  <c r="G6860" i="10"/>
  <c r="G6861" i="10"/>
  <c r="G6862" i="10"/>
  <c r="G6863" i="10"/>
  <c r="G6864" i="10"/>
  <c r="G6865" i="10"/>
  <c r="G6866" i="10"/>
  <c r="G6867" i="10"/>
  <c r="G6868" i="10"/>
  <c r="G6869" i="10"/>
  <c r="G6870" i="10"/>
  <c r="G6871" i="10"/>
  <c r="G6872" i="10"/>
  <c r="G6873" i="10"/>
  <c r="G6874" i="10"/>
  <c r="G6875" i="10"/>
  <c r="G6876" i="10"/>
  <c r="G6877" i="10"/>
  <c r="G6878" i="10"/>
  <c r="G6879" i="10"/>
  <c r="G6880" i="10"/>
  <c r="G6881" i="10"/>
  <c r="G6882" i="10"/>
  <c r="G6883" i="10"/>
  <c r="G6884" i="10"/>
  <c r="G6885" i="10"/>
  <c r="G6886" i="10"/>
  <c r="G6887" i="10"/>
  <c r="G6888" i="10"/>
  <c r="G6889" i="10"/>
  <c r="G6890" i="10"/>
  <c r="G6891" i="10"/>
  <c r="G6892" i="10"/>
  <c r="G6893" i="10"/>
  <c r="G6894" i="10"/>
  <c r="G6895" i="10"/>
  <c r="G6896" i="10"/>
  <c r="G6897" i="10"/>
  <c r="G6898" i="10"/>
  <c r="G6899" i="10"/>
  <c r="G6900" i="10"/>
  <c r="G6901" i="10"/>
  <c r="G6902" i="10"/>
  <c r="G6903" i="10"/>
  <c r="G6904" i="10"/>
  <c r="G6905" i="10"/>
  <c r="G6906" i="10"/>
  <c r="G6907" i="10"/>
  <c r="G6908" i="10"/>
  <c r="G6909" i="10"/>
  <c r="G6910" i="10"/>
  <c r="G6911" i="10"/>
  <c r="G6912" i="10"/>
  <c r="G6913" i="10"/>
  <c r="G6914" i="10"/>
  <c r="G6915" i="10"/>
  <c r="G6916" i="10"/>
  <c r="G6917" i="10"/>
  <c r="G6918" i="10"/>
  <c r="G6919" i="10"/>
  <c r="G6920" i="10"/>
  <c r="G6921" i="10"/>
  <c r="G6922" i="10"/>
  <c r="G6923" i="10"/>
  <c r="G6924" i="10"/>
  <c r="G6925" i="10"/>
  <c r="G6926" i="10"/>
  <c r="G6927" i="10"/>
  <c r="G6928" i="10"/>
  <c r="G6929" i="10"/>
  <c r="G6930" i="10"/>
  <c r="G6931" i="10"/>
  <c r="G6932" i="10"/>
  <c r="G6933" i="10"/>
  <c r="G6934" i="10"/>
  <c r="G6935" i="10"/>
  <c r="G6936" i="10"/>
  <c r="G6937" i="10"/>
  <c r="G6938" i="10"/>
  <c r="G6939" i="10"/>
  <c r="G6940" i="10"/>
  <c r="G6941" i="10"/>
  <c r="G6942" i="10"/>
  <c r="G6943" i="10"/>
  <c r="G6944" i="10"/>
  <c r="G6945" i="10"/>
  <c r="G6946" i="10"/>
  <c r="G6947" i="10"/>
  <c r="G6948" i="10"/>
  <c r="G6949" i="10"/>
  <c r="G6950" i="10"/>
  <c r="G6951" i="10"/>
  <c r="G6952" i="10"/>
  <c r="G6953" i="10"/>
  <c r="G6954" i="10"/>
  <c r="G6955" i="10"/>
  <c r="G6956" i="10"/>
  <c r="G6957" i="10"/>
  <c r="G6958" i="10"/>
  <c r="G6959" i="10"/>
  <c r="G6960" i="10"/>
  <c r="G6961" i="10"/>
  <c r="G6962" i="10"/>
  <c r="G6963" i="10"/>
  <c r="G6964" i="10"/>
  <c r="G6965" i="10"/>
  <c r="G6966" i="10"/>
  <c r="G6967" i="10"/>
  <c r="G6968" i="10"/>
  <c r="G6969" i="10"/>
  <c r="G6970" i="10"/>
  <c r="G6971" i="10"/>
  <c r="G6972" i="10"/>
  <c r="G6973" i="10"/>
  <c r="G6974" i="10"/>
  <c r="G6975" i="10"/>
  <c r="G6976" i="10"/>
  <c r="G6977" i="10"/>
  <c r="G6978" i="10"/>
  <c r="G6979" i="10"/>
  <c r="G6980" i="10"/>
  <c r="G6981" i="10"/>
  <c r="G6982" i="10"/>
  <c r="G6983" i="10"/>
  <c r="G6984" i="10"/>
  <c r="G6985" i="10"/>
  <c r="G6986" i="10"/>
  <c r="G6987" i="10"/>
  <c r="G6988" i="10"/>
  <c r="G6989" i="10"/>
  <c r="G6990" i="10"/>
  <c r="G6991" i="10"/>
  <c r="G6992" i="10"/>
  <c r="G6993" i="10"/>
  <c r="G6994" i="10"/>
  <c r="G6995" i="10"/>
  <c r="G6996" i="10"/>
  <c r="G6997" i="10"/>
  <c r="G6998" i="10"/>
  <c r="G6999" i="10"/>
  <c r="G7000" i="10"/>
  <c r="G7001" i="10"/>
  <c r="G7002" i="10"/>
  <c r="G7003" i="10"/>
  <c r="G7004" i="10"/>
  <c r="G7005" i="10"/>
  <c r="G7006" i="10"/>
  <c r="G7007" i="10"/>
  <c r="G7008" i="10"/>
  <c r="G7009" i="10"/>
  <c r="G7010" i="10"/>
  <c r="G7011" i="10"/>
  <c r="G7012" i="10"/>
  <c r="G7013" i="10"/>
  <c r="G7014" i="10"/>
  <c r="G7015" i="10"/>
  <c r="G7016" i="10"/>
  <c r="G7017" i="10"/>
  <c r="G7018" i="10"/>
  <c r="G7019" i="10"/>
  <c r="G7020" i="10"/>
  <c r="G7021" i="10"/>
  <c r="G7022" i="10"/>
  <c r="G7023" i="10"/>
  <c r="G7024" i="10"/>
  <c r="G7025" i="10"/>
  <c r="G7026" i="10"/>
  <c r="G7027" i="10"/>
  <c r="G7028" i="10"/>
  <c r="G7029" i="10"/>
  <c r="G7030" i="10"/>
  <c r="G7031" i="10"/>
  <c r="G7032" i="10"/>
  <c r="G7033" i="10"/>
  <c r="G7034" i="10"/>
  <c r="G7035" i="10"/>
  <c r="G7036" i="10"/>
  <c r="G7037" i="10"/>
  <c r="G7038" i="10"/>
  <c r="G7039" i="10"/>
  <c r="G7040" i="10"/>
  <c r="G7041" i="10"/>
  <c r="G7042" i="10"/>
  <c r="G7043" i="10"/>
  <c r="G7044" i="10"/>
  <c r="G7045" i="10"/>
  <c r="G7046" i="10"/>
  <c r="G7047" i="10"/>
  <c r="G7048" i="10"/>
  <c r="G7049" i="10"/>
  <c r="G7050" i="10"/>
  <c r="G7051" i="10"/>
  <c r="G7052" i="10"/>
  <c r="G7053" i="10"/>
  <c r="G7054" i="10"/>
  <c r="G7055" i="10"/>
  <c r="G7056" i="10"/>
  <c r="G7057" i="10"/>
  <c r="G7058" i="10"/>
  <c r="G7059" i="10"/>
  <c r="G7060" i="10"/>
  <c r="G7061" i="10"/>
  <c r="G7062" i="10"/>
  <c r="G7063" i="10"/>
  <c r="G7064" i="10"/>
  <c r="G7065" i="10"/>
  <c r="G7066" i="10"/>
  <c r="G7067" i="10"/>
  <c r="G7068" i="10"/>
  <c r="G7069" i="10"/>
  <c r="G7070" i="10"/>
  <c r="G7071" i="10"/>
  <c r="G7072" i="10"/>
  <c r="G7073" i="10"/>
  <c r="G7074" i="10"/>
  <c r="G7075" i="10"/>
  <c r="G7076" i="10"/>
  <c r="G7077" i="10"/>
  <c r="G7078" i="10"/>
  <c r="G7079" i="10"/>
  <c r="G7080" i="10"/>
  <c r="G7081" i="10"/>
  <c r="G7082" i="10"/>
  <c r="G7083" i="10"/>
  <c r="G7084" i="10"/>
  <c r="G7085" i="10"/>
  <c r="G7086" i="10"/>
  <c r="G7087" i="10"/>
  <c r="G7088" i="10"/>
  <c r="G7089" i="10"/>
  <c r="G7090" i="10"/>
  <c r="G7091" i="10"/>
  <c r="G7092" i="10"/>
  <c r="G7093" i="10"/>
  <c r="G7094" i="10"/>
  <c r="G7095" i="10"/>
  <c r="G7096" i="10"/>
  <c r="G7097" i="10"/>
  <c r="G7098" i="10"/>
  <c r="G7099" i="10"/>
  <c r="G7100" i="10"/>
  <c r="G7101" i="10"/>
  <c r="G7102" i="10"/>
  <c r="G7103" i="10"/>
  <c r="G7104" i="10"/>
  <c r="G7105" i="10"/>
  <c r="G7106" i="10"/>
  <c r="G7107" i="10"/>
  <c r="G7108" i="10"/>
  <c r="G7109" i="10"/>
  <c r="G7110" i="10"/>
  <c r="G7111" i="10"/>
  <c r="G7112" i="10"/>
  <c r="G7113" i="10"/>
  <c r="G7114" i="10"/>
  <c r="G7115" i="10"/>
  <c r="G7116" i="10"/>
  <c r="G7117" i="10"/>
  <c r="G7118" i="10"/>
  <c r="G7119" i="10"/>
  <c r="G7120" i="10"/>
  <c r="G7121" i="10"/>
  <c r="G7122" i="10"/>
  <c r="G7123" i="10"/>
  <c r="G7124" i="10"/>
  <c r="G7125" i="10"/>
  <c r="G7126" i="10"/>
  <c r="G7127" i="10"/>
  <c r="G7128" i="10"/>
  <c r="G7129" i="10"/>
  <c r="G7130" i="10"/>
  <c r="G7131" i="10"/>
  <c r="G7132" i="10"/>
  <c r="G7133" i="10"/>
  <c r="G7134" i="10"/>
  <c r="G7135" i="10"/>
  <c r="G7136" i="10"/>
  <c r="G7137" i="10"/>
  <c r="G7138" i="10"/>
  <c r="G7139" i="10"/>
  <c r="G7140" i="10"/>
  <c r="G7141" i="10"/>
  <c r="G7142" i="10"/>
  <c r="G7143" i="10"/>
  <c r="G7144" i="10"/>
  <c r="G7145" i="10"/>
  <c r="G7146" i="10"/>
  <c r="G7147" i="10"/>
  <c r="G7148" i="10"/>
  <c r="G7149" i="10"/>
  <c r="G7150" i="10"/>
  <c r="G7151" i="10"/>
  <c r="G7152" i="10"/>
  <c r="G7153" i="10"/>
  <c r="G7154" i="10"/>
  <c r="G7155" i="10"/>
  <c r="G7156" i="10"/>
  <c r="G7157" i="10"/>
  <c r="G7158" i="10"/>
  <c r="G7159" i="10"/>
  <c r="G7160" i="10"/>
  <c r="G7161" i="10"/>
  <c r="G7162" i="10"/>
  <c r="G7163" i="10"/>
  <c r="G7164" i="10"/>
  <c r="G7165" i="10"/>
  <c r="G7166" i="10"/>
  <c r="G7167" i="10"/>
  <c r="G7168" i="10"/>
  <c r="G7169" i="10"/>
  <c r="G7170" i="10"/>
  <c r="G7171" i="10"/>
  <c r="G7172" i="10"/>
  <c r="G7173" i="10"/>
  <c r="G7174" i="10"/>
  <c r="G7175" i="10"/>
  <c r="G7176" i="10"/>
  <c r="G7177" i="10"/>
  <c r="G7178" i="10"/>
  <c r="G7179" i="10"/>
  <c r="G7180" i="10"/>
  <c r="G7181" i="10"/>
  <c r="G7182" i="10"/>
  <c r="G7183" i="10"/>
  <c r="G7184" i="10"/>
  <c r="G7185" i="10"/>
  <c r="G7186" i="10"/>
  <c r="G7187" i="10"/>
  <c r="G7188" i="10"/>
  <c r="G7189" i="10"/>
  <c r="G7190" i="10"/>
  <c r="G7191" i="10"/>
  <c r="G7192" i="10"/>
  <c r="G7193" i="10"/>
  <c r="G7194" i="10"/>
  <c r="G7195" i="10"/>
  <c r="G7196" i="10"/>
  <c r="G7197" i="10"/>
  <c r="G7198" i="10"/>
  <c r="G7199" i="10"/>
  <c r="G7200" i="10"/>
  <c r="G7201" i="10"/>
  <c r="G7202" i="10"/>
  <c r="G7203" i="10"/>
  <c r="G7204" i="10"/>
  <c r="G7205" i="10"/>
  <c r="G7206" i="10"/>
  <c r="G7207" i="10"/>
  <c r="G7208" i="10"/>
  <c r="G7209" i="10"/>
  <c r="G7210" i="10"/>
  <c r="G7211" i="10"/>
  <c r="G7212" i="10"/>
  <c r="G7213" i="10"/>
  <c r="G7214" i="10"/>
  <c r="G7215" i="10"/>
  <c r="G7216" i="10"/>
  <c r="G7217" i="10"/>
  <c r="G7218" i="10"/>
  <c r="G7219" i="10"/>
  <c r="G7220" i="10"/>
  <c r="G7221" i="10"/>
  <c r="G7222" i="10"/>
  <c r="G7223" i="10"/>
  <c r="G7224" i="10"/>
  <c r="G7225" i="10"/>
  <c r="G7226" i="10"/>
  <c r="G7227" i="10"/>
  <c r="G7228" i="10"/>
  <c r="G7229" i="10"/>
  <c r="G7230" i="10"/>
  <c r="G7231" i="10"/>
  <c r="G7232" i="10"/>
  <c r="G7233" i="10"/>
  <c r="G7234" i="10"/>
  <c r="G7235" i="10"/>
  <c r="G7236" i="10"/>
  <c r="G7237" i="10"/>
  <c r="G7238" i="10"/>
  <c r="G7239" i="10"/>
  <c r="G7240" i="10"/>
  <c r="G7241" i="10"/>
  <c r="G7242" i="10"/>
  <c r="G7243" i="10"/>
  <c r="G7244" i="10"/>
  <c r="G7245" i="10"/>
  <c r="G7246" i="10"/>
  <c r="G7247" i="10"/>
  <c r="G7248" i="10"/>
  <c r="G7249" i="10"/>
  <c r="G7250" i="10"/>
  <c r="G7251" i="10"/>
  <c r="G7252" i="10"/>
  <c r="G7253" i="10"/>
  <c r="G7254" i="10"/>
  <c r="G7255" i="10"/>
  <c r="G7256" i="10"/>
  <c r="G7257" i="10"/>
  <c r="G7258" i="10"/>
  <c r="G7259" i="10"/>
  <c r="G7260" i="10"/>
  <c r="G7261" i="10"/>
  <c r="G7262" i="10"/>
  <c r="G7263" i="10"/>
  <c r="G7264" i="10"/>
  <c r="G7265" i="10"/>
  <c r="G7266" i="10"/>
  <c r="G7267" i="10"/>
  <c r="G7268" i="10"/>
  <c r="G7269" i="10"/>
  <c r="G7270" i="10"/>
  <c r="G7271" i="10"/>
  <c r="G7272" i="10"/>
  <c r="G7273" i="10"/>
  <c r="G7274" i="10"/>
  <c r="G7275" i="10"/>
  <c r="G7276" i="10"/>
  <c r="G7277" i="10"/>
  <c r="G7278" i="10"/>
  <c r="G7279" i="10"/>
  <c r="G7280" i="10"/>
  <c r="G7281" i="10"/>
  <c r="G7282" i="10"/>
  <c r="G7283" i="10"/>
  <c r="G7284" i="10"/>
  <c r="G7285" i="10"/>
  <c r="G7286" i="10"/>
  <c r="G7287" i="10"/>
  <c r="G7288" i="10"/>
  <c r="G7289" i="10"/>
  <c r="G7290" i="10"/>
  <c r="G7291" i="10"/>
  <c r="G7292" i="10"/>
  <c r="G7293" i="10"/>
  <c r="G7294" i="10"/>
  <c r="G7295" i="10"/>
  <c r="G7296" i="10"/>
  <c r="G7297" i="10"/>
  <c r="G7298" i="10"/>
  <c r="G7299" i="10"/>
  <c r="G7300" i="10"/>
  <c r="G7301" i="10"/>
  <c r="G7302" i="10"/>
  <c r="G7303" i="10"/>
  <c r="G7304" i="10"/>
  <c r="G7305" i="10"/>
  <c r="G7306" i="10"/>
  <c r="G7307" i="10"/>
  <c r="G7308" i="10"/>
  <c r="G7309" i="10"/>
  <c r="G7310" i="10"/>
  <c r="G7311" i="10"/>
  <c r="G7312" i="10"/>
  <c r="G7313" i="10"/>
  <c r="G7314" i="10"/>
  <c r="G7315" i="10"/>
  <c r="G7316" i="10"/>
  <c r="G7317" i="10"/>
  <c r="G7318" i="10"/>
  <c r="G7319" i="10"/>
  <c r="G7320" i="10"/>
  <c r="G7321" i="10"/>
  <c r="G7322" i="10"/>
  <c r="G7323" i="10"/>
  <c r="G7324" i="10"/>
  <c r="G7325" i="10"/>
  <c r="G7326" i="10"/>
  <c r="G7327" i="10"/>
  <c r="G7328" i="10"/>
  <c r="G7329" i="10"/>
  <c r="G7330" i="10"/>
  <c r="G7331" i="10"/>
  <c r="G7332" i="10"/>
  <c r="G7333" i="10"/>
  <c r="G7334" i="10"/>
  <c r="G7335" i="10"/>
  <c r="G7336" i="10"/>
  <c r="G7337" i="10"/>
  <c r="G7338" i="10"/>
  <c r="G7339" i="10"/>
  <c r="G7340" i="10"/>
  <c r="G7341" i="10"/>
  <c r="G7342" i="10"/>
  <c r="G7343" i="10"/>
  <c r="G7344" i="10"/>
  <c r="G7345" i="10"/>
  <c r="G7346" i="10"/>
  <c r="G7347" i="10"/>
  <c r="G7348" i="10"/>
  <c r="G7349" i="10"/>
  <c r="G7350" i="10"/>
  <c r="G7351" i="10"/>
  <c r="G7352" i="10"/>
  <c r="G7353" i="10"/>
  <c r="G7354" i="10"/>
  <c r="G7355" i="10"/>
  <c r="G7356" i="10"/>
  <c r="G7357" i="10"/>
  <c r="G7358" i="10"/>
  <c r="G7359" i="10"/>
  <c r="G7360" i="10"/>
  <c r="G7361" i="10"/>
  <c r="G7362" i="10"/>
  <c r="G7363" i="10"/>
  <c r="G7364" i="10"/>
  <c r="G7365" i="10"/>
  <c r="G7366" i="10"/>
  <c r="G7367" i="10"/>
  <c r="G7368" i="10"/>
  <c r="G7369" i="10"/>
  <c r="G7370" i="10"/>
  <c r="G7371" i="10"/>
  <c r="G7372" i="10"/>
  <c r="G7373" i="10"/>
  <c r="G7374" i="10"/>
  <c r="G7375" i="10"/>
  <c r="G7376" i="10"/>
  <c r="G7377" i="10"/>
  <c r="G7378" i="10"/>
  <c r="G7379" i="10"/>
  <c r="G7380" i="10"/>
  <c r="G7381" i="10"/>
  <c r="G7382" i="10"/>
  <c r="G7383" i="10"/>
  <c r="G7384" i="10"/>
  <c r="G7385" i="10"/>
  <c r="G7386" i="10"/>
  <c r="G7387" i="10"/>
  <c r="G7388" i="10"/>
  <c r="G7389" i="10"/>
  <c r="G7390" i="10"/>
  <c r="G7391" i="10"/>
  <c r="G7392" i="10"/>
  <c r="G7393" i="10"/>
  <c r="G7394" i="10"/>
  <c r="G7395" i="10"/>
  <c r="G7396" i="10"/>
  <c r="G7397" i="10"/>
  <c r="G7398" i="10"/>
  <c r="G7399" i="10"/>
  <c r="G7400" i="10"/>
  <c r="G7401" i="10"/>
  <c r="G7402" i="10"/>
  <c r="G7403" i="10"/>
  <c r="G7404" i="10"/>
  <c r="G7405" i="10"/>
  <c r="G7406" i="10"/>
  <c r="G7407" i="10"/>
  <c r="G7408" i="10"/>
  <c r="G7409" i="10"/>
  <c r="G7410" i="10"/>
  <c r="G7411" i="10"/>
  <c r="G7412" i="10"/>
  <c r="G7413" i="10"/>
  <c r="G7414" i="10"/>
  <c r="G7415" i="10"/>
  <c r="G7416" i="10"/>
  <c r="G7417" i="10"/>
  <c r="G7418" i="10"/>
  <c r="G7419" i="10"/>
  <c r="G7420" i="10"/>
  <c r="G7421" i="10"/>
  <c r="G7422" i="10"/>
  <c r="G7423" i="10"/>
  <c r="G7424" i="10"/>
  <c r="G7425" i="10"/>
  <c r="G7426" i="10"/>
  <c r="G7427" i="10"/>
  <c r="G7428" i="10"/>
  <c r="G7429" i="10"/>
  <c r="G7430" i="10"/>
  <c r="G7431" i="10"/>
  <c r="G7432" i="10"/>
  <c r="G7433" i="10"/>
  <c r="G7434" i="10"/>
  <c r="G7435" i="10"/>
  <c r="G7436" i="10"/>
  <c r="G7437" i="10"/>
  <c r="G7438" i="10"/>
  <c r="G7439" i="10"/>
  <c r="G7440" i="10"/>
  <c r="G7441" i="10"/>
  <c r="G7442" i="10"/>
  <c r="G7443" i="10"/>
  <c r="G7444" i="10"/>
  <c r="G7445" i="10"/>
  <c r="G7446" i="10"/>
  <c r="G7447" i="10"/>
  <c r="G7448" i="10"/>
  <c r="G7449" i="10"/>
  <c r="G7450" i="10"/>
  <c r="G7451" i="10"/>
  <c r="G7452" i="10"/>
  <c r="G7453" i="10"/>
  <c r="G7454" i="10"/>
  <c r="G7455" i="10"/>
  <c r="G7456" i="10"/>
  <c r="G7457" i="10"/>
  <c r="G7458" i="10"/>
  <c r="G7459" i="10"/>
  <c r="G7460" i="10"/>
  <c r="G7461" i="10"/>
  <c r="G7462" i="10"/>
  <c r="G7463" i="10"/>
  <c r="G7464" i="10"/>
  <c r="G7465" i="10"/>
  <c r="G7466" i="10"/>
  <c r="G7467" i="10"/>
  <c r="G7468" i="10"/>
  <c r="G7469" i="10"/>
  <c r="G7470" i="10"/>
  <c r="G7471" i="10"/>
  <c r="G7472" i="10"/>
  <c r="G7473" i="10"/>
  <c r="G7474" i="10"/>
  <c r="G7475" i="10"/>
  <c r="G7476" i="10"/>
  <c r="G7477" i="10"/>
  <c r="G7478" i="10"/>
  <c r="G7479" i="10"/>
  <c r="G7480" i="10"/>
  <c r="G7481" i="10"/>
  <c r="G7482" i="10"/>
  <c r="G7483" i="10"/>
  <c r="G7484" i="10"/>
  <c r="G7485" i="10"/>
  <c r="G7486" i="10"/>
  <c r="G7487" i="10"/>
  <c r="G7488" i="10"/>
  <c r="G7489" i="10"/>
  <c r="G7490" i="10"/>
  <c r="G7491" i="10"/>
  <c r="G7492" i="10"/>
  <c r="G7493" i="10"/>
  <c r="G7494" i="10"/>
  <c r="G7495" i="10"/>
  <c r="G7496" i="10"/>
  <c r="G7497" i="10"/>
  <c r="G7498" i="10"/>
  <c r="G7499" i="10"/>
  <c r="G7500" i="10"/>
  <c r="G10" i="10"/>
  <c r="E12" i="1" s="1"/>
  <c r="D13" i="1" l="1"/>
  <c r="D12" i="1"/>
  <c r="D11" i="1" l="1"/>
  <c r="F14" i="2"/>
  <c r="R14" i="2"/>
  <c r="F15" i="2"/>
  <c r="V14" i="2"/>
  <c r="Z15" i="2"/>
  <c r="Z14" i="2"/>
  <c r="J14" i="2"/>
  <c r="R15" i="2"/>
  <c r="J15" i="2"/>
  <c r="V15" i="2"/>
  <c r="N14" i="2"/>
  <c r="N15" i="2"/>
  <c r="N2" i="9" l="1"/>
  <c r="B7" i="9"/>
  <c r="B30" i="2" l="1"/>
  <c r="B29" i="2"/>
  <c r="B28" i="2"/>
  <c r="B27" i="2"/>
  <c r="B26" i="2"/>
  <c r="C3" i="1" l="1" a="1"/>
  <c r="C3" i="1" s="1"/>
  <c r="H3" i="1" l="1"/>
  <c r="F3" i="1"/>
  <c r="E3" i="1"/>
  <c r="D3" i="1"/>
  <c r="G3" i="1"/>
  <c r="Y19" i="2" l="1"/>
  <c r="U19" i="2"/>
  <c r="M19" i="2"/>
  <c r="I19" i="2"/>
  <c r="E19" i="2"/>
  <c r="Q19" i="2"/>
  <c r="B6" i="8" l="1"/>
  <c r="Z9" i="2" l="1"/>
  <c r="AA9" i="2" s="1"/>
  <c r="AB9" i="2" s="1"/>
  <c r="V9" i="2"/>
  <c r="W9" i="2" s="1"/>
  <c r="X9" i="2" s="1"/>
  <c r="R9" i="2"/>
  <c r="S9" i="2" s="1"/>
  <c r="T9" i="2" s="1"/>
  <c r="N9" i="2"/>
  <c r="O9" i="2" s="1"/>
  <c r="P9" i="2" s="1"/>
  <c r="J9" i="2"/>
  <c r="K9" i="2" s="1"/>
  <c r="L9" i="2" s="1"/>
  <c r="F9" i="2"/>
  <c r="G9" i="2" s="1"/>
  <c r="H9" i="2" s="1"/>
  <c r="Z17" i="2" l="1"/>
  <c r="Z16" i="2" s="1"/>
  <c r="V17" i="2"/>
  <c r="V16" i="2" s="1"/>
  <c r="F4" i="1" s="1"/>
  <c r="R17" i="2"/>
  <c r="R16" i="2" s="1"/>
  <c r="N17" i="2"/>
  <c r="N16" i="2" s="1"/>
  <c r="J17" i="2"/>
  <c r="J16" i="2" s="1"/>
  <c r="F5" i="1" l="1"/>
  <c r="F6" i="1"/>
  <c r="J18" i="2"/>
  <c r="C4" i="1"/>
  <c r="C6" i="1" s="1"/>
  <c r="Z18" i="2"/>
  <c r="G4" i="1"/>
  <c r="R18" i="2"/>
  <c r="E4" i="1"/>
  <c r="N18" i="2"/>
  <c r="D4" i="1"/>
  <c r="G5" i="1" l="1"/>
  <c r="G6" i="1"/>
  <c r="E5" i="1"/>
  <c r="E6" i="1"/>
  <c r="D5" i="1"/>
  <c r="D6" i="1"/>
  <c r="Y12" i="2"/>
  <c r="E12" i="2"/>
  <c r="C5" i="1" l="1"/>
  <c r="U12" i="2"/>
  <c r="Q12" i="2"/>
  <c r="I12" i="2"/>
  <c r="F17" i="2" l="1"/>
  <c r="F16" i="2" s="1"/>
  <c r="E18" i="2" l="1"/>
  <c r="H4" i="1"/>
  <c r="H5" i="1" l="1"/>
  <c r="H6" i="1"/>
</calcChain>
</file>

<file path=xl/connections.xml><?xml version="1.0" encoding="utf-8"?>
<connections xmlns="http://schemas.openxmlformats.org/spreadsheetml/2006/main">
  <connection id="1" sourceFile="\\negocios\canales tradicionales\Medicion Financiera\SVR_MEDFIN\PROYECTOS\CUENTAS CAPITAL HUMANO\Capital Humano.accdb" keepAlive="1" name="Capital Humano"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Resumen" commandType="3"/>
  </connection>
  <connection id="2" sourceFile="\\negocios\canales tradicionales\Medicion Financiera\SVR_MEDFIN\PROYECTOS\CUENTAS CAPITAL HUMANO\Capital Humano.accdb" keepAlive="1" name="Capital Humano1" type="5" refreshedVersion="5" saveData="1">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3" sourceFile="\\negocios\canales tradicionales\Medicion Financiera\SVR_MEDFIN\PROYECTOS\CUENTAS CAPITAL HUMANO\Capital Humano.accdb" keepAlive="1" name="Capital Humano2"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4" name="CAPITAL_HUMANO" type="1" refreshedVersion="5" saveData="1">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RESUMEN`"/>
  </connection>
  <connection id="5" odcFile="\\negocios\canales tradicionales\Medicion Financiera\SVR_MEDFIN\OLAP_CUBES\CTAS_CH\DETALLE.dsn" name="DETALLE" type="1" refreshedVersion="5">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CAPITAL_HUMANO`"/>
  </connection>
</connections>
</file>

<file path=xl/sharedStrings.xml><?xml version="1.0" encoding="utf-8"?>
<sst xmlns="http://schemas.openxmlformats.org/spreadsheetml/2006/main" count="34890" uniqueCount="649">
  <si>
    <t>valSelOption</t>
  </si>
  <si>
    <t>Horas extras</t>
  </si>
  <si>
    <t>Alimentación</t>
  </si>
  <si>
    <t>Viáticos</t>
  </si>
  <si>
    <t>Reconocimientos</t>
  </si>
  <si>
    <t>Celebraciones</t>
  </si>
  <si>
    <t>Plan Anual</t>
  </si>
  <si>
    <t>Balance YTM</t>
  </si>
  <si>
    <t>$Disponible</t>
  </si>
  <si>
    <t>%Disponible</t>
  </si>
  <si>
    <t>Brindis de entrega de Participación de Utilidades</t>
  </si>
  <si>
    <t xml:space="preserve">Actividades destinadas a compartir con el equipo de trabajo como cumpleaños, nacimientos, despedidas, brindis, etc. </t>
  </si>
  <si>
    <t>Premios, certificados de regalo, obsequios, etc. que se utilicen para reconocer conductas positivas de los colaboradores o el mérito en el cumplimiento con éxito de una actividad o tarea de manera sobresaliente.</t>
  </si>
  <si>
    <t>Fecha</t>
  </si>
  <si>
    <t>Comprobante</t>
  </si>
  <si>
    <t>Asiento</t>
  </si>
  <si>
    <t>Débito</t>
  </si>
  <si>
    <t>Crédito</t>
  </si>
  <si>
    <t>Gastos de movilización, hospedaje, alimentación en que incurra el colaborador por desplazamiento no recurrente, realizados a consecuencia del desempeño de sus labores. Aplica para viajes locales, internacionales y movimientos dentro de Panamá.
Se exceptúan todos los gastos cuya naturaleza sea capacitación  o Proyectos.</t>
  </si>
  <si>
    <t>Brindis participación</t>
  </si>
  <si>
    <t>a) Por permanecer laborando más de 3 horas despúes de finalizada la jornada regular de trabajo y la hora de salida sea despúes de las 7:00 pm.
b) Que por motivos de contingencia no puedan tomar el tiempo de almuerzo.
c) Almuerzos de trabajo. 
d) Reuniones de trabajo fuera de jornada laboral.
Se exceptúan todos los gastos cuya naturaleza sea capacitación  o Proyectos.</t>
  </si>
  <si>
    <t>CAJA</t>
  </si>
  <si>
    <t>SERVICIOS PERSONALES</t>
  </si>
  <si>
    <t>ADMINISTRACION DE SUCURSALES</t>
  </si>
  <si>
    <t>Disponible</t>
  </si>
  <si>
    <t>Gastado#1</t>
  </si>
  <si>
    <t>Gastado#2</t>
  </si>
  <si>
    <t>valRowGrid</t>
  </si>
  <si>
    <t>Etiquetas de fila</t>
  </si>
  <si>
    <t>ALIMENTACIÓN</t>
  </si>
  <si>
    <t>HORAS EXTRAS</t>
  </si>
  <si>
    <t>VIATICOS</t>
  </si>
  <si>
    <t>ALIMENTACION DE EMPLEADOS CTA NUEVA</t>
  </si>
  <si>
    <t>OTROS EGRESOS 18</t>
  </si>
  <si>
    <t>OTROS EGRESOS 1.P.O (OR:38/DES:38 TRN:86 PERF:300086 CAU: 18</t>
  </si>
  <si>
    <t>mostrado abajo haga clic en la opción "Habilitar Macros" y podrá iniciar.</t>
  </si>
  <si>
    <t>seguridad y habilitar las Macros y las Conecciones de Datos para iniciar.</t>
  </si>
  <si>
    <t xml:space="preserve">Favor cerrar el libro e intente abrirlo nuevamente, al aparecer el mensaje </t>
  </si>
  <si>
    <t xml:space="preserve">Hacer clic en el botón "Opciones…" ubicado en la barra de advertencia de </t>
  </si>
  <si>
    <t>Usuarios de Office Excel 97-2003</t>
  </si>
  <si>
    <t>Usuarios de Office Excel 2007 o superior</t>
  </si>
  <si>
    <t>Verifique su versión de Microsoft Office Excel de acuerdo al mensaje mostrado a continuación y siga uno de los pasos descritos abajo para poder utilizar el tablero:</t>
  </si>
  <si>
    <t xml:space="preserve">Este archivo no tendrá funcionalidad alguna hasta que todo el contenido del libro sea habilitado. </t>
  </si>
  <si>
    <t>Favor lea las siguientes instrucciones detenidamente:</t>
  </si>
  <si>
    <t>Versión:</t>
  </si>
  <si>
    <t>Medición Financiera - Canales Tradicionales</t>
  </si>
  <si>
    <t>BRINDIS DE PARTICIPACIÓN</t>
  </si>
  <si>
    <t xml:space="preserve">CELEBRACIONES </t>
  </si>
  <si>
    <t xml:space="preserve">RECONOCIMIENTO </t>
  </si>
  <si>
    <t>Suma de Plan</t>
  </si>
  <si>
    <t>Oficina</t>
  </si>
  <si>
    <t>(Todas)</t>
  </si>
  <si>
    <t>Año</t>
  </si>
  <si>
    <t>Suma de Balance</t>
  </si>
  <si>
    <t>NC ALIMENTACION DE EMPLEADOS NVA</t>
  </si>
  <si>
    <t>OTROS EGRESOS 1.P.O (OR:196/DES:196 TRN:86 PERF:300086 CAU: 18</t>
  </si>
  <si>
    <t>OTROS EGRESOS 1.P.O (OR:73/DES:73 TRN:86 PERF:300086 CAU: 18</t>
  </si>
  <si>
    <t>OTROS EGRESOS 1.P.O (OR:3/DES:3 TRN:86 PERF:300086 CAU: 18</t>
  </si>
  <si>
    <t>OTROS EGRESOS 1.P.O (OR:164/DES:164 TRN:86 PERF:300086 CAU: 18</t>
  </si>
  <si>
    <t>NC GASTO NO DEDUCIBLES</t>
  </si>
  <si>
    <t>GASTOS NO DEDUCIBLES</t>
  </si>
  <si>
    <t>VIATICOS 2</t>
  </si>
  <si>
    <t>NC VIATICOS</t>
  </si>
  <si>
    <t>NC  RECONOCIMIENTOS</t>
  </si>
  <si>
    <t>ATENCION A CLIENTES</t>
  </si>
  <si>
    <t>ATM</t>
  </si>
  <si>
    <t>BANCA COMERCIAL PERIFERIA</t>
  </si>
  <si>
    <t>FUERZAS DE VENTAS PANAMA</t>
  </si>
  <si>
    <t>HIPOTECAS</t>
  </si>
  <si>
    <t>IMAGEN CORPORATIVA</t>
  </si>
  <si>
    <t>BANCA COMERCIAL CENTRO</t>
  </si>
  <si>
    <t>CANALES DE DISTRIBUCION</t>
  </si>
  <si>
    <t>FUERZA DE VENTAS AUTOS</t>
  </si>
  <si>
    <t>DESARROLLO DE PRODUCTOS</t>
  </si>
  <si>
    <t>TELEMERCADEO</t>
  </si>
  <si>
    <t>CENTRO DE TARJETAS</t>
  </si>
  <si>
    <t>GESTION HIPOTECARIA</t>
  </si>
  <si>
    <t>BANCA COMERCIAL</t>
  </si>
  <si>
    <t>BANCA COMERCIAL INTERIOR</t>
  </si>
  <si>
    <t>BANCA PRIVADA</t>
  </si>
  <si>
    <t>VENTAS CONSUMO</t>
  </si>
  <si>
    <t>ZONA LIBRE</t>
  </si>
  <si>
    <t>BANCA CORPORATIVA</t>
  </si>
  <si>
    <t>Mes</t>
  </si>
  <si>
    <t>Credito</t>
  </si>
  <si>
    <t>Debito</t>
  </si>
  <si>
    <t>Area</t>
  </si>
  <si>
    <t>MesNum</t>
  </si>
  <si>
    <t>junio</t>
  </si>
  <si>
    <t>julio</t>
  </si>
  <si>
    <t>enero</t>
  </si>
  <si>
    <t>febrero</t>
  </si>
  <si>
    <t>marzo</t>
  </si>
  <si>
    <t>abril</t>
  </si>
  <si>
    <t>mayo</t>
  </si>
  <si>
    <t>Barra</t>
  </si>
  <si>
    <t>agosto</t>
  </si>
  <si>
    <t>septiembre</t>
  </si>
  <si>
    <t>octubre</t>
  </si>
  <si>
    <t>noviembre</t>
  </si>
  <si>
    <t>diciembre</t>
  </si>
  <si>
    <t>RECONOCIMIENTO</t>
  </si>
  <si>
    <t>SEGMENTO DE NEGOCIOS</t>
  </si>
  <si>
    <t>CANALES ALTERNOS</t>
  </si>
  <si>
    <t>OTROS EGRESOS 1.P.O (OR:33/DES:33 TRN:86 PERF:300086 CAU: 18</t>
  </si>
  <si>
    <t>OTROS EGRESOS 1.P.O (OR:35/DES:35 TRN:86 PERF:300086 CAU: 18</t>
  </si>
  <si>
    <t>SERVICIOS AL CLIENTE</t>
  </si>
  <si>
    <t>Área Contable</t>
  </si>
  <si>
    <t>Asiento Contable</t>
  </si>
  <si>
    <t>Comprobante Contable</t>
  </si>
  <si>
    <t>C2</t>
  </si>
  <si>
    <t>C1</t>
  </si>
  <si>
    <t>BANCA EN LINEA</t>
  </si>
  <si>
    <t>OTROS EGRESOS 1.P.O (OR:8/DES:8 TRN:86 PERF:300086 CAU: 18</t>
  </si>
  <si>
    <t>OTROS EGRESOS 1.P.O (OR:5/DES:5 TRN:86 PERF:300086 CAU: 18</t>
  </si>
  <si>
    <t>OTROS EGRESOS 1.P.O (OR:162/DES:162 TRN:86 PERF:300086 CAU: 18</t>
  </si>
  <si>
    <t>OTROS EGRESOS 1.P.O (OR:101/DES:101 TRN:86 PERF:300086 CAU: 18</t>
  </si>
  <si>
    <t>OTROS EGRESOS 1.P.O (OR:74/DES:74 TRN:86 PERF:300086 CAU: 18</t>
  </si>
  <si>
    <t>OTROS EGRESOS 1.P.O (OR:15/DES:15 TRN:86 PERF:300086 CAU: 18</t>
  </si>
  <si>
    <t>OTROS EGRESOS 1.P.O (OR:7/DES:7 TRN:86 PERF:300086 CAU: 18</t>
  </si>
  <si>
    <t>OTROS EGRESOS 1.P.O (OR:40/DES:40 TRN:86 PERF:300086 CAU: 18</t>
  </si>
  <si>
    <t>AUTOS</t>
  </si>
  <si>
    <t>OTROS EGRESOS 1.P.O (OR:70/DES:70 TRN:86 PERF:300086 CAU: 18</t>
  </si>
  <si>
    <t>FUERZA DE VENTAS INTERIOR</t>
  </si>
  <si>
    <t>OTROS EGRESOS 1.P.O (OR:71/DES:71 TRN:86 PERF:300086 CAU: 18</t>
  </si>
  <si>
    <t>OTROS EGRESOS 1.P.O (OR:43/DES:43 TRN:86 PERF:300086 CAU: 18</t>
  </si>
  <si>
    <t>OTROS EGRESOS 1.P.O (OR:72/DES:72 TRN:86 PERF:300086 CAU: 18</t>
  </si>
  <si>
    <t>OTROS EGRESOS 1.P.O (OR:39/DES:39 TRN:86 PERF:300086 CAU: 18</t>
  </si>
  <si>
    <t>OTROS EGRESOS 1.P.O (OR:28/DES:28 TRN:86 PERF:300086 CAU: 18</t>
  </si>
  <si>
    <t>OTROS EGRESOS 1.P.O (OR:19/DES:19 TRN:86 PERF:300086 CAU: 18</t>
  </si>
  <si>
    <t>TRANSACCIONES DEL DIA 08/01/2018SPYRAL - GESTION ADMINISTRATIVA</t>
  </si>
  <si>
    <t>OTROS EGRESOS 1.P.O (OR:51/DES:51 TRN:86 PERF:300086 CAU: 18</t>
  </si>
  <si>
    <t>OTROS EGRESOS 1.P.O (OR:13/DES:13 TRN:86 PERF:300086 CAU: 18</t>
  </si>
  <si>
    <t>TRANSACCIONES DEL DIA 08/02/2018SPYRAL - GESTION ADMINISTRATIVA</t>
  </si>
  <si>
    <t>OTROS EGRESOS 1.P.O (OR:9/DES:9 TRN:86 PERF:300086 CAU: 18</t>
  </si>
  <si>
    <t>OTROS EGRESOS 1.P.O (OR:1/DES:1 TRN:86 PERF:300086 CAU: 18</t>
  </si>
  <si>
    <t>TRANSACCIONES DEL DIA 08/03/2018SPYRAL - GESTION ADMINISTRATIVA</t>
  </si>
  <si>
    <t>PLANILLAS DE LIQUIDACIONES AGO 2018</t>
  </si>
  <si>
    <t>TRANSACCIONES DEL DIA 08/03/2018 RECURSOS HUMANOS</t>
  </si>
  <si>
    <t>OTROS EGRESOS 1.P.O (OR:48/DES:48 TRN:86 PERF:300086 CAU: 18</t>
  </si>
  <si>
    <t>TRANSACCIONES DEL DIA 08/06/2018SPYRAL - GESTION ADMINISTRATIVA</t>
  </si>
  <si>
    <t>OTROS EGRESOS 1.P.O (OR:53/DES:53 TRN:86 PERF:300086 CAU: 18</t>
  </si>
  <si>
    <t>OTROS EGRESOS 1.P.O (OR:34/DES:34 TRN:86 PERF:300086 CAU: 18</t>
  </si>
  <si>
    <t>TRANSACCIONES DEL DIA 08/07/2018SPYRAL - GESTION ADMINISTRATIVA</t>
  </si>
  <si>
    <t>TRANSACCIONES DEL DIA 08/07/2018 RECURSOS HUMANOS</t>
  </si>
  <si>
    <t>TRANSACCIONES DEL DIA 08/08/2018SPYRAL - GESTION ADMINISTRATIVA</t>
  </si>
  <si>
    <t>OTROS EGRESOS 1.P.O (OR:41/DES:41 TRN:86 PERF:300086 CAU: 18</t>
  </si>
  <si>
    <t>TRANSACCIONES DEL DIA 08/09/2018SPYRAL - GESTION ADMINISTRATIVA</t>
  </si>
  <si>
    <t>INTERINOS</t>
  </si>
  <si>
    <t>OTROS EGRESOS 1.P.O (OR:23/DES:23 TRN:86 PERF:300086 CAU: 18</t>
  </si>
  <si>
    <t>TRANSACCIONES DEL DIA 08/10/2018SPYRAL - GESTION ADMINISTRATIVA</t>
  </si>
  <si>
    <t>PAGO NOMINA QUINCENA 1 AGOSTO 2018</t>
  </si>
  <si>
    <t>TRANSACCIONES DEL DIA 08/10/2018 RECURSOS HUMANOS</t>
  </si>
  <si>
    <t>TRANSACCIONES DEL DIA 08/11/2018SPYRAL - GESTION ADMINISTRATIVA</t>
  </si>
  <si>
    <t>OTROS EGRESOS 1.P.O (OR:10/DES:10 TRN:86 PERF:300086 CAU: 18</t>
  </si>
  <si>
    <t>TRANSACCIONES DEL DIA 08/13/2018SPYRAL - GESTION ADMINISTRATIVA</t>
  </si>
  <si>
    <t>OTROS EGRESOS 1.P.O (OR:78/DES:78 TRN:86 PERF:300086 CAU: 18</t>
  </si>
  <si>
    <t>OTROS EGRESOS 1.P.O (OR:37/DES:37 TRN:86 PERF:300086 CAU: 18</t>
  </si>
  <si>
    <t>TRANSACCIONES DEL DIA 08/14/2018SPYRAL - GESTION ADMINISTRATIVA</t>
  </si>
  <si>
    <t>TRANSACCIONES DEL DIA 08/15/2018 RECURSOS HUMANOS</t>
  </si>
  <si>
    <t>TRANSACCIONES DEL DIA 08/15/2018SPYRAL - GESTION ADMINISTRATIVA</t>
  </si>
  <si>
    <t>TRANSACCIONES DEL DIA 08/16/2018SPYRAL - GESTION ADMINISTRATIVA</t>
  </si>
  <si>
    <t>OTROS EGRESOS 1.P.O (OR:125/DES:125 TRN:86 PERF:300086 CAU: 18</t>
  </si>
  <si>
    <t>TRANSACCIONES DEL DIA 08/17/2018SPYRAL - GESTION ADMINISTRATIVA</t>
  </si>
  <si>
    <t>OTROS EGRESOS 1.P.O (OR:4/DES:4 TRN:86 PERF:300086 CAU: 18</t>
  </si>
  <si>
    <t>TRANSACCIONES DEL DIA 08/18/2018SPYRAL - GESTION ADMINISTRATIVA</t>
  </si>
  <si>
    <t>OTROS EGRESOS 1.P.O (OR:22/DES:22 TRN:86 PERF:300086 CAU: 18</t>
  </si>
  <si>
    <t>TRANSACCIONES DEL DIA 08/20/2018SPYRAL - GESTION ADMINISTRATIVA</t>
  </si>
  <si>
    <t>OTROS EGRESOS 1.P.O (OR:20/DES:20 TRN:86 PERF:300086 CAU: 18</t>
  </si>
  <si>
    <t>TRANSACCIONES DEL DIA 08/21/2018SPYRAL - GESTION ADMINISTRATIVA</t>
  </si>
  <si>
    <t>OTROS EGRESOS 1.P.O (OR:27/DES:27 TRN:86 PERF:300086 CAU: 18</t>
  </si>
  <si>
    <t>OTROS EGRESOS 1.P.O (OR:102/DES:102 TRN:86 PERF:300086 CAU: 18</t>
  </si>
  <si>
    <t>TRANSACCIONES DEL DIA 08/22/2018SPYRAL - GESTION ADMINISTRATIVA</t>
  </si>
  <si>
    <t>TRANSACCIONES DEL DIA 08/23/2018SPYRAL - GESTION ADMINISTRATIVA</t>
  </si>
  <si>
    <t>OTROS EGRESOS 1.P.O (OR:131/DES:131 TRN:86 PERF:300086 CAU: 18</t>
  </si>
  <si>
    <t>TRANSACCIONES DEL DIA 08/24/2018SPYRAL - GESTION ADMINISTRATIVA</t>
  </si>
  <si>
    <t>CORRECCION DE ENTRADA DE PARTIDA DE FIESTAS PATRIAS</t>
  </si>
  <si>
    <t>REGISTRO DE ENTRADA DE ADMINISTRACION</t>
  </si>
  <si>
    <t>CORREGIMOS ENTRADA DEL 20 DE AGOSTO POR ERROR EN CAUSA. SE DEBIO</t>
  </si>
  <si>
    <t>REGISTRO DE ENTRADA DE CAJA</t>
  </si>
  <si>
    <t>CORRIGE ENTRADA DE GASTOS DE DECORACION DE FIESTAS PATRIAS 2018-</t>
  </si>
  <si>
    <t>EL 21 DE AGOSTO SE SACO EL PRESUPUESTO DE FISTAS PATRIAS POR CAU</t>
  </si>
  <si>
    <t>OTROS EGRESOS 1.P.O (OR:6/DES:6 TRN:86 PERF:300086 CAU: 18</t>
  </si>
  <si>
    <t>SE CORRIGE ENTRADA DEL DIA 1 DE AGOSTO, SE UTILIZO LA CAUSA INCO</t>
  </si>
  <si>
    <t>PAGO NOMINA QUINCENA 2 AGOSTO 2018</t>
  </si>
  <si>
    <t>TRANSACCIONES DEL DIA 08/25/2018 RECURSOS HUMANOS</t>
  </si>
  <si>
    <t>TRANSACCIONES DEL DIA 08/25/2018SPYRAL - GESTION ADMINISTRATIVA</t>
  </si>
  <si>
    <t>TRANSACCIONES DEL DIA 08/27/2018SPYRAL - GESTION ADMINISTRATIVA</t>
  </si>
  <si>
    <t>O/ING. EFECTIVO 18</t>
  </si>
  <si>
    <t>O/ING. EFECTIVO 1.P.O (OR:131/DES:131 TRN:32 PERF:300032E CAU: 1</t>
  </si>
  <si>
    <t>TRANSACCIONES DEL DIA 08/28/2018SPYRAL - GESTION ADMINISTRATIVA</t>
  </si>
  <si>
    <t>TRANSACCIONES DEL DIA 08/29/2018SPYRAL - GESTION ADMINISTRATIVA</t>
  </si>
  <si>
    <t>CORRIGE DIFERENCIA EN RECHAZO MODULO DE CONTABILIDAD</t>
  </si>
  <si>
    <t>PARA REGISTRAR CAJA</t>
  </si>
  <si>
    <t>INGRESO DE PAGO DE VIATICO DEL 27 DE AGOSTO DE 2018</t>
  </si>
  <si>
    <t>OTROS EGRESOS 1.P.O (OR:32/DES:32 TRN:86 PERF:300086 CAU: 18</t>
  </si>
  <si>
    <t>TRANSACCIONES DEL DIA 08/30/2018SPYRAL - GESTION ADMINISTRATIVA</t>
  </si>
  <si>
    <t>TRANSACCIONES DEL DIA 08/31/2018SPYRAL - GESTION ADMINISTRATIVA</t>
  </si>
  <si>
    <t>ALIMENTACION DE EMPLEADOS</t>
  </si>
  <si>
    <t>LOS ANDES</t>
  </si>
  <si>
    <t>NEGOCIOS</t>
  </si>
  <si>
    <t>TRANSACCIONES DEL DIA 06/01/2018SPYRAL - GESTION ADMINISTRATIVA</t>
  </si>
  <si>
    <t>OTROS EGRESOS 1.P.O (OR:18/DES:18 TRN:86 PERF:300086 CAU: 18</t>
  </si>
  <si>
    <t>TRANSACCIONES DEL DIA 06/02/2018SPYRAL - GESTION ADMINISTRATIVA</t>
  </si>
  <si>
    <t>TRANSACCIONES DEL DIA 06/04/2018SPYRAL - GESTION ADMINISTRATIVA</t>
  </si>
  <si>
    <t>TRANSACCIONES DEL DIA 06/05/2018SPYRAL - GESTION ADMINISTRATIVA</t>
  </si>
  <si>
    <t>CANALES EXTERNOS HIP</t>
  </si>
  <si>
    <t>PLANILLAS DE LIQUIDACIONES JUN 2018</t>
  </si>
  <si>
    <t>TRANSACCIONES DEL DIA 06/05/2018 RECURSOS HUMANOS</t>
  </si>
  <si>
    <t>TRANSACCIONES DEL DIA 06/06/2018SPYRAL - GESTION ADMINISTRATIVA</t>
  </si>
  <si>
    <t>TRANSACCIONES DEL DIA 06/07/2018SPYRAL - GESTION ADMINISTRATIVA</t>
  </si>
  <si>
    <t>TRANSACCIONES DEL DIA 06/08/2018SPYRAL - GESTION ADMINISTRATIVA</t>
  </si>
  <si>
    <t>PAGO NOMINA QUINCENA 1 JUNIO 2018</t>
  </si>
  <si>
    <t>TRANSACCIONES DEL DIA 06/09/2018 RECURSOS HUMANOS</t>
  </si>
  <si>
    <t>TRANSACCIONES DEL DIA 06/11/2018SPYRAL - GESTION ADMINISTRATIVA</t>
  </si>
  <si>
    <t>OTROS EGRESOS 1.P.O (OR:17/DES:17 TRN:86 PERF:300086 CAU: 18</t>
  </si>
  <si>
    <t>TRANSACCIONES DEL DIA 06/12/2018SPYRAL - GESTION ADMINISTRATIVA</t>
  </si>
  <si>
    <t>TRANSACCIONES DEL DIA 06/13/2018SPYRAL - GESTION ADMINISTRATIVA</t>
  </si>
  <si>
    <t>TRANSACCIONES DEL DIA 06/14/2018SPYRAL - GESTION ADMINISTRATIVA</t>
  </si>
  <si>
    <t>OTROS EGRESOS 1.P.O (OR:26/DES:26 TRN:86 PERF:300086 CAU: 18</t>
  </si>
  <si>
    <t>TRANSACCIONES DEL DIA 06/15/2018SPYRAL - GESTION ADMINISTRATIVA</t>
  </si>
  <si>
    <t>OTROS EGRESOS 1.P.O (OR:89/DES:89 TRN:86 PERF:300086 CAU: 18</t>
  </si>
  <si>
    <t>TRANSACCIONES DEL DIA 06/16/2018SPYRAL - GESTION ADMINISTRATIVA</t>
  </si>
  <si>
    <t>MERCADEO Y PUBLICIDAD</t>
  </si>
  <si>
    <t>TRANSACCIONES DEL DIA 06/18/2018SPYRAL - GESTION ADMINISTRATIVA</t>
  </si>
  <si>
    <t>O/ING. EFECTIVO 1.P.O (OR:26/DES:26 TRN:32 PERF:300032E CAU: 18</t>
  </si>
  <si>
    <t>OTROS EGRESOS 1.P.O (OR:76/DES:76 TRN:86 PERF:300086 CAU: 18</t>
  </si>
  <si>
    <t>TRANSACCIONES DEL DIA 06/19/2018SPYRAL - GESTION ADMINISTRATIVA</t>
  </si>
  <si>
    <t>TRANSACCIONES DEL DIA 06/20/2018SPYRAL - GESTION ADMINISTRATIVA</t>
  </si>
  <si>
    <t>TRANSACCIONES DEL DIA 06/21/2018SPYRAL - GESTION ADMINISTRATIVA</t>
  </si>
  <si>
    <t>CAMPAðA</t>
  </si>
  <si>
    <t>OTROS EGRESOS 1.P.O (OR:16/DES:16 TRN:86 PERF:300086 CAU: 18</t>
  </si>
  <si>
    <t>TRANSACCIONES DEL DIA 06/22/2018SPYRAL - GESTION ADMINISTRATIVA</t>
  </si>
  <si>
    <t>TRANSACCIONES DEL DIA 06/23/2018SPYRAL - GESTION ADMINISTRATIVA</t>
  </si>
  <si>
    <t>TRANSACCIONES DEL DIA 06/25/2018SPYRAL - GESTION ADMINISTRATIVA</t>
  </si>
  <si>
    <t>PAGO NOMINA QUINCENA 2 JUNIO 2018</t>
  </si>
  <si>
    <t>TRANSACCIONES DEL DIA 06/25/2018 RECURSOS HUMANOS</t>
  </si>
  <si>
    <t>OTROS EGRESOS 1.P.O (OR:77/DES:77 TRN:86 PERF:300086 CAU: 18</t>
  </si>
  <si>
    <t>TRANSACCIONES DEL DIA 06/26/2018SPYRAL - GESTION ADMINISTRATIVA</t>
  </si>
  <si>
    <t>TRANSACCIONES DEL DIA 06/27/2018SPYRAL - GESTION ADMINISTRATIVA</t>
  </si>
  <si>
    <t>TRANSACCIONES DEL DIA 06/27/2018 RECURSOS HUMANOS</t>
  </si>
  <si>
    <t>TRANSACCIONES DEL DIA 06/28/2018SPYRAL - GESTION ADMINISTRATIVA</t>
  </si>
  <si>
    <t>TRANSACCIONES DEL DIA 06/29/2018SPYRAL - GESTION ADMINISTRATIVA</t>
  </si>
  <si>
    <t>OTROS EGRESOS 1.P.O (OR:29/DES:29 TRN:86 PERF:300086 CAU: 18</t>
  </si>
  <si>
    <t>TRANSACCIONES DEL DIA 07/02/2018SPYRAL - GESTION ADMINISTRATIVA</t>
  </si>
  <si>
    <t>TRANSACCIONES DEL DIA 07/03/2018SPYRAL - GESTION ADMINISTRATIVA</t>
  </si>
  <si>
    <t>TRANSACCIONES DEL DIA 07/04/2018SPYRAL - GESTION ADMINISTRATIVA</t>
  </si>
  <si>
    <t>GESTION Y CONTROL CANALES ALTERNOS</t>
  </si>
  <si>
    <t>TRANSACCIONES DEL DIA 07/05/2018SPYRAL - GESTION ADMINISTRATIVA</t>
  </si>
  <si>
    <t>TRANSACCIONES DEL DIA 07/06/2018SPYRAL - GESTION ADMINISTRATIVA</t>
  </si>
  <si>
    <t>CUENTAS CORPORATIVAS</t>
  </si>
  <si>
    <t>TRANSACCIONES DEL DIA 07/09/2018SPYRAL - GESTION ADMINISTRATIVA</t>
  </si>
  <si>
    <t>PAGO NOMINA QUINCENA 1 JULIO 2018</t>
  </si>
  <si>
    <t>TRANSACCIONES DEL DIA 07/10/2018 RECURSOS HUMANOS</t>
  </si>
  <si>
    <t>TRANSACCIONES DEL DIA 07/10/2018SPYRAL - GESTION ADMINISTRATIVA</t>
  </si>
  <si>
    <t>TRANSACCIONES DEL DIA 07/11/2018SPYRAL - GESTION ADMINISTRATIVA</t>
  </si>
  <si>
    <t>TRANSACCIONES DEL DIA 07/12/2018SPYRAL - GESTION ADMINISTRATIVA</t>
  </si>
  <si>
    <t>OTROS EGRESOS 1.P.O (OR:103/DES:103 TRN:86 PERF:300086 CAU: 18</t>
  </si>
  <si>
    <t>TRANSACCIONES DEL DIA 07/13/2018SPYRAL - GESTION ADMINISTRATIVA</t>
  </si>
  <si>
    <t>TRANSACCIONES DEL DIA 07/14/2018SPYRAL - GESTION ADMINISTRATIVA</t>
  </si>
  <si>
    <t>TRANSACCIONES DEL DIA 07/16/2018SPYRAL - GESTION ADMINISTRATIVA</t>
  </si>
  <si>
    <t>OTROS EGRESOS 17</t>
  </si>
  <si>
    <t>OTROS EGRESOS 1.P.O (OR:53/DES:53 TRN:86 PERF:300086 CAU: 17</t>
  </si>
  <si>
    <t>TRANSACCIONES DEL DIA 07/17/2018SPYRAL - GESTION ADMINISTRATIVA</t>
  </si>
  <si>
    <t>OTROS EGRESOS 1.P.O (OR:21/DES:21 TRN:86 PERF:300086 CAU: 18</t>
  </si>
  <si>
    <t>TRANSACCIONES DEL DIA 07/18/2018SPYRAL - GESTION ADMINISTRATIVA</t>
  </si>
  <si>
    <t>OTROS EGRESOS 1.P.O (OR:97/DES:97 TRN:86 PERF:300086 CAU: 18</t>
  </si>
  <si>
    <t>TRANSACCIONES DEL DIA 07/19/2018SPYRAL - GESTION ADMINISTRATIVA</t>
  </si>
  <si>
    <t>PLANILLAS DE LIQUIDACIONES JUL 2018</t>
  </si>
  <si>
    <t>TRANSACCIONES DEL DIA 07/19/2018 RECURSOS HUMANOS</t>
  </si>
  <si>
    <t>TRANSACCIONES DEL DIA 07/20/2018SPYRAL - GESTION ADMINISTRATIVA</t>
  </si>
  <si>
    <t>TRANSACCIONES DEL DIA 07/21/2018SPYRAL - GESTION ADMINISTRATIVA</t>
  </si>
  <si>
    <t>TRANSACCIONES DEL DIA 07/23/2018SPYRAL - GESTION ADMINISTRATIVA</t>
  </si>
  <si>
    <t>TRANSACCIONES DEL DIA 07/24/2018SPYRAL - GESTION ADMINISTRATIVA</t>
  </si>
  <si>
    <t>PAGO NOMINA QUINCENA 2 JULIO 2018</t>
  </si>
  <si>
    <t>TRANSACCIONES DEL DIA 07/25/2018 RECURSOS HUMANOS</t>
  </si>
  <si>
    <t>TRANSACCIONES DEL DIA 07/25/2018SPYRAL - GESTION ADMINISTRATIVA</t>
  </si>
  <si>
    <t>TRANSACCIONES DEL DIA 07/26/2018SPYRAL - GESTION ADMINISTRATIVA</t>
  </si>
  <si>
    <t>CORRECCION REG.20/07/2018 CENA</t>
  </si>
  <si>
    <t>TRANSACCIONES DEL DIA 07/26/2018 RECURSOS HUMANOS</t>
  </si>
  <si>
    <t>TRANSACCIONES DEL DIA 07/27/2018SPYRAL - GESTION ADMINISTRATIVA</t>
  </si>
  <si>
    <t>BANCA DE CONSUMO</t>
  </si>
  <si>
    <t>TRANSACCIONES DEL DIA 07/28/2018SPYRAL - GESTION ADMINISTRATIVA</t>
  </si>
  <si>
    <t>TRANSACCIONES DEL DIA 07/30/2018SPYRAL - GESTION ADMINISTRATIVA</t>
  </si>
  <si>
    <t>TRANSACCIONES DEL DIA 07/31/2018SPYRAL - GESTION ADMINISTRATIVA</t>
  </si>
  <si>
    <t>TRANSACCIONES DEL DIA 09/01/2018SPYRAL - GESTION ADMINISTRATIVA</t>
  </si>
  <si>
    <t>TRANSACCIONES DEL DIA 09/03/2018SPYRAL - GESTION ADMINISTRATIVA</t>
  </si>
  <si>
    <t>TRANSACCIONES DEL DIA 09/04/2018SPYRAL - GESTION ADMINISTRATIVA</t>
  </si>
  <si>
    <t>TRANSACCIONES DEL DIA 09/05/2018SPYRAL - GESTION ADMINISTRATIVA</t>
  </si>
  <si>
    <t>TRANSACCIONES DEL DIA 09/06/2018SPYRAL - GESTION ADMINISTRATIVA</t>
  </si>
  <si>
    <t>MERCADEO</t>
  </si>
  <si>
    <t>TRANSACCIONES DEL DIA 09/07/2018SPYRAL - GESTION ADMINISTRATIVA</t>
  </si>
  <si>
    <t>TRANSACCIONES DEL DIA 09/08/2018SPYRAL - GESTION ADMINISTRATIVA</t>
  </si>
  <si>
    <t>PAGO NOMINA QUINCENA 1 SEPTIEMBRE 2018</t>
  </si>
  <si>
    <t>TRANSACCIONES DEL DIA 09/10/2018 RECURSOS HUMANOS</t>
  </si>
  <si>
    <t>TRANSACCIONES DEL DIA 09/10/2018SPYRAL - GESTION ADMINISTRATIVA</t>
  </si>
  <si>
    <t>TRANSACCIONES DEL DIA 09/11/2018SPYRAL - GESTION ADMINISTRATIVA</t>
  </si>
  <si>
    <t>TRANSACCIONES DEL DIA 09/12/2018SPYRAL - GESTION ADMINISTRATIVA</t>
  </si>
  <si>
    <t>TRANSACCIONES DEL DIA 09/13/2018SPYRAL - GESTION ADMINISTRATIVA</t>
  </si>
  <si>
    <t>TRANSACCIONES DEL DIA 09/14/2018SPYRAL - GESTION ADMINISTRATIVA</t>
  </si>
  <si>
    <t>TRANSACCIONES DEL DIA 09/17/2018SPYRAL - GESTION ADMINISTRATIVA</t>
  </si>
  <si>
    <t>TRANSACCIONES DEL DIA 09/18/2018SPYRAL - GESTION ADMINISTRATIVA</t>
  </si>
  <si>
    <t>TRANSACCIONES DEL DIA 09/19/2018SPYRAL - GESTION ADMINISTRATIVA</t>
  </si>
  <si>
    <t>TRANSACCIONES DEL DIA 09/20/2018SPYRAL - GESTION ADMINISTRATIVA</t>
  </si>
  <si>
    <t>TRANSACCIONES DEL DIA 09/21/2018SPYRAL - GESTION ADMINISTRATIVA</t>
  </si>
  <si>
    <t>TRANSACCIONES DEL DIA 09/22/2018SPYRAL - GESTION ADMINISTRATIVA</t>
  </si>
  <si>
    <t>TRANSACCIONES DEL DIA 09/24/2018SPYRAL - GESTION ADMINISTRATIVA</t>
  </si>
  <si>
    <t>PAGO NOMINA QUINCENA 2 SEPTIEMBRE 2018</t>
  </si>
  <si>
    <t>TRANSACCIONES DEL DIA 09/25/2018 RECURSOS HUMANOS</t>
  </si>
  <si>
    <t>TRANSACCIONES DEL DIA 09/25/2018SPYRAL - GESTION ADMINISTRATIVA</t>
  </si>
  <si>
    <t>TRANSACCIONES DEL DIA 09/26/2018SPYRAL - GESTION ADMINISTRATIVA</t>
  </si>
  <si>
    <t>OTROS EGRESOS 1.P.O (OR:14/DES:14 TRN:86 PERF:300086 CAU: 18</t>
  </si>
  <si>
    <t>TRANSACCIONES DEL DIA 09/27/2018SPYRAL - GESTION ADMINISTRATIVA</t>
  </si>
  <si>
    <t>TRANSACCIONES DEL DIA 09/28/2018SPYRAL - GESTION ADMINISTRATIVA</t>
  </si>
  <si>
    <t>TRANSACCIONES DEL DIA 10/01/2018SPYRAL - GESTION ADMINISTRATIVA</t>
  </si>
  <si>
    <t>OTROS EGRESOS 1.P.O (OR:69/DES:69 TRN:86 PERF:300086 CAU: 18</t>
  </si>
  <si>
    <t>TRANSACCIONES DEL DIA 10/02/2018SPYRAL - GESTION ADMINISTRATIVA</t>
  </si>
  <si>
    <t>TRANSACCIONES DEL DIA 10/03/2018SPYRAL - GESTION ADMINISTRATIVA</t>
  </si>
  <si>
    <t>TRANSACCIONES DEL DIA 10/04/2018SPYRAL - GESTION ADMINISTRATIVA</t>
  </si>
  <si>
    <t>TRANSACCIONES DEL DIA 10/05/2018SPYRAL - GESTION ADMINISTRATIVA</t>
  </si>
  <si>
    <t>OTROS EGRESOS 1.P.O (OR:47/DES:47 TRN:86 PERF:300086 CAU: 18</t>
  </si>
  <si>
    <t>TRANSACCIONES DEL DIA 10/08/2018SPYRAL - GESTION ADMINISTRATIVA</t>
  </si>
  <si>
    <t>TRANSACCIONES DEL DIA 10/09/2018SPYRAL - GESTION ADMINISTRATIVA</t>
  </si>
  <si>
    <t>OTROS EGRESOS 1.P.O (OR:99/DES:99 TRN:86 PERF:300086 CAU: 18</t>
  </si>
  <si>
    <t>PAGO NOMINA QUINCENA 1 OCTUBRE 2018</t>
  </si>
  <si>
    <t>TRANSACCIONES DEL DIA 10/10/2018 RECURSOS HUMANOS</t>
  </si>
  <si>
    <t>TRANSACCIONES DEL DIA 10/10/2018SPYRAL - GESTION ADMINISTRATIVA</t>
  </si>
  <si>
    <t>TRANSACCIONES DEL DIA 10/11/2018SPYRAL - GESTION ADMINISTRATIVA</t>
  </si>
  <si>
    <t>OTROS EGRESOS 1.P.O (OR:165/DES:165 TRN:86 PERF:300086 CAU: 18</t>
  </si>
  <si>
    <t>TRANSACCIONES DEL DIA 10/12/2018SPYRAL - GESTION ADMINISTRATIVA</t>
  </si>
  <si>
    <t>TRANSACCIONES DEL DIA 10/13/2018SPYRAL - GESTION ADMINISTRATIVA</t>
  </si>
  <si>
    <t>TRANSACCIONES DEL DIA 10/15/2018SPYRAL - GESTION ADMINISTRATIVA</t>
  </si>
  <si>
    <t>TRANSACCIONES DEL DIA 10/16/2018SPYRAL - GESTION ADMINISTRATIVA</t>
  </si>
  <si>
    <t>TRANSACCIONES DEL DIA 10/17/2018SPYRAL - GESTION ADMINISTRATIVA</t>
  </si>
  <si>
    <t>TRANSACCIONES DEL DIA 10/18/2018SPYRAL - GESTION ADMINISTRATIVA</t>
  </si>
  <si>
    <t>TRANSACCIONES DEL DIA 10/19/2018SPYRAL - GESTION ADMINISTRATIVA</t>
  </si>
  <si>
    <t>TRANSACCIONES DEL DIA 10/22/2018SPYRAL - GESTION ADMINISTRATIVA</t>
  </si>
  <si>
    <t>TRANSACCIONES DEL DIA 10/23/2018SPYRAL - GESTION ADMINISTRATIVA</t>
  </si>
  <si>
    <t>OTROS EGRESOS 1.P.O (OR:95/DES:95 TRN:86 PERF:300086 CAU: 18</t>
  </si>
  <si>
    <t>OTROS EGRESOS 1.P.O (OR:44/DES:44 TRN:86 PERF:300086 CAU: 18</t>
  </si>
  <si>
    <t>TRANSACCIONES DEL DIA 10/24/2018SPYRAL - GESTION ADMINISTRATIVA</t>
  </si>
  <si>
    <t>PAGO NOMINA QUINCENA 2 OCTUBRE 2018</t>
  </si>
  <si>
    <t>TRANSACCIONES DEL DIA 10/25/2018 RECURSOS HUMANOS</t>
  </si>
  <si>
    <t>TRANSACCIONES DEL DIA 10/26/2018SPYRAL - GESTION ADMINISTRATIVA</t>
  </si>
  <si>
    <t>TRANSACCIONES DEL DIA 10/27/2018SPYRAL - GESTION ADMINISTRATIVA</t>
  </si>
  <si>
    <t>TRANSACCIONES DEL DIA 10/29/2018SPYRAL - GESTION ADMINISTRATIVA</t>
  </si>
  <si>
    <t>TRANSACCIONES DEL DIA 11/01/2018SPYRAL - GESTION ADMINISTRATIVA</t>
  </si>
  <si>
    <t>TRANSACCIONES DEL DIA 11/02/2018SPYRAL - GESTION ADMINISTRATIVA</t>
  </si>
  <si>
    <t>TRANSACCIONES DEL DIA 11/06/2018SPYRAL - GESTION ADMINISTRATIVA</t>
  </si>
  <si>
    <t>TRANSACCIONES DEL DIA 11/07/2018SPYRAL - GESTION ADMINISTRATIVA</t>
  </si>
  <si>
    <t>OTROS EGRESOS 1.P.O (OR:46/DES:46 TRN:86 PERF:300086 CAU: 18</t>
  </si>
  <si>
    <t>TRANSACCIONES DEL DIA 11/08/2018SPYRAL - GESTION ADMINISTRATIVA</t>
  </si>
  <si>
    <t>OTROS EGRESOS 1.P.O (OR:79/DES:79 TRN:86 PERF:300086 CAU: 18</t>
  </si>
  <si>
    <t>TRANSACCIONES DEL DIA 11/09/2018SPYRAL - GESTION ADMINISTRATIVA</t>
  </si>
  <si>
    <t>PAGO NOMINA QUINCENA 1 NOVIEMBRE 2018</t>
  </si>
  <si>
    <t>TRANSACCIONES DEL DIA 11/09/2018 RECURSOS HUMANOS</t>
  </si>
  <si>
    <t>TRANSACCIONES DEL DIA 11/12/2018SPYRAL - GESTION ADMINISTRATIVA</t>
  </si>
  <si>
    <t>TRANSACCIONES DEL DIA 11/13/2018SPYRAL - GESTION ADMINISTRATIVA</t>
  </si>
  <si>
    <t>TRANSACCIONES DEL DIA 11/14/2018SPYRAL - GESTION ADMINISTRATIVA</t>
  </si>
  <si>
    <t>TRANSACCIONES DEL DIA 11/15/2018SPYRAL - GESTION ADMINISTRATIVA</t>
  </si>
  <si>
    <t>OTROS EGRESOS 1.P.O (OR:2/DES:2 TRN:86 PERF:300086 CAU: 18</t>
  </si>
  <si>
    <t>TRANSACCIONES DEL DIA 11/16/2018SPYRAL - GESTION ADMINISTRATIVA</t>
  </si>
  <si>
    <t>TRANSACCIONES DEL DIA 11/19/2018SPYRAL - GESTION ADMINISTRATIVA</t>
  </si>
  <si>
    <t>TRANSACCIONES DEL DIA 11/20/2018SPYRAL - GESTION ADMINISTRATIVA</t>
  </si>
  <si>
    <t>TRANSACCIONES DEL DIA 11/21/2018SPYRAL - GESTION ADMINISTRATIVA</t>
  </si>
  <si>
    <t>TRANSACCIONES DEL DIA 11/22/2018SPYRAL - GESTION ADMINISTRATIVA</t>
  </si>
  <si>
    <t>TRANSACCIONES DEL DIA 11/23/2018SPYRAL - GESTION ADMINISTRATIVA</t>
  </si>
  <si>
    <t>PAGO NOMINA QUINCENA 2 NOVIEMBRE 2018</t>
  </si>
  <si>
    <t>TRANSACCIONES DEL DIA 11/24/2018 RECURSOS HUMANOS</t>
  </si>
  <si>
    <t>TRANSACCIONES DEL DIA 11/24/2018SPYRAL - GESTION ADMINISTRATIVA</t>
  </si>
  <si>
    <t>TRANSACCIONES DEL DIA 11/26/2018SPYRAL - GESTION ADMINISTRATIVA</t>
  </si>
  <si>
    <t>TRANSACCIONES DEL DIA 11/27/2018SPYRAL - GESTION ADMINISTRATIVA</t>
  </si>
  <si>
    <t>TRANSACCIONES DEL DIA 11/29/2018SPYRAL - GESTION ADMINISTRATIVA</t>
  </si>
  <si>
    <t>EMISOR DE TARJETAS</t>
  </si>
  <si>
    <t>PLANILLAS DE LIQUIDACIONES NOV 2018</t>
  </si>
  <si>
    <t>TRANSACCIONES DEL DIA 11/29/2018 RECURSOS HUMANOS</t>
  </si>
  <si>
    <t>TRANSACCIONES DEL DIA 11/30/2018SPYRAL - GESTION ADMINISTRATIVA</t>
  </si>
  <si>
    <t>TRANSACCIONES DEL DIA 12/01/2018SPYRAL - GESTION ADMINISTRATIVA</t>
  </si>
  <si>
    <t>TRANSACCIONES DEL DIA 12/03/2018SPYRAL - GESTION ADMINISTRATIVA</t>
  </si>
  <si>
    <t>TRANSACCIONES DEL DIA 12/04/2018SPYRAL - GESTION ADMINISTRATIVA</t>
  </si>
  <si>
    <t>TRANSACCIONES DEL DIA 12/05/2018SPYRAL - GESTION ADMINISTRATIVA</t>
  </si>
  <si>
    <t>TRANSACCIONES DEL DIA 12/06/2018SPYRAL - GESTION ADMINISTRATIVA</t>
  </si>
  <si>
    <t>TRANSACCIONES DEL DIA 12/07/2018SPYRAL - GESTION ADMINISTRATIVA</t>
  </si>
  <si>
    <t>PAGO NOMINA QUINCENA 1 DICIEMBRE 2018</t>
  </si>
  <si>
    <t>TRANSACCIONES DEL DIA 12/10/2018 RECURSOS HUMANOS</t>
  </si>
  <si>
    <t>TRANSACCIONES DEL DIA 12/10/2018SPYRAL - GESTION ADMINISTRATIVA</t>
  </si>
  <si>
    <t>TRANSACCIONES DEL DIA 12/11/2018SPYRAL - GESTION ADMINISTRATIVA</t>
  </si>
  <si>
    <t>TRANSACCIONES DEL DIA 12/12/2018SPYRAL - GESTION ADMINISTRATIVA</t>
  </si>
  <si>
    <t>TRANSACCIONES DEL DIA 12/13/2018SPYRAL - GESTION ADMINISTRATIVA</t>
  </si>
  <si>
    <t>TRANSACCIONES DEL DIA 12/14/2018SPYRAL - GESTION ADMINISTRATIVA</t>
  </si>
  <si>
    <t>PLANILLAS DE LIQUIDACIONES DIC 2018</t>
  </si>
  <si>
    <t>TRANSACCIONES DEL DIA 12/14/2018 RECURSOS HUMANOS</t>
  </si>
  <si>
    <t>TRANSACCIONES DEL DIA 12/17/2018SPYRAL - GESTION ADMINISTRATIVA</t>
  </si>
  <si>
    <t>TRANSACCIONES DEL DIA 12/18/2018SPYRAL - GESTION ADMINISTRATIVA</t>
  </si>
  <si>
    <t>PAGO NOMINA QUINCENA 2 DICIEMBRE 2018</t>
  </si>
  <si>
    <t>TRANSACCIONES DEL DIA 12/19/2018 RECURSOS HUMANOS</t>
  </si>
  <si>
    <t>TRANSACCIONES DEL DIA 12/19/2018SPYRAL - GESTION ADMINISTRATIVA</t>
  </si>
  <si>
    <t>TRANSACCIONES DEL DIA 12/20/2018SPYRAL - GESTION ADMINISTRATIVA</t>
  </si>
  <si>
    <t>TRANSACCIONES DEL DIA 12/21/2018SPYRAL - GESTION ADMINISTRATIVA</t>
  </si>
  <si>
    <t>TRANSACCIONES DEL DIA 12/22/2018SPYRAL - GESTION ADMINISTRATIVA</t>
  </si>
  <si>
    <t>TRANSACCIONES DEL DIA 12/24/2018SPYRAL - GESTION ADMINISTRATIVA</t>
  </si>
  <si>
    <t>TRANSACCIONES DEL DIA 12/26/2018SPYRAL - GESTION ADMINISTRATIVA</t>
  </si>
  <si>
    <t>TRANSACCIONES DEL DIA 12/27/2018SPYRAL - GESTION ADMINISTRATIVA</t>
  </si>
  <si>
    <t>TRANSACCIONES DEL DIA 12/28/2018SPYRAL - GESTION ADMINISTRATIVA</t>
  </si>
  <si>
    <t>CIERRE DE ANIO FISCAL</t>
  </si>
  <si>
    <t>CIERRE_DE_CTAS_NOMINALES</t>
  </si>
  <si>
    <t>TRANSACCIONES DEL DIA 01/02/2019SPYRAL - GESTION ADMINISTRATIVA</t>
  </si>
  <si>
    <t>TRANSACCIONES DEL DIA 01/03/2019SPYRAL - GESTION ADMINISTRATIVA</t>
  </si>
  <si>
    <t>TRANSACCIONES DEL DIA 01/04/2019SPYRAL - GESTION ADMINISTRATIVA</t>
  </si>
  <si>
    <t>TRANSACCIONES DEL DIA 01/05/2019SPYRAL - GESTION ADMINISTRATIVA</t>
  </si>
  <si>
    <t>TRANSACCIONES DEL DIA 01/07/2019SPYRAL - GESTION ADMINISTRATIVA</t>
  </si>
  <si>
    <t>TRANSACCIONES DEL DIA 01/08/2019SPYRAL - GESTION ADMINISTRATIVA</t>
  </si>
  <si>
    <t>TRANSACCIONES DEL DIA 01/10/2019SPYRAL - GESTION ADMINISTRATIVA</t>
  </si>
  <si>
    <t>PAGO NOMINA QUINCENA 1 ENERO 2019</t>
  </si>
  <si>
    <t>TRANSACCIONES DEL DIA 01/10/2019 RECURSOS HUMANOS</t>
  </si>
  <si>
    <t>TRANSACCIONES DEL DIA 01/11/2019SPYRAL - GESTION ADMINISTRATIVA</t>
  </si>
  <si>
    <t>TRANSACCIONES DEL DIA 01/14/2019SPYRAL - GESTION ADMINISTRATIVA</t>
  </si>
  <si>
    <t>TRANSACCIONES DEL DIA 01/15/2019SPYRAL - GESTION ADMINISTRATIVA</t>
  </si>
  <si>
    <t>TRANSACCIONES DEL DIA 01/16/2019SPYRAL - GESTION ADMINISTRATIVA</t>
  </si>
  <si>
    <t>TRANSACCIONES DEL DIA 01/17/2019SPYRAL - GESTION ADMINISTRATIVA</t>
  </si>
  <si>
    <t>TRANSACCIONES DEL DIA 01/18/2019SPYRAL - GESTION ADMINISTRATIVA</t>
  </si>
  <si>
    <t>TRANSACCIONES DEL DIA 01/19/2019SPYRAL - GESTION ADMINISTRATIVA</t>
  </si>
  <si>
    <t>TRANSACCIONES DEL DIA 01/21/2019SPYRAL - GESTION ADMINISTRATIVA</t>
  </si>
  <si>
    <t>TRANSACCIONES DEL DIA 01/22/2019SPYRAL - GESTION ADMINISTRATIVA</t>
  </si>
  <si>
    <t>TRANSACCIONES DEL DIA 01/23/2019SPYRAL - GESTION ADMINISTRATIVA</t>
  </si>
  <si>
    <t>TRANSACCIONES DEL DIA 01/24/2019SPYRAL - GESTION ADMINISTRATIVA</t>
  </si>
  <si>
    <t>PAGO NOMINA QUINCENA 2 ENERO 2019</t>
  </si>
  <si>
    <t>TRANSACCIONES DEL DIA 01/25/2019 RECURSOS HUMANOS</t>
  </si>
  <si>
    <t>TRANSACCIONES DEL DIA 01/25/2019SPYRAL - GESTION ADMINISTRATIVA</t>
  </si>
  <si>
    <t>TRANSACCIONES DEL DIA 01/28/2019SPYRAL - GESTION ADMINISTRATIVA</t>
  </si>
  <si>
    <t>TRANSACCIONES DEL DIA 01/29/2019SPYRAL - GESTION ADMINISTRATIVA</t>
  </si>
  <si>
    <t>PROVISION DEL MES ENERO 2019</t>
  </si>
  <si>
    <t>PROVISION CUENTA DE RECONOCIMIENTOS</t>
  </si>
  <si>
    <t>TRANSACCIONES DEL DIA 01/30/2019SPYRAL - GESTION ADMINISTRATIVA</t>
  </si>
  <si>
    <t>TRANSACCIONES DEL DIA 01/31/2019SPYRAL - GESTION ADMINISTRATIVA</t>
  </si>
  <si>
    <t>TRANSACCIONES DEL DIA 02/01/2019SPYRAL - GESTION ADMINISTRATIVA</t>
  </si>
  <si>
    <t>TRANSACCIONES DEL DIA 02/02/2019SPYRAL - GESTION ADMINISTRATIVA</t>
  </si>
  <si>
    <t>TRANSACCIONES DEL DIA 02/04/2019SPYRAL - GESTION ADMINISTRATIVA</t>
  </si>
  <si>
    <t>PLANILLAS DE LIQUIDACIONES FEB 2019</t>
  </si>
  <si>
    <t>TRANSACCIONES DEL DIA 02/04/2019 RECURSOS HUMANOS</t>
  </si>
  <si>
    <t>OTROS EGRESOS 1.P.O (OR:66/DES:66 TRN:86 PERF:300086 CAU: 18</t>
  </si>
  <si>
    <t>TRANSACCIONES DEL DIA 02/05/2019SPYRAL - GESTION ADMINISTRATIVA</t>
  </si>
  <si>
    <t>ALIMENTACION DE EMPLEADOS [EMPL]</t>
  </si>
  <si>
    <t>TRANSACCIONES DEL DIA 02/06/2019SPYRAL - GESTION ADMINISTRATIVA</t>
  </si>
  <si>
    <t>TRANSACCIONES DEL DIA 02/07/2019SPYRAL - GESTION ADMINISTRATIVA</t>
  </si>
  <si>
    <t>TRANSACCIONES DEL DIA 02/08/2019SPYRAL - GESTION ADMINISTRATIVA</t>
  </si>
  <si>
    <t>TRANSACCIONES DEL DIA 02/09/2019SPYRAL - GESTION ADMINISTRATIVA</t>
  </si>
  <si>
    <t>PAGO NOMINA QUINCENA 1 FEBRERO 2019</t>
  </si>
  <si>
    <t>TRANSACCIONES DEL DIA 02/09/2019 RECURSOS HUMANOS</t>
  </si>
  <si>
    <t>TRANSACCIONES DEL DIA 02/11/2019SPYRAL - GESTION ADMINISTRATIVA</t>
  </si>
  <si>
    <t>TRANSACCIONES DEL DIA 02/12/2019SPYRAL - GESTION ADMINISTRATIVA</t>
  </si>
  <si>
    <t>TRANSACCIONES DEL DIA 02/13/2019SPYRAL - GESTION ADMINISTRATIVA</t>
  </si>
  <si>
    <t>OTROS EGRESOS 1.P.O (OR:80/DES:80 TRN:86 PERF:300086 CAU: 18</t>
  </si>
  <si>
    <t>TRANSACCIONES DEL DIA 02/14/2019SPYRAL - GESTION ADMINISTRATIVA</t>
  </si>
  <si>
    <t>TRANSACCIONES DEL DIA 02/15/2019SPYRAL - GESTION ADMINISTRATIVA</t>
  </si>
  <si>
    <t>PERSONALES</t>
  </si>
  <si>
    <t>TRANSACCIONES DEL DIA 02/16/2019SPYRAL - GESTION ADMINISTRATIVA</t>
  </si>
  <si>
    <t>TRANSACCIONES DEL DIA 02/18/2019SPYRAL - GESTION ADMINISTRATIVA</t>
  </si>
  <si>
    <t>TRANSACCIONES DEL DIA 02/19/2019SPYRAL - GESTION ADMINISTRATIVA</t>
  </si>
  <si>
    <t>TRANSACCIONES DEL DIA 02/20/2019SPYRAL - GESTION ADMINISTRATIVA</t>
  </si>
  <si>
    <t>TRANSACCIONES DEL DIA 02/21/2019SPYRAL - GESTION ADMINISTRATIVA</t>
  </si>
  <si>
    <t>TRANSACCIONES DEL DIA 02/22/2019SPYRAL - GESTION ADMINISTRATIVA</t>
  </si>
  <si>
    <t>PAGO NOMINA QUINCENA 2 FEBRERO 2019</t>
  </si>
  <si>
    <t>TRANSACCIONES DEL DIA 02/25/2019 RECURSOS HUMANOS</t>
  </si>
  <si>
    <t>TRANSACCIONES DEL DIA 02/25/2019SPYRAL - GESTION ADMINISTRATIVA</t>
  </si>
  <si>
    <t>TRANSACCIONES DEL DIA 02/26/2019SPYRAL - GESTION ADMINISTRATIVA</t>
  </si>
  <si>
    <t>REVERSI╦N - FEBRERO 2019</t>
  </si>
  <si>
    <t>REVERSION PROVISION CUENTA DE RECONOCIMIENTOS</t>
  </si>
  <si>
    <t>TRANSACCIONES DEL DIA 02/27/2019SPYRAL - GESTION ADMINISTRATIVA</t>
  </si>
  <si>
    <t>TRANSACCIONES DEL DIA 02/27/2019 RECURSOS HUMANOS</t>
  </si>
  <si>
    <t>TRANSACCIONES DEL DIA 03/01/2019SPYRAL - GESTION ADMINISTRATIVA</t>
  </si>
  <si>
    <t>TRANSACCIONES DEL DIA 03/06/2019SPYRAL - GESTION ADMINISTRATIVA</t>
  </si>
  <si>
    <t>TRANSACCIONES DEL DIA 03/07/2019SPYRAL - GESTION ADMINISTRATIVA</t>
  </si>
  <si>
    <t>TRANSACCIONES DEL DIA 03/08/2019SPYRAL - GESTION ADMINISTRATIVA</t>
  </si>
  <si>
    <t>PAGO NOMINA QUINCENA 1 MARZO 2019</t>
  </si>
  <si>
    <t>TRANSACCIONES DEL DIA 03/09/2019 RECURSOS HUMANOS</t>
  </si>
  <si>
    <t>TRANSACCIONES DEL DIA 03/09/2019SPYRAL - GESTION ADMINISTRATIVA</t>
  </si>
  <si>
    <t>TRANSACCIONES DEL DIA 03/11/2019SPYRAL - GESTION ADMINISTRATIVA</t>
  </si>
  <si>
    <t>TRANSACCIONES DEL DIA 03/12/2019SPYRAL - GESTION ADMINISTRATIVA</t>
  </si>
  <si>
    <t>PLANILLAS DE LIQUIDACIONES MAR 2019</t>
  </si>
  <si>
    <t>TRANSACCIONES DEL DIA 03/12/2019 RECURSOS HUMANOS</t>
  </si>
  <si>
    <t>TRANSACCIONES DEL DIA 03/13/2019SPYRAL - GESTION ADMINISTRATIVA</t>
  </si>
  <si>
    <t>TRANSACCIONES DEL DIA 03/14/2019SPYRAL - GESTION ADMINISTRATIVA</t>
  </si>
  <si>
    <t>TRANSACCIONES DEL DIA 03/15/2019SPYRAL - GESTION ADMINISTRATIVA</t>
  </si>
  <si>
    <t>TRANSACCIONES DEL DIA 03/16/2019SPYRAL - GESTION ADMINISTRATIVA</t>
  </si>
  <si>
    <t>TRANSACCIONES DEL DIA 03/18/2019SPYRAL - GESTION ADMINISTRATIVA</t>
  </si>
  <si>
    <t>TRANSACCIONES DEL DIA 03/19/2019SPYRAL - GESTION ADMINISTRATIVA</t>
  </si>
  <si>
    <t>TRANSACCIONES DEL DIA 03/20/2019SPYRAL - GESTION ADMINISTRATIVA</t>
  </si>
  <si>
    <t>TRANSACCIONES DEL DIA 03/21/2019SPYRAL - GESTION ADMINISTRATIVA</t>
  </si>
  <si>
    <t>TRANSACCIONES DEL DIA 03/22/2019SPYRAL - GESTION ADMINISTRATIVA</t>
  </si>
  <si>
    <t>CORRRECCION DEL 21/03/2019 POR CAUSA DE REGISTRO DE VIATICO MAL</t>
  </si>
  <si>
    <t>CORRECCION DE REGISTRO DE VIATICO MAL POSTEADO</t>
  </si>
  <si>
    <t>TRANSACCIONES DEL DIA 03/23/2019SPYRAL - GESTION ADMINISTRATIVA</t>
  </si>
  <si>
    <t>PAGO NOMINA QUINCENA 2 MARZO 2019</t>
  </si>
  <si>
    <t>TRANSACCIONES DEL DIA 03/25/2019 RECURSOS HUMANOS</t>
  </si>
  <si>
    <t>TRANSACCIONES DEL DIA 03/25/2019SPYRAL - GESTION ADMINISTRATIVA</t>
  </si>
  <si>
    <t>OTROS EGRESOS 1.P.O (OR:54/DES:54 TRN:86 PERF:300086 CAU: 17</t>
  </si>
  <si>
    <t>TRANSACCIONES DEL DIA 03/26/2019SPYRAL - GESTION ADMINISTRATIVA</t>
  </si>
  <si>
    <t>TRANSACCIONES DEL DIA 03/27/2019SPYRAL - GESTION ADMINISTRATIVA</t>
  </si>
  <si>
    <t>TRANSACCIONES DEL DIA 03/28/2019SPYRAL - GESTION ADMINISTRATIVA</t>
  </si>
  <si>
    <t>TRANSACCIONES DEL DIA 03/29/2019SPYRAL - GESTION ADMINISTRATIVA</t>
  </si>
  <si>
    <t>TRANSACCIONES DEL DIA 04/01/2019SPYRAL - GESTION ADMINISTRATIVA</t>
  </si>
  <si>
    <t>TRANSACCIONES DEL DIA 04/02/2019SPYRAL - GESTION ADMINISTRATIVA</t>
  </si>
  <si>
    <t>TRANSACCIONES DEL DIA 04/03/2019SPYRAL - GESTION ADMINISTRATIVA</t>
  </si>
  <si>
    <t>TRANSACCIONES DEL DIA 04/04/2019SPYRAL - GESTION ADMINISTRATIVA</t>
  </si>
  <si>
    <t>TRANSACCIONES DEL DIA 04/05/2019SPYRAL - GESTION ADMINISTRATIVA</t>
  </si>
  <si>
    <t>TRANSACCIONES DEL DIA 04/06/2019SPYRAL - GESTION ADMINISTRATIVA</t>
  </si>
  <si>
    <t>TRANSACCIONES DEL DIA 04/08/2019SPYRAL - GESTION ADMINISTRATIVA</t>
  </si>
  <si>
    <t>TRANSACCIONES DEL DIA 04/09/2019SPYRAL - GESTION ADMINISTRATIVA</t>
  </si>
  <si>
    <t>OTROS EGRESOS 1.P.O (OR:68/DES:68 TRN:86 PERF:300086 CAU: 18</t>
  </si>
  <si>
    <t>PAGO NOMINA QUINCENA 1 ABRIL 2019</t>
  </si>
  <si>
    <t>TRANSACCIONES DEL DIA 04/10/2019 RECURSOS HUMANOS</t>
  </si>
  <si>
    <t>TRANSACCIONES DEL DIA 04/10/2019SPYRAL - GESTION ADMINISTRATIVA</t>
  </si>
  <si>
    <t>TRANSACCIONES DEL DIA 04/11/2019SPYRAL - GESTION ADMINISTRATIVA</t>
  </si>
  <si>
    <t>TRANSACCIONES DEL DIA 04/12/2019SPYRAL - GESTION ADMINISTRATIVA</t>
  </si>
  <si>
    <t>TRANSACCIONES DEL DIA 04/13/2019SPYRAL - GESTION ADMINISTRATIVA</t>
  </si>
  <si>
    <t>TRANSACCIONES DEL DIA 04/15/2019SPYRAL - GESTION ADMINISTRATIVA</t>
  </si>
  <si>
    <t>TRANSACCIONES DEL DIA 04/16/2019SPYRAL - GESTION ADMINISTRATIVA</t>
  </si>
  <si>
    <t>PLANILLAS DE LIQUIDACIONES ABR 2019</t>
  </si>
  <si>
    <t>TRANSACCIONES DEL DIA 04/16/2019 RECURSOS HUMANOS</t>
  </si>
  <si>
    <t>TRANSACCIONES DEL DIA 04/17/2019SPYRAL - GESTION ADMINISTRATIVA</t>
  </si>
  <si>
    <t>TRANSACCIONES DEL DIA 04/18/2019SPYRAL - GESTION ADMINISTRATIVA</t>
  </si>
  <si>
    <t>TRANSACCIONES DEL DIA 04/22/2019SPYRAL - GESTION ADMINISTRATIVA</t>
  </si>
  <si>
    <t>TRANSACCIONES DEL DIA 04/23/2019SPYRAL - GESTION ADMINISTRATIVA</t>
  </si>
  <si>
    <t>OTROS EGRESOS 1.P.O (OR:45/DES:45 TRN:86 PERF:300086 CAU: 18</t>
  </si>
  <si>
    <t>TRANSACCIONES DEL DIA 04/24/2019SPYRAL - GESTION ADMINISTRATIVA</t>
  </si>
  <si>
    <t>TRANSACCIONES DEL DIA 04/25/2019SPYRAL - GESTION ADMINISTRATIVA</t>
  </si>
  <si>
    <t>PAGO NOMINA QUINCENA 2 ABRIL 2019</t>
  </si>
  <si>
    <t>TRANSACCIONES DEL DIA 04/25/2019 RECURSOS HUMANOS</t>
  </si>
  <si>
    <t>TRANSACCIONES DEL DIA 04/26/2019SPYRAL - GESTION ADMINISTRATIVA</t>
  </si>
  <si>
    <t>TRANSACCIONES DEL DIA 04/29/2019SPYRAL - GESTION ADMINISTRATIVA</t>
  </si>
  <si>
    <t>TRANSACCIONES DEL DIA 04/29/2019 RECURSOS HUMANOS</t>
  </si>
  <si>
    <t>TRANSACCIONES DEL DIA 04/30/2019SPYRAL - GESTION ADMINISTRATIVA</t>
  </si>
  <si>
    <t>REVERSION - ABRIL 2019</t>
  </si>
  <si>
    <t>TRANSACCIONES DEL DIA 05/02/2019SPYRAL - GESTION ADMINISTRATIVA</t>
  </si>
  <si>
    <t>TRANSACCIONES DEL DIA 05/03/2019SPYRAL - GESTION ADMINISTRATIVA</t>
  </si>
  <si>
    <t>TRANSACCIONES DEL DIA 05/04/2019SPYRAL - GESTION ADMINISTRATIVA</t>
  </si>
  <si>
    <t>TRANSACCIONES DEL DIA 05/06/2019SPYRAL - GESTION ADMINISTRATIVA</t>
  </si>
  <si>
    <t>TRANSACCIONES DEL DIA 05/07/2019SPYRAL - GESTION ADMINISTRATIVA</t>
  </si>
  <si>
    <t>PLANILLAS DE LIQUIDACIONES MAY 2019</t>
  </si>
  <si>
    <t>TRANSACCIONES DEL DIA 05/07/2019 RECURSOS HUMANOS</t>
  </si>
  <si>
    <t>TRANSACCIONES DEL DIA 05/08/2019SPYRAL - GESTION ADMINISTRATIVA</t>
  </si>
  <si>
    <t>TRANSACCIONES DEL DIA 05/09/2019SPYRAL - GESTION ADMINISTRATIVA</t>
  </si>
  <si>
    <t>TRANSACCIONES DEL DIA 05/10/2019SPYRAL - GESTION ADMINISTRATIVA</t>
  </si>
  <si>
    <t>PAGO NOMINA QUINCENA 1 MAYO 2019</t>
  </si>
  <si>
    <t>TRANSACCIONES DEL DIA 05/10/2019 RECURSOS HUMANOS</t>
  </si>
  <si>
    <t>TRANSACCIONES DEL DIA 05/13/2019SPYRAL - GESTION ADMINISTRATIVA</t>
  </si>
  <si>
    <t>TRANSACCIONES DEL DIA 05/14/2019SPYRAL - GESTION ADMINISTRATIVA</t>
  </si>
  <si>
    <t>TRANSACCIONES DEL DIA 05/15/2019SPYRAL - GESTION ADMINISTRATIVA</t>
  </si>
  <si>
    <t>TRANSACCIONES DEL DIA 05/16/2019SPYRAL - GESTION ADMINISTRATIVA</t>
  </si>
  <si>
    <t>TRANSACCIONES DEL DIA 05/17/2019SPYRAL - GESTION ADMINISTRATIVA</t>
  </si>
  <si>
    <t>TRANSACCIONES DEL DIA 05/17/2019 RECURSOS HUMANOS</t>
  </si>
  <si>
    <t>TRANSACCIONES DEL DIA 05/18/2019SPYRAL - GESTION ADMINISTRATIVA</t>
  </si>
  <si>
    <t>TRANSACCIONES DEL DIA 05/20/2019SPYRAL - GESTION ADMINISTRATIVA</t>
  </si>
  <si>
    <t>TRANSACCIONES DEL DIA 05/21/2019SPYRAL - GESTION ADMINISTRATIVA</t>
  </si>
  <si>
    <t>TRANSACCIONES DEL DIA 05/22/2019SPYRAL - GESTION ADMINISTRATIVA</t>
  </si>
  <si>
    <t>TRANSACCIONES DEL DIA 05/23/2019SPYRAL - GESTION ADMINISTRATIVA</t>
  </si>
  <si>
    <t>TRANSACCIONES DEL DIA 05/24/2019SPYRAL - GESTION ADMINISTRATIVA</t>
  </si>
  <si>
    <t>PAGO NOMINA QUINCENA 2 MAYO 2019</t>
  </si>
  <si>
    <t>TRANSACCIONES DEL DIA 05/25/2019 RECURSOS HUMANOS</t>
  </si>
  <si>
    <t>TRANSACCIONES DEL DIA 05/25/2019SPYRAL - GESTION ADMINISTRATIVA</t>
  </si>
  <si>
    <t>TRANSACCIONES DEL DIA 05/27/2019SPYRAL - GESTION ADMINISTRATIVA</t>
  </si>
  <si>
    <t>TRANSACCIONES DEL DIA 05/28/2019SPYRAL - GESTION ADMINISTRATIVA</t>
  </si>
  <si>
    <t>TRANSACCIONES DEL DIA 05/29/2019SPYRAL - GESTION ADMINISTRATIVA</t>
  </si>
  <si>
    <t>REVERSION MAYO 2019</t>
  </si>
  <si>
    <t>TRANSACCIONES DEL DIA 05/30/2019SPYRAL - GESTION ADMINISTRATIVA</t>
  </si>
  <si>
    <t>OTROS EGRESOS 1.P.O (OR:98/DES:98 TRN:86 PERF:300086 CAU: 18</t>
  </si>
  <si>
    <t>TRANSACCIONES DEL DIA 06/01/2019SPYRAL - GESTION ADMINISTRATIVA</t>
  </si>
  <si>
    <t>TRANSACCIONES DEL DIA 06/03/2019SPYRAL - GESTION ADMINISTRATIVA</t>
  </si>
  <si>
    <t>TRANSACCIONES DEL DIA 06/04/2019SPYRAL - GESTION ADMINISTRATIVA</t>
  </si>
  <si>
    <t>TRANSACCIONES DEL DIA 06/05/2019SPYRAL - GESTION ADMINISTRATIVA</t>
  </si>
  <si>
    <t>TRANSACCIONES DEL DIA 06/06/2019SPYRAL - GESTION ADMINISTRATIVA</t>
  </si>
  <si>
    <t>CORRIGE  RECHAZO 05-JUNIO-2019</t>
  </si>
  <si>
    <t>CORRECCION DE RECHAZOS EN LA INTERFAZ CONTABLE</t>
  </si>
  <si>
    <t>CORRIGE RECHAZO 05/JUNIO/2019</t>
  </si>
  <si>
    <t>TRANSACCIONES DEL DIA 06/07/2019SPYRAL - GESTION ADMINISTRATIVA</t>
  </si>
  <si>
    <t>TRANSACCIONES DEL DIA 06/08/2019SPYRAL - GESTION ADMINISTRATIVA</t>
  </si>
  <si>
    <t>TRANSACCIONES DEL DIA 06/10/2019SPYRAL - GESTION ADMINISTRATIVA</t>
  </si>
  <si>
    <t>PAGO NOMINA QUINCENA 1 JUNIO 2019</t>
  </si>
  <si>
    <t>TRANSACCIONES DEL DIA 06/10/2019 RECURSOS HUMANOS</t>
  </si>
  <si>
    <t>CORRECCION DE RECHAZO REG. 08/06/2019</t>
  </si>
  <si>
    <t>TRANSACCIONES DEL DIA 06/11/2019SPYRAL - GESTION ADMINISTRATIVA</t>
  </si>
  <si>
    <t>TRANSACCIONES DEL DIA 06/12/2019SPYRAL - GESTION ADMINISTRATIVA</t>
  </si>
  <si>
    <t>TRANSACCIONES DEL DIA 06/13/2019SPYRAL - GESTION ADMINISTRATIVA</t>
  </si>
  <si>
    <t>TRANSACCIONES DEL DIA 06/14/2019SPYRAL - GESTION ADMINISTRATIVA</t>
  </si>
  <si>
    <t>TRANSACCIONES DEL DIA 06/15/2019SPYRAL - GESTION ADMINISTRATIVA</t>
  </si>
  <si>
    <t>TRANSACCIONES DEL DIA 06/17/2019SPYRAL - GESTION ADMINISTRATIVA</t>
  </si>
  <si>
    <t>TRANSACCIONES DEL DIA 06/18/2019SPYRAL - GESTION ADMINISTRATIVA</t>
  </si>
  <si>
    <t>TRANSACCIONES DEL DIA 06/19/2019SPYRAL - GESTION ADMINISTRATIVA</t>
  </si>
  <si>
    <t>TRANSACCIONES DEL DIA 06/20/2019SPYRAL - GESTION ADMINISTRATIVA</t>
  </si>
  <si>
    <t>TRANSACCIONES DEL DIA 06/21/2019SPYRAL - GESTION ADMINISTRATIVA</t>
  </si>
  <si>
    <t>TRANSACCIONES DEL DIA 06/22/2019SPYRAL - GESTION ADMINISTRATIVA</t>
  </si>
  <si>
    <t>TRANSACCIONES DEL DIA 06/24/2019SPYRAL - GESTION ADMINISTRATIVA</t>
  </si>
  <si>
    <t>PAGO NOMINA QUINCENA 2 JUNIO 2019</t>
  </si>
  <si>
    <t>TRANSACCIONES DEL DIA 06/25/2019 RECURSOS HUMANOS</t>
  </si>
  <si>
    <t>TRANSACCIONES DEL DIA 06/25/2019SPYRAL - GESTION ADMINISTRATIVA</t>
  </si>
  <si>
    <t>TRANSACCIONES DEL DIA 06/26/2019SPYRAL - GESTION ADMINISTRATIVA</t>
  </si>
  <si>
    <t>TRANSACCIONES DEL DIA 06/27/2019SPYRAL - GESTION ADMINISTRATIVA</t>
  </si>
  <si>
    <t>OTROS EGRESOS 1.P.O (OR:154/DES:154 TRN:86 PERF:300086 CAU: 18</t>
  </si>
  <si>
    <t>TRANSACCIONES DEL DIA 06/28/2019SPYRAL - GESTION ADMINISTRATIVA</t>
  </si>
  <si>
    <t>OTROS EGRESOS 1.P.O (OR:42/DES:42 TRN:86 PERF:300086 CAU: 18</t>
  </si>
  <si>
    <t>TRANSACCIONES DEL DIA 07/02/2019SPYRAL - GESTION ADMINISTRATIVA</t>
  </si>
  <si>
    <t>OTROS EGRESOS 1.P.O (OR:162/DES:162 TRN:86 PERF:300086 CAU: 17</t>
  </si>
  <si>
    <t>TRANSACCIONES DEL DIA 07/03/2019SPYRAL - GESTION ADMINISTRATIVA</t>
  </si>
  <si>
    <t>TRANSACCIONES DEL DIA 07/04/2019SPYRAL - GESTION ADMINISTRATIVA</t>
  </si>
  <si>
    <t>AFILIACIONES DE COMERCIOS</t>
  </si>
  <si>
    <t>TRANSACCIONES DEL DIA 07/05/2019SPYRAL - GESTION ADMINISTRATIVA</t>
  </si>
  <si>
    <t>OPERACIONES DE CENTRO DE TARJETAS</t>
  </si>
  <si>
    <t>TRANSACCIONES DEL DIA 07/08/2019SPYRAL - GESTION ADMINISTRATIVA</t>
  </si>
  <si>
    <t>TRANSACCIONES DEL DIA 07/09/2019SPYRAL - GESTION ADMINISTRATIVA</t>
  </si>
  <si>
    <t>TRANSACCIONES DEL DIA 07/10/2019SPYRAL - GESTION ADMINISTRATIVA</t>
  </si>
  <si>
    <t>PAGO NOMINA QUINCENA 1 JULIO 2019</t>
  </si>
  <si>
    <t>TRANSACCIONES DEL DIA 07/10/2019 RECURSOS HUMANOS</t>
  </si>
  <si>
    <t>TRANSACCIONES DEL DIA 07/11/2019SPYRAL - GESTION ADMINISTRATIVA</t>
  </si>
  <si>
    <t>TRANSACCIONES DEL DIA 07/12/2019SPYRAL - GESTION ADMINISTRATIVA</t>
  </si>
  <si>
    <t>TRANSACCIONES DEL DIA 07/13/2019SPYRAL - GESTION ADMINISTRATIVA</t>
  </si>
  <si>
    <t>TRANSACCIONES DEL DIA 07/15/2019SPYRAL - GESTION ADMINISTRATIVA</t>
  </si>
  <si>
    <t>TRANSACCIONES DEL DIA 07/16/2019SPYRAL - GESTION ADMINISTRATIVA</t>
  </si>
  <si>
    <t>TRANSACCIONES DEL DIA 07/17/2019SPYRAL - GESTION ADMINISTRATIVA</t>
  </si>
  <si>
    <t>TRANSACCIONES DEL DIA 07/18/2019SPYRAL - GESTION ADMINISTRATIVA</t>
  </si>
  <si>
    <t>TRANSACCIONES DEL DIA 07/19/2019SPYRAL - GESTION ADMINISTRATIVA</t>
  </si>
  <si>
    <t>PLANILLAS DE LIQUIDACIONES JUL 2019</t>
  </si>
  <si>
    <t>TRANSACCIONES DEL DIA 07/19/2019 RECURSOS HUMANOS</t>
  </si>
  <si>
    <t>TRANSACCIONES DEL DIA 07/20/2019SPYRAL - GESTION ADMINISTRATIVA</t>
  </si>
  <si>
    <t>TRANSACCIONES DEL DIA 07/22/2019SPYRAL - GESTION ADMINISTRATIVA</t>
  </si>
  <si>
    <t>OTROS EGRESOS 1.P.O (OR:157/DES:157 TRN:86 PERF:300086 CAU: 18</t>
  </si>
  <si>
    <t>TRANSACCIONES DEL DIA 07/23/2019SPYRAL - GESTION ADMINISTRATIVA</t>
  </si>
  <si>
    <t>TRANSACCIONES DEL DIA 07/24/2019SPYRAL - GESTION ADMINISTRATIVA</t>
  </si>
  <si>
    <t>PAGO NOMINA QUINCENA 2 JULIO 2019</t>
  </si>
  <si>
    <t>TRANSACCIONES DEL DIA 07/25/2019 RECURSOS HUMANOS</t>
  </si>
  <si>
    <t>TRANSACCIONES DEL DIA 07/25/2019SPYRAL - GESTION ADMINISTRATIVA</t>
  </si>
  <si>
    <t>TRANSACCIONES DEL DIA 07/26/2019SPYRAL - GESTION ADMINISTRATIVA</t>
  </si>
  <si>
    <t>TRANSACCIONES DEL DIA 07/27/2019SPYRAL - GESTION ADMINISTRATIVA</t>
  </si>
  <si>
    <t>TRANSACCIONES DEL DIA 07/29/2019SPYRAL - GESTION ADMINISTRATIVA</t>
  </si>
  <si>
    <t>TRANSACCIONES DEL DIA 07/29/2019 RECURSOS HUMANOS</t>
  </si>
  <si>
    <t>TRANSACCIONES DEL DIA 07/30/2019SPYRAL - GESTION ADMINISTRATIVA</t>
  </si>
  <si>
    <t>TRANSACCIONES DEL DIA 07/30/2019 RECURSOS HUMANOS</t>
  </si>
  <si>
    <t>Total general</t>
  </si>
  <si>
    <t>Todos…</t>
  </si>
  <si>
    <t>AXEL AMAYA</t>
  </si>
  <si>
    <t>Orden</t>
  </si>
  <si>
    <t>Lista</t>
  </si>
  <si>
    <t>Ordenamiento</t>
  </si>
  <si>
    <t>2019</t>
  </si>
  <si>
    <t>Meses</t>
  </si>
  <si>
    <t>Años</t>
  </si>
  <si>
    <t>Indicadores</t>
  </si>
  <si>
    <t>Fila</t>
  </si>
  <si>
    <t>Columna</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</si>
</sst>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 #,##0.00_);_(* \(#,##0.00\);_(* &quot;-&quot;??_);_(@_)"/>
    <numFmt numFmtId="165" formatCode="&quot;$&quot;#,##0_);\(&quot;$&quot;#,##0\)"/>
    <numFmt numFmtId="166" formatCode="&quot;$&quot;#,##0_);[Red]\(&quot;$&quot;#,##0\)"/>
    <numFmt numFmtId="167" formatCode=";;;"/>
    <numFmt numFmtId="168" formatCode="0.0%"/>
    <numFmt numFmtId="169" formatCode="0.0"/>
    <numFmt numFmtId="170" formatCode="&quot;$&quot;#,##0.00;[Red]&quot;$&quot;#,##0.00"/>
    <numFmt numFmtId="171" formatCode="&quot;B/.&quot;#,##0.00;[Red]&quot;B/.&quot;#,##0.00"/>
    <numFmt numFmtId="172" formatCode="&quot;B/.&quot;#,##0.00"/>
  </numFmts>
  <fonts count="41" x14ac:knownFonts="1">
    <font>
      <sz val="11"/>
      <color theme="1"/>
      <name val="Calibri"/>
      <family val="2"/>
      <scheme val="minor"/>
    </font>
    <font>
      <sz val="11"/>
      <color theme="1"/>
      <name val="Calibri"/>
      <family val="2"/>
      <scheme val="minor"/>
    </font>
    <font>
      <b/>
      <sz val="11"/>
      <color theme="1"/>
      <name val="Calibri"/>
      <family val="2"/>
      <scheme val="minor"/>
    </font>
    <font>
      <sz val="16"/>
      <color theme="1"/>
      <name val="Calibri"/>
      <family val="2"/>
      <scheme val="minor"/>
    </font>
    <font>
      <sz val="11"/>
      <color theme="1" tint="0.14999847407452621"/>
      <name val="Calibri"/>
      <family val="2"/>
      <scheme val="minor"/>
    </font>
    <font>
      <b/>
      <sz val="20"/>
      <color theme="1" tint="0.14999847407452621"/>
      <name val="Bookman Old Style"/>
      <family val="1"/>
    </font>
    <font>
      <b/>
      <sz val="18"/>
      <color theme="1"/>
      <name val="Calibri"/>
      <family val="2"/>
    </font>
    <font>
      <sz val="10"/>
      <name val="Calibri"/>
      <family val="2"/>
      <scheme val="minor"/>
    </font>
    <font>
      <sz val="13"/>
      <color theme="1"/>
      <name val="Calibri"/>
      <family val="2"/>
      <scheme val="minor"/>
    </font>
    <font>
      <sz val="13"/>
      <color theme="4" tint="0.79998168889431442"/>
      <name val="Calibri"/>
      <family val="2"/>
      <scheme val="minor"/>
    </font>
    <font>
      <sz val="12"/>
      <name val="Arial Narrow"/>
      <family val="2"/>
    </font>
    <font>
      <b/>
      <sz val="14"/>
      <color theme="1"/>
      <name val="Webdings"/>
      <family val="1"/>
      <charset val="2"/>
    </font>
    <font>
      <b/>
      <sz val="20"/>
      <color theme="1"/>
      <name val="Calibri"/>
      <family val="2"/>
      <scheme val="minor"/>
    </font>
    <font>
      <sz val="14"/>
      <color theme="1"/>
      <name val="Calibri"/>
      <family val="2"/>
      <scheme val="minor"/>
    </font>
    <font>
      <b/>
      <sz val="11"/>
      <color theme="0"/>
      <name val="Calibri"/>
      <family val="2"/>
      <scheme val="minor"/>
    </font>
    <font>
      <b/>
      <sz val="20"/>
      <color theme="0"/>
      <name val="Calibri"/>
      <family val="2"/>
      <scheme val="minor"/>
    </font>
    <font>
      <b/>
      <sz val="11"/>
      <color theme="1"/>
      <name val="Arial"/>
      <family val="2"/>
    </font>
    <font>
      <sz val="13"/>
      <name val="Arial"/>
      <family val="2"/>
    </font>
    <font>
      <b/>
      <sz val="10"/>
      <color theme="1"/>
      <name val="Calibri"/>
      <family val="2"/>
      <scheme val="minor"/>
    </font>
    <font>
      <sz val="10"/>
      <color theme="1"/>
      <name val="Calibri"/>
      <family val="2"/>
      <scheme val="minor"/>
    </font>
    <font>
      <b/>
      <sz val="17"/>
      <color theme="1"/>
      <name val="Webdings"/>
      <family val="1"/>
      <charset val="2"/>
    </font>
    <font>
      <b/>
      <sz val="16"/>
      <color theme="1" tint="0.34998626667073579"/>
      <name val="Webdings"/>
      <family val="1"/>
      <charset val="2"/>
    </font>
    <font>
      <sz val="14"/>
      <color theme="1" tint="0.249977111117893"/>
      <name val="Arial"/>
      <family val="2"/>
    </font>
    <font>
      <sz val="13"/>
      <color theme="1" tint="0.249977111117893"/>
      <name val="Arial"/>
      <family val="2"/>
    </font>
    <font>
      <b/>
      <sz val="18"/>
      <color theme="1" tint="0.34998626667073579"/>
      <name val="Arial"/>
      <family val="2"/>
    </font>
    <font>
      <sz val="18"/>
      <color theme="1" tint="0.34998626667073579"/>
      <name val="Arial"/>
      <family val="2"/>
    </font>
    <font>
      <sz val="11"/>
      <color rgb="FFFF0000"/>
      <name val="Calibri"/>
      <family val="2"/>
      <scheme val="minor"/>
    </font>
    <font>
      <sz val="15"/>
      <color theme="1" tint="0.34998626667073579"/>
      <name val="Arial"/>
      <family val="2"/>
    </font>
    <font>
      <sz val="11"/>
      <name val="Calibri"/>
      <family val="2"/>
      <scheme val="minor"/>
    </font>
    <font>
      <sz val="11"/>
      <color rgb="FF00B0F0"/>
      <name val="Webdings"/>
      <family val="1"/>
      <charset val="2"/>
    </font>
    <font>
      <sz val="10"/>
      <name val="Arial"/>
      <family val="2"/>
    </font>
    <font>
      <sz val="7"/>
      <color indexed="14"/>
      <name val="Verdana"/>
      <family val="2"/>
    </font>
    <font>
      <sz val="11"/>
      <name val="Tahoma"/>
      <family val="2"/>
    </font>
    <font>
      <b/>
      <sz val="11"/>
      <name val="Tahoma"/>
      <family val="2"/>
    </font>
    <font>
      <sz val="10"/>
      <color theme="3"/>
      <name val="Arial"/>
      <family val="2"/>
    </font>
    <font>
      <b/>
      <sz val="11"/>
      <color theme="3"/>
      <name val="Tahoma"/>
      <family val="2"/>
    </font>
    <font>
      <sz val="13"/>
      <name val="Tahoma"/>
      <family val="2"/>
    </font>
    <font>
      <b/>
      <sz val="12"/>
      <color theme="1"/>
      <name val="Calibri"/>
      <family val="2"/>
      <scheme val="minor"/>
    </font>
    <font>
      <sz val="18"/>
      <color theme="4" tint="-0.499984740745262"/>
      <name val="Calibri"/>
      <family val="2"/>
      <scheme val="minor"/>
    </font>
    <font>
      <sz val="14"/>
      <color theme="0"/>
      <name val="Calibri"/>
      <family val="2"/>
      <scheme val="minor"/>
    </font>
    <font>
      <b/>
      <u/>
      <sz val="11"/>
      <color theme="1"/>
      <name val="Calibri"/>
      <family val="2"/>
      <scheme val="minor"/>
    </font>
  </fonts>
  <fills count="9">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indexed="22"/>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rgb="FFF9F8F5"/>
        <bgColor indexed="64"/>
      </patternFill>
    </fill>
    <fill>
      <patternFill patternType="solid">
        <fgColor theme="9" tint="0.59999389629810485"/>
        <bgColor indexed="64"/>
      </patternFill>
    </fill>
  </fills>
  <borders count="22">
    <border>
      <left/>
      <right/>
      <top/>
      <bottom/>
      <diagonal/>
    </border>
    <border>
      <left style="thin">
        <color theme="4" tint="0.79998168889431442"/>
      </left>
      <right/>
      <top/>
      <bottom/>
      <diagonal/>
    </border>
    <border>
      <left style="dotted">
        <color auto="1"/>
      </left>
      <right style="dotted">
        <color auto="1"/>
      </right>
      <top style="dotted">
        <color auto="1"/>
      </top>
      <bottom style="dotted">
        <color auto="1"/>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
      <left style="medium">
        <color theme="0" tint="-0.34998626667073579"/>
      </left>
      <right/>
      <top/>
      <bottom/>
      <diagonal/>
    </border>
    <border>
      <left/>
      <right style="medium">
        <color theme="0" tint="-0.34998626667073579"/>
      </right>
      <top/>
      <bottom/>
      <diagonal/>
    </border>
    <border>
      <left style="medium">
        <color theme="0" tint="-0.34998626667073579"/>
      </left>
      <right/>
      <top/>
      <bottom style="medium">
        <color theme="0" tint="-0.34998626667073579"/>
      </bottom>
      <diagonal/>
    </border>
    <border>
      <left/>
      <right/>
      <top/>
      <bottom style="medium">
        <color theme="0" tint="-0.34998626667073579"/>
      </bottom>
      <diagonal/>
    </border>
    <border>
      <left/>
      <right style="medium">
        <color theme="0" tint="-0.34998626667073579"/>
      </right>
      <top/>
      <bottom style="medium">
        <color theme="0" tint="-0.34998626667073579"/>
      </bottom>
      <diagonal/>
    </border>
  </borders>
  <cellStyleXfs count="6">
    <xf numFmtId="0" fontId="0" fillId="0" borderId="0"/>
    <xf numFmtId="9" fontId="1" fillId="0" borderId="0" applyFont="0" applyFill="0" applyBorder="0" applyAlignment="0" applyProtection="0"/>
    <xf numFmtId="0" fontId="7" fillId="0" borderId="0"/>
    <xf numFmtId="164" fontId="1" fillId="0" borderId="0" applyFont="0" applyFill="0" applyBorder="0" applyAlignment="0" applyProtection="0"/>
    <xf numFmtId="0" fontId="10" fillId="0" borderId="0"/>
    <xf numFmtId="0" fontId="30" fillId="0" borderId="0"/>
  </cellStyleXfs>
  <cellXfs count="160">
    <xf numFmtId="0" fontId="0" fillId="0" borderId="0" xfId="0"/>
    <xf numFmtId="0" fontId="0" fillId="0" borderId="0" xfId="0" applyAlignment="1">
      <alignment horizontal="left"/>
    </xf>
    <xf numFmtId="0" fontId="0" fillId="0" borderId="0" xfId="0" applyAlignment="1">
      <alignment horizontal="center"/>
    </xf>
    <xf numFmtId="0" fontId="0" fillId="0" borderId="0" xfId="0" applyAlignment="1">
      <alignment vertical="center"/>
    </xf>
    <xf numFmtId="167" fontId="0" fillId="0" borderId="0" xfId="0" applyNumberFormat="1" applyProtection="1">
      <protection locked="0"/>
    </xf>
    <xf numFmtId="0" fontId="4" fillId="0" borderId="0" xfId="0" applyFont="1" applyFill="1" applyAlignment="1">
      <alignment vertical="center"/>
    </xf>
    <xf numFmtId="0" fontId="5" fillId="0" borderId="0" xfId="0" applyFont="1" applyFill="1" applyAlignment="1">
      <alignment vertical="center"/>
    </xf>
    <xf numFmtId="0" fontId="0" fillId="0" borderId="0" xfId="0" applyFill="1"/>
    <xf numFmtId="4" fontId="0" fillId="0" borderId="0" xfId="0" applyNumberFormat="1" applyFill="1"/>
    <xf numFmtId="0" fontId="0" fillId="0" borderId="0" xfId="0" applyFill="1" applyProtection="1"/>
    <xf numFmtId="0" fontId="0" fillId="0" borderId="0" xfId="0" applyBorder="1" applyAlignment="1">
      <alignment horizontal="center"/>
    </xf>
    <xf numFmtId="0" fontId="0" fillId="0" borderId="0" xfId="0" applyBorder="1"/>
    <xf numFmtId="0" fontId="0" fillId="0" borderId="0" xfId="0" applyBorder="1" applyAlignment="1">
      <alignment horizontal="right"/>
    </xf>
    <xf numFmtId="0" fontId="0" fillId="0" borderId="0" xfId="0" applyBorder="1" applyAlignment="1">
      <alignment horizontal="left"/>
    </xf>
    <xf numFmtId="0" fontId="2" fillId="0" borderId="0" xfId="0" applyFont="1" applyBorder="1"/>
    <xf numFmtId="9" fontId="0" fillId="0" borderId="0" xfId="1" applyFont="1" applyBorder="1" applyAlignment="1">
      <alignment horizontal="right"/>
    </xf>
    <xf numFmtId="9" fontId="0" fillId="0" borderId="0" xfId="1" applyFont="1" applyBorder="1" applyAlignment="1">
      <alignment horizontal="center"/>
    </xf>
    <xf numFmtId="9" fontId="0" fillId="0" borderId="0" xfId="0" applyNumberFormat="1" applyBorder="1"/>
    <xf numFmtId="1" fontId="0" fillId="0" borderId="0" xfId="0" applyNumberFormat="1" applyFill="1" applyBorder="1" applyAlignment="1">
      <alignment horizontal="right"/>
    </xf>
    <xf numFmtId="9" fontId="0" fillId="0" borderId="0" xfId="1" applyFont="1" applyFill="1" applyBorder="1" applyAlignment="1">
      <alignment horizontal="right"/>
    </xf>
    <xf numFmtId="1" fontId="0" fillId="0" borderId="0" xfId="1" applyNumberFormat="1" applyFont="1" applyFill="1" applyBorder="1" applyAlignment="1">
      <alignment horizontal="center"/>
    </xf>
    <xf numFmtId="1" fontId="0" fillId="0" borderId="0" xfId="0" applyNumberFormat="1" applyBorder="1"/>
    <xf numFmtId="0" fontId="2" fillId="0" borderId="0" xfId="0" applyFont="1" applyBorder="1" applyAlignment="1">
      <alignment horizontal="left"/>
    </xf>
    <xf numFmtId="0" fontId="2" fillId="0" borderId="0" xfId="0" applyFont="1" applyBorder="1" applyAlignment="1">
      <alignment horizontal="right"/>
    </xf>
    <xf numFmtId="0" fontId="2" fillId="0" borderId="0" xfId="0" applyFont="1" applyBorder="1" applyAlignment="1">
      <alignment horizontal="center"/>
    </xf>
    <xf numFmtId="1" fontId="0" fillId="0" borderId="0" xfId="0" applyNumberFormat="1" applyBorder="1" applyAlignment="1">
      <alignment horizontal="right"/>
    </xf>
    <xf numFmtId="2" fontId="0" fillId="0" borderId="0" xfId="0" applyNumberFormat="1" applyBorder="1" applyAlignment="1">
      <alignment horizontal="right"/>
    </xf>
    <xf numFmtId="0" fontId="0" fillId="0" borderId="0" xfId="0" applyFill="1" applyAlignment="1">
      <alignment vertical="center"/>
    </xf>
    <xf numFmtId="0" fontId="23" fillId="2" borderId="1" xfId="0" applyFont="1" applyFill="1" applyBorder="1" applyAlignment="1" applyProtection="1">
      <alignment horizontal="left" vertical="center" indent="1"/>
    </xf>
    <xf numFmtId="0" fontId="22" fillId="2" borderId="0" xfId="0" applyFont="1" applyFill="1" applyBorder="1" applyAlignment="1" applyProtection="1">
      <alignment horizontal="center" vertical="center"/>
    </xf>
    <xf numFmtId="0" fontId="23" fillId="2" borderId="0" xfId="0" applyFont="1" applyFill="1" applyBorder="1" applyAlignment="1" applyProtection="1">
      <alignment horizontal="left" vertical="center" indent="1"/>
    </xf>
    <xf numFmtId="0" fontId="22" fillId="2" borderId="0" xfId="0" applyFont="1" applyFill="1" applyBorder="1" applyAlignment="1" applyProtection="1">
      <alignment vertical="center"/>
    </xf>
    <xf numFmtId="0" fontId="20" fillId="3" borderId="0" xfId="0" applyFont="1" applyFill="1" applyBorder="1" applyAlignment="1" applyProtection="1">
      <alignment horizontal="center" vertical="center"/>
    </xf>
    <xf numFmtId="0" fontId="0" fillId="3" borderId="0" xfId="0" applyFill="1"/>
    <xf numFmtId="0" fontId="2" fillId="3" borderId="0" xfId="0" applyFont="1" applyFill="1" applyAlignment="1" applyProtection="1">
      <alignment horizontal="left" vertical="center" indent="1"/>
    </xf>
    <xf numFmtId="0" fontId="11" fillId="3" borderId="0" xfId="0" applyFont="1" applyFill="1" applyBorder="1" applyAlignment="1" applyProtection="1">
      <alignment horizontal="center" vertical="center"/>
    </xf>
    <xf numFmtId="0" fontId="0" fillId="3" borderId="0" xfId="0" applyFill="1" applyProtection="1"/>
    <xf numFmtId="4" fontId="0" fillId="0" borderId="3" xfId="0" applyNumberFormat="1" applyFill="1" applyBorder="1"/>
    <xf numFmtId="0" fontId="0" fillId="0" borderId="3" xfId="0" applyFill="1" applyBorder="1"/>
    <xf numFmtId="4" fontId="0" fillId="0" borderId="3" xfId="0" applyNumberFormat="1" applyBorder="1"/>
    <xf numFmtId="0" fontId="17" fillId="0" borderId="0" xfId="0" applyFont="1" applyFill="1" applyBorder="1" applyAlignment="1">
      <alignment vertical="center" wrapText="1"/>
    </xf>
    <xf numFmtId="0" fontId="0" fillId="0" borderId="0" xfId="0" pivotButton="1"/>
    <xf numFmtId="0" fontId="0" fillId="0" borderId="0" xfId="0" applyNumberFormat="1"/>
    <xf numFmtId="0" fontId="30" fillId="0" borderId="0" xfId="5"/>
    <xf numFmtId="0" fontId="30" fillId="0" borderId="4" xfId="5" applyBorder="1"/>
    <xf numFmtId="0" fontId="30" fillId="0" borderId="5" xfId="5" applyBorder="1"/>
    <xf numFmtId="0" fontId="30" fillId="0" borderId="6" xfId="5" applyBorder="1"/>
    <xf numFmtId="0" fontId="30" fillId="0" borderId="7" xfId="5" applyBorder="1"/>
    <xf numFmtId="0" fontId="30" fillId="0" borderId="0" xfId="5" applyBorder="1"/>
    <xf numFmtId="0" fontId="30" fillId="0" borderId="8" xfId="5" applyBorder="1"/>
    <xf numFmtId="0" fontId="31" fillId="0" borderId="0" xfId="5" applyFont="1" applyBorder="1"/>
    <xf numFmtId="0" fontId="32" fillId="0" borderId="8" xfId="5" applyFont="1" applyBorder="1" applyAlignment="1">
      <alignment horizontal="left" indent="1"/>
    </xf>
    <xf numFmtId="0" fontId="32" fillId="0" borderId="9" xfId="5" applyFont="1" applyBorder="1" applyAlignment="1">
      <alignment horizontal="left" indent="1"/>
    </xf>
    <xf numFmtId="0" fontId="30" fillId="0" borderId="10" xfId="5" applyBorder="1"/>
    <xf numFmtId="0" fontId="32" fillId="0" borderId="8" xfId="5" applyFont="1" applyBorder="1" applyAlignment="1"/>
    <xf numFmtId="0" fontId="33" fillId="0" borderId="0" xfId="5" applyFont="1" applyAlignment="1"/>
    <xf numFmtId="0" fontId="32" fillId="0" borderId="0" xfId="5" applyFont="1" applyAlignment="1">
      <alignment horizontal="left" indent="1"/>
    </xf>
    <xf numFmtId="0" fontId="32" fillId="0" borderId="0" xfId="5" applyFont="1" applyAlignment="1"/>
    <xf numFmtId="0" fontId="34" fillId="0" borderId="0" xfId="5" applyFont="1"/>
    <xf numFmtId="0" fontId="35" fillId="0" borderId="0" xfId="5" applyFont="1" applyAlignment="1"/>
    <xf numFmtId="169" fontId="33" fillId="0" borderId="0" xfId="5" applyNumberFormat="1" applyFont="1" applyAlignment="1">
      <alignment horizontal="left"/>
    </xf>
    <xf numFmtId="0" fontId="33" fillId="0" borderId="0" xfId="5" applyFont="1" applyAlignment="1">
      <alignment horizontal="right"/>
    </xf>
    <xf numFmtId="0" fontId="36" fillId="0" borderId="0" xfId="5" applyFont="1" applyAlignment="1">
      <alignment horizontal="left" indent="5"/>
    </xf>
    <xf numFmtId="0" fontId="0" fillId="6" borderId="0" xfId="0" applyFill="1" applyProtection="1"/>
    <xf numFmtId="0" fontId="0" fillId="6" borderId="0" xfId="0" applyFill="1"/>
    <xf numFmtId="0" fontId="2" fillId="5" borderId="0" xfId="0" applyFont="1" applyFill="1" applyAlignment="1" applyProtection="1">
      <alignment horizontal="left" vertical="center" indent="1"/>
    </xf>
    <xf numFmtId="0" fontId="11" fillId="5" borderId="0" xfId="0" applyFont="1" applyFill="1" applyBorder="1" applyAlignment="1" applyProtection="1">
      <alignment horizontal="center" vertical="center"/>
    </xf>
    <xf numFmtId="0" fontId="20" fillId="5" borderId="0" xfId="0" applyFont="1" applyFill="1" applyBorder="1" applyAlignment="1" applyProtection="1">
      <alignment horizontal="center" vertical="center"/>
    </xf>
    <xf numFmtId="0" fontId="0" fillId="5" borderId="0" xfId="0" applyFill="1" applyProtection="1"/>
    <xf numFmtId="167" fontId="3" fillId="0" borderId="0" xfId="0" applyNumberFormat="1" applyFont="1" applyFill="1" applyAlignment="1">
      <alignment horizontal="left" vertical="center"/>
    </xf>
    <xf numFmtId="167" fontId="0" fillId="0" borderId="0" xfId="0" applyNumberFormat="1" applyFill="1" applyAlignment="1">
      <alignment horizontal="left"/>
    </xf>
    <xf numFmtId="0" fontId="3" fillId="0" borderId="0" xfId="0" applyFont="1" applyFill="1" applyAlignment="1">
      <alignment horizontal="center" vertical="center"/>
    </xf>
    <xf numFmtId="0" fontId="2" fillId="0" borderId="0" xfId="0" applyFont="1" applyFill="1" applyBorder="1" applyAlignment="1" applyProtection="1">
      <alignment horizontal="left" vertical="center" indent="1"/>
    </xf>
    <xf numFmtId="167" fontId="9" fillId="0" borderId="0" xfId="0" applyNumberFormat="1" applyFont="1" applyFill="1" applyBorder="1" applyAlignment="1" applyProtection="1"/>
    <xf numFmtId="167" fontId="8" fillId="0" borderId="0" xfId="0" applyNumberFormat="1" applyFont="1" applyFill="1" applyBorder="1" applyAlignment="1" applyProtection="1"/>
    <xf numFmtId="0" fontId="2" fillId="0" borderId="0" xfId="0" applyFont="1" applyFill="1" applyAlignment="1" applyProtection="1">
      <alignment horizontal="left" vertical="center" indent="1"/>
    </xf>
    <xf numFmtId="0" fontId="11" fillId="0" borderId="0" xfId="0" applyFont="1" applyFill="1" applyBorder="1" applyAlignment="1" applyProtection="1">
      <alignment horizontal="center" vertical="center"/>
    </xf>
    <xf numFmtId="0" fontId="6" fillId="0" borderId="0" xfId="0" applyFont="1" applyFill="1" applyAlignment="1">
      <alignment horizontal="center" vertical="center"/>
    </xf>
    <xf numFmtId="0" fontId="20" fillId="0" borderId="0" xfId="0" applyFont="1" applyFill="1" applyBorder="1" applyAlignment="1" applyProtection="1">
      <alignment horizontal="center" vertical="center"/>
    </xf>
    <xf numFmtId="0" fontId="6" fillId="0" borderId="0" xfId="0" applyFont="1" applyFill="1" applyAlignment="1" applyProtection="1">
      <alignment horizontal="center" vertical="center"/>
    </xf>
    <xf numFmtId="0" fontId="0" fillId="0" borderId="0" xfId="0" applyFill="1" applyBorder="1"/>
    <xf numFmtId="0" fontId="0" fillId="0" borderId="0" xfId="0" applyFill="1" applyAlignment="1">
      <alignment horizontal="center"/>
    </xf>
    <xf numFmtId="0" fontId="0" fillId="0" borderId="0" xfId="0" applyFill="1" applyBorder="1" applyAlignment="1"/>
    <xf numFmtId="0" fontId="29" fillId="0" borderId="0" xfId="0" applyFont="1" applyFill="1" applyBorder="1" applyAlignment="1">
      <alignment horizontal="center" vertical="center"/>
    </xf>
    <xf numFmtId="0" fontId="29" fillId="0" borderId="0" xfId="0" applyFont="1" applyFill="1" applyBorder="1" applyAlignment="1">
      <alignment vertical="center"/>
    </xf>
    <xf numFmtId="0" fontId="11" fillId="2" borderId="0" xfId="0" applyFont="1" applyFill="1" applyBorder="1" applyAlignment="1" applyProtection="1">
      <alignment horizontal="center" vertical="center"/>
    </xf>
    <xf numFmtId="14" fontId="0" fillId="0" borderId="0" xfId="0" applyNumberFormat="1"/>
    <xf numFmtId="170" fontId="0" fillId="0" borderId="0" xfId="0" applyNumberFormat="1"/>
    <xf numFmtId="0" fontId="24" fillId="7" borderId="0" xfId="0" applyFont="1" applyFill="1" applyBorder="1" applyAlignment="1" applyProtection="1">
      <alignment vertical="center"/>
    </xf>
    <xf numFmtId="0" fontId="2" fillId="7" borderId="0" xfId="0" applyFont="1" applyFill="1" applyBorder="1" applyAlignment="1" applyProtection="1">
      <alignment vertical="center"/>
    </xf>
    <xf numFmtId="0" fontId="25" fillId="7" borderId="0" xfId="0" applyFont="1" applyFill="1" applyBorder="1" applyAlignment="1" applyProtection="1">
      <alignment vertical="center"/>
    </xf>
    <xf numFmtId="168" fontId="25" fillId="7" borderId="0" xfId="0" applyNumberFormat="1" applyFont="1" applyFill="1" applyBorder="1" applyAlignment="1" applyProtection="1">
      <alignment vertical="center"/>
    </xf>
    <xf numFmtId="165" fontId="25" fillId="7" borderId="0" xfId="0" applyNumberFormat="1" applyFont="1" applyFill="1" applyBorder="1" applyAlignment="1" applyProtection="1">
      <alignment vertical="center"/>
    </xf>
    <xf numFmtId="167" fontId="2" fillId="7" borderId="0" xfId="0" applyNumberFormat="1" applyFont="1" applyFill="1" applyBorder="1" applyAlignment="1" applyProtection="1">
      <alignment vertical="center"/>
    </xf>
    <xf numFmtId="0" fontId="16" fillId="7" borderId="0" xfId="0" applyFont="1" applyFill="1" applyBorder="1" applyAlignment="1" applyProtection="1">
      <alignment vertical="center"/>
    </xf>
    <xf numFmtId="167" fontId="15" fillId="7" borderId="0" xfId="0" applyNumberFormat="1" applyFont="1" applyFill="1" applyBorder="1" applyAlignment="1" applyProtection="1">
      <alignment vertical="center"/>
    </xf>
    <xf numFmtId="167" fontId="12" fillId="7" borderId="0" xfId="0" applyNumberFormat="1" applyFont="1" applyFill="1" applyBorder="1" applyAlignment="1" applyProtection="1">
      <alignment vertical="center"/>
    </xf>
    <xf numFmtId="0" fontId="37" fillId="0" borderId="3" xfId="0" applyFont="1" applyBorder="1" applyAlignment="1">
      <alignment horizontal="center"/>
    </xf>
    <xf numFmtId="0" fontId="0" fillId="8" borderId="3" xfId="0" applyFill="1" applyBorder="1" applyAlignment="1">
      <alignment horizontal="center"/>
    </xf>
    <xf numFmtId="0" fontId="0" fillId="0" borderId="3" xfId="0" applyBorder="1" applyAlignment="1">
      <alignment horizontal="center"/>
    </xf>
    <xf numFmtId="0" fontId="18" fillId="0" borderId="2" xfId="0" applyFont="1" applyBorder="1" applyAlignment="1">
      <alignment vertical="center"/>
    </xf>
    <xf numFmtId="2" fontId="0" fillId="0" borderId="0" xfId="0" applyNumberFormat="1"/>
    <xf numFmtId="0" fontId="33" fillId="4" borderId="12" xfId="5" applyFont="1" applyFill="1" applyBorder="1" applyAlignment="1">
      <alignment horizontal="center"/>
    </xf>
    <xf numFmtId="0" fontId="33" fillId="4" borderId="11" xfId="5" applyFont="1" applyFill="1" applyBorder="1" applyAlignment="1">
      <alignment horizontal="center"/>
    </xf>
    <xf numFmtId="0" fontId="33" fillId="4" borderId="13" xfId="5" applyFont="1" applyFill="1" applyBorder="1" applyAlignment="1">
      <alignment horizontal="center"/>
    </xf>
    <xf numFmtId="0" fontId="39" fillId="6" borderId="0" xfId="0" applyFont="1" applyFill="1" applyAlignment="1">
      <alignment horizontal="left" vertical="center"/>
    </xf>
    <xf numFmtId="0" fontId="13" fillId="7" borderId="14" xfId="0" applyFont="1" applyFill="1" applyBorder="1" applyAlignment="1">
      <alignment horizontal="left" vertical="center"/>
    </xf>
    <xf numFmtId="0" fontId="13" fillId="7" borderId="15" xfId="0" applyFont="1" applyFill="1" applyBorder="1" applyAlignment="1">
      <alignment horizontal="left" vertical="center"/>
    </xf>
    <xf numFmtId="0" fontId="13" fillId="7" borderId="16" xfId="0" applyFont="1" applyFill="1" applyBorder="1" applyAlignment="1">
      <alignment horizontal="left" vertical="center"/>
    </xf>
    <xf numFmtId="0" fontId="13" fillId="7" borderId="17" xfId="0" applyFont="1" applyFill="1" applyBorder="1" applyAlignment="1">
      <alignment horizontal="left" vertical="center"/>
    </xf>
    <xf numFmtId="0" fontId="13" fillId="7" borderId="0" xfId="0" applyFont="1" applyFill="1" applyBorder="1" applyAlignment="1">
      <alignment horizontal="left" vertical="center"/>
    </xf>
    <xf numFmtId="0" fontId="13" fillId="7" borderId="18" xfId="0" applyFont="1" applyFill="1" applyBorder="1" applyAlignment="1">
      <alignment horizontal="left" vertical="center"/>
    </xf>
    <xf numFmtId="0" fontId="13" fillId="7" borderId="19" xfId="0" applyFont="1" applyFill="1" applyBorder="1" applyAlignment="1">
      <alignment horizontal="left" vertical="center"/>
    </xf>
    <xf numFmtId="0" fontId="13" fillId="7" borderId="20" xfId="0" applyFont="1" applyFill="1" applyBorder="1" applyAlignment="1">
      <alignment horizontal="left" vertical="center"/>
    </xf>
    <xf numFmtId="0" fontId="13" fillId="7" borderId="21" xfId="0" applyFont="1" applyFill="1" applyBorder="1" applyAlignment="1">
      <alignment horizontal="left" vertical="center"/>
    </xf>
    <xf numFmtId="172" fontId="13" fillId="7" borderId="17" xfId="0" applyNumberFormat="1" applyFont="1" applyFill="1" applyBorder="1" applyAlignment="1">
      <alignment horizontal="center" vertical="center"/>
    </xf>
    <xf numFmtId="172" fontId="13" fillId="7" borderId="18" xfId="0" applyNumberFormat="1" applyFont="1" applyFill="1" applyBorder="1" applyAlignment="1">
      <alignment horizontal="center" vertical="center"/>
    </xf>
    <xf numFmtId="14" fontId="13" fillId="7" borderId="14" xfId="0" applyNumberFormat="1" applyFont="1" applyFill="1" applyBorder="1" applyAlignment="1">
      <alignment horizontal="center" vertical="center" wrapText="1"/>
    </xf>
    <xf numFmtId="14" fontId="13" fillId="7" borderId="16" xfId="0" applyNumberFormat="1" applyFont="1" applyFill="1" applyBorder="1" applyAlignment="1">
      <alignment horizontal="center" vertical="center"/>
    </xf>
    <xf numFmtId="14" fontId="13" fillId="7" borderId="17" xfId="0" applyNumberFormat="1" applyFont="1" applyFill="1" applyBorder="1" applyAlignment="1">
      <alignment horizontal="center" vertical="center" wrapText="1"/>
    </xf>
    <xf numFmtId="14" fontId="13" fillId="7" borderId="18" xfId="0" applyNumberFormat="1" applyFont="1" applyFill="1" applyBorder="1" applyAlignment="1">
      <alignment horizontal="center" vertical="center"/>
    </xf>
    <xf numFmtId="14" fontId="13" fillId="7" borderId="19" xfId="0" applyNumberFormat="1" applyFont="1" applyFill="1" applyBorder="1" applyAlignment="1">
      <alignment horizontal="center" vertical="center" wrapText="1"/>
    </xf>
    <xf numFmtId="14" fontId="13" fillId="7" borderId="21" xfId="0" applyNumberFormat="1" applyFont="1" applyFill="1" applyBorder="1" applyAlignment="1">
      <alignment horizontal="center" vertical="center"/>
    </xf>
    <xf numFmtId="0" fontId="13" fillId="2" borderId="0" xfId="0" applyFont="1" applyFill="1" applyBorder="1" applyAlignment="1" applyProtection="1">
      <alignment horizontal="center" vertical="center"/>
    </xf>
    <xf numFmtId="0" fontId="11" fillId="0" borderId="0" xfId="0" applyFont="1" applyFill="1" applyBorder="1" applyAlignment="1" applyProtection="1">
      <alignment horizontal="center" vertical="center"/>
    </xf>
    <xf numFmtId="0" fontId="20" fillId="0" borderId="0" xfId="0" applyFont="1" applyFill="1" applyBorder="1" applyAlignment="1" applyProtection="1">
      <alignment horizontal="center" vertical="center"/>
    </xf>
    <xf numFmtId="0" fontId="38" fillId="2" borderId="14" xfId="0" applyFont="1" applyFill="1" applyBorder="1" applyAlignment="1">
      <alignment horizontal="center" vertical="center" wrapText="1"/>
    </xf>
    <xf numFmtId="0" fontId="38" fillId="2" borderId="16" xfId="0" applyFont="1" applyFill="1" applyBorder="1" applyAlignment="1">
      <alignment horizontal="center" vertical="center" wrapText="1"/>
    </xf>
    <xf numFmtId="0" fontId="38" fillId="2" borderId="15" xfId="0" applyFont="1" applyFill="1" applyBorder="1" applyAlignment="1">
      <alignment horizontal="center" vertical="center" wrapText="1"/>
    </xf>
    <xf numFmtId="0" fontId="11" fillId="2" borderId="0" xfId="0" applyFont="1" applyFill="1" applyBorder="1" applyAlignment="1" applyProtection="1">
      <alignment horizontal="center" vertical="center"/>
    </xf>
    <xf numFmtId="0" fontId="20" fillId="7" borderId="0" xfId="0" applyFont="1" applyFill="1" applyBorder="1" applyAlignment="1" applyProtection="1">
      <alignment horizontal="center" vertical="center"/>
    </xf>
    <xf numFmtId="0" fontId="38" fillId="2" borderId="14" xfId="0" applyFont="1" applyFill="1" applyBorder="1" applyAlignment="1">
      <alignment horizontal="center" vertical="center"/>
    </xf>
    <xf numFmtId="0" fontId="38" fillId="2" borderId="16" xfId="0" applyFont="1" applyFill="1" applyBorder="1" applyAlignment="1">
      <alignment horizontal="center" vertical="center"/>
    </xf>
    <xf numFmtId="167" fontId="14" fillId="7" borderId="0" xfId="0" applyNumberFormat="1" applyFont="1" applyFill="1" applyBorder="1" applyAlignment="1" applyProtection="1">
      <alignment horizontal="center" vertical="center"/>
    </xf>
    <xf numFmtId="0" fontId="3" fillId="0" borderId="0" xfId="0" applyFont="1" applyAlignment="1">
      <alignment horizontal="center" vertical="center"/>
    </xf>
    <xf numFmtId="0" fontId="21" fillId="2" borderId="0" xfId="0" applyFont="1" applyFill="1" applyBorder="1" applyAlignment="1" applyProtection="1">
      <alignment horizontal="center" vertical="center"/>
    </xf>
    <xf numFmtId="166" fontId="24" fillId="7" borderId="0" xfId="0" applyNumberFormat="1" applyFont="1" applyFill="1" applyBorder="1" applyAlignment="1" applyProtection="1">
      <alignment horizontal="center" vertical="center"/>
    </xf>
    <xf numFmtId="166" fontId="25" fillId="7" borderId="0" xfId="0" applyNumberFormat="1" applyFont="1" applyFill="1" applyBorder="1" applyAlignment="1" applyProtection="1">
      <alignment horizontal="center" vertical="center"/>
    </xf>
    <xf numFmtId="167" fontId="26" fillId="0" borderId="0" xfId="0" applyNumberFormat="1" applyFont="1" applyFill="1" applyAlignment="1">
      <alignment horizontal="center"/>
    </xf>
    <xf numFmtId="168" fontId="25" fillId="7" borderId="0" xfId="0" applyNumberFormat="1" applyFont="1" applyFill="1" applyBorder="1" applyAlignment="1" applyProtection="1">
      <alignment horizontal="center" vertical="center"/>
    </xf>
    <xf numFmtId="4" fontId="27" fillId="2" borderId="0" xfId="0" applyNumberFormat="1" applyFont="1" applyFill="1" applyBorder="1" applyAlignment="1" applyProtection="1">
      <alignment horizontal="center" vertical="center"/>
    </xf>
    <xf numFmtId="0" fontId="27" fillId="2" borderId="0" xfId="0" applyNumberFormat="1" applyFont="1" applyFill="1" applyBorder="1" applyAlignment="1" applyProtection="1">
      <alignment horizontal="center" vertical="center"/>
    </xf>
    <xf numFmtId="165" fontId="25" fillId="7" borderId="0" xfId="0" applyNumberFormat="1" applyFont="1" applyFill="1" applyBorder="1" applyAlignment="1" applyProtection="1">
      <alignment horizontal="center" vertical="center"/>
    </xf>
    <xf numFmtId="171" fontId="13" fillId="7" borderId="14" xfId="0" applyNumberFormat="1" applyFont="1" applyFill="1" applyBorder="1" applyAlignment="1">
      <alignment horizontal="center" vertical="center"/>
    </xf>
    <xf numFmtId="171" fontId="13" fillId="7" borderId="16" xfId="0" applyNumberFormat="1" applyFont="1" applyFill="1" applyBorder="1" applyAlignment="1">
      <alignment horizontal="center" vertical="center"/>
    </xf>
    <xf numFmtId="171" fontId="13" fillId="7" borderId="17" xfId="0" applyNumberFormat="1" applyFont="1" applyFill="1" applyBorder="1" applyAlignment="1">
      <alignment horizontal="center" vertical="center"/>
    </xf>
    <xf numFmtId="171" fontId="13" fillId="7" borderId="18" xfId="0" applyNumberFormat="1" applyFont="1" applyFill="1" applyBorder="1" applyAlignment="1">
      <alignment horizontal="center" vertical="center"/>
    </xf>
    <xf numFmtId="171" fontId="13" fillId="7" borderId="19" xfId="0" applyNumberFormat="1" applyFont="1" applyFill="1" applyBorder="1" applyAlignment="1">
      <alignment horizontal="center" vertical="center"/>
    </xf>
    <xf numFmtId="171" fontId="13" fillId="7" borderId="21" xfId="0" applyNumberFormat="1" applyFont="1" applyFill="1" applyBorder="1" applyAlignment="1">
      <alignment horizontal="center" vertical="center"/>
    </xf>
    <xf numFmtId="172" fontId="13" fillId="7" borderId="14" xfId="0" applyNumberFormat="1" applyFont="1" applyFill="1" applyBorder="1" applyAlignment="1">
      <alignment horizontal="center" vertical="center"/>
    </xf>
    <xf numFmtId="172" fontId="13" fillId="7" borderId="16" xfId="0" applyNumberFormat="1" applyFont="1" applyFill="1" applyBorder="1" applyAlignment="1">
      <alignment horizontal="center" vertical="center"/>
    </xf>
    <xf numFmtId="172" fontId="13" fillId="7" borderId="19" xfId="0" applyNumberFormat="1" applyFont="1" applyFill="1" applyBorder="1" applyAlignment="1">
      <alignment horizontal="center" vertical="center"/>
    </xf>
    <xf numFmtId="172" fontId="13" fillId="7" borderId="21" xfId="0" applyNumberFormat="1" applyFont="1" applyFill="1" applyBorder="1" applyAlignment="1">
      <alignment horizontal="center" vertical="center"/>
    </xf>
    <xf numFmtId="167" fontId="0" fillId="0" borderId="0" xfId="0" applyNumberFormat="1" applyFill="1" applyAlignment="1">
      <alignment horizontal="center"/>
    </xf>
    <xf numFmtId="0" fontId="0" fillId="0" borderId="0" xfId="0" applyFill="1" applyAlignment="1">
      <alignment horizontal="center"/>
    </xf>
    <xf numFmtId="167" fontId="28" fillId="0" borderId="0" xfId="0" applyNumberFormat="1" applyFont="1" applyFill="1" applyAlignment="1">
      <alignment horizontal="center"/>
    </xf>
    <xf numFmtId="0" fontId="2" fillId="0" borderId="5" xfId="0" applyFont="1" applyBorder="1" applyAlignment="1">
      <alignment horizontal="left"/>
    </xf>
    <xf numFmtId="0" fontId="40" fillId="0" borderId="0" xfId="0" applyFont="1" applyAlignment="1">
      <alignment horizontal="left"/>
    </xf>
    <xf numFmtId="0" fontId="19" fillId="0" borderId="2" xfId="0" applyFont="1" applyBorder="1" applyAlignment="1">
      <alignment vertical="center" wrapText="1"/>
    </xf>
    <xf numFmtId="0" fontId="19" fillId="0" borderId="2" xfId="0" applyFont="1" applyBorder="1" applyAlignment="1">
      <alignment horizontal="left" vertical="center" wrapText="1"/>
    </xf>
  </cellXfs>
  <cellStyles count="6">
    <cellStyle name="Millares 2" xfId="3"/>
    <cellStyle name="Normal" xfId="0" builtinId="0"/>
    <cellStyle name="Normal 2" xfId="2"/>
    <cellStyle name="Normal 2 2" xfId="4"/>
    <cellStyle name="Normal 2 3" xfId="5"/>
    <cellStyle name="Porcentaje" xfId="1" builtinId="5"/>
  </cellStyles>
  <dxfs count="14">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bgColor rgb="FF00B0F0"/>
        </patternFill>
      </fill>
    </dxf>
    <dxf>
      <font>
        <color theme="0"/>
      </font>
      <fill>
        <patternFill>
          <bgColor rgb="FF00B0F0"/>
        </patternFill>
      </fill>
    </dxf>
    <dxf>
      <font>
        <b/>
        <i val="0"/>
        <color theme="4" tint="-0.499984740745262"/>
      </font>
      <fill>
        <patternFill patternType="solid">
          <bgColor theme="9" tint="0.79998168889431442"/>
        </patternFill>
      </fill>
    </dxf>
    <dxf>
      <font>
        <b/>
        <i val="0"/>
        <color theme="4" tint="-0.499984740745262"/>
      </font>
      <fill>
        <patternFill patternType="solid">
          <bgColor theme="9" tint="0.79998168889431442"/>
        </patternFill>
      </fill>
    </dxf>
    <dxf>
      <font>
        <color theme="4" tint="-0.499984740745262"/>
      </font>
      <fill>
        <patternFill>
          <bgColor theme="9" tint="0.79998168889431442"/>
        </patternFill>
      </fill>
      <border>
        <left/>
        <right/>
        <top/>
        <bottom/>
      </border>
    </dxf>
    <dxf>
      <font>
        <b/>
        <i val="0"/>
        <color theme="4" tint="-0.499984740745262"/>
      </font>
      <fill>
        <patternFill patternType="solid">
          <bgColor theme="9" tint="0.79998168889431442"/>
        </patternFill>
      </fill>
    </dxf>
    <dxf>
      <font>
        <color theme="0"/>
      </font>
      <fill>
        <patternFill>
          <bgColor theme="3"/>
        </patternFill>
      </fill>
    </dxf>
    <dxf>
      <font>
        <color theme="0"/>
      </font>
      <fill>
        <patternFill>
          <bgColor theme="3"/>
        </patternFill>
      </fill>
    </dxf>
    <dxf>
      <numFmt numFmtId="19" formatCode="mm/dd/yyyy"/>
    </dxf>
  </dxfs>
  <tableStyles count="1" defaultTableStyle="TableStyleMedium9" defaultPivotStyle="PivotStyleLight16">
    <tableStyle name="MySqlDefault" pivot="0" table="0" count="0"/>
  </tableStyles>
  <colors>
    <mruColors>
      <color rgb="FFF9F8F5"/>
      <color rgb="FFEDEBDF"/>
      <color rgb="FFFEF1E6"/>
      <color rgb="FFFFF5EB"/>
      <color rgb="FFFFF3E7"/>
      <color rgb="FFFEE4CA"/>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onnections" Target="connection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AD42-45B1-AE87-34BAB3F7B958}"/>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AD42-45B1-AE87-34BAB3F7B958}"/>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AD42-45B1-AE87-34BAB3F7B958}"/>
              </c:ext>
            </c:extLst>
          </c:dPt>
          <c:val>
            <c:numRef>
              <c:f>(Data!$C$4,Data!$C$5,Data!$C$6)</c:f>
              <c:numCache>
                <c:formatCode>#,##0.00</c:formatCode>
                <c:ptCount val="3"/>
                <c:pt idx="0">
                  <c:v>0.88396293394500636</c:v>
                </c:pt>
                <c:pt idx="1">
                  <c:v>0.11603706605499364</c:v>
                </c:pt>
                <c:pt idx="2">
                  <c:v>0</c:v>
                </c:pt>
              </c:numCache>
            </c:numRef>
          </c:val>
          <c:extLst xmlns:c16r2="http://schemas.microsoft.com/office/drawing/2015/06/chart">
            <c:ext xmlns:c16="http://schemas.microsoft.com/office/drawing/2014/chart" uri="{C3380CC4-5D6E-409C-BE32-E72D297353CC}">
              <c16:uniqueId val="{00000006-AD42-45B1-AE87-34BAB3F7B95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39C6-4B53-80A0-93C689379BBD}"/>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39C6-4B53-80A0-93C689379BBD}"/>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39C6-4B53-80A0-93C689379BBD}"/>
              </c:ext>
            </c:extLst>
          </c:dPt>
          <c:val>
            <c:numRef>
              <c:f>(Data!$H$4,Data!$H$5,Data!$H$6)</c:f>
              <c:numCache>
                <c:formatCode>#,##0.00</c:formatCode>
                <c:ptCount val="3"/>
                <c:pt idx="0">
                  <c:v>0.910602610214994</c:v>
                </c:pt>
                <c:pt idx="1">
                  <c:v>8.9397389785005998E-2</c:v>
                </c:pt>
                <c:pt idx="2">
                  <c:v>0</c:v>
                </c:pt>
              </c:numCache>
            </c:numRef>
          </c:val>
          <c:extLst xmlns:c16r2="http://schemas.microsoft.com/office/drawing/2015/06/chart">
            <c:ext xmlns:c16="http://schemas.microsoft.com/office/drawing/2014/chart" uri="{C3380CC4-5D6E-409C-BE32-E72D297353CC}">
              <c16:uniqueId val="{00000006-39C6-4B53-80A0-93C689379BB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4E59-40FC-B0BB-8161960AC5D0}"/>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4E59-40FC-B0BB-8161960AC5D0}"/>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4E59-40FC-B0BB-8161960AC5D0}"/>
              </c:ext>
            </c:extLst>
          </c:dPt>
          <c:val>
            <c:numRef>
              <c:f>(Data!$F$4,Data!$F$5,Data!$F$6)</c:f>
              <c:numCache>
                <c:formatCode>#,##0.00</c:formatCode>
                <c:ptCount val="3"/>
                <c:pt idx="0">
                  <c:v>0.90218803749569998</c:v>
                </c:pt>
                <c:pt idx="1">
                  <c:v>9.7811962504300021E-2</c:v>
                </c:pt>
                <c:pt idx="2">
                  <c:v>0</c:v>
                </c:pt>
              </c:numCache>
            </c:numRef>
          </c:val>
          <c:extLst xmlns:c16r2="http://schemas.microsoft.com/office/drawing/2015/06/chart">
            <c:ext xmlns:c16="http://schemas.microsoft.com/office/drawing/2014/chart" uri="{C3380CC4-5D6E-409C-BE32-E72D297353CC}">
              <c16:uniqueId val="{00000006-4E59-40FC-B0BB-8161960AC5D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B79D-484E-B548-A9543F2E8DD6}"/>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79D-484E-B548-A9543F2E8DD6}"/>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B79D-484E-B548-A9543F2E8DD6}"/>
              </c:ext>
            </c:extLst>
          </c:dPt>
          <c:val>
            <c:numRef>
              <c:f>(Data!$D$4,Data!$D$5,Data!$D$6)</c:f>
              <c:numCache>
                <c:formatCode>#,##0.00</c:formatCode>
                <c:ptCount val="3"/>
                <c:pt idx="0">
                  <c:v>0.84403337919883492</c:v>
                </c:pt>
                <c:pt idx="1">
                  <c:v>0</c:v>
                </c:pt>
                <c:pt idx="2">
                  <c:v>0.15596662080116508</c:v>
                </c:pt>
              </c:numCache>
            </c:numRef>
          </c:val>
          <c:extLst xmlns:c16r2="http://schemas.microsoft.com/office/drawing/2015/06/chart">
            <c:ext xmlns:c16="http://schemas.microsoft.com/office/drawing/2014/chart" uri="{C3380CC4-5D6E-409C-BE32-E72D297353CC}">
              <c16:uniqueId val="{00000006-B79D-484E-B548-A9543F2E8DD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F246-4BF9-BD51-F9B8F927140B}"/>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F246-4BF9-BD51-F9B8F927140B}"/>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F246-4BF9-BD51-F9B8F927140B}"/>
              </c:ext>
            </c:extLst>
          </c:dPt>
          <c:val>
            <c:numRef>
              <c:f>(Data!$E$4,Data!$E$5,Data!$E$6)</c:f>
              <c:numCache>
                <c:formatCode>#,##0.00</c:formatCode>
                <c:ptCount val="3"/>
                <c:pt idx="0">
                  <c:v>0.99584486373165626</c:v>
                </c:pt>
                <c:pt idx="1">
                  <c:v>4.1551362683437398E-3</c:v>
                </c:pt>
                <c:pt idx="2">
                  <c:v>0</c:v>
                </c:pt>
              </c:numCache>
            </c:numRef>
          </c:val>
          <c:extLst xmlns:c16r2="http://schemas.microsoft.com/office/drawing/2015/06/chart">
            <c:ext xmlns:c16="http://schemas.microsoft.com/office/drawing/2014/chart" uri="{C3380CC4-5D6E-409C-BE32-E72D297353CC}">
              <c16:uniqueId val="{00000006-F246-4BF9-BD51-F9B8F927140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820-4325-B83B-60EA755C9FA7}"/>
              </c:ext>
            </c:extLst>
          </c:dPt>
          <c:dPt>
            <c:idx val="1"/>
            <c:bubble3D val="0"/>
            <c:spPr>
              <a:solidFill>
                <a:schemeClr val="accent1">
                  <a:lumMod val="40000"/>
                  <a:lumOff val="6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820-4325-B83B-60EA755C9FA7}"/>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7820-4325-B83B-60EA755C9FA7}"/>
              </c:ext>
            </c:extLst>
          </c:dPt>
          <c:val>
            <c:numRef>
              <c:f>(Data!$G$4,Data!$G$5,Data!$G$6)</c:f>
              <c:numCache>
                <c:formatCode>#,##0.00</c:formatCode>
                <c:ptCount val="3"/>
                <c:pt idx="0">
                  <c:v>1</c:v>
                </c:pt>
                <c:pt idx="1">
                  <c:v>0</c:v>
                </c:pt>
                <c:pt idx="2">
                  <c:v>0</c:v>
                </c:pt>
              </c:numCache>
            </c:numRef>
          </c:val>
          <c:extLst xmlns:c16r2="http://schemas.microsoft.com/office/drawing/2015/06/chart">
            <c:ext xmlns:c16="http://schemas.microsoft.com/office/drawing/2014/chart" uri="{C3380CC4-5D6E-409C-BE32-E72D297353CC}">
              <c16:uniqueId val="{00000006-7820-4325-B83B-60EA755C9FA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Data!$C$15" max="30000" min="1" page="5"/>
</file>

<file path=xl/ctrlProps/ctrlProp2.xml><?xml version="1.0" encoding="utf-8"?>
<formControlPr xmlns="http://schemas.microsoft.com/office/spreadsheetml/2009/9/main" objectType="Drop" dropLines="4" dropStyle="combo" dx="16" fmlaLink="Data!$C$12" fmlaRange="Tabla!$H$9:$H$10" noThreeD="1" sel="2" val="0"/>
</file>

<file path=xl/ctrlProps/ctrlProp3.xml><?xml version="1.0" encoding="utf-8"?>
<formControlPr xmlns="http://schemas.microsoft.com/office/spreadsheetml/2009/9/main" objectType="Radio" firstButton="1" fmlaLink="Data!#REF!" lockText="1"/>
</file>

<file path=xl/ctrlProps/ctrlProp4.xml><?xml version="1.0" encoding="utf-8"?>
<formControlPr xmlns="http://schemas.microsoft.com/office/spreadsheetml/2009/9/main" objectType="Radio"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Drop" dropLines="4" dropStyle="combo" dx="16" fmlaLink="Data!$C$13" fmlaRange="Tabla!$L$8:$L$20" noThreeD="1" val="0"/>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161925</xdr:colOff>
      <xdr:row>12</xdr:row>
      <xdr:rowOff>114300</xdr:rowOff>
    </xdr:from>
    <xdr:to>
      <xdr:col>7</xdr:col>
      <xdr:colOff>323850</xdr:colOff>
      <xdr:row>15</xdr:row>
      <xdr:rowOff>28575</xdr:rowOff>
    </xdr:to>
    <xdr:grpSp>
      <xdr:nvGrpSpPr>
        <xdr:cNvPr id="2" name="7 Grupo">
          <a:extLst>
            <a:ext uri="{FF2B5EF4-FFF2-40B4-BE49-F238E27FC236}">
              <a16:creationId xmlns:a16="http://schemas.microsoft.com/office/drawing/2014/main" xmlns="" id="{00000000-0008-0000-0000-000002000000}"/>
            </a:ext>
          </a:extLst>
        </xdr:cNvPr>
        <xdr:cNvGrpSpPr>
          <a:grpSpLocks/>
        </xdr:cNvGrpSpPr>
      </xdr:nvGrpSpPr>
      <xdr:grpSpPr bwMode="auto">
        <a:xfrm>
          <a:off x="261316" y="2607365"/>
          <a:ext cx="4733925" cy="411232"/>
          <a:chOff x="266700" y="400050"/>
          <a:chExt cx="5781675" cy="400050"/>
        </a:xfrm>
      </xdr:grpSpPr>
      <xdr:pic>
        <xdr:nvPicPr>
          <xdr:cNvPr id="3" name="Picture 3">
            <a:extLst>
              <a:ext uri="{FF2B5EF4-FFF2-40B4-BE49-F238E27FC236}">
                <a16:creationId xmlns:a16="http://schemas.microsoft.com/office/drawing/2014/main" xmlns=""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8124" r="52579" b="77000"/>
          <a:stretch>
            <a:fillRect/>
          </a:stretch>
        </xdr:blipFill>
        <xdr:spPr bwMode="auto">
          <a:xfrm>
            <a:off x="266700" y="428625"/>
            <a:ext cx="578167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4" name="3 Rectángulo">
            <a:extLst>
              <a:ext uri="{FF2B5EF4-FFF2-40B4-BE49-F238E27FC236}">
                <a16:creationId xmlns:a16="http://schemas.microsoft.com/office/drawing/2014/main" xmlns="" id="{00000000-0008-0000-0000-000004000000}"/>
              </a:ext>
            </a:extLst>
          </xdr:cNvPr>
          <xdr:cNvSpPr/>
        </xdr:nvSpPr>
        <xdr:spPr>
          <a:xfrm>
            <a:off x="4361568" y="400050"/>
            <a:ext cx="1058617" cy="3905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twoCellAnchor>
    <xdr:from>
      <xdr:col>1</xdr:col>
      <xdr:colOff>171450</xdr:colOff>
      <xdr:row>16</xdr:row>
      <xdr:rowOff>57150</xdr:rowOff>
    </xdr:from>
    <xdr:to>
      <xdr:col>7</xdr:col>
      <xdr:colOff>295275</xdr:colOff>
      <xdr:row>37</xdr:row>
      <xdr:rowOff>57150</xdr:rowOff>
    </xdr:to>
    <xdr:grpSp>
      <xdr:nvGrpSpPr>
        <xdr:cNvPr id="5" name="6 Grupo">
          <a:extLst>
            <a:ext uri="{FF2B5EF4-FFF2-40B4-BE49-F238E27FC236}">
              <a16:creationId xmlns:a16="http://schemas.microsoft.com/office/drawing/2014/main" xmlns="" id="{00000000-0008-0000-0000-000005000000}"/>
            </a:ext>
          </a:extLst>
        </xdr:cNvPr>
        <xdr:cNvGrpSpPr>
          <a:grpSpLocks/>
        </xdr:cNvGrpSpPr>
      </xdr:nvGrpSpPr>
      <xdr:grpSpPr bwMode="auto">
        <a:xfrm>
          <a:off x="270841" y="3212824"/>
          <a:ext cx="4695825" cy="3478696"/>
          <a:chOff x="4019550" y="1285875"/>
          <a:chExt cx="5391150" cy="4229100"/>
        </a:xfrm>
      </xdr:grpSpPr>
      <xdr:pic>
        <xdr:nvPicPr>
          <xdr:cNvPr id="6" name="Picture 2">
            <a:extLst>
              <a:ext uri="{FF2B5EF4-FFF2-40B4-BE49-F238E27FC236}">
                <a16:creationId xmlns:a16="http://schemas.microsoft.com/office/drawing/2014/main" xmlns="" id="{00000000-0008-0000-00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31172" t="21500" r="24609" b="23000"/>
          <a:stretch>
            <a:fillRect/>
          </a:stretch>
        </xdr:blipFill>
        <xdr:spPr bwMode="auto">
          <a:xfrm>
            <a:off x="4019550" y="1285875"/>
            <a:ext cx="5391150" cy="422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7" name="6 Rectángulo">
            <a:extLst>
              <a:ext uri="{FF2B5EF4-FFF2-40B4-BE49-F238E27FC236}">
                <a16:creationId xmlns:a16="http://schemas.microsoft.com/office/drawing/2014/main" xmlns="" id="{00000000-0008-0000-0000-000007000000}"/>
              </a:ext>
            </a:extLst>
          </xdr:cNvPr>
          <xdr:cNvSpPr/>
        </xdr:nvSpPr>
        <xdr:spPr>
          <a:xfrm>
            <a:off x="4292935" y="3607734"/>
            <a:ext cx="1530955" cy="1776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sp macro="" textlink="">
        <xdr:nvSpPr>
          <xdr:cNvPr id="8" name="7 Rectángulo">
            <a:extLst>
              <a:ext uri="{FF2B5EF4-FFF2-40B4-BE49-F238E27FC236}">
                <a16:creationId xmlns:a16="http://schemas.microsoft.com/office/drawing/2014/main" xmlns="" id="{00000000-0008-0000-0000-000008000000}"/>
              </a:ext>
            </a:extLst>
          </xdr:cNvPr>
          <xdr:cNvSpPr/>
        </xdr:nvSpPr>
        <xdr:spPr>
          <a:xfrm>
            <a:off x="4325741" y="4851587"/>
            <a:ext cx="1530955" cy="165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oneCellAnchor>
    <xdr:from>
      <xdr:col>1</xdr:col>
      <xdr:colOff>9525</xdr:colOff>
      <xdr:row>0</xdr:row>
      <xdr:rowOff>38100</xdr:rowOff>
    </xdr:from>
    <xdr:ext cx="2085975" cy="441877"/>
    <xdr:pic>
      <xdr:nvPicPr>
        <xdr:cNvPr id="9" name="webImgShrinked" descr="Imagen">
          <a:extLst>
            <a:ext uri="{FF2B5EF4-FFF2-40B4-BE49-F238E27FC236}">
              <a16:creationId xmlns:a16="http://schemas.microsoft.com/office/drawing/2014/main" xmlns="" id="{00000000-0008-0000-0000-000009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l="3523" t="14122" b="11342"/>
        <a:stretch>
          <a:fillRect/>
        </a:stretch>
      </xdr:blipFill>
      <xdr:spPr bwMode="auto">
        <a:xfrm>
          <a:off x="771525" y="38100"/>
          <a:ext cx="2085975" cy="4418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8</xdr:col>
      <xdr:colOff>419100</xdr:colOff>
      <xdr:row>17</xdr:row>
      <xdr:rowOff>47625</xdr:rowOff>
    </xdr:from>
    <xdr:to>
      <xdr:col>13</xdr:col>
      <xdr:colOff>400050</xdr:colOff>
      <xdr:row>28</xdr:row>
      <xdr:rowOff>104775</xdr:rowOff>
    </xdr:to>
    <xdr:grpSp>
      <xdr:nvGrpSpPr>
        <xdr:cNvPr id="10" name="11 Grupo">
          <a:extLst>
            <a:ext uri="{FF2B5EF4-FFF2-40B4-BE49-F238E27FC236}">
              <a16:creationId xmlns:a16="http://schemas.microsoft.com/office/drawing/2014/main" xmlns="" id="{00000000-0008-0000-0000-00000A000000}"/>
            </a:ext>
          </a:extLst>
        </xdr:cNvPr>
        <xdr:cNvGrpSpPr>
          <a:grpSpLocks/>
        </xdr:cNvGrpSpPr>
      </xdr:nvGrpSpPr>
      <xdr:grpSpPr bwMode="auto">
        <a:xfrm>
          <a:off x="5852491" y="3368951"/>
          <a:ext cx="3790950" cy="1879324"/>
          <a:chOff x="5753100" y="2305050"/>
          <a:chExt cx="3790950" cy="1838325"/>
        </a:xfrm>
      </xdr:grpSpPr>
      <xdr:pic>
        <xdr:nvPicPr>
          <xdr:cNvPr id="11" name="Picture 839">
            <a:extLst>
              <a:ext uri="{FF2B5EF4-FFF2-40B4-BE49-F238E27FC236}">
                <a16:creationId xmlns:a16="http://schemas.microsoft.com/office/drawing/2014/main" xmlns="" id="{00000000-0008-0000-0000-00000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9357" t="36719" r="51855" b="38152"/>
          <a:stretch>
            <a:fillRect/>
          </a:stretch>
        </xdr:blipFill>
        <xdr:spPr bwMode="auto">
          <a:xfrm>
            <a:off x="5753100" y="2305050"/>
            <a:ext cx="3790950" cy="1838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2" name="11 Rectángulo">
            <a:extLst>
              <a:ext uri="{FF2B5EF4-FFF2-40B4-BE49-F238E27FC236}">
                <a16:creationId xmlns:a16="http://schemas.microsoft.com/office/drawing/2014/main" xmlns="" id="{00000000-0008-0000-0000-00000C000000}"/>
              </a:ext>
            </a:extLst>
          </xdr:cNvPr>
          <xdr:cNvSpPr/>
        </xdr:nvSpPr>
        <xdr:spPr>
          <a:xfrm>
            <a:off x="7048500" y="3743325"/>
            <a:ext cx="1228725" cy="3810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22</xdr:row>
      <xdr:rowOff>54428</xdr:rowOff>
    </xdr:from>
    <xdr:to>
      <xdr:col>28</xdr:col>
      <xdr:colOff>228918</xdr:colOff>
      <xdr:row>31</xdr:row>
      <xdr:rowOff>365793</xdr:rowOff>
    </xdr:to>
    <xdr:sp macro="" textlink="">
      <xdr:nvSpPr>
        <xdr:cNvPr id="35" name="Rounded Rectangle 5">
          <a:extLst>
            <a:ext uri="{FF2B5EF4-FFF2-40B4-BE49-F238E27FC236}">
              <a16:creationId xmlns:a16="http://schemas.microsoft.com/office/drawing/2014/main" xmlns="" id="{00000000-0008-0000-0100-000023000000}"/>
            </a:ext>
          </a:extLst>
        </xdr:cNvPr>
        <xdr:cNvSpPr/>
      </xdr:nvSpPr>
      <xdr:spPr>
        <a:xfrm>
          <a:off x="176893" y="5578928"/>
          <a:ext cx="13563918" cy="4420722"/>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0</xdr:col>
      <xdr:colOff>0</xdr:colOff>
      <xdr:row>0</xdr:row>
      <xdr:rowOff>27215</xdr:rowOff>
    </xdr:from>
    <xdr:ext cx="8396288" cy="745918"/>
    <xdr:sp macro="" textlink="">
      <xdr:nvSpPr>
        <xdr:cNvPr id="18" name="TextBox 14">
          <a:extLst>
            <a:ext uri="{FF2B5EF4-FFF2-40B4-BE49-F238E27FC236}">
              <a16:creationId xmlns:a16="http://schemas.microsoft.com/office/drawing/2014/main" xmlns="" id="{00000000-0008-0000-0100-000012000000}"/>
            </a:ext>
          </a:extLst>
        </xdr:cNvPr>
        <xdr:cNvSpPr txBox="1"/>
      </xdr:nvSpPr>
      <xdr:spPr>
        <a:xfrm>
          <a:off x="0" y="27215"/>
          <a:ext cx="8396288" cy="7459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800" b="1">
              <a:ln w="3175">
                <a:noFill/>
              </a:ln>
              <a:solidFill>
                <a:schemeClr val="bg1"/>
              </a:solidFill>
              <a:effectLst/>
              <a:latin typeface="Arial" panose="020B0604020202020204" pitchFamily="34" charset="0"/>
              <a:cs typeface="Arial" panose="020B0604020202020204" pitchFamily="34" charset="0"/>
            </a:rPr>
            <a:t>Balance de cuentas de gasto de Capital Humano</a:t>
          </a:r>
        </a:p>
      </xdr:txBody>
    </xdr:sp>
    <xdr:clientData/>
  </xdr:oneCellAnchor>
  <xdr:twoCellAnchor>
    <xdr:from>
      <xdr:col>1</xdr:col>
      <xdr:colOff>0</xdr:colOff>
      <xdr:row>6</xdr:row>
      <xdr:rowOff>56028</xdr:rowOff>
    </xdr:from>
    <xdr:to>
      <xdr:col>29</xdr:col>
      <xdr:colOff>11205</xdr:colOff>
      <xdr:row>21</xdr:row>
      <xdr:rowOff>0</xdr:rowOff>
    </xdr:to>
    <xdr:sp macro="" textlink="">
      <xdr:nvSpPr>
        <xdr:cNvPr id="21" name="Rounded Rectangle 5">
          <a:extLst>
            <a:ext uri="{FF2B5EF4-FFF2-40B4-BE49-F238E27FC236}">
              <a16:creationId xmlns:a16="http://schemas.microsoft.com/office/drawing/2014/main" xmlns="" id="{00000000-0008-0000-0100-000015000000}"/>
            </a:ext>
          </a:extLst>
        </xdr:cNvPr>
        <xdr:cNvSpPr/>
      </xdr:nvSpPr>
      <xdr:spPr>
        <a:xfrm>
          <a:off x="168088" y="661146"/>
          <a:ext cx="13570323" cy="4448736"/>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6</xdr:row>
      <xdr:rowOff>57150</xdr:rowOff>
    </xdr:from>
    <xdr:to>
      <xdr:col>29</xdr:col>
      <xdr:colOff>9525</xdr:colOff>
      <xdr:row>8</xdr:row>
      <xdr:rowOff>11206</xdr:rowOff>
    </xdr:to>
    <xdr:sp macro="" textlink="">
      <xdr:nvSpPr>
        <xdr:cNvPr id="20" name="Round Same Side Corner Rectangle 8">
          <a:extLst>
            <a:ext uri="{FF2B5EF4-FFF2-40B4-BE49-F238E27FC236}">
              <a16:creationId xmlns:a16="http://schemas.microsoft.com/office/drawing/2014/main" xmlns="" id="{00000000-0008-0000-0100-000014000000}"/>
            </a:ext>
          </a:extLst>
        </xdr:cNvPr>
        <xdr:cNvSpPr/>
      </xdr:nvSpPr>
      <xdr:spPr>
        <a:xfrm>
          <a:off x="168088" y="662268"/>
          <a:ext cx="13568643" cy="424703"/>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a:solidFill>
                <a:schemeClr val="bg1"/>
              </a:solidFill>
              <a:effectLst/>
              <a:latin typeface="Arial" panose="020B0604020202020204" pitchFamily="34" charset="0"/>
              <a:cs typeface="Arial" panose="020B0604020202020204" pitchFamily="34" charset="0"/>
            </a:rPr>
            <a:t>Análisis de partidas e indicadores</a:t>
          </a:r>
        </a:p>
      </xdr:txBody>
    </xdr:sp>
    <xdr:clientData/>
  </xdr:twoCellAnchor>
  <xdr:twoCellAnchor>
    <xdr:from>
      <xdr:col>9</xdr:col>
      <xdr:colOff>134471</xdr:colOff>
      <xdr:row>16</xdr:row>
      <xdr:rowOff>324971</xdr:rowOff>
    </xdr:from>
    <xdr:to>
      <xdr:col>10</xdr:col>
      <xdr:colOff>437030</xdr:colOff>
      <xdr:row>18</xdr:row>
      <xdr:rowOff>33618</xdr:rowOff>
    </xdr:to>
    <xdr:graphicFrame macro="">
      <xdr:nvGraphicFramePr>
        <xdr:cNvPr id="16" name="Gráfico 15">
          <a:extLst>
            <a:ext uri="{FF2B5EF4-FFF2-40B4-BE49-F238E27FC236}">
              <a16:creationId xmlns:a16="http://schemas.microsoft.com/office/drawing/2014/main" xmlns=""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112058</xdr:colOff>
      <xdr:row>16</xdr:row>
      <xdr:rowOff>324971</xdr:rowOff>
    </xdr:from>
    <xdr:to>
      <xdr:col>6</xdr:col>
      <xdr:colOff>414617</xdr:colOff>
      <xdr:row>18</xdr:row>
      <xdr:rowOff>33618</xdr:rowOff>
    </xdr:to>
    <xdr:graphicFrame macro="">
      <xdr:nvGraphicFramePr>
        <xdr:cNvPr id="17" name="Gráfico 16">
          <a:extLst>
            <a:ext uri="{FF2B5EF4-FFF2-40B4-BE49-F238E27FC236}">
              <a16:creationId xmlns:a16="http://schemas.microsoft.com/office/drawing/2014/main" xmlns=""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145676</xdr:colOff>
      <xdr:row>16</xdr:row>
      <xdr:rowOff>324971</xdr:rowOff>
    </xdr:from>
    <xdr:to>
      <xdr:col>22</xdr:col>
      <xdr:colOff>448235</xdr:colOff>
      <xdr:row>18</xdr:row>
      <xdr:rowOff>33618</xdr:rowOff>
    </xdr:to>
    <xdr:graphicFrame macro="">
      <xdr:nvGraphicFramePr>
        <xdr:cNvPr id="22" name="Gráfico 21">
          <a:extLst>
            <a:ext uri="{FF2B5EF4-FFF2-40B4-BE49-F238E27FC236}">
              <a16:creationId xmlns:a16="http://schemas.microsoft.com/office/drawing/2014/main" xmlns="" id="{00000000-0008-0000-0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123265</xdr:colOff>
      <xdr:row>16</xdr:row>
      <xdr:rowOff>324971</xdr:rowOff>
    </xdr:from>
    <xdr:to>
      <xdr:col>14</xdr:col>
      <xdr:colOff>425824</xdr:colOff>
      <xdr:row>18</xdr:row>
      <xdr:rowOff>33618</xdr:rowOff>
    </xdr:to>
    <xdr:graphicFrame macro="">
      <xdr:nvGraphicFramePr>
        <xdr:cNvPr id="23" name="Gráfico 22">
          <a:extLst>
            <a:ext uri="{FF2B5EF4-FFF2-40B4-BE49-F238E27FC236}">
              <a16:creationId xmlns:a16="http://schemas.microsoft.com/office/drawing/2014/main" xmlns="" id="{00000000-0008-0000-0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123264</xdr:colOff>
      <xdr:row>16</xdr:row>
      <xdr:rowOff>324971</xdr:rowOff>
    </xdr:from>
    <xdr:to>
      <xdr:col>18</xdr:col>
      <xdr:colOff>425823</xdr:colOff>
      <xdr:row>18</xdr:row>
      <xdr:rowOff>33618</xdr:rowOff>
    </xdr:to>
    <xdr:graphicFrame macro="">
      <xdr:nvGraphicFramePr>
        <xdr:cNvPr id="24" name="Gráfico 23">
          <a:extLst>
            <a:ext uri="{FF2B5EF4-FFF2-40B4-BE49-F238E27FC236}">
              <a16:creationId xmlns:a16="http://schemas.microsoft.com/office/drawing/2014/main" xmlns="" id="{00000000-0008-0000-0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168088</xdr:colOff>
      <xdr:row>16</xdr:row>
      <xdr:rowOff>324971</xdr:rowOff>
    </xdr:from>
    <xdr:to>
      <xdr:col>26</xdr:col>
      <xdr:colOff>470647</xdr:colOff>
      <xdr:row>18</xdr:row>
      <xdr:rowOff>33618</xdr:rowOff>
    </xdr:to>
    <xdr:graphicFrame macro="">
      <xdr:nvGraphicFramePr>
        <xdr:cNvPr id="25" name="Gráfico 24">
          <a:extLst>
            <a:ext uri="{FF2B5EF4-FFF2-40B4-BE49-F238E27FC236}">
              <a16:creationId xmlns:a16="http://schemas.microsoft.com/office/drawing/2014/main" xmlns=""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419542</xdr:colOff>
      <xdr:row>17</xdr:row>
      <xdr:rowOff>216634</xdr:rowOff>
    </xdr:from>
    <xdr:to>
      <xdr:col>3</xdr:col>
      <xdr:colOff>182907</xdr:colOff>
      <xdr:row>17</xdr:row>
      <xdr:rowOff>537882</xdr:rowOff>
    </xdr:to>
    <xdr:pic>
      <xdr:nvPicPr>
        <xdr:cNvPr id="2" name="Imagen 1">
          <a:extLst>
            <a:ext uri="{FF2B5EF4-FFF2-40B4-BE49-F238E27FC236}">
              <a16:creationId xmlns:a16="http://schemas.microsoft.com/office/drawing/2014/main" xmlns="" id="{00000000-0008-0000-0100-000002000000}"/>
            </a:ext>
          </a:extLst>
        </xdr:cNvPr>
        <xdr:cNvPicPr>
          <a:picLocks noChangeAspect="1"/>
        </xdr:cNvPicPr>
      </xdr:nvPicPr>
      <xdr:blipFill>
        <a:blip xmlns:r="http://schemas.openxmlformats.org/officeDocument/2006/relationships" r:embed="rId7"/>
        <a:stretch>
          <a:fillRect/>
        </a:stretch>
      </xdr:blipFill>
      <xdr:spPr>
        <a:xfrm>
          <a:off x="811748" y="3768899"/>
          <a:ext cx="324940" cy="321248"/>
        </a:xfrm>
        <a:prstGeom prst="rect">
          <a:avLst/>
        </a:prstGeom>
      </xdr:spPr>
    </xdr:pic>
    <xdr:clientData/>
  </xdr:twoCellAnchor>
  <xdr:twoCellAnchor editAs="absolute">
    <xdr:from>
      <xdr:col>1</xdr:col>
      <xdr:colOff>1399</xdr:colOff>
      <xdr:row>21</xdr:row>
      <xdr:rowOff>58140</xdr:rowOff>
    </xdr:from>
    <xdr:to>
      <xdr:col>29</xdr:col>
      <xdr:colOff>27214</xdr:colOff>
      <xdr:row>23</xdr:row>
      <xdr:rowOff>85354</xdr:rowOff>
    </xdr:to>
    <xdr:sp macro="" textlink="">
      <xdr:nvSpPr>
        <xdr:cNvPr id="19" name="Round Same Side Corner Rectangle 8">
          <a:extLst>
            <a:ext uri="{FF2B5EF4-FFF2-40B4-BE49-F238E27FC236}">
              <a16:creationId xmlns:a16="http://schemas.microsoft.com/office/drawing/2014/main" xmlns="" id="{00000000-0008-0000-0100-000013000000}"/>
            </a:ext>
          </a:extLst>
        </xdr:cNvPr>
        <xdr:cNvSpPr/>
      </xdr:nvSpPr>
      <xdr:spPr>
        <a:xfrm>
          <a:off x="168087" y="5238119"/>
          <a:ext cx="13931808" cy="481171"/>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a:solidFill>
                <a:schemeClr val="bg1"/>
              </a:solidFill>
              <a:effectLst/>
              <a:latin typeface="Arial" panose="020B0604020202020204" pitchFamily="34" charset="0"/>
              <a:cs typeface="Arial" panose="020B0604020202020204" pitchFamily="34" charset="0"/>
            </a:rPr>
            <a:t>Detalle de asientos y comprobantes contables</a:t>
          </a:r>
        </a:p>
      </xdr:txBody>
    </xdr:sp>
    <xdr:clientData/>
  </xdr:twoCellAnchor>
  <mc:AlternateContent xmlns:mc="http://schemas.openxmlformats.org/markup-compatibility/2006">
    <mc:Choice xmlns:a14="http://schemas.microsoft.com/office/drawing/2010/main" Requires="a14">
      <xdr:twoCellAnchor editAs="oneCell">
        <xdr:from>
          <xdr:col>25</xdr:col>
          <xdr:colOff>238125</xdr:colOff>
          <xdr:row>1</xdr:row>
          <xdr:rowOff>133350</xdr:rowOff>
        </xdr:from>
        <xdr:to>
          <xdr:col>29</xdr:col>
          <xdr:colOff>28575</xdr:colOff>
          <xdr:row>3</xdr:row>
          <xdr:rowOff>95250</xdr:rowOff>
        </xdr:to>
        <xdr:sp macro="" textlink="">
          <xdr:nvSpPr>
            <xdr:cNvPr id="2053" name="Drop Down 5" hidden="1">
              <a:extLst>
                <a:ext uri="{63B3BB69-23CF-44E3-9099-C40C66FF867C}">
                  <a14:compatExt spid="_x0000_s2053"/>
                </a:ext>
                <a:ext uri="{FF2B5EF4-FFF2-40B4-BE49-F238E27FC236}">
                  <a16:creationId xmlns:a16="http://schemas.microsoft.com/office/drawing/2014/main" xmlns=""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23</xdr:row>
          <xdr:rowOff>219075</xdr:rowOff>
        </xdr:from>
        <xdr:to>
          <xdr:col>28</xdr:col>
          <xdr:colOff>28575</xdr:colOff>
          <xdr:row>30</xdr:row>
          <xdr:rowOff>19050</xdr:rowOff>
        </xdr:to>
        <xdr:sp macro="" textlink="">
          <xdr:nvSpPr>
            <xdr:cNvPr id="2050" name="Scroll Bar 2"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22</xdr:col>
      <xdr:colOff>432590</xdr:colOff>
      <xdr:row>0</xdr:row>
      <xdr:rowOff>80041</xdr:rowOff>
    </xdr:from>
    <xdr:to>
      <xdr:col>25</xdr:col>
      <xdr:colOff>249367</xdr:colOff>
      <xdr:row>3</xdr:row>
      <xdr:rowOff>220594</xdr:rowOff>
    </xdr:to>
    <xdr:sp macro="" textlink="">
      <xdr:nvSpPr>
        <xdr:cNvPr id="3" name="CuadroTexto 2">
          <a:extLst>
            <a:ext uri="{FF2B5EF4-FFF2-40B4-BE49-F238E27FC236}">
              <a16:creationId xmlns:a16="http://schemas.microsoft.com/office/drawing/2014/main" xmlns="" id="{00000000-0008-0000-0100-000003000000}"/>
            </a:ext>
          </a:extLst>
        </xdr:cNvPr>
        <xdr:cNvSpPr txBox="1"/>
      </xdr:nvSpPr>
      <xdr:spPr>
        <a:xfrm>
          <a:off x="10996681" y="80041"/>
          <a:ext cx="1427368" cy="5735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Filtrar</a:t>
          </a:r>
          <a:r>
            <a:rPr lang="es-PA" sz="1100" baseline="0">
              <a:solidFill>
                <a:schemeClr val="bg1"/>
              </a:solidFill>
              <a:latin typeface="Arial" panose="020B0604020202020204" pitchFamily="34" charset="0"/>
              <a:cs typeface="Arial" panose="020B0604020202020204" pitchFamily="34" charset="0"/>
            </a:rPr>
            <a:t> </a:t>
          </a:r>
          <a:r>
            <a:rPr lang="es-PA" sz="1100">
              <a:solidFill>
                <a:schemeClr val="bg1"/>
              </a:solidFill>
              <a:latin typeface="Arial" panose="020B0604020202020204" pitchFamily="34" charset="0"/>
              <a:cs typeface="Arial" panose="020B0604020202020204" pitchFamily="34" charset="0"/>
            </a:rPr>
            <a:t>por año:</a:t>
          </a:r>
        </a:p>
      </xdr:txBody>
    </xdr:sp>
    <xdr:clientData/>
  </xdr:twoCellAnchor>
  <mc:AlternateContent xmlns:mc="http://schemas.openxmlformats.org/markup-compatibility/2006">
    <mc:Choice xmlns:a14="http://schemas.microsoft.com/office/drawing/2010/main" Requires="a14">
      <xdr:twoCellAnchor>
        <xdr:from>
          <xdr:col>3</xdr:col>
          <xdr:colOff>492417</xdr:colOff>
          <xdr:row>36</xdr:row>
          <xdr:rowOff>69316</xdr:rowOff>
        </xdr:from>
        <xdr:to>
          <xdr:col>27</xdr:col>
          <xdr:colOff>218034</xdr:colOff>
          <xdr:row>37</xdr:row>
          <xdr:rowOff>118622</xdr:rowOff>
        </xdr:to>
        <xdr:grpSp>
          <xdr:nvGrpSpPr>
            <xdr:cNvPr id="4" name="Grupo 3">
              <a:extLst>
                <a:ext uri="{FF2B5EF4-FFF2-40B4-BE49-F238E27FC236}">
                  <a16:creationId xmlns:a16="http://schemas.microsoft.com/office/drawing/2014/main" xmlns="" id="{00000000-0008-0000-0100-000004000000}"/>
                </a:ext>
              </a:extLst>
            </xdr:cNvPr>
            <xdr:cNvGrpSpPr/>
          </xdr:nvGrpSpPr>
          <xdr:grpSpPr>
            <a:xfrm>
              <a:off x="1468730" y="8715375"/>
              <a:ext cx="11890084" cy="8715375"/>
              <a:chOff x="462803" y="0"/>
              <a:chExt cx="12984200" cy="8715375"/>
            </a:xfrm>
          </xdr:grpSpPr>
          <xdr:sp macro="" textlink="">
            <xdr:nvSpPr>
              <xdr:cNvPr id="2056" name="Option Button 8" hidden="1">
                <a:extLst>
                  <a:ext uri="{63B3BB69-23CF-44E3-9099-C40C66FF867C}">
                    <a14:compatExt spid="_x0000_s2056"/>
                  </a:ext>
                  <a:ext uri="{FF2B5EF4-FFF2-40B4-BE49-F238E27FC236}">
                    <a16:creationId xmlns:a16="http://schemas.microsoft.com/office/drawing/2014/main" xmlns="" id="{00000000-0008-0000-0100-000008080000}"/>
                  </a:ext>
                </a:extLst>
              </xdr:cNvPr>
              <xdr:cNvSpPr/>
            </xdr:nvSpPr>
            <xdr:spPr bwMode="auto">
              <a:xfrm>
                <a:off x="9570520" y="8715375"/>
                <a:ext cx="30480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7" name="Option Button 9" hidden="1">
                <a:extLst>
                  <a:ext uri="{63B3BB69-23CF-44E3-9099-C40C66FF867C}">
                    <a14:compatExt spid="_x0000_s2057"/>
                  </a:ext>
                  <a:ext uri="{FF2B5EF4-FFF2-40B4-BE49-F238E27FC236}">
                    <a16:creationId xmlns:a16="http://schemas.microsoft.com/office/drawing/2014/main" xmlns="" id="{00000000-0008-0000-0100-000009080000}"/>
                  </a:ext>
                </a:extLst>
              </xdr:cNvPr>
              <xdr:cNvSpPr/>
            </xdr:nvSpPr>
            <xdr:spPr bwMode="auto">
              <a:xfrm>
                <a:off x="10942403" y="8715375"/>
                <a:ext cx="309279"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8" name="Option Button 10" hidden="1">
                <a:extLst>
                  <a:ext uri="{63B3BB69-23CF-44E3-9099-C40C66FF867C}">
                    <a14:compatExt spid="_x0000_s2058"/>
                  </a:ext>
                  <a:ext uri="{FF2B5EF4-FFF2-40B4-BE49-F238E27FC236}">
                    <a16:creationId xmlns:a16="http://schemas.microsoft.com/office/drawing/2014/main" xmlns="" id="{00000000-0008-0000-0100-00000A080000}"/>
                  </a:ext>
                </a:extLst>
              </xdr:cNvPr>
              <xdr:cNvSpPr/>
            </xdr:nvSpPr>
            <xdr:spPr bwMode="auto">
              <a:xfrm>
                <a:off x="12722255" y="8715375"/>
                <a:ext cx="309279"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9" name="Option Button 11" hidden="1">
                <a:extLst>
                  <a:ext uri="{63B3BB69-23CF-44E3-9099-C40C66FF867C}">
                    <a14:compatExt spid="_x0000_s2059"/>
                  </a:ext>
                  <a:ext uri="{FF2B5EF4-FFF2-40B4-BE49-F238E27FC236}">
                    <a16:creationId xmlns:a16="http://schemas.microsoft.com/office/drawing/2014/main" xmlns="" id="{00000000-0008-0000-0100-00000B080000}"/>
                  </a:ext>
                </a:extLst>
              </xdr:cNvPr>
              <xdr:cNvSpPr/>
            </xdr:nvSpPr>
            <xdr:spPr bwMode="auto">
              <a:xfrm>
                <a:off x="13137720" y="8715375"/>
                <a:ext cx="309283"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0" name="Option Button 12" hidden="1">
                <a:extLst>
                  <a:ext uri="{63B3BB69-23CF-44E3-9099-C40C66FF867C}">
                    <a14:compatExt spid="_x0000_s2060"/>
                  </a:ext>
                  <a:ext uri="{FF2B5EF4-FFF2-40B4-BE49-F238E27FC236}">
                    <a16:creationId xmlns:a16="http://schemas.microsoft.com/office/drawing/2014/main" xmlns="" id="{00000000-0008-0000-0100-00000C080000}"/>
                  </a:ext>
                </a:extLst>
              </xdr:cNvPr>
              <xdr:cNvSpPr/>
            </xdr:nvSpPr>
            <xdr:spPr bwMode="auto">
              <a:xfrm>
                <a:off x="8396435" y="8715375"/>
                <a:ext cx="304801"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1" name="Option Button 13" hidden="1">
                <a:extLst>
                  <a:ext uri="{63B3BB69-23CF-44E3-9099-C40C66FF867C}">
                    <a14:compatExt spid="_x0000_s2061"/>
                  </a:ext>
                  <a:ext uri="{FF2B5EF4-FFF2-40B4-BE49-F238E27FC236}">
                    <a16:creationId xmlns:a16="http://schemas.microsoft.com/office/drawing/2014/main" xmlns="" id="{00000000-0008-0000-0100-00000D080000}"/>
                  </a:ext>
                </a:extLst>
              </xdr:cNvPr>
              <xdr:cNvSpPr/>
            </xdr:nvSpPr>
            <xdr:spPr bwMode="auto">
              <a:xfrm>
                <a:off x="462803" y="0"/>
                <a:ext cx="307043"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2</xdr:col>
      <xdr:colOff>19210</xdr:colOff>
      <xdr:row>30</xdr:row>
      <xdr:rowOff>83242</xdr:rowOff>
    </xdr:from>
    <xdr:to>
      <xdr:col>4</xdr:col>
      <xdr:colOff>285750</xdr:colOff>
      <xdr:row>31</xdr:row>
      <xdr:rowOff>247327</xdr:rowOff>
    </xdr:to>
    <xdr:sp macro="[0]!ExportarDatos" textlink="">
      <xdr:nvSpPr>
        <xdr:cNvPr id="6" name="Rectángulo redondeado 5">
          <a:extLst>
            <a:ext uri="{FF2B5EF4-FFF2-40B4-BE49-F238E27FC236}">
              <a16:creationId xmlns:a16="http://schemas.microsoft.com/office/drawing/2014/main" xmlns="" id="{00000000-0008-0000-0100-000006000000}"/>
            </a:ext>
          </a:extLst>
        </xdr:cNvPr>
        <xdr:cNvSpPr/>
      </xdr:nvSpPr>
      <xdr:spPr>
        <a:xfrm>
          <a:off x="427424" y="8125063"/>
          <a:ext cx="1409540" cy="354585"/>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Exportar</a:t>
          </a:r>
        </a:p>
      </xdr:txBody>
    </xdr:sp>
    <xdr:clientData/>
  </xdr:twoCellAnchor>
  <mc:AlternateContent xmlns:mc="http://schemas.openxmlformats.org/markup-compatibility/2006">
    <mc:Choice xmlns:a14="http://schemas.microsoft.com/office/drawing/2010/main" Requires="a14">
      <xdr:twoCellAnchor editAs="oneCell">
        <xdr:from>
          <xdr:col>24</xdr:col>
          <xdr:colOff>19050</xdr:colOff>
          <xdr:row>21</xdr:row>
          <xdr:rowOff>190500</xdr:rowOff>
        </xdr:from>
        <xdr:to>
          <xdr:col>26</xdr:col>
          <xdr:colOff>476250</xdr:colOff>
          <xdr:row>22</xdr:row>
          <xdr:rowOff>219075</xdr:rowOff>
        </xdr:to>
        <xdr:sp macro="" textlink="">
          <xdr:nvSpPr>
            <xdr:cNvPr id="2064" name="Drop Down 16" hidden="1">
              <a:extLst>
                <a:ext uri="{63B3BB69-23CF-44E3-9099-C40C66FF867C}">
                  <a14:compatExt spid="_x0000_s2064"/>
                </a:ext>
                <a:ext uri="{FF2B5EF4-FFF2-40B4-BE49-F238E27FC236}">
                  <a16:creationId xmlns:a16="http://schemas.microsoft.com/office/drawing/2014/main" xmlns="" id="{00000000-0008-0000-01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68837</xdr:colOff>
      <xdr:row>21</xdr:row>
      <xdr:rowOff>137673</xdr:rowOff>
    </xdr:from>
    <xdr:to>
      <xdr:col>23</xdr:col>
      <xdr:colOff>441033</xdr:colOff>
      <xdr:row>23</xdr:row>
      <xdr:rowOff>29616</xdr:rowOff>
    </xdr:to>
    <xdr:sp macro="" textlink="">
      <xdr:nvSpPr>
        <xdr:cNvPr id="29" name="CuadroTexto 28">
          <a:extLst>
            <a:ext uri="{FF2B5EF4-FFF2-40B4-BE49-F238E27FC236}">
              <a16:creationId xmlns:a16="http://schemas.microsoft.com/office/drawing/2014/main" xmlns="" id="{00000000-0008-0000-0100-00001D000000}"/>
            </a:ext>
          </a:extLst>
        </xdr:cNvPr>
        <xdr:cNvSpPr txBox="1"/>
      </xdr:nvSpPr>
      <xdr:spPr>
        <a:xfrm>
          <a:off x="10151730" y="5390030"/>
          <a:ext cx="1433553" cy="3545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200">
              <a:solidFill>
                <a:schemeClr val="bg1"/>
              </a:solidFill>
              <a:latin typeface="Arial" panose="020B0604020202020204" pitchFamily="34" charset="0"/>
              <a:cs typeface="Arial" panose="020B0604020202020204" pitchFamily="34" charset="0"/>
            </a:rPr>
            <a:t>Filtrar por mes:</a:t>
          </a:r>
        </a:p>
      </xdr:txBody>
    </xdr:sp>
    <xdr:clientData/>
  </xdr:twoCellAnchor>
  <xdr:twoCellAnchor>
    <xdr:from>
      <xdr:col>2</xdr:col>
      <xdr:colOff>58428</xdr:colOff>
      <xdr:row>37</xdr:row>
      <xdr:rowOff>37460</xdr:rowOff>
    </xdr:from>
    <xdr:to>
      <xdr:col>3</xdr:col>
      <xdr:colOff>148075</xdr:colOff>
      <xdr:row>39</xdr:row>
      <xdr:rowOff>17450</xdr:rowOff>
    </xdr:to>
    <xdr:sp macro="" textlink="">
      <xdr:nvSpPr>
        <xdr:cNvPr id="7" name="CuadroTexto 6">
          <a:extLst>
            <a:ext uri="{FF2B5EF4-FFF2-40B4-BE49-F238E27FC236}">
              <a16:creationId xmlns:a16="http://schemas.microsoft.com/office/drawing/2014/main" xmlns="" id="{00000000-0008-0000-0100-000007000000}"/>
            </a:ext>
          </a:extLst>
        </xdr:cNvPr>
        <xdr:cNvSpPr txBox="1"/>
      </xdr:nvSpPr>
      <xdr:spPr>
        <a:xfrm>
          <a:off x="466642" y="10882353"/>
          <a:ext cx="688362"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Fecha</a:t>
          </a:r>
        </a:p>
      </xdr:txBody>
    </xdr:sp>
    <xdr:clientData/>
  </xdr:twoCellAnchor>
  <xdr:twoCellAnchor>
    <xdr:from>
      <xdr:col>5</xdr:col>
      <xdr:colOff>400529</xdr:colOff>
      <xdr:row>33</xdr:row>
      <xdr:rowOff>146316</xdr:rowOff>
    </xdr:from>
    <xdr:to>
      <xdr:col>8</xdr:col>
      <xdr:colOff>315365</xdr:colOff>
      <xdr:row>35</xdr:row>
      <xdr:rowOff>126306</xdr:rowOff>
    </xdr:to>
    <xdr:sp macro="" textlink="">
      <xdr:nvSpPr>
        <xdr:cNvPr id="30" name="CuadroTexto 29">
          <a:extLst>
            <a:ext uri="{FF2B5EF4-FFF2-40B4-BE49-F238E27FC236}">
              <a16:creationId xmlns:a16="http://schemas.microsoft.com/office/drawing/2014/main" xmlns="" id="{00000000-0008-0000-0100-00001E000000}"/>
            </a:ext>
          </a:extLst>
        </xdr:cNvPr>
        <xdr:cNvSpPr txBox="1"/>
      </xdr:nvSpPr>
      <xdr:spPr>
        <a:xfrm>
          <a:off x="2414386" y="8868495"/>
          <a:ext cx="1561300"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Área contable</a:t>
          </a:r>
        </a:p>
      </xdr:txBody>
    </xdr:sp>
    <xdr:clientData/>
  </xdr:twoCellAnchor>
  <xdr:twoCellAnchor>
    <xdr:from>
      <xdr:col>9</xdr:col>
      <xdr:colOff>134309</xdr:colOff>
      <xdr:row>34</xdr:row>
      <xdr:rowOff>10245</xdr:rowOff>
    </xdr:from>
    <xdr:to>
      <xdr:col>12</xdr:col>
      <xdr:colOff>49146</xdr:colOff>
      <xdr:row>35</xdr:row>
      <xdr:rowOff>180735</xdr:rowOff>
    </xdr:to>
    <xdr:sp macro="" textlink="">
      <xdr:nvSpPr>
        <xdr:cNvPr id="31" name="CuadroTexto 30">
          <a:extLst>
            <a:ext uri="{FF2B5EF4-FFF2-40B4-BE49-F238E27FC236}">
              <a16:creationId xmlns:a16="http://schemas.microsoft.com/office/drawing/2014/main" xmlns="" id="{00000000-0008-0000-0100-00001F000000}"/>
            </a:ext>
          </a:extLst>
        </xdr:cNvPr>
        <xdr:cNvSpPr txBox="1"/>
      </xdr:nvSpPr>
      <xdr:spPr>
        <a:xfrm>
          <a:off x="4175630" y="10283638"/>
          <a:ext cx="1438837"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Asiento contable</a:t>
          </a:r>
        </a:p>
      </xdr:txBody>
    </xdr:sp>
    <xdr:clientData/>
  </xdr:twoCellAnchor>
  <xdr:twoCellAnchor>
    <xdr:from>
      <xdr:col>14</xdr:col>
      <xdr:colOff>329932</xdr:colOff>
      <xdr:row>34</xdr:row>
      <xdr:rowOff>78282</xdr:rowOff>
    </xdr:from>
    <xdr:to>
      <xdr:col>18</xdr:col>
      <xdr:colOff>489057</xdr:colOff>
      <xdr:row>36</xdr:row>
      <xdr:rowOff>58272</xdr:rowOff>
    </xdr:to>
    <xdr:sp macro="" textlink="">
      <xdr:nvSpPr>
        <xdr:cNvPr id="32" name="CuadroTexto 31">
          <a:extLst>
            <a:ext uri="{FF2B5EF4-FFF2-40B4-BE49-F238E27FC236}">
              <a16:creationId xmlns:a16="http://schemas.microsoft.com/office/drawing/2014/main" xmlns="" id="{00000000-0008-0000-0100-000020000000}"/>
            </a:ext>
          </a:extLst>
        </xdr:cNvPr>
        <xdr:cNvSpPr txBox="1"/>
      </xdr:nvSpPr>
      <xdr:spPr>
        <a:xfrm>
          <a:off x="6888575" y="10351675"/>
          <a:ext cx="2145768"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Comprobante contable</a:t>
          </a:r>
        </a:p>
      </xdr:txBody>
    </xdr:sp>
    <xdr:clientData/>
  </xdr:twoCellAnchor>
  <xdr:twoCellAnchor>
    <xdr:from>
      <xdr:col>23</xdr:col>
      <xdr:colOff>128068</xdr:colOff>
      <xdr:row>34</xdr:row>
      <xdr:rowOff>132709</xdr:rowOff>
    </xdr:from>
    <xdr:to>
      <xdr:col>24</xdr:col>
      <xdr:colOff>94449</xdr:colOff>
      <xdr:row>36</xdr:row>
      <xdr:rowOff>112699</xdr:rowOff>
    </xdr:to>
    <xdr:sp macro="" textlink="">
      <xdr:nvSpPr>
        <xdr:cNvPr id="33" name="CuadroTexto 32">
          <a:extLst>
            <a:ext uri="{FF2B5EF4-FFF2-40B4-BE49-F238E27FC236}">
              <a16:creationId xmlns:a16="http://schemas.microsoft.com/office/drawing/2014/main" xmlns="" id="{00000000-0008-0000-0100-000021000000}"/>
            </a:ext>
          </a:extLst>
        </xdr:cNvPr>
        <xdr:cNvSpPr txBox="1"/>
      </xdr:nvSpPr>
      <xdr:spPr>
        <a:xfrm>
          <a:off x="11190675" y="10406102"/>
          <a:ext cx="429024"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200" b="1">
              <a:solidFill>
                <a:srgbClr val="FF0000"/>
              </a:solidFill>
              <a:latin typeface="Arial" panose="020B0604020202020204" pitchFamily="34" charset="0"/>
              <a:cs typeface="Arial" panose="020B0604020202020204" pitchFamily="34" charset="0"/>
            </a:rPr>
            <a:t>DB</a:t>
          </a:r>
        </a:p>
      </xdr:txBody>
    </xdr:sp>
    <xdr:clientData/>
  </xdr:twoCellAnchor>
  <xdr:twoCellAnchor>
    <xdr:from>
      <xdr:col>25</xdr:col>
      <xdr:colOff>89643</xdr:colOff>
      <xdr:row>35</xdr:row>
      <xdr:rowOff>12648</xdr:rowOff>
    </xdr:from>
    <xdr:to>
      <xdr:col>25</xdr:col>
      <xdr:colOff>515470</xdr:colOff>
      <xdr:row>36</xdr:row>
      <xdr:rowOff>77642</xdr:rowOff>
    </xdr:to>
    <xdr:sp macro="" textlink="">
      <xdr:nvSpPr>
        <xdr:cNvPr id="34" name="CuadroTexto 33">
          <a:extLst>
            <a:ext uri="{FF2B5EF4-FFF2-40B4-BE49-F238E27FC236}">
              <a16:creationId xmlns:a16="http://schemas.microsoft.com/office/drawing/2014/main" xmlns="" id="{00000000-0008-0000-0100-000022000000}"/>
            </a:ext>
          </a:extLst>
        </xdr:cNvPr>
        <xdr:cNvSpPr txBox="1"/>
      </xdr:nvSpPr>
      <xdr:spPr>
        <a:xfrm>
          <a:off x="12077536" y="10476541"/>
          <a:ext cx="425827" cy="255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CR</a:t>
          </a:r>
        </a:p>
      </xdr:txBody>
    </xdr:sp>
    <xdr:clientData/>
  </xdr:twoCellAnchor>
  <xdr:twoCellAnchor>
    <xdr:from>
      <xdr:col>3</xdr:col>
      <xdr:colOff>401431</xdr:colOff>
      <xdr:row>24</xdr:row>
      <xdr:rowOff>62089</xdr:rowOff>
    </xdr:from>
    <xdr:to>
      <xdr:col>3</xdr:col>
      <xdr:colOff>539736</xdr:colOff>
      <xdr:row>24</xdr:row>
      <xdr:rowOff>160088</xdr:rowOff>
    </xdr:to>
    <xdr:sp macro="" textlink="">
      <xdr:nvSpPr>
        <xdr:cNvPr id="37" name="oras1" hidden="1">
          <a:extLst>
            <a:ext uri="{FF2B5EF4-FFF2-40B4-BE49-F238E27FC236}">
              <a16:creationId xmlns:a16="http://schemas.microsoft.com/office/drawing/2014/main" xmlns="" id="{00000000-0008-0000-0100-000025000000}"/>
            </a:ext>
          </a:extLst>
        </xdr:cNvPr>
        <xdr:cNvSpPr/>
      </xdr:nvSpPr>
      <xdr:spPr>
        <a:xfrm>
          <a:off x="1360735" y="5936973"/>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16</xdr:col>
      <xdr:colOff>164988</xdr:colOff>
      <xdr:row>0</xdr:row>
      <xdr:rowOff>78240</xdr:rowOff>
    </xdr:from>
    <xdr:to>
      <xdr:col>19</xdr:col>
      <xdr:colOff>74542</xdr:colOff>
      <xdr:row>2</xdr:row>
      <xdr:rowOff>23812</xdr:rowOff>
    </xdr:to>
    <xdr:sp macro="" textlink="">
      <xdr:nvSpPr>
        <xdr:cNvPr id="48" name="CuadroTexto 47">
          <a:extLst>
            <a:ext uri="{FF2B5EF4-FFF2-40B4-BE49-F238E27FC236}">
              <a16:creationId xmlns:a16="http://schemas.microsoft.com/office/drawing/2014/main" xmlns="" id="{00000000-0008-0000-0100-000030000000}"/>
            </a:ext>
          </a:extLst>
        </xdr:cNvPr>
        <xdr:cNvSpPr txBox="1"/>
      </xdr:nvSpPr>
      <xdr:spPr>
        <a:xfrm>
          <a:off x="7761176" y="78240"/>
          <a:ext cx="1433554" cy="267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Gerente:</a:t>
          </a:r>
        </a:p>
      </xdr:txBody>
    </xdr:sp>
    <xdr:clientData/>
  </xdr:twoCellAnchor>
  <xdr:twoCellAnchor>
    <xdr:from>
      <xdr:col>16</xdr:col>
      <xdr:colOff>179614</xdr:colOff>
      <xdr:row>2</xdr:row>
      <xdr:rowOff>106476</xdr:rowOff>
    </xdr:from>
    <xdr:to>
      <xdr:col>19</xdr:col>
      <xdr:colOff>89168</xdr:colOff>
      <xdr:row>4</xdr:row>
      <xdr:rowOff>38440</xdr:rowOff>
    </xdr:to>
    <xdr:sp macro="" textlink="">
      <xdr:nvSpPr>
        <xdr:cNvPr id="49" name="CuadroTexto 48">
          <a:extLst>
            <a:ext uri="{FF2B5EF4-FFF2-40B4-BE49-F238E27FC236}">
              <a16:creationId xmlns:a16="http://schemas.microsoft.com/office/drawing/2014/main" xmlns="" id="{00000000-0008-0000-0100-000031000000}"/>
            </a:ext>
          </a:extLst>
        </xdr:cNvPr>
        <xdr:cNvSpPr txBox="1"/>
      </xdr:nvSpPr>
      <xdr:spPr>
        <a:xfrm>
          <a:off x="7775802" y="427945"/>
          <a:ext cx="1433554" cy="265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Sucursal:</a:t>
          </a:r>
        </a:p>
      </xdr:txBody>
    </xdr:sp>
    <xdr:clientData/>
  </xdr:twoCellAnchor>
  <xdr:twoCellAnchor>
    <xdr:from>
      <xdr:col>26</xdr:col>
      <xdr:colOff>81643</xdr:colOff>
      <xdr:row>6</xdr:row>
      <xdr:rowOff>149680</xdr:rowOff>
    </xdr:from>
    <xdr:to>
      <xdr:col>27</xdr:col>
      <xdr:colOff>408215</xdr:colOff>
      <xdr:row>7</xdr:row>
      <xdr:rowOff>204108</xdr:rowOff>
    </xdr:to>
    <xdr:sp macro="[0]!Ayuda" textlink="">
      <xdr:nvSpPr>
        <xdr:cNvPr id="50" name="Rectángulo redondeado 49">
          <a:extLst>
            <a:ext uri="{FF2B5EF4-FFF2-40B4-BE49-F238E27FC236}">
              <a16:creationId xmlns:a16="http://schemas.microsoft.com/office/drawing/2014/main" xmlns="" id="{00000000-0008-0000-0100-000032000000}"/>
            </a:ext>
          </a:extLst>
        </xdr:cNvPr>
        <xdr:cNvSpPr/>
      </xdr:nvSpPr>
      <xdr:spPr>
        <a:xfrm>
          <a:off x="12845143" y="979716"/>
          <a:ext cx="911679" cy="244928"/>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Ayuda</a:t>
          </a:r>
        </a:p>
      </xdr:txBody>
    </xdr:sp>
    <xdr:clientData/>
  </xdr:twoCellAnchor>
  <xdr:twoCellAnchor>
    <xdr:from>
      <xdr:col>3</xdr:col>
      <xdr:colOff>401932</xdr:colOff>
      <xdr:row>24</xdr:row>
      <xdr:rowOff>225392</xdr:rowOff>
    </xdr:from>
    <xdr:to>
      <xdr:col>3</xdr:col>
      <xdr:colOff>540237</xdr:colOff>
      <xdr:row>24</xdr:row>
      <xdr:rowOff>323391</xdr:rowOff>
    </xdr:to>
    <xdr:sp macro="" textlink="">
      <xdr:nvSpPr>
        <xdr:cNvPr id="71" name="oras1" hidden="1">
          <a:extLst>
            <a:ext uri="{FF2B5EF4-FFF2-40B4-BE49-F238E27FC236}">
              <a16:creationId xmlns:a16="http://schemas.microsoft.com/office/drawing/2014/main" xmlns="" id="{00000000-0008-0000-0100-000047000000}"/>
            </a:ext>
          </a:extLst>
        </xdr:cNvPr>
        <xdr:cNvSpPr/>
      </xdr:nvSpPr>
      <xdr:spPr>
        <a:xfrm rot="10800000">
          <a:off x="1361236" y="6100276"/>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8</xdr:col>
      <xdr:colOff>265339</xdr:colOff>
      <xdr:row>24</xdr:row>
      <xdr:rowOff>64634</xdr:rowOff>
    </xdr:from>
    <xdr:to>
      <xdr:col>8</xdr:col>
      <xdr:colOff>403644</xdr:colOff>
      <xdr:row>24</xdr:row>
      <xdr:rowOff>162633</xdr:rowOff>
    </xdr:to>
    <xdr:sp macro="" textlink="">
      <xdr:nvSpPr>
        <xdr:cNvPr id="72" name="oras1" hidden="1">
          <a:extLst>
            <a:ext uri="{FF2B5EF4-FFF2-40B4-BE49-F238E27FC236}">
              <a16:creationId xmlns:a16="http://schemas.microsoft.com/office/drawing/2014/main" xmlns="" id="{00000000-0008-0000-0100-000048000000}"/>
            </a:ext>
          </a:extLst>
        </xdr:cNvPr>
        <xdr:cNvSpPr/>
      </xdr:nvSpPr>
      <xdr:spPr>
        <a:xfrm>
          <a:off x="3918857" y="5939518"/>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8</xdr:col>
      <xdr:colOff>265840</xdr:colOff>
      <xdr:row>24</xdr:row>
      <xdr:rowOff>227937</xdr:rowOff>
    </xdr:from>
    <xdr:to>
      <xdr:col>8</xdr:col>
      <xdr:colOff>404145</xdr:colOff>
      <xdr:row>24</xdr:row>
      <xdr:rowOff>325936</xdr:rowOff>
    </xdr:to>
    <xdr:sp macro="" textlink="">
      <xdr:nvSpPr>
        <xdr:cNvPr id="73" name="oras1" hidden="1">
          <a:extLst>
            <a:ext uri="{FF2B5EF4-FFF2-40B4-BE49-F238E27FC236}">
              <a16:creationId xmlns:a16="http://schemas.microsoft.com/office/drawing/2014/main" xmlns="" id="{00000000-0008-0000-0100-000049000000}"/>
            </a:ext>
          </a:extLst>
        </xdr:cNvPr>
        <xdr:cNvSpPr/>
      </xdr:nvSpPr>
      <xdr:spPr>
        <a:xfrm rot="10800000">
          <a:off x="3919358" y="6102821"/>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14</xdr:col>
      <xdr:colOff>329313</xdr:colOff>
      <xdr:row>24</xdr:row>
      <xdr:rowOff>64811</xdr:rowOff>
    </xdr:from>
    <xdr:to>
      <xdr:col>14</xdr:col>
      <xdr:colOff>467618</xdr:colOff>
      <xdr:row>24</xdr:row>
      <xdr:rowOff>162810</xdr:rowOff>
    </xdr:to>
    <xdr:sp macro="" textlink="">
      <xdr:nvSpPr>
        <xdr:cNvPr id="74" name="oras1" hidden="1">
          <a:extLst>
            <a:ext uri="{FF2B5EF4-FFF2-40B4-BE49-F238E27FC236}">
              <a16:creationId xmlns:a16="http://schemas.microsoft.com/office/drawing/2014/main" xmlns="" id="{00000000-0008-0000-0100-00004A000000}"/>
            </a:ext>
          </a:extLst>
        </xdr:cNvPr>
        <xdr:cNvSpPr/>
      </xdr:nvSpPr>
      <xdr:spPr>
        <a:xfrm>
          <a:off x="6952590" y="5939695"/>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twoCellAnchor>
    <xdr:from>
      <xdr:col>14</xdr:col>
      <xdr:colOff>329814</xdr:colOff>
      <xdr:row>24</xdr:row>
      <xdr:rowOff>228114</xdr:rowOff>
    </xdr:from>
    <xdr:to>
      <xdr:col>14</xdr:col>
      <xdr:colOff>468119</xdr:colOff>
      <xdr:row>24</xdr:row>
      <xdr:rowOff>326113</xdr:rowOff>
    </xdr:to>
    <xdr:sp macro="" textlink="">
      <xdr:nvSpPr>
        <xdr:cNvPr id="75" name="oras1" hidden="1">
          <a:extLst>
            <a:ext uri="{FF2B5EF4-FFF2-40B4-BE49-F238E27FC236}">
              <a16:creationId xmlns:a16="http://schemas.microsoft.com/office/drawing/2014/main" xmlns="" id="{00000000-0008-0000-0100-00004B000000}"/>
            </a:ext>
          </a:extLst>
        </xdr:cNvPr>
        <xdr:cNvSpPr/>
      </xdr:nvSpPr>
      <xdr:spPr>
        <a:xfrm rot="10800000">
          <a:off x="6953091" y="6102998"/>
          <a:ext cx="138305" cy="97999"/>
        </a:xfrm>
        <a:prstGeom prst="triangl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p/D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Dashboard"/>
      <sheetName val="Data"/>
      <sheetName val="Leyenda"/>
      <sheetName val="Cálculos"/>
    </sheetNames>
    <sheetDataSet>
      <sheetData sheetId="0"/>
      <sheetData sheetId="1"/>
      <sheetData sheetId="2"/>
      <sheetData sheetId="3"/>
      <sheetData sheetId="4">
        <row r="2">
          <cell r="C2" t="str">
            <v>Alimentación</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Axel Amaya" refreshedDate="43703.683186111113" createdVersion="5" refreshedVersion="5" minRefreshableVersion="3" recordCount="8161">
  <cacheSource type="external" connectionId="2"/>
  <cacheFields count="12">
    <cacheField name="Oficina" numFmtId="0">
      <sharedItems containsSemiMixedTypes="0" containsString="0" containsNumber="1" containsInteger="1" minValue="1" maxValue="196" count="79">
        <n v="1"/>
        <n v="2"/>
        <n v="3"/>
        <n v="4"/>
        <n v="5"/>
        <n v="6"/>
        <n v="7"/>
        <n v="8"/>
        <n v="9"/>
        <n v="10"/>
        <n v="13"/>
        <n v="14"/>
        <n v="15"/>
        <n v="16"/>
        <n v="17"/>
        <n v="18"/>
        <n v="19"/>
        <n v="20"/>
        <n v="21"/>
        <n v="22"/>
        <n v="23"/>
        <n v="26"/>
        <n v="28"/>
        <n v="29"/>
        <n v="30"/>
        <n v="32"/>
        <n v="33"/>
        <n v="34"/>
        <n v="35"/>
        <n v="38"/>
        <n v="39"/>
        <n v="40"/>
        <n v="41"/>
        <n v="42"/>
        <n v="43"/>
        <n v="44"/>
        <n v="46"/>
        <n v="47"/>
        <n v="48"/>
        <n v="49"/>
        <n v="51"/>
        <n v="66"/>
        <n v="68"/>
        <n v="69"/>
        <n v="70"/>
        <n v="71"/>
        <n v="72"/>
        <n v="73"/>
        <n v="74"/>
        <n v="76"/>
        <n v="77"/>
        <n v="78"/>
        <n v="79"/>
        <n v="80"/>
        <n v="89"/>
        <n v="91"/>
        <n v="95"/>
        <n v="97"/>
        <n v="98"/>
        <n v="99"/>
        <n v="101"/>
        <n v="102"/>
        <n v="103"/>
        <n v="125"/>
        <n v="131"/>
        <n v="157"/>
        <n v="162"/>
        <n v="164"/>
        <n v="165"/>
        <n v="196"/>
        <n v="11"/>
        <n v="12"/>
        <n v="27"/>
        <n v="37"/>
        <n v="53"/>
        <n v="54"/>
        <n v="36"/>
        <n v="45"/>
        <n v="154"/>
      </sharedItems>
    </cacheField>
    <cacheField name="Fecha" numFmtId="0">
      <sharedItems containsSemiMixedTypes="0" containsNonDate="0" containsDate="1" containsString="0" minDate="2018-06-01T00:00:00" maxDate="2019-08-01T00:00:00" count="341">
        <d v="2018-10-10T00:00:00"/>
        <d v="2018-12-31T00:00:00"/>
        <d v="2018-06-25T00:00:00"/>
        <d v="2018-08-25T00:00:00"/>
        <d v="2018-09-25T00:00:00"/>
        <d v="2018-10-25T00:00:00"/>
        <d v="2018-11-24T00:00:00"/>
        <d v="2018-06-09T00:00:00"/>
        <d v="2018-12-19T00:00:00"/>
        <d v="2018-07-10T00:00:00"/>
        <d v="2018-08-10T00:00:00"/>
        <d v="2018-07-25T00:00:00"/>
        <d v="2018-09-10T00:00:00"/>
        <d v="2018-11-09T00:00:00"/>
        <d v="2018-12-10T00:00:00"/>
        <d v="2018-07-19T00:00:00"/>
        <d v="2018-06-05T00:00:00"/>
        <d v="2018-06-27T00:00:00"/>
        <d v="2018-08-15T00:00:00"/>
        <d v="2018-08-07T00:00:00"/>
        <d v="2018-11-29T00:00:00"/>
        <d v="2018-07-26T00:00:00"/>
        <d v="2018-12-14T00:00:00"/>
        <d v="2018-08-03T00:00:00"/>
        <d v="2018-06-14T00:00:00"/>
        <d v="2018-06-19T00:00:00"/>
        <d v="2018-08-02T00:00:00"/>
        <d v="2018-08-13T00:00:00"/>
        <d v="2018-08-27T00:00:00"/>
        <d v="2018-09-12T00:00:00"/>
        <d v="2018-09-17T00:00:00"/>
        <d v="2018-09-24T00:00:00"/>
        <d v="2018-11-01T00:00:00"/>
        <d v="2018-12-20T00:00:00"/>
        <d v="2018-11-15T00:00:00"/>
        <d v="2018-06-22T00:00:00"/>
        <d v="2018-07-06T00:00:00"/>
        <d v="2018-07-31T00:00:00"/>
        <d v="2018-09-21T00:00:00"/>
        <d v="2018-09-28T00:00:00"/>
        <d v="2018-12-04T00:00:00"/>
        <d v="2018-12-12T00:00:00"/>
        <d v="2018-12-17T00:00:00"/>
        <d v="2018-08-17T00:00:00"/>
        <d v="2018-08-29T00:00:00"/>
        <d v="2018-10-18T00:00:00"/>
        <d v="2018-10-19T00:00:00"/>
        <d v="2018-06-08T00:00:00"/>
        <d v="2018-06-30T00:00:00"/>
        <d v="2018-08-06T00:00:00"/>
        <d v="2018-09-11T00:00:00"/>
        <d v="2018-09-27T00:00:00"/>
        <d v="2018-10-05T00:00:00"/>
        <d v="2018-10-17T00:00:00"/>
        <d v="2018-11-26T00:00:00"/>
        <d v="2018-12-26T00:00:00"/>
        <d v="2018-08-24T00:00:00"/>
        <d v="2018-10-04T00:00:00"/>
        <d v="2018-12-01T00:00:00"/>
        <d v="2018-07-11T00:00:00"/>
        <d v="2018-08-08T00:00:00"/>
        <d v="2018-08-21T00:00:00"/>
        <d v="2018-09-20T00:00:00"/>
        <d v="2018-11-20T00:00:00"/>
        <d v="2018-06-07T00:00:00"/>
        <d v="2018-07-04T00:00:00"/>
        <d v="2018-09-13T00:00:00"/>
        <d v="2018-07-28T00:00:00"/>
        <d v="2018-09-03T00:00:00"/>
        <d v="2018-08-11T00:00:00"/>
        <d v="2018-06-01T00:00:00"/>
        <d v="2018-07-12T00:00:00"/>
        <d v="2018-11-12T00:00:00"/>
        <d v="2018-12-18T00:00:00"/>
        <d v="2018-08-01T00:00:00"/>
        <d v="2018-08-20T00:00:00"/>
        <d v="2018-11-02T00:00:00"/>
        <d v="2018-11-16T00:00:00"/>
        <d v="2018-09-26T00:00:00"/>
        <d v="2018-08-23T00:00:00"/>
        <d v="2018-09-01T00:00:00"/>
        <d v="2018-09-05T00:00:00"/>
        <d v="2018-10-13T00:00:00"/>
        <d v="2018-12-03T00:00:00"/>
        <d v="2018-06-21T00:00:00"/>
        <d v="2018-06-11T00:00:00"/>
        <d v="2018-07-02T00:00:00"/>
        <d v="2018-07-09T00:00:00"/>
        <d v="2018-07-18T00:00:00"/>
        <d v="2018-09-14T00:00:00"/>
        <d v="2018-10-01T00:00:00"/>
        <d v="2018-10-11T00:00:00"/>
        <d v="2018-10-22T00:00:00"/>
        <d v="2018-10-30T00:00:00"/>
        <d v="2018-10-31T00:00:00"/>
        <d v="2018-12-06T00:00:00"/>
        <d v="2018-07-27T00:00:00"/>
        <d v="2018-11-07T00:00:00"/>
        <d v="2018-12-27T00:00:00"/>
        <d v="2018-08-28T00:00:00"/>
        <d v="2018-10-15T00:00:00"/>
        <d v="2018-12-21T00:00:00"/>
        <d v="2018-07-17T00:00:00"/>
        <d v="2018-08-18T00:00:00"/>
        <d v="2018-08-30T00:00:00"/>
        <d v="2018-12-29T00:00:00"/>
        <d v="2018-06-06T00:00:00"/>
        <d v="2018-06-15T00:00:00"/>
        <d v="2018-08-09T00:00:00"/>
        <d v="2018-12-22T00:00:00"/>
        <d v="2018-06-26T00:00:00"/>
        <d v="2018-06-29T00:00:00"/>
        <d v="2018-06-18T00:00:00"/>
        <d v="2018-07-20T00:00:00"/>
        <d v="2018-08-16T00:00:00"/>
        <d v="2018-11-06T00:00:00"/>
        <d v="2018-10-03T00:00:00"/>
        <d v="2018-10-23T00:00:00"/>
        <d v="2018-06-13T00:00:00"/>
        <d v="2018-10-08T00:00:00"/>
        <d v="2018-10-09T00:00:00"/>
        <d v="2018-10-12T00:00:00"/>
        <d v="2018-10-27T00:00:00"/>
        <d v="2018-11-22T00:00:00"/>
        <d v="2018-11-30T00:00:00"/>
        <d v="2018-11-13T00:00:00"/>
        <d v="2018-09-22T00:00:00"/>
        <d v="2018-12-13T00:00:00"/>
        <d v="2018-12-28T00:00:00"/>
        <d v="2018-06-28T00:00:00"/>
        <d v="2018-08-04T00:00:00"/>
        <d v="2018-08-31T00:00:00"/>
        <d v="2018-09-07T00:00:00"/>
        <d v="2018-06-23T00:00:00"/>
        <d v="2018-07-21T00:00:00"/>
        <d v="2018-08-14T00:00:00"/>
        <d v="2018-10-26T00:00:00"/>
        <d v="2018-07-30T00:00:00"/>
        <d v="2018-10-06T00:00:00"/>
        <d v="2018-11-19T00:00:00"/>
        <d v="2018-09-04T00:00:00"/>
        <d v="2018-11-21T00:00:00"/>
        <d v="2018-10-24T00:00:00"/>
        <d v="2018-06-12T00:00:00"/>
        <d v="2018-06-20T00:00:00"/>
        <d v="2018-11-08T00:00:00"/>
        <d v="2018-07-03T00:00:00"/>
        <d v="2018-07-24T00:00:00"/>
        <d v="2018-08-22T00:00:00"/>
        <d v="2018-07-13T00:00:00"/>
        <d v="2018-11-27T00:00:00"/>
        <d v="2018-12-11T00:00:00"/>
        <d v="2018-12-24T00:00:00"/>
        <d v="2018-11-23T00:00:00"/>
        <d v="2018-09-18T00:00:00"/>
        <d v="2018-12-07T00:00:00"/>
        <d v="2018-09-06T00:00:00"/>
        <d v="2018-06-16T00:00:00"/>
        <d v="2018-06-02T00:00:00"/>
        <d v="2018-10-02T00:00:00"/>
        <d v="2018-10-16T00:00:00"/>
        <d v="2018-12-05T00:00:00"/>
        <d v="2018-09-08T00:00:00"/>
        <d v="2018-07-14T00:00:00"/>
        <d v="2018-07-23T00:00:00"/>
        <d v="2018-09-19T00:00:00"/>
        <d v="2018-10-29T00:00:00"/>
        <d v="2018-07-05T00:00:00"/>
        <d v="2018-11-14T00:00:00"/>
        <d v="2018-07-16T00:00:00"/>
        <d v="2018-06-04T00:00:00"/>
        <d v="2019-01-25T00:00:00"/>
        <d v="2019-02-09T00:00:00"/>
        <d v="2019-02-25T00:00:00"/>
        <d v="2019-07-25T00:00:00"/>
        <d v="2019-03-09T00:00:00"/>
        <d v="2019-04-25T00:00:00"/>
        <d v="2019-05-10T00:00:00"/>
        <d v="2019-03-25T00:00:00"/>
        <d v="2019-01-10T00:00:00"/>
        <d v="2019-04-10T00:00:00"/>
        <d v="2019-05-25T00:00:00"/>
        <d v="2019-06-10T00:00:00"/>
        <d v="2019-06-25T00:00:00"/>
        <d v="2019-07-10T00:00:00"/>
        <d v="2019-02-27T00:00:00"/>
        <d v="2019-04-16T00:00:00"/>
        <d v="2019-05-07T00:00:00"/>
        <d v="2019-07-19T00:00:00"/>
        <d v="2019-04-29T00:00:00"/>
        <d v="2019-07-29T00:00:00"/>
        <d v="2019-07-30T00:00:00"/>
        <d v="2019-02-04T00:00:00"/>
        <d v="2019-05-17T00:00:00"/>
        <d v="2019-03-12T00:00:00"/>
        <d v="2019-02-14T00:00:00"/>
        <d v="2019-02-20T00:00:00"/>
        <d v="2019-03-18T00:00:00"/>
        <d v="2019-04-01T00:00:00"/>
        <d v="2019-04-26T00:00:00"/>
        <d v="2019-05-03T00:00:00"/>
        <d v="2019-05-13T00:00:00"/>
        <d v="2019-05-21T00:00:00"/>
        <d v="2019-07-15T00:00:00"/>
        <d v="2019-07-16T00:00:00"/>
        <d v="2019-01-16T00:00:00"/>
        <d v="2019-01-18T00:00:00"/>
        <d v="2019-02-19T00:00:00"/>
        <d v="2019-02-22T00:00:00"/>
        <d v="2019-01-21T00:00:00"/>
        <d v="2019-01-30T00:00:00"/>
        <d v="2019-03-20T00:00:00"/>
        <d v="2019-04-04T00:00:00"/>
        <d v="2019-05-14T00:00:00"/>
        <d v="2019-05-27T00:00:00"/>
        <d v="2019-06-04T00:00:00"/>
        <d v="2019-06-14T00:00:00"/>
        <d v="2019-07-05T00:00:00"/>
        <d v="2019-07-22T00:00:00"/>
        <d v="2019-03-23T00:00:00"/>
        <d v="2019-05-09T00:00:00"/>
        <d v="2019-06-06T00:00:00"/>
        <d v="2019-06-08T00:00:00"/>
        <d v="2019-06-19T00:00:00"/>
        <d v="2019-06-24T00:00:00"/>
        <d v="2019-01-14T00:00:00"/>
        <d v="2019-02-21T00:00:00"/>
        <d v="2019-03-07T00:00:00"/>
        <d v="2019-03-30T00:00:00"/>
        <d v="2019-07-26T00:00:00"/>
        <d v="2019-03-29T00:00:00"/>
        <d v="2019-04-08T00:00:00"/>
        <d v="2019-04-15T00:00:00"/>
        <d v="2019-04-24T00:00:00"/>
        <d v="2019-05-31T00:00:00"/>
        <d v="2019-06-26T00:00:00"/>
        <d v="2019-07-18T00:00:00"/>
        <d v="2019-01-29T00:00:00"/>
        <d v="2019-03-15T00:00:00"/>
        <d v="2019-04-09T00:00:00"/>
        <d v="2019-06-17T00:00:00"/>
        <d v="2019-07-27T00:00:00"/>
        <d v="2019-03-19T00:00:00"/>
        <d v="2019-04-11T00:00:00"/>
        <d v="2019-04-23T00:00:00"/>
        <d v="2019-02-18T00:00:00"/>
        <d v="2019-06-27T00:00:00"/>
        <d v="2019-02-05T00:00:00"/>
        <d v="2019-04-22T00:00:00"/>
        <d v="2019-05-15T00:00:00"/>
        <d v="2019-06-29T00:00:00"/>
        <d v="2019-02-01T00:00:00"/>
        <d v="2019-01-17T00:00:00"/>
        <d v="2019-01-24T00:00:00"/>
        <d v="2019-02-08T00:00:00"/>
        <d v="2019-03-27T00:00:00"/>
        <d v="2019-05-20T00:00:00"/>
        <d v="2019-06-18T00:00:00"/>
        <d v="2019-01-08T00:00:00"/>
        <d v="2019-01-11T00:00:00"/>
        <d v="2019-01-28T00:00:00"/>
        <d v="2019-02-13T00:00:00"/>
        <d v="2019-03-22T00:00:00"/>
        <d v="2019-04-03T00:00:00"/>
        <d v="2019-07-02T00:00:00"/>
        <d v="2019-07-08T00:00:00"/>
        <d v="2019-07-12T00:00:00"/>
        <d v="2019-02-16T00:00:00"/>
        <d v="2019-04-12T00:00:00"/>
        <d v="2019-05-02T00:00:00"/>
        <d v="2019-06-13T00:00:00"/>
        <d v="2019-07-24T00:00:00"/>
        <d v="2019-05-08T00:00:00"/>
        <d v="2019-05-22T00:00:00"/>
        <d v="2019-05-28T00:00:00"/>
        <d v="2019-05-29T00:00:00"/>
        <d v="2019-06-21T00:00:00"/>
        <d v="2019-01-03T00:00:00"/>
        <d v="2019-01-05T00:00:00"/>
        <d v="2019-01-31T00:00:00"/>
        <d v="2019-06-15T00:00:00"/>
        <d v="2019-07-03T00:00:00"/>
        <d v="2019-05-06T00:00:00"/>
        <d v="2019-05-11T00:00:00"/>
        <d v="2019-06-07T00:00:00"/>
        <d v="2019-07-04T00:00:00"/>
        <d v="2019-04-02T00:00:00"/>
        <d v="2019-04-27T00:00:00"/>
        <d v="2019-01-07T00:00:00"/>
        <d v="2019-02-06T00:00:00"/>
        <d v="2019-03-13T00:00:00"/>
        <d v="2019-03-28T00:00:00"/>
        <d v="2019-03-08T00:00:00"/>
        <d v="2019-03-14T00:00:00"/>
        <d v="2019-05-30T00:00:00"/>
        <d v="2019-06-11T00:00:00"/>
        <d v="2019-07-13T00:00:00"/>
        <d v="2019-07-17T00:00:00"/>
        <d v="2019-04-30T00:00:00"/>
        <d v="2019-05-16T00:00:00"/>
        <d v="2019-06-01T00:00:00"/>
        <d v="2019-03-02T00:00:00"/>
        <d v="2019-05-18T00:00:00"/>
        <d v="2019-03-11T00:00:00"/>
        <d v="2019-06-22T00:00:00"/>
        <d v="2019-07-09T00:00:00"/>
        <d v="2019-03-01T00:00:00"/>
        <d v="2019-06-12T00:00:00"/>
        <d v="2019-01-02T00:00:00"/>
        <d v="2019-01-15T00:00:00"/>
        <d v="2019-04-05T00:00:00"/>
        <d v="2019-05-23T00:00:00"/>
        <d v="2019-06-28T00:00:00"/>
        <d v="2019-07-20T00:00:00"/>
        <d v="2019-07-11T00:00:00"/>
        <d v="2019-06-03T00:00:00"/>
        <d v="2019-06-20T00:00:00"/>
        <d v="2019-04-06T00:00:00"/>
        <d v="2019-02-12T00:00:00"/>
        <d v="2019-02-26T00:00:00"/>
        <d v="2019-02-11T00:00:00"/>
        <d v="2019-02-02T00:00:00"/>
        <d v="2019-01-23T00:00:00"/>
        <d v="2019-02-15T00:00:00"/>
        <d v="2019-07-31T00:00:00"/>
        <d v="2019-05-04T00:00:00"/>
        <d v="2019-02-07T00:00:00"/>
        <d v="2019-01-04T00:00:00"/>
        <d v="2019-01-19T00:00:00"/>
        <d v="2019-04-17T00:00:00"/>
        <d v="2019-05-24T00:00:00"/>
        <d v="2019-03-26T00:00:00"/>
        <d v="2019-01-22T00:00:00"/>
        <d v="2019-03-16T00:00:00"/>
        <d v="2019-06-05T00:00:00"/>
        <d v="2019-07-23T00:00:00"/>
        <d v="2019-04-13T00:00:00"/>
        <d v="2019-03-06T00:00:00"/>
        <d v="2019-03-21T00:00:00"/>
        <d v="2019-04-18T00:00:00"/>
        <d v="2019-02-28T00:00:00"/>
      </sharedItems>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ount="41">
        <s v="CAJA"/>
        <s v="SERVICIOS PERSONALES"/>
        <s v="ADMINISTRACION DE SUCURSALES"/>
        <s v="HIPOTECAS"/>
        <s v="GESTION HIPOTECARIA"/>
        <s v="BANCA DE CONSUMO"/>
        <s v="CANALES DE DISTRIBUCION"/>
        <s v="CENTRO DE TARJETAS"/>
        <s v="CANALES ALTERNOS"/>
        <s v="TELEMERCADEO"/>
        <s v="ATM"/>
        <s v="ATENCION A CLIENTES"/>
        <s v="DESARROLLO DE PRODUCTOS"/>
        <s v="VENTAS CONSUMO"/>
        <s v="FUERZAS DE VENTAS PANAMA"/>
        <s v="FUERZA DE VENTAS AUTOS"/>
        <s v="CAMPAðA"/>
        <s v="BANCA COMERCIAL INTERIOR"/>
        <s v="IMAGEN CORPORATIVA"/>
        <s v="NEGOCIOS"/>
        <s v="BANCA CORPORATIVA"/>
        <s v="INTERINOS"/>
        <s v="CUENTAS CORPORATIVAS"/>
        <s v="ZONA LIBRE"/>
        <s v="CANALES EXTERNOS HIP"/>
        <s v="AUTOS"/>
        <s v="BANCA EN LINEA"/>
        <s v="FUERZA DE VENTAS INTERIOR"/>
        <s v="SEGMENTO DE NEGOCIOS"/>
        <s v="BANCA PRIVADA"/>
        <s v="BANCA COMERCIAL"/>
        <s v="BANCA COMERCIAL CENTRO"/>
        <s v="BANCA COMERCIAL PERIFERIA"/>
        <s v="MERCADEO"/>
        <s v="SERVICIOS AL CLIENTE"/>
        <s v="EMISOR DE TARJETAS"/>
        <s v="GESTION Y CONTROL CANALES ALTERNOS"/>
        <s v="MERCADEO Y PUBLICIDAD"/>
        <s v="PERSONALES"/>
        <s v="AFILIACIONES DE COMERCIOS"/>
        <s v="OPERACIONES DE CENTRO DE TARJETAS"/>
      </sharedItems>
    </cacheField>
    <cacheField name="Asiento" numFmtId="0">
      <sharedItems count="69">
        <s v="PAGO NOMINA QUINCENA 1 OCTUBRE 2018"/>
        <s v="CIERRE DE ANIO FISCAL"/>
        <s v="PAGO NOMINA QUINCENA 2 JUNIO 2018"/>
        <s v="PAGO NOMINA QUINCENA 2 AGOSTO 2018"/>
        <s v="PAGO NOMINA QUINCENA 2 SEPTIEMBRE 2018"/>
        <s v="PAGO NOMINA QUINCENA 2 OCTUBRE 2018"/>
        <s v="PAGO NOMINA QUINCENA 2 NOVIEMBRE 2018"/>
        <s v="PAGO NOMINA QUINCENA 1 JUNIO 2018"/>
        <s v="PAGO NOMINA QUINCENA 2 DICIEMBRE 2018"/>
        <s v="PAGO NOMINA QUINCENA 1 JULIO 2018"/>
        <s v="PAGO NOMINA QUINCENA 1 AGOSTO 2018"/>
        <s v="PAGO NOMINA QUINCENA 2 JULIO 2018"/>
        <s v="PAGO NOMINA QUINCENA 1 SEPTIEMBRE 2018"/>
        <s v="PAGO NOMINA QUINCENA 1 NOVIEMBRE 2018"/>
        <s v="PAGO NOMINA QUINCENA 1 DICIEMBRE 2018"/>
        <s v="PLANILLAS DE LIQUIDACIONES JUL 2018"/>
        <s v="PLANILLAS DE LIQUIDACIONES JUN 2018"/>
        <s v="PLANILLAS DE LIQUIDACIONES AGO 2018"/>
        <s v="PLANILLAS DE LIQUIDACIONES NOV 2018"/>
        <s v="PLANILLAS DE LIQUIDACIONES DIC 2018"/>
        <s v="OTROS EGRESOS 18"/>
        <s v="VIATICOS"/>
        <s v="CORREGIMOS ENTRADA DEL 20 DE AGOSTO POR ERROR EN CAUSA. SE DEBIO"/>
        <s v="O/ING. EFECTIVO 18"/>
        <s v="CORRIGE ENTRADA DE GASTOS DE DECORACION DE FIESTAS PATRIAS 2018-"/>
        <s v="VIATICOS 2"/>
        <s v="NC VIATICOS"/>
        <s v="SE CORRIGE ENTRADA DEL DIA 1 DE AGOSTO, SE UTILIZO LA CAUSA INCO"/>
        <s v="CORRECCION DE ENTRADA DE PARTIDA DE FIESTAS PATRIAS"/>
        <s v="EL 21 DE AGOSTO SE SACO EL PRESUPUESTO DE FISTAS PATRIAS POR CAU"/>
        <s v="CORRIGE DIFERENCIA EN RECHAZO MODULO DE CONTABILIDAD"/>
        <s v="INGRESO DE PAGO DE VIATICO DEL 27 DE AGOSTO DE 2018"/>
        <s v="NC ALIMENTACION DE EMPLEADOS NVA"/>
        <s v="ALIMENTACION DE EMPLEADOS CTA NUEVA"/>
        <s v="OTROS EGRESOS 17"/>
        <s v="ALIMENTACION DE EMPLEADOS"/>
        <s v="CORRECCION REG.20/07/2018 CENA"/>
        <s v="NC  RECONOCIMIENTOS"/>
        <s v="RECONOCIMIENTO"/>
        <s v="NC GASTO NO DEDUCIBLES"/>
        <s v="GASTOS NO DEDUCIBLES"/>
        <s v="PAGO NOMINA QUINCENA 2 ENERO 2019"/>
        <s v="PAGO NOMINA QUINCENA 1 FEBRERO 2019"/>
        <s v="PAGO NOMINA QUINCENA 2 FEBRERO 2019"/>
        <s v="PAGO NOMINA QUINCENA 2 JULIO 2019"/>
        <s v="PAGO NOMINA QUINCENA 1 MARZO 2019"/>
        <s v="PAGO NOMINA QUINCENA 2 ABRIL 2019"/>
        <s v="PAGO NOMINA QUINCENA 1 MAYO 2019"/>
        <s v="PAGO NOMINA QUINCENA 2 MARZO 2019"/>
        <s v="PAGO NOMINA QUINCENA 1 ENERO 2019"/>
        <s v="PAGO NOMINA QUINCENA 1 ABRIL 2019"/>
        <s v="PAGO NOMINA QUINCENA 2 MAYO 2019"/>
        <s v="PAGO NOMINA QUINCENA 1 JUNIO 2019"/>
        <s v="PAGO NOMINA QUINCENA 2 JUNIO 2019"/>
        <s v="PAGO NOMINA QUINCENA 1 JULIO 2019"/>
        <s v="PLANILLAS DE LIQUIDACIONES FEB 2019"/>
        <s v="PLANILLAS DE LIQUIDACIONES ABR 2019"/>
        <s v="PLANILLAS DE LIQUIDACIONES MAY 2019"/>
        <s v="PLANILLAS DE LIQUIDACIONES JUL 2019"/>
        <s v="PLANILLAS DE LIQUIDACIONES MAR 2019"/>
        <s v="CORRRECCION DEL 21/03/2019 POR CAUSA DE REGISTRO DE VIATICO MAL"/>
        <s v="CORRIGE  RECHAZO 05-JUNIO-2019"/>
        <s v="CORRECCION DE RECHAZO REG. 08/06/2019"/>
        <s v="CORRIGE RECHAZO 05/JUNIO/2019"/>
        <s v="ALIMENTACION DE EMPLEADOS [EMPL]"/>
        <s v="PROVISION DEL MES ENERO 2019"/>
        <s v="REVERSI╦N - FEBRERO 2019"/>
        <s v="REVERSION - ABRIL 2019"/>
        <s v="REVERSION MAYO 2019"/>
      </sharedItems>
    </cacheField>
    <cacheField name="Comprobante" numFmtId="0">
      <sharedItems count="457">
        <s v="TRANSACCIONES DEL DIA 10/10/2018 RECURSOS HUMANOS"/>
        <s v="CIERRE_DE_CTAS_NOMINALES"/>
        <s v="TRANSACCIONES DEL DIA 06/25/2018 RECURSOS HUMANOS"/>
        <s v="TRANSACCIONES DEL DIA 08/25/2018 RECURSOS HUMANOS"/>
        <s v="TRANSACCIONES DEL DIA 09/25/2018 RECURSOS HUMANOS"/>
        <s v="TRANSACCIONES DEL DIA 10/25/2018 RECURSOS HUMANOS"/>
        <s v="TRANSACCIONES DEL DIA 11/24/2018 RECURSOS HUMANOS"/>
        <s v="TRANSACCIONES DEL DIA 06/09/2018 RECURSOS HUMANOS"/>
        <s v="TRANSACCIONES DEL DIA 12/19/2018 RECURSOS HUMANOS"/>
        <s v="TRANSACCIONES DEL DIA 07/10/2018 RECURSOS HUMANOS"/>
        <s v="TRANSACCIONES DEL DIA 08/10/2018 RECURSOS HUMANOS"/>
        <s v="TRANSACCIONES DEL DIA 07/25/2018 RECURSOS HUMANOS"/>
        <s v="TRANSACCIONES DEL DIA 09/10/2018 RECURSOS HUMANOS"/>
        <s v="TRANSACCIONES DEL DIA 11/09/2018 RECURSOS HUMANOS"/>
        <s v="TRANSACCIONES DEL DIA 12/10/2018 RECURSOS HUMANOS"/>
        <s v="TRANSACCIONES DEL DIA 07/19/2018 RECURSOS HUMANOS"/>
        <s v="TRANSACCIONES DEL DIA 06/05/2018 RECURSOS HUMANOS"/>
        <s v="TRANSACCIONES DEL DIA 06/27/2018 RECURSOS HUMANOS"/>
        <s v="TRANSACCIONES DEL DIA 08/15/2018 RECURSOS HUMANOS"/>
        <s v="TRANSACCIONES DEL DIA 08/07/2018 RECURSOS HUMANOS"/>
        <s v="TRANSACCIONES DEL DIA 11/29/2018 RECURSOS HUMANOS"/>
        <s v="TRANSACCIONES DEL DIA 07/26/2018 RECURSOS HUMANOS"/>
        <s v="TRANSACCIONES DEL DIA 12/14/2018 RECURSOS HUMANOS"/>
        <s v="TRANSACCIONES DEL DIA 08/03/2018 RECURSOS HUMANOS"/>
        <s v="OTROS EGRESOS 1.P.O (OR:1/DES:1 TRN:86 PERF:300086 CAU: 18"/>
        <s v="OTROS EGRESOS 1.P.O (OR:2/DES:2 TRN:86 PERF:300086 CAU: 18"/>
        <s v="OTROS EGRESOS 1.P.O (OR:3/DES:3 TRN:86 PERF:300086 CAU: 18"/>
        <s v="OTROS EGRESOS 1.P.O (OR:4/DES:4 TRN:86 PERF:300086 CAU: 18"/>
        <s v="OTROS EGRESOS 1.P.O (OR:5/DES:5 TRN:86 PERF:300086 CAU: 18"/>
        <s v="OTROS EGRESOS 1.P.O (OR:6/DES:6 TRN:86 PERF:300086 CAU: 18"/>
        <s v="OTROS EGRESOS 1.P.O (OR:7/DES:7 TRN:86 PERF:300086 CAU: 18"/>
        <s v="OTROS EGRESOS 1.P.O (OR:8/DES:8 TRN:86 PERF:300086 CAU: 18"/>
        <s v="TRANSACCIONES DEL DIA 07/28/2018SPYRAL - GESTION ADMINISTRATIVA"/>
        <s v="OTROS EGRESOS 1.P.O (OR:9/DES:9 TRN:86 PERF:300086 CAU: 18"/>
        <s v="TRANSACCIONES DEL DIA 09/27/2018SPYRAL - GESTION ADMINISTRATIVA"/>
        <s v="OTROS EGRESOS 1.P.O (OR:10/DES:10 TRN:86 PERF:300086 CAU: 18"/>
        <s v="TRANSACCIONES DEL DIA 06/01/2018SPYRAL - GESTION ADMINISTRATIVA"/>
        <s v="TRANSACCIONES DEL DIA 07/12/2018SPYRAL - GESTION ADMINISTRATIVA"/>
        <s v="TRANSACCIONES DEL DIA 11/12/2018SPYRAL - GESTION ADMINISTRATIVA"/>
        <s v="TRANSACCIONES DEL DIA 12/18/2018SPYRAL - GESTION ADMINISTRATIVA"/>
        <s v="OTROS EGRESOS 1.P.O (OR:13/DES:13 TRN:86 PERF:300086 CAU: 18"/>
        <s v="OTROS EGRESOS 1.P.O (OR:14/DES:14 TRN:86 PERF:300086 CAU: 18"/>
        <s v="OTROS EGRESOS 1.P.O (OR:15/DES:15 TRN:86 PERF:300086 CAU: 18"/>
        <s v="TRANSACCIONES DEL DIA 08/13/2018SPYRAL - GESTION ADMINISTRATIVA"/>
        <s v="TRANSACCIONES DEL DIA 10/04/2018SPYRAL - GESTION ADMINISTRATIVA"/>
        <s v="TRANSACCIONES DEL DIA 11/29/2018SPYRAL - GESTION ADMINISTRATIVA"/>
        <s v="OTROS EGRESOS 1.P.O (OR:16/DES:16 TRN:86 PERF:300086 CAU: 18"/>
        <s v="OTROS EGRESOS 1.P.O (OR:17/DES:17 TRN:86 PERF:300086 CAU: 18"/>
        <s v="OTROS EGRESOS 1.P.O (OR:18/DES:18 TRN:86 PERF:300086 CAU: 18"/>
        <s v="OTROS EGRESOS 1.P.O (OR:19/DES:19 TRN:86 PERF:300086 CAU: 18"/>
        <s v="OTROS EGRESOS 1.P.O (OR:20/DES:20 TRN:86 PERF:300086 CAU: 18"/>
        <s v="REGISTRO DE ENTRADA DE CAJA"/>
        <s v="OTROS EGRESOS 1.P.O (OR:21/DES:21 TRN:86 PERF:300086 CAU: 18"/>
        <s v="OTROS EGRESOS 1.P.O (OR:22/DES:22 TRN:86 PERF:300086 CAU: 18"/>
        <s v="OTROS EGRESOS 1.P.O (OR:23/DES:23 TRN:86 PERF:300086 CAU: 18"/>
        <s v="OTROS EGRESOS 1.P.O (OR:26/DES:26 TRN:86 PERF:300086 CAU: 18"/>
        <s v="O/ING. EFECTIVO 1.P.O (OR:26/DES:26 TRN:32 PERF:300032E CAU: 18"/>
        <s v="TRANSACCIONES DEL DIA 08/08/2018SPYRAL - GESTION ADMINISTRATIVA"/>
        <s v="OTROS EGRESOS 1.P.O (OR:27/DES:27 TRN:86 PERF:300086 CAU: 18"/>
        <s v="REGISTRO DE ENTRADA DE ADMINISTRACION"/>
        <s v="OTROS EGRESOS 1.P.O (OR:28/DES:28 TRN:86 PERF:300086 CAU: 18"/>
        <s v="OTROS EGRESOS 1.P.O (OR:29/DES:29 TRN:86 PERF:300086 CAU: 18"/>
        <s v="TRANSACCIONES DEL DIA 08/07/2018SPYRAL - GESTION ADMINISTRATIVA"/>
        <s v="TRANSACCIONES DEL DIA 08/09/2018SPYRAL - GESTION ADMINISTRATIVA"/>
        <s v="TRANSACCIONES DEL DIA 10/03/2018SPYRAL - GESTION ADMINISTRATIVA"/>
        <s v="TRANSACCIONES DEL DIA 10/23/2018SPYRAL - GESTION ADMINISTRATIVA"/>
        <s v="OTROS EGRESOS 1.P.O (OR:32/DES:32 TRN:86 PERF:300086 CAU: 18"/>
        <s v="OTROS EGRESOS 1.P.O (OR:33/DES:33 TRN:86 PERF:300086 CAU: 18"/>
        <s v="TRANSACCIONES DEL DIA 06/08/2018SPYRAL - GESTION ADMINISTRATIVA"/>
        <s v="TRANSACCIONES DEL DIA 06/13/2018SPYRAL - GESTION ADMINISTRATIVA"/>
        <s v="TRANSACCIONES DEL DIA 07/26/2018SPYRAL - GESTION ADMINISTRATIVA"/>
        <s v="TRANSACCIONES DEL DIA 08/17/2018SPYRAL - GESTION ADMINISTRATIVA"/>
        <s v="TRANSACCIONES DEL DIA 09/24/2018SPYRAL - GESTION ADMINISTRATIVA"/>
        <s v="TRANSACCIONES DEL DIA 10/15/2018SPYRAL - GESTION ADMINISTRATIVA"/>
        <s v="TRANSACCIONES DEL DIA 11/22/2018SPYRAL - GESTION ADMINISTRATIVA"/>
        <s v="TRANSACCIONES DEL DIA 06/29/2018SPYRAL - GESTION ADMINISTRATIVA"/>
        <s v="TRANSACCIONES DEL DIA 08/16/2018SPYRAL - GESTION ADMINISTRATIVA"/>
        <s v="TRANSACCIONES DEL DIA 09/11/2018SPYRAL - GESTION ADMINISTRATIVA"/>
        <s v="TRANSACCIONES DEL DIA 09/13/2018SPYRAL - GESTION ADMINISTRATIVA"/>
        <s v="TRANSACCIONES DEL DIA 10/01/2018SPYRAL - GESTION ADMINISTRATIVA"/>
        <s v="TRANSACCIONES DEL DIA 10/12/2018SPYRAL - GESTION ADMINISTRATIVA"/>
        <s v="TRANSACCIONES DEL DIA 11/01/2018SPYRAL - GESTION ADMINISTRATIVA"/>
        <s v="TRANSACCIONES DEL DIA 11/13/2018SPYRAL - GESTION ADMINISTRATIVA"/>
        <s v="TRANSACCIONES DEL DIA 09/22/2018SPYRAL - GESTION ADMINISTRATIVA"/>
        <s v="TRANSACCIONES DEL DIA 12/01/2018SPYRAL - GESTION ADMINISTRATIVA"/>
        <s v="TRANSACCIONES DEL DIA 12/13/2018SPYRAL - GESTION ADMINISTRATIVA"/>
        <s v="OTROS EGRESOS 1.P.O (OR:34/DES:34 TRN:86 PERF:300086 CAU: 18"/>
        <s v="OTROS EGRESOS 1.P.O (OR:35/DES:35 TRN:86 PERF:300086 CAU: 18"/>
        <s v="OTROS EGRESOS 1.P.O (OR:37/DES:37 TRN:86 PERF:300086 CAU: 18"/>
        <s v="TRANSACCIONES DEL DIA 07/20/2018SPYRAL - GESTION ADMINISTRATIVA"/>
        <s v="TRANSACCIONES DEL DIA 09/01/2018SPYRAL - GESTION ADMINISTRATIVA"/>
        <s v="TRANSACCIONES DEL DIA 07/25/2018SPYRAL - GESTION ADMINISTRATIVA"/>
        <s v="OTROS EGRESOS 1.P.O (OR:38/DES:38 TRN:86 PERF:300086 CAU: 18"/>
        <s v="TRANSACCIONES DEL DIA 06/05/2018SPYRAL - GESTION ADMINISTRATIVA"/>
        <s v="TRANSACCIONES DEL DIA 07/06/2018SPYRAL - GESTION ADMINISTRATIVA"/>
        <s v="TRANSACCIONES DEL DIA 09/07/2018SPYRAL - GESTION ADMINISTRATIVA"/>
        <s v="TRANSACCIONES DEL DIA 10/08/2018SPYRAL - GESTION ADMINISTRATIVA"/>
        <s v="TRANSACCIONES DEL DIA 12/06/2018SPYRAL - GESTION ADMINISTRATIVA"/>
        <s v="OTROS EGRESOS 1.P.O (OR:39/DES:39 TRN:86 PERF:300086 CAU: 18"/>
        <s v="OTROS EGRESOS 1.P.O (OR:40/DES:40 TRN:86 PERF:300086 CAU: 18"/>
        <s v="TRANSACCIONES DEL DIA 10/26/2018SPYRAL - GESTION ADMINISTRATIVA"/>
        <s v="OTROS EGRESOS 1.P.O (OR:41/DES:41 TRN:86 PERF:300086 CAU: 18"/>
        <s v="TRANSACCIONES DEL DIA 07/30/2018SPYRAL - GESTION ADMINISTRATIVA"/>
        <s v="OTROS EGRESOS 1.P.O (OR:43/DES:43 TRN:86 PERF:300086 CAU: 18"/>
        <s v="OTROS EGRESOS 1.P.O (OR:44/DES:44 TRN:86 PERF:300086 CAU: 18"/>
        <s v="OTROS EGRESOS 1.P.O (OR:46/DES:46 TRN:86 PERF:300086 CAU: 18"/>
        <s v="TRANSACCIONES DEL DIA 09/21/2018SPYRAL - GESTION ADMINISTRATIVA"/>
        <s v="TRANSACCIONES DEL DIA 10/05/2018SPYRAL - GESTION ADMINISTRATIVA"/>
        <s v="OTROS EGRESOS 1.P.O (OR:47/DES:47 TRN:86 PERF:300086 CAU: 18"/>
        <s v="TRANSACCIONES DEL DIA 10/22/2018SPYRAL - GESTION ADMINISTRATIVA"/>
        <s v="TRANSACCIONES DEL DIA 11/19/2018SPYRAL - GESTION ADMINISTRATIVA"/>
        <s v="TRANSACCIONES DEL DIA 11/20/2018SPYRAL - GESTION ADMINISTRATIVA"/>
        <s v="TRANSACCIONES DEL DIA 12/10/2018SPYRAL - GESTION ADMINISTRATIVA"/>
        <s v="TRANSACCIONES DEL DIA 12/12/2018SPYRAL - GESTION ADMINISTRATIVA"/>
        <s v="OTROS EGRESOS 1.P.O (OR:48/DES:48 TRN:86 PERF:300086 CAU: 18"/>
        <s v="TRANSACCIONES DEL DIA 08/02/2018SPYRAL - GESTION ADMINISTRATIVA"/>
        <s v="TRANSACCIONES DEL DIA 08/28/2018SPYRAL - GESTION ADMINISTRATIVA"/>
        <s v="TRANSACCIONES DEL DIA 09/04/2018SPYRAL - GESTION ADMINISTRATIVA"/>
        <s v="TRANSACCIONES DEL DIA 10/11/2018SPYRAL - GESTION ADMINISTRATIVA"/>
        <s v="TRANSACCIONES DEL DIA 10/24/2018SPYRAL - GESTION ADMINISTRATIVA"/>
        <s v="TRANSACCIONES DEL DIA 11/09/2018SPYRAL - GESTION ADMINISTRATIVA"/>
        <s v="OTROS EGRESOS 1.P.O (OR:51/DES:51 TRN:86 PERF:300086 CAU: 18"/>
        <s v="OTROS EGRESOS 1.P.O (OR:53/DES:53 TRN:86 PERF:300086 CAU: 18"/>
        <s v="TRANSACCIONES DEL DIA 08/10/2018SPYRAL - GESTION ADMINISTRATIVA"/>
        <s v="TRANSACCIONES DEL DIA 11/08/2018SPYRAL - GESTION ADMINISTRATIVA"/>
        <s v="TRANSACCIONES DEL DIA 12/04/2018SPYRAL - GESTION ADMINISTRATIVA"/>
        <s v="TRANSACCIONES DEL DIA 08/21/2018SPYRAL - GESTION ADMINISTRATIVA"/>
        <s v="OTROS EGRESOS 1.P.O (OR:69/DES:69 TRN:86 PERF:300086 CAU: 18"/>
        <s v="OTROS EGRESOS 1.P.O (OR:70/DES:70 TRN:86 PERF:300086 CAU: 18"/>
        <s v="OTROS EGRESOS 1.P.O (OR:71/DES:71 TRN:86 PERF:300086 CAU: 18"/>
        <s v="OTROS EGRESOS 1.P.O (OR:72/DES:72 TRN:86 PERF:300086 CAU: 18"/>
        <s v="OTROS EGRESOS 1.P.O (OR:73/DES:73 TRN:86 PERF:300086 CAU: 18"/>
        <s v="TRANSACCIONES DEL DIA 07/24/2018SPYRAL - GESTION ADMINISTRATIVA"/>
        <s v="OTROS EGRESOS 1.P.O (OR:74/DES:74 TRN:86 PERF:300086 CAU: 18"/>
        <s v="OTROS EGRESOS 1.P.O (OR:76/DES:76 TRN:86 PERF:300086 CAU: 18"/>
        <s v="OTROS EGRESOS 1.P.O (OR:77/DES:77 TRN:86 PERF:300086 CAU: 18"/>
        <s v="OTROS EGRESOS 1.P.O (OR:78/DES:78 TRN:86 PERF:300086 CAU: 18"/>
        <s v="OTROS EGRESOS 1.P.O (OR:79/DES:79 TRN:86 PERF:300086 CAU: 18"/>
        <s v="OTROS EGRESOS 1.P.O (OR:89/DES:89 TRN:86 PERF:300086 CAU: 18"/>
        <s v="TRANSACCIONES DEL DIA 06/07/2018SPYRAL - GESTION ADMINISTRATIVA"/>
        <s v="TRANSACCIONES DEL DIA 06/25/2018SPYRAL - GESTION ADMINISTRATIVA"/>
        <s v="TRANSACCIONES DEL DIA 07/17/2018SPYRAL - GESTION ADMINISTRATIVA"/>
        <s v="TRANSACCIONES DEL DIA 08/23/2018SPYRAL - GESTION ADMINISTRATIVA"/>
        <s v="TRANSACCIONES DEL DIA 09/18/2018SPYRAL - GESTION ADMINISTRATIVA"/>
        <s v="TRANSACCIONES DEL DIA 10/17/2018SPYRAL - GESTION ADMINISTRATIVA"/>
        <s v="TRANSACCIONES DEL DIA 12/07/2018SPYRAL - GESTION ADMINISTRATIVA"/>
        <s v="TRANSACCIONES DEL DIA 09/06/2018SPYRAL - GESTION ADMINISTRATIVA"/>
        <s v="TRANSACCIONES DEL DIA 06/16/2018SPYRAL - GESTION ADMINISTRATIVA"/>
        <s v="TRANSACCIONES DEL DIA 07/13/2018SPYRAL - GESTION ADMINISTRATIVA"/>
        <s v="TRANSACCIONES DEL DIA 08/14/2018SPYRAL - GESTION ADMINISTRATIVA"/>
        <s v="TRANSACCIONES DEL DIA 06/27/2018SPYRAL - GESTION ADMINISTRATIVA"/>
        <s v="TRANSACCIONES DEL DIA 08/01/2018SPYRAL - GESTION ADMINISTRATIVA"/>
        <s v="TRANSACCIONES DEL DIA 08/11/2018SPYRAL - GESTION ADMINISTRATIVA"/>
        <s v="TRANSACCIONES DEL DIA 08/24/2018SPYRAL - GESTION ADMINISTRATIVA"/>
        <s v="TRANSACCIONES DEL DIA 09/14/2018SPYRAL - GESTION ADMINISTRATIVA"/>
        <s v="TRANSACCIONES DEL DIA 10/19/2018SPYRAL - GESTION ADMINISTRATIVA"/>
        <s v="TRANSACCIONES DEL DIA 11/16/2018SPYRAL - GESTION ADMINISTRATIVA"/>
        <s v="TRANSACCIONES DEL DIA 11/23/2018SPYRAL - GESTION ADMINISTRATIVA"/>
        <s v="TRANSACCIONES DEL DIA 06/15/2018SPYRAL - GESTION ADMINISTRATIVA"/>
        <s v="TRANSACCIONES DEL DIA 09/17/2018SPYRAL - GESTION ADMINISTRATIVA"/>
        <s v="TRANSACCIONES DEL DIA 09/26/2018SPYRAL - GESTION ADMINISTRATIVA"/>
        <s v="TRANSACCIONES DEL DIA 06/11/2018SPYRAL - GESTION ADMINISTRATIVA"/>
        <s v="TRANSACCIONES DEL DIA 06/20/2018SPYRAL - GESTION ADMINISTRATIVA"/>
        <s v="TRANSACCIONES DEL DIA 08/31/2018SPYRAL - GESTION ADMINISTRATIVA"/>
        <s v="TRANSACCIONES DEL DIA 12/28/2018SPYRAL - GESTION ADMINISTRATIVA"/>
        <s v="TRANSACCIONES DEL DIA 07/27/2018SPYRAL - GESTION ADMINISTRATIVA"/>
        <s v="TRANSACCIONES DEL DIA 12/11/2018SPYRAL - GESTION ADMINISTRATIVA"/>
        <s v="TRANSACCIONES DEL DIA 12/17/2018SPYRAL - GESTION ADMINISTRATIVA"/>
        <s v="TRANSACCIONES DEL DIA 06/02/2018SPYRAL - GESTION ADMINISTRATIVA"/>
        <s v="TRANSACCIONES DEL DIA 06/19/2018SPYRAL - GESTION ADMINISTRATIVA"/>
        <s v="TRANSACCIONES DEL DIA 06/22/2018SPYRAL - GESTION ADMINISTRATIVA"/>
        <s v="TRANSACCIONES DEL DIA 06/26/2018SPYRAL - GESTION ADMINISTRATIVA"/>
        <s v="TRANSACCIONES DEL DIA 07/03/2018SPYRAL - GESTION ADMINISTRATIVA"/>
        <s v="TRANSACCIONES DEL DIA 08/18/2018SPYRAL - GESTION ADMINISTRATIVA"/>
        <s v="TRANSACCIONES DEL DIA 08/22/2018SPYRAL - GESTION ADMINISTRATIVA"/>
        <s v="TRANSACCIONES DEL DIA 09/05/2018SPYRAL - GESTION ADMINISTRATIVA"/>
        <s v="TRANSACCIONES DEL DIA 09/20/2018SPYRAL - GESTION ADMINISTRATIVA"/>
        <s v="TRANSACCIONES DEL DIA 10/02/2018SPYRAL - GESTION ADMINISTRATIVA"/>
        <s v="TRANSACCIONES DEL DIA 10/13/2018SPYRAL - GESTION ADMINISTRATIVA"/>
        <s v="TRANSACCIONES DEL DIA 10/16/2018SPYRAL - GESTION ADMINISTRATIVA"/>
        <s v="TRANSACCIONES DEL DIA 10/18/2018SPYRAL - GESTION ADMINISTRATIVA"/>
        <s v="TRANSACCIONES DEL DIA 10/27/2018SPYRAL - GESTION ADMINISTRATIVA"/>
        <s v="TRANSACCIONES DEL DIA 11/02/2018SPYRAL - GESTION ADMINISTRATIVA"/>
        <s v="TRANSACCIONES DEL DIA 11/07/2018SPYRAL - GESTION ADMINISTRATIVA"/>
        <s v="TRANSACCIONES DEL DIA 11/15/2018SPYRAL - GESTION ADMINISTRATIVA"/>
        <s v="TRANSACCIONES DEL DIA 11/21/2018SPYRAL - GESTION ADMINISTRATIVA"/>
        <s v="TRANSACCIONES DEL DIA 12/05/2018SPYRAL - GESTION ADMINISTRATIVA"/>
        <s v="TRANSACCIONES DEL DIA 12/19/2018SPYRAL - GESTION ADMINISTRATIVA"/>
        <s v="TRANSACCIONES DEL DIA 12/26/2018SPYRAL - GESTION ADMINISTRATIVA"/>
        <s v="TRANSACCIONES DEL DIA 07/09/2018SPYRAL - GESTION ADMINISTRATIVA"/>
        <s v="TRANSACCIONES DEL DIA 07/04/2018SPYRAL - GESTION ADMINISTRATIVA"/>
        <s v="TRANSACCIONES DEL DIA 08/29/2018SPYRAL - GESTION ADMINISTRATIVA"/>
        <s v="TRANSACCIONES DEL DIA 09/08/2018SPYRAL - GESTION ADMINISTRATIVA"/>
        <s v="TRANSACCIONES DEL DIA 11/24/2018SPYRAL - GESTION ADMINISTRATIVA"/>
        <s v="TRANSACCIONES DEL DIA 12/24/2018SPYRAL - GESTION ADMINISTRATIVA"/>
        <s v="TRANSACCIONES DEL DIA 07/14/2018SPYRAL - GESTION ADMINISTRATIVA"/>
        <s v="TRANSACCIONES DEL DIA 08/30/2018SPYRAL - GESTION ADMINISTRATIVA"/>
        <s v="TRANSACCIONES DEL DIA 10/10/2018SPYRAL - GESTION ADMINISTRATIVA"/>
        <s v="TRANSACCIONES DEL DIA 12/27/2018SPYRAL - GESTION ADMINISTRATIVA"/>
        <s v="TRANSACCIONES DEL DIA 09/25/2018SPYRAL - GESTION ADMINISTRATIVA"/>
        <s v="TRANSACCIONES DEL DIA 07/23/2018SPYRAL - GESTION ADMINISTRATIVA"/>
        <s v="TRANSACCIONES DEL DIA 06/12/2018SPYRAL - GESTION ADMINISTRATIVA"/>
        <s v="TRANSACCIONES DEL DIA 06/14/2018SPYRAL - GESTION ADMINISTRATIVA"/>
        <s v="TRANSACCIONES DEL DIA 06/21/2018SPYRAL - GESTION ADMINISTRATIVA"/>
        <s v="TRANSACCIONES DEL DIA 06/28/2018SPYRAL - GESTION ADMINISTRATIVA"/>
        <s v="TRANSACCIONES DEL DIA 09/19/2018SPYRAL - GESTION ADMINISTRATIVA"/>
        <s v="TRANSACCIONES DEL DIA 11/30/2018SPYRAL - GESTION ADMINISTRATIVA"/>
        <s v="TRANSACCIONES DEL DIA 12/21/2018SPYRAL - GESTION ADMINISTRATIVA"/>
        <s v="TRANSACCIONES DEL DIA 12/22/2018SPYRAL - GESTION ADMINISTRATIVA"/>
        <s v="TRANSACCIONES DEL DIA 06/18/2018SPYRAL - GESTION ADMINISTRATIVA"/>
        <s v="TRANSACCIONES DEL DIA 09/28/2018SPYRAL - GESTION ADMINISTRATIVA"/>
        <s v="TRANSACCIONES DEL DIA 12/14/2018SPYRAL - GESTION ADMINISTRATIVA"/>
        <s v="TRANSACCIONES DEL DIA 10/09/2018SPYRAL - GESTION ADMINISTRATIVA"/>
        <s v="TRANSACCIONES DEL DIA 11/06/2018SPYRAL - GESTION ADMINISTRATIVA"/>
        <s v="TRANSACCIONES DEL DIA 11/27/2018SPYRAL - GESTION ADMINISTRATIVA"/>
        <s v="TRANSACCIONES DEL DIA 12/03/2018SPYRAL - GESTION ADMINISTRATIVA"/>
        <s v="TRANSACCIONES DEL DIA 07/19/2018SPYRAL - GESTION ADMINISTRATIVA"/>
        <s v="TRANSACCIONES DEL DIA 10/29/2018SPYRAL - GESTION ADMINISTRATIVA"/>
        <s v="TRANSACCIONES DEL DIA 07/05/2018SPYRAL - GESTION ADMINISTRATIVA"/>
        <s v="TRANSACCIONES DEL DIA 08/15/2018SPYRAL - GESTION ADMINISTRATIVA"/>
        <s v="TRANSACCIONES DEL DIA 08/20/2018SPYRAL - GESTION ADMINISTRATIVA"/>
        <s v="TRANSACCIONES DEL DIA 08/03/2018SPYRAL - GESTION ADMINISTRATIVA"/>
        <s v="TRANSACCIONES DEL DIA 09/03/2018SPYRAL - GESTION ADMINISTRATIVA"/>
        <s v="TRANSACCIONES DEL DIA 06/06/2018SPYRAL - GESTION ADMINISTRATIVA"/>
        <s v="TRANSACCIONES DEL DIA 07/02/2018SPYRAL - GESTION ADMINISTRATIVA"/>
        <s v="TRANSACCIONES DEL DIA 11/14/2018SPYRAL - GESTION ADMINISTRATIVA"/>
        <s v="TRANSACCIONES DEL DIA 07/21/2018SPYRAL - GESTION ADMINISTRATIVA"/>
        <s v="OTROS EGRESOS 1.P.O (OR:95/DES:95 TRN:86 PERF:300086 CAU: 18"/>
        <s v="OTROS EGRESOS 1.P.O (OR:97/DES:97 TRN:86 PERF:300086 CAU: 18"/>
        <s v="OTROS EGRESOS 1.P.O (OR:99/DES:99 TRN:86 PERF:300086 CAU: 18"/>
        <s v="OTROS EGRESOS 1.P.O (OR:101/DES:101 TRN:86 PERF:300086 CAU: 18"/>
        <s v="OTROS EGRESOS 1.P.O (OR:102/DES:102 TRN:86 PERF:300086 CAU: 18"/>
        <s v="OTROS EGRESOS 1.P.O (OR:103/DES:103 TRN:86 PERF:300086 CAU: 18"/>
        <s v="OTROS EGRESOS 1.P.O (OR:125/DES:125 TRN:86 PERF:300086 CAU: 18"/>
        <s v="OTROS EGRESOS 1.P.O (OR:131/DES:131 TRN:86 PERF:300086 CAU: 18"/>
        <s v="O/ING. EFECTIVO 1.P.O (OR:131/DES:131 TRN:32 PERF:300032E CAU: 1"/>
        <s v="PARA REGISTRAR CAJA"/>
        <s v="OTROS EGRESOS 1.P.O (OR:162/DES:162 TRN:86 PERF:300086 CAU: 18"/>
        <s v="OTROS EGRESOS 1.P.O (OR:164/DES:164 TRN:86 PERF:300086 CAU: 18"/>
        <s v="OTROS EGRESOS 1.P.O (OR:165/DES:165 TRN:86 PERF:300086 CAU: 18"/>
        <s v="OTROS EGRESOS 1.P.O (OR:196/DES:196 TRN:86 PERF:300086 CAU: 18"/>
        <s v="TRANSACCIONES DEL DIA 12/20/2018SPYRAL - GESTION ADMINISTRATIVA"/>
        <s v="TRANSACCIONES DEL DIA 07/18/2018SPYRAL - GESTION ADMINISTRATIVA"/>
        <s v="TRANSACCIONES DEL DIA 08/25/2018SPYRAL - GESTION ADMINISTRATIVA"/>
        <s v="TRANSACCIONES DEL DIA 08/06/2018SPYRAL - GESTION ADMINISTRATIVA"/>
        <s v="TRANSACCIONES DEL DIA 08/27/2018SPYRAL - GESTION ADMINISTRATIVA"/>
        <s v="TRANSACCIONES DEL DIA 11/26/2018SPYRAL - GESTION ADMINISTRATIVA"/>
        <s v="TRANSACCIONES DEL DIA 09/10/2018SPYRAL - GESTION ADMINISTRATIVA"/>
        <s v="TRANSACCIONES DEL DIA 09/12/2018SPYRAL - GESTION ADMINISTRATIVA"/>
        <s v="TRANSACCIONES DEL DIA 07/16/2018SPYRAL - GESTION ADMINISTRATIVA"/>
        <s v="TRANSACCIONES DEL DIA 07/31/2018SPYRAL - GESTION ADMINISTRATIVA"/>
        <s v="OTROS EGRESOS 1.P.O (OR:53/DES:53 TRN:86 PERF:300086 CAU: 17"/>
        <s v="TRANSACCIONES DEL DIA 06/04/2018SPYRAL - GESTION ADMINISTRATIVA"/>
        <s v="CORRECCION REG.20/07/2018 CENA"/>
        <s v="TRANSACCIONES DEL DIA 06/23/2018SPYRAL - GESTION ADMINISTRATIVA"/>
        <s v="TRANSACCIONES DEL DIA 07/10/2018SPYRAL - GESTION ADMINISTRATIVA"/>
        <s v="TRANSACCIONES DEL DIA 07/11/2018SPYRAL - GESTION ADMINISTRATIVA"/>
        <s v="TRANSACCIONES DEL DIA 01/25/2019 RECURSOS HUMANOS"/>
        <s v="TRANSACCIONES DEL DIA 02/09/2019 RECURSOS HUMANOS"/>
        <s v="TRANSACCIONES DEL DIA 02/25/2019 RECURSOS HUMANOS"/>
        <s v="TRANSACCIONES DEL DIA 07/25/2019 RECURSOS HUMANOS"/>
        <s v="TRANSACCIONES DEL DIA 03/09/2019 RECURSOS HUMANOS"/>
        <s v="TRANSACCIONES DEL DIA 04/25/2019 RECURSOS HUMANOS"/>
        <s v="TRANSACCIONES DEL DIA 05/10/2019 RECURSOS HUMANOS"/>
        <s v="TRANSACCIONES DEL DIA 03/25/2019 RECURSOS HUMANOS"/>
        <s v="TRANSACCIONES DEL DIA 01/10/2019 RECURSOS HUMANOS"/>
        <s v="TRANSACCIONES DEL DIA 04/10/2019 RECURSOS HUMANOS"/>
        <s v="TRANSACCIONES DEL DIA 05/25/2019 RECURSOS HUMANOS"/>
        <s v="TRANSACCIONES DEL DIA 06/10/2019 RECURSOS HUMANOS"/>
        <s v="TRANSACCIONES DEL DIA 06/25/2019 RECURSOS HUMANOS"/>
        <s v="TRANSACCIONES DEL DIA 07/10/2019 RECURSOS HUMANOS"/>
        <s v="TRANSACCIONES DEL DIA 02/27/2019 RECURSOS HUMANOS"/>
        <s v="TRANSACCIONES DEL DIA 04/16/2019 RECURSOS HUMANOS"/>
        <s v="TRANSACCIONES DEL DIA 05/07/2019 RECURSOS HUMANOS"/>
        <s v="TRANSACCIONES DEL DIA 07/19/2019 RECURSOS HUMANOS"/>
        <s v="TRANSACCIONES DEL DIA 04/29/2019 RECURSOS HUMANOS"/>
        <s v="TRANSACCIONES DEL DIA 07/29/2019 RECURSOS HUMANOS"/>
        <s v="TRANSACCIONES DEL DIA 07/30/2019 RECURSOS HUMANOS"/>
        <s v="TRANSACCIONES DEL DIA 02/04/2019 RECURSOS HUMANOS"/>
        <s v="TRANSACCIONES DEL DIA 05/17/2019 RECURSOS HUMANOS"/>
        <s v="TRANSACCIONES DEL DIA 03/12/2019 RECURSOS HUMANOS"/>
        <s v="TRANSACCIONES DEL DIA 07/26/2019SPYRAL - GESTION ADMINISTRATIVA"/>
        <s v="TRANSACCIONES DEL DIA 07/25/2019SPYRAL - GESTION ADMINISTRATIVA"/>
        <s v="TRANSACCIONES DEL DIA 03/29/2019SPYRAL - GESTION ADMINISTRATIVA"/>
        <s v="TRANSACCIONES DEL DIA 01/18/2019SPYRAL - GESTION ADMINISTRATIVA"/>
        <s v="TRANSACCIONES DEL DIA 02/18/2019SPYRAL - GESTION ADMINISTRATIVA"/>
        <s v="TRANSACCIONES DEL DIA 03/20/2019SPYRAL - GESTION ADMINISTRATIVA"/>
        <s v="TRANSACCIONES DEL DIA 06/27/2019SPYRAL - GESTION ADMINISTRATIVA"/>
        <s v="TRANSACCIONES DEL DIA 07/15/2019SPYRAL - GESTION ADMINISTRATIVA"/>
        <s v="TRANSACCIONES DEL DIA 02/05/2019SPYRAL - GESTION ADMINISTRATIVA"/>
        <s v="TRANSACCIONES DEL DIA 04/15/2019SPYRAL - GESTION ADMINISTRATIVA"/>
        <s v="TRANSACCIONES DEL DIA 02/01/2019SPYRAL - GESTION ADMINISTRATIVA"/>
        <s v="TRANSACCIONES DEL DIA 01/24/2019SPYRAL - GESTION ADMINISTRATIVA"/>
        <s v="TRANSACCIONES DEL DIA 03/27/2019SPYRAL - GESTION ADMINISTRATIVA"/>
        <s v="TRANSACCIONES DEL DIA 05/20/2019SPYRAL - GESTION ADMINISTRATIVA"/>
        <s v="TRANSACCIONES DEL DIA 06/15/2019SPYRAL - GESTION ADMINISTRATIVA"/>
        <s v="TRANSACCIONES DEL DIA 02/27/2019SPYRAL - GESTION ADMINISTRATIVA"/>
        <s v="TRANSACCIONES DEL DIA 04/02/2019SPYRAL - GESTION ADMINISTRATIVA"/>
        <s v="TRANSACCIONES DEL DIA 04/26/2019SPYRAL - GESTION ADMINISTRATIVA"/>
        <s v="TRANSACCIONES DEL DIA 01/16/2019SPYRAL - GESTION ADMINISTRATIVA"/>
        <s v="TRANSACCIONES DEL DIA 02/04/2019SPYRAL - GESTION ADMINISTRATIVA"/>
        <s v="TRANSACCIONES DEL DIA 02/06/2019SPYRAL - GESTION ADMINISTRATIVA"/>
        <s v="TRANSACCIONES DEL DIA 03/13/2019SPYRAL - GESTION ADMINISTRATIVA"/>
        <s v="TRANSACCIONES DEL DIA 03/28/2019SPYRAL - GESTION ADMINISTRATIVA"/>
        <s v="TRANSACCIONES DEL DIA 04/22/2019SPYRAL - GESTION ADMINISTRATIVA"/>
        <s v="TRANSACCIONES DEL DIA 05/21/2019SPYRAL - GESTION ADMINISTRATIVA"/>
        <s v="TRANSACCIONES DEL DIA 05/27/2019SPYRAL - GESTION ADMINISTRATIVA"/>
        <s v="TRANSACCIONES DEL DIA 05/29/2019SPYRAL - GESTION ADMINISTRATIVA"/>
        <s v="TRANSACCIONES DEL DIA 03/23/2019SPYRAL - GESTION ADMINISTRATIVA"/>
        <s v="TRANSACCIONES DEL DIA 05/09/2019SPYRAL - GESTION ADMINISTRATIVA"/>
        <s v="TRANSACCIONES DEL DIA 06/11/2019SPYRAL - GESTION ADMINISTRATIVA"/>
        <s v="TRANSACCIONES DEL DIA 07/02/2019SPYRAL - GESTION ADMINISTRATIVA"/>
        <s v="TRANSACCIONES DEL DIA 07/13/2019SPYRAL - GESTION ADMINISTRATIVA"/>
        <s v="TRANSACCIONES DEL DIA 07/17/2019SPYRAL - GESTION ADMINISTRATIVA"/>
        <s v="TRANSACCIONES DEL DIA 04/30/2019SPYRAL - GESTION ADMINISTRATIVA"/>
        <s v="TRANSACCIONES DEL DIA 05/16/2019SPYRAL - GESTION ADMINISTRATIVA"/>
        <s v="TRANSACCIONES DEL DIA 06/01/2019SPYRAL - GESTION ADMINISTRATIVA"/>
        <s v="TRANSACCIONES DEL DIA 07/16/2019SPYRAL - GESTION ADMINISTRATIVA"/>
        <s v="TRANSACCIONES DEL DIA 07/30/2019SPYRAL - GESTION ADMINISTRATIVA"/>
        <s v="TRANSACCIONES DEL DIA 04/04/2019SPYRAL - GESTION ADMINISTRATIVA"/>
        <s v="TRANSACCIONES DEL DIA 02/13/2019SPYRAL - GESTION ADMINISTRATIVA"/>
        <s v="TRANSACCIONES DEL DIA 04/16/2019SPYRAL - GESTION ADMINISTRATIVA"/>
        <s v="TRANSACCIONES DEL DIA 06/04/2019SPYRAL - GESTION ADMINISTRATIVA"/>
        <s v="TRANSACCIONES DEL DIA 07/05/2019SPYRAL - GESTION ADMINISTRATIVA"/>
        <s v="TRANSACCIONES DEL DIA 05/18/2019SPYRAL - GESTION ADMINISTRATIVA"/>
        <s v="TRANSACCIONES DEL DIA 01/03/2019SPYRAL - GESTION ADMINISTRATIVA"/>
        <s v="TRANSACCIONES DEL DIA 02/08/2019SPYRAL - GESTION ADMINISTRATIVA"/>
        <s v="TRANSACCIONES DEL DIA 03/11/2019SPYRAL - GESTION ADMINISTRATIVA"/>
        <s v="TRANSACCIONES DEL DIA 05/07/2019SPYRAL - GESTION ADMINISTRATIVA"/>
        <s v="TRANSACCIONES DEL DIA 06/22/2019SPYRAL - GESTION ADMINISTRATIVA"/>
        <s v="TRANSACCIONES DEL DIA 06/25/2019SPYRAL - GESTION ADMINISTRATIVA"/>
        <s v="TRANSACCIONES DEL DIA 07/09/2019SPYRAL - GESTION ADMINISTRATIVA"/>
        <s v="TRANSACCIONES DEL DIA 06/14/2019SPYRAL - GESTION ADMINISTRATIVA"/>
        <s v="TRANSACCIONES DEL DIA 01/02/2019SPYRAL - GESTION ADMINISTRATIVA"/>
        <s v="TRANSACCIONES DEL DIA 01/15/2019SPYRAL - GESTION ADMINISTRATIVA"/>
        <s v="TRANSACCIONES DEL DIA 04/05/2019SPYRAL - GESTION ADMINISTRATIVA"/>
        <s v="TRANSACCIONES DEL DIA 03/01/2019SPYRAL - GESTION ADMINISTRATIVA"/>
        <s v="TRANSACCIONES DEL DIA 03/14/2019SPYRAL - GESTION ADMINISTRATIVA"/>
        <s v="TRANSACCIONES DEL DIA 04/01/2019SPYRAL - GESTION ADMINISTRATIVA"/>
        <s v="TRANSACCIONES DEL DIA 04/12/2019SPYRAL - GESTION ADMINISTRATIVA"/>
        <s v="OTROS EGRESOS 1.P.O (OR:42/DES:42 TRN:86 PERF:300086 CAU: 18"/>
        <s v="TRANSACCIONES DEL DIA 07/20/2019SPYRAL - GESTION ADMINISTRATIVA"/>
        <s v="TRANSACCIONES DEL DIA 07/29/2019SPYRAL - GESTION ADMINISTRATIVA"/>
        <s v="OTROS EGRESOS 1.P.O (OR:45/DES:45 TRN:86 PERF:300086 CAU: 18"/>
        <s v="TRANSACCIONES DEL DIA 04/24/2019SPYRAL - GESTION ADMINISTRATIVA"/>
        <s v="TRANSACCIONES DEL DIA 04/29/2019SPYRAL - GESTION ADMINISTRATIVA"/>
        <s v="TRANSACCIONES DEL DIA 05/10/2019SPYRAL - GESTION ADMINISTRATIVA"/>
        <s v="TRANSACCIONES DEL DIA 06/06/2019SPYRAL - GESTION ADMINISTRATIVA"/>
        <s v="TRANSACCIONES DEL DIA 06/20/2019SPYRAL - GESTION ADMINISTRATIVA"/>
        <s v="TRANSACCIONES DEL DIA 01/08/2019SPYRAL - GESTION ADMINISTRATIVA"/>
        <s v="TRANSACCIONES DEL DIA 02/26/2019SPYRAL - GESTION ADMINISTRATIVA"/>
        <s v="TRANSACCIONES DEL DIA 05/03/2019SPYRAL - GESTION ADMINISTRATIVA"/>
        <s v="TRANSACCIONES DEL DIA 03/08/2019SPYRAL - GESTION ADMINISTRATIVA"/>
        <s v="TRANSACCIONES DEL DIA 03/25/2019SPYRAL - GESTION ADMINISTRATIVA"/>
        <s v="TRANSACCIONES DEL DIA 05/22/2019SPYRAL - GESTION ADMINISTRATIVA"/>
        <s v="TRANSACCIONES DEL DIA 01/11/2019SPYRAL - GESTION ADMINISTRATIVA"/>
        <s v="OTROS EGRESOS 1.P.O (OR:66/DES:66 TRN:86 PERF:300086 CAU: 18"/>
        <s v="OTROS EGRESOS 1.P.O (OR:68/DES:68 TRN:86 PERF:300086 CAU: 18"/>
        <s v="TRANSACCIONES DEL DIA 05/06/2019SPYRAL - GESTION ADMINISTRATIVA"/>
        <s v="TRANSACCIONES DEL DIA 05/15/2019SPYRAL - GESTION ADMINISTRATIVA"/>
        <s v="TRANSACCIONES DEL DIA 05/08/2019SPYRAL - GESTION ADMINISTRATIVA"/>
        <s v="TRANSACCIONES DEL DIA 05/14/2019SPYRAL - GESTION ADMINISTRATIVA"/>
        <s v="TRANSACCIONES DEL DIA 05/25/2019SPYRAL - GESTION ADMINISTRATIVA"/>
        <s v="TRANSACCIONES DEL DIA 06/13/2019SPYRAL - GESTION ADMINISTRATIVA"/>
        <s v="OTROS EGRESOS 1.P.O (OR:80/DES:80 TRN:86 PERF:300086 CAU: 18"/>
        <s v="CORRECCION DE REGISTRO DE VIATICO MAL POSTEADO"/>
        <s v="TRANSACCIONES DEL DIA 01/19/2019SPYRAL - GESTION ADMINISTRATIVA"/>
        <s v="TRANSACCIONES DEL DIA 02/15/2019SPYRAL - GESTION ADMINISTRATIVA"/>
        <s v="TRANSACCIONES DEL DIA 03/22/2019SPYRAL - GESTION ADMINISTRATIVA"/>
        <s v="TRANSACCIONES DEL DIA 05/17/2019SPYRAL - GESTION ADMINISTRATIVA"/>
        <s v="TRANSACCIONES DEL DIA 07/12/2019SPYRAL - GESTION ADMINISTRATIVA"/>
        <s v="TRANSACCIONES DEL DIA 07/18/2019SPYRAL - GESTION ADMINISTRATIVA"/>
        <s v="TRANSACCIONES DEL DIA 07/11/2019SPYRAL - GESTION ADMINISTRATIVA"/>
        <s v="TRANSACCIONES DEL DIA 02/14/2019SPYRAL - GESTION ADMINISTRATIVA"/>
        <s v="TRANSACCIONES DEL DIA 02/19/2019SPYRAL - GESTION ADMINISTRATIVA"/>
        <s v="TRANSACCIONES DEL DIA 02/20/2019SPYRAL - GESTION ADMINISTRATIVA"/>
        <s v="TRANSACCIONES DEL DIA 02/21/2019SPYRAL - GESTION ADMINISTRATIVA"/>
        <s v="TRANSACCIONES DEL DIA 02/22/2019SPYRAL - GESTION ADMINISTRATIVA"/>
        <s v="TRANSACCIONES DEL DIA 02/25/2019SPYRAL - GESTION ADMINISTRATIVA"/>
        <s v="TRANSACCIONES DEL DIA 03/15/2019SPYRAL - GESTION ADMINISTRATIVA"/>
        <s v="TRANSACCIONES DEL DIA 04/17/2019SPYRAL - GESTION ADMINISTRATIVA"/>
        <s v="TRANSACCIONES DEL DIA 05/24/2019SPYRAL - GESTION ADMINISTRATIVA"/>
        <s v="TRANSACCIONES DEL DIA 05/30/2019SPYRAL - GESTION ADMINISTRATIVA"/>
        <s v="TRANSACCIONES DEL DIA 06/07/2019SPYRAL - GESTION ADMINISTRATIVA"/>
        <s v="TRANSACCIONES DEL DIA 06/08/2019SPYRAL - GESTION ADMINISTRATIVA"/>
        <s v="TRANSACCIONES DEL DIA 06/21/2019SPYRAL - GESTION ADMINISTRATIVA"/>
        <s v="TRANSACCIONES DEL DIA 07/08/2019SPYRAL - GESTION ADMINISTRATIVA"/>
        <s v="TRANSACCIONES DEL DIA 01/04/2019SPYRAL - GESTION ADMINISTRATIVA"/>
        <s v="TRANSACCIONES DEL DIA 02/12/2019SPYRAL - GESTION ADMINISTRATIVA"/>
        <s v="TRANSACCIONES DEL DIA 03/09/2019SPYRAL - GESTION ADMINISTRATIVA"/>
        <s v="TRANSACCIONES DEL DIA 03/12/2019SPYRAL - GESTION ADMINISTRATIVA"/>
        <s v="TRANSACCIONES DEL DIA 03/26/2019SPYRAL - GESTION ADMINISTRATIVA"/>
        <s v="TRANSACCIONES DEL DIA 06/10/2019SPYRAL - GESTION ADMINISTRATIVA"/>
        <s v="TRANSACCIONES DEL DIA 06/26/2019SPYRAL - GESTION ADMINISTRATIVA"/>
        <s v="TRANSACCIONES DEL DIA 06/28/2019SPYRAL - GESTION ADMINISTRATIVA"/>
        <s v="TRANSACCIONES DEL DIA 07/03/2019SPYRAL - GESTION ADMINISTRATIVA"/>
        <s v="TRANSACCIONES DEL DIA 01/17/2019SPYRAL - GESTION ADMINISTRATIVA"/>
        <s v="TRANSACCIONES DEL DIA 01/22/2019SPYRAL - GESTION ADMINISTRATIVA"/>
        <s v="TRANSACCIONES DEL DIA 02/11/2019SPYRAL - GESTION ADMINISTRATIVA"/>
        <s v="TRANSACCIONES DEL DIA 03/07/2019SPYRAL - GESTION ADMINISTRATIVA"/>
        <s v="TRANSACCIONES DEL DIA 03/16/2019SPYRAL - GESTION ADMINISTRATIVA"/>
        <s v="TRANSACCIONES DEL DIA 04/06/2019SPYRAL - GESTION ADMINISTRATIVA"/>
        <s v="TRANSACCIONES DEL DIA 04/08/2019SPYRAL - GESTION ADMINISTRATIVA"/>
        <s v="TRANSACCIONES DEL DIA 05/02/2019SPYRAL - GESTION ADMINISTRATIVA"/>
        <s v="TRANSACCIONES DEL DIA 05/28/2019SPYRAL - GESTION ADMINISTRATIVA"/>
        <s v="TRANSACCIONES DEL DIA 06/03/2019SPYRAL - GESTION ADMINISTRATIVA"/>
        <s v="TRANSACCIONES DEL DIA 06/05/2019SPYRAL - GESTION ADMINISTRATIVA"/>
        <s v="TRANSACCIONES DEL DIA 07/19/2019SPYRAL - GESTION ADMINISTRATIVA"/>
        <s v="TRANSACCIONES DEL DIA 07/23/2019SPYRAL - GESTION ADMINISTRATIVA"/>
        <s v="TRANSACCIONES DEL DIA 07/04/2019SPYRAL - GESTION ADMINISTRATIVA"/>
        <s v="TRANSACCIONES DEL DIA 06/18/2019SPYRAL - GESTION ADMINISTRATIVA"/>
        <s v="TRANSACCIONES DEL DIA 04/11/2019SPYRAL - GESTION ADMINISTRATIVA"/>
        <s v="TRANSACCIONES DEL DIA 04/25/2019SPYRAL - GESTION ADMINISTRATIVA"/>
        <s v="TRANSACCIONES DEL DIA 07/10/2019SPYRAL - GESTION ADMINISTRATIVA"/>
        <s v="TRANSACCIONES DEL DIA 06/24/2019SPYRAL - GESTION ADMINISTRATIVA"/>
        <s v="TRANSACCIONES DEL DIA 01/10/2019SPYRAL - GESTION ADMINISTRATIVA"/>
        <s v="TRANSACCIONES DEL DIA 01/14/2019SPYRAL - GESTION ADMINISTRATIVA"/>
        <s v="TRANSACCIONES DEL DIA 01/29/2019SPYRAL - GESTION ADMINISTRATIVA"/>
        <s v="TRANSACCIONES DEL DIA 01/30/2019SPYRAL - GESTION ADMINISTRATIVA"/>
        <s v="TRANSACCIONES DEL DIA 04/09/2019SPYRAL - GESTION ADMINISTRATIVA"/>
        <s v="TRANSACCIONES DEL DIA 04/13/2019SPYRAL - GESTION ADMINISTRATIVA"/>
        <s v="TRANSACCIONES DEL DIA 05/04/2019SPYRAL - GESTION ADMINISTRATIVA"/>
        <s v="TRANSACCIONES DEL DIA 05/13/2019SPYRAL - GESTION ADMINISTRATIVA"/>
        <s v="TRANSACCIONES DEL DIA 02/07/2019SPYRAL - GESTION ADMINISTRATIVA"/>
        <s v="TRANSACCIONES DEL DIA 03/06/2019SPYRAL - GESTION ADMINISTRATIVA"/>
        <s v="TRANSACCIONES DEL DIA 03/21/2019SPYRAL - GESTION ADMINISTRATIVA"/>
        <s v="TRANSACCIONES DEL DIA 07/24/2019SPYRAL - GESTION ADMINISTRATIVA"/>
        <s v="TRANSACCIONES DEL DIA 04/18/2019SPYRAL - GESTION ADMINISTRATIVA"/>
        <s v="TRANSACCIONES DEL DIA 01/21/2019SPYRAL - GESTION ADMINISTRATIVA"/>
        <s v="TRANSACCIONES DEL DIA 01/25/2019SPYRAL - GESTION ADMINISTRATIVA"/>
        <s v="TRANSACCIONES DEL DIA 02/02/2019SPYRAL - GESTION ADMINISTRATIVA"/>
        <s v="TRANSACCIONES DEL DIA 02/09/2019SPYRAL - GESTION ADMINISTRATIVA"/>
        <s v="TRANSACCIONES DEL DIA 03/18/2019SPYRAL - GESTION ADMINISTRATIVA"/>
        <s v="TRANSACCIONES DEL DIA 04/23/2019SPYRAL - GESTION ADMINISTRATIVA"/>
        <s v="TRANSACCIONES DEL DIA 06/19/2019SPYRAL - GESTION ADMINISTRATIVA"/>
        <s v="TRANSACCIONES DEL DIA 03/19/2019SPYRAL - GESTION ADMINISTRATIVA"/>
        <s v="TRANSACCIONES DEL DIA 04/03/2019SPYRAL - GESTION ADMINISTRATIVA"/>
        <s v="TRANSACCIONES DEL DIA 01/28/2019SPYRAL - GESTION ADMINISTRATIVA"/>
        <s v="TRANSACCIONES DEL DIA 02/16/2019SPYRAL - GESTION ADMINISTRATIVA"/>
        <s v="TRANSACCIONES DEL DIA 01/07/2019SPYRAL - GESTION ADMINISTRATIVA"/>
        <s v="TRANSACCIONES DEL DIA 05/23/2019SPYRAL - GESTION ADMINISTRATIVA"/>
        <s v="TRANSACCIONES DEL DIA 06/12/2019SPYRAL - GESTION ADMINISTRATIVA"/>
        <s v="TRANSACCIONES DEL DIA 06/17/2019SPYRAL - GESTION ADMINISTRATIVA"/>
        <s v="OTROS EGRESOS 1.P.O (OR:98/DES:98 TRN:86 PERF:300086 CAU: 18"/>
        <s v="OTROS EGRESOS 1.P.O (OR:154/DES:154 TRN:86 PERF:300086 CAU: 18"/>
        <s v="OTROS EGRESOS 1.P.O (OR:157/DES:157 TRN:86 PERF:300086 CAU: 18"/>
        <s v="CORRECCION DE RECHAZOS EN LA INTERFAZ CONTABLE"/>
        <s v="TRANSACCIONES DEL DIA 07/27/2019SPYRAL - GESTION ADMINISTRATIVA"/>
        <s v="TRANSACCIONES DEL DIA 01/23/2019SPYRAL - GESTION ADMINISTRATIVA"/>
        <s v="TRANSACCIONES DEL DIA 01/31/2019SPYRAL - GESTION ADMINISTRATIVA"/>
        <s v="TRANSACCIONES DEL DIA 01/05/2019SPYRAL - GESTION ADMINISTRATIVA"/>
        <s v="TRANSACCIONES DEL DIA 07/22/2019SPYRAL - GESTION ADMINISTRATIVA"/>
        <s v="TRANSACCIONES DEL DIA 04/10/2019SPYRAL - GESTION ADMINISTRATIVA"/>
        <s v="OTROS EGRESOS 1.P.O (OR:54/DES:54 TRN:86 PERF:300086 CAU: 17"/>
        <s v="OTROS EGRESOS 1.P.O (OR:162/DES:162 TRN:86 PERF:300086 CAU: 17"/>
        <s v="PROVISION CUENTA DE RECONOCIMIENTOS"/>
        <s v="REVERSION PROVISION CUENTA DE RECONOCIMIENTOS"/>
      </sharedItems>
    </cacheField>
    <cacheField name="Debito" numFmtId="0">
      <sharedItems containsSemiMixedTypes="0" containsString="0" containsNumber="1" minValue="0" maxValue="48000" count="3565">
        <n v="15.46"/>
        <n v="0"/>
        <n v="24.18"/>
        <n v="55.37"/>
        <n v="26.82"/>
        <n v="83.96"/>
        <n v="81.67"/>
        <n v="54.12"/>
        <n v="73.349999999999994"/>
        <n v="71.12"/>
        <n v="150.84"/>
        <n v="23.77"/>
        <n v="25.11"/>
        <n v="12.79"/>
        <n v="31.39"/>
        <n v="23.9"/>
        <n v="38.840000000000003"/>
        <n v="60.69"/>
        <n v="83.09"/>
        <n v="29.39"/>
        <n v="101.33"/>
        <n v="45.24"/>
        <n v="268.72000000000003"/>
        <n v="439.17"/>
        <n v="15.88"/>
        <n v="83.42"/>
        <n v="138.41"/>
        <n v="941.68"/>
        <n v="927.86"/>
        <n v="717.88"/>
        <n v="679.01"/>
        <n v="639.87"/>
        <n v="938.84"/>
        <n v="751.63"/>
        <n v="1220.46"/>
        <n v="686.59"/>
        <n v="578.47"/>
        <n v="940.44"/>
        <n v="784.57"/>
        <n v="492.62"/>
        <n v="728.85"/>
        <n v="31.74"/>
        <n v="33.28"/>
        <n v="6.31"/>
        <n v="30.92"/>
        <n v="58.09"/>
        <n v="12.87"/>
        <n v="15.84"/>
        <n v="13.67"/>
        <n v="6.94"/>
        <n v="49.82"/>
        <n v="25.14"/>
        <n v="53.39"/>
        <n v="17"/>
        <n v="18.77"/>
        <n v="17.649999999999999"/>
        <n v="21.74"/>
        <n v="52.73"/>
        <n v="39.39"/>
        <n v="6.66"/>
        <n v="49.41"/>
        <n v="52.52"/>
        <n v="8.6199999999999992"/>
        <n v="13.79"/>
        <n v="19.079999999999998"/>
        <n v="6.79"/>
        <n v="7.95"/>
        <n v="32.06"/>
        <n v="356.87"/>
        <n v="374.44"/>
        <n v="272.77"/>
        <n v="21.79"/>
        <n v="281.14"/>
        <n v="234.75"/>
        <n v="281.75"/>
        <n v="337.57"/>
        <n v="295.95"/>
        <n v="170.87"/>
        <n v="466.63"/>
        <n v="210.68"/>
        <n v="341.38"/>
        <n v="176.55"/>
        <n v="381.53"/>
        <n v="57.73"/>
        <n v="43.81"/>
        <n v="88.76"/>
        <n v="13.38"/>
        <n v="44.52"/>
        <n v="24.12"/>
        <n v="53.34"/>
        <n v="72.33"/>
        <n v="92.26"/>
        <n v="42.42"/>
        <n v="23.76"/>
        <n v="636.30999999999995"/>
        <n v="598.84"/>
        <n v="560.16999999999996"/>
        <n v="548.05999999999995"/>
        <n v="316.97000000000003"/>
        <n v="867.93"/>
        <n v="821.4"/>
        <n v="1086.4000000000001"/>
        <n v="502.17"/>
        <n v="581.75"/>
        <n v="722.42"/>
        <n v="564.22"/>
        <n v="348.54"/>
        <n v="816.62"/>
        <n v="8.57"/>
        <n v="80.14"/>
        <n v="49"/>
        <n v="121.69"/>
        <n v="49.7"/>
        <n v="50.95"/>
        <n v="27.72"/>
        <n v="13.61"/>
        <n v="28.09"/>
        <n v="41.72"/>
        <n v="48.91"/>
        <n v="55.5"/>
        <n v="36.590000000000003"/>
        <n v="15.09"/>
        <n v="59.61"/>
        <n v="14.73"/>
        <n v="36.61"/>
        <n v="66.27"/>
        <n v="10.68"/>
        <n v="24.85"/>
        <n v="214.05"/>
        <n v="52.41"/>
        <n v="523.71"/>
        <n v="254.33"/>
        <n v="429.05"/>
        <n v="339.08"/>
        <n v="339.37"/>
        <n v="403.79"/>
        <n v="224.35"/>
        <n v="120.64"/>
        <n v="450.39"/>
        <n v="261.58999999999997"/>
        <n v="302.99"/>
        <n v="384.79"/>
        <n v="204.94"/>
        <n v="174.44"/>
        <n v="14.79"/>
        <n v="46.15"/>
        <n v="24"/>
        <n v="39.19"/>
        <n v="111.78"/>
        <n v="1317.94"/>
        <n v="1283.47"/>
        <n v="16.38"/>
        <n v="1749.39"/>
        <n v="1542.51"/>
        <n v="1520.74"/>
        <n v="1388.9"/>
        <n v="1534.32"/>
        <n v="1092.69"/>
        <n v="861.99"/>
        <n v="512.05999999999995"/>
        <n v="713.18"/>
        <n v="1129.82"/>
        <n v="1421.56"/>
        <n v="1708.76"/>
        <n v="23.46"/>
        <n v="36.14"/>
        <n v="32.4"/>
        <n v="28.76"/>
        <n v="35.549999999999997"/>
        <n v="24.55"/>
        <n v="38.090000000000003"/>
        <n v="29.9"/>
        <n v="4.6399999999999997"/>
        <n v="441.03"/>
        <n v="193.81"/>
        <n v="178.36"/>
        <n v="288.79000000000002"/>
        <n v="164.81"/>
        <n v="327.9"/>
        <n v="620.96"/>
        <n v="653.11"/>
        <n v="415.3"/>
        <n v="421.31"/>
        <n v="563.80999999999995"/>
        <n v="524.77"/>
        <n v="853.72"/>
        <n v="823.91"/>
        <n v="28"/>
        <n v="23.27"/>
        <n v="5.63"/>
        <n v="7.73"/>
        <n v="4.2"/>
        <n v="11.02"/>
        <n v="41.65"/>
        <n v="415.06"/>
        <n v="493.74"/>
        <n v="383.97"/>
        <n v="469.33"/>
        <n v="362.75"/>
        <n v="471.52"/>
        <n v="882.86"/>
        <n v="1197.99"/>
        <n v="523.47"/>
        <n v="332.9"/>
        <n v="460.64"/>
        <n v="580.74"/>
        <n v="525.66"/>
        <n v="438.4"/>
        <n v="27.87"/>
        <n v="13.33"/>
        <n v="15.81"/>
        <n v="44.34"/>
        <n v="28.7"/>
        <n v="131.9"/>
        <n v="12.26"/>
        <n v="11.99"/>
        <n v="48.24"/>
        <n v="33.58"/>
        <n v="34.42"/>
        <n v="21.04"/>
        <n v="40.35"/>
        <n v="21.44"/>
        <n v="38.81"/>
        <n v="556.64"/>
        <n v="98.72"/>
        <n v="298.81"/>
        <n v="496.79"/>
        <n v="1473.5"/>
        <n v="446.09"/>
        <n v="607.30999999999995"/>
        <n v="503.22"/>
        <n v="389.72"/>
        <n v="508.37"/>
        <n v="631.69000000000005"/>
        <n v="292.58"/>
        <n v="685.88"/>
        <n v="88.67"/>
        <n v="52.49"/>
        <n v="23.08"/>
        <n v="85.08"/>
        <n v="25.68"/>
        <n v="36.28"/>
        <n v="27.64"/>
        <n v="66.94"/>
        <n v="24.25"/>
        <n v="31.72"/>
        <n v="52.32"/>
        <n v="41.48"/>
        <n v="80.37"/>
        <n v="27.29"/>
        <n v="39.61"/>
        <n v="14.97"/>
        <n v="14.42"/>
        <n v="21.15"/>
        <n v="54.75"/>
        <n v="86.75"/>
        <n v="34.28"/>
        <n v="8.85"/>
        <n v="20.13"/>
        <n v="17.36"/>
        <n v="37.049999999999997"/>
        <n v="55.36"/>
        <n v="17.47"/>
        <n v="571.73"/>
        <n v="420.53"/>
        <n v="541.79999999999995"/>
        <n v="649.70000000000005"/>
        <n v="61.02"/>
        <n v="244"/>
        <n v="465.27"/>
        <n v="492.88"/>
        <n v="297.5"/>
        <n v="401.01"/>
        <n v="434.25"/>
        <n v="444.88"/>
        <n v="657.63"/>
        <n v="855.44"/>
        <n v="659.88"/>
        <n v="148.30000000000001"/>
        <n v="144.5"/>
        <n v="21.29"/>
        <n v="99.04"/>
        <n v="69.900000000000006"/>
        <n v="102.33"/>
        <n v="24.92"/>
        <n v="209.41"/>
        <n v="54.42"/>
        <n v="29.29"/>
        <n v="33.96"/>
        <n v="17.63"/>
        <n v="26.81"/>
        <n v="24.09"/>
        <n v="404.26"/>
        <n v="481.94"/>
        <n v="380.09"/>
        <n v="417.96"/>
        <n v="365.79"/>
        <n v="451.51"/>
        <n v="540.01"/>
        <n v="591.12"/>
        <n v="322.37"/>
        <n v="359.5"/>
        <n v="467.29"/>
        <n v="563.71"/>
        <n v="15.62"/>
        <n v="284.25"/>
        <n v="410.5"/>
        <n v="17.350000000000001"/>
        <n v="15.68"/>
        <n v="45.96"/>
        <n v="34.340000000000003"/>
        <n v="17.829999999999998"/>
        <n v="30.17"/>
        <n v="33.92"/>
        <n v="17.760000000000002"/>
        <n v="53.28"/>
        <n v="64.58"/>
        <n v="74.66"/>
        <n v="15.55"/>
        <n v="68.88"/>
        <n v="29.22"/>
        <n v="96.53"/>
        <n v="40.72"/>
        <n v="51.66"/>
        <n v="14.23"/>
        <n v="26.86"/>
        <n v="26.62"/>
        <n v="28.41"/>
        <n v="88.07"/>
        <n v="70.97"/>
        <n v="211.01"/>
        <n v="30.02"/>
        <n v="83.43"/>
        <n v="100.66"/>
        <n v="190.22"/>
        <n v="108.73"/>
        <n v="133.29"/>
        <n v="78.69"/>
        <n v="236.28"/>
        <n v="24.74"/>
        <n v="132.25"/>
        <n v="31.42"/>
        <n v="63.84"/>
        <n v="22.58"/>
        <n v="147.52000000000001"/>
        <n v="94.97"/>
        <n v="33.25"/>
        <n v="123.9"/>
        <n v="86.54"/>
        <n v="323.60000000000002"/>
        <n v="128.56"/>
        <n v="396.15"/>
        <n v="210.3"/>
        <n v="221.42"/>
        <n v="93.58"/>
        <n v="253.1"/>
        <n v="233.35"/>
        <n v="195.92"/>
        <n v="58.8"/>
        <n v="31.05"/>
        <n v="32.17"/>
        <n v="39.01"/>
        <n v="57.12"/>
        <n v="8.17"/>
        <n v="24.02"/>
        <n v="39.130000000000003"/>
        <n v="29.5"/>
        <n v="51.73"/>
        <n v="16.12"/>
        <n v="299.97000000000003"/>
        <n v="439.82"/>
        <n v="387.3"/>
        <n v="418.53"/>
        <n v="338.3"/>
        <n v="79.02"/>
        <n v="235.92"/>
        <n v="516.44000000000005"/>
        <n v="465.99"/>
        <n v="379.72"/>
        <n v="203.3"/>
        <n v="214.21"/>
        <n v="263.73"/>
        <n v="224.67"/>
        <n v="420.08"/>
        <n v="28.57"/>
        <n v="28.78"/>
        <n v="59.19"/>
        <n v="43.57"/>
        <n v="41.23"/>
        <n v="29.14"/>
        <n v="31.68"/>
        <n v="66.569999999999993"/>
        <n v="55.58"/>
        <n v="51.1"/>
        <n v="28.22"/>
        <n v="37.04"/>
        <n v="28.4"/>
        <n v="46.7"/>
        <n v="165.96"/>
        <n v="102.96"/>
        <n v="125.74"/>
        <n v="174.24"/>
        <n v="51.02"/>
        <n v="301.62"/>
        <n v="110.13"/>
        <n v="111.56"/>
        <n v="124.99"/>
        <n v="247.59"/>
        <n v="209.54"/>
        <n v="228.43"/>
        <n v="164.05"/>
        <n v="151.01"/>
        <n v="72.03"/>
        <n v="30.26"/>
        <n v="33.15"/>
        <n v="59.5"/>
        <n v="22.78"/>
        <n v="24.9"/>
        <n v="42.85"/>
        <n v="49.33"/>
        <n v="109.68"/>
        <n v="68.73"/>
        <n v="133.16999999999999"/>
        <n v="219.43"/>
        <n v="46.95"/>
        <n v="145.5"/>
        <n v="246.81"/>
        <n v="389.07"/>
        <n v="278.27"/>
        <n v="196.6"/>
        <n v="191.55"/>
        <n v="319.35000000000002"/>
        <n v="322.63"/>
        <n v="318.16000000000003"/>
        <n v="283.88"/>
        <n v="28.84"/>
        <n v="24.94"/>
        <n v="154.03"/>
        <n v="25.26"/>
        <n v="13.86"/>
        <n v="58.52"/>
        <n v="50.06"/>
        <n v="28.51"/>
        <n v="18.29"/>
        <n v="72.040000000000006"/>
        <n v="30.9"/>
        <n v="15.38"/>
        <n v="30.14"/>
        <n v="45.75"/>
        <n v="162.99"/>
        <n v="69.8"/>
        <n v="40.1"/>
        <n v="217.67"/>
        <n v="233.51"/>
        <n v="172.65"/>
        <n v="158.68"/>
        <n v="138.18"/>
        <n v="229.55"/>
        <n v="148.88999999999999"/>
        <n v="251.59"/>
        <n v="250"/>
        <n v="224.28"/>
        <n v="160.21"/>
        <n v="26.27"/>
        <n v="30.87"/>
        <n v="36.020000000000003"/>
        <n v="62.37"/>
        <n v="224.45"/>
        <n v="221.32"/>
        <n v="210.16"/>
        <n v="252.54"/>
        <n v="228.39"/>
        <n v="306.07"/>
        <n v="262.12"/>
        <n v="298.35000000000002"/>
        <n v="236.68"/>
        <n v="277.51"/>
        <n v="329.37"/>
        <n v="265.14999999999998"/>
        <n v="332.19"/>
        <n v="414.55"/>
        <n v="74.63"/>
        <n v="29.74"/>
        <n v="14.38"/>
        <n v="169.99"/>
        <n v="27.07"/>
        <n v="10.86"/>
        <n v="84.37"/>
        <n v="16.13"/>
        <n v="50.1"/>
        <n v="45.5"/>
        <n v="53.14"/>
        <n v="35.75"/>
        <n v="23.96"/>
        <n v="116.28"/>
        <n v="33.85"/>
        <n v="11.54"/>
        <n v="9.59"/>
        <n v="33.21"/>
        <n v="67.930000000000007"/>
        <n v="77.28"/>
        <n v="26.26"/>
        <n v="25.91"/>
        <n v="69.349999999999994"/>
        <n v="61.01"/>
        <n v="45.54"/>
        <n v="17.34"/>
        <n v="153.78"/>
        <n v="43.44"/>
        <n v="113.23"/>
        <n v="1082.95"/>
        <n v="945.08"/>
        <n v="873.47"/>
        <n v="978.46"/>
        <n v="549.44000000000005"/>
        <n v="1066.53"/>
        <n v="952.83"/>
        <n v="852.46"/>
        <n v="580.63"/>
        <n v="665.7"/>
        <n v="653.28"/>
        <n v="763.6"/>
        <n v="1091.8399999999999"/>
        <n v="780.23"/>
        <n v="84.76"/>
        <n v="28.28"/>
        <n v="14.06"/>
        <n v="31.75"/>
        <n v="94.73"/>
        <n v="185.43"/>
        <n v="32.549999999999997"/>
        <n v="43.34"/>
        <n v="29.88"/>
        <n v="14.1"/>
        <n v="51.17"/>
        <n v="12.89"/>
        <n v="41.1"/>
        <n v="25.82"/>
        <n v="197.67"/>
        <n v="134.44999999999999"/>
        <n v="170.92"/>
        <n v="195.78"/>
        <n v="143.71"/>
        <n v="281.07"/>
        <n v="188.36"/>
        <n v="42.03"/>
        <n v="110.17"/>
        <n v="133.07"/>
        <n v="154.83000000000001"/>
        <n v="189.44"/>
        <n v="198.07"/>
        <n v="244.87"/>
        <n v="13.4"/>
        <n v="12.88"/>
        <n v="27.45"/>
        <n v="13.48"/>
        <n v="14.5"/>
        <n v="161.36000000000001"/>
        <n v="30.44"/>
        <n v="28.06"/>
        <n v="164.44"/>
        <n v="343.2"/>
        <n v="144.66999999999999"/>
        <n v="64.55"/>
        <n v="120.7"/>
        <n v="257.27999999999997"/>
        <n v="437.8"/>
        <n v="2622.92"/>
        <n v="145.36000000000001"/>
        <n v="127.94"/>
        <n v="1091.26"/>
        <n v="783.85"/>
        <n v="980.2"/>
        <n v="467.52"/>
        <n v="77.819999999999993"/>
        <n v="313.26"/>
        <n v="1356.16"/>
        <n v="278.75"/>
        <n v="571.72"/>
        <n v="117.52"/>
        <n v="231.17"/>
        <n v="340.7"/>
        <n v="873.71"/>
        <n v="1744.43"/>
        <n v="114.84"/>
        <n v="8.99"/>
        <n v="43.71"/>
        <n v="35.08"/>
        <n v="21.39"/>
        <n v="31.19"/>
        <n v="64.95"/>
        <n v="35.71"/>
        <n v="35.32"/>
        <n v="49.45"/>
        <n v="570.05999999999995"/>
        <n v="116.6"/>
        <n v="117.78"/>
        <n v="90.61"/>
        <n v="68.5"/>
        <n v="549.17999999999995"/>
        <n v="488.12"/>
        <n v="76.7"/>
        <n v="59.34"/>
        <n v="171.88"/>
        <n v="97"/>
        <n v="93.43"/>
        <n v="128.75"/>
        <n v="14.22"/>
        <n v="86.85"/>
        <n v="66.36"/>
        <n v="16.79"/>
        <n v="10.58"/>
        <n v="367.27"/>
        <n v="2620.46"/>
        <n v="311.67"/>
        <n v="4.22"/>
        <n v="512.62"/>
        <n v="514.69000000000005"/>
        <n v="1091"/>
        <n v="343.02"/>
        <n v="344.36"/>
        <n v="513.04999999999995"/>
        <n v="757.98"/>
        <n v="858.47"/>
        <n v="986.6"/>
        <n v="415.81"/>
        <n v="5973.76"/>
        <n v="3585"/>
        <n v="535.44000000000005"/>
        <n v="283.48"/>
        <n v="447.54"/>
        <n v="833.5"/>
        <n v="167.5"/>
        <n v="205.24"/>
        <n v="2846.89"/>
        <n v="5485.2"/>
        <n v="2715.03"/>
        <n v="1367.19"/>
        <n v="7.84"/>
        <n v="3292.47"/>
        <n v="3012.69"/>
        <n v="8498.83"/>
        <n v="3781.53"/>
        <n v="19187.669999999998"/>
        <n v="2912.65"/>
        <n v="2032.34"/>
        <n v="2595.87"/>
        <n v="9024.7000000000007"/>
        <n v="8494.94"/>
        <n v="480.62"/>
        <n v="951.08"/>
        <n v="52.88"/>
        <n v="435.82"/>
        <n v="610.65"/>
        <n v="1650.01"/>
        <n v="380.73"/>
        <n v="3783.38"/>
        <n v="3298.03"/>
        <n v="96.97"/>
        <n v="74.11"/>
        <n v="33.51"/>
        <n v="111.6"/>
        <n v="43.04"/>
        <n v="88.55"/>
        <n v="13.57"/>
        <n v="106.23"/>
        <n v="53.95"/>
        <n v="69.489999999999995"/>
        <n v="64.41"/>
        <n v="157.83000000000001"/>
        <n v="118.76"/>
        <n v="152.76"/>
        <n v="406.42"/>
        <n v="26.02"/>
        <n v="268.98"/>
        <n v="21.26"/>
        <n v="13.04"/>
        <n v="30.27"/>
        <n v="29.35"/>
        <n v="30.67"/>
        <n v="25.59"/>
        <n v="77.98"/>
        <n v="25.94"/>
        <n v="426.16"/>
        <n v="422.74"/>
        <n v="413.49"/>
        <n v="578.76"/>
        <n v="503.99"/>
        <n v="661.6"/>
        <n v="602.92999999999995"/>
        <n v="566.08000000000004"/>
        <n v="609.58000000000004"/>
        <n v="422.93"/>
        <n v="590.33000000000004"/>
        <n v="745.07"/>
        <n v="628.98"/>
        <n v="498.38"/>
        <n v="112.18"/>
        <n v="92"/>
        <n v="49.79"/>
        <n v="15.39"/>
        <n v="29.04"/>
        <n v="44.56"/>
        <n v="29.17"/>
        <n v="87.19"/>
        <n v="41.82"/>
        <n v="14.52"/>
        <n v="8.0500000000000007"/>
        <n v="37.19"/>
        <n v="12.65"/>
        <n v="51.51"/>
        <n v="190.33"/>
        <n v="26.11"/>
        <n v="16.46"/>
        <n v="34.29"/>
        <n v="10.94"/>
        <n v="16.670000000000002"/>
        <n v="266.67"/>
        <n v="7.36"/>
        <n v="50.21"/>
        <n v="19.489999999999998"/>
        <n v="48.04"/>
        <n v="69.010000000000005"/>
        <n v="39.04"/>
        <n v="119.59"/>
        <n v="39.68"/>
        <n v="179.88"/>
        <n v="75.209999999999994"/>
        <n v="86.35"/>
        <n v="73.16"/>
        <n v="26.47"/>
        <n v="60.4"/>
        <n v="38.729999999999997"/>
        <n v="56.68"/>
        <n v="14.18"/>
        <n v="5"/>
        <n v="10"/>
        <n v="2.4"/>
        <n v="5.55"/>
        <n v="6"/>
        <n v="4"/>
        <n v="2"/>
        <n v="3"/>
        <n v="3.5"/>
        <n v="1.8"/>
        <n v="9.1999999999999993"/>
        <n v="18.399999999999999"/>
        <n v="3.6"/>
        <n v="2.25"/>
        <n v="5.4"/>
        <n v="2.7"/>
        <n v="6.5"/>
        <n v="14.7"/>
        <n v="9.5500000000000007"/>
        <n v="3.15"/>
        <n v="2.1"/>
        <n v="3.7"/>
        <n v="12.1"/>
        <n v="115"/>
        <n v="16"/>
        <n v="35.200000000000003"/>
        <n v="130"/>
        <n v="2.65"/>
        <n v="10.25"/>
        <n v="39"/>
        <n v="32"/>
        <n v="51.6"/>
        <n v="86.8"/>
        <n v="10.7"/>
        <n v="19"/>
        <n v="9"/>
        <n v="4.5"/>
        <n v="38"/>
        <n v="12.75"/>
        <n v="8.4"/>
        <n v="6.75"/>
        <n v="6.85"/>
        <n v="4.75"/>
        <n v="2.9"/>
        <n v="7"/>
        <n v="1100"/>
        <n v="11.5"/>
        <n v="30"/>
        <n v="27.4"/>
        <n v="8.6999999999999993"/>
        <n v="14"/>
        <n v="7.4"/>
        <n v="7.3"/>
        <n v="64.400000000000006"/>
        <n v="36.799999999999997"/>
        <n v="41.6"/>
        <n v="1500"/>
        <n v="62.6"/>
        <n v="1.3"/>
        <n v="1.45"/>
        <n v="6.4"/>
        <n v="24.34"/>
        <n v="176"/>
        <n v="45"/>
        <n v="14.55"/>
        <n v="26"/>
        <n v="104"/>
        <n v="364"/>
        <n v="338"/>
        <n v="34"/>
        <n v="13"/>
        <n v="30.4"/>
        <n v="312"/>
        <n v="67.599999999999994"/>
        <n v="62.4"/>
        <n v="90"/>
        <n v="108"/>
        <n v="286"/>
        <n v="11.3"/>
        <n v="12"/>
        <n v="15"/>
        <n v="25"/>
        <n v="1.25"/>
        <n v="124"/>
        <n v="234"/>
        <n v="5.5"/>
        <n v="252"/>
        <n v="216"/>
        <n v="126"/>
        <n v="180"/>
        <n v="136.5"/>
        <n v="17.399999999999999"/>
        <n v="113.1"/>
        <n v="147.9"/>
        <n v="165.3"/>
        <n v="95.7"/>
        <n v="43.5"/>
        <n v="221"/>
        <n v="22.8"/>
        <n v="16.5"/>
        <n v="42"/>
        <n v="154"/>
        <n v="27.84"/>
        <n v="91"/>
        <n v="182"/>
        <n v="168"/>
        <n v="14.35"/>
        <n v="7.35"/>
        <n v="132"/>
        <n v="178"/>
        <n v="11.25"/>
        <n v="245.24"/>
        <n v="65"/>
        <n v="88"/>
        <n v="22.5"/>
        <n v="185.85"/>
        <n v="183.93"/>
        <n v="22"/>
        <n v="136.61000000000001"/>
        <n v="6.95"/>
        <n v="10.8"/>
        <n v="6.3"/>
        <n v="6.6"/>
        <n v="18"/>
        <n v="72"/>
        <n v="91.5"/>
        <n v="149.5"/>
        <n v="264"/>
        <n v="208.8"/>
        <n v="176.8"/>
        <n v="47"/>
        <n v="183.8"/>
        <n v="190.4"/>
        <n v="163.19999999999999"/>
        <n v="88.6"/>
        <n v="6.83"/>
        <n v="1.5"/>
        <n v="13.3"/>
        <n v="10.5"/>
        <n v="8"/>
        <n v="514.79999999999995"/>
        <n v="9.4499999999999993"/>
        <n v="1200"/>
        <n v="620.70000000000005"/>
        <n v="13.8"/>
        <n v="41.4"/>
        <n v="23"/>
        <n v="50.75"/>
        <n v="112.2"/>
        <n v="91.6"/>
        <n v="98"/>
        <n v="139.44999999999999"/>
        <n v="82.6"/>
        <n v="92.95"/>
        <n v="125.7"/>
        <n v="138.80000000000001"/>
        <n v="60"/>
        <n v="217.6"/>
        <n v="156.66"/>
        <n v="133"/>
        <n v="1020"/>
        <n v="37"/>
        <n v="108.4"/>
        <n v="114"/>
        <n v="40"/>
        <n v="50"/>
        <n v="49.6"/>
        <n v="2166"/>
        <n v="43.2"/>
        <n v="101.6"/>
        <n v="35"/>
        <n v="137.63999999999999"/>
        <n v="85"/>
        <n v="20.5"/>
        <n v="70"/>
        <n v="135"/>
        <n v="20"/>
        <n v="0.96"/>
        <n v="6.63"/>
        <n v="7.99"/>
        <n v="17.899999999999999"/>
        <n v="35.299999999999997"/>
        <n v="50.47"/>
        <n v="25.3"/>
        <n v="13.52"/>
        <n v="23.55"/>
        <n v="689.98"/>
        <n v="3354.82"/>
        <n v="1185.1500000000001"/>
        <n v="240.29"/>
        <n v="150"/>
        <n v="722.68"/>
        <n v="326.42"/>
        <n v="940.61"/>
        <n v="185.5"/>
        <n v="62.7"/>
        <n v="1067.8800000000001"/>
        <n v="409.83"/>
        <n v="128"/>
        <n v="56"/>
        <n v="1197.1400000000001"/>
        <n v="76"/>
        <n v="58.75"/>
        <n v="301"/>
        <n v="1166.69"/>
        <n v="131.68"/>
        <n v="236"/>
        <n v="549.85"/>
        <n v="168.3"/>
        <n v="287"/>
        <n v="141"/>
        <n v="170.6"/>
        <n v="54.15"/>
        <n v="342.04"/>
        <n v="180.2"/>
        <n v="327.18"/>
        <n v="120"/>
        <n v="80"/>
        <n v="1026.1199999999999"/>
        <n v="362.32"/>
        <n v="1169.25"/>
        <n v="340"/>
        <n v="167.26"/>
        <n v="196.71"/>
        <n v="114.23"/>
        <n v="200.5"/>
        <n v="1734.36"/>
        <n v="1172.83"/>
        <n v="13.25"/>
        <n v="45.35"/>
        <n v="1930.91"/>
        <n v="29.4"/>
        <n v="42.9"/>
        <n v="158.69"/>
        <n v="1400.56"/>
        <n v="23.4"/>
        <n v="36.15"/>
        <n v="48.3"/>
        <n v="29.6"/>
        <n v="237.9"/>
        <n v="27.6"/>
        <n v="33.799999999999997"/>
        <n v="34.299999999999997"/>
        <n v="10.74"/>
        <n v="35.6"/>
        <n v="8.94"/>
        <n v="371"/>
        <n v="96"/>
        <n v="134"/>
        <n v="166"/>
        <n v="7.14"/>
        <n v="3.53"/>
        <n v="16.440000000000001"/>
        <n v="175"/>
        <n v="1.04"/>
        <n v="26.78"/>
        <n v="638.95000000000005"/>
        <n v="805.4"/>
        <n v="15.73"/>
        <n v="677.55"/>
        <n v="607.75"/>
        <n v="10.029999999999999"/>
        <n v="612.1"/>
        <n v="551.15"/>
        <n v="12.6"/>
        <n v="507.6"/>
        <n v="77.8"/>
        <n v="122.2"/>
        <n v="370.5"/>
        <n v="39.200000000000003"/>
        <n v="62"/>
        <n v="15.65"/>
        <n v="205.8"/>
        <n v="22.92"/>
        <n v="27.05"/>
        <n v="9.43"/>
        <n v="139.4"/>
        <n v="96.21"/>
        <n v="14.6"/>
        <n v="19.239999999999998"/>
        <n v="63.8"/>
        <n v="232.15"/>
        <n v="34.33"/>
        <n v="1.57"/>
        <n v="24.6"/>
        <n v="12.45"/>
        <n v="106"/>
        <n v="232.5"/>
        <n v="44.35"/>
        <n v="70.23"/>
        <n v="222.6"/>
        <n v="5.35"/>
        <n v="5.79"/>
        <n v="137.44"/>
        <n v="208.6"/>
        <n v="71.7"/>
        <n v="324.14999999999998"/>
        <n v="34.6"/>
        <n v="5.2"/>
        <n v="4.87"/>
        <n v="28.37"/>
        <n v="794.05"/>
        <n v="37.94"/>
        <n v="915.4"/>
        <n v="814.45"/>
        <n v="884.55"/>
        <n v="214.34"/>
        <n v="713.5"/>
        <n v="741.65"/>
        <n v="617.29999999999995"/>
        <n v="100.6"/>
        <n v="9.5"/>
        <n v="1127.92"/>
        <n v="70.7"/>
        <n v="225.5"/>
        <n v="700.28"/>
        <n v="57.9"/>
        <n v="57.55"/>
        <n v="10.27"/>
        <n v="71.3"/>
        <n v="197"/>
        <n v="642.15"/>
        <n v="51.7"/>
        <n v="681.65"/>
        <n v="549.04999999999995"/>
        <n v="639.4"/>
        <n v="75"/>
        <n v="619.5"/>
        <n v="100.4"/>
        <n v="443.8"/>
        <n v="32.33"/>
        <n v="553.25"/>
        <n v="170"/>
        <n v="654.45000000000005"/>
        <n v="113.34"/>
        <n v="256.83999999999997"/>
        <n v="2700"/>
        <n v="116.82"/>
        <n v="26.1"/>
        <n v="177.6"/>
        <n v="27.22"/>
        <n v="37.06"/>
        <n v="10.28"/>
        <n v="15.16"/>
        <n v="10.71"/>
        <n v="26.64"/>
        <n v="107.95"/>
        <n v="10.45"/>
        <n v="3.47"/>
        <n v="33.770000000000003"/>
        <n v="27.7"/>
        <n v="150.08000000000001"/>
        <n v="2550"/>
        <n v="19.37"/>
        <n v="17.61"/>
        <n v="27.28"/>
        <n v="20.11"/>
        <n v="15.64"/>
        <n v="39.700000000000003"/>
        <n v="2400"/>
        <n v="10.07"/>
        <n v="177.5"/>
        <n v="38.08"/>
        <n v="10.85"/>
        <n v="29.83"/>
        <n v="10.67"/>
        <n v="9.98"/>
        <n v="19.71"/>
        <n v="37.01"/>
        <n v="2100"/>
        <n v="21.98"/>
        <n v="9.81"/>
        <n v="27.54"/>
        <n v="29.46"/>
        <n v="14.03"/>
        <n v="186.89"/>
        <n v="5.25"/>
        <n v="2250"/>
        <n v="4.37"/>
        <n v="16.28"/>
        <n v="22.45"/>
        <n v="14.17"/>
        <n v="9.34"/>
        <n v="11.44"/>
        <n v="20.100000000000001"/>
        <n v="360"/>
        <n v="210"/>
        <n v="24.03"/>
        <n v="11.03"/>
        <n v="10.49"/>
        <n v="38.799999999999997"/>
        <n v="300"/>
        <n v="46.33"/>
        <n v="145"/>
        <n v="57"/>
        <n v="126.96"/>
        <n v="52.8"/>
        <n v="64"/>
        <n v="851.9"/>
        <n v="82"/>
        <n v="3198.1"/>
        <n v="196"/>
        <n v="280"/>
        <n v="195"/>
        <n v="27.9"/>
        <n v="7.2"/>
        <n v="99.54"/>
        <n v="152.5"/>
        <n v="22.6"/>
        <n v="21.37"/>
        <n v="148"/>
        <n v="212.39"/>
        <n v="1385.75"/>
        <n v="89.45"/>
        <n v="287.39999999999998"/>
        <n v="9.0500000000000007"/>
        <n v="356"/>
        <n v="12.84"/>
        <n v="17.09"/>
        <n v="50.73"/>
        <n v="94"/>
        <n v="95"/>
        <n v="27"/>
        <n v="202"/>
        <n v="239"/>
        <n v="227"/>
        <n v="94.65"/>
        <n v="3.34"/>
        <n v="513.05999999999995"/>
        <n v="99.55"/>
        <n v="21"/>
        <n v="58.35"/>
        <n v="160.46"/>
        <n v="82.55"/>
        <n v="130.16"/>
        <n v="51.5"/>
        <n v="89.7"/>
        <n v="589.76"/>
        <n v="204.22"/>
        <n v="365.74"/>
        <n v="67.430000000000007"/>
        <n v="125"/>
        <n v="403.6"/>
        <n v="93.37"/>
        <n v="115.43"/>
        <n v="87.73"/>
        <n v="1027.55"/>
        <n v="48"/>
        <n v="46"/>
        <n v="321.10000000000002"/>
        <n v="45.59"/>
        <n v="102.36"/>
        <n v="106.09"/>
        <n v="599.70000000000005"/>
        <n v="188.98"/>
        <n v="410.32"/>
        <n v="211.02"/>
        <n v="141.15"/>
        <n v="73.680000000000007"/>
        <n v="43"/>
        <n v="122.77"/>
        <n v="1411"/>
        <n v="106.36"/>
        <n v="121.63"/>
        <n v="255.81"/>
        <n v="68"/>
        <n v="497.56"/>
        <n v="66"/>
        <n v="55"/>
        <n v="131.15"/>
        <n v="146.56"/>
        <n v="211.95"/>
        <n v="70.069999999999993"/>
        <n v="152.05000000000001"/>
        <n v="154.43"/>
        <n v="667.23"/>
        <n v="112.79"/>
        <n v="33"/>
        <n v="87.84"/>
        <n v="171.02"/>
        <n v="112"/>
        <n v="124.27"/>
        <n v="37.25"/>
        <n v="97.74"/>
        <n v="83"/>
        <n v="107"/>
        <n v="44.15"/>
        <n v="89"/>
        <n v="121.68"/>
        <n v="122.01"/>
        <n v="93.15"/>
        <n v="158.59"/>
        <n v="83.01"/>
        <n v="80.5"/>
        <n v="159.38999999999999"/>
        <n v="82.01"/>
        <n v="138"/>
        <n v="110.57"/>
        <n v="215.17"/>
        <n v="167.82"/>
        <n v="82.5"/>
        <n v="48.5"/>
        <n v="56.8"/>
        <n v="103.2"/>
        <n v="174.7"/>
        <n v="53.65"/>
        <n v="127"/>
        <n v="41"/>
        <n v="46.3"/>
        <n v="75.7"/>
        <n v="172.7"/>
        <n v="136.02000000000001"/>
        <n v="33.4"/>
        <n v="323.38"/>
        <n v="54.4"/>
        <n v="256.27999999999997"/>
        <n v="243.6"/>
        <n v="70.650000000000006"/>
        <n v="363.7"/>
        <n v="96.94"/>
        <n v="68.22"/>
        <n v="212.77"/>
        <n v="711.35"/>
        <n v="192.67"/>
        <n v="67.48"/>
        <n v="52.3"/>
        <n v="622.37"/>
        <n v="48.18"/>
        <n v="99.01"/>
        <n v="209.84"/>
        <n v="87.6"/>
        <n v="81.3"/>
        <n v="110.95"/>
        <n v="98.86"/>
        <n v="198.85"/>
        <n v="384.98"/>
        <n v="188.4"/>
        <n v="152.30000000000001"/>
        <n v="439.52"/>
        <n v="54.34"/>
        <n v="280.37"/>
        <n v="16.600000000000001"/>
        <n v="22.05"/>
        <n v="69.400000000000006"/>
        <n v="6.12"/>
        <n v="37.299999999999997"/>
        <n v="127.7"/>
        <n v="19.95"/>
        <n v="152"/>
        <n v="104.6"/>
        <n v="392.89"/>
        <n v="13.99"/>
        <n v="43.49"/>
        <n v="62.73"/>
        <n v="21.65"/>
        <n v="8.31"/>
        <n v="80.66"/>
        <n v="17.149999999999999"/>
        <n v="1.1000000000000001"/>
        <n v="30.24"/>
        <n v="137.5"/>
        <n v="42.84"/>
        <n v="16.649999999999999"/>
        <n v="22.2"/>
        <n v="5.9"/>
        <n v="9.75"/>
        <n v="16.399999999999999"/>
        <n v="19.5"/>
        <n v="36"/>
        <n v="18.75"/>
        <n v="63.13"/>
        <n v="71.31"/>
        <n v="113.93"/>
        <n v="113"/>
        <n v="117.91"/>
        <n v="99.5"/>
        <n v="27.98"/>
        <n v="60.1"/>
        <n v="39.479999999999997"/>
        <n v="47.54"/>
        <n v="184"/>
        <n v="81.47"/>
        <n v="50.33"/>
        <n v="21.89"/>
        <n v="143.16999999999999"/>
        <n v="58.97"/>
        <n v="48.07"/>
        <n v="22.99"/>
        <n v="26.77"/>
        <n v="51.04"/>
        <n v="34.76"/>
        <n v="137.53"/>
        <n v="97.25"/>
        <n v="171.2"/>
        <n v="97.9"/>
        <n v="51.45"/>
        <n v="23.99"/>
        <n v="25.99"/>
        <n v="25.19"/>
        <n v="11.21"/>
        <n v="21.2"/>
        <n v="26.16"/>
        <n v="17.98"/>
        <n v="42.97"/>
        <n v="24.48"/>
        <n v="69.28"/>
        <n v="104.5"/>
        <n v="110"/>
        <n v="17.96"/>
        <n v="14.25"/>
        <n v="13.6"/>
        <n v="8.5"/>
        <n v="16.3"/>
        <n v="123.62"/>
        <n v="161.53"/>
        <n v="97.84"/>
        <n v="35.36"/>
        <n v="27.85"/>
        <n v="27.47"/>
        <n v="47.58"/>
        <n v="4.8"/>
        <n v="14.65"/>
        <n v="24.62"/>
        <n v="27.8"/>
        <n v="26.12"/>
        <n v="61.64"/>
        <n v="30.85"/>
        <n v="76.75"/>
        <n v="55.06"/>
        <n v="86.97"/>
        <n v="160"/>
        <n v="39.979999999999997"/>
        <n v="14.45"/>
        <n v="29.75"/>
        <n v="25.8"/>
        <n v="31.6"/>
        <n v="14.19"/>
        <n v="70.099999999999994"/>
        <n v="40.47"/>
        <n v="43.32"/>
        <n v="30.3"/>
        <n v="15.76"/>
        <n v="20.329999999999998"/>
        <n v="54.5"/>
        <n v="32.9"/>
        <n v="77.900000000000006"/>
        <n v="10.75"/>
        <n v="51.75"/>
        <n v="23.75"/>
        <n v="64.099999999999994"/>
        <n v="49.5"/>
        <n v="45.7"/>
        <n v="100.8"/>
        <n v="41.69"/>
        <n v="297.57"/>
        <n v="52.7"/>
        <n v="47.85"/>
        <n v="1073.46"/>
        <n v="40.340000000000003"/>
        <n v="15.1"/>
        <n v="21.45"/>
        <n v="120.18"/>
        <n v="496.11"/>
        <n v="11.38"/>
        <n v="25.4"/>
        <n v="535.41"/>
        <n v="127.57"/>
        <n v="76.5"/>
        <n v="38.5"/>
        <n v="479.83"/>
        <n v="333.89"/>
        <n v="6.28"/>
        <n v="62.42"/>
        <n v="44.68"/>
        <n v="36.479999999999997"/>
        <n v="13.7"/>
        <n v="153.04"/>
        <n v="60.95"/>
        <n v="79.8"/>
        <n v="52.55"/>
        <n v="137.13999999999999"/>
        <n v="35.26"/>
        <n v="47.99"/>
        <n v="14.24"/>
        <n v="9.1300000000000008"/>
        <n v="171.22"/>
        <n v="88.9"/>
        <n v="11.49"/>
        <n v="118.93"/>
        <n v="44.97"/>
        <n v="555.41"/>
        <n v="186.25"/>
        <n v="37.18"/>
        <n v="59.73"/>
        <n v="319.06"/>
        <n v="125.2"/>
        <n v="23.89"/>
        <n v="18.079999999999998"/>
        <n v="453.48"/>
        <n v="17.2"/>
        <n v="41.74"/>
        <n v="29.42"/>
        <n v="70.75"/>
        <n v="243.88"/>
        <n v="118.18"/>
        <n v="226.21"/>
        <n v="172"/>
        <n v="228.5"/>
        <n v="246.37"/>
        <n v="51.97"/>
        <n v="51.31"/>
        <n v="64.900000000000006"/>
        <n v="59.97"/>
        <n v="116.49"/>
        <n v="38.950000000000003"/>
        <n v="39.340000000000003"/>
        <n v="28.2"/>
        <n v="22.59"/>
        <n v="86.21"/>
        <n v="42.98"/>
        <n v="24.65"/>
        <n v="243.82"/>
        <n v="14.39"/>
        <n v="46.03"/>
        <n v="68.2"/>
        <n v="35.909999999999997"/>
        <n v="204.83"/>
        <n v="32.729999999999997"/>
        <n v="133.57"/>
        <n v="312.82"/>
        <n v="77.7"/>
        <n v="130.66"/>
        <n v="78.25"/>
        <n v="78.650000000000006"/>
        <n v="111.91"/>
        <n v="26.65"/>
        <n v="34.24"/>
        <n v="173.26"/>
        <n v="376.16"/>
        <n v="61.38"/>
        <n v="1252.82"/>
        <n v="341.81"/>
        <n v="331"/>
        <n v="94.88"/>
        <n v="83.97"/>
        <n v="23.94"/>
        <n v="40.25"/>
        <n v="28.97"/>
        <n v="490"/>
        <n v="32.049999999999997"/>
        <n v="27.55"/>
        <n v="219.25"/>
        <n v="112.77"/>
        <n v="8.9"/>
        <n v="182.22"/>
        <n v="26.23"/>
        <n v="816.22"/>
        <n v="42.94"/>
        <n v="53.82"/>
        <n v="166.14"/>
        <n v="16.510000000000002"/>
        <n v="130.75"/>
        <n v="22.28"/>
        <n v="25.28"/>
        <n v="16.75"/>
        <n v="19.649999999999999"/>
        <n v="177.7"/>
        <n v="86.3"/>
        <n v="116.25"/>
        <n v="47.25"/>
        <n v="20.75"/>
        <n v="324.01"/>
        <n v="34.47"/>
        <n v="376.61"/>
        <n v="33.549999999999997"/>
        <n v="195.56"/>
        <n v="10.46"/>
        <n v="154.13"/>
        <n v="112.62"/>
        <n v="54.63"/>
        <n v="264.52"/>
        <n v="374.62"/>
        <n v="194.17"/>
        <n v="131.99"/>
        <n v="47.75"/>
        <n v="53.85"/>
        <n v="202.75"/>
        <n v="132.62"/>
        <n v="163.9"/>
        <n v="22.74"/>
        <n v="61.6"/>
        <n v="27.24"/>
        <n v="28.5"/>
        <n v="32.299999999999997"/>
        <n v="27.48"/>
        <n v="33.76"/>
        <n v="27.95"/>
        <n v="25.67"/>
        <n v="29.98"/>
        <n v="85.93"/>
        <n v="36.950000000000003"/>
        <n v="77.040000000000006"/>
        <n v="7.7"/>
        <n v="23.53"/>
        <n v="26.97"/>
        <n v="24.42"/>
        <n v="44.85"/>
        <n v="40.450000000000003"/>
        <n v="25.39"/>
        <n v="45.45"/>
        <n v="22.48"/>
        <n v="26.98"/>
        <n v="19.96"/>
        <n v="11.9"/>
        <n v="35.96"/>
        <n v="48.48"/>
        <n v="64.92"/>
        <n v="70.819999999999993"/>
        <n v="81.260000000000005"/>
        <n v="73.790000000000006"/>
        <n v="51.35"/>
        <n v="68.459999999999994"/>
        <n v="46.98"/>
        <n v="59.16"/>
        <n v="74.680000000000007"/>
        <n v="17.5"/>
        <n v="49.98"/>
        <n v="21.21"/>
        <n v="37.47"/>
        <n v="31.98"/>
        <n v="400"/>
        <n v="32.97"/>
        <n v="41.71"/>
        <n v="91.13"/>
        <n v="10360"/>
        <n v="75.94"/>
        <n v="500"/>
        <n v="46100"/>
        <n v="1618.93"/>
        <n v="363.8"/>
        <n v="200"/>
        <n v="89.5"/>
        <n v="124.53"/>
        <n v="69.930000000000007"/>
        <n v="135.12"/>
        <n v="11"/>
        <n v="254.35"/>
        <n v="0.01"/>
        <n v="24.28"/>
        <n v="162.5"/>
        <n v="101.44"/>
        <n v="24.95"/>
        <n v="56.49"/>
        <n v="84"/>
        <n v="390"/>
        <n v="134.82"/>
        <n v="80.06"/>
        <n v="201.99"/>
        <n v="308.68"/>
        <n v="22.89"/>
        <n v="26.25"/>
        <n v="100"/>
        <n v="413"/>
        <n v="1254.5"/>
        <n v="203.77"/>
        <n v="396"/>
        <n v="106.12"/>
        <n v="95.96"/>
        <n v="71.97"/>
        <n v="76.98"/>
        <n v="279.51"/>
        <n v="133.30000000000001"/>
        <n v="5.99"/>
        <n v="49.2"/>
        <n v="29.37"/>
        <n v="42.13"/>
        <n v="86.47"/>
        <n v="78.8"/>
        <n v="57.76"/>
        <n v="60.31"/>
        <n v="99.56"/>
        <n v="107.4"/>
        <n v="40.68"/>
        <n v="48.2"/>
        <n v="47.95"/>
        <n v="88.43"/>
        <n v="50.37"/>
        <n v="187.5"/>
        <n v="202.5"/>
        <n v="9.99"/>
        <n v="203"/>
        <n v="53.41"/>
        <n v="40.19"/>
        <n v="45.62"/>
        <n v="49.32"/>
        <n v="49.58"/>
        <n v="47.35"/>
        <n v="36.11"/>
        <n v="211"/>
        <n v="170.48"/>
        <n v="86"/>
        <n v="140.30000000000001"/>
        <n v="63.77"/>
        <n v="263.25"/>
        <n v="30.84"/>
        <n v="34.99"/>
        <n v="15.95"/>
        <n v="20.99"/>
        <n v="16.149999999999999"/>
        <n v="19.100000000000001"/>
        <n v="25.02"/>
        <n v="128.04"/>
        <n v="125.21"/>
        <n v="12.93"/>
        <n v="197.14"/>
        <n v="145.18"/>
        <n v="88.74"/>
        <n v="151.84"/>
        <n v="88.19"/>
        <n v="86.74"/>
        <n v="65.22"/>
        <n v="152.08000000000001"/>
        <n v="89.33"/>
        <n v="103.39"/>
        <n v="91.81"/>
        <n v="84.26"/>
        <n v="17.05"/>
        <n v="79.73"/>
        <n v="102.39"/>
        <n v="64.069999999999993"/>
        <n v="28.82"/>
        <n v="389"/>
        <n v="55.35"/>
        <n v="95.63"/>
        <n v="40.89"/>
        <n v="45.65"/>
        <n v="49.46"/>
        <n v="35.119999999999997"/>
        <n v="34.54"/>
        <n v="152.75"/>
        <n v="27.75"/>
        <n v="126.25"/>
        <n v="77.349999999999994"/>
        <n v="43.7"/>
        <n v="184.05"/>
        <n v="145.59"/>
        <n v="305.58999999999997"/>
        <n v="29.96"/>
        <n v="31.9"/>
        <n v="130.5"/>
        <n v="110.69"/>
        <n v="285.70999999999998"/>
        <n v="98.21"/>
        <n v="148.26"/>
        <n v="113.68"/>
        <n v="64.2"/>
        <n v="142.33000000000001"/>
        <n v="84.6"/>
        <n v="75.599999999999994"/>
        <n v="44.6"/>
        <n v="215.6"/>
        <n v="169.85"/>
        <n v="5.89"/>
        <n v="79.75"/>
        <n v="246.72"/>
        <n v="87.91"/>
        <n v="197.93"/>
        <n v="38.18"/>
        <n v="85.12"/>
        <n v="87.62"/>
        <n v="40.119999999999997"/>
        <n v="71.92"/>
        <n v="57.08"/>
        <n v="79.14"/>
        <n v="45.48"/>
        <n v="89.85"/>
        <n v="88.95"/>
        <n v="118"/>
        <n v="90.4"/>
        <n v="9.3000000000000007"/>
        <n v="329.8"/>
        <n v="373"/>
        <n v="42.38"/>
        <n v="38.32"/>
        <n v="38.119999999999997"/>
        <n v="58.95"/>
        <n v="8.3800000000000008"/>
        <n v="15.98"/>
        <n v="20.94"/>
        <n v="22.54"/>
        <n v="88.75"/>
        <n v="105.75"/>
        <n v="132.9"/>
        <n v="163.36000000000001"/>
        <n v="48.05"/>
        <n v="36.380000000000003"/>
        <n v="154.26"/>
        <n v="195.75"/>
        <n v="85.02"/>
        <n v="9.2899999999999991"/>
        <n v="70.739999999999995"/>
        <n v="71"/>
        <n v="22.75"/>
        <n v="70.86"/>
        <n v="7.89"/>
        <n v="88.65"/>
        <n v="18.27"/>
        <n v="13.53"/>
        <n v="28.77"/>
        <n v="52.5"/>
        <n v="52.89"/>
        <n v="58.3"/>
        <n v="55.87"/>
        <n v="35.04"/>
        <n v="207"/>
        <n v="76.13"/>
        <n v="93.92"/>
        <n v="49.95"/>
        <n v="86.92"/>
        <n v="16.850000000000001"/>
        <n v="47.98"/>
        <n v="13.92"/>
        <n v="29.77"/>
        <n v="54.04"/>
        <n v="41.19"/>
        <n v="22.49"/>
        <n v="52.18"/>
        <n v="20.36"/>
        <n v="149.85"/>
        <n v="10.92"/>
        <n v="72.569999999999993"/>
        <n v="16.64"/>
        <n v="61.83"/>
        <n v="45.4"/>
        <n v="65.489999999999995"/>
        <n v="34.049999999999997"/>
        <n v="83.55"/>
        <n v="65.3"/>
        <n v="67.23"/>
        <n v="187.14"/>
        <n v="162.25"/>
        <n v="39.99"/>
        <n v="270"/>
        <n v="188.37"/>
        <n v="86.93"/>
        <n v="16.82"/>
        <n v="47.09"/>
        <n v="26.24"/>
        <n v="20.82"/>
        <n v="19.75"/>
        <n v="107.59"/>
        <n v="66.97"/>
        <n v="31.02"/>
        <n v="46.56"/>
        <n v="102.84"/>
        <n v="48.01"/>
        <n v="175.13"/>
        <n v="48.56"/>
        <n v="43.05"/>
        <n v="13.26"/>
        <n v="14.3"/>
        <n v="35.880000000000003"/>
        <n v="24.57"/>
        <n v="29.33"/>
        <n v="23.03"/>
        <n v="26.49"/>
        <n v="35.39"/>
        <n v="40.299999999999997"/>
        <n v="35.659999999999997"/>
        <n v="37.799999999999997"/>
        <n v="54.2"/>
        <n v="37.700000000000003"/>
        <n v="31.38"/>
        <n v="187.25"/>
        <n v="120.4"/>
        <n v="83.51"/>
        <n v="124.78"/>
        <n v="129.9"/>
        <n v="69.209999999999994"/>
        <n v="47.06"/>
        <n v="28.75"/>
        <n v="37.75"/>
        <n v="35.92"/>
        <n v="42.54"/>
        <n v="123"/>
        <n v="20.54"/>
        <n v="144.53"/>
        <n v="18.95"/>
        <n v="18.34"/>
        <n v="121.45"/>
        <n v="134.71"/>
        <n v="75.099999999999994"/>
        <n v="83.29"/>
        <n v="78.66"/>
        <n v="81.2"/>
        <n v="41.68"/>
        <n v="160.63"/>
        <n v="40.18"/>
        <n v="115.38"/>
        <n v="24.86"/>
        <n v="29.09"/>
        <n v="24.5"/>
        <n v="82.16"/>
        <n v="51.8"/>
        <n v="44.02"/>
        <n v="28.26"/>
        <n v="47.57"/>
        <n v="42.34"/>
        <n v="30.65"/>
        <n v="28.18"/>
        <n v="27.96"/>
        <n v="107.45"/>
        <n v="1876.36"/>
        <n v="684.29"/>
        <n v="52"/>
        <n v="39.5"/>
        <n v="283.58"/>
        <n v="46.99"/>
        <n v="153.57"/>
        <n v="237.6"/>
        <n v="232.73"/>
        <n v="56.06"/>
        <n v="53.55"/>
        <n v="339.5"/>
        <n v="365.04"/>
        <n v="391.87"/>
        <n v="252.9"/>
        <n v="376.89"/>
        <n v="61.5"/>
        <n v="42.69"/>
        <n v="64.849999999999994"/>
        <n v="25.95"/>
        <n v="19.32"/>
        <n v="27.5"/>
        <n v="102.25"/>
        <n v="112.11"/>
        <n v="440"/>
        <n v="154.21"/>
        <n v="34.229999999999997"/>
        <n v="36.75"/>
        <n v="578.27"/>
        <n v="555.79999999999995"/>
        <n v="1233.6400000000001"/>
        <n v="603.97"/>
        <n v="81.86"/>
        <n v="269.86"/>
        <n v="693.93"/>
        <n v="983.06"/>
        <n v="103.74"/>
        <n v="54.1"/>
        <n v="1719.06"/>
        <n v="592.47"/>
        <n v="394.99"/>
        <n v="629.41"/>
        <n v="140.93"/>
        <n v="114.97"/>
        <n v="135.55000000000001"/>
        <n v="53.93"/>
        <n v="420.14"/>
        <n v="2.5"/>
        <n v="2.14"/>
        <n v="146.36000000000001"/>
        <n v="36.35"/>
        <n v="178.7"/>
        <n v="65.86"/>
        <n v="96.8"/>
        <n v="69.790000000000006"/>
        <n v="424.76"/>
        <n v="139.69"/>
        <n v="75.260000000000005"/>
        <n v="281.54000000000002"/>
        <n v="129"/>
        <n v="20.95"/>
        <n v="37.29"/>
        <n v="79.48"/>
        <n v="329.94"/>
        <n v="11.8"/>
        <n v="51.92"/>
        <n v="12.64"/>
        <n v="54.79"/>
        <n v="41.08"/>
        <n v="81.099999999999994"/>
        <n v="54.66"/>
        <n v="282.94"/>
        <n v="80.25"/>
        <n v="221.25"/>
        <n v="138.66"/>
        <n v="56.5"/>
        <n v="498"/>
        <n v="66.86"/>
        <n v="475"/>
        <n v="101.26"/>
        <n v="75.900000000000006"/>
        <n v="67.5"/>
        <n v="7696.4"/>
        <n v="22.7"/>
        <n v="136"/>
        <n v="140.19999999999999"/>
        <n v="146.9"/>
        <n v="99.47"/>
        <n v="115.5"/>
        <n v="1008.31"/>
        <n v="30.53"/>
        <n v="436.59"/>
        <n v="44.62"/>
        <n v="99.89"/>
        <n v="17.28"/>
        <n v="15.75"/>
        <n v="351.69"/>
        <n v="99.43"/>
        <n v="1329.68"/>
        <n v="362.5"/>
        <n v="113.14"/>
        <n v="826.3"/>
        <n v="474"/>
        <n v="184.87"/>
        <n v="144"/>
        <n v="7.06"/>
        <n v="245"/>
        <n v="160.5"/>
        <n v="2200"/>
        <n v="363.13"/>
        <n v="86.5"/>
        <n v="2693.42"/>
        <n v="29.85"/>
        <n v="64.61"/>
        <n v="319.27"/>
        <n v="156.84"/>
        <n v="448.21"/>
        <n v="1020.63"/>
        <n v="1287"/>
        <n v="625"/>
        <n v="44.58"/>
        <n v="92.32"/>
        <n v="131.24"/>
        <n v="118.45"/>
        <n v="273.39999999999998"/>
        <n v="253.24"/>
        <n v="347.88"/>
        <n v="331.86"/>
        <n v="293.02"/>
        <n v="107.5"/>
        <n v="125.24"/>
        <n v="60.26"/>
        <n v="78.319999999999993"/>
        <n v="63.22"/>
        <n v="91.71"/>
        <n v="61.3"/>
        <n v="55.52"/>
        <n v="92.24"/>
        <n v="99.83"/>
        <n v="105.28"/>
        <n v="176.12"/>
        <n v="333.62"/>
        <n v="34.07"/>
        <n v="40.86"/>
        <n v="30.23"/>
        <n v="55.05"/>
        <n v="45.94"/>
        <n v="34.549999999999997"/>
        <n v="31.15"/>
        <n v="24.98"/>
        <n v="22.47"/>
        <n v="165.4"/>
        <n v="20.8"/>
        <n v="62.44"/>
        <n v="21.19"/>
        <n v="21.57"/>
        <n v="23.38"/>
        <n v="52.26"/>
        <n v="91.99"/>
        <n v="22.95"/>
        <n v="30.8"/>
        <n v="242.83"/>
        <n v="8.89"/>
        <n v="27.65"/>
        <n v="22.51"/>
        <n v="24.11"/>
        <n v="58.05"/>
        <n v="155.51"/>
        <n v="44"/>
        <n v="33.090000000000003"/>
        <n v="15.41"/>
        <n v="9.35"/>
        <n v="61.42"/>
        <n v="85.2"/>
        <n v="35.94"/>
        <n v="232.38"/>
        <n v="104.68"/>
        <n v="25.53"/>
        <n v="23.54"/>
        <n v="39.119999999999997"/>
        <n v="14.86"/>
        <n v="28.99"/>
        <n v="159.63"/>
        <n v="27.42"/>
        <n v="37.57"/>
        <n v="38.03"/>
        <n v="34.630000000000003"/>
        <n v="30.38"/>
        <n v="35.85"/>
        <n v="67.34"/>
        <n v="72.31"/>
        <n v="16.78"/>
        <n v="65.59"/>
        <n v="34.770000000000003"/>
        <n v="12.59"/>
        <n v="23.39"/>
        <n v="60.62"/>
        <n v="61"/>
        <n v="447.12"/>
        <n v="341.28"/>
        <n v="642.38"/>
        <n v="128.72"/>
        <n v="138.13"/>
        <n v="733.55"/>
        <n v="665.62"/>
        <n v="969.56"/>
        <n v="646.41"/>
        <n v="1181.26"/>
        <n v="471.73"/>
        <n v="484.74"/>
        <n v="618.82000000000005"/>
        <n v="681.89"/>
        <n v="637.09"/>
        <n v="860.35"/>
        <n v="879.61"/>
        <n v="839.9"/>
        <n v="873.5"/>
        <n v="32.01"/>
        <n v="48.99"/>
        <n v="31.77"/>
        <n v="23.73"/>
        <n v="13.14"/>
        <n v="96.22"/>
        <n v="7.26"/>
        <n v="81.55"/>
        <n v="13.32"/>
        <n v="21.92"/>
        <n v="66.95"/>
        <n v="458.67"/>
        <n v="414.52"/>
        <n v="307.33999999999997"/>
        <n v="371.65"/>
        <n v="59.91"/>
        <n v="488.85"/>
        <n v="298.99"/>
        <n v="290.17"/>
        <n v="360.46"/>
        <n v="473.77"/>
        <n v="307.27999999999997"/>
        <n v="351.43"/>
        <n v="475.27"/>
        <n v="11.08"/>
        <n v="48.03"/>
        <n v="29.15"/>
        <n v="27.99"/>
        <n v="45.08"/>
        <n v="43.11"/>
        <n v="81.08"/>
        <n v="47.78"/>
        <n v="83.57"/>
        <n v="723.12"/>
        <n v="544.92999999999995"/>
        <n v="714.31"/>
        <n v="739.91"/>
        <n v="75.819999999999993"/>
        <n v="1090.04"/>
        <n v="906.64"/>
        <n v="745.21"/>
        <n v="504.84"/>
        <n v="597.71"/>
        <n v="1045.49"/>
        <n v="1177.53"/>
        <n v="1192.95"/>
        <n v="757.32"/>
        <n v="566.5"/>
        <n v="52.04"/>
        <n v="27.18"/>
        <n v="38.9"/>
        <n v="48.4"/>
        <n v="29.05"/>
        <n v="19.899999999999999"/>
        <n v="60.7"/>
        <n v="18.510000000000002"/>
        <n v="37.36"/>
        <n v="29.64"/>
        <n v="16.88"/>
        <n v="24.81"/>
        <n v="70.28"/>
        <n v="29.99"/>
        <n v="88.26"/>
        <n v="527.12"/>
        <n v="296.87"/>
        <n v="200.77"/>
        <n v="162.05000000000001"/>
        <n v="256.25"/>
        <n v="238"/>
        <n v="349.69"/>
        <n v="486.85"/>
        <n v="368.43"/>
        <n v="250.08"/>
        <n v="518.83000000000004"/>
        <n v="635.95000000000005"/>
        <n v="453.9"/>
        <n v="423.51"/>
        <n v="14.12"/>
        <n v="44.01"/>
        <n v="44.84"/>
        <n v="48.33"/>
        <n v="1470.44"/>
        <n v="1046.49"/>
        <n v="859.78"/>
        <n v="717.11"/>
        <n v="976.58"/>
        <n v="523.55999999999995"/>
        <n v="743.95"/>
        <n v="430.92"/>
        <n v="1143.8499999999999"/>
        <n v="1334.36"/>
        <n v="1708.41"/>
        <n v="1424.84"/>
        <n v="1660.09"/>
        <n v="1098.96"/>
        <n v="34.21"/>
        <n v="77.290000000000006"/>
        <n v="21.76"/>
        <n v="26.84"/>
        <n v="82.95"/>
        <n v="98.4"/>
        <n v="60.14"/>
        <n v="150.13"/>
        <n v="48.98"/>
        <n v="122.52"/>
        <n v="85.88"/>
        <n v="112.16"/>
        <n v="135.44"/>
        <n v="112.93"/>
        <n v="9.8000000000000007"/>
        <n v="26.33"/>
        <n v="409.39"/>
        <n v="1011.2"/>
        <n v="947.29"/>
        <n v="812.98"/>
        <n v="287.85000000000002"/>
        <n v="371.73"/>
        <n v="523.57000000000005"/>
        <n v="409.61"/>
        <n v="384.42"/>
        <n v="571.58000000000004"/>
        <n v="703.22"/>
        <n v="1072.24"/>
        <n v="684.15"/>
        <n v="339.11"/>
        <n v="492.39"/>
        <n v="6.74"/>
        <n v="33.229999999999997"/>
        <n v="199.9"/>
        <n v="61.08"/>
        <n v="25.32"/>
        <n v="105.95"/>
        <n v="42.15"/>
        <n v="73.2"/>
        <n v="481.58"/>
        <n v="256.69"/>
        <n v="414.19"/>
        <n v="308.57"/>
        <n v="261.7"/>
        <n v="260.81"/>
        <n v="454.53"/>
        <n v="427.96"/>
        <n v="440.66"/>
        <n v="554.16"/>
        <n v="695.86"/>
        <n v="507.4"/>
        <n v="706.08"/>
        <n v="635.51"/>
        <n v="19.25"/>
        <n v="26.38"/>
        <n v="27.06"/>
        <n v="58.42"/>
        <n v="19.38"/>
        <n v="21.27"/>
        <n v="74.62"/>
        <n v="627.95000000000005"/>
        <n v="351.07"/>
        <n v="478.22"/>
        <n v="395.45"/>
        <n v="199.74"/>
        <n v="294.52"/>
        <n v="684.66"/>
        <n v="644.11"/>
        <n v="365.42"/>
        <n v="808.05"/>
        <n v="336.32"/>
        <n v="583.38"/>
        <n v="575.63"/>
        <n v="430.45"/>
        <n v="14.14"/>
        <n v="26.35"/>
        <n v="42.8"/>
        <n v="28.31"/>
        <n v="13.43"/>
        <n v="132.22"/>
        <n v="10.29"/>
        <n v="31.65"/>
        <n v="14.46"/>
        <n v="45.85"/>
        <n v="19.39"/>
        <n v="12.27"/>
        <n v="13.64"/>
        <n v="28.12"/>
        <n v="20.25"/>
        <n v="61.93"/>
        <n v="147.4"/>
        <n v="77.08"/>
        <n v="127.17"/>
        <n v="69.34"/>
        <n v="30.08"/>
        <n v="52.97"/>
        <n v="101.66"/>
        <n v="68.180000000000007"/>
        <n v="792.61"/>
        <n v="1065.3599999999999"/>
        <n v="983.14"/>
        <n v="536.64"/>
        <n v="708.43"/>
        <n v="369.72"/>
        <n v="560.6"/>
        <n v="59.78"/>
        <n v="396.19"/>
        <n v="597.52"/>
        <n v="936.65"/>
        <n v="683.32"/>
        <n v="478.91"/>
        <n v="551.41"/>
        <n v="402.95"/>
        <n v="12.8"/>
        <n v="10.6"/>
        <n v="17.7"/>
        <n v="72.849999999999994"/>
        <n v="22.19"/>
        <n v="130.29"/>
        <n v="17.510000000000002"/>
        <n v="23.57"/>
        <n v="21.09"/>
        <n v="67.13"/>
        <n v="91.9"/>
        <n v="27.14"/>
        <n v="20.86"/>
        <n v="303.73"/>
        <n v="263.83999999999997"/>
        <n v="387.82"/>
        <n v="231.33"/>
        <n v="480.58"/>
        <n v="456.32"/>
        <n v="443.45"/>
        <n v="379.26"/>
        <n v="355.04"/>
        <n v="365.4"/>
        <n v="513.57000000000005"/>
        <n v="617.16"/>
        <n v="531.46"/>
        <n v="540.30999999999995"/>
        <n v="46.57"/>
        <n v="143.35"/>
        <n v="76.97"/>
        <n v="55.92"/>
        <n v="17.600000000000001"/>
        <n v="63.64"/>
        <n v="28.72"/>
        <n v="32.130000000000003"/>
        <n v="77.209999999999994"/>
        <n v="103.76"/>
        <n v="84.8"/>
        <n v="99.42"/>
        <n v="131.81"/>
        <n v="82.59"/>
        <n v="152.47999999999999"/>
        <n v="20.72"/>
        <n v="56.89"/>
        <n v="88.69"/>
        <n v="122.35"/>
        <n v="203.87"/>
        <n v="123.55"/>
        <n v="132.77000000000001"/>
        <n v="173.93"/>
        <n v="77.61"/>
        <n v="12.49"/>
        <n v="25.48"/>
        <n v="60.19"/>
        <n v="558.33000000000004"/>
        <n v="456.75"/>
        <n v="123.44"/>
        <n v="140.37"/>
        <n v="277.94"/>
        <n v="165.12"/>
        <n v="277.35000000000002"/>
        <n v="138.5"/>
        <n v="125.81"/>
        <n v="250.17"/>
        <n v="391.96"/>
        <n v="414.36"/>
        <n v="253.81"/>
        <n v="40.99"/>
        <n v="61.62"/>
        <n v="64.510000000000005"/>
        <n v="37.83"/>
        <n v="30.68"/>
        <n v="20.170000000000002"/>
        <n v="107.83"/>
        <n v="17.45"/>
        <n v="193.97"/>
        <n v="324.77"/>
        <n v="41.31"/>
        <n v="138.09"/>
        <n v="85.85"/>
        <n v="567.08000000000004"/>
        <n v="246.08"/>
        <n v="209.59"/>
        <n v="319.01"/>
        <n v="258.82"/>
        <n v="231.75"/>
        <n v="247.25"/>
        <n v="330.37"/>
        <n v="114.74"/>
        <n v="252.32"/>
        <n v="213.47"/>
        <n v="292.72000000000003"/>
        <n v="318.88"/>
        <n v="16.68"/>
        <n v="250.81"/>
        <n v="108.28"/>
        <n v="77.64"/>
        <n v="30.16"/>
        <n v="32.380000000000003"/>
        <n v="22.88"/>
        <n v="119.39"/>
        <n v="54.25"/>
        <n v="46.01"/>
        <n v="58.94"/>
        <n v="384.96"/>
        <n v="397.34"/>
        <n v="295.97000000000003"/>
        <n v="127.85"/>
        <n v="87.89"/>
        <n v="214.42"/>
        <n v="149.43"/>
        <n v="215.34"/>
        <n v="305.62"/>
        <n v="329.75"/>
        <n v="330.73"/>
        <n v="170.64"/>
        <n v="246.93"/>
        <n v="90.79"/>
        <n v="37.630000000000003"/>
        <n v="25.63"/>
        <n v="38.42"/>
        <n v="91.09"/>
        <n v="95.62"/>
        <n v="52.96"/>
        <n v="386.75"/>
        <n v="455.83"/>
        <n v="264.37"/>
        <n v="215.46"/>
        <n v="181.12"/>
        <n v="242.02"/>
        <n v="322.91000000000003"/>
        <n v="321.02999999999997"/>
        <n v="259.92"/>
        <n v="486.39"/>
        <n v="216.64"/>
        <n v="318.58999999999997"/>
        <n v="217.88"/>
        <n v="257.58"/>
        <n v="26.94"/>
        <n v="15.93"/>
        <n v="39.42"/>
        <n v="69.680000000000007"/>
        <n v="40.04"/>
        <n v="73.849999999999994"/>
        <n v="33.020000000000003"/>
        <n v="80.47"/>
        <n v="63.58"/>
        <n v="35.520000000000003"/>
        <n v="449.4"/>
        <n v="95.48"/>
        <n v="39.020000000000003"/>
        <n v="132.91"/>
        <n v="155.74"/>
        <n v="226.17"/>
        <n v="168.11"/>
        <n v="183.98"/>
        <n v="226.28"/>
        <n v="208.07"/>
        <n v="241.12"/>
        <n v="477.64"/>
        <n v="812.13"/>
        <n v="18.760000000000002"/>
        <n v="31.22"/>
        <n v="36.82"/>
        <n v="42.17"/>
        <n v="85.06"/>
        <n v="514.46"/>
        <n v="65.680000000000007"/>
        <n v="212.88"/>
        <n v="243.25"/>
        <n v="247.68"/>
        <n v="397.66"/>
        <n v="163.58000000000001"/>
        <n v="204.36"/>
        <n v="303.57"/>
        <n v="210.56"/>
        <n v="306.8"/>
        <n v="402.87"/>
        <n v="392.27"/>
        <n v="287.68"/>
        <n v="55.12"/>
        <n v="49.31"/>
        <n v="24.36"/>
        <n v="77.55"/>
        <n v="108.33"/>
        <n v="107.54"/>
        <n v="12.91"/>
        <n v="12.15"/>
        <n v="26.03"/>
        <n v="5.6"/>
        <n v="39.33"/>
        <n v="85.58"/>
        <n v="50.11"/>
        <n v="24.96"/>
        <n v="75.709999999999994"/>
        <n v="45.01"/>
        <n v="79.08"/>
        <n v="37.64"/>
        <n v="18.420000000000002"/>
        <n v="9.89"/>
        <n v="34.840000000000003"/>
        <n v="93.66"/>
        <n v="51.37"/>
        <n v="41.44"/>
        <n v="50.49"/>
        <n v="83.32"/>
        <n v="88.18"/>
        <n v="86.68"/>
        <n v="62.72"/>
        <n v="57.16"/>
        <n v="1342.37"/>
        <n v="1172.44"/>
        <n v="725.25"/>
        <n v="639.91999999999996"/>
        <n v="827.43"/>
        <n v="562.41"/>
        <n v="557.19000000000005"/>
        <n v="539.51"/>
        <n v="671.12"/>
        <n v="980.37"/>
        <n v="985.64"/>
        <n v="1352.47"/>
        <n v="828.89"/>
        <n v="834.96"/>
        <n v="57.39"/>
        <n v="114.95"/>
        <n v="60.58"/>
        <n v="61.2"/>
        <n v="72.62"/>
        <n v="123.33"/>
        <n v="130.63999999999999"/>
        <n v="108.19"/>
        <n v="269.23"/>
        <n v="137.13"/>
        <n v="275.07"/>
        <n v="117.15"/>
        <n v="410.35"/>
        <n v="27.34"/>
        <n v="26.83"/>
        <n v="19.329999999999998"/>
        <n v="45.98"/>
        <n v="9.67"/>
        <n v="17.62"/>
        <n v="103.86"/>
        <n v="166.93"/>
        <n v="83.16"/>
        <n v="10.050000000000001"/>
        <n v="29.34"/>
        <n v="13.77"/>
        <n v="28.02"/>
        <n v="23.72"/>
        <n v="25.31"/>
        <n v="254.22"/>
        <n v="134.93"/>
        <n v="85.49"/>
        <n v="101.38"/>
        <n v="105.88"/>
        <n v="105.12"/>
        <n v="229.69"/>
        <n v="132.81"/>
        <n v="159.69999999999999"/>
        <n v="140"/>
        <n v="149.97999999999999"/>
        <n v="121.62"/>
        <n v="83.18"/>
        <n v="42.78"/>
        <n v="87.46"/>
        <n v="13.02"/>
        <n v="38.590000000000003"/>
        <n v="68.19"/>
        <n v="105.16"/>
        <n v="318.22000000000003"/>
        <n v="259.77"/>
        <n v="1189.81"/>
        <n v="518.6"/>
        <n v="542.38"/>
        <n v="328.77"/>
        <n v="312.97000000000003"/>
        <n v="683.57"/>
        <n v="254.94"/>
        <n v="249.64"/>
        <n v="344.62"/>
        <n v="616.58000000000004"/>
        <n v="111.49"/>
        <n v="7.31"/>
        <n v="767.82"/>
        <n v="10767.85"/>
        <n v="691.7"/>
        <n v="2484.4899999999998"/>
        <n v="519.55999999999995"/>
        <n v="1499.58"/>
        <n v="273.02999999999997"/>
        <n v="26.43"/>
        <n v="51.85"/>
        <n v="90.45"/>
        <n v="147.93"/>
        <n v="49.9"/>
        <n v="22.38"/>
        <n v="24.26"/>
        <n v="94.12"/>
        <n v="132.47"/>
        <n v="9.9600000000000009"/>
        <n v="20.9"/>
        <n v="123.3"/>
        <n v="327.85"/>
        <n v="164.7"/>
        <n v="150.58000000000001"/>
        <n v="99.97"/>
        <n v="18.37"/>
        <n v="13.97"/>
        <n v="23.05"/>
        <n v="30.39"/>
        <n v="50.79"/>
        <n v="2823.18"/>
        <n v="838"/>
        <n v="4.68"/>
        <n v="5620.07"/>
        <n v="983.17"/>
        <n v="1232.6199999999999"/>
        <n v="1283.31"/>
        <n v="2980.22"/>
        <n v="61.81"/>
        <n v="1738.68"/>
        <n v="1065.6300000000001"/>
        <n v="2.27"/>
        <n v="653.96"/>
        <n v="3294.23"/>
        <n v="944.15"/>
        <n v="804.21"/>
        <n v="1408.96"/>
        <n v="1290.4100000000001"/>
        <n v="27.2"/>
        <n v="516.86"/>
        <n v="83.12"/>
        <n v="673.32"/>
        <n v="151.41"/>
        <n v="506.95"/>
        <n v="156.97"/>
        <n v="444.29"/>
        <n v="16088.95"/>
        <n v="2256.5"/>
        <n v="2309.17"/>
        <n v="11432.58"/>
        <n v="537.59"/>
        <n v="910.15"/>
        <n v="930.71"/>
        <n v="1142.21"/>
        <n v="123.45"/>
        <n v="1127.55"/>
        <n v="191.12"/>
        <n v="305.36"/>
        <n v="158.78"/>
        <n v="519.46"/>
        <n v="537.95000000000005"/>
        <n v="1368.34"/>
        <n v="329.69"/>
        <n v="1553.8"/>
        <n v="163.72"/>
        <n v="39.43"/>
        <n v="271.64999999999998"/>
        <n v="37.49"/>
        <n v="181.36"/>
        <n v="29.16"/>
        <n v="47.61"/>
        <n v="111.83"/>
        <n v="13.68"/>
        <n v="50.38"/>
        <n v="42.39"/>
        <n v="159.55000000000001"/>
        <n v="173.16"/>
        <n v="219.83"/>
        <n v="129.44999999999999"/>
        <n v="98.19"/>
        <n v="142.01"/>
        <n v="206.84"/>
        <n v="233.45"/>
        <n v="365.3"/>
        <n v="32.5"/>
        <n v="173.81"/>
        <n v="42.2"/>
        <n v="50.62"/>
        <n v="24.4"/>
        <n v="56.43"/>
        <n v="12.62"/>
        <n v="81.11"/>
        <n v="32.450000000000003"/>
        <n v="64.22"/>
        <n v="65.63"/>
        <n v="543.25"/>
        <n v="358.78"/>
        <n v="411.2"/>
        <n v="486.58"/>
        <n v="474.74"/>
        <n v="516.62"/>
        <n v="414.01"/>
        <n v="391.03"/>
        <n v="448.2"/>
        <n v="522.20000000000005"/>
        <n v="401.95"/>
        <n v="594.01"/>
        <n v="562.02"/>
        <n v="481.35"/>
        <n v="6.56"/>
        <n v="412.97"/>
        <n v="71.099999999999994"/>
        <n v="59.35"/>
        <n v="16.690000000000001"/>
        <n v="7.42"/>
        <n v="9.66"/>
        <n v="334.93"/>
        <n v="83.6"/>
        <n v="22.42"/>
        <n v="37.5"/>
        <n v="20.239999999999998"/>
        <n v="106.5"/>
        <n v="182.59"/>
        <n v="186.05"/>
        <n v="262.45"/>
        <n v="36.630000000000003"/>
        <n v="17.670000000000002"/>
        <n v="57.69"/>
        <n v="144.43"/>
        <n v="28.91"/>
        <n v="27.71"/>
        <n v="80.13"/>
        <n v="31.11"/>
        <n v="44.13"/>
        <n v="100.79"/>
        <n v="23.25"/>
        <n v="8.35"/>
        <n v="7.15"/>
        <n v="7.6"/>
        <n v="3.95"/>
        <n v="122"/>
        <n v="46.4"/>
        <n v="44.4"/>
        <n v="25.9"/>
        <n v="12.08"/>
        <n v="7.45"/>
        <n v="51.2"/>
        <n v="21.6"/>
        <n v="359"/>
        <n v="143"/>
        <n v="43.4"/>
        <n v="11.15"/>
        <n v="9.65"/>
        <n v="536.4"/>
        <n v="33.65"/>
        <n v="30.77"/>
        <n v="31.3"/>
        <n v="16.350000000000001"/>
        <n v="676"/>
        <n v="432"/>
        <n v="572"/>
        <n v="110.5"/>
        <n v="2.75"/>
        <n v="306"/>
        <n v="52.2"/>
        <n v="34.799999999999997"/>
        <n v="139.19999999999999"/>
        <n v="69.599999999999994"/>
        <n v="131"/>
        <n v="77"/>
        <n v="266"/>
        <n v="242"/>
        <n v="359.78"/>
        <n v="193"/>
        <n v="171.6"/>
        <n v="187.2"/>
        <n v="8.9499999999999993"/>
        <n v="3.25"/>
        <n v="126.5"/>
        <n v="59.3"/>
        <n v="16.7"/>
        <n v="7.65"/>
        <n v="380"/>
        <n v="117"/>
        <n v="4.05"/>
        <n v="0.3"/>
        <n v="23.85"/>
        <n v="32.200000000000003"/>
        <n v="14.95"/>
        <n v="383.94"/>
        <n v="7.28"/>
        <n v="4.5999999999999996"/>
        <n v="6.9"/>
        <n v="4902.58"/>
        <n v="77.650000000000006"/>
        <n v="114.25"/>
        <n v="102.8"/>
        <n v="121.75"/>
        <n v="184.2"/>
        <n v="150.44999999999999"/>
        <n v="86.05"/>
        <n v="73"/>
        <n v="1539.2"/>
        <n v="353.6"/>
        <n v="74.400000000000006"/>
        <n v="1451.8"/>
        <n v="63.2"/>
        <n v="22.17"/>
        <n v="9.6"/>
        <n v="28.95"/>
        <n v="796.6"/>
        <n v="412.62"/>
        <n v="20.67"/>
        <n v="190"/>
        <n v="220"/>
        <n v="303.89999999999998"/>
        <n v="796.5"/>
        <n v="382.02"/>
        <n v="120.6"/>
        <n v="675.9"/>
        <n v="140.46"/>
        <n v="40.4"/>
        <n v="139.03"/>
        <n v="2549.17"/>
        <n v="2322.9"/>
        <n v="719.83"/>
        <n v="1578.84"/>
        <n v="1050.5999999999999"/>
        <n v="39.9"/>
        <n v="366.01"/>
        <n v="56.9"/>
        <n v="195.57"/>
        <n v="293.3"/>
        <n v="90.01"/>
        <n v="235.9"/>
        <n v="1083.51"/>
        <n v="19.399999999999999"/>
        <n v="919"/>
        <n v="1322.7"/>
        <n v="235"/>
        <n v="167.3"/>
        <n v="59"/>
        <n v="4.28"/>
        <n v="263.01"/>
        <n v="1059.9000000000001"/>
        <n v="1170"/>
        <n v="1086.1400000000001"/>
        <n v="224"/>
        <n v="450"/>
        <n v="47.45"/>
        <n v="260"/>
        <n v="1872.76"/>
        <n v="882.45"/>
        <n v="609"/>
        <n v="1789.9"/>
        <n v="2723.68"/>
        <n v="261"/>
        <n v="37.479999999999997"/>
        <n v="21.4"/>
        <n v="418.1"/>
        <n v="200.88"/>
        <n v="26.2"/>
        <n v="2023.13"/>
        <n v="247"/>
        <n v="130.18"/>
        <n v="13.91"/>
        <n v="442"/>
        <n v="448.15"/>
        <n v="444.3"/>
        <n v="17.12"/>
        <n v="51.99"/>
        <n v="26.13"/>
        <n v="349.8"/>
        <n v="684.6"/>
        <n v="16.05"/>
        <n v="395.2"/>
        <n v="37.450000000000003"/>
        <n v="344.25"/>
        <n v="102.06"/>
        <n v="269.14999999999998"/>
        <n v="12.3"/>
        <n v="193.8"/>
        <n v="22.3"/>
        <n v="147.19999999999999"/>
        <n v="4.78"/>
        <n v="14.05"/>
        <n v="17.68"/>
        <n v="20.22"/>
        <n v="383.8"/>
        <n v="30.35"/>
        <n v="15.35"/>
        <n v="73.53"/>
        <n v="187.45"/>
        <n v="9.9"/>
        <n v="223.1"/>
        <n v="96.05"/>
        <n v="109"/>
        <n v="603.04999999999995"/>
        <n v="524.4"/>
        <n v="552.95000000000005"/>
        <n v="571.54999999999995"/>
        <n v="1228.8"/>
        <n v="1227.23"/>
        <n v="743.3"/>
        <n v="771.1"/>
        <n v="246.2"/>
        <n v="517.79"/>
        <n v="12.9"/>
        <n v="9.85"/>
        <n v="42.5"/>
        <n v="436"/>
        <n v="32.65"/>
        <n v="393.11"/>
        <n v="662.4"/>
        <n v="435"/>
        <n v="20.85"/>
        <n v="265"/>
        <n v="532.04999999999995"/>
        <n v="622.45000000000005"/>
        <n v="157.69999999999999"/>
        <n v="386.65"/>
        <n v="19.420000000000002"/>
        <n v="297.27999999999997"/>
        <n v="95.6"/>
        <n v="125.68"/>
        <n v="18.68"/>
        <n v="43.86"/>
        <n v="88.61"/>
        <n v="21.1"/>
        <n v="6.25"/>
        <n v="37.14"/>
        <n v="10.57"/>
        <n v="20.51"/>
        <n v="154.85"/>
        <n v="20.69"/>
        <n v="5.96"/>
        <n v="293"/>
        <n v="1950"/>
        <n v="21.24"/>
        <n v="5.22"/>
        <n v="17.27"/>
        <n v="11.36"/>
        <n v="10.54"/>
        <n v="24.93"/>
        <n v="53.35"/>
        <n v="7.62"/>
        <n v="29.3"/>
        <n v="23.86"/>
        <n v="21.05"/>
        <n v="7.78"/>
        <n v="4.93"/>
        <n v="1957.19"/>
        <n v="8.82"/>
        <n v="71.489999999999995"/>
        <n v="3.13"/>
        <n v="4.25"/>
        <n v="9.3800000000000008"/>
        <n v="8.52"/>
        <n v="2017"/>
        <n v="205.5"/>
        <n v="425"/>
        <n v="81"/>
        <n v="13.15"/>
        <n v="95.9"/>
        <n v="93"/>
        <n v="53"/>
        <n v="513.4"/>
        <n v="103.5"/>
        <n v="25.2"/>
        <n v="50.5"/>
        <n v="1320"/>
        <n v="26.56"/>
        <n v="8.92"/>
        <n v="46.1"/>
        <n v="18.149999999999999"/>
        <n v="152.36000000000001"/>
        <n v="64.33"/>
        <n v="35.1"/>
        <n v="31.5"/>
        <n v="63.75"/>
        <n v="1.2"/>
        <n v="649.29999999999995"/>
        <n v="225.46"/>
        <n v="419.77"/>
        <n v="175.85"/>
        <n v="91.18"/>
        <n v="259.26"/>
        <n v="85.51"/>
        <n v="584.82000000000005"/>
        <n v="1496"/>
        <n v="1060.6500000000001"/>
        <n v="187.8"/>
        <n v="1418.66"/>
        <n v="888.12"/>
        <n v="228"/>
        <n v="1330.46"/>
        <n v="197.95"/>
        <n v="514.4"/>
        <n v="120.41"/>
        <n v="57.25"/>
        <n v="1304.44"/>
        <n v="174.78"/>
        <n v="349.6"/>
        <n v="97.37"/>
        <n v="130.16999999999999"/>
        <n v="606.51"/>
        <n v="1363.47"/>
        <n v="544.79999999999995"/>
        <n v="79"/>
        <n v="522.36"/>
        <n v="190.52"/>
        <n v="869.85"/>
        <n v="179.24"/>
        <n v="149.46"/>
        <n v="367.45"/>
        <n v="47.11"/>
        <n v="631.71"/>
        <n v="204.35"/>
        <n v="37.270000000000003"/>
        <n v="484.22"/>
        <n v="87"/>
        <n v="94.85"/>
        <n v="398.73"/>
        <n v="127.12"/>
        <n v="67"/>
        <n v="12.39"/>
        <n v="270.98"/>
        <n v="56.55"/>
        <n v="68.680000000000007"/>
        <n v="855.52"/>
        <n v="87.75"/>
        <n v="56.25"/>
        <n v="196.4"/>
        <n v="93.11"/>
        <n v="60.85"/>
        <n v="70.239999999999995"/>
        <n v="46.02"/>
        <n v="138.07"/>
        <n v="117.7"/>
        <n v="44.22"/>
        <n v="379.7"/>
        <n v="76.349999999999994"/>
        <n v="212.87"/>
        <n v="136.99"/>
        <n v="72.989999999999995"/>
        <n v="187.65"/>
        <n v="80.849999999999994"/>
        <n v="54.29"/>
        <n v="181.33"/>
        <n v="112.22"/>
        <n v="117.85"/>
        <n v="334.41"/>
        <n v="47.6"/>
        <n v="156.4"/>
        <n v="232.86"/>
        <n v="161.44999999999999"/>
        <n v="98.1"/>
        <n v="100.15"/>
        <n v="115.25"/>
        <n v="61.92"/>
        <n v="166.26"/>
        <n v="47.1"/>
        <n v="145.25"/>
        <n v="31.93"/>
        <n v="160.51"/>
        <n v="50.6"/>
        <n v="38.200000000000003"/>
        <n v="213.19"/>
        <n v="360.16"/>
        <n v="55.75"/>
        <n v="226.93"/>
        <n v="112.6"/>
        <n v="295.16000000000003"/>
        <n v="59.6"/>
        <n v="56.16"/>
        <n v="368.12"/>
        <n v="34.65"/>
        <n v="42.6"/>
        <n v="213.7"/>
        <n v="70.3"/>
        <n v="99.66"/>
        <n v="343.33"/>
        <n v="1.03"/>
        <n v="393.28"/>
        <n v="401"/>
        <n v="50.25"/>
        <n v="1436.31"/>
        <n v="421.36"/>
        <n v="72.48"/>
        <n v="261.10000000000002"/>
        <n v="417.29"/>
        <n v="831.18"/>
        <n v="258.66000000000003"/>
        <n v="66.900000000000006"/>
        <n v="51.55"/>
        <n v="119"/>
        <n v="407"/>
        <n v="256.42"/>
        <n v="28.17"/>
        <n v="181"/>
        <n v="101"/>
        <n v="27.1"/>
        <n v="477.97"/>
        <n v="12.07"/>
        <n v="163.91"/>
        <n v="1350"/>
        <n v="11.2"/>
        <n v="14.9"/>
        <n v="516"/>
        <n v="110.45"/>
        <n v="16.95"/>
        <n v="21.9"/>
        <n v="115.77"/>
        <n v="83.03"/>
        <n v="157.56"/>
        <n v="118.89"/>
        <n v="100.96"/>
        <n v="25.25"/>
        <n v="10.199999999999999"/>
        <n v="7.47"/>
        <n v="45.02"/>
        <n v="272"/>
        <n v="56.66"/>
        <n v="35.979999999999997"/>
        <n v="30.95"/>
        <n v="32.799999999999997"/>
        <n v="149.80000000000001"/>
        <n v="116"/>
        <n v="55.64"/>
        <n v="67.16"/>
        <n v="57.27"/>
        <n v="24.07"/>
        <n v="40.75"/>
        <n v="15.66"/>
        <n v="53.96"/>
        <n v="115.45"/>
        <n v="124.33"/>
        <n v="160.66"/>
        <n v="12.99"/>
        <n v="16.21"/>
        <n v="83.24"/>
        <n v="17.989999999999998"/>
        <n v="26.91"/>
        <n v="138.56"/>
        <n v="41.3"/>
        <n v="25.66"/>
        <n v="30.25"/>
        <n v="147.55000000000001"/>
        <n v="25.98"/>
        <n v="23.95"/>
        <n v="46.2"/>
        <n v="12.55"/>
        <n v="86.16"/>
        <n v="89.6"/>
        <n v="158.94999999999999"/>
        <n v="74.099999999999994"/>
        <n v="46.25"/>
        <n v="7.44"/>
        <n v="27.57"/>
        <n v="98.88"/>
        <n v="45.13"/>
        <n v="32.96"/>
        <n v="12.5"/>
        <n v="18.190000000000001"/>
        <n v="62.39"/>
        <n v="7.33"/>
        <n v="70.09"/>
        <n v="21.06"/>
        <n v="9.08"/>
        <n v="294.75"/>
        <n v="58.5"/>
        <n v="574.17999999999995"/>
        <n v="139.08000000000001"/>
        <n v="25.6"/>
        <n v="23.61"/>
        <n v="66.59"/>
        <n v="136.85"/>
        <n v="46.28"/>
        <n v="522.97"/>
        <n v="80.02"/>
        <n v="64.650000000000006"/>
        <n v="94.5"/>
        <n v="57.86"/>
        <n v="105.34"/>
        <n v="13.76"/>
        <n v="24.16"/>
        <n v="10.1"/>
        <n v="339.18"/>
        <n v="131.61000000000001"/>
        <n v="96.2"/>
        <n v="299"/>
        <n v="68.53"/>
        <n v="12.48"/>
        <n v="138.59"/>
        <n v="159.80000000000001"/>
        <n v="54.57"/>
        <n v="39.950000000000003"/>
        <n v="145.74"/>
        <n v="119.9"/>
        <n v="39.619999999999997"/>
        <n v="325.32"/>
        <n v="103.6"/>
        <n v="62.65"/>
        <n v="75.5"/>
        <n v="94.21"/>
        <n v="22.1"/>
        <n v="81.349999999999994"/>
        <n v="159.9"/>
        <n v="728.97"/>
        <n v="264.39999999999998"/>
        <n v="104.05"/>
        <n v="29.56"/>
        <n v="77.97"/>
        <n v="75.48"/>
        <n v="19.45"/>
        <n v="59.8"/>
        <n v="66.099999999999994"/>
        <n v="158.16999999999999"/>
        <n v="41.16"/>
        <n v="142.87"/>
        <n v="80.489999999999995"/>
        <n v="38.159999999999997"/>
        <n v="18.690000000000001"/>
        <n v="153.85"/>
        <n v="117.45"/>
        <n v="84.12"/>
        <n v="297.3"/>
        <n v="64.86"/>
        <n v="173.06"/>
        <n v="22.86"/>
        <n v="39.96"/>
        <n v="49.97"/>
        <n v="98.08"/>
        <n v="38.96"/>
        <n v="73.75"/>
        <n v="5.16"/>
        <n v="65.12"/>
        <n v="137.63"/>
        <n v="158.47999999999999"/>
        <n v="121.95"/>
        <n v="62.75"/>
        <n v="21.58"/>
        <n v="103"/>
        <n v="153.63999999999999"/>
        <n v="113.39"/>
        <n v="50.36"/>
        <n v="144.99"/>
        <n v="16.260000000000002"/>
        <n v="171.21"/>
        <n v="57.09"/>
        <n v="52.95"/>
        <n v="87.63"/>
        <n v="14.75"/>
        <n v="22.07"/>
        <n v="15.91"/>
        <n v="15.08"/>
        <n v="40.5"/>
        <n v="37.979999999999997"/>
        <n v="40.49"/>
        <n v="73.319999999999993"/>
        <n v="22.26"/>
        <n v="41.84"/>
        <n v="13.08"/>
        <n v="35.950000000000003"/>
        <n v="24.2"/>
        <n v="10.91"/>
        <n v="38.340000000000003"/>
        <n v="56.18"/>
        <n v="39.25"/>
        <n v="40.229999999999997"/>
        <n v="9.7799999999999994"/>
        <n v="52.99"/>
        <n v="32.1"/>
        <n v="17.11"/>
        <n v="117.49"/>
        <n v="18.600000000000001"/>
        <n v="1396.4"/>
        <n v="1000"/>
        <n v="67.95"/>
        <n v="49.1"/>
        <n v="48000"/>
        <n v="13570"/>
        <n v="4850"/>
        <n v="20320"/>
        <n v="15.5"/>
        <n v="81.84"/>
        <n v="53.73"/>
        <n v="132.72"/>
        <n v="281.52999999999997"/>
        <n v="90.05"/>
        <n v="4413.76"/>
        <n v="84.53"/>
        <n v="63.57"/>
        <n v="12.83"/>
        <n v="44.99"/>
        <n v="63.01"/>
        <n v="42.45"/>
        <n v="53.37"/>
        <n v="47.15"/>
        <n v="121.01"/>
        <n v="37.68"/>
        <n v="41.83"/>
        <n v="221.05"/>
        <n v="71.94"/>
        <n v="137.11000000000001"/>
        <n v="78.95"/>
        <n v="38.520000000000003"/>
        <n v="35.5"/>
        <n v="82.83"/>
        <n v="34.86"/>
        <n v="24.08"/>
        <n v="19.350000000000001"/>
        <n v="354.12"/>
        <n v="60.87"/>
        <n v="51.46"/>
        <n v="84.51"/>
        <n v="142.96"/>
        <n v="188.88"/>
        <n v="73.5"/>
        <n v="95.71"/>
        <n v="236.39"/>
        <n v="140.03"/>
        <n v="107.29"/>
        <n v="102.77"/>
        <n v="65.94"/>
        <n v="59.15"/>
        <n v="50.45"/>
        <n v="128.6"/>
        <n v="94.69"/>
        <n v="116.42"/>
        <n v="170.2"/>
        <n v="96.89"/>
        <n v="31.71"/>
        <n v="71.84"/>
        <n v="71.5"/>
        <n v="33.86"/>
        <n v="142.61000000000001"/>
        <n v="79.55"/>
        <n v="42.92"/>
        <n v="26.75"/>
        <n v="65.099999999999994"/>
        <n v="31.14"/>
        <n v="41.97"/>
        <n v="73.510000000000005"/>
        <n v="57.78"/>
        <n v="100.68"/>
        <n v="62.27"/>
        <n v="31.03"/>
        <n v="43.73"/>
        <n v="35.06"/>
        <n v="297.8"/>
        <n v="76.81"/>
        <n v="79.86"/>
        <n v="213.44"/>
        <n v="52.02"/>
        <n v="80.03"/>
        <n v="0.27"/>
        <n v="102.76"/>
        <n v="30.04"/>
        <n v="53.9"/>
        <n v="155"/>
        <n v="189.2"/>
        <n v="114.05"/>
        <n v="245.96"/>
        <n v="85.13"/>
        <n v="86.12"/>
        <n v="89.56"/>
        <n v="66.81"/>
        <n v="93.56"/>
        <n v="94.23"/>
        <n v="101.68"/>
        <n v="84.3"/>
        <n v="94.47"/>
        <n v="75.75"/>
        <n v="59.88"/>
        <n v="58.85"/>
        <n v="63.7"/>
        <n v="85.82"/>
        <n v="73.05"/>
        <n v="41.2"/>
        <n v="37.159999999999997"/>
        <n v="63.06"/>
        <n v="78"/>
        <n v="107.63"/>
        <n v="34.880000000000003"/>
        <n v="27.76"/>
        <n v="21.3"/>
        <n v="10.69"/>
        <n v="97.75"/>
        <n v="37.520000000000003"/>
        <n v="10.99"/>
        <n v="17.190000000000001"/>
        <n v="21.88"/>
        <n v="35.47"/>
        <n v="17.02"/>
        <n v="237"/>
        <n v="182.25"/>
        <n v="22.27"/>
        <n v="112.85"/>
        <n v="33.44"/>
        <n v="129.52000000000001"/>
        <n v="23.98"/>
        <n v="29.65"/>
        <n v="22.65"/>
        <n v="46.97"/>
        <n v="75.97"/>
        <n v="40.130000000000003"/>
        <n v="69.55"/>
        <n v="72.760000000000005"/>
        <n v="67.3"/>
        <n v="66.45"/>
        <n v="43.39"/>
        <n v="49.83"/>
        <n v="66.959999999999994"/>
        <n v="64.31"/>
        <n v="56.62"/>
        <n v="82.21"/>
        <n v="31.13"/>
        <n v="26.15"/>
        <n v="32.75"/>
        <n v="2.95"/>
        <n v="72.459999999999994"/>
        <n v="52.06"/>
        <n v="13.5"/>
        <n v="81.069999999999993"/>
        <n v="50.97"/>
        <n v="35.409999999999997"/>
        <n v="26.08"/>
        <n v="25.97"/>
        <n v="65.44"/>
        <n v="67.069999999999993"/>
        <n v="45.28"/>
        <n v="60.45"/>
        <n v="200.79"/>
        <n v="36.450000000000003"/>
        <n v="46.18"/>
        <n v="48.62"/>
        <n v="48.16"/>
        <n v="60.5"/>
        <n v="17.66"/>
        <n v="39.86"/>
        <n v="32.82"/>
        <n v="81.83"/>
        <n v="82.43"/>
        <n v="15.92"/>
        <n v="24.7"/>
        <n v="21.95"/>
        <n v="27.81"/>
        <n v="122.34"/>
        <n v="75.739999999999995"/>
        <n v="41.14"/>
        <n v="42.14"/>
        <n v="40.26"/>
        <n v="36.659999999999997"/>
        <n v="7.1"/>
        <n v="29.24"/>
        <n v="15.36"/>
        <n v="10.43"/>
        <n v="103.25"/>
        <n v="88.8"/>
        <n v="98.66"/>
        <n v="34.56"/>
        <n v="24.82"/>
        <n v="27.08"/>
        <n v="13.12"/>
        <n v="28.07"/>
        <n v="18.88"/>
        <n v="19.29"/>
        <n v="28.39"/>
        <n v="23.32"/>
        <n v="38.1"/>
        <n v="81.03"/>
        <n v="20.45"/>
        <n v="29.69"/>
        <n v="23.29"/>
        <n v="15.25"/>
        <n v="85.7"/>
        <n v="186.42"/>
        <n v="148.85"/>
        <n v="3909"/>
        <n v="147.5"/>
        <n v="131.35"/>
        <n v="56.75"/>
        <n v="3.35"/>
        <n v="23.26"/>
        <n v="23.19"/>
        <n v="65.75"/>
        <n v="32.68"/>
        <n v="11.26"/>
        <n v="29.95"/>
        <n v="5100"/>
        <n v="141.36000000000001"/>
        <n v="34.22"/>
        <n v="282.70999999999998"/>
        <n v="2544.39"/>
        <n v="29.86"/>
        <n v="462.62"/>
        <n v="505.25"/>
        <n v="1379.52"/>
        <n v="249.75"/>
        <n v="571.85"/>
        <n v="600"/>
        <n v="111.79"/>
        <n v="4047.41"/>
        <n v="990"/>
        <n v="58.47"/>
        <n v="19.559999999999999"/>
        <n v="69.45"/>
        <n v="185.06"/>
        <n v="68.41"/>
        <n v="764.79"/>
        <n v="5.08"/>
        <n v="59.68"/>
        <n v="129.75"/>
        <n v="96.45"/>
        <n v="136.80000000000001"/>
        <n v="106.93"/>
        <n v="91.91"/>
        <n v="126.3"/>
        <n v="57.94"/>
        <n v="41.95"/>
        <n v="400.7"/>
        <n v="40.74"/>
        <n v="46.13"/>
        <n v="181.06"/>
        <n v="44.94"/>
        <n v="74.849999999999994"/>
        <n v="70.42"/>
        <n v="96.25"/>
        <n v="30.75"/>
        <n v="156.19999999999999"/>
        <n v="101.25"/>
        <n v="70.900000000000006"/>
        <n v="63.46"/>
        <n v="225.98"/>
        <n v="59.38"/>
        <n v="157.21"/>
        <n v="256.23"/>
        <n v="8.8000000000000007"/>
        <n v="182.15"/>
        <n v="113.89"/>
        <n v="47.52"/>
        <n v="167.84"/>
        <n v="12.95"/>
        <n v="294.31"/>
        <n v="36.85"/>
        <n v="112.92"/>
        <n v="81.73"/>
        <n v="183.19"/>
        <n v="318.62"/>
        <n v="101.65"/>
        <n v="5.0599999999999996"/>
        <n v="526.63"/>
        <n v="77.95"/>
        <n v="1024.77"/>
        <n v="1076.46"/>
        <n v="1501.66"/>
        <n v="297.89"/>
        <n v="262.48"/>
        <n v="255.93"/>
        <n v="347.34"/>
        <n v="292.12"/>
        <n v="342.22"/>
        <n v="455.09"/>
        <n v="104.61"/>
        <n v="152.85"/>
        <n v="92.79"/>
        <n v="99.22"/>
        <n v="72.489999999999995"/>
        <n v="163.47999999999999"/>
        <n v="66.55"/>
        <n v="66.849999999999994"/>
        <n v="41.59"/>
        <n v="39.44"/>
        <n v="49.11"/>
        <n v="32.61"/>
        <n v="36.979999999999997"/>
        <n v="25.06"/>
        <n v="75.12"/>
        <n v="23.62"/>
        <n v="24.15"/>
        <n v="99.51"/>
        <n v="19.02"/>
        <n v="14.51"/>
        <n v="25.57"/>
        <n v="16.59"/>
        <n v="31.99"/>
        <n v="37.31"/>
        <n v="71.349999999999994"/>
        <n v="130.54"/>
        <n v="17.55"/>
        <n v="17.07"/>
        <n v="40.92"/>
        <n v="23.78"/>
        <n v="44.91"/>
        <n v="35.369999999999997"/>
        <n v="38.64"/>
        <n v="31.55"/>
        <n v="43.38"/>
        <n v="25.47"/>
      </sharedItems>
    </cacheField>
    <cacheField name="Credito" numFmtId="0">
      <sharedItems containsSemiMixedTypes="0" containsString="0" containsNumber="1" minValue="0" maxValue="138667.6" count="612">
        <n v="0"/>
        <n v="275.62"/>
        <n v="298.82"/>
        <n v="981.18"/>
        <n v="142.80000000000001"/>
        <n v="23.32"/>
        <n v="667.86"/>
        <n v="29.35"/>
        <n v="243.28"/>
        <n v="27.32"/>
        <n v="1938.67"/>
        <n v="18084.27"/>
        <n v="221.6"/>
        <n v="49.82"/>
        <n v="219.53"/>
        <n v="26.49"/>
        <n v="53.39"/>
        <n v="221.7"/>
        <n v="17.649999999999999"/>
        <n v="703.1"/>
        <n v="121.12"/>
        <n v="92.12"/>
        <n v="117.21"/>
        <n v="69.81"/>
        <n v="117.66"/>
        <n v="7742.17"/>
        <n v="378.31"/>
        <n v="604.91999999999996"/>
        <n v="13776.33"/>
        <n v="839.97"/>
        <n v="468.25"/>
        <n v="146.65"/>
        <n v="741.73"/>
        <n v="59.61"/>
        <n v="295.66000000000003"/>
        <n v="66.27"/>
        <n v="446.24"/>
        <n v="52.41"/>
        <n v="8299.23"/>
        <n v="116.79"/>
        <n v="63.19"/>
        <n v="28914.81"/>
        <n v="285.3"/>
        <n v="492.05"/>
        <n v="183.42"/>
        <n v="600.89"/>
        <n v="27.46"/>
        <n v="10469.540000000001"/>
        <n v="2827.76"/>
        <n v="108.09"/>
        <n v="11572.06"/>
        <n v="384.59"/>
        <n v="369.1"/>
        <n v="10220.83"/>
        <n v="450.79"/>
        <n v="147.72"/>
        <n v="435.52"/>
        <n v="96.29"/>
        <n v="835.33"/>
        <n v="14128.72"/>
        <n v="3667.4"/>
        <n v="12.37"/>
        <n v="24.92"/>
        <n v="175.7"/>
        <n v="909.37"/>
        <n v="449.02"/>
        <n v="50.9"/>
        <n v="9547.69"/>
        <n v="648.05999999999995"/>
        <n v="68.88"/>
        <n v="596.84"/>
        <n v="307.38"/>
        <n v="2899.26"/>
        <n v="186.53"/>
        <n v="71.959999999999994"/>
        <n v="4838.25"/>
        <n v="339.32"/>
        <n v="153.74"/>
        <n v="554.63"/>
        <n v="81.23"/>
        <n v="16.12"/>
        <n v="87.59"/>
        <n v="8514.23"/>
        <n v="453.02"/>
        <n v="353.33"/>
        <n v="4525.3100000000004"/>
        <n v="509.7"/>
        <n v="183.12"/>
        <n v="4652.25"/>
        <n v="943.52"/>
        <n v="291.97000000000003"/>
        <n v="210.62"/>
        <n v="135.25"/>
        <n v="3718.37"/>
        <n v="57.14"/>
        <n v="98.39"/>
        <n v="6432.96"/>
        <n v="472.53"/>
        <n v="43.87"/>
        <n v="279.20999999999998"/>
        <n v="182.56"/>
        <n v="58.52"/>
        <n v="57.29"/>
        <n v="318.02"/>
        <n v="133.38"/>
        <n v="195.85"/>
        <n v="155.13"/>
        <n v="986.22"/>
        <n v="20550.37"/>
        <n v="860.31"/>
        <n v="43.34"/>
        <n v="234.56"/>
        <n v="25.04"/>
        <n v="29.88"/>
        <n v="72.040000000000006"/>
        <n v="137.41999999999999"/>
        <n v="26.94"/>
        <n v="195.11"/>
        <n v="381.27"/>
        <n v="4185.47"/>
        <n v="190.91"/>
        <n v="34.42"/>
        <n v="409.17"/>
        <n v="228.07"/>
        <n v="372.01"/>
        <n v="16889.43"/>
        <n v="2828.04"/>
        <n v="19323.77"/>
        <n v="1386.2"/>
        <n v="693.29"/>
        <n v="2496.35"/>
        <n v="562.07000000000005"/>
        <n v="29631.119999999999"/>
        <n v="818.92"/>
        <n v="3084.31"/>
        <n v="125050.55"/>
        <n v="18232.189999999999"/>
        <n v="51.99"/>
        <n v="546.02"/>
        <n v="1254.9000000000001"/>
        <n v="61.05"/>
        <n v="3668.11"/>
        <n v="313.83"/>
        <n v="25.94"/>
        <n v="12275.05"/>
        <n v="716.46"/>
        <n v="22.57"/>
        <n v="25.11"/>
        <n v="417.98"/>
        <n v="300.58999999999997"/>
        <n v="107.12"/>
        <n v="22.22"/>
        <n v="411.44"/>
        <n v="15.11"/>
        <n v="286.37"/>
        <n v="44.69"/>
        <n v="13.41"/>
        <n v="282.49"/>
        <n v="136.54"/>
        <n v="901.93"/>
        <n v="241.59"/>
        <n v="129.09"/>
        <n v="60.4"/>
        <n v="95.41"/>
        <n v="26.52"/>
        <n v="14.18"/>
        <n v="67"/>
        <n v="3.15"/>
        <n v="13.25"/>
        <n v="97.05"/>
        <n v="33.1"/>
        <n v="110.8"/>
        <n v="41.95"/>
        <n v="89.6"/>
        <n v="55.15"/>
        <n v="343.85"/>
        <n v="30.75"/>
        <n v="340.5"/>
        <n v="9.1999999999999993"/>
        <n v="117.6"/>
        <n v="13.2"/>
        <n v="123.6"/>
        <n v="247.85"/>
        <n v="38"/>
        <n v="87.57"/>
        <n v="118.25"/>
        <n v="96.05"/>
        <n v="163.19999999999999"/>
        <n v="1100"/>
        <n v="61.9"/>
        <n v="16.149999999999999"/>
        <n v="294.36"/>
        <n v="1224"/>
        <n v="73.45"/>
        <n v="171.25"/>
        <n v="8.4"/>
        <n v="1500"/>
        <n v="213.4"/>
        <n v="104.2"/>
        <n v="74"/>
        <n v="29.7"/>
        <n v="300.33999999999997"/>
        <n v="38.119999999999997"/>
        <n v="32"/>
        <n v="24.1"/>
        <n v="2746.9"/>
        <n v="2252"/>
        <n v="1144"/>
        <n v="78.78"/>
        <n v="452.75"/>
        <n v="436.8"/>
        <n v="1620"/>
        <n v="586.5"/>
        <n v="240.13"/>
        <n v="1487.7"/>
        <n v="84.25"/>
        <n v="8"/>
        <n v="654.14"/>
        <n v="221"/>
        <n v="718"/>
        <n v="48"/>
        <n v="25"/>
        <n v="78.5"/>
        <n v="46.55"/>
        <n v="99.8"/>
        <n v="11.3"/>
        <n v="122.62"/>
        <n v="1544.15"/>
        <n v="22"/>
        <n v="1698.61"/>
        <n v="968"/>
        <n v="550"/>
        <n v="20"/>
        <n v="47.4"/>
        <n v="27.2"/>
        <n v="73.349999999999994"/>
        <n v="23"/>
        <n v="96"/>
        <n v="1544.52"/>
        <n v="346.5"/>
        <n v="584"/>
        <n v="626"/>
        <n v="6.6"/>
        <n v="34.68"/>
        <n v="43.65"/>
        <n v="58.15"/>
        <n v="213"/>
        <n v="522.79999999999995"/>
        <n v="28.35"/>
        <n v="72.5"/>
        <n v="4.2"/>
        <n v="1200"/>
        <n v="72.95"/>
        <n v="15.8"/>
        <n v="11.6"/>
        <n v="60.95"/>
        <n v="6332.8"/>
        <n v="453.63"/>
        <n v="70.75"/>
        <n v="77"/>
        <n v="1629.28"/>
        <n v="24"/>
        <n v="5"/>
        <n v="13255.55"/>
        <n v="23.89"/>
        <n v="50.47"/>
        <n v="334.16"/>
        <n v="7034.18"/>
        <n v="287"/>
        <n v="27734.080000000002"/>
        <n v="772.75"/>
        <n v="114.23"/>
        <n v="200.5"/>
        <n v="1734.36"/>
        <n v="1400.56"/>
        <n v="3913.88"/>
        <n v="1970.01"/>
        <n v="6820.24"/>
        <n v="2223.9299999999998"/>
        <n v="6113.41"/>
        <n v="214.34"/>
        <n v="9430.4"/>
        <n v="1765.77"/>
        <n v="1127.92"/>
        <n v="152.5"/>
        <n v="700.28"/>
        <n v="1208.8699999999999"/>
        <n v="8435.5400000000009"/>
        <n v="34721.699999999997"/>
        <n v="150"/>
        <n v="10217.549999999999"/>
        <n v="520"/>
        <n v="3380.35"/>
        <n v="170"/>
        <n v="8974.73"/>
        <n v="15218.68"/>
        <n v="7747.65"/>
        <n v="4956.46"/>
        <n v="10945.81"/>
        <n v="883.11"/>
        <n v="299.12"/>
        <n v="8574.39"/>
        <n v="62.7"/>
        <n v="113.1"/>
        <n v="59.7"/>
        <n v="869.69"/>
        <n v="54"/>
        <n v="2.5"/>
        <n v="96.1"/>
        <n v="489.8"/>
        <n v="182"/>
        <n v="20.45"/>
        <n v="160.5"/>
        <n v="71.75"/>
        <n v="6.85"/>
        <n v="195"/>
        <n v="243.4"/>
        <n v="253"/>
        <n v="641.25"/>
        <n v="14.35"/>
        <n v="71.25"/>
        <n v="213.96"/>
        <n v="232"/>
        <n v="12.69"/>
        <n v="721.17"/>
        <n v="608"/>
        <n v="27.98"/>
        <n v="1560.09"/>
        <n v="38.97"/>
        <n v="218.73"/>
        <n v="280"/>
        <n v="43.29"/>
        <n v="226.14"/>
        <n v="2776"/>
        <n v="208.82"/>
        <n v="894.71"/>
        <n v="960"/>
        <n v="4232"/>
        <n v="128"/>
        <n v="51.45"/>
        <n v="63.97"/>
        <n v="592"/>
        <n v="80"/>
        <n v="1792"/>
        <n v="184"/>
        <n v="25.99"/>
        <n v="45.97"/>
        <n v="15"/>
        <n v="1416"/>
        <n v="16"/>
        <n v="287.55"/>
        <n v="348.31"/>
        <n v="299.77999999999997"/>
        <n v="66.92"/>
        <n v="210.85"/>
        <n v="40"/>
        <n v="824.94"/>
        <n v="1152"/>
        <n v="192"/>
        <n v="28.5"/>
        <n v="42.85"/>
        <n v="400"/>
        <n v="168"/>
        <n v="127.21"/>
        <n v="1424"/>
        <n v="104"/>
        <n v="123.05"/>
        <n v="240"/>
        <n v="856"/>
        <n v="112"/>
        <n v="45.43"/>
        <n v="24.62"/>
        <n v="64"/>
        <n v="2364"/>
        <n v="80.87"/>
        <n v="41.49"/>
        <n v="591.85"/>
        <n v="3600"/>
        <n v="352"/>
        <n v="39.979999999999997"/>
        <n v="104.35"/>
        <n v="214.26"/>
        <n v="43.32"/>
        <n v="712"/>
        <n v="653.6"/>
        <n v="353.47"/>
        <n v="654.17999999999995"/>
        <n v="195.02"/>
        <n v="395.85"/>
        <n v="201.26"/>
        <n v="70"/>
        <n v="686.36"/>
        <n v="297.57"/>
        <n v="4035.26"/>
        <n v="1066.3399999999999"/>
        <n v="6.28"/>
        <n v="880.25"/>
        <n v="5347.21"/>
        <n v="1293.83"/>
        <n v="640.76"/>
        <n v="3039.58"/>
        <n v="130.24"/>
        <n v="2868.43"/>
        <n v="178.85"/>
        <n v="824.96"/>
        <n v="335.59"/>
        <n v="3806"/>
        <n v="32.049999999999997"/>
        <n v="306.87"/>
        <n v="2933.98"/>
        <n v="47.56"/>
        <n v="918.99"/>
        <n v="3533.74"/>
        <n v="12.78"/>
        <n v="909.75"/>
        <n v="203.9"/>
        <n v="101.74"/>
        <n v="247.66"/>
        <n v="840"/>
        <n v="3872"/>
        <n v="30"/>
        <n v="55.74"/>
        <n v="230.08"/>
        <n v="47"/>
        <n v="332.67"/>
        <n v="154.49"/>
        <n v="311.75"/>
        <n v="11.9"/>
        <n v="35.96"/>
        <n v="48.48"/>
        <n v="74.2"/>
        <n v="64.92"/>
        <n v="70.819999999999993"/>
        <n v="29.26"/>
        <n v="81.260000000000005"/>
        <n v="73.790000000000006"/>
        <n v="119.81"/>
        <n v="46.98"/>
        <n v="60"/>
        <n v="133.84"/>
        <n v="60.47"/>
        <n v="247.61"/>
        <n v="16.05"/>
        <n v="49.98"/>
        <n v="21.21"/>
        <n v="37.47"/>
        <n v="31.98"/>
        <n v="50"/>
        <n v="432.97"/>
        <n v="200"/>
        <n v="41.71"/>
        <n v="6415.82"/>
        <n v="138667.6"/>
        <n v="308.68"/>
        <n v="0.01"/>
        <n v="278.63"/>
        <n v="263.94"/>
        <n v="1304.6199999999999"/>
        <n v="4127"/>
        <n v="348.89"/>
        <n v="806.87"/>
        <n v="333.68"/>
        <n v="2498.0100000000002"/>
        <n v="75"/>
        <n v="420"/>
        <n v="2315.27"/>
        <n v="33.46"/>
        <n v="106.12"/>
        <n v="167.93"/>
        <n v="76.98"/>
        <n v="375.47"/>
        <n v="358.92"/>
        <n v="313.3"/>
        <n v="55.19"/>
        <n v="29.37"/>
        <n v="760.82"/>
        <n v="389.15"/>
        <n v="1392.64"/>
        <n v="321.58"/>
        <n v="1022.8"/>
        <n v="467.32"/>
        <n v="263.70999999999998"/>
        <n v="251.37"/>
        <n v="737.23"/>
        <n v="710.15"/>
        <n v="449.62"/>
        <n v="1634.07"/>
        <n v="359.06"/>
        <n v="599.23"/>
        <n v="591.87"/>
        <n v="248.26"/>
        <n v="582.41"/>
        <n v="801.28"/>
        <n v="325.76"/>
        <n v="571.4"/>
        <n v="446.58"/>
        <n v="835.37"/>
        <n v="1266.1099999999999"/>
        <n v="737.42"/>
        <n v="191.99"/>
        <n v="660.28"/>
        <n v="751.78"/>
        <n v="299.69"/>
        <n v="291.83"/>
        <n v="853.49"/>
        <n v="245.94"/>
        <n v="1003.81"/>
        <n v="489.3"/>
        <n v="136"/>
        <n v="402.31"/>
        <n v="488"/>
        <n v="338.72"/>
        <n v="685.47"/>
        <n v="314.81"/>
        <n v="842.72"/>
        <n v="250.78"/>
        <n v="34.64"/>
        <n v="1026.32"/>
        <n v="828.22"/>
        <n v="564.02"/>
        <n v="521.47"/>
        <n v="207.06"/>
        <n v="421.1"/>
        <n v="388.61"/>
        <n v="315.25"/>
        <n v="803.33"/>
        <n v="655.20000000000005"/>
        <n v="405.23"/>
        <n v="407.49"/>
        <n v="389.26"/>
        <n v="554.47"/>
        <n v="388"/>
        <n v="460.74"/>
        <n v="428.77"/>
        <n v="65.94"/>
        <n v="2785.65"/>
        <n v="52"/>
        <n v="292.89"/>
        <n v="706.98"/>
        <n v="2024.77"/>
        <n v="807.13"/>
        <n v="2116.38"/>
        <n v="555.79999999999995"/>
        <n v="7170.13"/>
        <n v="3530.96"/>
        <n v="4275.12"/>
        <n v="1027.56"/>
        <n v="979.14"/>
        <n v="2262.7600000000002"/>
        <n v="1250.5"/>
        <n v="8748.9599999999991"/>
        <n v="4787.0600000000004"/>
        <n v="5238.29"/>
        <n v="547.37"/>
        <n v="772.87"/>
        <n v="2880.13"/>
        <n v="2918.42"/>
        <n v="1616.16"/>
        <n v="287.02"/>
        <n v="1032.75"/>
        <n v="6997.73"/>
        <n v="97.08"/>
        <n v="131.24"/>
        <n v="3166.57"/>
        <n v="1151"/>
        <n v="569.9"/>
        <n v="454.99"/>
        <n v="269.43"/>
        <n v="659.3"/>
        <n v="109.7"/>
        <n v="247.67"/>
        <n v="645.97"/>
        <n v="220.13"/>
        <n v="395.86"/>
        <n v="248.23"/>
        <n v="643.86"/>
        <n v="74.75"/>
        <n v="223.74"/>
        <n v="30.77"/>
        <n v="25.5"/>
        <n v="36"/>
        <n v="220"/>
        <n v="183.93"/>
        <n v="57"/>
        <n v="92.1"/>
        <n v="2.4"/>
        <n v="382.02"/>
        <n v="2723.68"/>
        <n v="342.3"/>
        <n v="191.9"/>
        <n v="614.4"/>
        <n v="26.78"/>
        <n v="0.6"/>
        <n v="719.44"/>
        <n v="14"/>
        <n v="297.8"/>
        <n v="61.6"/>
        <n v="93.15"/>
        <n v="10"/>
        <n v="33.36"/>
        <n v="119.9"/>
        <n v="129.9"/>
        <n v="20.25"/>
        <n v="21.98"/>
        <n v="68.680000000000007"/>
        <n v="13600"/>
        <n v="6000"/>
        <n v="10400"/>
        <n v="0.17"/>
        <n v="2550"/>
        <n v="990"/>
        <n v="16.59"/>
      </sharedItems>
    </cacheField>
    <cacheField name="Sucursal" numFmtId="0">
      <sharedItems count="79">
        <s v="CASA MATRIZ"/>
        <s v="PAITILLA"/>
        <s v="EL DORADO"/>
        <s v="VIA ARGENTINA"/>
        <s v="VIA PORRAS"/>
        <s v="EL INGENIO"/>
        <s v="CHANIS"/>
        <s v="PLAZA TOCUMEN"/>
        <s v="SANTIAGO"/>
        <s v="OBARRIO"/>
        <s v="HATO PINTADO"/>
        <s v="RIO ABAJO"/>
        <s v="LA CHORRERA"/>
        <s v="AVENIDA CENTRAL"/>
        <s v="LOS ANGELES"/>
        <s v="VILLA LUCRE"/>
        <s v="LOS ANDES"/>
        <s v="VIA ESPANA"/>
        <s v="AVENIDA CUBA"/>
        <s v="CHITRE"/>
        <s v="LOS PUEBLOS"/>
        <s v="TRANSISTMICA"/>
        <s v="PLAZA GALAPAGO"/>
        <s v="PARQUE LEFEVRE"/>
        <s v="DAVID"/>
        <s v="PLAZA LAS AMERICAS"/>
        <s v="CORONADO"/>
        <s v="ALBROOK MALL"/>
        <s v="PANAMA PACIFICO"/>
        <s v="ALBROOK"/>
        <s v="SUCURSAL DE VISTA ALEGRE"/>
        <s v="LAS TABLAS"/>
        <s v="24 DE DICIEMBRE"/>
        <s v="DAVID - TERRONAL"/>
        <s v="COSTA DEL ESTE"/>
        <s v="MULTI PLAZA"/>
        <s v="TERMINAL DE ALBROOK"/>
        <s v="CONCEPCION"/>
        <s v="BOQUETE"/>
        <s v="BRISAS DEL GOLF"/>
        <s v="PUENTE CENTENARIO"/>
        <s v="METROMALL"/>
        <s v="ALTOS DE PANAMA"/>
        <s v="VERSALLES"/>
        <s v="BUSINESS PARK"/>
        <s v="SAN FRANCISCO"/>
        <s v="PLAZA BANCO GENERAL"/>
        <s v="LA CHORRERA - PARQUE 10 DE NOV."/>
        <s v="COSTA DEL ESTE - CENTENARIO"/>
        <s v="CLAYTON"/>
        <s v="MARBELLA"/>
        <s v="PLAZA CAROLINA"/>
        <s v="PLAZA CORDOBA"/>
        <s v="VIA SIMON BOLIVAR"/>
        <s v="JUSTO AROSEMENA"/>
        <s v="NEGOCIOS"/>
        <s v="BOULEVARD EL DORADO"/>
        <s v="SAN SEBASTIAN"/>
        <s v="SANTIAGO INTERAMERICANA"/>
        <s v="CIUDAD DEL SABER"/>
        <s v="VILLA ZAITA"/>
        <s v="AZUERO TERMINAL PLAZA"/>
        <s v="TOWN CENTER COSTA DEL ESTE"/>
        <s v="COSTA VERDE"/>
        <s v="PLAZA LOS ANGELES"/>
        <s v="SAN MATEO"/>
        <s v="BRISAS DEL GOLF ARRAIJAN"/>
        <s v="PASEO ARRAIJAN"/>
        <s v="PLAZA NUEVO TOCUMEN"/>
        <s v="SANTA MARIA"/>
        <s v="COLON"/>
        <s v="AUTOBANCO SAN FRANCISCO"/>
        <s v="ZONA LIBRE"/>
        <s v="PENONOME"/>
        <s v="AGUADULCE"/>
        <s v="SABANITAS"/>
        <s v="AUTOBANCO VIA PORRAS 2"/>
        <s v="HOSPITAL PUNTA PACIFICA"/>
        <s v="CASCO VIEJO"/>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xel Amaya" refreshedDate="43704.464467361111" createdVersion="5" refreshedVersion="5" minRefreshableVersion="3" recordCount="8161">
  <cacheSource type="external" connectionId="3"/>
  <cacheFields count="12">
    <cacheField name="Oficina" numFmtId="0">
      <sharedItems containsSemiMixedTypes="0" containsString="0" containsNumber="1" containsInteger="1" minValue="1" maxValue="196"/>
    </cacheField>
    <cacheField name="Fecha" numFmtId="0">
      <sharedItems containsSemiMixedTypes="0" containsNonDate="0" containsDate="1" containsString="0" minDate="2018-06-01T00:00:00" maxDate="2019-08-01T00:00:00"/>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acheField>
    <cacheField name="Asiento" numFmtId="0">
      <sharedItems/>
    </cacheField>
    <cacheField name="Comprobante" numFmtId="0">
      <sharedItems/>
    </cacheField>
    <cacheField name="Debito" numFmtId="0">
      <sharedItems containsSemiMixedTypes="0" containsString="0" containsNumber="1" minValue="0" maxValue="48000"/>
    </cacheField>
    <cacheField name="Credito" numFmtId="0">
      <sharedItems containsSemiMixedTypes="0" containsString="0" containsNumber="1" minValue="0" maxValue="138667.6"/>
    </cacheField>
    <cacheField name="Sucursal" numFmtId="0">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xel Amaya" refreshedDate="43704.507143634262" createdVersion="5" refreshedVersion="5" minRefreshableVersion="3" recordCount="912">
  <cacheSource type="external" connectionId="1"/>
  <cacheFields count="6">
    <cacheField name="Oficina" numFmtId="0">
      <sharedItems containsSemiMixedTypes="0" containsString="0" containsNumber="1" containsInteger="1" minValue="1" maxValue="196" count="76">
        <n v="1"/>
        <n v="2"/>
        <n v="3"/>
        <n v="4"/>
        <n v="5"/>
        <n v="6"/>
        <n v="7"/>
        <n v="8"/>
        <n v="9"/>
        <n v="10"/>
        <n v="11"/>
        <n v="13"/>
        <n v="14"/>
        <n v="15"/>
        <n v="16"/>
        <n v="17"/>
        <n v="18"/>
        <n v="19"/>
        <n v="20"/>
        <n v="21"/>
        <n v="22"/>
        <n v="23"/>
        <n v="24"/>
        <n v="26"/>
        <n v="27"/>
        <n v="28"/>
        <n v="29"/>
        <n v="30"/>
        <n v="32"/>
        <n v="33"/>
        <n v="34"/>
        <n v="35"/>
        <n v="37"/>
        <n v="38"/>
        <n v="39"/>
        <n v="40"/>
        <n v="41"/>
        <n v="42"/>
        <n v="43"/>
        <n v="44"/>
        <n v="45"/>
        <n v="46"/>
        <n v="47"/>
        <n v="48"/>
        <n v="49"/>
        <n v="51"/>
        <n v="53"/>
        <n v="54"/>
        <n v="66"/>
        <n v="68"/>
        <n v="69"/>
        <n v="70"/>
        <n v="71"/>
        <n v="72"/>
        <n v="73"/>
        <n v="74"/>
        <n v="76"/>
        <n v="77"/>
        <n v="78"/>
        <n v="79"/>
        <n v="80"/>
        <n v="89"/>
        <n v="95"/>
        <n v="97"/>
        <n v="98"/>
        <n v="99"/>
        <n v="101"/>
        <n v="102"/>
        <n v="103"/>
        <n v="125"/>
        <n v="131"/>
        <n v="157"/>
        <n v="162"/>
        <n v="164"/>
        <n v="165"/>
        <n v="196"/>
      </sharedItems>
    </cacheField>
    <cacheField name="Cuenta" numFmtId="0">
      <sharedItems containsSemiMixedTypes="0" containsString="0" containsNumber="1" containsInteger="1" minValue="1" maxValue="504012201" count="6">
        <n v="1"/>
        <n v="5040102"/>
        <n v="5040113"/>
        <n v="5041001"/>
        <n v="504012001"/>
        <n v="504012201"/>
      </sharedItems>
    </cacheField>
    <cacheField name="Descripcion" numFmtId="0">
      <sharedItems count="6">
        <s v="BRINDIS DE PARTICIPACIÓN"/>
        <s v="HORAS EXTRAS"/>
        <s v="VIATICOS"/>
        <s v="CELEBRACIONES "/>
        <s v="ALIMENTACIÓN"/>
        <s v="RECONOCIMIENTO "/>
      </sharedItems>
    </cacheField>
    <cacheField name="Balance" numFmtId="0">
      <sharedItems containsString="0" containsBlank="1" containsNumber="1" minValue="-1075.98" maxValue="6513.8500000000076"/>
    </cacheField>
    <cacheField name="Plan" numFmtId="0">
      <sharedItems containsSemiMixedTypes="0" containsString="0" containsNumber="1" minValue="0" maxValue="51422.146200000003"/>
    </cacheField>
    <cacheField name="Año" numFmtId="0">
      <sharedItems containsSemiMixedTypes="0" containsString="0" containsNumber="1" containsInteger="1" minValue="2018" maxValue="2019" count="2">
        <n v="2018"/>
        <n v="201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61">
  <r>
    <x v="0"/>
    <x v="0"/>
    <x v="0"/>
    <x v="0"/>
    <x v="0"/>
    <x v="0"/>
    <x v="0"/>
    <x v="0"/>
    <x v="0"/>
    <x v="0"/>
    <x v="0"/>
    <x v="0"/>
  </r>
  <r>
    <x v="0"/>
    <x v="1"/>
    <x v="1"/>
    <x v="1"/>
    <x v="0"/>
    <x v="0"/>
    <x v="1"/>
    <x v="1"/>
    <x v="1"/>
    <x v="1"/>
    <x v="0"/>
    <x v="0"/>
  </r>
  <r>
    <x v="0"/>
    <x v="2"/>
    <x v="2"/>
    <x v="2"/>
    <x v="0"/>
    <x v="1"/>
    <x v="2"/>
    <x v="2"/>
    <x v="2"/>
    <x v="0"/>
    <x v="0"/>
    <x v="0"/>
  </r>
  <r>
    <x v="0"/>
    <x v="3"/>
    <x v="3"/>
    <x v="3"/>
    <x v="0"/>
    <x v="1"/>
    <x v="3"/>
    <x v="3"/>
    <x v="3"/>
    <x v="0"/>
    <x v="0"/>
    <x v="0"/>
  </r>
  <r>
    <x v="0"/>
    <x v="4"/>
    <x v="4"/>
    <x v="4"/>
    <x v="0"/>
    <x v="1"/>
    <x v="4"/>
    <x v="4"/>
    <x v="4"/>
    <x v="0"/>
    <x v="0"/>
    <x v="0"/>
  </r>
  <r>
    <x v="0"/>
    <x v="0"/>
    <x v="0"/>
    <x v="0"/>
    <x v="0"/>
    <x v="1"/>
    <x v="0"/>
    <x v="0"/>
    <x v="4"/>
    <x v="0"/>
    <x v="0"/>
    <x v="0"/>
  </r>
  <r>
    <x v="0"/>
    <x v="5"/>
    <x v="0"/>
    <x v="0"/>
    <x v="0"/>
    <x v="1"/>
    <x v="5"/>
    <x v="5"/>
    <x v="5"/>
    <x v="0"/>
    <x v="0"/>
    <x v="0"/>
  </r>
  <r>
    <x v="0"/>
    <x v="6"/>
    <x v="5"/>
    <x v="5"/>
    <x v="0"/>
    <x v="1"/>
    <x v="6"/>
    <x v="6"/>
    <x v="6"/>
    <x v="0"/>
    <x v="0"/>
    <x v="0"/>
  </r>
  <r>
    <x v="0"/>
    <x v="1"/>
    <x v="1"/>
    <x v="1"/>
    <x v="0"/>
    <x v="1"/>
    <x v="1"/>
    <x v="1"/>
    <x v="1"/>
    <x v="2"/>
    <x v="0"/>
    <x v="0"/>
  </r>
  <r>
    <x v="1"/>
    <x v="7"/>
    <x v="2"/>
    <x v="2"/>
    <x v="0"/>
    <x v="2"/>
    <x v="7"/>
    <x v="7"/>
    <x v="7"/>
    <x v="0"/>
    <x v="1"/>
    <x v="0"/>
  </r>
  <r>
    <x v="1"/>
    <x v="3"/>
    <x v="3"/>
    <x v="3"/>
    <x v="0"/>
    <x v="2"/>
    <x v="3"/>
    <x v="3"/>
    <x v="8"/>
    <x v="0"/>
    <x v="1"/>
    <x v="0"/>
  </r>
  <r>
    <x v="1"/>
    <x v="5"/>
    <x v="0"/>
    <x v="0"/>
    <x v="0"/>
    <x v="2"/>
    <x v="5"/>
    <x v="5"/>
    <x v="9"/>
    <x v="0"/>
    <x v="1"/>
    <x v="0"/>
  </r>
  <r>
    <x v="1"/>
    <x v="8"/>
    <x v="1"/>
    <x v="1"/>
    <x v="0"/>
    <x v="2"/>
    <x v="8"/>
    <x v="8"/>
    <x v="10"/>
    <x v="0"/>
    <x v="1"/>
    <x v="0"/>
  </r>
  <r>
    <x v="1"/>
    <x v="1"/>
    <x v="1"/>
    <x v="1"/>
    <x v="0"/>
    <x v="2"/>
    <x v="1"/>
    <x v="1"/>
    <x v="1"/>
    <x v="3"/>
    <x v="1"/>
    <x v="0"/>
  </r>
  <r>
    <x v="1"/>
    <x v="9"/>
    <x v="6"/>
    <x v="6"/>
    <x v="0"/>
    <x v="0"/>
    <x v="9"/>
    <x v="9"/>
    <x v="11"/>
    <x v="0"/>
    <x v="1"/>
    <x v="0"/>
  </r>
  <r>
    <x v="1"/>
    <x v="10"/>
    <x v="3"/>
    <x v="3"/>
    <x v="0"/>
    <x v="0"/>
    <x v="10"/>
    <x v="10"/>
    <x v="12"/>
    <x v="0"/>
    <x v="1"/>
    <x v="0"/>
  </r>
  <r>
    <x v="1"/>
    <x v="3"/>
    <x v="3"/>
    <x v="3"/>
    <x v="0"/>
    <x v="0"/>
    <x v="3"/>
    <x v="3"/>
    <x v="13"/>
    <x v="0"/>
    <x v="1"/>
    <x v="0"/>
  </r>
  <r>
    <x v="1"/>
    <x v="4"/>
    <x v="4"/>
    <x v="4"/>
    <x v="0"/>
    <x v="0"/>
    <x v="4"/>
    <x v="4"/>
    <x v="14"/>
    <x v="0"/>
    <x v="1"/>
    <x v="0"/>
  </r>
  <r>
    <x v="1"/>
    <x v="0"/>
    <x v="0"/>
    <x v="0"/>
    <x v="0"/>
    <x v="0"/>
    <x v="0"/>
    <x v="0"/>
    <x v="15"/>
    <x v="0"/>
    <x v="1"/>
    <x v="0"/>
  </r>
  <r>
    <x v="1"/>
    <x v="1"/>
    <x v="1"/>
    <x v="1"/>
    <x v="0"/>
    <x v="0"/>
    <x v="1"/>
    <x v="1"/>
    <x v="1"/>
    <x v="4"/>
    <x v="1"/>
    <x v="0"/>
  </r>
  <r>
    <x v="1"/>
    <x v="1"/>
    <x v="1"/>
    <x v="1"/>
    <x v="0"/>
    <x v="1"/>
    <x v="1"/>
    <x v="1"/>
    <x v="1"/>
    <x v="5"/>
    <x v="1"/>
    <x v="0"/>
  </r>
  <r>
    <x v="2"/>
    <x v="11"/>
    <x v="6"/>
    <x v="6"/>
    <x v="0"/>
    <x v="0"/>
    <x v="11"/>
    <x v="11"/>
    <x v="16"/>
    <x v="0"/>
    <x v="2"/>
    <x v="0"/>
  </r>
  <r>
    <x v="2"/>
    <x v="3"/>
    <x v="3"/>
    <x v="3"/>
    <x v="0"/>
    <x v="0"/>
    <x v="3"/>
    <x v="3"/>
    <x v="17"/>
    <x v="0"/>
    <x v="2"/>
    <x v="0"/>
  </r>
  <r>
    <x v="2"/>
    <x v="4"/>
    <x v="4"/>
    <x v="4"/>
    <x v="0"/>
    <x v="0"/>
    <x v="4"/>
    <x v="4"/>
    <x v="18"/>
    <x v="0"/>
    <x v="2"/>
    <x v="0"/>
  </r>
  <r>
    <x v="2"/>
    <x v="5"/>
    <x v="0"/>
    <x v="0"/>
    <x v="0"/>
    <x v="0"/>
    <x v="5"/>
    <x v="5"/>
    <x v="19"/>
    <x v="0"/>
    <x v="2"/>
    <x v="0"/>
  </r>
  <r>
    <x v="2"/>
    <x v="1"/>
    <x v="1"/>
    <x v="1"/>
    <x v="0"/>
    <x v="0"/>
    <x v="1"/>
    <x v="1"/>
    <x v="1"/>
    <x v="6"/>
    <x v="2"/>
    <x v="0"/>
  </r>
  <r>
    <x v="2"/>
    <x v="1"/>
    <x v="1"/>
    <x v="1"/>
    <x v="0"/>
    <x v="1"/>
    <x v="1"/>
    <x v="1"/>
    <x v="1"/>
    <x v="7"/>
    <x v="2"/>
    <x v="0"/>
  </r>
  <r>
    <x v="3"/>
    <x v="1"/>
    <x v="1"/>
    <x v="1"/>
    <x v="0"/>
    <x v="0"/>
    <x v="1"/>
    <x v="1"/>
    <x v="1"/>
    <x v="8"/>
    <x v="3"/>
    <x v="0"/>
  </r>
  <r>
    <x v="3"/>
    <x v="1"/>
    <x v="1"/>
    <x v="1"/>
    <x v="0"/>
    <x v="1"/>
    <x v="1"/>
    <x v="1"/>
    <x v="1"/>
    <x v="9"/>
    <x v="3"/>
    <x v="0"/>
  </r>
  <r>
    <x v="4"/>
    <x v="2"/>
    <x v="2"/>
    <x v="2"/>
    <x v="0"/>
    <x v="2"/>
    <x v="2"/>
    <x v="2"/>
    <x v="20"/>
    <x v="0"/>
    <x v="4"/>
    <x v="0"/>
  </r>
  <r>
    <x v="4"/>
    <x v="11"/>
    <x v="6"/>
    <x v="6"/>
    <x v="0"/>
    <x v="2"/>
    <x v="11"/>
    <x v="11"/>
    <x v="21"/>
    <x v="0"/>
    <x v="4"/>
    <x v="0"/>
  </r>
  <r>
    <x v="4"/>
    <x v="12"/>
    <x v="4"/>
    <x v="4"/>
    <x v="0"/>
    <x v="2"/>
    <x v="12"/>
    <x v="12"/>
    <x v="22"/>
    <x v="0"/>
    <x v="4"/>
    <x v="0"/>
  </r>
  <r>
    <x v="4"/>
    <x v="0"/>
    <x v="0"/>
    <x v="0"/>
    <x v="0"/>
    <x v="2"/>
    <x v="0"/>
    <x v="0"/>
    <x v="23"/>
    <x v="0"/>
    <x v="4"/>
    <x v="0"/>
  </r>
  <r>
    <x v="4"/>
    <x v="13"/>
    <x v="5"/>
    <x v="5"/>
    <x v="0"/>
    <x v="2"/>
    <x v="13"/>
    <x v="13"/>
    <x v="24"/>
    <x v="0"/>
    <x v="4"/>
    <x v="0"/>
  </r>
  <r>
    <x v="4"/>
    <x v="6"/>
    <x v="5"/>
    <x v="5"/>
    <x v="0"/>
    <x v="2"/>
    <x v="6"/>
    <x v="6"/>
    <x v="25"/>
    <x v="0"/>
    <x v="4"/>
    <x v="0"/>
  </r>
  <r>
    <x v="4"/>
    <x v="14"/>
    <x v="1"/>
    <x v="1"/>
    <x v="0"/>
    <x v="2"/>
    <x v="14"/>
    <x v="14"/>
    <x v="26"/>
    <x v="0"/>
    <x v="4"/>
    <x v="0"/>
  </r>
  <r>
    <x v="4"/>
    <x v="1"/>
    <x v="1"/>
    <x v="1"/>
    <x v="0"/>
    <x v="2"/>
    <x v="1"/>
    <x v="1"/>
    <x v="1"/>
    <x v="10"/>
    <x v="4"/>
    <x v="0"/>
  </r>
  <r>
    <x v="4"/>
    <x v="7"/>
    <x v="2"/>
    <x v="2"/>
    <x v="0"/>
    <x v="0"/>
    <x v="7"/>
    <x v="7"/>
    <x v="27"/>
    <x v="0"/>
    <x v="4"/>
    <x v="0"/>
  </r>
  <r>
    <x v="4"/>
    <x v="2"/>
    <x v="2"/>
    <x v="2"/>
    <x v="0"/>
    <x v="0"/>
    <x v="2"/>
    <x v="2"/>
    <x v="28"/>
    <x v="0"/>
    <x v="4"/>
    <x v="0"/>
  </r>
  <r>
    <x v="4"/>
    <x v="9"/>
    <x v="6"/>
    <x v="6"/>
    <x v="0"/>
    <x v="0"/>
    <x v="9"/>
    <x v="9"/>
    <x v="29"/>
    <x v="0"/>
    <x v="4"/>
    <x v="0"/>
  </r>
  <r>
    <x v="4"/>
    <x v="11"/>
    <x v="6"/>
    <x v="6"/>
    <x v="0"/>
    <x v="0"/>
    <x v="11"/>
    <x v="11"/>
    <x v="30"/>
    <x v="0"/>
    <x v="4"/>
    <x v="0"/>
  </r>
  <r>
    <x v="4"/>
    <x v="10"/>
    <x v="3"/>
    <x v="3"/>
    <x v="0"/>
    <x v="0"/>
    <x v="10"/>
    <x v="10"/>
    <x v="31"/>
    <x v="0"/>
    <x v="4"/>
    <x v="0"/>
  </r>
  <r>
    <x v="4"/>
    <x v="3"/>
    <x v="3"/>
    <x v="3"/>
    <x v="0"/>
    <x v="0"/>
    <x v="3"/>
    <x v="3"/>
    <x v="32"/>
    <x v="0"/>
    <x v="4"/>
    <x v="0"/>
  </r>
  <r>
    <x v="4"/>
    <x v="12"/>
    <x v="4"/>
    <x v="4"/>
    <x v="0"/>
    <x v="0"/>
    <x v="12"/>
    <x v="12"/>
    <x v="33"/>
    <x v="0"/>
    <x v="4"/>
    <x v="0"/>
  </r>
  <r>
    <x v="4"/>
    <x v="4"/>
    <x v="4"/>
    <x v="4"/>
    <x v="0"/>
    <x v="0"/>
    <x v="4"/>
    <x v="4"/>
    <x v="34"/>
    <x v="0"/>
    <x v="4"/>
    <x v="0"/>
  </r>
  <r>
    <x v="4"/>
    <x v="0"/>
    <x v="0"/>
    <x v="0"/>
    <x v="0"/>
    <x v="0"/>
    <x v="0"/>
    <x v="0"/>
    <x v="35"/>
    <x v="0"/>
    <x v="4"/>
    <x v="0"/>
  </r>
  <r>
    <x v="4"/>
    <x v="5"/>
    <x v="0"/>
    <x v="0"/>
    <x v="0"/>
    <x v="0"/>
    <x v="5"/>
    <x v="5"/>
    <x v="36"/>
    <x v="0"/>
    <x v="4"/>
    <x v="0"/>
  </r>
  <r>
    <x v="4"/>
    <x v="13"/>
    <x v="5"/>
    <x v="5"/>
    <x v="0"/>
    <x v="0"/>
    <x v="13"/>
    <x v="13"/>
    <x v="37"/>
    <x v="0"/>
    <x v="4"/>
    <x v="0"/>
  </r>
  <r>
    <x v="4"/>
    <x v="6"/>
    <x v="5"/>
    <x v="5"/>
    <x v="0"/>
    <x v="0"/>
    <x v="6"/>
    <x v="6"/>
    <x v="38"/>
    <x v="0"/>
    <x v="4"/>
    <x v="0"/>
  </r>
  <r>
    <x v="4"/>
    <x v="14"/>
    <x v="1"/>
    <x v="1"/>
    <x v="0"/>
    <x v="0"/>
    <x v="14"/>
    <x v="14"/>
    <x v="39"/>
    <x v="0"/>
    <x v="4"/>
    <x v="0"/>
  </r>
  <r>
    <x v="4"/>
    <x v="8"/>
    <x v="1"/>
    <x v="1"/>
    <x v="0"/>
    <x v="0"/>
    <x v="8"/>
    <x v="8"/>
    <x v="40"/>
    <x v="0"/>
    <x v="4"/>
    <x v="0"/>
  </r>
  <r>
    <x v="4"/>
    <x v="1"/>
    <x v="1"/>
    <x v="1"/>
    <x v="0"/>
    <x v="0"/>
    <x v="1"/>
    <x v="1"/>
    <x v="1"/>
    <x v="11"/>
    <x v="4"/>
    <x v="0"/>
  </r>
  <r>
    <x v="4"/>
    <x v="7"/>
    <x v="2"/>
    <x v="2"/>
    <x v="0"/>
    <x v="1"/>
    <x v="7"/>
    <x v="7"/>
    <x v="41"/>
    <x v="0"/>
    <x v="4"/>
    <x v="0"/>
  </r>
  <r>
    <x v="4"/>
    <x v="2"/>
    <x v="2"/>
    <x v="2"/>
    <x v="0"/>
    <x v="1"/>
    <x v="2"/>
    <x v="2"/>
    <x v="42"/>
    <x v="0"/>
    <x v="4"/>
    <x v="0"/>
  </r>
  <r>
    <x v="4"/>
    <x v="11"/>
    <x v="6"/>
    <x v="6"/>
    <x v="0"/>
    <x v="1"/>
    <x v="11"/>
    <x v="11"/>
    <x v="43"/>
    <x v="0"/>
    <x v="4"/>
    <x v="0"/>
  </r>
  <r>
    <x v="4"/>
    <x v="3"/>
    <x v="3"/>
    <x v="3"/>
    <x v="0"/>
    <x v="1"/>
    <x v="3"/>
    <x v="3"/>
    <x v="44"/>
    <x v="0"/>
    <x v="4"/>
    <x v="0"/>
  </r>
  <r>
    <x v="4"/>
    <x v="12"/>
    <x v="4"/>
    <x v="4"/>
    <x v="0"/>
    <x v="1"/>
    <x v="12"/>
    <x v="12"/>
    <x v="45"/>
    <x v="0"/>
    <x v="4"/>
    <x v="0"/>
  </r>
  <r>
    <x v="4"/>
    <x v="4"/>
    <x v="4"/>
    <x v="4"/>
    <x v="0"/>
    <x v="1"/>
    <x v="4"/>
    <x v="4"/>
    <x v="46"/>
    <x v="0"/>
    <x v="4"/>
    <x v="0"/>
  </r>
  <r>
    <x v="4"/>
    <x v="13"/>
    <x v="5"/>
    <x v="5"/>
    <x v="0"/>
    <x v="1"/>
    <x v="13"/>
    <x v="13"/>
    <x v="47"/>
    <x v="0"/>
    <x v="4"/>
    <x v="0"/>
  </r>
  <r>
    <x v="4"/>
    <x v="6"/>
    <x v="5"/>
    <x v="5"/>
    <x v="0"/>
    <x v="1"/>
    <x v="6"/>
    <x v="6"/>
    <x v="48"/>
    <x v="0"/>
    <x v="4"/>
    <x v="0"/>
  </r>
  <r>
    <x v="4"/>
    <x v="14"/>
    <x v="1"/>
    <x v="1"/>
    <x v="0"/>
    <x v="1"/>
    <x v="14"/>
    <x v="14"/>
    <x v="49"/>
    <x v="0"/>
    <x v="4"/>
    <x v="0"/>
  </r>
  <r>
    <x v="4"/>
    <x v="1"/>
    <x v="1"/>
    <x v="1"/>
    <x v="0"/>
    <x v="1"/>
    <x v="1"/>
    <x v="1"/>
    <x v="1"/>
    <x v="12"/>
    <x v="4"/>
    <x v="0"/>
  </r>
  <r>
    <x v="5"/>
    <x v="3"/>
    <x v="3"/>
    <x v="3"/>
    <x v="0"/>
    <x v="2"/>
    <x v="3"/>
    <x v="3"/>
    <x v="50"/>
    <x v="0"/>
    <x v="5"/>
    <x v="0"/>
  </r>
  <r>
    <x v="5"/>
    <x v="1"/>
    <x v="1"/>
    <x v="1"/>
    <x v="0"/>
    <x v="2"/>
    <x v="1"/>
    <x v="1"/>
    <x v="1"/>
    <x v="13"/>
    <x v="5"/>
    <x v="0"/>
  </r>
  <r>
    <x v="5"/>
    <x v="3"/>
    <x v="3"/>
    <x v="3"/>
    <x v="0"/>
    <x v="0"/>
    <x v="3"/>
    <x v="3"/>
    <x v="51"/>
    <x v="0"/>
    <x v="5"/>
    <x v="0"/>
  </r>
  <r>
    <x v="5"/>
    <x v="1"/>
    <x v="1"/>
    <x v="1"/>
    <x v="0"/>
    <x v="0"/>
    <x v="1"/>
    <x v="1"/>
    <x v="1"/>
    <x v="14"/>
    <x v="5"/>
    <x v="0"/>
  </r>
  <r>
    <x v="5"/>
    <x v="1"/>
    <x v="1"/>
    <x v="1"/>
    <x v="0"/>
    <x v="1"/>
    <x v="1"/>
    <x v="1"/>
    <x v="1"/>
    <x v="15"/>
    <x v="5"/>
    <x v="0"/>
  </r>
  <r>
    <x v="6"/>
    <x v="5"/>
    <x v="0"/>
    <x v="0"/>
    <x v="0"/>
    <x v="2"/>
    <x v="5"/>
    <x v="5"/>
    <x v="52"/>
    <x v="0"/>
    <x v="6"/>
    <x v="0"/>
  </r>
  <r>
    <x v="6"/>
    <x v="1"/>
    <x v="1"/>
    <x v="1"/>
    <x v="0"/>
    <x v="2"/>
    <x v="1"/>
    <x v="1"/>
    <x v="1"/>
    <x v="16"/>
    <x v="6"/>
    <x v="0"/>
  </r>
  <r>
    <x v="6"/>
    <x v="4"/>
    <x v="4"/>
    <x v="4"/>
    <x v="0"/>
    <x v="0"/>
    <x v="4"/>
    <x v="4"/>
    <x v="53"/>
    <x v="0"/>
    <x v="6"/>
    <x v="0"/>
  </r>
  <r>
    <x v="6"/>
    <x v="8"/>
    <x v="1"/>
    <x v="1"/>
    <x v="0"/>
    <x v="0"/>
    <x v="8"/>
    <x v="8"/>
    <x v="54"/>
    <x v="0"/>
    <x v="6"/>
    <x v="0"/>
  </r>
  <r>
    <x v="6"/>
    <x v="1"/>
    <x v="1"/>
    <x v="1"/>
    <x v="0"/>
    <x v="0"/>
    <x v="1"/>
    <x v="1"/>
    <x v="1"/>
    <x v="17"/>
    <x v="6"/>
    <x v="0"/>
  </r>
  <r>
    <x v="6"/>
    <x v="11"/>
    <x v="6"/>
    <x v="6"/>
    <x v="0"/>
    <x v="1"/>
    <x v="11"/>
    <x v="11"/>
    <x v="55"/>
    <x v="0"/>
    <x v="6"/>
    <x v="0"/>
  </r>
  <r>
    <x v="6"/>
    <x v="1"/>
    <x v="1"/>
    <x v="1"/>
    <x v="0"/>
    <x v="1"/>
    <x v="1"/>
    <x v="1"/>
    <x v="1"/>
    <x v="18"/>
    <x v="6"/>
    <x v="0"/>
  </r>
  <r>
    <x v="7"/>
    <x v="1"/>
    <x v="1"/>
    <x v="1"/>
    <x v="0"/>
    <x v="2"/>
    <x v="1"/>
    <x v="1"/>
    <x v="1"/>
    <x v="19"/>
    <x v="7"/>
    <x v="0"/>
  </r>
  <r>
    <x v="7"/>
    <x v="2"/>
    <x v="2"/>
    <x v="2"/>
    <x v="0"/>
    <x v="0"/>
    <x v="2"/>
    <x v="2"/>
    <x v="56"/>
    <x v="0"/>
    <x v="7"/>
    <x v="0"/>
  </r>
  <r>
    <x v="7"/>
    <x v="1"/>
    <x v="1"/>
    <x v="1"/>
    <x v="0"/>
    <x v="0"/>
    <x v="1"/>
    <x v="1"/>
    <x v="1"/>
    <x v="20"/>
    <x v="7"/>
    <x v="0"/>
  </r>
  <r>
    <x v="7"/>
    <x v="10"/>
    <x v="3"/>
    <x v="3"/>
    <x v="0"/>
    <x v="1"/>
    <x v="10"/>
    <x v="10"/>
    <x v="57"/>
    <x v="0"/>
    <x v="7"/>
    <x v="0"/>
  </r>
  <r>
    <x v="7"/>
    <x v="0"/>
    <x v="0"/>
    <x v="0"/>
    <x v="0"/>
    <x v="1"/>
    <x v="0"/>
    <x v="0"/>
    <x v="58"/>
    <x v="0"/>
    <x v="7"/>
    <x v="0"/>
  </r>
  <r>
    <x v="7"/>
    <x v="1"/>
    <x v="1"/>
    <x v="1"/>
    <x v="0"/>
    <x v="1"/>
    <x v="1"/>
    <x v="1"/>
    <x v="1"/>
    <x v="21"/>
    <x v="7"/>
    <x v="0"/>
  </r>
  <r>
    <x v="8"/>
    <x v="3"/>
    <x v="3"/>
    <x v="3"/>
    <x v="0"/>
    <x v="0"/>
    <x v="3"/>
    <x v="3"/>
    <x v="59"/>
    <x v="0"/>
    <x v="8"/>
    <x v="0"/>
  </r>
  <r>
    <x v="8"/>
    <x v="0"/>
    <x v="0"/>
    <x v="0"/>
    <x v="0"/>
    <x v="0"/>
    <x v="0"/>
    <x v="0"/>
    <x v="60"/>
    <x v="0"/>
    <x v="8"/>
    <x v="0"/>
  </r>
  <r>
    <x v="8"/>
    <x v="5"/>
    <x v="0"/>
    <x v="0"/>
    <x v="0"/>
    <x v="0"/>
    <x v="5"/>
    <x v="5"/>
    <x v="61"/>
    <x v="0"/>
    <x v="8"/>
    <x v="0"/>
  </r>
  <r>
    <x v="8"/>
    <x v="13"/>
    <x v="5"/>
    <x v="5"/>
    <x v="0"/>
    <x v="0"/>
    <x v="13"/>
    <x v="13"/>
    <x v="62"/>
    <x v="0"/>
    <x v="8"/>
    <x v="0"/>
  </r>
  <r>
    <x v="8"/>
    <x v="1"/>
    <x v="1"/>
    <x v="1"/>
    <x v="0"/>
    <x v="0"/>
    <x v="1"/>
    <x v="1"/>
    <x v="1"/>
    <x v="22"/>
    <x v="8"/>
    <x v="0"/>
  </r>
  <r>
    <x v="8"/>
    <x v="11"/>
    <x v="6"/>
    <x v="6"/>
    <x v="0"/>
    <x v="1"/>
    <x v="11"/>
    <x v="11"/>
    <x v="63"/>
    <x v="0"/>
    <x v="8"/>
    <x v="0"/>
  </r>
  <r>
    <x v="8"/>
    <x v="12"/>
    <x v="4"/>
    <x v="4"/>
    <x v="0"/>
    <x v="1"/>
    <x v="12"/>
    <x v="12"/>
    <x v="64"/>
    <x v="0"/>
    <x v="8"/>
    <x v="0"/>
  </r>
  <r>
    <x v="8"/>
    <x v="0"/>
    <x v="0"/>
    <x v="0"/>
    <x v="0"/>
    <x v="1"/>
    <x v="0"/>
    <x v="0"/>
    <x v="65"/>
    <x v="0"/>
    <x v="8"/>
    <x v="0"/>
  </r>
  <r>
    <x v="8"/>
    <x v="5"/>
    <x v="0"/>
    <x v="0"/>
    <x v="0"/>
    <x v="1"/>
    <x v="5"/>
    <x v="5"/>
    <x v="66"/>
    <x v="0"/>
    <x v="8"/>
    <x v="0"/>
  </r>
  <r>
    <x v="8"/>
    <x v="1"/>
    <x v="1"/>
    <x v="1"/>
    <x v="0"/>
    <x v="1"/>
    <x v="1"/>
    <x v="1"/>
    <x v="1"/>
    <x v="23"/>
    <x v="8"/>
    <x v="0"/>
  </r>
  <r>
    <x v="9"/>
    <x v="13"/>
    <x v="5"/>
    <x v="5"/>
    <x v="0"/>
    <x v="2"/>
    <x v="13"/>
    <x v="13"/>
    <x v="67"/>
    <x v="0"/>
    <x v="9"/>
    <x v="0"/>
  </r>
  <r>
    <x v="9"/>
    <x v="1"/>
    <x v="1"/>
    <x v="1"/>
    <x v="0"/>
    <x v="2"/>
    <x v="1"/>
    <x v="1"/>
    <x v="1"/>
    <x v="24"/>
    <x v="9"/>
    <x v="0"/>
  </r>
  <r>
    <x v="9"/>
    <x v="7"/>
    <x v="2"/>
    <x v="2"/>
    <x v="0"/>
    <x v="0"/>
    <x v="7"/>
    <x v="7"/>
    <x v="68"/>
    <x v="0"/>
    <x v="9"/>
    <x v="0"/>
  </r>
  <r>
    <x v="9"/>
    <x v="2"/>
    <x v="2"/>
    <x v="2"/>
    <x v="0"/>
    <x v="0"/>
    <x v="2"/>
    <x v="2"/>
    <x v="69"/>
    <x v="0"/>
    <x v="9"/>
    <x v="0"/>
  </r>
  <r>
    <x v="9"/>
    <x v="9"/>
    <x v="6"/>
    <x v="6"/>
    <x v="0"/>
    <x v="0"/>
    <x v="9"/>
    <x v="9"/>
    <x v="70"/>
    <x v="0"/>
    <x v="9"/>
    <x v="0"/>
  </r>
  <r>
    <x v="9"/>
    <x v="15"/>
    <x v="6"/>
    <x v="6"/>
    <x v="0"/>
    <x v="0"/>
    <x v="15"/>
    <x v="15"/>
    <x v="71"/>
    <x v="0"/>
    <x v="9"/>
    <x v="0"/>
  </r>
  <r>
    <x v="9"/>
    <x v="11"/>
    <x v="6"/>
    <x v="6"/>
    <x v="0"/>
    <x v="0"/>
    <x v="11"/>
    <x v="11"/>
    <x v="72"/>
    <x v="0"/>
    <x v="9"/>
    <x v="0"/>
  </r>
  <r>
    <x v="9"/>
    <x v="10"/>
    <x v="3"/>
    <x v="3"/>
    <x v="0"/>
    <x v="0"/>
    <x v="10"/>
    <x v="10"/>
    <x v="73"/>
    <x v="0"/>
    <x v="9"/>
    <x v="0"/>
  </r>
  <r>
    <x v="9"/>
    <x v="3"/>
    <x v="3"/>
    <x v="3"/>
    <x v="0"/>
    <x v="0"/>
    <x v="3"/>
    <x v="3"/>
    <x v="74"/>
    <x v="0"/>
    <x v="9"/>
    <x v="0"/>
  </r>
  <r>
    <x v="9"/>
    <x v="12"/>
    <x v="4"/>
    <x v="4"/>
    <x v="0"/>
    <x v="0"/>
    <x v="12"/>
    <x v="12"/>
    <x v="75"/>
    <x v="0"/>
    <x v="9"/>
    <x v="0"/>
  </r>
  <r>
    <x v="9"/>
    <x v="4"/>
    <x v="4"/>
    <x v="4"/>
    <x v="0"/>
    <x v="0"/>
    <x v="4"/>
    <x v="4"/>
    <x v="76"/>
    <x v="0"/>
    <x v="9"/>
    <x v="0"/>
  </r>
  <r>
    <x v="9"/>
    <x v="0"/>
    <x v="0"/>
    <x v="0"/>
    <x v="0"/>
    <x v="0"/>
    <x v="0"/>
    <x v="0"/>
    <x v="77"/>
    <x v="0"/>
    <x v="9"/>
    <x v="0"/>
  </r>
  <r>
    <x v="9"/>
    <x v="5"/>
    <x v="0"/>
    <x v="0"/>
    <x v="0"/>
    <x v="0"/>
    <x v="5"/>
    <x v="5"/>
    <x v="78"/>
    <x v="0"/>
    <x v="9"/>
    <x v="0"/>
  </r>
  <r>
    <x v="9"/>
    <x v="13"/>
    <x v="5"/>
    <x v="5"/>
    <x v="0"/>
    <x v="0"/>
    <x v="13"/>
    <x v="13"/>
    <x v="79"/>
    <x v="0"/>
    <x v="9"/>
    <x v="0"/>
  </r>
  <r>
    <x v="9"/>
    <x v="6"/>
    <x v="5"/>
    <x v="5"/>
    <x v="0"/>
    <x v="0"/>
    <x v="6"/>
    <x v="6"/>
    <x v="80"/>
    <x v="0"/>
    <x v="9"/>
    <x v="0"/>
  </r>
  <r>
    <x v="9"/>
    <x v="14"/>
    <x v="1"/>
    <x v="1"/>
    <x v="0"/>
    <x v="0"/>
    <x v="14"/>
    <x v="14"/>
    <x v="81"/>
    <x v="0"/>
    <x v="9"/>
    <x v="0"/>
  </r>
  <r>
    <x v="9"/>
    <x v="8"/>
    <x v="1"/>
    <x v="1"/>
    <x v="0"/>
    <x v="0"/>
    <x v="8"/>
    <x v="8"/>
    <x v="82"/>
    <x v="0"/>
    <x v="9"/>
    <x v="0"/>
  </r>
  <r>
    <x v="9"/>
    <x v="1"/>
    <x v="1"/>
    <x v="1"/>
    <x v="0"/>
    <x v="0"/>
    <x v="1"/>
    <x v="1"/>
    <x v="1"/>
    <x v="25"/>
    <x v="9"/>
    <x v="0"/>
  </r>
  <r>
    <x v="9"/>
    <x v="10"/>
    <x v="3"/>
    <x v="3"/>
    <x v="0"/>
    <x v="1"/>
    <x v="10"/>
    <x v="10"/>
    <x v="83"/>
    <x v="0"/>
    <x v="9"/>
    <x v="0"/>
  </r>
  <r>
    <x v="9"/>
    <x v="3"/>
    <x v="3"/>
    <x v="3"/>
    <x v="0"/>
    <x v="1"/>
    <x v="3"/>
    <x v="3"/>
    <x v="84"/>
    <x v="0"/>
    <x v="9"/>
    <x v="0"/>
  </r>
  <r>
    <x v="9"/>
    <x v="12"/>
    <x v="4"/>
    <x v="4"/>
    <x v="0"/>
    <x v="1"/>
    <x v="12"/>
    <x v="12"/>
    <x v="85"/>
    <x v="0"/>
    <x v="9"/>
    <x v="0"/>
  </r>
  <r>
    <x v="9"/>
    <x v="4"/>
    <x v="4"/>
    <x v="4"/>
    <x v="0"/>
    <x v="1"/>
    <x v="4"/>
    <x v="4"/>
    <x v="86"/>
    <x v="0"/>
    <x v="9"/>
    <x v="0"/>
  </r>
  <r>
    <x v="9"/>
    <x v="0"/>
    <x v="0"/>
    <x v="0"/>
    <x v="0"/>
    <x v="1"/>
    <x v="0"/>
    <x v="0"/>
    <x v="87"/>
    <x v="0"/>
    <x v="9"/>
    <x v="0"/>
  </r>
  <r>
    <x v="9"/>
    <x v="13"/>
    <x v="5"/>
    <x v="5"/>
    <x v="0"/>
    <x v="1"/>
    <x v="13"/>
    <x v="13"/>
    <x v="88"/>
    <x v="0"/>
    <x v="9"/>
    <x v="0"/>
  </r>
  <r>
    <x v="9"/>
    <x v="6"/>
    <x v="5"/>
    <x v="5"/>
    <x v="0"/>
    <x v="1"/>
    <x v="6"/>
    <x v="6"/>
    <x v="86"/>
    <x v="0"/>
    <x v="9"/>
    <x v="0"/>
  </r>
  <r>
    <x v="9"/>
    <x v="8"/>
    <x v="1"/>
    <x v="1"/>
    <x v="0"/>
    <x v="1"/>
    <x v="8"/>
    <x v="8"/>
    <x v="89"/>
    <x v="0"/>
    <x v="9"/>
    <x v="0"/>
  </r>
  <r>
    <x v="9"/>
    <x v="1"/>
    <x v="1"/>
    <x v="1"/>
    <x v="0"/>
    <x v="1"/>
    <x v="1"/>
    <x v="1"/>
    <x v="1"/>
    <x v="26"/>
    <x v="9"/>
    <x v="0"/>
  </r>
  <r>
    <x v="10"/>
    <x v="7"/>
    <x v="2"/>
    <x v="2"/>
    <x v="0"/>
    <x v="2"/>
    <x v="7"/>
    <x v="7"/>
    <x v="90"/>
    <x v="0"/>
    <x v="10"/>
    <x v="0"/>
  </r>
  <r>
    <x v="10"/>
    <x v="10"/>
    <x v="3"/>
    <x v="3"/>
    <x v="0"/>
    <x v="2"/>
    <x v="10"/>
    <x v="10"/>
    <x v="91"/>
    <x v="0"/>
    <x v="10"/>
    <x v="0"/>
  </r>
  <r>
    <x v="10"/>
    <x v="14"/>
    <x v="1"/>
    <x v="1"/>
    <x v="0"/>
    <x v="2"/>
    <x v="14"/>
    <x v="14"/>
    <x v="92"/>
    <x v="0"/>
    <x v="10"/>
    <x v="0"/>
  </r>
  <r>
    <x v="10"/>
    <x v="8"/>
    <x v="1"/>
    <x v="1"/>
    <x v="0"/>
    <x v="2"/>
    <x v="8"/>
    <x v="8"/>
    <x v="93"/>
    <x v="0"/>
    <x v="10"/>
    <x v="0"/>
  </r>
  <r>
    <x v="10"/>
    <x v="1"/>
    <x v="1"/>
    <x v="1"/>
    <x v="0"/>
    <x v="2"/>
    <x v="1"/>
    <x v="1"/>
    <x v="1"/>
    <x v="27"/>
    <x v="10"/>
    <x v="0"/>
  </r>
  <r>
    <x v="10"/>
    <x v="7"/>
    <x v="2"/>
    <x v="2"/>
    <x v="0"/>
    <x v="0"/>
    <x v="7"/>
    <x v="7"/>
    <x v="94"/>
    <x v="0"/>
    <x v="10"/>
    <x v="0"/>
  </r>
  <r>
    <x v="10"/>
    <x v="2"/>
    <x v="2"/>
    <x v="2"/>
    <x v="0"/>
    <x v="0"/>
    <x v="2"/>
    <x v="2"/>
    <x v="95"/>
    <x v="0"/>
    <x v="10"/>
    <x v="0"/>
  </r>
  <r>
    <x v="10"/>
    <x v="9"/>
    <x v="6"/>
    <x v="6"/>
    <x v="0"/>
    <x v="0"/>
    <x v="9"/>
    <x v="9"/>
    <x v="96"/>
    <x v="0"/>
    <x v="10"/>
    <x v="0"/>
  </r>
  <r>
    <x v="10"/>
    <x v="11"/>
    <x v="6"/>
    <x v="6"/>
    <x v="0"/>
    <x v="0"/>
    <x v="11"/>
    <x v="11"/>
    <x v="97"/>
    <x v="0"/>
    <x v="10"/>
    <x v="0"/>
  </r>
  <r>
    <x v="10"/>
    <x v="10"/>
    <x v="3"/>
    <x v="3"/>
    <x v="0"/>
    <x v="0"/>
    <x v="10"/>
    <x v="10"/>
    <x v="98"/>
    <x v="0"/>
    <x v="10"/>
    <x v="0"/>
  </r>
  <r>
    <x v="10"/>
    <x v="3"/>
    <x v="3"/>
    <x v="3"/>
    <x v="0"/>
    <x v="0"/>
    <x v="3"/>
    <x v="3"/>
    <x v="99"/>
    <x v="0"/>
    <x v="10"/>
    <x v="0"/>
  </r>
  <r>
    <x v="10"/>
    <x v="12"/>
    <x v="4"/>
    <x v="4"/>
    <x v="0"/>
    <x v="0"/>
    <x v="12"/>
    <x v="12"/>
    <x v="100"/>
    <x v="0"/>
    <x v="10"/>
    <x v="0"/>
  </r>
  <r>
    <x v="10"/>
    <x v="4"/>
    <x v="4"/>
    <x v="4"/>
    <x v="0"/>
    <x v="0"/>
    <x v="4"/>
    <x v="4"/>
    <x v="101"/>
    <x v="0"/>
    <x v="10"/>
    <x v="0"/>
  </r>
  <r>
    <x v="10"/>
    <x v="0"/>
    <x v="0"/>
    <x v="0"/>
    <x v="0"/>
    <x v="0"/>
    <x v="0"/>
    <x v="0"/>
    <x v="102"/>
    <x v="0"/>
    <x v="10"/>
    <x v="0"/>
  </r>
  <r>
    <x v="10"/>
    <x v="5"/>
    <x v="0"/>
    <x v="0"/>
    <x v="0"/>
    <x v="0"/>
    <x v="5"/>
    <x v="5"/>
    <x v="103"/>
    <x v="0"/>
    <x v="10"/>
    <x v="0"/>
  </r>
  <r>
    <x v="10"/>
    <x v="13"/>
    <x v="5"/>
    <x v="5"/>
    <x v="0"/>
    <x v="0"/>
    <x v="13"/>
    <x v="13"/>
    <x v="104"/>
    <x v="0"/>
    <x v="10"/>
    <x v="0"/>
  </r>
  <r>
    <x v="10"/>
    <x v="6"/>
    <x v="5"/>
    <x v="5"/>
    <x v="0"/>
    <x v="0"/>
    <x v="6"/>
    <x v="6"/>
    <x v="105"/>
    <x v="0"/>
    <x v="10"/>
    <x v="0"/>
  </r>
  <r>
    <x v="10"/>
    <x v="14"/>
    <x v="1"/>
    <x v="1"/>
    <x v="0"/>
    <x v="0"/>
    <x v="14"/>
    <x v="14"/>
    <x v="106"/>
    <x v="0"/>
    <x v="10"/>
    <x v="0"/>
  </r>
  <r>
    <x v="10"/>
    <x v="8"/>
    <x v="1"/>
    <x v="1"/>
    <x v="0"/>
    <x v="0"/>
    <x v="8"/>
    <x v="8"/>
    <x v="107"/>
    <x v="0"/>
    <x v="10"/>
    <x v="0"/>
  </r>
  <r>
    <x v="10"/>
    <x v="1"/>
    <x v="1"/>
    <x v="1"/>
    <x v="0"/>
    <x v="0"/>
    <x v="1"/>
    <x v="1"/>
    <x v="1"/>
    <x v="28"/>
    <x v="10"/>
    <x v="0"/>
  </r>
  <r>
    <x v="10"/>
    <x v="2"/>
    <x v="2"/>
    <x v="2"/>
    <x v="0"/>
    <x v="1"/>
    <x v="2"/>
    <x v="2"/>
    <x v="108"/>
    <x v="0"/>
    <x v="10"/>
    <x v="0"/>
  </r>
  <r>
    <x v="10"/>
    <x v="9"/>
    <x v="6"/>
    <x v="6"/>
    <x v="0"/>
    <x v="1"/>
    <x v="9"/>
    <x v="9"/>
    <x v="109"/>
    <x v="0"/>
    <x v="10"/>
    <x v="0"/>
  </r>
  <r>
    <x v="10"/>
    <x v="11"/>
    <x v="6"/>
    <x v="6"/>
    <x v="0"/>
    <x v="1"/>
    <x v="11"/>
    <x v="11"/>
    <x v="110"/>
    <x v="0"/>
    <x v="10"/>
    <x v="0"/>
  </r>
  <r>
    <x v="10"/>
    <x v="10"/>
    <x v="3"/>
    <x v="3"/>
    <x v="0"/>
    <x v="1"/>
    <x v="10"/>
    <x v="10"/>
    <x v="111"/>
    <x v="0"/>
    <x v="10"/>
    <x v="0"/>
  </r>
  <r>
    <x v="10"/>
    <x v="3"/>
    <x v="3"/>
    <x v="3"/>
    <x v="0"/>
    <x v="1"/>
    <x v="3"/>
    <x v="3"/>
    <x v="112"/>
    <x v="0"/>
    <x v="10"/>
    <x v="0"/>
  </r>
  <r>
    <x v="10"/>
    <x v="0"/>
    <x v="0"/>
    <x v="0"/>
    <x v="0"/>
    <x v="1"/>
    <x v="0"/>
    <x v="0"/>
    <x v="2"/>
    <x v="0"/>
    <x v="10"/>
    <x v="0"/>
  </r>
  <r>
    <x v="10"/>
    <x v="5"/>
    <x v="0"/>
    <x v="0"/>
    <x v="0"/>
    <x v="1"/>
    <x v="5"/>
    <x v="5"/>
    <x v="113"/>
    <x v="0"/>
    <x v="10"/>
    <x v="0"/>
  </r>
  <r>
    <x v="10"/>
    <x v="13"/>
    <x v="5"/>
    <x v="5"/>
    <x v="0"/>
    <x v="1"/>
    <x v="13"/>
    <x v="13"/>
    <x v="114"/>
    <x v="0"/>
    <x v="10"/>
    <x v="0"/>
  </r>
  <r>
    <x v="10"/>
    <x v="6"/>
    <x v="5"/>
    <x v="5"/>
    <x v="0"/>
    <x v="1"/>
    <x v="6"/>
    <x v="6"/>
    <x v="115"/>
    <x v="0"/>
    <x v="10"/>
    <x v="0"/>
  </r>
  <r>
    <x v="10"/>
    <x v="8"/>
    <x v="1"/>
    <x v="1"/>
    <x v="0"/>
    <x v="1"/>
    <x v="8"/>
    <x v="8"/>
    <x v="114"/>
    <x v="0"/>
    <x v="10"/>
    <x v="0"/>
  </r>
  <r>
    <x v="10"/>
    <x v="1"/>
    <x v="1"/>
    <x v="1"/>
    <x v="0"/>
    <x v="1"/>
    <x v="1"/>
    <x v="1"/>
    <x v="1"/>
    <x v="29"/>
    <x v="10"/>
    <x v="0"/>
  </r>
  <r>
    <x v="11"/>
    <x v="4"/>
    <x v="4"/>
    <x v="4"/>
    <x v="0"/>
    <x v="0"/>
    <x v="4"/>
    <x v="4"/>
    <x v="116"/>
    <x v="0"/>
    <x v="11"/>
    <x v="0"/>
  </r>
  <r>
    <x v="11"/>
    <x v="5"/>
    <x v="0"/>
    <x v="0"/>
    <x v="0"/>
    <x v="0"/>
    <x v="5"/>
    <x v="5"/>
    <x v="117"/>
    <x v="0"/>
    <x v="11"/>
    <x v="0"/>
  </r>
  <r>
    <x v="11"/>
    <x v="1"/>
    <x v="1"/>
    <x v="1"/>
    <x v="0"/>
    <x v="0"/>
    <x v="1"/>
    <x v="1"/>
    <x v="1"/>
    <x v="30"/>
    <x v="11"/>
    <x v="0"/>
  </r>
  <r>
    <x v="12"/>
    <x v="1"/>
    <x v="1"/>
    <x v="1"/>
    <x v="0"/>
    <x v="2"/>
    <x v="1"/>
    <x v="1"/>
    <x v="1"/>
    <x v="31"/>
    <x v="12"/>
    <x v="0"/>
  </r>
  <r>
    <x v="12"/>
    <x v="11"/>
    <x v="6"/>
    <x v="6"/>
    <x v="0"/>
    <x v="0"/>
    <x v="11"/>
    <x v="11"/>
    <x v="118"/>
    <x v="0"/>
    <x v="12"/>
    <x v="0"/>
  </r>
  <r>
    <x v="12"/>
    <x v="12"/>
    <x v="4"/>
    <x v="4"/>
    <x v="0"/>
    <x v="0"/>
    <x v="12"/>
    <x v="12"/>
    <x v="119"/>
    <x v="0"/>
    <x v="12"/>
    <x v="0"/>
  </r>
  <r>
    <x v="12"/>
    <x v="4"/>
    <x v="4"/>
    <x v="4"/>
    <x v="0"/>
    <x v="0"/>
    <x v="4"/>
    <x v="4"/>
    <x v="120"/>
    <x v="0"/>
    <x v="12"/>
    <x v="0"/>
  </r>
  <r>
    <x v="12"/>
    <x v="0"/>
    <x v="0"/>
    <x v="0"/>
    <x v="0"/>
    <x v="0"/>
    <x v="0"/>
    <x v="0"/>
    <x v="121"/>
    <x v="0"/>
    <x v="12"/>
    <x v="0"/>
  </r>
  <r>
    <x v="12"/>
    <x v="1"/>
    <x v="1"/>
    <x v="1"/>
    <x v="0"/>
    <x v="0"/>
    <x v="1"/>
    <x v="1"/>
    <x v="1"/>
    <x v="32"/>
    <x v="12"/>
    <x v="0"/>
  </r>
  <r>
    <x v="12"/>
    <x v="7"/>
    <x v="2"/>
    <x v="2"/>
    <x v="0"/>
    <x v="1"/>
    <x v="7"/>
    <x v="7"/>
    <x v="122"/>
    <x v="0"/>
    <x v="12"/>
    <x v="0"/>
  </r>
  <r>
    <x v="12"/>
    <x v="1"/>
    <x v="1"/>
    <x v="1"/>
    <x v="0"/>
    <x v="1"/>
    <x v="1"/>
    <x v="1"/>
    <x v="1"/>
    <x v="33"/>
    <x v="12"/>
    <x v="0"/>
  </r>
  <r>
    <x v="13"/>
    <x v="11"/>
    <x v="6"/>
    <x v="6"/>
    <x v="0"/>
    <x v="0"/>
    <x v="11"/>
    <x v="11"/>
    <x v="123"/>
    <x v="0"/>
    <x v="13"/>
    <x v="0"/>
  </r>
  <r>
    <x v="13"/>
    <x v="6"/>
    <x v="5"/>
    <x v="5"/>
    <x v="0"/>
    <x v="0"/>
    <x v="6"/>
    <x v="6"/>
    <x v="124"/>
    <x v="0"/>
    <x v="13"/>
    <x v="0"/>
  </r>
  <r>
    <x v="13"/>
    <x v="1"/>
    <x v="1"/>
    <x v="1"/>
    <x v="0"/>
    <x v="0"/>
    <x v="1"/>
    <x v="1"/>
    <x v="1"/>
    <x v="34"/>
    <x v="13"/>
    <x v="0"/>
  </r>
  <r>
    <x v="14"/>
    <x v="5"/>
    <x v="0"/>
    <x v="0"/>
    <x v="0"/>
    <x v="2"/>
    <x v="5"/>
    <x v="5"/>
    <x v="125"/>
    <x v="0"/>
    <x v="14"/>
    <x v="0"/>
  </r>
  <r>
    <x v="14"/>
    <x v="1"/>
    <x v="1"/>
    <x v="1"/>
    <x v="0"/>
    <x v="2"/>
    <x v="1"/>
    <x v="1"/>
    <x v="1"/>
    <x v="35"/>
    <x v="14"/>
    <x v="0"/>
  </r>
  <r>
    <x v="14"/>
    <x v="10"/>
    <x v="3"/>
    <x v="3"/>
    <x v="0"/>
    <x v="0"/>
    <x v="10"/>
    <x v="10"/>
    <x v="126"/>
    <x v="0"/>
    <x v="14"/>
    <x v="0"/>
  </r>
  <r>
    <x v="14"/>
    <x v="3"/>
    <x v="3"/>
    <x v="3"/>
    <x v="0"/>
    <x v="0"/>
    <x v="3"/>
    <x v="3"/>
    <x v="127"/>
    <x v="0"/>
    <x v="14"/>
    <x v="0"/>
  </r>
  <r>
    <x v="14"/>
    <x v="5"/>
    <x v="0"/>
    <x v="0"/>
    <x v="0"/>
    <x v="0"/>
    <x v="5"/>
    <x v="5"/>
    <x v="128"/>
    <x v="0"/>
    <x v="14"/>
    <x v="0"/>
  </r>
  <r>
    <x v="14"/>
    <x v="1"/>
    <x v="1"/>
    <x v="1"/>
    <x v="0"/>
    <x v="0"/>
    <x v="1"/>
    <x v="1"/>
    <x v="1"/>
    <x v="36"/>
    <x v="14"/>
    <x v="0"/>
  </r>
  <r>
    <x v="15"/>
    <x v="11"/>
    <x v="6"/>
    <x v="6"/>
    <x v="0"/>
    <x v="2"/>
    <x v="11"/>
    <x v="11"/>
    <x v="129"/>
    <x v="0"/>
    <x v="15"/>
    <x v="0"/>
  </r>
  <r>
    <x v="15"/>
    <x v="1"/>
    <x v="1"/>
    <x v="1"/>
    <x v="0"/>
    <x v="2"/>
    <x v="1"/>
    <x v="1"/>
    <x v="1"/>
    <x v="37"/>
    <x v="15"/>
    <x v="0"/>
  </r>
  <r>
    <x v="15"/>
    <x v="7"/>
    <x v="2"/>
    <x v="2"/>
    <x v="0"/>
    <x v="0"/>
    <x v="7"/>
    <x v="7"/>
    <x v="130"/>
    <x v="0"/>
    <x v="15"/>
    <x v="0"/>
  </r>
  <r>
    <x v="15"/>
    <x v="2"/>
    <x v="2"/>
    <x v="2"/>
    <x v="0"/>
    <x v="0"/>
    <x v="2"/>
    <x v="2"/>
    <x v="131"/>
    <x v="0"/>
    <x v="15"/>
    <x v="0"/>
  </r>
  <r>
    <x v="15"/>
    <x v="9"/>
    <x v="6"/>
    <x v="6"/>
    <x v="0"/>
    <x v="0"/>
    <x v="9"/>
    <x v="9"/>
    <x v="132"/>
    <x v="0"/>
    <x v="15"/>
    <x v="0"/>
  </r>
  <r>
    <x v="15"/>
    <x v="11"/>
    <x v="6"/>
    <x v="6"/>
    <x v="0"/>
    <x v="0"/>
    <x v="11"/>
    <x v="11"/>
    <x v="133"/>
    <x v="0"/>
    <x v="15"/>
    <x v="0"/>
  </r>
  <r>
    <x v="15"/>
    <x v="10"/>
    <x v="3"/>
    <x v="3"/>
    <x v="0"/>
    <x v="0"/>
    <x v="10"/>
    <x v="10"/>
    <x v="134"/>
    <x v="0"/>
    <x v="15"/>
    <x v="0"/>
  </r>
  <r>
    <x v="15"/>
    <x v="3"/>
    <x v="3"/>
    <x v="3"/>
    <x v="0"/>
    <x v="0"/>
    <x v="3"/>
    <x v="3"/>
    <x v="135"/>
    <x v="0"/>
    <x v="15"/>
    <x v="0"/>
  </r>
  <r>
    <x v="15"/>
    <x v="12"/>
    <x v="4"/>
    <x v="4"/>
    <x v="0"/>
    <x v="0"/>
    <x v="12"/>
    <x v="12"/>
    <x v="136"/>
    <x v="0"/>
    <x v="15"/>
    <x v="0"/>
  </r>
  <r>
    <x v="15"/>
    <x v="4"/>
    <x v="4"/>
    <x v="4"/>
    <x v="0"/>
    <x v="0"/>
    <x v="4"/>
    <x v="4"/>
    <x v="137"/>
    <x v="0"/>
    <x v="15"/>
    <x v="0"/>
  </r>
  <r>
    <x v="15"/>
    <x v="0"/>
    <x v="0"/>
    <x v="0"/>
    <x v="0"/>
    <x v="0"/>
    <x v="0"/>
    <x v="0"/>
    <x v="138"/>
    <x v="0"/>
    <x v="15"/>
    <x v="0"/>
  </r>
  <r>
    <x v="15"/>
    <x v="5"/>
    <x v="0"/>
    <x v="0"/>
    <x v="0"/>
    <x v="0"/>
    <x v="5"/>
    <x v="5"/>
    <x v="139"/>
    <x v="0"/>
    <x v="15"/>
    <x v="0"/>
  </r>
  <r>
    <x v="15"/>
    <x v="13"/>
    <x v="5"/>
    <x v="5"/>
    <x v="0"/>
    <x v="0"/>
    <x v="13"/>
    <x v="13"/>
    <x v="140"/>
    <x v="0"/>
    <x v="15"/>
    <x v="0"/>
  </r>
  <r>
    <x v="15"/>
    <x v="6"/>
    <x v="5"/>
    <x v="5"/>
    <x v="0"/>
    <x v="0"/>
    <x v="6"/>
    <x v="6"/>
    <x v="141"/>
    <x v="0"/>
    <x v="15"/>
    <x v="0"/>
  </r>
  <r>
    <x v="15"/>
    <x v="14"/>
    <x v="1"/>
    <x v="1"/>
    <x v="0"/>
    <x v="0"/>
    <x v="14"/>
    <x v="14"/>
    <x v="142"/>
    <x v="0"/>
    <x v="15"/>
    <x v="0"/>
  </r>
  <r>
    <x v="15"/>
    <x v="8"/>
    <x v="1"/>
    <x v="1"/>
    <x v="0"/>
    <x v="0"/>
    <x v="8"/>
    <x v="8"/>
    <x v="143"/>
    <x v="0"/>
    <x v="15"/>
    <x v="0"/>
  </r>
  <r>
    <x v="15"/>
    <x v="1"/>
    <x v="1"/>
    <x v="1"/>
    <x v="0"/>
    <x v="0"/>
    <x v="1"/>
    <x v="1"/>
    <x v="1"/>
    <x v="38"/>
    <x v="15"/>
    <x v="0"/>
  </r>
  <r>
    <x v="15"/>
    <x v="7"/>
    <x v="2"/>
    <x v="2"/>
    <x v="0"/>
    <x v="1"/>
    <x v="7"/>
    <x v="7"/>
    <x v="56"/>
    <x v="0"/>
    <x v="15"/>
    <x v="0"/>
  </r>
  <r>
    <x v="15"/>
    <x v="11"/>
    <x v="6"/>
    <x v="6"/>
    <x v="0"/>
    <x v="1"/>
    <x v="11"/>
    <x v="11"/>
    <x v="144"/>
    <x v="0"/>
    <x v="15"/>
    <x v="0"/>
  </r>
  <r>
    <x v="15"/>
    <x v="13"/>
    <x v="5"/>
    <x v="5"/>
    <x v="0"/>
    <x v="1"/>
    <x v="13"/>
    <x v="13"/>
    <x v="145"/>
    <x v="0"/>
    <x v="15"/>
    <x v="0"/>
  </r>
  <r>
    <x v="15"/>
    <x v="1"/>
    <x v="1"/>
    <x v="1"/>
    <x v="0"/>
    <x v="1"/>
    <x v="1"/>
    <x v="1"/>
    <x v="1"/>
    <x v="39"/>
    <x v="15"/>
    <x v="0"/>
  </r>
  <r>
    <x v="16"/>
    <x v="7"/>
    <x v="2"/>
    <x v="2"/>
    <x v="0"/>
    <x v="2"/>
    <x v="7"/>
    <x v="7"/>
    <x v="146"/>
    <x v="0"/>
    <x v="16"/>
    <x v="0"/>
  </r>
  <r>
    <x v="16"/>
    <x v="5"/>
    <x v="0"/>
    <x v="0"/>
    <x v="0"/>
    <x v="2"/>
    <x v="5"/>
    <x v="5"/>
    <x v="147"/>
    <x v="0"/>
    <x v="16"/>
    <x v="0"/>
  </r>
  <r>
    <x v="16"/>
    <x v="1"/>
    <x v="1"/>
    <x v="1"/>
    <x v="0"/>
    <x v="2"/>
    <x v="1"/>
    <x v="1"/>
    <x v="1"/>
    <x v="40"/>
    <x v="16"/>
    <x v="0"/>
  </r>
  <r>
    <x v="16"/>
    <x v="16"/>
    <x v="2"/>
    <x v="2"/>
    <x v="0"/>
    <x v="0"/>
    <x v="16"/>
    <x v="16"/>
    <x v="148"/>
    <x v="0"/>
    <x v="16"/>
    <x v="0"/>
  </r>
  <r>
    <x v="16"/>
    <x v="7"/>
    <x v="2"/>
    <x v="2"/>
    <x v="0"/>
    <x v="0"/>
    <x v="7"/>
    <x v="7"/>
    <x v="149"/>
    <x v="0"/>
    <x v="16"/>
    <x v="0"/>
  </r>
  <r>
    <x v="16"/>
    <x v="2"/>
    <x v="2"/>
    <x v="2"/>
    <x v="0"/>
    <x v="0"/>
    <x v="2"/>
    <x v="2"/>
    <x v="150"/>
    <x v="0"/>
    <x v="16"/>
    <x v="0"/>
  </r>
  <r>
    <x v="16"/>
    <x v="17"/>
    <x v="2"/>
    <x v="2"/>
    <x v="0"/>
    <x v="0"/>
    <x v="16"/>
    <x v="17"/>
    <x v="151"/>
    <x v="0"/>
    <x v="16"/>
    <x v="0"/>
  </r>
  <r>
    <x v="16"/>
    <x v="9"/>
    <x v="6"/>
    <x v="6"/>
    <x v="0"/>
    <x v="0"/>
    <x v="9"/>
    <x v="9"/>
    <x v="152"/>
    <x v="0"/>
    <x v="16"/>
    <x v="0"/>
  </r>
  <r>
    <x v="16"/>
    <x v="11"/>
    <x v="6"/>
    <x v="6"/>
    <x v="0"/>
    <x v="0"/>
    <x v="11"/>
    <x v="11"/>
    <x v="153"/>
    <x v="0"/>
    <x v="16"/>
    <x v="0"/>
  </r>
  <r>
    <x v="16"/>
    <x v="10"/>
    <x v="3"/>
    <x v="3"/>
    <x v="0"/>
    <x v="0"/>
    <x v="10"/>
    <x v="10"/>
    <x v="154"/>
    <x v="0"/>
    <x v="16"/>
    <x v="0"/>
  </r>
  <r>
    <x v="16"/>
    <x v="3"/>
    <x v="3"/>
    <x v="3"/>
    <x v="0"/>
    <x v="0"/>
    <x v="3"/>
    <x v="3"/>
    <x v="155"/>
    <x v="0"/>
    <x v="16"/>
    <x v="0"/>
  </r>
  <r>
    <x v="16"/>
    <x v="12"/>
    <x v="4"/>
    <x v="4"/>
    <x v="0"/>
    <x v="0"/>
    <x v="12"/>
    <x v="12"/>
    <x v="156"/>
    <x v="0"/>
    <x v="16"/>
    <x v="0"/>
  </r>
  <r>
    <x v="16"/>
    <x v="4"/>
    <x v="4"/>
    <x v="4"/>
    <x v="0"/>
    <x v="0"/>
    <x v="4"/>
    <x v="4"/>
    <x v="157"/>
    <x v="0"/>
    <x v="16"/>
    <x v="0"/>
  </r>
  <r>
    <x v="16"/>
    <x v="0"/>
    <x v="0"/>
    <x v="0"/>
    <x v="0"/>
    <x v="0"/>
    <x v="0"/>
    <x v="0"/>
    <x v="158"/>
    <x v="0"/>
    <x v="16"/>
    <x v="0"/>
  </r>
  <r>
    <x v="16"/>
    <x v="5"/>
    <x v="0"/>
    <x v="0"/>
    <x v="0"/>
    <x v="0"/>
    <x v="5"/>
    <x v="5"/>
    <x v="159"/>
    <x v="0"/>
    <x v="16"/>
    <x v="0"/>
  </r>
  <r>
    <x v="16"/>
    <x v="13"/>
    <x v="5"/>
    <x v="5"/>
    <x v="0"/>
    <x v="0"/>
    <x v="13"/>
    <x v="13"/>
    <x v="160"/>
    <x v="0"/>
    <x v="16"/>
    <x v="0"/>
  </r>
  <r>
    <x v="16"/>
    <x v="6"/>
    <x v="5"/>
    <x v="5"/>
    <x v="0"/>
    <x v="0"/>
    <x v="6"/>
    <x v="6"/>
    <x v="161"/>
    <x v="0"/>
    <x v="16"/>
    <x v="0"/>
  </r>
  <r>
    <x v="16"/>
    <x v="14"/>
    <x v="1"/>
    <x v="1"/>
    <x v="0"/>
    <x v="0"/>
    <x v="14"/>
    <x v="14"/>
    <x v="162"/>
    <x v="0"/>
    <x v="16"/>
    <x v="0"/>
  </r>
  <r>
    <x v="16"/>
    <x v="8"/>
    <x v="1"/>
    <x v="1"/>
    <x v="0"/>
    <x v="0"/>
    <x v="8"/>
    <x v="8"/>
    <x v="163"/>
    <x v="0"/>
    <x v="16"/>
    <x v="0"/>
  </r>
  <r>
    <x v="16"/>
    <x v="1"/>
    <x v="1"/>
    <x v="1"/>
    <x v="0"/>
    <x v="0"/>
    <x v="1"/>
    <x v="1"/>
    <x v="1"/>
    <x v="41"/>
    <x v="16"/>
    <x v="0"/>
  </r>
  <r>
    <x v="16"/>
    <x v="7"/>
    <x v="2"/>
    <x v="2"/>
    <x v="0"/>
    <x v="1"/>
    <x v="7"/>
    <x v="7"/>
    <x v="87"/>
    <x v="0"/>
    <x v="16"/>
    <x v="0"/>
  </r>
  <r>
    <x v="16"/>
    <x v="12"/>
    <x v="4"/>
    <x v="4"/>
    <x v="0"/>
    <x v="1"/>
    <x v="12"/>
    <x v="12"/>
    <x v="164"/>
    <x v="0"/>
    <x v="16"/>
    <x v="0"/>
  </r>
  <r>
    <x v="16"/>
    <x v="5"/>
    <x v="0"/>
    <x v="0"/>
    <x v="0"/>
    <x v="1"/>
    <x v="5"/>
    <x v="5"/>
    <x v="165"/>
    <x v="0"/>
    <x v="16"/>
    <x v="0"/>
  </r>
  <r>
    <x v="16"/>
    <x v="6"/>
    <x v="5"/>
    <x v="5"/>
    <x v="0"/>
    <x v="1"/>
    <x v="6"/>
    <x v="6"/>
    <x v="166"/>
    <x v="0"/>
    <x v="16"/>
    <x v="0"/>
  </r>
  <r>
    <x v="16"/>
    <x v="1"/>
    <x v="1"/>
    <x v="1"/>
    <x v="0"/>
    <x v="1"/>
    <x v="1"/>
    <x v="1"/>
    <x v="1"/>
    <x v="42"/>
    <x v="16"/>
    <x v="0"/>
  </r>
  <r>
    <x v="17"/>
    <x v="13"/>
    <x v="5"/>
    <x v="5"/>
    <x v="0"/>
    <x v="0"/>
    <x v="13"/>
    <x v="13"/>
    <x v="167"/>
    <x v="0"/>
    <x v="17"/>
    <x v="0"/>
  </r>
  <r>
    <x v="17"/>
    <x v="1"/>
    <x v="1"/>
    <x v="1"/>
    <x v="0"/>
    <x v="0"/>
    <x v="1"/>
    <x v="1"/>
    <x v="1"/>
    <x v="43"/>
    <x v="17"/>
    <x v="0"/>
  </r>
  <r>
    <x v="18"/>
    <x v="12"/>
    <x v="4"/>
    <x v="4"/>
    <x v="0"/>
    <x v="0"/>
    <x v="12"/>
    <x v="12"/>
    <x v="168"/>
    <x v="0"/>
    <x v="18"/>
    <x v="0"/>
  </r>
  <r>
    <x v="18"/>
    <x v="0"/>
    <x v="0"/>
    <x v="0"/>
    <x v="0"/>
    <x v="0"/>
    <x v="0"/>
    <x v="0"/>
    <x v="169"/>
    <x v="0"/>
    <x v="18"/>
    <x v="0"/>
  </r>
  <r>
    <x v="18"/>
    <x v="5"/>
    <x v="0"/>
    <x v="0"/>
    <x v="0"/>
    <x v="0"/>
    <x v="5"/>
    <x v="5"/>
    <x v="170"/>
    <x v="0"/>
    <x v="18"/>
    <x v="0"/>
  </r>
  <r>
    <x v="18"/>
    <x v="1"/>
    <x v="1"/>
    <x v="1"/>
    <x v="0"/>
    <x v="0"/>
    <x v="1"/>
    <x v="1"/>
    <x v="1"/>
    <x v="44"/>
    <x v="18"/>
    <x v="0"/>
  </r>
  <r>
    <x v="18"/>
    <x v="13"/>
    <x v="5"/>
    <x v="5"/>
    <x v="0"/>
    <x v="1"/>
    <x v="13"/>
    <x v="13"/>
    <x v="171"/>
    <x v="0"/>
    <x v="18"/>
    <x v="0"/>
  </r>
  <r>
    <x v="18"/>
    <x v="1"/>
    <x v="1"/>
    <x v="1"/>
    <x v="0"/>
    <x v="1"/>
    <x v="1"/>
    <x v="1"/>
    <x v="1"/>
    <x v="45"/>
    <x v="18"/>
    <x v="0"/>
  </r>
  <r>
    <x v="19"/>
    <x v="4"/>
    <x v="4"/>
    <x v="4"/>
    <x v="0"/>
    <x v="2"/>
    <x v="4"/>
    <x v="4"/>
    <x v="172"/>
    <x v="0"/>
    <x v="19"/>
    <x v="0"/>
  </r>
  <r>
    <x v="19"/>
    <x v="1"/>
    <x v="1"/>
    <x v="1"/>
    <x v="0"/>
    <x v="2"/>
    <x v="1"/>
    <x v="1"/>
    <x v="1"/>
    <x v="46"/>
    <x v="19"/>
    <x v="0"/>
  </r>
  <r>
    <x v="19"/>
    <x v="7"/>
    <x v="2"/>
    <x v="2"/>
    <x v="0"/>
    <x v="0"/>
    <x v="7"/>
    <x v="7"/>
    <x v="173"/>
    <x v="0"/>
    <x v="19"/>
    <x v="0"/>
  </r>
  <r>
    <x v="19"/>
    <x v="2"/>
    <x v="2"/>
    <x v="2"/>
    <x v="0"/>
    <x v="0"/>
    <x v="2"/>
    <x v="2"/>
    <x v="174"/>
    <x v="0"/>
    <x v="19"/>
    <x v="0"/>
  </r>
  <r>
    <x v="19"/>
    <x v="9"/>
    <x v="6"/>
    <x v="6"/>
    <x v="0"/>
    <x v="0"/>
    <x v="9"/>
    <x v="9"/>
    <x v="175"/>
    <x v="0"/>
    <x v="19"/>
    <x v="0"/>
  </r>
  <r>
    <x v="19"/>
    <x v="11"/>
    <x v="6"/>
    <x v="6"/>
    <x v="0"/>
    <x v="0"/>
    <x v="11"/>
    <x v="11"/>
    <x v="176"/>
    <x v="0"/>
    <x v="19"/>
    <x v="0"/>
  </r>
  <r>
    <x v="19"/>
    <x v="10"/>
    <x v="3"/>
    <x v="3"/>
    <x v="0"/>
    <x v="0"/>
    <x v="10"/>
    <x v="10"/>
    <x v="177"/>
    <x v="0"/>
    <x v="19"/>
    <x v="0"/>
  </r>
  <r>
    <x v="19"/>
    <x v="3"/>
    <x v="3"/>
    <x v="3"/>
    <x v="0"/>
    <x v="0"/>
    <x v="3"/>
    <x v="3"/>
    <x v="178"/>
    <x v="0"/>
    <x v="19"/>
    <x v="0"/>
  </r>
  <r>
    <x v="19"/>
    <x v="12"/>
    <x v="4"/>
    <x v="4"/>
    <x v="0"/>
    <x v="0"/>
    <x v="12"/>
    <x v="12"/>
    <x v="179"/>
    <x v="0"/>
    <x v="19"/>
    <x v="0"/>
  </r>
  <r>
    <x v="19"/>
    <x v="4"/>
    <x v="4"/>
    <x v="4"/>
    <x v="0"/>
    <x v="0"/>
    <x v="4"/>
    <x v="4"/>
    <x v="180"/>
    <x v="0"/>
    <x v="19"/>
    <x v="0"/>
  </r>
  <r>
    <x v="19"/>
    <x v="0"/>
    <x v="0"/>
    <x v="0"/>
    <x v="0"/>
    <x v="0"/>
    <x v="0"/>
    <x v="0"/>
    <x v="181"/>
    <x v="0"/>
    <x v="19"/>
    <x v="0"/>
  </r>
  <r>
    <x v="19"/>
    <x v="5"/>
    <x v="0"/>
    <x v="0"/>
    <x v="0"/>
    <x v="0"/>
    <x v="5"/>
    <x v="5"/>
    <x v="182"/>
    <x v="0"/>
    <x v="19"/>
    <x v="0"/>
  </r>
  <r>
    <x v="19"/>
    <x v="13"/>
    <x v="5"/>
    <x v="5"/>
    <x v="0"/>
    <x v="0"/>
    <x v="13"/>
    <x v="13"/>
    <x v="183"/>
    <x v="0"/>
    <x v="19"/>
    <x v="0"/>
  </r>
  <r>
    <x v="19"/>
    <x v="6"/>
    <x v="5"/>
    <x v="5"/>
    <x v="0"/>
    <x v="0"/>
    <x v="6"/>
    <x v="6"/>
    <x v="184"/>
    <x v="0"/>
    <x v="19"/>
    <x v="0"/>
  </r>
  <r>
    <x v="19"/>
    <x v="14"/>
    <x v="1"/>
    <x v="1"/>
    <x v="0"/>
    <x v="0"/>
    <x v="14"/>
    <x v="14"/>
    <x v="185"/>
    <x v="0"/>
    <x v="19"/>
    <x v="0"/>
  </r>
  <r>
    <x v="19"/>
    <x v="8"/>
    <x v="1"/>
    <x v="1"/>
    <x v="0"/>
    <x v="0"/>
    <x v="8"/>
    <x v="8"/>
    <x v="186"/>
    <x v="0"/>
    <x v="19"/>
    <x v="0"/>
  </r>
  <r>
    <x v="19"/>
    <x v="1"/>
    <x v="1"/>
    <x v="1"/>
    <x v="0"/>
    <x v="0"/>
    <x v="1"/>
    <x v="1"/>
    <x v="1"/>
    <x v="47"/>
    <x v="19"/>
    <x v="0"/>
  </r>
  <r>
    <x v="19"/>
    <x v="10"/>
    <x v="3"/>
    <x v="3"/>
    <x v="0"/>
    <x v="1"/>
    <x v="10"/>
    <x v="10"/>
    <x v="187"/>
    <x v="0"/>
    <x v="19"/>
    <x v="0"/>
  </r>
  <r>
    <x v="19"/>
    <x v="12"/>
    <x v="4"/>
    <x v="4"/>
    <x v="0"/>
    <x v="1"/>
    <x v="12"/>
    <x v="12"/>
    <x v="188"/>
    <x v="0"/>
    <x v="19"/>
    <x v="0"/>
  </r>
  <r>
    <x v="19"/>
    <x v="4"/>
    <x v="4"/>
    <x v="4"/>
    <x v="0"/>
    <x v="1"/>
    <x v="4"/>
    <x v="4"/>
    <x v="189"/>
    <x v="0"/>
    <x v="19"/>
    <x v="0"/>
  </r>
  <r>
    <x v="19"/>
    <x v="0"/>
    <x v="0"/>
    <x v="0"/>
    <x v="0"/>
    <x v="1"/>
    <x v="0"/>
    <x v="0"/>
    <x v="190"/>
    <x v="0"/>
    <x v="19"/>
    <x v="0"/>
  </r>
  <r>
    <x v="19"/>
    <x v="5"/>
    <x v="0"/>
    <x v="0"/>
    <x v="0"/>
    <x v="1"/>
    <x v="5"/>
    <x v="5"/>
    <x v="191"/>
    <x v="0"/>
    <x v="19"/>
    <x v="0"/>
  </r>
  <r>
    <x v="19"/>
    <x v="6"/>
    <x v="5"/>
    <x v="5"/>
    <x v="0"/>
    <x v="1"/>
    <x v="6"/>
    <x v="6"/>
    <x v="192"/>
    <x v="0"/>
    <x v="19"/>
    <x v="0"/>
  </r>
  <r>
    <x v="19"/>
    <x v="1"/>
    <x v="1"/>
    <x v="1"/>
    <x v="0"/>
    <x v="1"/>
    <x v="1"/>
    <x v="1"/>
    <x v="1"/>
    <x v="48"/>
    <x v="19"/>
    <x v="0"/>
  </r>
  <r>
    <x v="20"/>
    <x v="5"/>
    <x v="0"/>
    <x v="0"/>
    <x v="0"/>
    <x v="2"/>
    <x v="5"/>
    <x v="5"/>
    <x v="193"/>
    <x v="0"/>
    <x v="20"/>
    <x v="0"/>
  </r>
  <r>
    <x v="20"/>
    <x v="1"/>
    <x v="1"/>
    <x v="1"/>
    <x v="0"/>
    <x v="2"/>
    <x v="1"/>
    <x v="1"/>
    <x v="1"/>
    <x v="49"/>
    <x v="20"/>
    <x v="0"/>
  </r>
  <r>
    <x v="20"/>
    <x v="7"/>
    <x v="2"/>
    <x v="2"/>
    <x v="0"/>
    <x v="0"/>
    <x v="7"/>
    <x v="7"/>
    <x v="194"/>
    <x v="0"/>
    <x v="20"/>
    <x v="0"/>
  </r>
  <r>
    <x v="20"/>
    <x v="2"/>
    <x v="2"/>
    <x v="2"/>
    <x v="0"/>
    <x v="0"/>
    <x v="2"/>
    <x v="2"/>
    <x v="195"/>
    <x v="0"/>
    <x v="20"/>
    <x v="0"/>
  </r>
  <r>
    <x v="20"/>
    <x v="9"/>
    <x v="6"/>
    <x v="6"/>
    <x v="0"/>
    <x v="0"/>
    <x v="9"/>
    <x v="9"/>
    <x v="196"/>
    <x v="0"/>
    <x v="20"/>
    <x v="0"/>
  </r>
  <r>
    <x v="20"/>
    <x v="11"/>
    <x v="6"/>
    <x v="6"/>
    <x v="0"/>
    <x v="0"/>
    <x v="11"/>
    <x v="11"/>
    <x v="197"/>
    <x v="0"/>
    <x v="20"/>
    <x v="0"/>
  </r>
  <r>
    <x v="20"/>
    <x v="10"/>
    <x v="3"/>
    <x v="3"/>
    <x v="0"/>
    <x v="0"/>
    <x v="10"/>
    <x v="10"/>
    <x v="198"/>
    <x v="0"/>
    <x v="20"/>
    <x v="0"/>
  </r>
  <r>
    <x v="20"/>
    <x v="3"/>
    <x v="3"/>
    <x v="3"/>
    <x v="0"/>
    <x v="0"/>
    <x v="3"/>
    <x v="3"/>
    <x v="199"/>
    <x v="0"/>
    <x v="20"/>
    <x v="0"/>
  </r>
  <r>
    <x v="20"/>
    <x v="12"/>
    <x v="4"/>
    <x v="4"/>
    <x v="0"/>
    <x v="0"/>
    <x v="12"/>
    <x v="12"/>
    <x v="200"/>
    <x v="0"/>
    <x v="20"/>
    <x v="0"/>
  </r>
  <r>
    <x v="20"/>
    <x v="4"/>
    <x v="4"/>
    <x v="4"/>
    <x v="0"/>
    <x v="0"/>
    <x v="4"/>
    <x v="4"/>
    <x v="201"/>
    <x v="0"/>
    <x v="20"/>
    <x v="0"/>
  </r>
  <r>
    <x v="20"/>
    <x v="0"/>
    <x v="0"/>
    <x v="0"/>
    <x v="0"/>
    <x v="0"/>
    <x v="0"/>
    <x v="0"/>
    <x v="202"/>
    <x v="0"/>
    <x v="20"/>
    <x v="0"/>
  </r>
  <r>
    <x v="20"/>
    <x v="5"/>
    <x v="0"/>
    <x v="0"/>
    <x v="0"/>
    <x v="0"/>
    <x v="5"/>
    <x v="5"/>
    <x v="203"/>
    <x v="0"/>
    <x v="20"/>
    <x v="0"/>
  </r>
  <r>
    <x v="20"/>
    <x v="13"/>
    <x v="5"/>
    <x v="5"/>
    <x v="0"/>
    <x v="0"/>
    <x v="13"/>
    <x v="13"/>
    <x v="204"/>
    <x v="0"/>
    <x v="20"/>
    <x v="0"/>
  </r>
  <r>
    <x v="20"/>
    <x v="6"/>
    <x v="5"/>
    <x v="5"/>
    <x v="0"/>
    <x v="0"/>
    <x v="6"/>
    <x v="6"/>
    <x v="205"/>
    <x v="0"/>
    <x v="20"/>
    <x v="0"/>
  </r>
  <r>
    <x v="20"/>
    <x v="14"/>
    <x v="1"/>
    <x v="1"/>
    <x v="0"/>
    <x v="0"/>
    <x v="14"/>
    <x v="14"/>
    <x v="206"/>
    <x v="0"/>
    <x v="20"/>
    <x v="0"/>
  </r>
  <r>
    <x v="20"/>
    <x v="8"/>
    <x v="1"/>
    <x v="1"/>
    <x v="0"/>
    <x v="0"/>
    <x v="8"/>
    <x v="8"/>
    <x v="207"/>
    <x v="0"/>
    <x v="20"/>
    <x v="0"/>
  </r>
  <r>
    <x v="20"/>
    <x v="1"/>
    <x v="1"/>
    <x v="1"/>
    <x v="0"/>
    <x v="0"/>
    <x v="1"/>
    <x v="1"/>
    <x v="1"/>
    <x v="50"/>
    <x v="20"/>
    <x v="0"/>
  </r>
  <r>
    <x v="20"/>
    <x v="2"/>
    <x v="2"/>
    <x v="2"/>
    <x v="0"/>
    <x v="1"/>
    <x v="2"/>
    <x v="2"/>
    <x v="208"/>
    <x v="0"/>
    <x v="20"/>
    <x v="0"/>
  </r>
  <r>
    <x v="20"/>
    <x v="10"/>
    <x v="3"/>
    <x v="3"/>
    <x v="0"/>
    <x v="1"/>
    <x v="10"/>
    <x v="10"/>
    <x v="209"/>
    <x v="0"/>
    <x v="20"/>
    <x v="0"/>
  </r>
  <r>
    <x v="20"/>
    <x v="18"/>
    <x v="3"/>
    <x v="3"/>
    <x v="0"/>
    <x v="1"/>
    <x v="17"/>
    <x v="18"/>
    <x v="210"/>
    <x v="0"/>
    <x v="20"/>
    <x v="0"/>
  </r>
  <r>
    <x v="20"/>
    <x v="12"/>
    <x v="4"/>
    <x v="4"/>
    <x v="0"/>
    <x v="1"/>
    <x v="12"/>
    <x v="12"/>
    <x v="211"/>
    <x v="0"/>
    <x v="20"/>
    <x v="0"/>
  </r>
  <r>
    <x v="20"/>
    <x v="4"/>
    <x v="4"/>
    <x v="4"/>
    <x v="0"/>
    <x v="1"/>
    <x v="4"/>
    <x v="4"/>
    <x v="212"/>
    <x v="0"/>
    <x v="20"/>
    <x v="0"/>
  </r>
  <r>
    <x v="20"/>
    <x v="5"/>
    <x v="0"/>
    <x v="0"/>
    <x v="0"/>
    <x v="1"/>
    <x v="5"/>
    <x v="5"/>
    <x v="213"/>
    <x v="0"/>
    <x v="20"/>
    <x v="0"/>
  </r>
  <r>
    <x v="20"/>
    <x v="13"/>
    <x v="5"/>
    <x v="5"/>
    <x v="0"/>
    <x v="1"/>
    <x v="13"/>
    <x v="13"/>
    <x v="214"/>
    <x v="0"/>
    <x v="20"/>
    <x v="0"/>
  </r>
  <r>
    <x v="20"/>
    <x v="8"/>
    <x v="1"/>
    <x v="1"/>
    <x v="0"/>
    <x v="1"/>
    <x v="8"/>
    <x v="8"/>
    <x v="215"/>
    <x v="0"/>
    <x v="20"/>
    <x v="0"/>
  </r>
  <r>
    <x v="20"/>
    <x v="1"/>
    <x v="1"/>
    <x v="1"/>
    <x v="0"/>
    <x v="1"/>
    <x v="1"/>
    <x v="1"/>
    <x v="1"/>
    <x v="51"/>
    <x v="20"/>
    <x v="0"/>
  </r>
  <r>
    <x v="21"/>
    <x v="7"/>
    <x v="2"/>
    <x v="2"/>
    <x v="0"/>
    <x v="2"/>
    <x v="7"/>
    <x v="7"/>
    <x v="216"/>
    <x v="0"/>
    <x v="21"/>
    <x v="0"/>
  </r>
  <r>
    <x v="21"/>
    <x v="11"/>
    <x v="6"/>
    <x v="6"/>
    <x v="0"/>
    <x v="2"/>
    <x v="11"/>
    <x v="11"/>
    <x v="121"/>
    <x v="0"/>
    <x v="21"/>
    <x v="0"/>
  </r>
  <r>
    <x v="21"/>
    <x v="10"/>
    <x v="3"/>
    <x v="3"/>
    <x v="0"/>
    <x v="2"/>
    <x v="10"/>
    <x v="10"/>
    <x v="217"/>
    <x v="0"/>
    <x v="21"/>
    <x v="0"/>
  </r>
  <r>
    <x v="21"/>
    <x v="3"/>
    <x v="3"/>
    <x v="3"/>
    <x v="0"/>
    <x v="2"/>
    <x v="3"/>
    <x v="3"/>
    <x v="218"/>
    <x v="0"/>
    <x v="21"/>
    <x v="0"/>
  </r>
  <r>
    <x v="21"/>
    <x v="12"/>
    <x v="4"/>
    <x v="4"/>
    <x v="0"/>
    <x v="2"/>
    <x v="12"/>
    <x v="12"/>
    <x v="219"/>
    <x v="0"/>
    <x v="21"/>
    <x v="0"/>
  </r>
  <r>
    <x v="21"/>
    <x v="0"/>
    <x v="0"/>
    <x v="0"/>
    <x v="0"/>
    <x v="2"/>
    <x v="0"/>
    <x v="0"/>
    <x v="220"/>
    <x v="0"/>
    <x v="21"/>
    <x v="0"/>
  </r>
  <r>
    <x v="21"/>
    <x v="5"/>
    <x v="0"/>
    <x v="0"/>
    <x v="0"/>
    <x v="2"/>
    <x v="5"/>
    <x v="5"/>
    <x v="221"/>
    <x v="0"/>
    <x v="21"/>
    <x v="0"/>
  </r>
  <r>
    <x v="21"/>
    <x v="13"/>
    <x v="5"/>
    <x v="5"/>
    <x v="0"/>
    <x v="2"/>
    <x v="13"/>
    <x v="13"/>
    <x v="222"/>
    <x v="0"/>
    <x v="21"/>
    <x v="0"/>
  </r>
  <r>
    <x v="21"/>
    <x v="6"/>
    <x v="5"/>
    <x v="5"/>
    <x v="0"/>
    <x v="2"/>
    <x v="6"/>
    <x v="6"/>
    <x v="222"/>
    <x v="0"/>
    <x v="21"/>
    <x v="0"/>
  </r>
  <r>
    <x v="21"/>
    <x v="1"/>
    <x v="1"/>
    <x v="1"/>
    <x v="0"/>
    <x v="2"/>
    <x v="1"/>
    <x v="1"/>
    <x v="1"/>
    <x v="52"/>
    <x v="21"/>
    <x v="0"/>
  </r>
  <r>
    <x v="21"/>
    <x v="7"/>
    <x v="2"/>
    <x v="2"/>
    <x v="0"/>
    <x v="0"/>
    <x v="7"/>
    <x v="7"/>
    <x v="223"/>
    <x v="0"/>
    <x v="21"/>
    <x v="0"/>
  </r>
  <r>
    <x v="21"/>
    <x v="2"/>
    <x v="2"/>
    <x v="2"/>
    <x v="0"/>
    <x v="0"/>
    <x v="2"/>
    <x v="2"/>
    <x v="224"/>
    <x v="0"/>
    <x v="21"/>
    <x v="0"/>
  </r>
  <r>
    <x v="21"/>
    <x v="9"/>
    <x v="6"/>
    <x v="6"/>
    <x v="0"/>
    <x v="0"/>
    <x v="9"/>
    <x v="9"/>
    <x v="88"/>
    <x v="0"/>
    <x v="21"/>
    <x v="0"/>
  </r>
  <r>
    <x v="21"/>
    <x v="11"/>
    <x v="6"/>
    <x v="6"/>
    <x v="0"/>
    <x v="0"/>
    <x v="11"/>
    <x v="11"/>
    <x v="225"/>
    <x v="0"/>
    <x v="21"/>
    <x v="0"/>
  </r>
  <r>
    <x v="21"/>
    <x v="10"/>
    <x v="3"/>
    <x v="3"/>
    <x v="0"/>
    <x v="0"/>
    <x v="10"/>
    <x v="10"/>
    <x v="226"/>
    <x v="0"/>
    <x v="21"/>
    <x v="0"/>
  </r>
  <r>
    <x v="21"/>
    <x v="3"/>
    <x v="3"/>
    <x v="3"/>
    <x v="0"/>
    <x v="0"/>
    <x v="3"/>
    <x v="3"/>
    <x v="227"/>
    <x v="0"/>
    <x v="21"/>
    <x v="0"/>
  </r>
  <r>
    <x v="21"/>
    <x v="12"/>
    <x v="4"/>
    <x v="4"/>
    <x v="0"/>
    <x v="0"/>
    <x v="12"/>
    <x v="12"/>
    <x v="228"/>
    <x v="0"/>
    <x v="21"/>
    <x v="0"/>
  </r>
  <r>
    <x v="21"/>
    <x v="4"/>
    <x v="4"/>
    <x v="4"/>
    <x v="0"/>
    <x v="0"/>
    <x v="4"/>
    <x v="4"/>
    <x v="229"/>
    <x v="0"/>
    <x v="21"/>
    <x v="0"/>
  </r>
  <r>
    <x v="21"/>
    <x v="0"/>
    <x v="0"/>
    <x v="0"/>
    <x v="0"/>
    <x v="0"/>
    <x v="0"/>
    <x v="0"/>
    <x v="230"/>
    <x v="0"/>
    <x v="21"/>
    <x v="0"/>
  </r>
  <r>
    <x v="21"/>
    <x v="5"/>
    <x v="0"/>
    <x v="0"/>
    <x v="0"/>
    <x v="0"/>
    <x v="5"/>
    <x v="5"/>
    <x v="231"/>
    <x v="0"/>
    <x v="21"/>
    <x v="0"/>
  </r>
  <r>
    <x v="21"/>
    <x v="13"/>
    <x v="5"/>
    <x v="5"/>
    <x v="0"/>
    <x v="0"/>
    <x v="13"/>
    <x v="13"/>
    <x v="232"/>
    <x v="0"/>
    <x v="21"/>
    <x v="0"/>
  </r>
  <r>
    <x v="21"/>
    <x v="6"/>
    <x v="5"/>
    <x v="5"/>
    <x v="0"/>
    <x v="0"/>
    <x v="6"/>
    <x v="6"/>
    <x v="233"/>
    <x v="0"/>
    <x v="21"/>
    <x v="0"/>
  </r>
  <r>
    <x v="21"/>
    <x v="14"/>
    <x v="1"/>
    <x v="1"/>
    <x v="0"/>
    <x v="0"/>
    <x v="14"/>
    <x v="14"/>
    <x v="234"/>
    <x v="0"/>
    <x v="21"/>
    <x v="0"/>
  </r>
  <r>
    <x v="21"/>
    <x v="8"/>
    <x v="1"/>
    <x v="1"/>
    <x v="0"/>
    <x v="0"/>
    <x v="8"/>
    <x v="8"/>
    <x v="235"/>
    <x v="0"/>
    <x v="21"/>
    <x v="0"/>
  </r>
  <r>
    <x v="21"/>
    <x v="1"/>
    <x v="1"/>
    <x v="1"/>
    <x v="0"/>
    <x v="0"/>
    <x v="1"/>
    <x v="1"/>
    <x v="1"/>
    <x v="53"/>
    <x v="21"/>
    <x v="0"/>
  </r>
  <r>
    <x v="21"/>
    <x v="10"/>
    <x v="3"/>
    <x v="3"/>
    <x v="0"/>
    <x v="1"/>
    <x v="10"/>
    <x v="10"/>
    <x v="236"/>
    <x v="0"/>
    <x v="21"/>
    <x v="0"/>
  </r>
  <r>
    <x v="21"/>
    <x v="3"/>
    <x v="3"/>
    <x v="3"/>
    <x v="0"/>
    <x v="1"/>
    <x v="3"/>
    <x v="3"/>
    <x v="237"/>
    <x v="0"/>
    <x v="21"/>
    <x v="0"/>
  </r>
  <r>
    <x v="21"/>
    <x v="4"/>
    <x v="4"/>
    <x v="4"/>
    <x v="0"/>
    <x v="1"/>
    <x v="4"/>
    <x v="4"/>
    <x v="238"/>
    <x v="0"/>
    <x v="21"/>
    <x v="0"/>
  </r>
  <r>
    <x v="21"/>
    <x v="0"/>
    <x v="0"/>
    <x v="0"/>
    <x v="0"/>
    <x v="1"/>
    <x v="0"/>
    <x v="0"/>
    <x v="239"/>
    <x v="0"/>
    <x v="21"/>
    <x v="0"/>
  </r>
  <r>
    <x v="21"/>
    <x v="5"/>
    <x v="0"/>
    <x v="0"/>
    <x v="0"/>
    <x v="1"/>
    <x v="5"/>
    <x v="5"/>
    <x v="240"/>
    <x v="0"/>
    <x v="21"/>
    <x v="0"/>
  </r>
  <r>
    <x v="21"/>
    <x v="13"/>
    <x v="5"/>
    <x v="5"/>
    <x v="0"/>
    <x v="1"/>
    <x v="13"/>
    <x v="13"/>
    <x v="241"/>
    <x v="0"/>
    <x v="21"/>
    <x v="0"/>
  </r>
  <r>
    <x v="21"/>
    <x v="14"/>
    <x v="1"/>
    <x v="1"/>
    <x v="0"/>
    <x v="1"/>
    <x v="14"/>
    <x v="14"/>
    <x v="242"/>
    <x v="0"/>
    <x v="21"/>
    <x v="0"/>
  </r>
  <r>
    <x v="21"/>
    <x v="8"/>
    <x v="1"/>
    <x v="1"/>
    <x v="0"/>
    <x v="1"/>
    <x v="8"/>
    <x v="8"/>
    <x v="243"/>
    <x v="0"/>
    <x v="21"/>
    <x v="0"/>
  </r>
  <r>
    <x v="21"/>
    <x v="1"/>
    <x v="1"/>
    <x v="1"/>
    <x v="0"/>
    <x v="1"/>
    <x v="1"/>
    <x v="1"/>
    <x v="1"/>
    <x v="54"/>
    <x v="21"/>
    <x v="0"/>
  </r>
  <r>
    <x v="22"/>
    <x v="4"/>
    <x v="4"/>
    <x v="4"/>
    <x v="0"/>
    <x v="0"/>
    <x v="4"/>
    <x v="4"/>
    <x v="244"/>
    <x v="0"/>
    <x v="22"/>
    <x v="0"/>
  </r>
  <r>
    <x v="22"/>
    <x v="0"/>
    <x v="0"/>
    <x v="0"/>
    <x v="0"/>
    <x v="0"/>
    <x v="0"/>
    <x v="0"/>
    <x v="245"/>
    <x v="0"/>
    <x v="22"/>
    <x v="0"/>
  </r>
  <r>
    <x v="22"/>
    <x v="5"/>
    <x v="0"/>
    <x v="0"/>
    <x v="0"/>
    <x v="0"/>
    <x v="5"/>
    <x v="5"/>
    <x v="246"/>
    <x v="0"/>
    <x v="22"/>
    <x v="0"/>
  </r>
  <r>
    <x v="22"/>
    <x v="1"/>
    <x v="1"/>
    <x v="1"/>
    <x v="0"/>
    <x v="0"/>
    <x v="1"/>
    <x v="1"/>
    <x v="1"/>
    <x v="55"/>
    <x v="22"/>
    <x v="0"/>
  </r>
  <r>
    <x v="23"/>
    <x v="10"/>
    <x v="3"/>
    <x v="3"/>
    <x v="0"/>
    <x v="0"/>
    <x v="10"/>
    <x v="10"/>
    <x v="247"/>
    <x v="0"/>
    <x v="23"/>
    <x v="0"/>
  </r>
  <r>
    <x v="23"/>
    <x v="3"/>
    <x v="3"/>
    <x v="3"/>
    <x v="0"/>
    <x v="0"/>
    <x v="3"/>
    <x v="3"/>
    <x v="248"/>
    <x v="0"/>
    <x v="23"/>
    <x v="0"/>
  </r>
  <r>
    <x v="23"/>
    <x v="1"/>
    <x v="1"/>
    <x v="1"/>
    <x v="0"/>
    <x v="0"/>
    <x v="1"/>
    <x v="1"/>
    <x v="1"/>
    <x v="56"/>
    <x v="23"/>
    <x v="0"/>
  </r>
  <r>
    <x v="23"/>
    <x v="11"/>
    <x v="6"/>
    <x v="6"/>
    <x v="0"/>
    <x v="1"/>
    <x v="11"/>
    <x v="11"/>
    <x v="249"/>
    <x v="0"/>
    <x v="23"/>
    <x v="0"/>
  </r>
  <r>
    <x v="23"/>
    <x v="10"/>
    <x v="3"/>
    <x v="3"/>
    <x v="0"/>
    <x v="1"/>
    <x v="10"/>
    <x v="10"/>
    <x v="250"/>
    <x v="0"/>
    <x v="23"/>
    <x v="0"/>
  </r>
  <r>
    <x v="23"/>
    <x v="0"/>
    <x v="0"/>
    <x v="0"/>
    <x v="0"/>
    <x v="1"/>
    <x v="0"/>
    <x v="0"/>
    <x v="251"/>
    <x v="0"/>
    <x v="23"/>
    <x v="0"/>
  </r>
  <r>
    <x v="23"/>
    <x v="5"/>
    <x v="0"/>
    <x v="0"/>
    <x v="0"/>
    <x v="1"/>
    <x v="5"/>
    <x v="5"/>
    <x v="252"/>
    <x v="0"/>
    <x v="23"/>
    <x v="0"/>
  </r>
  <r>
    <x v="23"/>
    <x v="1"/>
    <x v="1"/>
    <x v="1"/>
    <x v="0"/>
    <x v="1"/>
    <x v="1"/>
    <x v="1"/>
    <x v="1"/>
    <x v="57"/>
    <x v="23"/>
    <x v="0"/>
  </r>
  <r>
    <x v="24"/>
    <x v="7"/>
    <x v="2"/>
    <x v="2"/>
    <x v="0"/>
    <x v="2"/>
    <x v="7"/>
    <x v="7"/>
    <x v="253"/>
    <x v="0"/>
    <x v="24"/>
    <x v="0"/>
  </r>
  <r>
    <x v="24"/>
    <x v="9"/>
    <x v="6"/>
    <x v="6"/>
    <x v="0"/>
    <x v="2"/>
    <x v="9"/>
    <x v="9"/>
    <x v="254"/>
    <x v="0"/>
    <x v="24"/>
    <x v="0"/>
  </r>
  <r>
    <x v="24"/>
    <x v="11"/>
    <x v="6"/>
    <x v="6"/>
    <x v="0"/>
    <x v="2"/>
    <x v="11"/>
    <x v="11"/>
    <x v="255"/>
    <x v="0"/>
    <x v="24"/>
    <x v="0"/>
  </r>
  <r>
    <x v="24"/>
    <x v="12"/>
    <x v="4"/>
    <x v="4"/>
    <x v="0"/>
    <x v="2"/>
    <x v="12"/>
    <x v="12"/>
    <x v="256"/>
    <x v="0"/>
    <x v="24"/>
    <x v="0"/>
  </r>
  <r>
    <x v="24"/>
    <x v="0"/>
    <x v="0"/>
    <x v="0"/>
    <x v="0"/>
    <x v="2"/>
    <x v="0"/>
    <x v="0"/>
    <x v="257"/>
    <x v="0"/>
    <x v="24"/>
    <x v="0"/>
  </r>
  <r>
    <x v="24"/>
    <x v="5"/>
    <x v="0"/>
    <x v="0"/>
    <x v="0"/>
    <x v="2"/>
    <x v="5"/>
    <x v="5"/>
    <x v="258"/>
    <x v="0"/>
    <x v="24"/>
    <x v="0"/>
  </r>
  <r>
    <x v="24"/>
    <x v="13"/>
    <x v="5"/>
    <x v="5"/>
    <x v="0"/>
    <x v="2"/>
    <x v="13"/>
    <x v="13"/>
    <x v="259"/>
    <x v="0"/>
    <x v="24"/>
    <x v="0"/>
  </r>
  <r>
    <x v="24"/>
    <x v="6"/>
    <x v="5"/>
    <x v="5"/>
    <x v="0"/>
    <x v="2"/>
    <x v="6"/>
    <x v="6"/>
    <x v="260"/>
    <x v="0"/>
    <x v="24"/>
    <x v="0"/>
  </r>
  <r>
    <x v="24"/>
    <x v="14"/>
    <x v="1"/>
    <x v="1"/>
    <x v="0"/>
    <x v="2"/>
    <x v="14"/>
    <x v="14"/>
    <x v="261"/>
    <x v="0"/>
    <x v="24"/>
    <x v="0"/>
  </r>
  <r>
    <x v="24"/>
    <x v="8"/>
    <x v="1"/>
    <x v="1"/>
    <x v="0"/>
    <x v="2"/>
    <x v="8"/>
    <x v="8"/>
    <x v="262"/>
    <x v="0"/>
    <x v="24"/>
    <x v="0"/>
  </r>
  <r>
    <x v="24"/>
    <x v="1"/>
    <x v="1"/>
    <x v="1"/>
    <x v="0"/>
    <x v="2"/>
    <x v="1"/>
    <x v="1"/>
    <x v="1"/>
    <x v="58"/>
    <x v="24"/>
    <x v="0"/>
  </r>
  <r>
    <x v="24"/>
    <x v="7"/>
    <x v="2"/>
    <x v="2"/>
    <x v="0"/>
    <x v="0"/>
    <x v="7"/>
    <x v="7"/>
    <x v="263"/>
    <x v="0"/>
    <x v="24"/>
    <x v="0"/>
  </r>
  <r>
    <x v="24"/>
    <x v="2"/>
    <x v="2"/>
    <x v="2"/>
    <x v="0"/>
    <x v="0"/>
    <x v="2"/>
    <x v="2"/>
    <x v="264"/>
    <x v="0"/>
    <x v="24"/>
    <x v="0"/>
  </r>
  <r>
    <x v="24"/>
    <x v="9"/>
    <x v="6"/>
    <x v="6"/>
    <x v="0"/>
    <x v="0"/>
    <x v="9"/>
    <x v="9"/>
    <x v="265"/>
    <x v="0"/>
    <x v="24"/>
    <x v="0"/>
  </r>
  <r>
    <x v="24"/>
    <x v="11"/>
    <x v="6"/>
    <x v="6"/>
    <x v="0"/>
    <x v="0"/>
    <x v="11"/>
    <x v="11"/>
    <x v="266"/>
    <x v="0"/>
    <x v="24"/>
    <x v="0"/>
  </r>
  <r>
    <x v="24"/>
    <x v="19"/>
    <x v="3"/>
    <x v="3"/>
    <x v="0"/>
    <x v="0"/>
    <x v="17"/>
    <x v="19"/>
    <x v="267"/>
    <x v="0"/>
    <x v="24"/>
    <x v="0"/>
  </r>
  <r>
    <x v="24"/>
    <x v="10"/>
    <x v="3"/>
    <x v="3"/>
    <x v="0"/>
    <x v="0"/>
    <x v="10"/>
    <x v="10"/>
    <x v="268"/>
    <x v="0"/>
    <x v="24"/>
    <x v="0"/>
  </r>
  <r>
    <x v="24"/>
    <x v="3"/>
    <x v="3"/>
    <x v="3"/>
    <x v="0"/>
    <x v="0"/>
    <x v="3"/>
    <x v="3"/>
    <x v="269"/>
    <x v="0"/>
    <x v="24"/>
    <x v="0"/>
  </r>
  <r>
    <x v="24"/>
    <x v="12"/>
    <x v="4"/>
    <x v="4"/>
    <x v="0"/>
    <x v="0"/>
    <x v="12"/>
    <x v="12"/>
    <x v="270"/>
    <x v="0"/>
    <x v="24"/>
    <x v="0"/>
  </r>
  <r>
    <x v="24"/>
    <x v="4"/>
    <x v="4"/>
    <x v="4"/>
    <x v="0"/>
    <x v="0"/>
    <x v="4"/>
    <x v="4"/>
    <x v="271"/>
    <x v="0"/>
    <x v="24"/>
    <x v="0"/>
  </r>
  <r>
    <x v="24"/>
    <x v="0"/>
    <x v="0"/>
    <x v="0"/>
    <x v="0"/>
    <x v="0"/>
    <x v="0"/>
    <x v="0"/>
    <x v="272"/>
    <x v="0"/>
    <x v="24"/>
    <x v="0"/>
  </r>
  <r>
    <x v="24"/>
    <x v="5"/>
    <x v="0"/>
    <x v="0"/>
    <x v="0"/>
    <x v="0"/>
    <x v="5"/>
    <x v="5"/>
    <x v="273"/>
    <x v="0"/>
    <x v="24"/>
    <x v="0"/>
  </r>
  <r>
    <x v="24"/>
    <x v="13"/>
    <x v="5"/>
    <x v="5"/>
    <x v="0"/>
    <x v="0"/>
    <x v="13"/>
    <x v="13"/>
    <x v="274"/>
    <x v="0"/>
    <x v="24"/>
    <x v="0"/>
  </r>
  <r>
    <x v="24"/>
    <x v="6"/>
    <x v="5"/>
    <x v="5"/>
    <x v="0"/>
    <x v="0"/>
    <x v="6"/>
    <x v="6"/>
    <x v="275"/>
    <x v="0"/>
    <x v="24"/>
    <x v="0"/>
  </r>
  <r>
    <x v="24"/>
    <x v="14"/>
    <x v="1"/>
    <x v="1"/>
    <x v="0"/>
    <x v="0"/>
    <x v="14"/>
    <x v="14"/>
    <x v="276"/>
    <x v="0"/>
    <x v="24"/>
    <x v="0"/>
  </r>
  <r>
    <x v="24"/>
    <x v="8"/>
    <x v="1"/>
    <x v="1"/>
    <x v="0"/>
    <x v="0"/>
    <x v="8"/>
    <x v="8"/>
    <x v="277"/>
    <x v="0"/>
    <x v="24"/>
    <x v="0"/>
  </r>
  <r>
    <x v="24"/>
    <x v="1"/>
    <x v="1"/>
    <x v="1"/>
    <x v="0"/>
    <x v="0"/>
    <x v="1"/>
    <x v="1"/>
    <x v="1"/>
    <x v="59"/>
    <x v="24"/>
    <x v="0"/>
  </r>
  <r>
    <x v="24"/>
    <x v="9"/>
    <x v="6"/>
    <x v="6"/>
    <x v="0"/>
    <x v="1"/>
    <x v="9"/>
    <x v="9"/>
    <x v="278"/>
    <x v="0"/>
    <x v="24"/>
    <x v="0"/>
  </r>
  <r>
    <x v="24"/>
    <x v="11"/>
    <x v="6"/>
    <x v="6"/>
    <x v="0"/>
    <x v="1"/>
    <x v="11"/>
    <x v="11"/>
    <x v="279"/>
    <x v="0"/>
    <x v="24"/>
    <x v="0"/>
  </r>
  <r>
    <x v="24"/>
    <x v="5"/>
    <x v="0"/>
    <x v="0"/>
    <x v="0"/>
    <x v="1"/>
    <x v="5"/>
    <x v="5"/>
    <x v="280"/>
    <x v="0"/>
    <x v="24"/>
    <x v="0"/>
  </r>
  <r>
    <x v="24"/>
    <x v="13"/>
    <x v="5"/>
    <x v="5"/>
    <x v="0"/>
    <x v="1"/>
    <x v="13"/>
    <x v="13"/>
    <x v="281"/>
    <x v="0"/>
    <x v="24"/>
    <x v="0"/>
  </r>
  <r>
    <x v="24"/>
    <x v="6"/>
    <x v="5"/>
    <x v="5"/>
    <x v="0"/>
    <x v="1"/>
    <x v="6"/>
    <x v="6"/>
    <x v="282"/>
    <x v="0"/>
    <x v="24"/>
    <x v="0"/>
  </r>
  <r>
    <x v="24"/>
    <x v="8"/>
    <x v="1"/>
    <x v="1"/>
    <x v="0"/>
    <x v="1"/>
    <x v="8"/>
    <x v="8"/>
    <x v="283"/>
    <x v="0"/>
    <x v="24"/>
    <x v="0"/>
  </r>
  <r>
    <x v="24"/>
    <x v="1"/>
    <x v="1"/>
    <x v="1"/>
    <x v="0"/>
    <x v="1"/>
    <x v="1"/>
    <x v="1"/>
    <x v="1"/>
    <x v="60"/>
    <x v="24"/>
    <x v="0"/>
  </r>
  <r>
    <x v="25"/>
    <x v="1"/>
    <x v="1"/>
    <x v="1"/>
    <x v="0"/>
    <x v="0"/>
    <x v="1"/>
    <x v="1"/>
    <x v="1"/>
    <x v="61"/>
    <x v="25"/>
    <x v="0"/>
  </r>
  <r>
    <x v="25"/>
    <x v="3"/>
    <x v="3"/>
    <x v="3"/>
    <x v="0"/>
    <x v="1"/>
    <x v="3"/>
    <x v="3"/>
    <x v="284"/>
    <x v="0"/>
    <x v="25"/>
    <x v="0"/>
  </r>
  <r>
    <x v="25"/>
    <x v="1"/>
    <x v="1"/>
    <x v="1"/>
    <x v="0"/>
    <x v="1"/>
    <x v="1"/>
    <x v="1"/>
    <x v="1"/>
    <x v="62"/>
    <x v="25"/>
    <x v="0"/>
  </r>
  <r>
    <x v="26"/>
    <x v="1"/>
    <x v="1"/>
    <x v="1"/>
    <x v="0"/>
    <x v="2"/>
    <x v="1"/>
    <x v="1"/>
    <x v="1"/>
    <x v="63"/>
    <x v="26"/>
    <x v="0"/>
  </r>
  <r>
    <x v="26"/>
    <x v="13"/>
    <x v="5"/>
    <x v="5"/>
    <x v="0"/>
    <x v="0"/>
    <x v="13"/>
    <x v="13"/>
    <x v="285"/>
    <x v="0"/>
    <x v="26"/>
    <x v="0"/>
  </r>
  <r>
    <x v="26"/>
    <x v="6"/>
    <x v="5"/>
    <x v="5"/>
    <x v="0"/>
    <x v="0"/>
    <x v="6"/>
    <x v="6"/>
    <x v="286"/>
    <x v="0"/>
    <x v="26"/>
    <x v="0"/>
  </r>
  <r>
    <x v="26"/>
    <x v="14"/>
    <x v="1"/>
    <x v="1"/>
    <x v="0"/>
    <x v="0"/>
    <x v="14"/>
    <x v="14"/>
    <x v="287"/>
    <x v="0"/>
    <x v="26"/>
    <x v="0"/>
  </r>
  <r>
    <x v="26"/>
    <x v="1"/>
    <x v="1"/>
    <x v="1"/>
    <x v="0"/>
    <x v="0"/>
    <x v="1"/>
    <x v="1"/>
    <x v="1"/>
    <x v="64"/>
    <x v="26"/>
    <x v="0"/>
  </r>
  <r>
    <x v="26"/>
    <x v="5"/>
    <x v="0"/>
    <x v="0"/>
    <x v="0"/>
    <x v="1"/>
    <x v="5"/>
    <x v="5"/>
    <x v="288"/>
    <x v="0"/>
    <x v="26"/>
    <x v="0"/>
  </r>
  <r>
    <x v="26"/>
    <x v="8"/>
    <x v="1"/>
    <x v="1"/>
    <x v="0"/>
    <x v="1"/>
    <x v="8"/>
    <x v="8"/>
    <x v="289"/>
    <x v="0"/>
    <x v="26"/>
    <x v="0"/>
  </r>
  <r>
    <x v="26"/>
    <x v="1"/>
    <x v="1"/>
    <x v="1"/>
    <x v="0"/>
    <x v="1"/>
    <x v="1"/>
    <x v="1"/>
    <x v="1"/>
    <x v="65"/>
    <x v="26"/>
    <x v="0"/>
  </r>
  <r>
    <x v="27"/>
    <x v="12"/>
    <x v="4"/>
    <x v="4"/>
    <x v="0"/>
    <x v="2"/>
    <x v="12"/>
    <x v="12"/>
    <x v="290"/>
    <x v="0"/>
    <x v="27"/>
    <x v="0"/>
  </r>
  <r>
    <x v="27"/>
    <x v="13"/>
    <x v="5"/>
    <x v="5"/>
    <x v="0"/>
    <x v="2"/>
    <x v="13"/>
    <x v="13"/>
    <x v="291"/>
    <x v="0"/>
    <x v="27"/>
    <x v="0"/>
  </r>
  <r>
    <x v="27"/>
    <x v="1"/>
    <x v="1"/>
    <x v="1"/>
    <x v="0"/>
    <x v="2"/>
    <x v="1"/>
    <x v="1"/>
    <x v="1"/>
    <x v="66"/>
    <x v="27"/>
    <x v="0"/>
  </r>
  <r>
    <x v="27"/>
    <x v="7"/>
    <x v="2"/>
    <x v="2"/>
    <x v="0"/>
    <x v="0"/>
    <x v="7"/>
    <x v="7"/>
    <x v="292"/>
    <x v="0"/>
    <x v="27"/>
    <x v="0"/>
  </r>
  <r>
    <x v="27"/>
    <x v="2"/>
    <x v="2"/>
    <x v="2"/>
    <x v="0"/>
    <x v="0"/>
    <x v="2"/>
    <x v="2"/>
    <x v="293"/>
    <x v="0"/>
    <x v="27"/>
    <x v="0"/>
  </r>
  <r>
    <x v="27"/>
    <x v="9"/>
    <x v="6"/>
    <x v="6"/>
    <x v="0"/>
    <x v="0"/>
    <x v="9"/>
    <x v="9"/>
    <x v="294"/>
    <x v="0"/>
    <x v="27"/>
    <x v="0"/>
  </r>
  <r>
    <x v="27"/>
    <x v="11"/>
    <x v="6"/>
    <x v="6"/>
    <x v="0"/>
    <x v="0"/>
    <x v="11"/>
    <x v="11"/>
    <x v="295"/>
    <x v="0"/>
    <x v="27"/>
    <x v="0"/>
  </r>
  <r>
    <x v="27"/>
    <x v="10"/>
    <x v="3"/>
    <x v="3"/>
    <x v="0"/>
    <x v="0"/>
    <x v="10"/>
    <x v="10"/>
    <x v="296"/>
    <x v="0"/>
    <x v="27"/>
    <x v="0"/>
  </r>
  <r>
    <x v="27"/>
    <x v="3"/>
    <x v="3"/>
    <x v="3"/>
    <x v="0"/>
    <x v="0"/>
    <x v="3"/>
    <x v="3"/>
    <x v="297"/>
    <x v="0"/>
    <x v="27"/>
    <x v="0"/>
  </r>
  <r>
    <x v="27"/>
    <x v="12"/>
    <x v="4"/>
    <x v="4"/>
    <x v="0"/>
    <x v="0"/>
    <x v="12"/>
    <x v="12"/>
    <x v="298"/>
    <x v="0"/>
    <x v="27"/>
    <x v="0"/>
  </r>
  <r>
    <x v="27"/>
    <x v="4"/>
    <x v="4"/>
    <x v="4"/>
    <x v="0"/>
    <x v="0"/>
    <x v="4"/>
    <x v="4"/>
    <x v="299"/>
    <x v="0"/>
    <x v="27"/>
    <x v="0"/>
  </r>
  <r>
    <x v="27"/>
    <x v="0"/>
    <x v="0"/>
    <x v="0"/>
    <x v="0"/>
    <x v="0"/>
    <x v="0"/>
    <x v="0"/>
    <x v="300"/>
    <x v="0"/>
    <x v="27"/>
    <x v="0"/>
  </r>
  <r>
    <x v="27"/>
    <x v="5"/>
    <x v="0"/>
    <x v="0"/>
    <x v="0"/>
    <x v="0"/>
    <x v="5"/>
    <x v="5"/>
    <x v="301"/>
    <x v="0"/>
    <x v="27"/>
    <x v="0"/>
  </r>
  <r>
    <x v="27"/>
    <x v="13"/>
    <x v="5"/>
    <x v="5"/>
    <x v="0"/>
    <x v="0"/>
    <x v="13"/>
    <x v="13"/>
    <x v="302"/>
    <x v="0"/>
    <x v="27"/>
    <x v="0"/>
  </r>
  <r>
    <x v="27"/>
    <x v="6"/>
    <x v="5"/>
    <x v="5"/>
    <x v="0"/>
    <x v="0"/>
    <x v="6"/>
    <x v="6"/>
    <x v="303"/>
    <x v="0"/>
    <x v="27"/>
    <x v="0"/>
  </r>
  <r>
    <x v="27"/>
    <x v="20"/>
    <x v="5"/>
    <x v="5"/>
    <x v="0"/>
    <x v="0"/>
    <x v="18"/>
    <x v="20"/>
    <x v="304"/>
    <x v="0"/>
    <x v="27"/>
    <x v="0"/>
  </r>
  <r>
    <x v="27"/>
    <x v="14"/>
    <x v="1"/>
    <x v="1"/>
    <x v="0"/>
    <x v="0"/>
    <x v="14"/>
    <x v="14"/>
    <x v="305"/>
    <x v="0"/>
    <x v="27"/>
    <x v="0"/>
  </r>
  <r>
    <x v="27"/>
    <x v="8"/>
    <x v="1"/>
    <x v="1"/>
    <x v="0"/>
    <x v="0"/>
    <x v="8"/>
    <x v="8"/>
    <x v="306"/>
    <x v="0"/>
    <x v="27"/>
    <x v="0"/>
  </r>
  <r>
    <x v="27"/>
    <x v="1"/>
    <x v="1"/>
    <x v="1"/>
    <x v="0"/>
    <x v="0"/>
    <x v="1"/>
    <x v="1"/>
    <x v="1"/>
    <x v="67"/>
    <x v="27"/>
    <x v="0"/>
  </r>
  <r>
    <x v="27"/>
    <x v="7"/>
    <x v="2"/>
    <x v="2"/>
    <x v="0"/>
    <x v="1"/>
    <x v="7"/>
    <x v="7"/>
    <x v="307"/>
    <x v="0"/>
    <x v="27"/>
    <x v="0"/>
  </r>
  <r>
    <x v="27"/>
    <x v="2"/>
    <x v="2"/>
    <x v="2"/>
    <x v="0"/>
    <x v="1"/>
    <x v="2"/>
    <x v="2"/>
    <x v="308"/>
    <x v="0"/>
    <x v="27"/>
    <x v="0"/>
  </r>
  <r>
    <x v="27"/>
    <x v="9"/>
    <x v="6"/>
    <x v="6"/>
    <x v="0"/>
    <x v="1"/>
    <x v="9"/>
    <x v="9"/>
    <x v="309"/>
    <x v="0"/>
    <x v="27"/>
    <x v="0"/>
  </r>
  <r>
    <x v="27"/>
    <x v="11"/>
    <x v="6"/>
    <x v="6"/>
    <x v="0"/>
    <x v="1"/>
    <x v="11"/>
    <x v="11"/>
    <x v="310"/>
    <x v="0"/>
    <x v="27"/>
    <x v="0"/>
  </r>
  <r>
    <x v="27"/>
    <x v="10"/>
    <x v="3"/>
    <x v="3"/>
    <x v="0"/>
    <x v="1"/>
    <x v="10"/>
    <x v="10"/>
    <x v="311"/>
    <x v="0"/>
    <x v="27"/>
    <x v="0"/>
  </r>
  <r>
    <x v="27"/>
    <x v="12"/>
    <x v="4"/>
    <x v="4"/>
    <x v="0"/>
    <x v="1"/>
    <x v="12"/>
    <x v="12"/>
    <x v="312"/>
    <x v="0"/>
    <x v="27"/>
    <x v="0"/>
  </r>
  <r>
    <x v="27"/>
    <x v="4"/>
    <x v="4"/>
    <x v="4"/>
    <x v="0"/>
    <x v="1"/>
    <x v="4"/>
    <x v="4"/>
    <x v="313"/>
    <x v="0"/>
    <x v="27"/>
    <x v="0"/>
  </r>
  <r>
    <x v="27"/>
    <x v="0"/>
    <x v="0"/>
    <x v="0"/>
    <x v="0"/>
    <x v="1"/>
    <x v="0"/>
    <x v="0"/>
    <x v="314"/>
    <x v="0"/>
    <x v="27"/>
    <x v="0"/>
  </r>
  <r>
    <x v="27"/>
    <x v="5"/>
    <x v="0"/>
    <x v="0"/>
    <x v="0"/>
    <x v="1"/>
    <x v="5"/>
    <x v="5"/>
    <x v="315"/>
    <x v="0"/>
    <x v="27"/>
    <x v="0"/>
  </r>
  <r>
    <x v="27"/>
    <x v="13"/>
    <x v="5"/>
    <x v="5"/>
    <x v="0"/>
    <x v="1"/>
    <x v="13"/>
    <x v="13"/>
    <x v="316"/>
    <x v="0"/>
    <x v="27"/>
    <x v="0"/>
  </r>
  <r>
    <x v="27"/>
    <x v="6"/>
    <x v="5"/>
    <x v="5"/>
    <x v="0"/>
    <x v="1"/>
    <x v="6"/>
    <x v="6"/>
    <x v="16"/>
    <x v="0"/>
    <x v="27"/>
    <x v="0"/>
  </r>
  <r>
    <x v="27"/>
    <x v="14"/>
    <x v="1"/>
    <x v="1"/>
    <x v="0"/>
    <x v="1"/>
    <x v="14"/>
    <x v="14"/>
    <x v="317"/>
    <x v="0"/>
    <x v="27"/>
    <x v="0"/>
  </r>
  <r>
    <x v="27"/>
    <x v="8"/>
    <x v="1"/>
    <x v="1"/>
    <x v="0"/>
    <x v="1"/>
    <x v="8"/>
    <x v="8"/>
    <x v="318"/>
    <x v="0"/>
    <x v="27"/>
    <x v="0"/>
  </r>
  <r>
    <x v="27"/>
    <x v="1"/>
    <x v="1"/>
    <x v="1"/>
    <x v="0"/>
    <x v="1"/>
    <x v="1"/>
    <x v="1"/>
    <x v="1"/>
    <x v="68"/>
    <x v="27"/>
    <x v="0"/>
  </r>
  <r>
    <x v="28"/>
    <x v="10"/>
    <x v="3"/>
    <x v="3"/>
    <x v="0"/>
    <x v="2"/>
    <x v="10"/>
    <x v="10"/>
    <x v="319"/>
    <x v="0"/>
    <x v="28"/>
    <x v="0"/>
  </r>
  <r>
    <x v="28"/>
    <x v="1"/>
    <x v="1"/>
    <x v="1"/>
    <x v="0"/>
    <x v="2"/>
    <x v="1"/>
    <x v="1"/>
    <x v="1"/>
    <x v="69"/>
    <x v="28"/>
    <x v="0"/>
  </r>
  <r>
    <x v="28"/>
    <x v="11"/>
    <x v="6"/>
    <x v="6"/>
    <x v="0"/>
    <x v="0"/>
    <x v="11"/>
    <x v="11"/>
    <x v="320"/>
    <x v="0"/>
    <x v="28"/>
    <x v="0"/>
  </r>
  <r>
    <x v="28"/>
    <x v="0"/>
    <x v="0"/>
    <x v="0"/>
    <x v="0"/>
    <x v="0"/>
    <x v="0"/>
    <x v="0"/>
    <x v="321"/>
    <x v="0"/>
    <x v="28"/>
    <x v="0"/>
  </r>
  <r>
    <x v="28"/>
    <x v="14"/>
    <x v="1"/>
    <x v="1"/>
    <x v="0"/>
    <x v="0"/>
    <x v="14"/>
    <x v="14"/>
    <x v="322"/>
    <x v="0"/>
    <x v="28"/>
    <x v="0"/>
  </r>
  <r>
    <x v="28"/>
    <x v="1"/>
    <x v="1"/>
    <x v="1"/>
    <x v="0"/>
    <x v="0"/>
    <x v="1"/>
    <x v="1"/>
    <x v="1"/>
    <x v="70"/>
    <x v="28"/>
    <x v="0"/>
  </r>
  <r>
    <x v="28"/>
    <x v="7"/>
    <x v="2"/>
    <x v="2"/>
    <x v="0"/>
    <x v="1"/>
    <x v="7"/>
    <x v="7"/>
    <x v="323"/>
    <x v="0"/>
    <x v="28"/>
    <x v="0"/>
  </r>
  <r>
    <x v="28"/>
    <x v="12"/>
    <x v="4"/>
    <x v="4"/>
    <x v="0"/>
    <x v="1"/>
    <x v="12"/>
    <x v="12"/>
    <x v="324"/>
    <x v="0"/>
    <x v="28"/>
    <x v="0"/>
  </r>
  <r>
    <x v="28"/>
    <x v="4"/>
    <x v="4"/>
    <x v="4"/>
    <x v="0"/>
    <x v="1"/>
    <x v="4"/>
    <x v="4"/>
    <x v="325"/>
    <x v="0"/>
    <x v="28"/>
    <x v="0"/>
  </r>
  <r>
    <x v="28"/>
    <x v="0"/>
    <x v="0"/>
    <x v="0"/>
    <x v="0"/>
    <x v="1"/>
    <x v="0"/>
    <x v="0"/>
    <x v="326"/>
    <x v="0"/>
    <x v="28"/>
    <x v="0"/>
  </r>
  <r>
    <x v="28"/>
    <x v="14"/>
    <x v="1"/>
    <x v="1"/>
    <x v="0"/>
    <x v="1"/>
    <x v="14"/>
    <x v="14"/>
    <x v="327"/>
    <x v="0"/>
    <x v="28"/>
    <x v="0"/>
  </r>
  <r>
    <x v="28"/>
    <x v="8"/>
    <x v="1"/>
    <x v="1"/>
    <x v="0"/>
    <x v="1"/>
    <x v="8"/>
    <x v="8"/>
    <x v="326"/>
    <x v="0"/>
    <x v="28"/>
    <x v="0"/>
  </r>
  <r>
    <x v="28"/>
    <x v="1"/>
    <x v="1"/>
    <x v="1"/>
    <x v="0"/>
    <x v="1"/>
    <x v="1"/>
    <x v="1"/>
    <x v="1"/>
    <x v="71"/>
    <x v="28"/>
    <x v="0"/>
  </r>
  <r>
    <x v="29"/>
    <x v="2"/>
    <x v="2"/>
    <x v="2"/>
    <x v="0"/>
    <x v="0"/>
    <x v="2"/>
    <x v="2"/>
    <x v="328"/>
    <x v="0"/>
    <x v="29"/>
    <x v="0"/>
  </r>
  <r>
    <x v="29"/>
    <x v="9"/>
    <x v="6"/>
    <x v="6"/>
    <x v="0"/>
    <x v="0"/>
    <x v="9"/>
    <x v="9"/>
    <x v="329"/>
    <x v="0"/>
    <x v="29"/>
    <x v="0"/>
  </r>
  <r>
    <x v="29"/>
    <x v="11"/>
    <x v="6"/>
    <x v="6"/>
    <x v="0"/>
    <x v="0"/>
    <x v="11"/>
    <x v="11"/>
    <x v="330"/>
    <x v="0"/>
    <x v="29"/>
    <x v="0"/>
  </r>
  <r>
    <x v="29"/>
    <x v="10"/>
    <x v="3"/>
    <x v="3"/>
    <x v="0"/>
    <x v="0"/>
    <x v="10"/>
    <x v="10"/>
    <x v="331"/>
    <x v="0"/>
    <x v="29"/>
    <x v="0"/>
  </r>
  <r>
    <x v="29"/>
    <x v="3"/>
    <x v="3"/>
    <x v="3"/>
    <x v="0"/>
    <x v="0"/>
    <x v="3"/>
    <x v="3"/>
    <x v="332"/>
    <x v="0"/>
    <x v="29"/>
    <x v="0"/>
  </r>
  <r>
    <x v="29"/>
    <x v="12"/>
    <x v="4"/>
    <x v="4"/>
    <x v="0"/>
    <x v="0"/>
    <x v="12"/>
    <x v="12"/>
    <x v="333"/>
    <x v="0"/>
    <x v="29"/>
    <x v="0"/>
  </r>
  <r>
    <x v="29"/>
    <x v="4"/>
    <x v="4"/>
    <x v="4"/>
    <x v="0"/>
    <x v="0"/>
    <x v="4"/>
    <x v="4"/>
    <x v="334"/>
    <x v="0"/>
    <x v="29"/>
    <x v="0"/>
  </r>
  <r>
    <x v="29"/>
    <x v="0"/>
    <x v="0"/>
    <x v="0"/>
    <x v="0"/>
    <x v="0"/>
    <x v="0"/>
    <x v="0"/>
    <x v="335"/>
    <x v="0"/>
    <x v="29"/>
    <x v="0"/>
  </r>
  <r>
    <x v="29"/>
    <x v="5"/>
    <x v="0"/>
    <x v="0"/>
    <x v="0"/>
    <x v="0"/>
    <x v="5"/>
    <x v="5"/>
    <x v="336"/>
    <x v="0"/>
    <x v="29"/>
    <x v="0"/>
  </r>
  <r>
    <x v="29"/>
    <x v="13"/>
    <x v="5"/>
    <x v="5"/>
    <x v="0"/>
    <x v="0"/>
    <x v="13"/>
    <x v="13"/>
    <x v="337"/>
    <x v="0"/>
    <x v="29"/>
    <x v="0"/>
  </r>
  <r>
    <x v="29"/>
    <x v="6"/>
    <x v="5"/>
    <x v="5"/>
    <x v="0"/>
    <x v="0"/>
    <x v="6"/>
    <x v="6"/>
    <x v="338"/>
    <x v="0"/>
    <x v="29"/>
    <x v="0"/>
  </r>
  <r>
    <x v="29"/>
    <x v="14"/>
    <x v="1"/>
    <x v="1"/>
    <x v="0"/>
    <x v="0"/>
    <x v="14"/>
    <x v="14"/>
    <x v="339"/>
    <x v="0"/>
    <x v="29"/>
    <x v="0"/>
  </r>
  <r>
    <x v="29"/>
    <x v="8"/>
    <x v="1"/>
    <x v="1"/>
    <x v="0"/>
    <x v="0"/>
    <x v="8"/>
    <x v="8"/>
    <x v="340"/>
    <x v="0"/>
    <x v="29"/>
    <x v="0"/>
  </r>
  <r>
    <x v="29"/>
    <x v="1"/>
    <x v="1"/>
    <x v="1"/>
    <x v="0"/>
    <x v="0"/>
    <x v="1"/>
    <x v="1"/>
    <x v="1"/>
    <x v="72"/>
    <x v="29"/>
    <x v="0"/>
  </r>
  <r>
    <x v="29"/>
    <x v="9"/>
    <x v="6"/>
    <x v="6"/>
    <x v="0"/>
    <x v="1"/>
    <x v="9"/>
    <x v="9"/>
    <x v="341"/>
    <x v="0"/>
    <x v="29"/>
    <x v="0"/>
  </r>
  <r>
    <x v="29"/>
    <x v="11"/>
    <x v="6"/>
    <x v="6"/>
    <x v="0"/>
    <x v="1"/>
    <x v="11"/>
    <x v="11"/>
    <x v="342"/>
    <x v="0"/>
    <x v="29"/>
    <x v="0"/>
  </r>
  <r>
    <x v="29"/>
    <x v="10"/>
    <x v="3"/>
    <x v="3"/>
    <x v="0"/>
    <x v="1"/>
    <x v="10"/>
    <x v="10"/>
    <x v="343"/>
    <x v="0"/>
    <x v="29"/>
    <x v="0"/>
  </r>
  <r>
    <x v="29"/>
    <x v="1"/>
    <x v="1"/>
    <x v="1"/>
    <x v="0"/>
    <x v="1"/>
    <x v="1"/>
    <x v="1"/>
    <x v="1"/>
    <x v="73"/>
    <x v="29"/>
    <x v="0"/>
  </r>
  <r>
    <x v="30"/>
    <x v="1"/>
    <x v="1"/>
    <x v="1"/>
    <x v="0"/>
    <x v="2"/>
    <x v="1"/>
    <x v="1"/>
    <x v="1"/>
    <x v="74"/>
    <x v="30"/>
    <x v="0"/>
  </r>
  <r>
    <x v="30"/>
    <x v="7"/>
    <x v="2"/>
    <x v="2"/>
    <x v="0"/>
    <x v="0"/>
    <x v="7"/>
    <x v="7"/>
    <x v="344"/>
    <x v="0"/>
    <x v="30"/>
    <x v="0"/>
  </r>
  <r>
    <x v="30"/>
    <x v="2"/>
    <x v="2"/>
    <x v="2"/>
    <x v="0"/>
    <x v="0"/>
    <x v="2"/>
    <x v="2"/>
    <x v="345"/>
    <x v="0"/>
    <x v="30"/>
    <x v="0"/>
  </r>
  <r>
    <x v="30"/>
    <x v="9"/>
    <x v="6"/>
    <x v="6"/>
    <x v="0"/>
    <x v="0"/>
    <x v="9"/>
    <x v="9"/>
    <x v="346"/>
    <x v="0"/>
    <x v="30"/>
    <x v="0"/>
  </r>
  <r>
    <x v="30"/>
    <x v="11"/>
    <x v="6"/>
    <x v="6"/>
    <x v="0"/>
    <x v="0"/>
    <x v="11"/>
    <x v="11"/>
    <x v="347"/>
    <x v="0"/>
    <x v="30"/>
    <x v="0"/>
  </r>
  <r>
    <x v="30"/>
    <x v="10"/>
    <x v="3"/>
    <x v="3"/>
    <x v="0"/>
    <x v="0"/>
    <x v="10"/>
    <x v="10"/>
    <x v="348"/>
    <x v="0"/>
    <x v="30"/>
    <x v="0"/>
  </r>
  <r>
    <x v="30"/>
    <x v="3"/>
    <x v="3"/>
    <x v="3"/>
    <x v="0"/>
    <x v="0"/>
    <x v="3"/>
    <x v="3"/>
    <x v="349"/>
    <x v="0"/>
    <x v="30"/>
    <x v="0"/>
  </r>
  <r>
    <x v="30"/>
    <x v="12"/>
    <x v="4"/>
    <x v="4"/>
    <x v="0"/>
    <x v="0"/>
    <x v="12"/>
    <x v="12"/>
    <x v="350"/>
    <x v="0"/>
    <x v="30"/>
    <x v="0"/>
  </r>
  <r>
    <x v="30"/>
    <x v="4"/>
    <x v="4"/>
    <x v="4"/>
    <x v="0"/>
    <x v="0"/>
    <x v="4"/>
    <x v="4"/>
    <x v="351"/>
    <x v="0"/>
    <x v="30"/>
    <x v="0"/>
  </r>
  <r>
    <x v="30"/>
    <x v="0"/>
    <x v="0"/>
    <x v="0"/>
    <x v="0"/>
    <x v="0"/>
    <x v="0"/>
    <x v="0"/>
    <x v="352"/>
    <x v="0"/>
    <x v="30"/>
    <x v="0"/>
  </r>
  <r>
    <x v="30"/>
    <x v="5"/>
    <x v="0"/>
    <x v="0"/>
    <x v="0"/>
    <x v="0"/>
    <x v="5"/>
    <x v="5"/>
    <x v="353"/>
    <x v="0"/>
    <x v="30"/>
    <x v="0"/>
  </r>
  <r>
    <x v="30"/>
    <x v="13"/>
    <x v="5"/>
    <x v="5"/>
    <x v="0"/>
    <x v="0"/>
    <x v="13"/>
    <x v="13"/>
    <x v="354"/>
    <x v="0"/>
    <x v="30"/>
    <x v="0"/>
  </r>
  <r>
    <x v="30"/>
    <x v="6"/>
    <x v="5"/>
    <x v="5"/>
    <x v="0"/>
    <x v="0"/>
    <x v="6"/>
    <x v="6"/>
    <x v="355"/>
    <x v="0"/>
    <x v="30"/>
    <x v="0"/>
  </r>
  <r>
    <x v="30"/>
    <x v="14"/>
    <x v="1"/>
    <x v="1"/>
    <x v="0"/>
    <x v="0"/>
    <x v="14"/>
    <x v="14"/>
    <x v="356"/>
    <x v="0"/>
    <x v="30"/>
    <x v="0"/>
  </r>
  <r>
    <x v="30"/>
    <x v="8"/>
    <x v="1"/>
    <x v="1"/>
    <x v="0"/>
    <x v="0"/>
    <x v="8"/>
    <x v="8"/>
    <x v="357"/>
    <x v="0"/>
    <x v="30"/>
    <x v="0"/>
  </r>
  <r>
    <x v="30"/>
    <x v="1"/>
    <x v="1"/>
    <x v="1"/>
    <x v="0"/>
    <x v="0"/>
    <x v="1"/>
    <x v="1"/>
    <x v="1"/>
    <x v="75"/>
    <x v="30"/>
    <x v="0"/>
  </r>
  <r>
    <x v="30"/>
    <x v="2"/>
    <x v="2"/>
    <x v="2"/>
    <x v="0"/>
    <x v="1"/>
    <x v="2"/>
    <x v="2"/>
    <x v="358"/>
    <x v="0"/>
    <x v="30"/>
    <x v="0"/>
  </r>
  <r>
    <x v="30"/>
    <x v="12"/>
    <x v="4"/>
    <x v="4"/>
    <x v="0"/>
    <x v="1"/>
    <x v="12"/>
    <x v="12"/>
    <x v="359"/>
    <x v="0"/>
    <x v="30"/>
    <x v="0"/>
  </r>
  <r>
    <x v="30"/>
    <x v="4"/>
    <x v="4"/>
    <x v="4"/>
    <x v="0"/>
    <x v="1"/>
    <x v="4"/>
    <x v="4"/>
    <x v="360"/>
    <x v="0"/>
    <x v="30"/>
    <x v="0"/>
  </r>
  <r>
    <x v="30"/>
    <x v="13"/>
    <x v="5"/>
    <x v="5"/>
    <x v="0"/>
    <x v="1"/>
    <x v="13"/>
    <x v="13"/>
    <x v="361"/>
    <x v="0"/>
    <x v="30"/>
    <x v="0"/>
  </r>
  <r>
    <x v="30"/>
    <x v="6"/>
    <x v="5"/>
    <x v="5"/>
    <x v="0"/>
    <x v="1"/>
    <x v="6"/>
    <x v="6"/>
    <x v="362"/>
    <x v="0"/>
    <x v="30"/>
    <x v="0"/>
  </r>
  <r>
    <x v="30"/>
    <x v="8"/>
    <x v="1"/>
    <x v="1"/>
    <x v="0"/>
    <x v="1"/>
    <x v="8"/>
    <x v="8"/>
    <x v="363"/>
    <x v="0"/>
    <x v="30"/>
    <x v="0"/>
  </r>
  <r>
    <x v="30"/>
    <x v="1"/>
    <x v="1"/>
    <x v="1"/>
    <x v="0"/>
    <x v="1"/>
    <x v="1"/>
    <x v="1"/>
    <x v="1"/>
    <x v="76"/>
    <x v="30"/>
    <x v="0"/>
  </r>
  <r>
    <x v="31"/>
    <x v="0"/>
    <x v="0"/>
    <x v="0"/>
    <x v="0"/>
    <x v="0"/>
    <x v="0"/>
    <x v="0"/>
    <x v="364"/>
    <x v="0"/>
    <x v="31"/>
    <x v="0"/>
  </r>
  <r>
    <x v="31"/>
    <x v="5"/>
    <x v="0"/>
    <x v="0"/>
    <x v="0"/>
    <x v="0"/>
    <x v="5"/>
    <x v="5"/>
    <x v="365"/>
    <x v="0"/>
    <x v="31"/>
    <x v="0"/>
  </r>
  <r>
    <x v="31"/>
    <x v="1"/>
    <x v="1"/>
    <x v="1"/>
    <x v="0"/>
    <x v="0"/>
    <x v="1"/>
    <x v="1"/>
    <x v="1"/>
    <x v="77"/>
    <x v="31"/>
    <x v="0"/>
  </r>
  <r>
    <x v="31"/>
    <x v="1"/>
    <x v="1"/>
    <x v="1"/>
    <x v="0"/>
    <x v="1"/>
    <x v="1"/>
    <x v="1"/>
    <x v="1"/>
    <x v="78"/>
    <x v="31"/>
    <x v="0"/>
  </r>
  <r>
    <x v="32"/>
    <x v="10"/>
    <x v="3"/>
    <x v="3"/>
    <x v="0"/>
    <x v="0"/>
    <x v="10"/>
    <x v="10"/>
    <x v="366"/>
    <x v="0"/>
    <x v="32"/>
    <x v="0"/>
  </r>
  <r>
    <x v="32"/>
    <x v="3"/>
    <x v="3"/>
    <x v="3"/>
    <x v="0"/>
    <x v="0"/>
    <x v="3"/>
    <x v="3"/>
    <x v="367"/>
    <x v="0"/>
    <x v="32"/>
    <x v="0"/>
  </r>
  <r>
    <x v="32"/>
    <x v="1"/>
    <x v="1"/>
    <x v="1"/>
    <x v="0"/>
    <x v="0"/>
    <x v="1"/>
    <x v="1"/>
    <x v="1"/>
    <x v="79"/>
    <x v="32"/>
    <x v="0"/>
  </r>
  <r>
    <x v="33"/>
    <x v="6"/>
    <x v="5"/>
    <x v="5"/>
    <x v="0"/>
    <x v="0"/>
    <x v="6"/>
    <x v="6"/>
    <x v="368"/>
    <x v="0"/>
    <x v="33"/>
    <x v="0"/>
  </r>
  <r>
    <x v="33"/>
    <x v="1"/>
    <x v="1"/>
    <x v="1"/>
    <x v="0"/>
    <x v="0"/>
    <x v="1"/>
    <x v="1"/>
    <x v="1"/>
    <x v="80"/>
    <x v="33"/>
    <x v="0"/>
  </r>
  <r>
    <x v="34"/>
    <x v="1"/>
    <x v="1"/>
    <x v="1"/>
    <x v="0"/>
    <x v="2"/>
    <x v="1"/>
    <x v="1"/>
    <x v="1"/>
    <x v="81"/>
    <x v="34"/>
    <x v="0"/>
  </r>
  <r>
    <x v="34"/>
    <x v="7"/>
    <x v="2"/>
    <x v="2"/>
    <x v="0"/>
    <x v="0"/>
    <x v="7"/>
    <x v="7"/>
    <x v="369"/>
    <x v="0"/>
    <x v="34"/>
    <x v="0"/>
  </r>
  <r>
    <x v="34"/>
    <x v="2"/>
    <x v="2"/>
    <x v="2"/>
    <x v="0"/>
    <x v="0"/>
    <x v="2"/>
    <x v="2"/>
    <x v="370"/>
    <x v="0"/>
    <x v="34"/>
    <x v="0"/>
  </r>
  <r>
    <x v="34"/>
    <x v="9"/>
    <x v="6"/>
    <x v="6"/>
    <x v="0"/>
    <x v="0"/>
    <x v="9"/>
    <x v="9"/>
    <x v="371"/>
    <x v="0"/>
    <x v="34"/>
    <x v="0"/>
  </r>
  <r>
    <x v="34"/>
    <x v="11"/>
    <x v="6"/>
    <x v="6"/>
    <x v="0"/>
    <x v="0"/>
    <x v="11"/>
    <x v="11"/>
    <x v="372"/>
    <x v="0"/>
    <x v="34"/>
    <x v="0"/>
  </r>
  <r>
    <x v="34"/>
    <x v="10"/>
    <x v="3"/>
    <x v="3"/>
    <x v="0"/>
    <x v="0"/>
    <x v="10"/>
    <x v="10"/>
    <x v="373"/>
    <x v="0"/>
    <x v="34"/>
    <x v="0"/>
  </r>
  <r>
    <x v="34"/>
    <x v="18"/>
    <x v="3"/>
    <x v="3"/>
    <x v="0"/>
    <x v="0"/>
    <x v="17"/>
    <x v="18"/>
    <x v="374"/>
    <x v="0"/>
    <x v="34"/>
    <x v="0"/>
  </r>
  <r>
    <x v="34"/>
    <x v="3"/>
    <x v="3"/>
    <x v="3"/>
    <x v="0"/>
    <x v="0"/>
    <x v="3"/>
    <x v="3"/>
    <x v="375"/>
    <x v="0"/>
    <x v="34"/>
    <x v="0"/>
  </r>
  <r>
    <x v="34"/>
    <x v="12"/>
    <x v="4"/>
    <x v="4"/>
    <x v="0"/>
    <x v="0"/>
    <x v="12"/>
    <x v="12"/>
    <x v="376"/>
    <x v="0"/>
    <x v="34"/>
    <x v="0"/>
  </r>
  <r>
    <x v="34"/>
    <x v="4"/>
    <x v="4"/>
    <x v="4"/>
    <x v="0"/>
    <x v="0"/>
    <x v="4"/>
    <x v="4"/>
    <x v="377"/>
    <x v="0"/>
    <x v="34"/>
    <x v="0"/>
  </r>
  <r>
    <x v="34"/>
    <x v="0"/>
    <x v="0"/>
    <x v="0"/>
    <x v="0"/>
    <x v="0"/>
    <x v="0"/>
    <x v="0"/>
    <x v="378"/>
    <x v="0"/>
    <x v="34"/>
    <x v="0"/>
  </r>
  <r>
    <x v="34"/>
    <x v="5"/>
    <x v="0"/>
    <x v="0"/>
    <x v="0"/>
    <x v="0"/>
    <x v="5"/>
    <x v="5"/>
    <x v="379"/>
    <x v="0"/>
    <x v="34"/>
    <x v="0"/>
  </r>
  <r>
    <x v="34"/>
    <x v="13"/>
    <x v="5"/>
    <x v="5"/>
    <x v="0"/>
    <x v="0"/>
    <x v="13"/>
    <x v="13"/>
    <x v="380"/>
    <x v="0"/>
    <x v="34"/>
    <x v="0"/>
  </r>
  <r>
    <x v="34"/>
    <x v="6"/>
    <x v="5"/>
    <x v="5"/>
    <x v="0"/>
    <x v="0"/>
    <x v="6"/>
    <x v="6"/>
    <x v="381"/>
    <x v="0"/>
    <x v="34"/>
    <x v="0"/>
  </r>
  <r>
    <x v="34"/>
    <x v="14"/>
    <x v="1"/>
    <x v="1"/>
    <x v="0"/>
    <x v="0"/>
    <x v="14"/>
    <x v="14"/>
    <x v="382"/>
    <x v="0"/>
    <x v="34"/>
    <x v="0"/>
  </r>
  <r>
    <x v="34"/>
    <x v="8"/>
    <x v="1"/>
    <x v="1"/>
    <x v="0"/>
    <x v="0"/>
    <x v="8"/>
    <x v="8"/>
    <x v="383"/>
    <x v="0"/>
    <x v="34"/>
    <x v="0"/>
  </r>
  <r>
    <x v="34"/>
    <x v="1"/>
    <x v="1"/>
    <x v="1"/>
    <x v="0"/>
    <x v="0"/>
    <x v="1"/>
    <x v="1"/>
    <x v="1"/>
    <x v="82"/>
    <x v="34"/>
    <x v="0"/>
  </r>
  <r>
    <x v="34"/>
    <x v="7"/>
    <x v="2"/>
    <x v="2"/>
    <x v="0"/>
    <x v="1"/>
    <x v="7"/>
    <x v="7"/>
    <x v="384"/>
    <x v="0"/>
    <x v="34"/>
    <x v="0"/>
  </r>
  <r>
    <x v="34"/>
    <x v="2"/>
    <x v="2"/>
    <x v="2"/>
    <x v="0"/>
    <x v="1"/>
    <x v="2"/>
    <x v="2"/>
    <x v="384"/>
    <x v="0"/>
    <x v="34"/>
    <x v="0"/>
  </r>
  <r>
    <x v="34"/>
    <x v="10"/>
    <x v="3"/>
    <x v="3"/>
    <x v="0"/>
    <x v="1"/>
    <x v="10"/>
    <x v="10"/>
    <x v="385"/>
    <x v="0"/>
    <x v="34"/>
    <x v="0"/>
  </r>
  <r>
    <x v="34"/>
    <x v="12"/>
    <x v="4"/>
    <x v="4"/>
    <x v="0"/>
    <x v="1"/>
    <x v="12"/>
    <x v="12"/>
    <x v="386"/>
    <x v="0"/>
    <x v="34"/>
    <x v="0"/>
  </r>
  <r>
    <x v="34"/>
    <x v="4"/>
    <x v="4"/>
    <x v="4"/>
    <x v="0"/>
    <x v="1"/>
    <x v="4"/>
    <x v="4"/>
    <x v="385"/>
    <x v="0"/>
    <x v="34"/>
    <x v="0"/>
  </r>
  <r>
    <x v="34"/>
    <x v="0"/>
    <x v="0"/>
    <x v="0"/>
    <x v="0"/>
    <x v="1"/>
    <x v="0"/>
    <x v="0"/>
    <x v="387"/>
    <x v="0"/>
    <x v="34"/>
    <x v="0"/>
  </r>
  <r>
    <x v="34"/>
    <x v="5"/>
    <x v="0"/>
    <x v="0"/>
    <x v="0"/>
    <x v="1"/>
    <x v="5"/>
    <x v="5"/>
    <x v="388"/>
    <x v="0"/>
    <x v="34"/>
    <x v="0"/>
  </r>
  <r>
    <x v="34"/>
    <x v="6"/>
    <x v="5"/>
    <x v="5"/>
    <x v="0"/>
    <x v="1"/>
    <x v="6"/>
    <x v="6"/>
    <x v="389"/>
    <x v="0"/>
    <x v="34"/>
    <x v="0"/>
  </r>
  <r>
    <x v="34"/>
    <x v="8"/>
    <x v="1"/>
    <x v="1"/>
    <x v="0"/>
    <x v="1"/>
    <x v="8"/>
    <x v="8"/>
    <x v="390"/>
    <x v="0"/>
    <x v="34"/>
    <x v="0"/>
  </r>
  <r>
    <x v="34"/>
    <x v="1"/>
    <x v="1"/>
    <x v="1"/>
    <x v="0"/>
    <x v="1"/>
    <x v="1"/>
    <x v="1"/>
    <x v="1"/>
    <x v="83"/>
    <x v="34"/>
    <x v="0"/>
  </r>
  <r>
    <x v="35"/>
    <x v="7"/>
    <x v="2"/>
    <x v="2"/>
    <x v="0"/>
    <x v="2"/>
    <x v="7"/>
    <x v="7"/>
    <x v="391"/>
    <x v="0"/>
    <x v="35"/>
    <x v="0"/>
  </r>
  <r>
    <x v="35"/>
    <x v="9"/>
    <x v="6"/>
    <x v="6"/>
    <x v="0"/>
    <x v="2"/>
    <x v="9"/>
    <x v="9"/>
    <x v="392"/>
    <x v="0"/>
    <x v="35"/>
    <x v="0"/>
  </r>
  <r>
    <x v="35"/>
    <x v="10"/>
    <x v="3"/>
    <x v="3"/>
    <x v="0"/>
    <x v="2"/>
    <x v="10"/>
    <x v="10"/>
    <x v="393"/>
    <x v="0"/>
    <x v="35"/>
    <x v="0"/>
  </r>
  <r>
    <x v="35"/>
    <x v="3"/>
    <x v="3"/>
    <x v="3"/>
    <x v="0"/>
    <x v="2"/>
    <x v="3"/>
    <x v="3"/>
    <x v="394"/>
    <x v="0"/>
    <x v="35"/>
    <x v="0"/>
  </r>
  <r>
    <x v="35"/>
    <x v="12"/>
    <x v="4"/>
    <x v="4"/>
    <x v="0"/>
    <x v="2"/>
    <x v="12"/>
    <x v="12"/>
    <x v="395"/>
    <x v="0"/>
    <x v="35"/>
    <x v="0"/>
  </r>
  <r>
    <x v="35"/>
    <x v="13"/>
    <x v="5"/>
    <x v="5"/>
    <x v="0"/>
    <x v="2"/>
    <x v="13"/>
    <x v="13"/>
    <x v="396"/>
    <x v="0"/>
    <x v="35"/>
    <x v="0"/>
  </r>
  <r>
    <x v="35"/>
    <x v="14"/>
    <x v="1"/>
    <x v="1"/>
    <x v="0"/>
    <x v="2"/>
    <x v="14"/>
    <x v="14"/>
    <x v="397"/>
    <x v="0"/>
    <x v="35"/>
    <x v="0"/>
  </r>
  <r>
    <x v="35"/>
    <x v="1"/>
    <x v="1"/>
    <x v="1"/>
    <x v="0"/>
    <x v="2"/>
    <x v="1"/>
    <x v="1"/>
    <x v="1"/>
    <x v="84"/>
    <x v="35"/>
    <x v="0"/>
  </r>
  <r>
    <x v="35"/>
    <x v="7"/>
    <x v="2"/>
    <x v="2"/>
    <x v="0"/>
    <x v="0"/>
    <x v="7"/>
    <x v="7"/>
    <x v="398"/>
    <x v="0"/>
    <x v="35"/>
    <x v="0"/>
  </r>
  <r>
    <x v="35"/>
    <x v="2"/>
    <x v="2"/>
    <x v="2"/>
    <x v="0"/>
    <x v="0"/>
    <x v="2"/>
    <x v="2"/>
    <x v="399"/>
    <x v="0"/>
    <x v="35"/>
    <x v="0"/>
  </r>
  <r>
    <x v="35"/>
    <x v="9"/>
    <x v="6"/>
    <x v="6"/>
    <x v="0"/>
    <x v="0"/>
    <x v="9"/>
    <x v="9"/>
    <x v="400"/>
    <x v="0"/>
    <x v="35"/>
    <x v="0"/>
  </r>
  <r>
    <x v="35"/>
    <x v="11"/>
    <x v="6"/>
    <x v="6"/>
    <x v="0"/>
    <x v="0"/>
    <x v="11"/>
    <x v="11"/>
    <x v="401"/>
    <x v="0"/>
    <x v="35"/>
    <x v="0"/>
  </r>
  <r>
    <x v="35"/>
    <x v="10"/>
    <x v="3"/>
    <x v="3"/>
    <x v="0"/>
    <x v="0"/>
    <x v="10"/>
    <x v="10"/>
    <x v="402"/>
    <x v="0"/>
    <x v="35"/>
    <x v="0"/>
  </r>
  <r>
    <x v="35"/>
    <x v="3"/>
    <x v="3"/>
    <x v="3"/>
    <x v="0"/>
    <x v="0"/>
    <x v="3"/>
    <x v="3"/>
    <x v="403"/>
    <x v="0"/>
    <x v="35"/>
    <x v="0"/>
  </r>
  <r>
    <x v="35"/>
    <x v="12"/>
    <x v="4"/>
    <x v="4"/>
    <x v="0"/>
    <x v="0"/>
    <x v="12"/>
    <x v="12"/>
    <x v="404"/>
    <x v="0"/>
    <x v="35"/>
    <x v="0"/>
  </r>
  <r>
    <x v="35"/>
    <x v="4"/>
    <x v="4"/>
    <x v="4"/>
    <x v="0"/>
    <x v="0"/>
    <x v="4"/>
    <x v="4"/>
    <x v="405"/>
    <x v="0"/>
    <x v="35"/>
    <x v="0"/>
  </r>
  <r>
    <x v="35"/>
    <x v="0"/>
    <x v="0"/>
    <x v="0"/>
    <x v="0"/>
    <x v="0"/>
    <x v="0"/>
    <x v="0"/>
    <x v="406"/>
    <x v="0"/>
    <x v="35"/>
    <x v="0"/>
  </r>
  <r>
    <x v="35"/>
    <x v="5"/>
    <x v="0"/>
    <x v="0"/>
    <x v="0"/>
    <x v="0"/>
    <x v="5"/>
    <x v="5"/>
    <x v="407"/>
    <x v="0"/>
    <x v="35"/>
    <x v="0"/>
  </r>
  <r>
    <x v="35"/>
    <x v="13"/>
    <x v="5"/>
    <x v="5"/>
    <x v="0"/>
    <x v="0"/>
    <x v="13"/>
    <x v="13"/>
    <x v="408"/>
    <x v="0"/>
    <x v="35"/>
    <x v="0"/>
  </r>
  <r>
    <x v="35"/>
    <x v="6"/>
    <x v="5"/>
    <x v="5"/>
    <x v="0"/>
    <x v="0"/>
    <x v="6"/>
    <x v="6"/>
    <x v="409"/>
    <x v="0"/>
    <x v="35"/>
    <x v="0"/>
  </r>
  <r>
    <x v="35"/>
    <x v="14"/>
    <x v="1"/>
    <x v="1"/>
    <x v="0"/>
    <x v="0"/>
    <x v="14"/>
    <x v="14"/>
    <x v="410"/>
    <x v="0"/>
    <x v="35"/>
    <x v="0"/>
  </r>
  <r>
    <x v="35"/>
    <x v="8"/>
    <x v="1"/>
    <x v="1"/>
    <x v="0"/>
    <x v="0"/>
    <x v="8"/>
    <x v="8"/>
    <x v="411"/>
    <x v="0"/>
    <x v="35"/>
    <x v="0"/>
  </r>
  <r>
    <x v="35"/>
    <x v="1"/>
    <x v="1"/>
    <x v="1"/>
    <x v="0"/>
    <x v="0"/>
    <x v="1"/>
    <x v="1"/>
    <x v="1"/>
    <x v="85"/>
    <x v="35"/>
    <x v="0"/>
  </r>
  <r>
    <x v="35"/>
    <x v="7"/>
    <x v="2"/>
    <x v="2"/>
    <x v="0"/>
    <x v="1"/>
    <x v="7"/>
    <x v="7"/>
    <x v="412"/>
    <x v="0"/>
    <x v="35"/>
    <x v="0"/>
  </r>
  <r>
    <x v="35"/>
    <x v="11"/>
    <x v="6"/>
    <x v="6"/>
    <x v="0"/>
    <x v="1"/>
    <x v="11"/>
    <x v="11"/>
    <x v="413"/>
    <x v="0"/>
    <x v="35"/>
    <x v="0"/>
  </r>
  <r>
    <x v="35"/>
    <x v="10"/>
    <x v="3"/>
    <x v="3"/>
    <x v="0"/>
    <x v="1"/>
    <x v="10"/>
    <x v="10"/>
    <x v="414"/>
    <x v="0"/>
    <x v="35"/>
    <x v="0"/>
  </r>
  <r>
    <x v="35"/>
    <x v="13"/>
    <x v="5"/>
    <x v="5"/>
    <x v="0"/>
    <x v="1"/>
    <x v="13"/>
    <x v="13"/>
    <x v="415"/>
    <x v="0"/>
    <x v="35"/>
    <x v="0"/>
  </r>
  <r>
    <x v="35"/>
    <x v="6"/>
    <x v="5"/>
    <x v="5"/>
    <x v="0"/>
    <x v="1"/>
    <x v="6"/>
    <x v="6"/>
    <x v="416"/>
    <x v="0"/>
    <x v="35"/>
    <x v="0"/>
  </r>
  <r>
    <x v="35"/>
    <x v="8"/>
    <x v="1"/>
    <x v="1"/>
    <x v="0"/>
    <x v="1"/>
    <x v="8"/>
    <x v="8"/>
    <x v="417"/>
    <x v="0"/>
    <x v="35"/>
    <x v="0"/>
  </r>
  <r>
    <x v="35"/>
    <x v="1"/>
    <x v="1"/>
    <x v="1"/>
    <x v="0"/>
    <x v="1"/>
    <x v="1"/>
    <x v="1"/>
    <x v="1"/>
    <x v="86"/>
    <x v="35"/>
    <x v="0"/>
  </r>
  <r>
    <x v="36"/>
    <x v="7"/>
    <x v="2"/>
    <x v="2"/>
    <x v="0"/>
    <x v="2"/>
    <x v="7"/>
    <x v="7"/>
    <x v="418"/>
    <x v="0"/>
    <x v="36"/>
    <x v="0"/>
  </r>
  <r>
    <x v="36"/>
    <x v="5"/>
    <x v="0"/>
    <x v="0"/>
    <x v="0"/>
    <x v="2"/>
    <x v="5"/>
    <x v="5"/>
    <x v="419"/>
    <x v="0"/>
    <x v="36"/>
    <x v="0"/>
  </r>
  <r>
    <x v="36"/>
    <x v="1"/>
    <x v="1"/>
    <x v="1"/>
    <x v="0"/>
    <x v="2"/>
    <x v="1"/>
    <x v="1"/>
    <x v="1"/>
    <x v="87"/>
    <x v="36"/>
    <x v="0"/>
  </r>
  <r>
    <x v="36"/>
    <x v="7"/>
    <x v="2"/>
    <x v="2"/>
    <x v="0"/>
    <x v="0"/>
    <x v="7"/>
    <x v="7"/>
    <x v="420"/>
    <x v="0"/>
    <x v="36"/>
    <x v="0"/>
  </r>
  <r>
    <x v="36"/>
    <x v="2"/>
    <x v="2"/>
    <x v="2"/>
    <x v="0"/>
    <x v="0"/>
    <x v="2"/>
    <x v="2"/>
    <x v="421"/>
    <x v="0"/>
    <x v="36"/>
    <x v="0"/>
  </r>
  <r>
    <x v="36"/>
    <x v="9"/>
    <x v="6"/>
    <x v="6"/>
    <x v="0"/>
    <x v="0"/>
    <x v="9"/>
    <x v="9"/>
    <x v="422"/>
    <x v="0"/>
    <x v="36"/>
    <x v="0"/>
  </r>
  <r>
    <x v="36"/>
    <x v="11"/>
    <x v="6"/>
    <x v="6"/>
    <x v="0"/>
    <x v="0"/>
    <x v="11"/>
    <x v="11"/>
    <x v="423"/>
    <x v="0"/>
    <x v="36"/>
    <x v="0"/>
  </r>
  <r>
    <x v="36"/>
    <x v="21"/>
    <x v="6"/>
    <x v="6"/>
    <x v="0"/>
    <x v="0"/>
    <x v="15"/>
    <x v="21"/>
    <x v="424"/>
    <x v="0"/>
    <x v="36"/>
    <x v="0"/>
  </r>
  <r>
    <x v="36"/>
    <x v="10"/>
    <x v="3"/>
    <x v="3"/>
    <x v="0"/>
    <x v="0"/>
    <x v="10"/>
    <x v="10"/>
    <x v="425"/>
    <x v="0"/>
    <x v="36"/>
    <x v="0"/>
  </r>
  <r>
    <x v="36"/>
    <x v="3"/>
    <x v="3"/>
    <x v="3"/>
    <x v="0"/>
    <x v="0"/>
    <x v="3"/>
    <x v="3"/>
    <x v="426"/>
    <x v="0"/>
    <x v="36"/>
    <x v="0"/>
  </r>
  <r>
    <x v="36"/>
    <x v="12"/>
    <x v="4"/>
    <x v="4"/>
    <x v="0"/>
    <x v="0"/>
    <x v="12"/>
    <x v="12"/>
    <x v="427"/>
    <x v="0"/>
    <x v="36"/>
    <x v="0"/>
  </r>
  <r>
    <x v="36"/>
    <x v="4"/>
    <x v="4"/>
    <x v="4"/>
    <x v="0"/>
    <x v="0"/>
    <x v="4"/>
    <x v="4"/>
    <x v="428"/>
    <x v="0"/>
    <x v="36"/>
    <x v="0"/>
  </r>
  <r>
    <x v="36"/>
    <x v="0"/>
    <x v="0"/>
    <x v="0"/>
    <x v="0"/>
    <x v="0"/>
    <x v="0"/>
    <x v="0"/>
    <x v="429"/>
    <x v="0"/>
    <x v="36"/>
    <x v="0"/>
  </r>
  <r>
    <x v="36"/>
    <x v="5"/>
    <x v="0"/>
    <x v="0"/>
    <x v="0"/>
    <x v="0"/>
    <x v="5"/>
    <x v="5"/>
    <x v="430"/>
    <x v="0"/>
    <x v="36"/>
    <x v="0"/>
  </r>
  <r>
    <x v="36"/>
    <x v="13"/>
    <x v="5"/>
    <x v="5"/>
    <x v="0"/>
    <x v="0"/>
    <x v="13"/>
    <x v="13"/>
    <x v="431"/>
    <x v="0"/>
    <x v="36"/>
    <x v="0"/>
  </r>
  <r>
    <x v="36"/>
    <x v="6"/>
    <x v="5"/>
    <x v="5"/>
    <x v="0"/>
    <x v="0"/>
    <x v="6"/>
    <x v="6"/>
    <x v="432"/>
    <x v="0"/>
    <x v="36"/>
    <x v="0"/>
  </r>
  <r>
    <x v="36"/>
    <x v="14"/>
    <x v="1"/>
    <x v="1"/>
    <x v="0"/>
    <x v="0"/>
    <x v="14"/>
    <x v="14"/>
    <x v="433"/>
    <x v="0"/>
    <x v="36"/>
    <x v="0"/>
  </r>
  <r>
    <x v="36"/>
    <x v="8"/>
    <x v="1"/>
    <x v="1"/>
    <x v="0"/>
    <x v="0"/>
    <x v="8"/>
    <x v="8"/>
    <x v="434"/>
    <x v="0"/>
    <x v="36"/>
    <x v="0"/>
  </r>
  <r>
    <x v="36"/>
    <x v="1"/>
    <x v="1"/>
    <x v="1"/>
    <x v="0"/>
    <x v="0"/>
    <x v="1"/>
    <x v="1"/>
    <x v="1"/>
    <x v="88"/>
    <x v="36"/>
    <x v="0"/>
  </r>
  <r>
    <x v="36"/>
    <x v="7"/>
    <x v="2"/>
    <x v="2"/>
    <x v="0"/>
    <x v="1"/>
    <x v="7"/>
    <x v="7"/>
    <x v="435"/>
    <x v="0"/>
    <x v="36"/>
    <x v="0"/>
  </r>
  <r>
    <x v="36"/>
    <x v="2"/>
    <x v="2"/>
    <x v="2"/>
    <x v="0"/>
    <x v="1"/>
    <x v="2"/>
    <x v="2"/>
    <x v="436"/>
    <x v="0"/>
    <x v="36"/>
    <x v="0"/>
  </r>
  <r>
    <x v="36"/>
    <x v="9"/>
    <x v="6"/>
    <x v="6"/>
    <x v="0"/>
    <x v="1"/>
    <x v="9"/>
    <x v="9"/>
    <x v="437"/>
    <x v="0"/>
    <x v="36"/>
    <x v="0"/>
  </r>
  <r>
    <x v="36"/>
    <x v="11"/>
    <x v="6"/>
    <x v="6"/>
    <x v="0"/>
    <x v="1"/>
    <x v="11"/>
    <x v="11"/>
    <x v="438"/>
    <x v="0"/>
    <x v="36"/>
    <x v="0"/>
  </r>
  <r>
    <x v="36"/>
    <x v="3"/>
    <x v="3"/>
    <x v="3"/>
    <x v="0"/>
    <x v="1"/>
    <x v="3"/>
    <x v="3"/>
    <x v="439"/>
    <x v="0"/>
    <x v="36"/>
    <x v="0"/>
  </r>
  <r>
    <x v="36"/>
    <x v="12"/>
    <x v="4"/>
    <x v="4"/>
    <x v="0"/>
    <x v="1"/>
    <x v="12"/>
    <x v="12"/>
    <x v="440"/>
    <x v="0"/>
    <x v="36"/>
    <x v="0"/>
  </r>
  <r>
    <x v="36"/>
    <x v="4"/>
    <x v="4"/>
    <x v="4"/>
    <x v="0"/>
    <x v="1"/>
    <x v="4"/>
    <x v="4"/>
    <x v="441"/>
    <x v="0"/>
    <x v="36"/>
    <x v="0"/>
  </r>
  <r>
    <x v="36"/>
    <x v="0"/>
    <x v="0"/>
    <x v="0"/>
    <x v="0"/>
    <x v="1"/>
    <x v="0"/>
    <x v="0"/>
    <x v="442"/>
    <x v="0"/>
    <x v="36"/>
    <x v="0"/>
  </r>
  <r>
    <x v="36"/>
    <x v="13"/>
    <x v="5"/>
    <x v="5"/>
    <x v="0"/>
    <x v="1"/>
    <x v="13"/>
    <x v="13"/>
    <x v="443"/>
    <x v="0"/>
    <x v="36"/>
    <x v="0"/>
  </r>
  <r>
    <x v="36"/>
    <x v="6"/>
    <x v="5"/>
    <x v="5"/>
    <x v="0"/>
    <x v="1"/>
    <x v="6"/>
    <x v="6"/>
    <x v="444"/>
    <x v="0"/>
    <x v="36"/>
    <x v="0"/>
  </r>
  <r>
    <x v="36"/>
    <x v="14"/>
    <x v="1"/>
    <x v="1"/>
    <x v="0"/>
    <x v="1"/>
    <x v="14"/>
    <x v="14"/>
    <x v="445"/>
    <x v="0"/>
    <x v="36"/>
    <x v="0"/>
  </r>
  <r>
    <x v="36"/>
    <x v="8"/>
    <x v="1"/>
    <x v="1"/>
    <x v="0"/>
    <x v="1"/>
    <x v="8"/>
    <x v="8"/>
    <x v="446"/>
    <x v="0"/>
    <x v="36"/>
    <x v="0"/>
  </r>
  <r>
    <x v="36"/>
    <x v="1"/>
    <x v="1"/>
    <x v="1"/>
    <x v="0"/>
    <x v="1"/>
    <x v="1"/>
    <x v="1"/>
    <x v="1"/>
    <x v="89"/>
    <x v="36"/>
    <x v="0"/>
  </r>
  <r>
    <x v="37"/>
    <x v="1"/>
    <x v="1"/>
    <x v="1"/>
    <x v="0"/>
    <x v="2"/>
    <x v="1"/>
    <x v="1"/>
    <x v="1"/>
    <x v="90"/>
    <x v="37"/>
    <x v="0"/>
  </r>
  <r>
    <x v="37"/>
    <x v="1"/>
    <x v="1"/>
    <x v="1"/>
    <x v="0"/>
    <x v="0"/>
    <x v="1"/>
    <x v="1"/>
    <x v="1"/>
    <x v="91"/>
    <x v="37"/>
    <x v="0"/>
  </r>
  <r>
    <x v="38"/>
    <x v="10"/>
    <x v="3"/>
    <x v="3"/>
    <x v="0"/>
    <x v="0"/>
    <x v="10"/>
    <x v="10"/>
    <x v="447"/>
    <x v="0"/>
    <x v="38"/>
    <x v="0"/>
  </r>
  <r>
    <x v="38"/>
    <x v="3"/>
    <x v="3"/>
    <x v="3"/>
    <x v="0"/>
    <x v="0"/>
    <x v="3"/>
    <x v="3"/>
    <x v="448"/>
    <x v="0"/>
    <x v="38"/>
    <x v="0"/>
  </r>
  <r>
    <x v="38"/>
    <x v="1"/>
    <x v="1"/>
    <x v="1"/>
    <x v="0"/>
    <x v="0"/>
    <x v="1"/>
    <x v="1"/>
    <x v="1"/>
    <x v="92"/>
    <x v="38"/>
    <x v="0"/>
  </r>
  <r>
    <x v="39"/>
    <x v="7"/>
    <x v="2"/>
    <x v="2"/>
    <x v="0"/>
    <x v="0"/>
    <x v="7"/>
    <x v="7"/>
    <x v="449"/>
    <x v="0"/>
    <x v="39"/>
    <x v="0"/>
  </r>
  <r>
    <x v="39"/>
    <x v="2"/>
    <x v="2"/>
    <x v="2"/>
    <x v="0"/>
    <x v="0"/>
    <x v="2"/>
    <x v="2"/>
    <x v="450"/>
    <x v="0"/>
    <x v="39"/>
    <x v="0"/>
  </r>
  <r>
    <x v="39"/>
    <x v="9"/>
    <x v="6"/>
    <x v="6"/>
    <x v="0"/>
    <x v="0"/>
    <x v="9"/>
    <x v="9"/>
    <x v="451"/>
    <x v="0"/>
    <x v="39"/>
    <x v="0"/>
  </r>
  <r>
    <x v="39"/>
    <x v="11"/>
    <x v="6"/>
    <x v="6"/>
    <x v="0"/>
    <x v="0"/>
    <x v="11"/>
    <x v="11"/>
    <x v="452"/>
    <x v="0"/>
    <x v="39"/>
    <x v="0"/>
  </r>
  <r>
    <x v="39"/>
    <x v="10"/>
    <x v="3"/>
    <x v="3"/>
    <x v="0"/>
    <x v="0"/>
    <x v="10"/>
    <x v="10"/>
    <x v="453"/>
    <x v="0"/>
    <x v="39"/>
    <x v="0"/>
  </r>
  <r>
    <x v="39"/>
    <x v="3"/>
    <x v="3"/>
    <x v="3"/>
    <x v="0"/>
    <x v="0"/>
    <x v="3"/>
    <x v="3"/>
    <x v="454"/>
    <x v="0"/>
    <x v="39"/>
    <x v="0"/>
  </r>
  <r>
    <x v="39"/>
    <x v="12"/>
    <x v="4"/>
    <x v="4"/>
    <x v="0"/>
    <x v="0"/>
    <x v="12"/>
    <x v="12"/>
    <x v="455"/>
    <x v="0"/>
    <x v="39"/>
    <x v="0"/>
  </r>
  <r>
    <x v="39"/>
    <x v="4"/>
    <x v="4"/>
    <x v="4"/>
    <x v="0"/>
    <x v="0"/>
    <x v="4"/>
    <x v="4"/>
    <x v="456"/>
    <x v="0"/>
    <x v="39"/>
    <x v="0"/>
  </r>
  <r>
    <x v="39"/>
    <x v="0"/>
    <x v="0"/>
    <x v="0"/>
    <x v="0"/>
    <x v="0"/>
    <x v="0"/>
    <x v="0"/>
    <x v="457"/>
    <x v="0"/>
    <x v="39"/>
    <x v="0"/>
  </r>
  <r>
    <x v="39"/>
    <x v="5"/>
    <x v="0"/>
    <x v="0"/>
    <x v="0"/>
    <x v="0"/>
    <x v="5"/>
    <x v="5"/>
    <x v="458"/>
    <x v="0"/>
    <x v="39"/>
    <x v="0"/>
  </r>
  <r>
    <x v="39"/>
    <x v="13"/>
    <x v="5"/>
    <x v="5"/>
    <x v="0"/>
    <x v="0"/>
    <x v="13"/>
    <x v="13"/>
    <x v="459"/>
    <x v="0"/>
    <x v="39"/>
    <x v="0"/>
  </r>
  <r>
    <x v="39"/>
    <x v="6"/>
    <x v="5"/>
    <x v="5"/>
    <x v="0"/>
    <x v="0"/>
    <x v="6"/>
    <x v="6"/>
    <x v="460"/>
    <x v="0"/>
    <x v="39"/>
    <x v="0"/>
  </r>
  <r>
    <x v="39"/>
    <x v="14"/>
    <x v="1"/>
    <x v="1"/>
    <x v="0"/>
    <x v="0"/>
    <x v="14"/>
    <x v="14"/>
    <x v="461"/>
    <x v="0"/>
    <x v="39"/>
    <x v="0"/>
  </r>
  <r>
    <x v="39"/>
    <x v="8"/>
    <x v="1"/>
    <x v="1"/>
    <x v="0"/>
    <x v="0"/>
    <x v="8"/>
    <x v="8"/>
    <x v="462"/>
    <x v="0"/>
    <x v="39"/>
    <x v="0"/>
  </r>
  <r>
    <x v="39"/>
    <x v="1"/>
    <x v="1"/>
    <x v="1"/>
    <x v="0"/>
    <x v="0"/>
    <x v="1"/>
    <x v="1"/>
    <x v="1"/>
    <x v="93"/>
    <x v="39"/>
    <x v="0"/>
  </r>
  <r>
    <x v="39"/>
    <x v="7"/>
    <x v="2"/>
    <x v="2"/>
    <x v="0"/>
    <x v="1"/>
    <x v="7"/>
    <x v="7"/>
    <x v="463"/>
    <x v="0"/>
    <x v="39"/>
    <x v="0"/>
  </r>
  <r>
    <x v="39"/>
    <x v="10"/>
    <x v="3"/>
    <x v="3"/>
    <x v="0"/>
    <x v="1"/>
    <x v="10"/>
    <x v="10"/>
    <x v="464"/>
    <x v="0"/>
    <x v="39"/>
    <x v="0"/>
  </r>
  <r>
    <x v="39"/>
    <x v="1"/>
    <x v="1"/>
    <x v="1"/>
    <x v="0"/>
    <x v="1"/>
    <x v="1"/>
    <x v="1"/>
    <x v="1"/>
    <x v="94"/>
    <x v="39"/>
    <x v="0"/>
  </r>
  <r>
    <x v="40"/>
    <x v="7"/>
    <x v="2"/>
    <x v="2"/>
    <x v="0"/>
    <x v="2"/>
    <x v="7"/>
    <x v="7"/>
    <x v="465"/>
    <x v="0"/>
    <x v="40"/>
    <x v="0"/>
  </r>
  <r>
    <x v="40"/>
    <x v="10"/>
    <x v="3"/>
    <x v="3"/>
    <x v="0"/>
    <x v="2"/>
    <x v="10"/>
    <x v="10"/>
    <x v="466"/>
    <x v="0"/>
    <x v="40"/>
    <x v="0"/>
  </r>
  <r>
    <x v="40"/>
    <x v="1"/>
    <x v="1"/>
    <x v="1"/>
    <x v="0"/>
    <x v="2"/>
    <x v="1"/>
    <x v="1"/>
    <x v="1"/>
    <x v="95"/>
    <x v="40"/>
    <x v="0"/>
  </r>
  <r>
    <x v="40"/>
    <x v="7"/>
    <x v="2"/>
    <x v="2"/>
    <x v="0"/>
    <x v="0"/>
    <x v="7"/>
    <x v="7"/>
    <x v="467"/>
    <x v="0"/>
    <x v="40"/>
    <x v="0"/>
  </r>
  <r>
    <x v="40"/>
    <x v="2"/>
    <x v="2"/>
    <x v="2"/>
    <x v="0"/>
    <x v="0"/>
    <x v="2"/>
    <x v="2"/>
    <x v="468"/>
    <x v="0"/>
    <x v="40"/>
    <x v="0"/>
  </r>
  <r>
    <x v="40"/>
    <x v="9"/>
    <x v="6"/>
    <x v="6"/>
    <x v="0"/>
    <x v="0"/>
    <x v="9"/>
    <x v="9"/>
    <x v="469"/>
    <x v="0"/>
    <x v="40"/>
    <x v="0"/>
  </r>
  <r>
    <x v="40"/>
    <x v="11"/>
    <x v="6"/>
    <x v="6"/>
    <x v="0"/>
    <x v="0"/>
    <x v="11"/>
    <x v="11"/>
    <x v="470"/>
    <x v="0"/>
    <x v="40"/>
    <x v="0"/>
  </r>
  <r>
    <x v="40"/>
    <x v="10"/>
    <x v="3"/>
    <x v="3"/>
    <x v="0"/>
    <x v="0"/>
    <x v="10"/>
    <x v="10"/>
    <x v="471"/>
    <x v="0"/>
    <x v="40"/>
    <x v="0"/>
  </r>
  <r>
    <x v="40"/>
    <x v="3"/>
    <x v="3"/>
    <x v="3"/>
    <x v="0"/>
    <x v="0"/>
    <x v="3"/>
    <x v="3"/>
    <x v="472"/>
    <x v="0"/>
    <x v="40"/>
    <x v="0"/>
  </r>
  <r>
    <x v="40"/>
    <x v="12"/>
    <x v="4"/>
    <x v="4"/>
    <x v="0"/>
    <x v="0"/>
    <x v="12"/>
    <x v="12"/>
    <x v="473"/>
    <x v="0"/>
    <x v="40"/>
    <x v="0"/>
  </r>
  <r>
    <x v="40"/>
    <x v="4"/>
    <x v="4"/>
    <x v="4"/>
    <x v="0"/>
    <x v="0"/>
    <x v="4"/>
    <x v="4"/>
    <x v="474"/>
    <x v="0"/>
    <x v="40"/>
    <x v="0"/>
  </r>
  <r>
    <x v="40"/>
    <x v="0"/>
    <x v="0"/>
    <x v="0"/>
    <x v="0"/>
    <x v="0"/>
    <x v="0"/>
    <x v="0"/>
    <x v="475"/>
    <x v="0"/>
    <x v="40"/>
    <x v="0"/>
  </r>
  <r>
    <x v="40"/>
    <x v="5"/>
    <x v="0"/>
    <x v="0"/>
    <x v="0"/>
    <x v="0"/>
    <x v="5"/>
    <x v="5"/>
    <x v="476"/>
    <x v="0"/>
    <x v="40"/>
    <x v="0"/>
  </r>
  <r>
    <x v="40"/>
    <x v="13"/>
    <x v="5"/>
    <x v="5"/>
    <x v="0"/>
    <x v="0"/>
    <x v="13"/>
    <x v="13"/>
    <x v="477"/>
    <x v="0"/>
    <x v="40"/>
    <x v="0"/>
  </r>
  <r>
    <x v="40"/>
    <x v="6"/>
    <x v="5"/>
    <x v="5"/>
    <x v="0"/>
    <x v="0"/>
    <x v="6"/>
    <x v="6"/>
    <x v="478"/>
    <x v="0"/>
    <x v="40"/>
    <x v="0"/>
  </r>
  <r>
    <x v="40"/>
    <x v="14"/>
    <x v="1"/>
    <x v="1"/>
    <x v="0"/>
    <x v="0"/>
    <x v="14"/>
    <x v="14"/>
    <x v="479"/>
    <x v="0"/>
    <x v="40"/>
    <x v="0"/>
  </r>
  <r>
    <x v="40"/>
    <x v="8"/>
    <x v="1"/>
    <x v="1"/>
    <x v="0"/>
    <x v="0"/>
    <x v="8"/>
    <x v="8"/>
    <x v="480"/>
    <x v="0"/>
    <x v="40"/>
    <x v="0"/>
  </r>
  <r>
    <x v="40"/>
    <x v="1"/>
    <x v="1"/>
    <x v="1"/>
    <x v="0"/>
    <x v="0"/>
    <x v="1"/>
    <x v="1"/>
    <x v="1"/>
    <x v="96"/>
    <x v="40"/>
    <x v="0"/>
  </r>
  <r>
    <x v="40"/>
    <x v="7"/>
    <x v="2"/>
    <x v="2"/>
    <x v="0"/>
    <x v="1"/>
    <x v="7"/>
    <x v="7"/>
    <x v="481"/>
    <x v="0"/>
    <x v="40"/>
    <x v="0"/>
  </r>
  <r>
    <x v="40"/>
    <x v="9"/>
    <x v="6"/>
    <x v="6"/>
    <x v="0"/>
    <x v="1"/>
    <x v="9"/>
    <x v="9"/>
    <x v="482"/>
    <x v="0"/>
    <x v="40"/>
    <x v="0"/>
  </r>
  <r>
    <x v="40"/>
    <x v="11"/>
    <x v="6"/>
    <x v="6"/>
    <x v="0"/>
    <x v="1"/>
    <x v="11"/>
    <x v="11"/>
    <x v="483"/>
    <x v="0"/>
    <x v="40"/>
    <x v="0"/>
  </r>
  <r>
    <x v="40"/>
    <x v="10"/>
    <x v="3"/>
    <x v="3"/>
    <x v="0"/>
    <x v="1"/>
    <x v="10"/>
    <x v="10"/>
    <x v="484"/>
    <x v="0"/>
    <x v="40"/>
    <x v="0"/>
  </r>
  <r>
    <x v="40"/>
    <x v="12"/>
    <x v="4"/>
    <x v="4"/>
    <x v="0"/>
    <x v="1"/>
    <x v="12"/>
    <x v="12"/>
    <x v="485"/>
    <x v="0"/>
    <x v="40"/>
    <x v="0"/>
  </r>
  <r>
    <x v="40"/>
    <x v="0"/>
    <x v="0"/>
    <x v="0"/>
    <x v="0"/>
    <x v="1"/>
    <x v="0"/>
    <x v="0"/>
    <x v="486"/>
    <x v="0"/>
    <x v="40"/>
    <x v="0"/>
  </r>
  <r>
    <x v="40"/>
    <x v="6"/>
    <x v="5"/>
    <x v="5"/>
    <x v="0"/>
    <x v="1"/>
    <x v="6"/>
    <x v="6"/>
    <x v="487"/>
    <x v="0"/>
    <x v="40"/>
    <x v="0"/>
  </r>
  <r>
    <x v="40"/>
    <x v="8"/>
    <x v="1"/>
    <x v="1"/>
    <x v="0"/>
    <x v="1"/>
    <x v="8"/>
    <x v="8"/>
    <x v="488"/>
    <x v="0"/>
    <x v="40"/>
    <x v="0"/>
  </r>
  <r>
    <x v="40"/>
    <x v="1"/>
    <x v="1"/>
    <x v="1"/>
    <x v="0"/>
    <x v="1"/>
    <x v="1"/>
    <x v="1"/>
    <x v="1"/>
    <x v="97"/>
    <x v="40"/>
    <x v="0"/>
  </r>
  <r>
    <x v="41"/>
    <x v="1"/>
    <x v="1"/>
    <x v="1"/>
    <x v="0"/>
    <x v="0"/>
    <x v="1"/>
    <x v="1"/>
    <x v="1"/>
    <x v="98"/>
    <x v="41"/>
    <x v="0"/>
  </r>
  <r>
    <x v="42"/>
    <x v="11"/>
    <x v="6"/>
    <x v="6"/>
    <x v="0"/>
    <x v="0"/>
    <x v="11"/>
    <x v="11"/>
    <x v="252"/>
    <x v="0"/>
    <x v="42"/>
    <x v="0"/>
  </r>
  <r>
    <x v="42"/>
    <x v="10"/>
    <x v="3"/>
    <x v="3"/>
    <x v="0"/>
    <x v="0"/>
    <x v="10"/>
    <x v="10"/>
    <x v="489"/>
    <x v="0"/>
    <x v="42"/>
    <x v="0"/>
  </r>
  <r>
    <x v="42"/>
    <x v="3"/>
    <x v="3"/>
    <x v="3"/>
    <x v="0"/>
    <x v="0"/>
    <x v="3"/>
    <x v="3"/>
    <x v="490"/>
    <x v="0"/>
    <x v="42"/>
    <x v="0"/>
  </r>
  <r>
    <x v="42"/>
    <x v="12"/>
    <x v="4"/>
    <x v="4"/>
    <x v="0"/>
    <x v="0"/>
    <x v="12"/>
    <x v="12"/>
    <x v="491"/>
    <x v="0"/>
    <x v="42"/>
    <x v="0"/>
  </r>
  <r>
    <x v="42"/>
    <x v="4"/>
    <x v="4"/>
    <x v="4"/>
    <x v="0"/>
    <x v="0"/>
    <x v="4"/>
    <x v="4"/>
    <x v="492"/>
    <x v="0"/>
    <x v="42"/>
    <x v="0"/>
  </r>
  <r>
    <x v="42"/>
    <x v="1"/>
    <x v="1"/>
    <x v="1"/>
    <x v="0"/>
    <x v="0"/>
    <x v="1"/>
    <x v="1"/>
    <x v="1"/>
    <x v="99"/>
    <x v="42"/>
    <x v="0"/>
  </r>
  <r>
    <x v="43"/>
    <x v="4"/>
    <x v="4"/>
    <x v="4"/>
    <x v="0"/>
    <x v="0"/>
    <x v="4"/>
    <x v="4"/>
    <x v="493"/>
    <x v="0"/>
    <x v="43"/>
    <x v="0"/>
  </r>
  <r>
    <x v="43"/>
    <x v="8"/>
    <x v="1"/>
    <x v="1"/>
    <x v="0"/>
    <x v="0"/>
    <x v="8"/>
    <x v="8"/>
    <x v="494"/>
    <x v="0"/>
    <x v="43"/>
    <x v="0"/>
  </r>
  <r>
    <x v="43"/>
    <x v="1"/>
    <x v="1"/>
    <x v="1"/>
    <x v="0"/>
    <x v="0"/>
    <x v="1"/>
    <x v="1"/>
    <x v="1"/>
    <x v="100"/>
    <x v="43"/>
    <x v="0"/>
  </r>
  <r>
    <x v="44"/>
    <x v="12"/>
    <x v="4"/>
    <x v="4"/>
    <x v="0"/>
    <x v="0"/>
    <x v="12"/>
    <x v="12"/>
    <x v="495"/>
    <x v="0"/>
    <x v="44"/>
    <x v="0"/>
  </r>
  <r>
    <x v="44"/>
    <x v="1"/>
    <x v="1"/>
    <x v="1"/>
    <x v="0"/>
    <x v="0"/>
    <x v="1"/>
    <x v="1"/>
    <x v="1"/>
    <x v="101"/>
    <x v="44"/>
    <x v="0"/>
  </r>
  <r>
    <x v="44"/>
    <x v="10"/>
    <x v="3"/>
    <x v="3"/>
    <x v="0"/>
    <x v="1"/>
    <x v="10"/>
    <x v="10"/>
    <x v="448"/>
    <x v="0"/>
    <x v="44"/>
    <x v="0"/>
  </r>
  <r>
    <x v="44"/>
    <x v="13"/>
    <x v="5"/>
    <x v="5"/>
    <x v="0"/>
    <x v="1"/>
    <x v="13"/>
    <x v="13"/>
    <x v="496"/>
    <x v="0"/>
    <x v="44"/>
    <x v="0"/>
  </r>
  <r>
    <x v="44"/>
    <x v="1"/>
    <x v="1"/>
    <x v="1"/>
    <x v="0"/>
    <x v="1"/>
    <x v="1"/>
    <x v="1"/>
    <x v="1"/>
    <x v="102"/>
    <x v="44"/>
    <x v="0"/>
  </r>
  <r>
    <x v="45"/>
    <x v="3"/>
    <x v="3"/>
    <x v="3"/>
    <x v="0"/>
    <x v="0"/>
    <x v="3"/>
    <x v="3"/>
    <x v="497"/>
    <x v="0"/>
    <x v="45"/>
    <x v="0"/>
  </r>
  <r>
    <x v="45"/>
    <x v="1"/>
    <x v="1"/>
    <x v="1"/>
    <x v="0"/>
    <x v="0"/>
    <x v="1"/>
    <x v="1"/>
    <x v="1"/>
    <x v="103"/>
    <x v="45"/>
    <x v="0"/>
  </r>
  <r>
    <x v="46"/>
    <x v="4"/>
    <x v="4"/>
    <x v="4"/>
    <x v="0"/>
    <x v="2"/>
    <x v="4"/>
    <x v="4"/>
    <x v="498"/>
    <x v="0"/>
    <x v="46"/>
    <x v="0"/>
  </r>
  <r>
    <x v="46"/>
    <x v="5"/>
    <x v="0"/>
    <x v="0"/>
    <x v="0"/>
    <x v="2"/>
    <x v="5"/>
    <x v="5"/>
    <x v="499"/>
    <x v="0"/>
    <x v="46"/>
    <x v="0"/>
  </r>
  <r>
    <x v="46"/>
    <x v="1"/>
    <x v="1"/>
    <x v="1"/>
    <x v="0"/>
    <x v="2"/>
    <x v="1"/>
    <x v="1"/>
    <x v="1"/>
    <x v="104"/>
    <x v="46"/>
    <x v="0"/>
  </r>
  <r>
    <x v="46"/>
    <x v="1"/>
    <x v="1"/>
    <x v="1"/>
    <x v="0"/>
    <x v="0"/>
    <x v="1"/>
    <x v="1"/>
    <x v="1"/>
    <x v="105"/>
    <x v="46"/>
    <x v="0"/>
  </r>
  <r>
    <x v="46"/>
    <x v="3"/>
    <x v="3"/>
    <x v="3"/>
    <x v="0"/>
    <x v="1"/>
    <x v="3"/>
    <x v="3"/>
    <x v="500"/>
    <x v="0"/>
    <x v="46"/>
    <x v="0"/>
  </r>
  <r>
    <x v="46"/>
    <x v="12"/>
    <x v="4"/>
    <x v="4"/>
    <x v="0"/>
    <x v="1"/>
    <x v="12"/>
    <x v="12"/>
    <x v="501"/>
    <x v="0"/>
    <x v="46"/>
    <x v="0"/>
  </r>
  <r>
    <x v="46"/>
    <x v="4"/>
    <x v="4"/>
    <x v="4"/>
    <x v="0"/>
    <x v="1"/>
    <x v="4"/>
    <x v="4"/>
    <x v="502"/>
    <x v="0"/>
    <x v="46"/>
    <x v="0"/>
  </r>
  <r>
    <x v="46"/>
    <x v="14"/>
    <x v="1"/>
    <x v="1"/>
    <x v="0"/>
    <x v="1"/>
    <x v="14"/>
    <x v="14"/>
    <x v="240"/>
    <x v="0"/>
    <x v="46"/>
    <x v="0"/>
  </r>
  <r>
    <x v="46"/>
    <x v="1"/>
    <x v="1"/>
    <x v="1"/>
    <x v="0"/>
    <x v="1"/>
    <x v="1"/>
    <x v="1"/>
    <x v="1"/>
    <x v="106"/>
    <x v="46"/>
    <x v="0"/>
  </r>
  <r>
    <x v="47"/>
    <x v="7"/>
    <x v="2"/>
    <x v="2"/>
    <x v="0"/>
    <x v="2"/>
    <x v="7"/>
    <x v="7"/>
    <x v="503"/>
    <x v="0"/>
    <x v="47"/>
    <x v="0"/>
  </r>
  <r>
    <x v="47"/>
    <x v="11"/>
    <x v="6"/>
    <x v="6"/>
    <x v="0"/>
    <x v="2"/>
    <x v="11"/>
    <x v="11"/>
    <x v="504"/>
    <x v="0"/>
    <x v="47"/>
    <x v="0"/>
  </r>
  <r>
    <x v="47"/>
    <x v="10"/>
    <x v="3"/>
    <x v="3"/>
    <x v="0"/>
    <x v="2"/>
    <x v="10"/>
    <x v="10"/>
    <x v="505"/>
    <x v="0"/>
    <x v="47"/>
    <x v="0"/>
  </r>
  <r>
    <x v="47"/>
    <x v="12"/>
    <x v="4"/>
    <x v="4"/>
    <x v="0"/>
    <x v="2"/>
    <x v="12"/>
    <x v="12"/>
    <x v="506"/>
    <x v="0"/>
    <x v="47"/>
    <x v="0"/>
  </r>
  <r>
    <x v="47"/>
    <x v="4"/>
    <x v="4"/>
    <x v="4"/>
    <x v="0"/>
    <x v="2"/>
    <x v="4"/>
    <x v="4"/>
    <x v="507"/>
    <x v="0"/>
    <x v="47"/>
    <x v="0"/>
  </r>
  <r>
    <x v="47"/>
    <x v="5"/>
    <x v="0"/>
    <x v="0"/>
    <x v="0"/>
    <x v="2"/>
    <x v="5"/>
    <x v="5"/>
    <x v="508"/>
    <x v="0"/>
    <x v="47"/>
    <x v="0"/>
  </r>
  <r>
    <x v="47"/>
    <x v="13"/>
    <x v="5"/>
    <x v="5"/>
    <x v="0"/>
    <x v="2"/>
    <x v="13"/>
    <x v="13"/>
    <x v="509"/>
    <x v="0"/>
    <x v="47"/>
    <x v="0"/>
  </r>
  <r>
    <x v="47"/>
    <x v="1"/>
    <x v="1"/>
    <x v="1"/>
    <x v="0"/>
    <x v="2"/>
    <x v="1"/>
    <x v="1"/>
    <x v="1"/>
    <x v="107"/>
    <x v="47"/>
    <x v="0"/>
  </r>
  <r>
    <x v="47"/>
    <x v="7"/>
    <x v="2"/>
    <x v="2"/>
    <x v="0"/>
    <x v="0"/>
    <x v="7"/>
    <x v="7"/>
    <x v="510"/>
    <x v="0"/>
    <x v="47"/>
    <x v="0"/>
  </r>
  <r>
    <x v="47"/>
    <x v="2"/>
    <x v="2"/>
    <x v="2"/>
    <x v="0"/>
    <x v="0"/>
    <x v="2"/>
    <x v="2"/>
    <x v="511"/>
    <x v="0"/>
    <x v="47"/>
    <x v="0"/>
  </r>
  <r>
    <x v="47"/>
    <x v="9"/>
    <x v="6"/>
    <x v="6"/>
    <x v="0"/>
    <x v="0"/>
    <x v="9"/>
    <x v="9"/>
    <x v="512"/>
    <x v="0"/>
    <x v="47"/>
    <x v="0"/>
  </r>
  <r>
    <x v="47"/>
    <x v="11"/>
    <x v="6"/>
    <x v="6"/>
    <x v="0"/>
    <x v="0"/>
    <x v="11"/>
    <x v="11"/>
    <x v="513"/>
    <x v="0"/>
    <x v="47"/>
    <x v="0"/>
  </r>
  <r>
    <x v="47"/>
    <x v="10"/>
    <x v="3"/>
    <x v="3"/>
    <x v="0"/>
    <x v="0"/>
    <x v="10"/>
    <x v="10"/>
    <x v="514"/>
    <x v="0"/>
    <x v="47"/>
    <x v="0"/>
  </r>
  <r>
    <x v="47"/>
    <x v="3"/>
    <x v="3"/>
    <x v="3"/>
    <x v="0"/>
    <x v="0"/>
    <x v="3"/>
    <x v="3"/>
    <x v="515"/>
    <x v="0"/>
    <x v="47"/>
    <x v="0"/>
  </r>
  <r>
    <x v="47"/>
    <x v="12"/>
    <x v="4"/>
    <x v="4"/>
    <x v="0"/>
    <x v="0"/>
    <x v="12"/>
    <x v="12"/>
    <x v="516"/>
    <x v="0"/>
    <x v="47"/>
    <x v="0"/>
  </r>
  <r>
    <x v="47"/>
    <x v="4"/>
    <x v="4"/>
    <x v="4"/>
    <x v="0"/>
    <x v="0"/>
    <x v="4"/>
    <x v="4"/>
    <x v="517"/>
    <x v="0"/>
    <x v="47"/>
    <x v="0"/>
  </r>
  <r>
    <x v="47"/>
    <x v="0"/>
    <x v="0"/>
    <x v="0"/>
    <x v="0"/>
    <x v="0"/>
    <x v="0"/>
    <x v="0"/>
    <x v="518"/>
    <x v="0"/>
    <x v="47"/>
    <x v="0"/>
  </r>
  <r>
    <x v="47"/>
    <x v="5"/>
    <x v="0"/>
    <x v="0"/>
    <x v="0"/>
    <x v="0"/>
    <x v="5"/>
    <x v="5"/>
    <x v="519"/>
    <x v="0"/>
    <x v="47"/>
    <x v="0"/>
  </r>
  <r>
    <x v="47"/>
    <x v="13"/>
    <x v="5"/>
    <x v="5"/>
    <x v="0"/>
    <x v="0"/>
    <x v="13"/>
    <x v="13"/>
    <x v="520"/>
    <x v="0"/>
    <x v="47"/>
    <x v="0"/>
  </r>
  <r>
    <x v="47"/>
    <x v="6"/>
    <x v="5"/>
    <x v="5"/>
    <x v="0"/>
    <x v="0"/>
    <x v="6"/>
    <x v="6"/>
    <x v="521"/>
    <x v="0"/>
    <x v="47"/>
    <x v="0"/>
  </r>
  <r>
    <x v="47"/>
    <x v="14"/>
    <x v="1"/>
    <x v="1"/>
    <x v="0"/>
    <x v="0"/>
    <x v="14"/>
    <x v="14"/>
    <x v="522"/>
    <x v="0"/>
    <x v="47"/>
    <x v="0"/>
  </r>
  <r>
    <x v="47"/>
    <x v="8"/>
    <x v="1"/>
    <x v="1"/>
    <x v="0"/>
    <x v="0"/>
    <x v="8"/>
    <x v="8"/>
    <x v="523"/>
    <x v="0"/>
    <x v="47"/>
    <x v="0"/>
  </r>
  <r>
    <x v="47"/>
    <x v="1"/>
    <x v="1"/>
    <x v="1"/>
    <x v="0"/>
    <x v="0"/>
    <x v="1"/>
    <x v="1"/>
    <x v="1"/>
    <x v="108"/>
    <x v="47"/>
    <x v="0"/>
  </r>
  <r>
    <x v="47"/>
    <x v="7"/>
    <x v="2"/>
    <x v="2"/>
    <x v="0"/>
    <x v="1"/>
    <x v="7"/>
    <x v="7"/>
    <x v="524"/>
    <x v="0"/>
    <x v="47"/>
    <x v="0"/>
  </r>
  <r>
    <x v="47"/>
    <x v="2"/>
    <x v="2"/>
    <x v="2"/>
    <x v="0"/>
    <x v="1"/>
    <x v="2"/>
    <x v="2"/>
    <x v="525"/>
    <x v="0"/>
    <x v="47"/>
    <x v="0"/>
  </r>
  <r>
    <x v="47"/>
    <x v="9"/>
    <x v="6"/>
    <x v="6"/>
    <x v="0"/>
    <x v="1"/>
    <x v="9"/>
    <x v="9"/>
    <x v="526"/>
    <x v="0"/>
    <x v="47"/>
    <x v="0"/>
  </r>
  <r>
    <x v="47"/>
    <x v="10"/>
    <x v="3"/>
    <x v="3"/>
    <x v="0"/>
    <x v="1"/>
    <x v="10"/>
    <x v="10"/>
    <x v="527"/>
    <x v="0"/>
    <x v="47"/>
    <x v="0"/>
  </r>
  <r>
    <x v="47"/>
    <x v="4"/>
    <x v="4"/>
    <x v="4"/>
    <x v="0"/>
    <x v="1"/>
    <x v="4"/>
    <x v="4"/>
    <x v="528"/>
    <x v="0"/>
    <x v="47"/>
    <x v="0"/>
  </r>
  <r>
    <x v="47"/>
    <x v="0"/>
    <x v="0"/>
    <x v="0"/>
    <x v="0"/>
    <x v="1"/>
    <x v="0"/>
    <x v="0"/>
    <x v="249"/>
    <x v="0"/>
    <x v="47"/>
    <x v="0"/>
  </r>
  <r>
    <x v="47"/>
    <x v="13"/>
    <x v="5"/>
    <x v="5"/>
    <x v="0"/>
    <x v="1"/>
    <x v="13"/>
    <x v="13"/>
    <x v="529"/>
    <x v="0"/>
    <x v="47"/>
    <x v="0"/>
  </r>
  <r>
    <x v="47"/>
    <x v="6"/>
    <x v="5"/>
    <x v="5"/>
    <x v="0"/>
    <x v="1"/>
    <x v="6"/>
    <x v="6"/>
    <x v="530"/>
    <x v="0"/>
    <x v="47"/>
    <x v="0"/>
  </r>
  <r>
    <x v="47"/>
    <x v="1"/>
    <x v="1"/>
    <x v="1"/>
    <x v="0"/>
    <x v="1"/>
    <x v="1"/>
    <x v="1"/>
    <x v="1"/>
    <x v="109"/>
    <x v="47"/>
    <x v="0"/>
  </r>
  <r>
    <x v="48"/>
    <x v="10"/>
    <x v="3"/>
    <x v="3"/>
    <x v="0"/>
    <x v="2"/>
    <x v="10"/>
    <x v="10"/>
    <x v="531"/>
    <x v="0"/>
    <x v="48"/>
    <x v="0"/>
  </r>
  <r>
    <x v="48"/>
    <x v="1"/>
    <x v="1"/>
    <x v="1"/>
    <x v="0"/>
    <x v="2"/>
    <x v="1"/>
    <x v="1"/>
    <x v="1"/>
    <x v="110"/>
    <x v="48"/>
    <x v="0"/>
  </r>
  <r>
    <x v="48"/>
    <x v="1"/>
    <x v="1"/>
    <x v="1"/>
    <x v="0"/>
    <x v="0"/>
    <x v="1"/>
    <x v="1"/>
    <x v="1"/>
    <x v="111"/>
    <x v="48"/>
    <x v="0"/>
  </r>
  <r>
    <x v="48"/>
    <x v="1"/>
    <x v="1"/>
    <x v="1"/>
    <x v="0"/>
    <x v="1"/>
    <x v="1"/>
    <x v="1"/>
    <x v="1"/>
    <x v="112"/>
    <x v="48"/>
    <x v="0"/>
  </r>
  <r>
    <x v="49"/>
    <x v="14"/>
    <x v="1"/>
    <x v="1"/>
    <x v="0"/>
    <x v="1"/>
    <x v="14"/>
    <x v="14"/>
    <x v="532"/>
    <x v="0"/>
    <x v="49"/>
    <x v="0"/>
  </r>
  <r>
    <x v="49"/>
    <x v="1"/>
    <x v="1"/>
    <x v="1"/>
    <x v="0"/>
    <x v="1"/>
    <x v="1"/>
    <x v="1"/>
    <x v="1"/>
    <x v="113"/>
    <x v="49"/>
    <x v="0"/>
  </r>
  <r>
    <x v="50"/>
    <x v="2"/>
    <x v="2"/>
    <x v="2"/>
    <x v="0"/>
    <x v="2"/>
    <x v="2"/>
    <x v="2"/>
    <x v="444"/>
    <x v="0"/>
    <x v="50"/>
    <x v="0"/>
  </r>
  <r>
    <x v="50"/>
    <x v="1"/>
    <x v="1"/>
    <x v="1"/>
    <x v="0"/>
    <x v="2"/>
    <x v="1"/>
    <x v="1"/>
    <x v="1"/>
    <x v="114"/>
    <x v="50"/>
    <x v="0"/>
  </r>
  <r>
    <x v="50"/>
    <x v="10"/>
    <x v="3"/>
    <x v="3"/>
    <x v="0"/>
    <x v="0"/>
    <x v="10"/>
    <x v="10"/>
    <x v="533"/>
    <x v="0"/>
    <x v="50"/>
    <x v="0"/>
  </r>
  <r>
    <x v="50"/>
    <x v="3"/>
    <x v="3"/>
    <x v="3"/>
    <x v="0"/>
    <x v="0"/>
    <x v="3"/>
    <x v="3"/>
    <x v="534"/>
    <x v="0"/>
    <x v="50"/>
    <x v="0"/>
  </r>
  <r>
    <x v="50"/>
    <x v="1"/>
    <x v="1"/>
    <x v="1"/>
    <x v="0"/>
    <x v="0"/>
    <x v="1"/>
    <x v="1"/>
    <x v="1"/>
    <x v="115"/>
    <x v="50"/>
    <x v="0"/>
  </r>
  <r>
    <x v="51"/>
    <x v="1"/>
    <x v="1"/>
    <x v="1"/>
    <x v="0"/>
    <x v="2"/>
    <x v="1"/>
    <x v="1"/>
    <x v="1"/>
    <x v="116"/>
    <x v="51"/>
    <x v="0"/>
  </r>
  <r>
    <x v="51"/>
    <x v="6"/>
    <x v="5"/>
    <x v="5"/>
    <x v="0"/>
    <x v="0"/>
    <x v="6"/>
    <x v="6"/>
    <x v="535"/>
    <x v="0"/>
    <x v="51"/>
    <x v="0"/>
  </r>
  <r>
    <x v="51"/>
    <x v="1"/>
    <x v="1"/>
    <x v="1"/>
    <x v="0"/>
    <x v="0"/>
    <x v="1"/>
    <x v="1"/>
    <x v="1"/>
    <x v="117"/>
    <x v="51"/>
    <x v="0"/>
  </r>
  <r>
    <x v="52"/>
    <x v="0"/>
    <x v="0"/>
    <x v="0"/>
    <x v="0"/>
    <x v="0"/>
    <x v="0"/>
    <x v="0"/>
    <x v="536"/>
    <x v="0"/>
    <x v="52"/>
    <x v="0"/>
  </r>
  <r>
    <x v="52"/>
    <x v="14"/>
    <x v="1"/>
    <x v="1"/>
    <x v="0"/>
    <x v="0"/>
    <x v="14"/>
    <x v="14"/>
    <x v="537"/>
    <x v="0"/>
    <x v="52"/>
    <x v="0"/>
  </r>
  <r>
    <x v="52"/>
    <x v="1"/>
    <x v="1"/>
    <x v="1"/>
    <x v="0"/>
    <x v="0"/>
    <x v="1"/>
    <x v="1"/>
    <x v="1"/>
    <x v="118"/>
    <x v="52"/>
    <x v="0"/>
  </r>
  <r>
    <x v="53"/>
    <x v="7"/>
    <x v="2"/>
    <x v="2"/>
    <x v="0"/>
    <x v="0"/>
    <x v="7"/>
    <x v="7"/>
    <x v="538"/>
    <x v="0"/>
    <x v="53"/>
    <x v="0"/>
  </r>
  <r>
    <x v="53"/>
    <x v="2"/>
    <x v="2"/>
    <x v="2"/>
    <x v="0"/>
    <x v="0"/>
    <x v="2"/>
    <x v="2"/>
    <x v="539"/>
    <x v="0"/>
    <x v="53"/>
    <x v="0"/>
  </r>
  <r>
    <x v="53"/>
    <x v="9"/>
    <x v="6"/>
    <x v="6"/>
    <x v="0"/>
    <x v="0"/>
    <x v="9"/>
    <x v="9"/>
    <x v="540"/>
    <x v="0"/>
    <x v="53"/>
    <x v="0"/>
  </r>
  <r>
    <x v="53"/>
    <x v="11"/>
    <x v="6"/>
    <x v="6"/>
    <x v="0"/>
    <x v="0"/>
    <x v="11"/>
    <x v="11"/>
    <x v="541"/>
    <x v="0"/>
    <x v="53"/>
    <x v="0"/>
  </r>
  <r>
    <x v="53"/>
    <x v="10"/>
    <x v="3"/>
    <x v="3"/>
    <x v="0"/>
    <x v="0"/>
    <x v="10"/>
    <x v="10"/>
    <x v="542"/>
    <x v="0"/>
    <x v="53"/>
    <x v="0"/>
  </r>
  <r>
    <x v="53"/>
    <x v="3"/>
    <x v="3"/>
    <x v="3"/>
    <x v="0"/>
    <x v="0"/>
    <x v="3"/>
    <x v="3"/>
    <x v="543"/>
    <x v="0"/>
    <x v="53"/>
    <x v="0"/>
  </r>
  <r>
    <x v="53"/>
    <x v="12"/>
    <x v="4"/>
    <x v="4"/>
    <x v="0"/>
    <x v="0"/>
    <x v="12"/>
    <x v="12"/>
    <x v="544"/>
    <x v="0"/>
    <x v="53"/>
    <x v="0"/>
  </r>
  <r>
    <x v="53"/>
    <x v="4"/>
    <x v="4"/>
    <x v="4"/>
    <x v="0"/>
    <x v="0"/>
    <x v="4"/>
    <x v="4"/>
    <x v="545"/>
    <x v="0"/>
    <x v="53"/>
    <x v="0"/>
  </r>
  <r>
    <x v="53"/>
    <x v="0"/>
    <x v="0"/>
    <x v="0"/>
    <x v="0"/>
    <x v="0"/>
    <x v="0"/>
    <x v="0"/>
    <x v="546"/>
    <x v="0"/>
    <x v="53"/>
    <x v="0"/>
  </r>
  <r>
    <x v="53"/>
    <x v="5"/>
    <x v="0"/>
    <x v="0"/>
    <x v="0"/>
    <x v="0"/>
    <x v="5"/>
    <x v="5"/>
    <x v="547"/>
    <x v="0"/>
    <x v="53"/>
    <x v="0"/>
  </r>
  <r>
    <x v="53"/>
    <x v="13"/>
    <x v="5"/>
    <x v="5"/>
    <x v="0"/>
    <x v="0"/>
    <x v="13"/>
    <x v="13"/>
    <x v="548"/>
    <x v="0"/>
    <x v="53"/>
    <x v="0"/>
  </r>
  <r>
    <x v="53"/>
    <x v="6"/>
    <x v="5"/>
    <x v="5"/>
    <x v="0"/>
    <x v="0"/>
    <x v="6"/>
    <x v="6"/>
    <x v="549"/>
    <x v="0"/>
    <x v="53"/>
    <x v="0"/>
  </r>
  <r>
    <x v="53"/>
    <x v="14"/>
    <x v="1"/>
    <x v="1"/>
    <x v="0"/>
    <x v="0"/>
    <x v="14"/>
    <x v="14"/>
    <x v="550"/>
    <x v="0"/>
    <x v="53"/>
    <x v="0"/>
  </r>
  <r>
    <x v="53"/>
    <x v="8"/>
    <x v="1"/>
    <x v="1"/>
    <x v="0"/>
    <x v="0"/>
    <x v="8"/>
    <x v="8"/>
    <x v="551"/>
    <x v="0"/>
    <x v="53"/>
    <x v="0"/>
  </r>
  <r>
    <x v="53"/>
    <x v="1"/>
    <x v="1"/>
    <x v="1"/>
    <x v="0"/>
    <x v="0"/>
    <x v="1"/>
    <x v="1"/>
    <x v="1"/>
    <x v="119"/>
    <x v="53"/>
    <x v="0"/>
  </r>
  <r>
    <x v="53"/>
    <x v="2"/>
    <x v="2"/>
    <x v="2"/>
    <x v="0"/>
    <x v="1"/>
    <x v="2"/>
    <x v="2"/>
    <x v="552"/>
    <x v="0"/>
    <x v="53"/>
    <x v="0"/>
  </r>
  <r>
    <x v="53"/>
    <x v="10"/>
    <x v="3"/>
    <x v="3"/>
    <x v="0"/>
    <x v="1"/>
    <x v="10"/>
    <x v="10"/>
    <x v="553"/>
    <x v="0"/>
    <x v="53"/>
    <x v="0"/>
  </r>
  <r>
    <x v="53"/>
    <x v="4"/>
    <x v="4"/>
    <x v="4"/>
    <x v="0"/>
    <x v="1"/>
    <x v="4"/>
    <x v="4"/>
    <x v="554"/>
    <x v="0"/>
    <x v="53"/>
    <x v="0"/>
  </r>
  <r>
    <x v="53"/>
    <x v="13"/>
    <x v="5"/>
    <x v="5"/>
    <x v="0"/>
    <x v="1"/>
    <x v="13"/>
    <x v="13"/>
    <x v="555"/>
    <x v="0"/>
    <x v="53"/>
    <x v="0"/>
  </r>
  <r>
    <x v="53"/>
    <x v="14"/>
    <x v="1"/>
    <x v="1"/>
    <x v="0"/>
    <x v="1"/>
    <x v="14"/>
    <x v="14"/>
    <x v="556"/>
    <x v="0"/>
    <x v="53"/>
    <x v="0"/>
  </r>
  <r>
    <x v="53"/>
    <x v="1"/>
    <x v="1"/>
    <x v="1"/>
    <x v="0"/>
    <x v="1"/>
    <x v="1"/>
    <x v="1"/>
    <x v="1"/>
    <x v="120"/>
    <x v="53"/>
    <x v="0"/>
  </r>
  <r>
    <x v="54"/>
    <x v="1"/>
    <x v="1"/>
    <x v="1"/>
    <x v="0"/>
    <x v="2"/>
    <x v="1"/>
    <x v="1"/>
    <x v="1"/>
    <x v="121"/>
    <x v="54"/>
    <x v="0"/>
  </r>
  <r>
    <x v="54"/>
    <x v="9"/>
    <x v="6"/>
    <x v="6"/>
    <x v="0"/>
    <x v="0"/>
    <x v="9"/>
    <x v="9"/>
    <x v="553"/>
    <x v="0"/>
    <x v="54"/>
    <x v="0"/>
  </r>
  <r>
    <x v="54"/>
    <x v="11"/>
    <x v="6"/>
    <x v="6"/>
    <x v="0"/>
    <x v="0"/>
    <x v="11"/>
    <x v="11"/>
    <x v="557"/>
    <x v="0"/>
    <x v="54"/>
    <x v="0"/>
  </r>
  <r>
    <x v="54"/>
    <x v="1"/>
    <x v="1"/>
    <x v="1"/>
    <x v="0"/>
    <x v="0"/>
    <x v="1"/>
    <x v="1"/>
    <x v="1"/>
    <x v="122"/>
    <x v="54"/>
    <x v="0"/>
  </r>
  <r>
    <x v="54"/>
    <x v="9"/>
    <x v="6"/>
    <x v="6"/>
    <x v="0"/>
    <x v="1"/>
    <x v="9"/>
    <x v="9"/>
    <x v="558"/>
    <x v="0"/>
    <x v="54"/>
    <x v="0"/>
  </r>
  <r>
    <x v="54"/>
    <x v="3"/>
    <x v="3"/>
    <x v="3"/>
    <x v="0"/>
    <x v="1"/>
    <x v="3"/>
    <x v="3"/>
    <x v="559"/>
    <x v="0"/>
    <x v="54"/>
    <x v="0"/>
  </r>
  <r>
    <x v="54"/>
    <x v="1"/>
    <x v="1"/>
    <x v="1"/>
    <x v="0"/>
    <x v="1"/>
    <x v="1"/>
    <x v="1"/>
    <x v="1"/>
    <x v="123"/>
    <x v="54"/>
    <x v="0"/>
  </r>
  <r>
    <x v="55"/>
    <x v="1"/>
    <x v="1"/>
    <x v="1"/>
    <x v="0"/>
    <x v="3"/>
    <x v="1"/>
    <x v="1"/>
    <x v="1"/>
    <x v="124"/>
    <x v="55"/>
    <x v="0"/>
  </r>
  <r>
    <x v="55"/>
    <x v="7"/>
    <x v="2"/>
    <x v="2"/>
    <x v="0"/>
    <x v="4"/>
    <x v="7"/>
    <x v="7"/>
    <x v="560"/>
    <x v="0"/>
    <x v="55"/>
    <x v="0"/>
  </r>
  <r>
    <x v="55"/>
    <x v="2"/>
    <x v="2"/>
    <x v="2"/>
    <x v="0"/>
    <x v="4"/>
    <x v="2"/>
    <x v="2"/>
    <x v="561"/>
    <x v="0"/>
    <x v="55"/>
    <x v="0"/>
  </r>
  <r>
    <x v="55"/>
    <x v="9"/>
    <x v="6"/>
    <x v="6"/>
    <x v="0"/>
    <x v="4"/>
    <x v="9"/>
    <x v="9"/>
    <x v="562"/>
    <x v="0"/>
    <x v="55"/>
    <x v="0"/>
  </r>
  <r>
    <x v="55"/>
    <x v="10"/>
    <x v="3"/>
    <x v="3"/>
    <x v="0"/>
    <x v="4"/>
    <x v="10"/>
    <x v="10"/>
    <x v="563"/>
    <x v="0"/>
    <x v="55"/>
    <x v="0"/>
  </r>
  <r>
    <x v="55"/>
    <x v="3"/>
    <x v="3"/>
    <x v="3"/>
    <x v="0"/>
    <x v="4"/>
    <x v="3"/>
    <x v="3"/>
    <x v="564"/>
    <x v="0"/>
    <x v="55"/>
    <x v="0"/>
  </r>
  <r>
    <x v="55"/>
    <x v="12"/>
    <x v="4"/>
    <x v="4"/>
    <x v="0"/>
    <x v="4"/>
    <x v="12"/>
    <x v="12"/>
    <x v="565"/>
    <x v="0"/>
    <x v="55"/>
    <x v="0"/>
  </r>
  <r>
    <x v="55"/>
    <x v="4"/>
    <x v="4"/>
    <x v="4"/>
    <x v="0"/>
    <x v="4"/>
    <x v="4"/>
    <x v="4"/>
    <x v="566"/>
    <x v="0"/>
    <x v="55"/>
    <x v="0"/>
  </r>
  <r>
    <x v="55"/>
    <x v="0"/>
    <x v="0"/>
    <x v="0"/>
    <x v="0"/>
    <x v="4"/>
    <x v="0"/>
    <x v="0"/>
    <x v="567"/>
    <x v="0"/>
    <x v="55"/>
    <x v="0"/>
  </r>
  <r>
    <x v="55"/>
    <x v="5"/>
    <x v="0"/>
    <x v="0"/>
    <x v="0"/>
    <x v="4"/>
    <x v="5"/>
    <x v="5"/>
    <x v="562"/>
    <x v="0"/>
    <x v="55"/>
    <x v="0"/>
  </r>
  <r>
    <x v="55"/>
    <x v="13"/>
    <x v="5"/>
    <x v="5"/>
    <x v="0"/>
    <x v="4"/>
    <x v="13"/>
    <x v="13"/>
    <x v="568"/>
    <x v="0"/>
    <x v="55"/>
    <x v="0"/>
  </r>
  <r>
    <x v="55"/>
    <x v="6"/>
    <x v="5"/>
    <x v="5"/>
    <x v="0"/>
    <x v="4"/>
    <x v="6"/>
    <x v="6"/>
    <x v="569"/>
    <x v="0"/>
    <x v="55"/>
    <x v="0"/>
  </r>
  <r>
    <x v="55"/>
    <x v="14"/>
    <x v="1"/>
    <x v="1"/>
    <x v="0"/>
    <x v="4"/>
    <x v="14"/>
    <x v="14"/>
    <x v="570"/>
    <x v="0"/>
    <x v="55"/>
    <x v="0"/>
  </r>
  <r>
    <x v="55"/>
    <x v="8"/>
    <x v="1"/>
    <x v="1"/>
    <x v="0"/>
    <x v="4"/>
    <x v="8"/>
    <x v="8"/>
    <x v="571"/>
    <x v="0"/>
    <x v="55"/>
    <x v="0"/>
  </r>
  <r>
    <x v="55"/>
    <x v="1"/>
    <x v="1"/>
    <x v="1"/>
    <x v="0"/>
    <x v="4"/>
    <x v="1"/>
    <x v="1"/>
    <x v="1"/>
    <x v="125"/>
    <x v="55"/>
    <x v="0"/>
  </r>
  <r>
    <x v="55"/>
    <x v="14"/>
    <x v="1"/>
    <x v="1"/>
    <x v="0"/>
    <x v="5"/>
    <x v="14"/>
    <x v="14"/>
    <x v="572"/>
    <x v="0"/>
    <x v="55"/>
    <x v="0"/>
  </r>
  <r>
    <x v="55"/>
    <x v="8"/>
    <x v="1"/>
    <x v="1"/>
    <x v="0"/>
    <x v="5"/>
    <x v="8"/>
    <x v="8"/>
    <x v="573"/>
    <x v="0"/>
    <x v="55"/>
    <x v="0"/>
  </r>
  <r>
    <x v="55"/>
    <x v="1"/>
    <x v="1"/>
    <x v="1"/>
    <x v="0"/>
    <x v="5"/>
    <x v="1"/>
    <x v="1"/>
    <x v="1"/>
    <x v="126"/>
    <x v="55"/>
    <x v="0"/>
  </r>
  <r>
    <x v="55"/>
    <x v="7"/>
    <x v="2"/>
    <x v="2"/>
    <x v="0"/>
    <x v="6"/>
    <x v="7"/>
    <x v="7"/>
    <x v="574"/>
    <x v="0"/>
    <x v="55"/>
    <x v="0"/>
  </r>
  <r>
    <x v="55"/>
    <x v="2"/>
    <x v="2"/>
    <x v="2"/>
    <x v="0"/>
    <x v="6"/>
    <x v="2"/>
    <x v="2"/>
    <x v="575"/>
    <x v="0"/>
    <x v="55"/>
    <x v="0"/>
  </r>
  <r>
    <x v="55"/>
    <x v="10"/>
    <x v="3"/>
    <x v="3"/>
    <x v="0"/>
    <x v="6"/>
    <x v="10"/>
    <x v="10"/>
    <x v="576"/>
    <x v="0"/>
    <x v="55"/>
    <x v="0"/>
  </r>
  <r>
    <x v="55"/>
    <x v="12"/>
    <x v="4"/>
    <x v="4"/>
    <x v="0"/>
    <x v="6"/>
    <x v="12"/>
    <x v="12"/>
    <x v="577"/>
    <x v="0"/>
    <x v="55"/>
    <x v="0"/>
  </r>
  <r>
    <x v="55"/>
    <x v="4"/>
    <x v="4"/>
    <x v="4"/>
    <x v="0"/>
    <x v="6"/>
    <x v="4"/>
    <x v="4"/>
    <x v="578"/>
    <x v="0"/>
    <x v="55"/>
    <x v="0"/>
  </r>
  <r>
    <x v="55"/>
    <x v="5"/>
    <x v="0"/>
    <x v="0"/>
    <x v="0"/>
    <x v="6"/>
    <x v="5"/>
    <x v="5"/>
    <x v="579"/>
    <x v="0"/>
    <x v="55"/>
    <x v="0"/>
  </r>
  <r>
    <x v="55"/>
    <x v="13"/>
    <x v="5"/>
    <x v="5"/>
    <x v="0"/>
    <x v="6"/>
    <x v="13"/>
    <x v="13"/>
    <x v="580"/>
    <x v="0"/>
    <x v="55"/>
    <x v="0"/>
  </r>
  <r>
    <x v="55"/>
    <x v="6"/>
    <x v="5"/>
    <x v="5"/>
    <x v="0"/>
    <x v="6"/>
    <x v="6"/>
    <x v="6"/>
    <x v="581"/>
    <x v="0"/>
    <x v="55"/>
    <x v="0"/>
  </r>
  <r>
    <x v="55"/>
    <x v="14"/>
    <x v="1"/>
    <x v="1"/>
    <x v="0"/>
    <x v="6"/>
    <x v="14"/>
    <x v="14"/>
    <x v="582"/>
    <x v="0"/>
    <x v="55"/>
    <x v="0"/>
  </r>
  <r>
    <x v="55"/>
    <x v="8"/>
    <x v="1"/>
    <x v="1"/>
    <x v="0"/>
    <x v="6"/>
    <x v="8"/>
    <x v="8"/>
    <x v="583"/>
    <x v="0"/>
    <x v="55"/>
    <x v="0"/>
  </r>
  <r>
    <x v="55"/>
    <x v="1"/>
    <x v="1"/>
    <x v="1"/>
    <x v="0"/>
    <x v="6"/>
    <x v="1"/>
    <x v="1"/>
    <x v="1"/>
    <x v="127"/>
    <x v="55"/>
    <x v="0"/>
  </r>
  <r>
    <x v="55"/>
    <x v="7"/>
    <x v="2"/>
    <x v="2"/>
    <x v="0"/>
    <x v="7"/>
    <x v="7"/>
    <x v="7"/>
    <x v="584"/>
    <x v="0"/>
    <x v="55"/>
    <x v="0"/>
  </r>
  <r>
    <x v="55"/>
    <x v="2"/>
    <x v="2"/>
    <x v="2"/>
    <x v="0"/>
    <x v="7"/>
    <x v="2"/>
    <x v="2"/>
    <x v="585"/>
    <x v="0"/>
    <x v="55"/>
    <x v="0"/>
  </r>
  <r>
    <x v="55"/>
    <x v="9"/>
    <x v="6"/>
    <x v="6"/>
    <x v="0"/>
    <x v="7"/>
    <x v="9"/>
    <x v="9"/>
    <x v="586"/>
    <x v="0"/>
    <x v="55"/>
    <x v="0"/>
  </r>
  <r>
    <x v="55"/>
    <x v="10"/>
    <x v="3"/>
    <x v="3"/>
    <x v="0"/>
    <x v="7"/>
    <x v="10"/>
    <x v="10"/>
    <x v="587"/>
    <x v="0"/>
    <x v="55"/>
    <x v="0"/>
  </r>
  <r>
    <x v="55"/>
    <x v="3"/>
    <x v="3"/>
    <x v="3"/>
    <x v="0"/>
    <x v="7"/>
    <x v="3"/>
    <x v="3"/>
    <x v="588"/>
    <x v="0"/>
    <x v="55"/>
    <x v="0"/>
  </r>
  <r>
    <x v="55"/>
    <x v="12"/>
    <x v="4"/>
    <x v="4"/>
    <x v="0"/>
    <x v="7"/>
    <x v="12"/>
    <x v="12"/>
    <x v="589"/>
    <x v="0"/>
    <x v="55"/>
    <x v="0"/>
  </r>
  <r>
    <x v="55"/>
    <x v="4"/>
    <x v="4"/>
    <x v="4"/>
    <x v="0"/>
    <x v="7"/>
    <x v="4"/>
    <x v="4"/>
    <x v="590"/>
    <x v="0"/>
    <x v="55"/>
    <x v="0"/>
  </r>
  <r>
    <x v="55"/>
    <x v="0"/>
    <x v="0"/>
    <x v="0"/>
    <x v="0"/>
    <x v="7"/>
    <x v="0"/>
    <x v="0"/>
    <x v="591"/>
    <x v="0"/>
    <x v="55"/>
    <x v="0"/>
  </r>
  <r>
    <x v="55"/>
    <x v="5"/>
    <x v="0"/>
    <x v="0"/>
    <x v="0"/>
    <x v="7"/>
    <x v="5"/>
    <x v="5"/>
    <x v="592"/>
    <x v="0"/>
    <x v="55"/>
    <x v="0"/>
  </r>
  <r>
    <x v="55"/>
    <x v="13"/>
    <x v="5"/>
    <x v="5"/>
    <x v="0"/>
    <x v="7"/>
    <x v="13"/>
    <x v="13"/>
    <x v="593"/>
    <x v="0"/>
    <x v="55"/>
    <x v="0"/>
  </r>
  <r>
    <x v="55"/>
    <x v="6"/>
    <x v="5"/>
    <x v="5"/>
    <x v="0"/>
    <x v="7"/>
    <x v="6"/>
    <x v="6"/>
    <x v="594"/>
    <x v="0"/>
    <x v="55"/>
    <x v="0"/>
  </r>
  <r>
    <x v="55"/>
    <x v="14"/>
    <x v="1"/>
    <x v="1"/>
    <x v="0"/>
    <x v="7"/>
    <x v="14"/>
    <x v="14"/>
    <x v="595"/>
    <x v="0"/>
    <x v="55"/>
    <x v="0"/>
  </r>
  <r>
    <x v="55"/>
    <x v="8"/>
    <x v="1"/>
    <x v="1"/>
    <x v="0"/>
    <x v="7"/>
    <x v="8"/>
    <x v="8"/>
    <x v="596"/>
    <x v="0"/>
    <x v="55"/>
    <x v="0"/>
  </r>
  <r>
    <x v="55"/>
    <x v="1"/>
    <x v="1"/>
    <x v="1"/>
    <x v="0"/>
    <x v="7"/>
    <x v="1"/>
    <x v="1"/>
    <x v="1"/>
    <x v="128"/>
    <x v="55"/>
    <x v="0"/>
  </r>
  <r>
    <x v="55"/>
    <x v="14"/>
    <x v="1"/>
    <x v="1"/>
    <x v="0"/>
    <x v="8"/>
    <x v="14"/>
    <x v="14"/>
    <x v="597"/>
    <x v="0"/>
    <x v="55"/>
    <x v="0"/>
  </r>
  <r>
    <x v="55"/>
    <x v="22"/>
    <x v="1"/>
    <x v="1"/>
    <x v="0"/>
    <x v="8"/>
    <x v="19"/>
    <x v="22"/>
    <x v="598"/>
    <x v="0"/>
    <x v="55"/>
    <x v="0"/>
  </r>
  <r>
    <x v="55"/>
    <x v="1"/>
    <x v="1"/>
    <x v="1"/>
    <x v="0"/>
    <x v="8"/>
    <x v="1"/>
    <x v="1"/>
    <x v="1"/>
    <x v="129"/>
    <x v="55"/>
    <x v="0"/>
  </r>
  <r>
    <x v="55"/>
    <x v="10"/>
    <x v="3"/>
    <x v="3"/>
    <x v="0"/>
    <x v="9"/>
    <x v="10"/>
    <x v="10"/>
    <x v="599"/>
    <x v="0"/>
    <x v="55"/>
    <x v="0"/>
  </r>
  <r>
    <x v="55"/>
    <x v="3"/>
    <x v="3"/>
    <x v="3"/>
    <x v="0"/>
    <x v="9"/>
    <x v="3"/>
    <x v="3"/>
    <x v="600"/>
    <x v="0"/>
    <x v="55"/>
    <x v="0"/>
  </r>
  <r>
    <x v="55"/>
    <x v="12"/>
    <x v="4"/>
    <x v="4"/>
    <x v="0"/>
    <x v="9"/>
    <x v="12"/>
    <x v="12"/>
    <x v="601"/>
    <x v="0"/>
    <x v="55"/>
    <x v="0"/>
  </r>
  <r>
    <x v="55"/>
    <x v="4"/>
    <x v="4"/>
    <x v="4"/>
    <x v="0"/>
    <x v="9"/>
    <x v="4"/>
    <x v="4"/>
    <x v="602"/>
    <x v="0"/>
    <x v="55"/>
    <x v="0"/>
  </r>
  <r>
    <x v="55"/>
    <x v="0"/>
    <x v="0"/>
    <x v="0"/>
    <x v="0"/>
    <x v="9"/>
    <x v="0"/>
    <x v="0"/>
    <x v="603"/>
    <x v="0"/>
    <x v="55"/>
    <x v="0"/>
  </r>
  <r>
    <x v="55"/>
    <x v="5"/>
    <x v="0"/>
    <x v="0"/>
    <x v="0"/>
    <x v="9"/>
    <x v="5"/>
    <x v="5"/>
    <x v="604"/>
    <x v="0"/>
    <x v="55"/>
    <x v="0"/>
  </r>
  <r>
    <x v="55"/>
    <x v="14"/>
    <x v="1"/>
    <x v="1"/>
    <x v="0"/>
    <x v="9"/>
    <x v="14"/>
    <x v="14"/>
    <x v="605"/>
    <x v="0"/>
    <x v="55"/>
    <x v="0"/>
  </r>
  <r>
    <x v="55"/>
    <x v="8"/>
    <x v="1"/>
    <x v="1"/>
    <x v="0"/>
    <x v="9"/>
    <x v="8"/>
    <x v="8"/>
    <x v="606"/>
    <x v="0"/>
    <x v="55"/>
    <x v="0"/>
  </r>
  <r>
    <x v="55"/>
    <x v="1"/>
    <x v="1"/>
    <x v="1"/>
    <x v="0"/>
    <x v="9"/>
    <x v="1"/>
    <x v="1"/>
    <x v="1"/>
    <x v="130"/>
    <x v="55"/>
    <x v="0"/>
  </r>
  <r>
    <x v="55"/>
    <x v="3"/>
    <x v="3"/>
    <x v="3"/>
    <x v="0"/>
    <x v="10"/>
    <x v="3"/>
    <x v="3"/>
    <x v="607"/>
    <x v="0"/>
    <x v="55"/>
    <x v="0"/>
  </r>
  <r>
    <x v="55"/>
    <x v="12"/>
    <x v="4"/>
    <x v="4"/>
    <x v="0"/>
    <x v="10"/>
    <x v="12"/>
    <x v="12"/>
    <x v="608"/>
    <x v="0"/>
    <x v="55"/>
    <x v="0"/>
  </r>
  <r>
    <x v="55"/>
    <x v="4"/>
    <x v="4"/>
    <x v="4"/>
    <x v="0"/>
    <x v="10"/>
    <x v="4"/>
    <x v="4"/>
    <x v="609"/>
    <x v="0"/>
    <x v="55"/>
    <x v="0"/>
  </r>
  <r>
    <x v="55"/>
    <x v="5"/>
    <x v="0"/>
    <x v="0"/>
    <x v="0"/>
    <x v="10"/>
    <x v="5"/>
    <x v="5"/>
    <x v="610"/>
    <x v="0"/>
    <x v="55"/>
    <x v="0"/>
  </r>
  <r>
    <x v="55"/>
    <x v="13"/>
    <x v="5"/>
    <x v="5"/>
    <x v="0"/>
    <x v="10"/>
    <x v="13"/>
    <x v="13"/>
    <x v="611"/>
    <x v="0"/>
    <x v="55"/>
    <x v="0"/>
  </r>
  <r>
    <x v="55"/>
    <x v="14"/>
    <x v="1"/>
    <x v="1"/>
    <x v="0"/>
    <x v="10"/>
    <x v="14"/>
    <x v="14"/>
    <x v="612"/>
    <x v="0"/>
    <x v="55"/>
    <x v="0"/>
  </r>
  <r>
    <x v="55"/>
    <x v="1"/>
    <x v="1"/>
    <x v="1"/>
    <x v="0"/>
    <x v="10"/>
    <x v="1"/>
    <x v="1"/>
    <x v="1"/>
    <x v="131"/>
    <x v="55"/>
    <x v="0"/>
  </r>
  <r>
    <x v="55"/>
    <x v="7"/>
    <x v="2"/>
    <x v="2"/>
    <x v="0"/>
    <x v="11"/>
    <x v="7"/>
    <x v="7"/>
    <x v="613"/>
    <x v="0"/>
    <x v="55"/>
    <x v="0"/>
  </r>
  <r>
    <x v="55"/>
    <x v="2"/>
    <x v="2"/>
    <x v="2"/>
    <x v="0"/>
    <x v="11"/>
    <x v="2"/>
    <x v="2"/>
    <x v="614"/>
    <x v="0"/>
    <x v="55"/>
    <x v="0"/>
  </r>
  <r>
    <x v="55"/>
    <x v="17"/>
    <x v="2"/>
    <x v="2"/>
    <x v="0"/>
    <x v="11"/>
    <x v="16"/>
    <x v="17"/>
    <x v="615"/>
    <x v="0"/>
    <x v="55"/>
    <x v="0"/>
  </r>
  <r>
    <x v="55"/>
    <x v="9"/>
    <x v="6"/>
    <x v="6"/>
    <x v="0"/>
    <x v="11"/>
    <x v="9"/>
    <x v="9"/>
    <x v="616"/>
    <x v="0"/>
    <x v="55"/>
    <x v="0"/>
  </r>
  <r>
    <x v="55"/>
    <x v="11"/>
    <x v="6"/>
    <x v="6"/>
    <x v="0"/>
    <x v="11"/>
    <x v="11"/>
    <x v="11"/>
    <x v="617"/>
    <x v="0"/>
    <x v="55"/>
    <x v="0"/>
  </r>
  <r>
    <x v="55"/>
    <x v="10"/>
    <x v="3"/>
    <x v="3"/>
    <x v="0"/>
    <x v="11"/>
    <x v="10"/>
    <x v="10"/>
    <x v="618"/>
    <x v="0"/>
    <x v="55"/>
    <x v="0"/>
  </r>
  <r>
    <x v="55"/>
    <x v="3"/>
    <x v="3"/>
    <x v="3"/>
    <x v="0"/>
    <x v="11"/>
    <x v="3"/>
    <x v="3"/>
    <x v="619"/>
    <x v="0"/>
    <x v="55"/>
    <x v="0"/>
  </r>
  <r>
    <x v="55"/>
    <x v="12"/>
    <x v="4"/>
    <x v="4"/>
    <x v="0"/>
    <x v="11"/>
    <x v="12"/>
    <x v="12"/>
    <x v="620"/>
    <x v="0"/>
    <x v="55"/>
    <x v="0"/>
  </r>
  <r>
    <x v="55"/>
    <x v="4"/>
    <x v="4"/>
    <x v="4"/>
    <x v="0"/>
    <x v="11"/>
    <x v="4"/>
    <x v="4"/>
    <x v="621"/>
    <x v="0"/>
    <x v="55"/>
    <x v="0"/>
  </r>
  <r>
    <x v="55"/>
    <x v="0"/>
    <x v="0"/>
    <x v="0"/>
    <x v="0"/>
    <x v="11"/>
    <x v="0"/>
    <x v="0"/>
    <x v="622"/>
    <x v="0"/>
    <x v="55"/>
    <x v="0"/>
  </r>
  <r>
    <x v="55"/>
    <x v="5"/>
    <x v="0"/>
    <x v="0"/>
    <x v="0"/>
    <x v="11"/>
    <x v="5"/>
    <x v="5"/>
    <x v="623"/>
    <x v="0"/>
    <x v="55"/>
    <x v="0"/>
  </r>
  <r>
    <x v="55"/>
    <x v="13"/>
    <x v="5"/>
    <x v="5"/>
    <x v="0"/>
    <x v="11"/>
    <x v="13"/>
    <x v="13"/>
    <x v="624"/>
    <x v="0"/>
    <x v="55"/>
    <x v="0"/>
  </r>
  <r>
    <x v="55"/>
    <x v="6"/>
    <x v="5"/>
    <x v="5"/>
    <x v="0"/>
    <x v="11"/>
    <x v="6"/>
    <x v="6"/>
    <x v="625"/>
    <x v="0"/>
    <x v="55"/>
    <x v="0"/>
  </r>
  <r>
    <x v="55"/>
    <x v="14"/>
    <x v="1"/>
    <x v="1"/>
    <x v="0"/>
    <x v="11"/>
    <x v="14"/>
    <x v="14"/>
    <x v="626"/>
    <x v="0"/>
    <x v="55"/>
    <x v="0"/>
  </r>
  <r>
    <x v="55"/>
    <x v="8"/>
    <x v="1"/>
    <x v="1"/>
    <x v="0"/>
    <x v="11"/>
    <x v="8"/>
    <x v="8"/>
    <x v="627"/>
    <x v="0"/>
    <x v="55"/>
    <x v="0"/>
  </r>
  <r>
    <x v="55"/>
    <x v="1"/>
    <x v="1"/>
    <x v="1"/>
    <x v="0"/>
    <x v="11"/>
    <x v="1"/>
    <x v="1"/>
    <x v="1"/>
    <x v="132"/>
    <x v="55"/>
    <x v="0"/>
  </r>
  <r>
    <x v="55"/>
    <x v="12"/>
    <x v="4"/>
    <x v="4"/>
    <x v="0"/>
    <x v="12"/>
    <x v="12"/>
    <x v="12"/>
    <x v="628"/>
    <x v="0"/>
    <x v="55"/>
    <x v="0"/>
  </r>
  <r>
    <x v="55"/>
    <x v="4"/>
    <x v="4"/>
    <x v="4"/>
    <x v="0"/>
    <x v="12"/>
    <x v="4"/>
    <x v="4"/>
    <x v="629"/>
    <x v="0"/>
    <x v="55"/>
    <x v="0"/>
  </r>
  <r>
    <x v="55"/>
    <x v="1"/>
    <x v="1"/>
    <x v="1"/>
    <x v="0"/>
    <x v="12"/>
    <x v="1"/>
    <x v="1"/>
    <x v="1"/>
    <x v="133"/>
    <x v="55"/>
    <x v="0"/>
  </r>
  <r>
    <x v="55"/>
    <x v="12"/>
    <x v="4"/>
    <x v="4"/>
    <x v="0"/>
    <x v="13"/>
    <x v="12"/>
    <x v="12"/>
    <x v="630"/>
    <x v="0"/>
    <x v="55"/>
    <x v="0"/>
  </r>
  <r>
    <x v="55"/>
    <x v="0"/>
    <x v="0"/>
    <x v="0"/>
    <x v="0"/>
    <x v="13"/>
    <x v="0"/>
    <x v="0"/>
    <x v="631"/>
    <x v="0"/>
    <x v="55"/>
    <x v="0"/>
  </r>
  <r>
    <x v="55"/>
    <x v="14"/>
    <x v="1"/>
    <x v="1"/>
    <x v="0"/>
    <x v="13"/>
    <x v="14"/>
    <x v="14"/>
    <x v="632"/>
    <x v="0"/>
    <x v="55"/>
    <x v="0"/>
  </r>
  <r>
    <x v="55"/>
    <x v="8"/>
    <x v="1"/>
    <x v="1"/>
    <x v="0"/>
    <x v="13"/>
    <x v="8"/>
    <x v="8"/>
    <x v="633"/>
    <x v="0"/>
    <x v="55"/>
    <x v="0"/>
  </r>
  <r>
    <x v="55"/>
    <x v="1"/>
    <x v="1"/>
    <x v="1"/>
    <x v="0"/>
    <x v="13"/>
    <x v="1"/>
    <x v="1"/>
    <x v="1"/>
    <x v="134"/>
    <x v="55"/>
    <x v="0"/>
  </r>
  <r>
    <x v="55"/>
    <x v="7"/>
    <x v="2"/>
    <x v="2"/>
    <x v="0"/>
    <x v="14"/>
    <x v="7"/>
    <x v="7"/>
    <x v="634"/>
    <x v="0"/>
    <x v="55"/>
    <x v="0"/>
  </r>
  <r>
    <x v="55"/>
    <x v="2"/>
    <x v="2"/>
    <x v="2"/>
    <x v="0"/>
    <x v="14"/>
    <x v="2"/>
    <x v="2"/>
    <x v="635"/>
    <x v="0"/>
    <x v="55"/>
    <x v="0"/>
  </r>
  <r>
    <x v="55"/>
    <x v="9"/>
    <x v="6"/>
    <x v="6"/>
    <x v="0"/>
    <x v="14"/>
    <x v="9"/>
    <x v="9"/>
    <x v="636"/>
    <x v="0"/>
    <x v="55"/>
    <x v="0"/>
  </r>
  <r>
    <x v="55"/>
    <x v="11"/>
    <x v="6"/>
    <x v="6"/>
    <x v="0"/>
    <x v="14"/>
    <x v="11"/>
    <x v="11"/>
    <x v="637"/>
    <x v="0"/>
    <x v="55"/>
    <x v="0"/>
  </r>
  <r>
    <x v="55"/>
    <x v="23"/>
    <x v="3"/>
    <x v="3"/>
    <x v="0"/>
    <x v="14"/>
    <x v="17"/>
    <x v="23"/>
    <x v="638"/>
    <x v="0"/>
    <x v="55"/>
    <x v="0"/>
  </r>
  <r>
    <x v="55"/>
    <x v="10"/>
    <x v="3"/>
    <x v="3"/>
    <x v="0"/>
    <x v="14"/>
    <x v="10"/>
    <x v="10"/>
    <x v="639"/>
    <x v="0"/>
    <x v="55"/>
    <x v="0"/>
  </r>
  <r>
    <x v="55"/>
    <x v="3"/>
    <x v="3"/>
    <x v="3"/>
    <x v="0"/>
    <x v="14"/>
    <x v="3"/>
    <x v="3"/>
    <x v="640"/>
    <x v="0"/>
    <x v="55"/>
    <x v="0"/>
  </r>
  <r>
    <x v="55"/>
    <x v="12"/>
    <x v="4"/>
    <x v="4"/>
    <x v="0"/>
    <x v="14"/>
    <x v="12"/>
    <x v="12"/>
    <x v="641"/>
    <x v="0"/>
    <x v="55"/>
    <x v="0"/>
  </r>
  <r>
    <x v="55"/>
    <x v="4"/>
    <x v="4"/>
    <x v="4"/>
    <x v="0"/>
    <x v="14"/>
    <x v="4"/>
    <x v="4"/>
    <x v="642"/>
    <x v="0"/>
    <x v="55"/>
    <x v="0"/>
  </r>
  <r>
    <x v="55"/>
    <x v="0"/>
    <x v="0"/>
    <x v="0"/>
    <x v="0"/>
    <x v="14"/>
    <x v="0"/>
    <x v="0"/>
    <x v="643"/>
    <x v="0"/>
    <x v="55"/>
    <x v="0"/>
  </r>
  <r>
    <x v="55"/>
    <x v="5"/>
    <x v="0"/>
    <x v="0"/>
    <x v="0"/>
    <x v="14"/>
    <x v="5"/>
    <x v="5"/>
    <x v="644"/>
    <x v="0"/>
    <x v="55"/>
    <x v="0"/>
  </r>
  <r>
    <x v="55"/>
    <x v="13"/>
    <x v="5"/>
    <x v="5"/>
    <x v="0"/>
    <x v="14"/>
    <x v="13"/>
    <x v="13"/>
    <x v="645"/>
    <x v="0"/>
    <x v="55"/>
    <x v="0"/>
  </r>
  <r>
    <x v="55"/>
    <x v="6"/>
    <x v="5"/>
    <x v="5"/>
    <x v="0"/>
    <x v="14"/>
    <x v="6"/>
    <x v="6"/>
    <x v="646"/>
    <x v="0"/>
    <x v="55"/>
    <x v="0"/>
  </r>
  <r>
    <x v="55"/>
    <x v="14"/>
    <x v="1"/>
    <x v="1"/>
    <x v="0"/>
    <x v="14"/>
    <x v="14"/>
    <x v="14"/>
    <x v="647"/>
    <x v="0"/>
    <x v="55"/>
    <x v="0"/>
  </r>
  <r>
    <x v="55"/>
    <x v="8"/>
    <x v="1"/>
    <x v="1"/>
    <x v="0"/>
    <x v="14"/>
    <x v="8"/>
    <x v="8"/>
    <x v="648"/>
    <x v="0"/>
    <x v="55"/>
    <x v="0"/>
  </r>
  <r>
    <x v="55"/>
    <x v="1"/>
    <x v="1"/>
    <x v="1"/>
    <x v="0"/>
    <x v="14"/>
    <x v="1"/>
    <x v="1"/>
    <x v="1"/>
    <x v="135"/>
    <x v="55"/>
    <x v="0"/>
  </r>
  <r>
    <x v="55"/>
    <x v="7"/>
    <x v="2"/>
    <x v="2"/>
    <x v="0"/>
    <x v="15"/>
    <x v="7"/>
    <x v="7"/>
    <x v="649"/>
    <x v="0"/>
    <x v="55"/>
    <x v="0"/>
  </r>
  <r>
    <x v="55"/>
    <x v="2"/>
    <x v="2"/>
    <x v="2"/>
    <x v="0"/>
    <x v="15"/>
    <x v="2"/>
    <x v="2"/>
    <x v="650"/>
    <x v="0"/>
    <x v="55"/>
    <x v="0"/>
  </r>
  <r>
    <x v="55"/>
    <x v="9"/>
    <x v="6"/>
    <x v="6"/>
    <x v="0"/>
    <x v="15"/>
    <x v="9"/>
    <x v="9"/>
    <x v="651"/>
    <x v="0"/>
    <x v="55"/>
    <x v="0"/>
  </r>
  <r>
    <x v="55"/>
    <x v="10"/>
    <x v="3"/>
    <x v="3"/>
    <x v="0"/>
    <x v="15"/>
    <x v="10"/>
    <x v="10"/>
    <x v="652"/>
    <x v="0"/>
    <x v="55"/>
    <x v="0"/>
  </r>
  <r>
    <x v="55"/>
    <x v="12"/>
    <x v="4"/>
    <x v="4"/>
    <x v="0"/>
    <x v="15"/>
    <x v="12"/>
    <x v="12"/>
    <x v="653"/>
    <x v="0"/>
    <x v="55"/>
    <x v="0"/>
  </r>
  <r>
    <x v="55"/>
    <x v="4"/>
    <x v="4"/>
    <x v="4"/>
    <x v="0"/>
    <x v="15"/>
    <x v="4"/>
    <x v="4"/>
    <x v="654"/>
    <x v="0"/>
    <x v="55"/>
    <x v="0"/>
  </r>
  <r>
    <x v="55"/>
    <x v="13"/>
    <x v="5"/>
    <x v="5"/>
    <x v="0"/>
    <x v="15"/>
    <x v="13"/>
    <x v="13"/>
    <x v="655"/>
    <x v="0"/>
    <x v="55"/>
    <x v="0"/>
  </r>
  <r>
    <x v="55"/>
    <x v="14"/>
    <x v="1"/>
    <x v="1"/>
    <x v="0"/>
    <x v="15"/>
    <x v="14"/>
    <x v="14"/>
    <x v="656"/>
    <x v="0"/>
    <x v="55"/>
    <x v="0"/>
  </r>
  <r>
    <x v="55"/>
    <x v="8"/>
    <x v="1"/>
    <x v="1"/>
    <x v="0"/>
    <x v="15"/>
    <x v="8"/>
    <x v="8"/>
    <x v="657"/>
    <x v="0"/>
    <x v="55"/>
    <x v="0"/>
  </r>
  <r>
    <x v="55"/>
    <x v="1"/>
    <x v="1"/>
    <x v="1"/>
    <x v="0"/>
    <x v="15"/>
    <x v="1"/>
    <x v="1"/>
    <x v="1"/>
    <x v="136"/>
    <x v="55"/>
    <x v="0"/>
  </r>
  <r>
    <x v="55"/>
    <x v="1"/>
    <x v="1"/>
    <x v="1"/>
    <x v="0"/>
    <x v="16"/>
    <x v="1"/>
    <x v="1"/>
    <x v="1"/>
    <x v="137"/>
    <x v="55"/>
    <x v="0"/>
  </r>
  <r>
    <x v="55"/>
    <x v="1"/>
    <x v="1"/>
    <x v="1"/>
    <x v="0"/>
    <x v="17"/>
    <x v="1"/>
    <x v="1"/>
    <x v="1"/>
    <x v="138"/>
    <x v="55"/>
    <x v="0"/>
  </r>
  <r>
    <x v="55"/>
    <x v="11"/>
    <x v="6"/>
    <x v="6"/>
    <x v="0"/>
    <x v="18"/>
    <x v="11"/>
    <x v="11"/>
    <x v="658"/>
    <x v="0"/>
    <x v="55"/>
    <x v="0"/>
  </r>
  <r>
    <x v="55"/>
    <x v="12"/>
    <x v="4"/>
    <x v="4"/>
    <x v="0"/>
    <x v="18"/>
    <x v="12"/>
    <x v="12"/>
    <x v="659"/>
    <x v="0"/>
    <x v="55"/>
    <x v="0"/>
  </r>
  <r>
    <x v="55"/>
    <x v="1"/>
    <x v="1"/>
    <x v="1"/>
    <x v="0"/>
    <x v="18"/>
    <x v="1"/>
    <x v="1"/>
    <x v="1"/>
    <x v="139"/>
    <x v="55"/>
    <x v="0"/>
  </r>
  <r>
    <x v="56"/>
    <x v="7"/>
    <x v="2"/>
    <x v="2"/>
    <x v="0"/>
    <x v="2"/>
    <x v="7"/>
    <x v="7"/>
    <x v="660"/>
    <x v="0"/>
    <x v="56"/>
    <x v="0"/>
  </r>
  <r>
    <x v="56"/>
    <x v="1"/>
    <x v="1"/>
    <x v="1"/>
    <x v="0"/>
    <x v="2"/>
    <x v="1"/>
    <x v="1"/>
    <x v="1"/>
    <x v="140"/>
    <x v="56"/>
    <x v="0"/>
  </r>
  <r>
    <x v="56"/>
    <x v="7"/>
    <x v="2"/>
    <x v="2"/>
    <x v="0"/>
    <x v="0"/>
    <x v="7"/>
    <x v="7"/>
    <x v="661"/>
    <x v="0"/>
    <x v="56"/>
    <x v="0"/>
  </r>
  <r>
    <x v="56"/>
    <x v="2"/>
    <x v="2"/>
    <x v="2"/>
    <x v="0"/>
    <x v="0"/>
    <x v="2"/>
    <x v="2"/>
    <x v="662"/>
    <x v="0"/>
    <x v="56"/>
    <x v="0"/>
  </r>
  <r>
    <x v="56"/>
    <x v="9"/>
    <x v="6"/>
    <x v="6"/>
    <x v="0"/>
    <x v="0"/>
    <x v="9"/>
    <x v="9"/>
    <x v="663"/>
    <x v="0"/>
    <x v="56"/>
    <x v="0"/>
  </r>
  <r>
    <x v="56"/>
    <x v="11"/>
    <x v="6"/>
    <x v="6"/>
    <x v="0"/>
    <x v="0"/>
    <x v="11"/>
    <x v="11"/>
    <x v="664"/>
    <x v="0"/>
    <x v="56"/>
    <x v="0"/>
  </r>
  <r>
    <x v="56"/>
    <x v="10"/>
    <x v="3"/>
    <x v="3"/>
    <x v="0"/>
    <x v="0"/>
    <x v="10"/>
    <x v="10"/>
    <x v="665"/>
    <x v="0"/>
    <x v="56"/>
    <x v="0"/>
  </r>
  <r>
    <x v="56"/>
    <x v="3"/>
    <x v="3"/>
    <x v="3"/>
    <x v="0"/>
    <x v="0"/>
    <x v="3"/>
    <x v="3"/>
    <x v="666"/>
    <x v="0"/>
    <x v="56"/>
    <x v="0"/>
  </r>
  <r>
    <x v="56"/>
    <x v="12"/>
    <x v="4"/>
    <x v="4"/>
    <x v="0"/>
    <x v="0"/>
    <x v="12"/>
    <x v="12"/>
    <x v="667"/>
    <x v="0"/>
    <x v="56"/>
    <x v="0"/>
  </r>
  <r>
    <x v="56"/>
    <x v="4"/>
    <x v="4"/>
    <x v="4"/>
    <x v="0"/>
    <x v="0"/>
    <x v="4"/>
    <x v="4"/>
    <x v="668"/>
    <x v="0"/>
    <x v="56"/>
    <x v="0"/>
  </r>
  <r>
    <x v="56"/>
    <x v="0"/>
    <x v="0"/>
    <x v="0"/>
    <x v="0"/>
    <x v="0"/>
    <x v="0"/>
    <x v="0"/>
    <x v="669"/>
    <x v="0"/>
    <x v="56"/>
    <x v="0"/>
  </r>
  <r>
    <x v="56"/>
    <x v="5"/>
    <x v="0"/>
    <x v="0"/>
    <x v="0"/>
    <x v="0"/>
    <x v="5"/>
    <x v="5"/>
    <x v="670"/>
    <x v="0"/>
    <x v="56"/>
    <x v="0"/>
  </r>
  <r>
    <x v="56"/>
    <x v="13"/>
    <x v="5"/>
    <x v="5"/>
    <x v="0"/>
    <x v="0"/>
    <x v="13"/>
    <x v="13"/>
    <x v="671"/>
    <x v="0"/>
    <x v="56"/>
    <x v="0"/>
  </r>
  <r>
    <x v="56"/>
    <x v="6"/>
    <x v="5"/>
    <x v="5"/>
    <x v="0"/>
    <x v="0"/>
    <x v="6"/>
    <x v="6"/>
    <x v="672"/>
    <x v="0"/>
    <x v="56"/>
    <x v="0"/>
  </r>
  <r>
    <x v="56"/>
    <x v="14"/>
    <x v="1"/>
    <x v="1"/>
    <x v="0"/>
    <x v="0"/>
    <x v="14"/>
    <x v="14"/>
    <x v="673"/>
    <x v="0"/>
    <x v="56"/>
    <x v="0"/>
  </r>
  <r>
    <x v="56"/>
    <x v="8"/>
    <x v="1"/>
    <x v="1"/>
    <x v="0"/>
    <x v="0"/>
    <x v="8"/>
    <x v="8"/>
    <x v="674"/>
    <x v="0"/>
    <x v="56"/>
    <x v="0"/>
  </r>
  <r>
    <x v="56"/>
    <x v="1"/>
    <x v="1"/>
    <x v="1"/>
    <x v="0"/>
    <x v="0"/>
    <x v="1"/>
    <x v="1"/>
    <x v="1"/>
    <x v="141"/>
    <x v="56"/>
    <x v="0"/>
  </r>
  <r>
    <x v="56"/>
    <x v="7"/>
    <x v="2"/>
    <x v="2"/>
    <x v="0"/>
    <x v="1"/>
    <x v="7"/>
    <x v="7"/>
    <x v="675"/>
    <x v="0"/>
    <x v="56"/>
    <x v="0"/>
  </r>
  <r>
    <x v="56"/>
    <x v="2"/>
    <x v="2"/>
    <x v="2"/>
    <x v="0"/>
    <x v="1"/>
    <x v="2"/>
    <x v="2"/>
    <x v="676"/>
    <x v="0"/>
    <x v="56"/>
    <x v="0"/>
  </r>
  <r>
    <x v="56"/>
    <x v="10"/>
    <x v="3"/>
    <x v="3"/>
    <x v="0"/>
    <x v="1"/>
    <x v="10"/>
    <x v="10"/>
    <x v="677"/>
    <x v="0"/>
    <x v="56"/>
    <x v="0"/>
  </r>
  <r>
    <x v="56"/>
    <x v="3"/>
    <x v="3"/>
    <x v="3"/>
    <x v="0"/>
    <x v="1"/>
    <x v="3"/>
    <x v="3"/>
    <x v="678"/>
    <x v="0"/>
    <x v="56"/>
    <x v="0"/>
  </r>
  <r>
    <x v="56"/>
    <x v="0"/>
    <x v="0"/>
    <x v="0"/>
    <x v="0"/>
    <x v="1"/>
    <x v="0"/>
    <x v="0"/>
    <x v="284"/>
    <x v="0"/>
    <x v="56"/>
    <x v="0"/>
  </r>
  <r>
    <x v="56"/>
    <x v="5"/>
    <x v="0"/>
    <x v="0"/>
    <x v="0"/>
    <x v="1"/>
    <x v="5"/>
    <x v="5"/>
    <x v="679"/>
    <x v="0"/>
    <x v="56"/>
    <x v="0"/>
  </r>
  <r>
    <x v="56"/>
    <x v="13"/>
    <x v="5"/>
    <x v="5"/>
    <x v="0"/>
    <x v="1"/>
    <x v="13"/>
    <x v="13"/>
    <x v="680"/>
    <x v="0"/>
    <x v="56"/>
    <x v="0"/>
  </r>
  <r>
    <x v="56"/>
    <x v="6"/>
    <x v="5"/>
    <x v="5"/>
    <x v="0"/>
    <x v="1"/>
    <x v="6"/>
    <x v="6"/>
    <x v="681"/>
    <x v="0"/>
    <x v="56"/>
    <x v="0"/>
  </r>
  <r>
    <x v="56"/>
    <x v="1"/>
    <x v="1"/>
    <x v="1"/>
    <x v="0"/>
    <x v="1"/>
    <x v="1"/>
    <x v="1"/>
    <x v="1"/>
    <x v="142"/>
    <x v="56"/>
    <x v="0"/>
  </r>
  <r>
    <x v="57"/>
    <x v="11"/>
    <x v="6"/>
    <x v="6"/>
    <x v="0"/>
    <x v="2"/>
    <x v="11"/>
    <x v="11"/>
    <x v="682"/>
    <x v="0"/>
    <x v="57"/>
    <x v="0"/>
  </r>
  <r>
    <x v="57"/>
    <x v="1"/>
    <x v="1"/>
    <x v="1"/>
    <x v="0"/>
    <x v="2"/>
    <x v="1"/>
    <x v="1"/>
    <x v="1"/>
    <x v="143"/>
    <x v="57"/>
    <x v="0"/>
  </r>
  <r>
    <x v="57"/>
    <x v="7"/>
    <x v="2"/>
    <x v="2"/>
    <x v="0"/>
    <x v="0"/>
    <x v="7"/>
    <x v="7"/>
    <x v="683"/>
    <x v="0"/>
    <x v="57"/>
    <x v="0"/>
  </r>
  <r>
    <x v="57"/>
    <x v="2"/>
    <x v="2"/>
    <x v="2"/>
    <x v="0"/>
    <x v="0"/>
    <x v="2"/>
    <x v="2"/>
    <x v="684"/>
    <x v="0"/>
    <x v="57"/>
    <x v="0"/>
  </r>
  <r>
    <x v="57"/>
    <x v="9"/>
    <x v="6"/>
    <x v="6"/>
    <x v="0"/>
    <x v="0"/>
    <x v="9"/>
    <x v="9"/>
    <x v="685"/>
    <x v="0"/>
    <x v="57"/>
    <x v="0"/>
  </r>
  <r>
    <x v="57"/>
    <x v="11"/>
    <x v="6"/>
    <x v="6"/>
    <x v="0"/>
    <x v="0"/>
    <x v="11"/>
    <x v="11"/>
    <x v="686"/>
    <x v="0"/>
    <x v="57"/>
    <x v="0"/>
  </r>
  <r>
    <x v="57"/>
    <x v="10"/>
    <x v="3"/>
    <x v="3"/>
    <x v="0"/>
    <x v="0"/>
    <x v="10"/>
    <x v="10"/>
    <x v="687"/>
    <x v="0"/>
    <x v="57"/>
    <x v="0"/>
  </r>
  <r>
    <x v="57"/>
    <x v="3"/>
    <x v="3"/>
    <x v="3"/>
    <x v="0"/>
    <x v="0"/>
    <x v="3"/>
    <x v="3"/>
    <x v="688"/>
    <x v="0"/>
    <x v="57"/>
    <x v="0"/>
  </r>
  <r>
    <x v="57"/>
    <x v="12"/>
    <x v="4"/>
    <x v="4"/>
    <x v="0"/>
    <x v="0"/>
    <x v="12"/>
    <x v="12"/>
    <x v="689"/>
    <x v="0"/>
    <x v="57"/>
    <x v="0"/>
  </r>
  <r>
    <x v="57"/>
    <x v="4"/>
    <x v="4"/>
    <x v="4"/>
    <x v="0"/>
    <x v="0"/>
    <x v="4"/>
    <x v="4"/>
    <x v="690"/>
    <x v="0"/>
    <x v="57"/>
    <x v="0"/>
  </r>
  <r>
    <x v="57"/>
    <x v="0"/>
    <x v="0"/>
    <x v="0"/>
    <x v="0"/>
    <x v="0"/>
    <x v="0"/>
    <x v="0"/>
    <x v="691"/>
    <x v="0"/>
    <x v="57"/>
    <x v="0"/>
  </r>
  <r>
    <x v="57"/>
    <x v="5"/>
    <x v="0"/>
    <x v="0"/>
    <x v="0"/>
    <x v="0"/>
    <x v="5"/>
    <x v="5"/>
    <x v="692"/>
    <x v="0"/>
    <x v="57"/>
    <x v="0"/>
  </r>
  <r>
    <x v="57"/>
    <x v="13"/>
    <x v="5"/>
    <x v="5"/>
    <x v="0"/>
    <x v="0"/>
    <x v="13"/>
    <x v="13"/>
    <x v="693"/>
    <x v="0"/>
    <x v="57"/>
    <x v="0"/>
  </r>
  <r>
    <x v="57"/>
    <x v="6"/>
    <x v="5"/>
    <x v="5"/>
    <x v="0"/>
    <x v="0"/>
    <x v="6"/>
    <x v="6"/>
    <x v="694"/>
    <x v="0"/>
    <x v="57"/>
    <x v="0"/>
  </r>
  <r>
    <x v="57"/>
    <x v="14"/>
    <x v="1"/>
    <x v="1"/>
    <x v="0"/>
    <x v="0"/>
    <x v="14"/>
    <x v="14"/>
    <x v="695"/>
    <x v="0"/>
    <x v="57"/>
    <x v="0"/>
  </r>
  <r>
    <x v="57"/>
    <x v="8"/>
    <x v="1"/>
    <x v="1"/>
    <x v="0"/>
    <x v="0"/>
    <x v="8"/>
    <x v="8"/>
    <x v="696"/>
    <x v="0"/>
    <x v="57"/>
    <x v="0"/>
  </r>
  <r>
    <x v="57"/>
    <x v="1"/>
    <x v="1"/>
    <x v="1"/>
    <x v="0"/>
    <x v="0"/>
    <x v="1"/>
    <x v="1"/>
    <x v="1"/>
    <x v="144"/>
    <x v="57"/>
    <x v="0"/>
  </r>
  <r>
    <x v="57"/>
    <x v="9"/>
    <x v="6"/>
    <x v="6"/>
    <x v="0"/>
    <x v="1"/>
    <x v="9"/>
    <x v="9"/>
    <x v="697"/>
    <x v="0"/>
    <x v="57"/>
    <x v="0"/>
  </r>
  <r>
    <x v="57"/>
    <x v="11"/>
    <x v="6"/>
    <x v="6"/>
    <x v="0"/>
    <x v="1"/>
    <x v="11"/>
    <x v="11"/>
    <x v="698"/>
    <x v="0"/>
    <x v="57"/>
    <x v="0"/>
  </r>
  <r>
    <x v="57"/>
    <x v="10"/>
    <x v="3"/>
    <x v="3"/>
    <x v="0"/>
    <x v="1"/>
    <x v="10"/>
    <x v="10"/>
    <x v="699"/>
    <x v="0"/>
    <x v="57"/>
    <x v="0"/>
  </r>
  <r>
    <x v="57"/>
    <x v="3"/>
    <x v="3"/>
    <x v="3"/>
    <x v="0"/>
    <x v="1"/>
    <x v="3"/>
    <x v="3"/>
    <x v="700"/>
    <x v="0"/>
    <x v="57"/>
    <x v="0"/>
  </r>
  <r>
    <x v="57"/>
    <x v="12"/>
    <x v="4"/>
    <x v="4"/>
    <x v="0"/>
    <x v="1"/>
    <x v="12"/>
    <x v="12"/>
    <x v="701"/>
    <x v="0"/>
    <x v="57"/>
    <x v="0"/>
  </r>
  <r>
    <x v="57"/>
    <x v="4"/>
    <x v="4"/>
    <x v="4"/>
    <x v="0"/>
    <x v="1"/>
    <x v="4"/>
    <x v="4"/>
    <x v="702"/>
    <x v="0"/>
    <x v="57"/>
    <x v="0"/>
  </r>
  <r>
    <x v="57"/>
    <x v="13"/>
    <x v="5"/>
    <x v="5"/>
    <x v="0"/>
    <x v="1"/>
    <x v="13"/>
    <x v="13"/>
    <x v="703"/>
    <x v="0"/>
    <x v="57"/>
    <x v="0"/>
  </r>
  <r>
    <x v="57"/>
    <x v="6"/>
    <x v="5"/>
    <x v="5"/>
    <x v="0"/>
    <x v="1"/>
    <x v="6"/>
    <x v="6"/>
    <x v="704"/>
    <x v="0"/>
    <x v="57"/>
    <x v="0"/>
  </r>
  <r>
    <x v="57"/>
    <x v="8"/>
    <x v="1"/>
    <x v="1"/>
    <x v="0"/>
    <x v="1"/>
    <x v="8"/>
    <x v="8"/>
    <x v="705"/>
    <x v="0"/>
    <x v="57"/>
    <x v="0"/>
  </r>
  <r>
    <x v="57"/>
    <x v="1"/>
    <x v="1"/>
    <x v="1"/>
    <x v="0"/>
    <x v="1"/>
    <x v="1"/>
    <x v="1"/>
    <x v="1"/>
    <x v="145"/>
    <x v="57"/>
    <x v="0"/>
  </r>
  <r>
    <x v="58"/>
    <x v="4"/>
    <x v="4"/>
    <x v="4"/>
    <x v="0"/>
    <x v="0"/>
    <x v="4"/>
    <x v="4"/>
    <x v="706"/>
    <x v="0"/>
    <x v="58"/>
    <x v="0"/>
  </r>
  <r>
    <x v="58"/>
    <x v="0"/>
    <x v="0"/>
    <x v="0"/>
    <x v="0"/>
    <x v="0"/>
    <x v="0"/>
    <x v="0"/>
    <x v="707"/>
    <x v="0"/>
    <x v="58"/>
    <x v="0"/>
  </r>
  <r>
    <x v="58"/>
    <x v="1"/>
    <x v="1"/>
    <x v="1"/>
    <x v="0"/>
    <x v="0"/>
    <x v="1"/>
    <x v="1"/>
    <x v="1"/>
    <x v="146"/>
    <x v="58"/>
    <x v="0"/>
  </r>
  <r>
    <x v="59"/>
    <x v="0"/>
    <x v="0"/>
    <x v="0"/>
    <x v="0"/>
    <x v="0"/>
    <x v="0"/>
    <x v="0"/>
    <x v="12"/>
    <x v="0"/>
    <x v="59"/>
    <x v="0"/>
  </r>
  <r>
    <x v="59"/>
    <x v="1"/>
    <x v="1"/>
    <x v="1"/>
    <x v="0"/>
    <x v="0"/>
    <x v="1"/>
    <x v="1"/>
    <x v="1"/>
    <x v="147"/>
    <x v="59"/>
    <x v="0"/>
  </r>
  <r>
    <x v="60"/>
    <x v="10"/>
    <x v="3"/>
    <x v="3"/>
    <x v="0"/>
    <x v="0"/>
    <x v="10"/>
    <x v="10"/>
    <x v="708"/>
    <x v="0"/>
    <x v="60"/>
    <x v="0"/>
  </r>
  <r>
    <x v="60"/>
    <x v="3"/>
    <x v="3"/>
    <x v="3"/>
    <x v="0"/>
    <x v="0"/>
    <x v="3"/>
    <x v="3"/>
    <x v="709"/>
    <x v="0"/>
    <x v="60"/>
    <x v="0"/>
  </r>
  <r>
    <x v="60"/>
    <x v="1"/>
    <x v="1"/>
    <x v="1"/>
    <x v="0"/>
    <x v="0"/>
    <x v="1"/>
    <x v="1"/>
    <x v="1"/>
    <x v="148"/>
    <x v="60"/>
    <x v="0"/>
  </r>
  <r>
    <x v="60"/>
    <x v="2"/>
    <x v="2"/>
    <x v="2"/>
    <x v="0"/>
    <x v="1"/>
    <x v="2"/>
    <x v="2"/>
    <x v="710"/>
    <x v="0"/>
    <x v="60"/>
    <x v="0"/>
  </r>
  <r>
    <x v="60"/>
    <x v="9"/>
    <x v="6"/>
    <x v="6"/>
    <x v="0"/>
    <x v="1"/>
    <x v="9"/>
    <x v="9"/>
    <x v="711"/>
    <x v="0"/>
    <x v="60"/>
    <x v="0"/>
  </r>
  <r>
    <x v="60"/>
    <x v="11"/>
    <x v="6"/>
    <x v="6"/>
    <x v="0"/>
    <x v="1"/>
    <x v="11"/>
    <x v="11"/>
    <x v="712"/>
    <x v="0"/>
    <x v="60"/>
    <x v="0"/>
  </r>
  <r>
    <x v="60"/>
    <x v="1"/>
    <x v="1"/>
    <x v="1"/>
    <x v="0"/>
    <x v="1"/>
    <x v="1"/>
    <x v="1"/>
    <x v="1"/>
    <x v="149"/>
    <x v="60"/>
    <x v="0"/>
  </r>
  <r>
    <x v="61"/>
    <x v="4"/>
    <x v="4"/>
    <x v="4"/>
    <x v="0"/>
    <x v="0"/>
    <x v="4"/>
    <x v="4"/>
    <x v="713"/>
    <x v="0"/>
    <x v="61"/>
    <x v="0"/>
  </r>
  <r>
    <x v="61"/>
    <x v="13"/>
    <x v="5"/>
    <x v="5"/>
    <x v="0"/>
    <x v="0"/>
    <x v="13"/>
    <x v="13"/>
    <x v="714"/>
    <x v="0"/>
    <x v="61"/>
    <x v="0"/>
  </r>
  <r>
    <x v="61"/>
    <x v="1"/>
    <x v="1"/>
    <x v="1"/>
    <x v="0"/>
    <x v="0"/>
    <x v="1"/>
    <x v="1"/>
    <x v="1"/>
    <x v="150"/>
    <x v="61"/>
    <x v="0"/>
  </r>
  <r>
    <x v="62"/>
    <x v="9"/>
    <x v="6"/>
    <x v="6"/>
    <x v="0"/>
    <x v="2"/>
    <x v="9"/>
    <x v="9"/>
    <x v="715"/>
    <x v="0"/>
    <x v="62"/>
    <x v="0"/>
  </r>
  <r>
    <x v="62"/>
    <x v="1"/>
    <x v="1"/>
    <x v="1"/>
    <x v="0"/>
    <x v="2"/>
    <x v="1"/>
    <x v="1"/>
    <x v="1"/>
    <x v="151"/>
    <x v="62"/>
    <x v="0"/>
  </r>
  <r>
    <x v="62"/>
    <x v="9"/>
    <x v="6"/>
    <x v="6"/>
    <x v="0"/>
    <x v="0"/>
    <x v="9"/>
    <x v="9"/>
    <x v="716"/>
    <x v="0"/>
    <x v="62"/>
    <x v="0"/>
  </r>
  <r>
    <x v="62"/>
    <x v="6"/>
    <x v="5"/>
    <x v="5"/>
    <x v="0"/>
    <x v="0"/>
    <x v="6"/>
    <x v="6"/>
    <x v="717"/>
    <x v="0"/>
    <x v="62"/>
    <x v="0"/>
  </r>
  <r>
    <x v="62"/>
    <x v="1"/>
    <x v="1"/>
    <x v="1"/>
    <x v="0"/>
    <x v="0"/>
    <x v="1"/>
    <x v="1"/>
    <x v="1"/>
    <x v="152"/>
    <x v="62"/>
    <x v="0"/>
  </r>
  <r>
    <x v="62"/>
    <x v="9"/>
    <x v="6"/>
    <x v="6"/>
    <x v="0"/>
    <x v="1"/>
    <x v="9"/>
    <x v="9"/>
    <x v="718"/>
    <x v="0"/>
    <x v="62"/>
    <x v="0"/>
  </r>
  <r>
    <x v="62"/>
    <x v="1"/>
    <x v="1"/>
    <x v="1"/>
    <x v="0"/>
    <x v="1"/>
    <x v="1"/>
    <x v="1"/>
    <x v="1"/>
    <x v="153"/>
    <x v="62"/>
    <x v="0"/>
  </r>
  <r>
    <x v="63"/>
    <x v="4"/>
    <x v="4"/>
    <x v="4"/>
    <x v="0"/>
    <x v="0"/>
    <x v="4"/>
    <x v="4"/>
    <x v="719"/>
    <x v="0"/>
    <x v="63"/>
    <x v="0"/>
  </r>
  <r>
    <x v="63"/>
    <x v="1"/>
    <x v="1"/>
    <x v="1"/>
    <x v="0"/>
    <x v="0"/>
    <x v="1"/>
    <x v="1"/>
    <x v="1"/>
    <x v="154"/>
    <x v="63"/>
    <x v="0"/>
  </r>
  <r>
    <x v="63"/>
    <x v="1"/>
    <x v="1"/>
    <x v="1"/>
    <x v="0"/>
    <x v="1"/>
    <x v="1"/>
    <x v="1"/>
    <x v="1"/>
    <x v="155"/>
    <x v="63"/>
    <x v="0"/>
  </r>
  <r>
    <x v="64"/>
    <x v="1"/>
    <x v="1"/>
    <x v="1"/>
    <x v="0"/>
    <x v="0"/>
    <x v="1"/>
    <x v="1"/>
    <x v="1"/>
    <x v="156"/>
    <x v="64"/>
    <x v="0"/>
  </r>
  <r>
    <x v="65"/>
    <x v="1"/>
    <x v="1"/>
    <x v="1"/>
    <x v="0"/>
    <x v="2"/>
    <x v="1"/>
    <x v="1"/>
    <x v="1"/>
    <x v="157"/>
    <x v="65"/>
    <x v="0"/>
  </r>
  <r>
    <x v="65"/>
    <x v="12"/>
    <x v="4"/>
    <x v="4"/>
    <x v="0"/>
    <x v="0"/>
    <x v="12"/>
    <x v="12"/>
    <x v="720"/>
    <x v="0"/>
    <x v="65"/>
    <x v="0"/>
  </r>
  <r>
    <x v="65"/>
    <x v="0"/>
    <x v="0"/>
    <x v="0"/>
    <x v="0"/>
    <x v="0"/>
    <x v="0"/>
    <x v="0"/>
    <x v="721"/>
    <x v="0"/>
    <x v="65"/>
    <x v="0"/>
  </r>
  <r>
    <x v="65"/>
    <x v="5"/>
    <x v="0"/>
    <x v="0"/>
    <x v="0"/>
    <x v="0"/>
    <x v="5"/>
    <x v="5"/>
    <x v="722"/>
    <x v="0"/>
    <x v="65"/>
    <x v="0"/>
  </r>
  <r>
    <x v="65"/>
    <x v="1"/>
    <x v="1"/>
    <x v="1"/>
    <x v="0"/>
    <x v="0"/>
    <x v="1"/>
    <x v="1"/>
    <x v="1"/>
    <x v="158"/>
    <x v="65"/>
    <x v="0"/>
  </r>
  <r>
    <x v="66"/>
    <x v="11"/>
    <x v="6"/>
    <x v="6"/>
    <x v="0"/>
    <x v="0"/>
    <x v="11"/>
    <x v="11"/>
    <x v="723"/>
    <x v="0"/>
    <x v="66"/>
    <x v="0"/>
  </r>
  <r>
    <x v="66"/>
    <x v="3"/>
    <x v="3"/>
    <x v="3"/>
    <x v="0"/>
    <x v="0"/>
    <x v="3"/>
    <x v="3"/>
    <x v="724"/>
    <x v="0"/>
    <x v="66"/>
    <x v="0"/>
  </r>
  <r>
    <x v="66"/>
    <x v="4"/>
    <x v="4"/>
    <x v="4"/>
    <x v="0"/>
    <x v="0"/>
    <x v="4"/>
    <x v="4"/>
    <x v="725"/>
    <x v="0"/>
    <x v="66"/>
    <x v="0"/>
  </r>
  <r>
    <x v="66"/>
    <x v="5"/>
    <x v="0"/>
    <x v="0"/>
    <x v="0"/>
    <x v="0"/>
    <x v="5"/>
    <x v="5"/>
    <x v="725"/>
    <x v="0"/>
    <x v="66"/>
    <x v="0"/>
  </r>
  <r>
    <x v="66"/>
    <x v="13"/>
    <x v="5"/>
    <x v="5"/>
    <x v="0"/>
    <x v="0"/>
    <x v="13"/>
    <x v="13"/>
    <x v="726"/>
    <x v="0"/>
    <x v="66"/>
    <x v="0"/>
  </r>
  <r>
    <x v="66"/>
    <x v="1"/>
    <x v="1"/>
    <x v="1"/>
    <x v="0"/>
    <x v="0"/>
    <x v="1"/>
    <x v="1"/>
    <x v="1"/>
    <x v="159"/>
    <x v="66"/>
    <x v="0"/>
  </r>
  <r>
    <x v="66"/>
    <x v="7"/>
    <x v="2"/>
    <x v="2"/>
    <x v="0"/>
    <x v="1"/>
    <x v="7"/>
    <x v="7"/>
    <x v="727"/>
    <x v="0"/>
    <x v="66"/>
    <x v="0"/>
  </r>
  <r>
    <x v="66"/>
    <x v="10"/>
    <x v="3"/>
    <x v="3"/>
    <x v="0"/>
    <x v="1"/>
    <x v="10"/>
    <x v="10"/>
    <x v="728"/>
    <x v="0"/>
    <x v="66"/>
    <x v="0"/>
  </r>
  <r>
    <x v="66"/>
    <x v="1"/>
    <x v="1"/>
    <x v="1"/>
    <x v="0"/>
    <x v="1"/>
    <x v="1"/>
    <x v="1"/>
    <x v="1"/>
    <x v="160"/>
    <x v="66"/>
    <x v="0"/>
  </r>
  <r>
    <x v="67"/>
    <x v="9"/>
    <x v="6"/>
    <x v="6"/>
    <x v="0"/>
    <x v="0"/>
    <x v="9"/>
    <x v="9"/>
    <x v="729"/>
    <x v="0"/>
    <x v="67"/>
    <x v="0"/>
  </r>
  <r>
    <x v="67"/>
    <x v="12"/>
    <x v="4"/>
    <x v="4"/>
    <x v="0"/>
    <x v="0"/>
    <x v="12"/>
    <x v="12"/>
    <x v="730"/>
    <x v="0"/>
    <x v="67"/>
    <x v="0"/>
  </r>
  <r>
    <x v="67"/>
    <x v="1"/>
    <x v="1"/>
    <x v="1"/>
    <x v="0"/>
    <x v="0"/>
    <x v="1"/>
    <x v="1"/>
    <x v="1"/>
    <x v="161"/>
    <x v="67"/>
    <x v="0"/>
  </r>
  <r>
    <x v="67"/>
    <x v="9"/>
    <x v="6"/>
    <x v="6"/>
    <x v="0"/>
    <x v="1"/>
    <x v="9"/>
    <x v="9"/>
    <x v="284"/>
    <x v="0"/>
    <x v="67"/>
    <x v="0"/>
  </r>
  <r>
    <x v="67"/>
    <x v="1"/>
    <x v="1"/>
    <x v="1"/>
    <x v="0"/>
    <x v="1"/>
    <x v="1"/>
    <x v="1"/>
    <x v="1"/>
    <x v="62"/>
    <x v="67"/>
    <x v="0"/>
  </r>
  <r>
    <x v="68"/>
    <x v="0"/>
    <x v="0"/>
    <x v="0"/>
    <x v="0"/>
    <x v="0"/>
    <x v="0"/>
    <x v="0"/>
    <x v="731"/>
    <x v="0"/>
    <x v="68"/>
    <x v="0"/>
  </r>
  <r>
    <x v="68"/>
    <x v="1"/>
    <x v="1"/>
    <x v="1"/>
    <x v="0"/>
    <x v="0"/>
    <x v="1"/>
    <x v="1"/>
    <x v="1"/>
    <x v="162"/>
    <x v="68"/>
    <x v="0"/>
  </r>
  <r>
    <x v="69"/>
    <x v="11"/>
    <x v="6"/>
    <x v="6"/>
    <x v="0"/>
    <x v="2"/>
    <x v="11"/>
    <x v="11"/>
    <x v="732"/>
    <x v="0"/>
    <x v="69"/>
    <x v="0"/>
  </r>
  <r>
    <x v="69"/>
    <x v="5"/>
    <x v="0"/>
    <x v="0"/>
    <x v="0"/>
    <x v="2"/>
    <x v="5"/>
    <x v="5"/>
    <x v="733"/>
    <x v="0"/>
    <x v="69"/>
    <x v="0"/>
  </r>
  <r>
    <x v="69"/>
    <x v="1"/>
    <x v="1"/>
    <x v="1"/>
    <x v="0"/>
    <x v="2"/>
    <x v="1"/>
    <x v="1"/>
    <x v="1"/>
    <x v="163"/>
    <x v="69"/>
    <x v="0"/>
  </r>
  <r>
    <x v="69"/>
    <x v="1"/>
    <x v="1"/>
    <x v="1"/>
    <x v="0"/>
    <x v="0"/>
    <x v="1"/>
    <x v="1"/>
    <x v="1"/>
    <x v="164"/>
    <x v="69"/>
    <x v="0"/>
  </r>
  <r>
    <x v="69"/>
    <x v="2"/>
    <x v="2"/>
    <x v="2"/>
    <x v="0"/>
    <x v="1"/>
    <x v="2"/>
    <x v="2"/>
    <x v="734"/>
    <x v="0"/>
    <x v="69"/>
    <x v="0"/>
  </r>
  <r>
    <x v="69"/>
    <x v="1"/>
    <x v="1"/>
    <x v="1"/>
    <x v="0"/>
    <x v="1"/>
    <x v="1"/>
    <x v="1"/>
    <x v="1"/>
    <x v="165"/>
    <x v="69"/>
    <x v="0"/>
  </r>
  <r>
    <x v="0"/>
    <x v="24"/>
    <x v="2"/>
    <x v="2"/>
    <x v="0"/>
    <x v="2"/>
    <x v="20"/>
    <x v="24"/>
    <x v="735"/>
    <x v="0"/>
    <x v="0"/>
    <x v="1"/>
  </r>
  <r>
    <x v="0"/>
    <x v="25"/>
    <x v="2"/>
    <x v="2"/>
    <x v="0"/>
    <x v="2"/>
    <x v="20"/>
    <x v="24"/>
    <x v="736"/>
    <x v="0"/>
    <x v="0"/>
    <x v="1"/>
  </r>
  <r>
    <x v="0"/>
    <x v="26"/>
    <x v="3"/>
    <x v="3"/>
    <x v="0"/>
    <x v="2"/>
    <x v="20"/>
    <x v="24"/>
    <x v="737"/>
    <x v="0"/>
    <x v="0"/>
    <x v="1"/>
  </r>
  <r>
    <x v="0"/>
    <x v="27"/>
    <x v="3"/>
    <x v="3"/>
    <x v="0"/>
    <x v="2"/>
    <x v="20"/>
    <x v="24"/>
    <x v="738"/>
    <x v="0"/>
    <x v="0"/>
    <x v="1"/>
  </r>
  <r>
    <x v="0"/>
    <x v="28"/>
    <x v="3"/>
    <x v="3"/>
    <x v="0"/>
    <x v="2"/>
    <x v="20"/>
    <x v="24"/>
    <x v="737"/>
    <x v="0"/>
    <x v="0"/>
    <x v="1"/>
  </r>
  <r>
    <x v="0"/>
    <x v="29"/>
    <x v="4"/>
    <x v="4"/>
    <x v="0"/>
    <x v="2"/>
    <x v="20"/>
    <x v="24"/>
    <x v="739"/>
    <x v="0"/>
    <x v="0"/>
    <x v="1"/>
  </r>
  <r>
    <x v="0"/>
    <x v="30"/>
    <x v="4"/>
    <x v="4"/>
    <x v="0"/>
    <x v="2"/>
    <x v="20"/>
    <x v="24"/>
    <x v="740"/>
    <x v="0"/>
    <x v="0"/>
    <x v="1"/>
  </r>
  <r>
    <x v="0"/>
    <x v="31"/>
    <x v="4"/>
    <x v="4"/>
    <x v="0"/>
    <x v="2"/>
    <x v="20"/>
    <x v="24"/>
    <x v="737"/>
    <x v="0"/>
    <x v="0"/>
    <x v="1"/>
  </r>
  <r>
    <x v="0"/>
    <x v="32"/>
    <x v="5"/>
    <x v="5"/>
    <x v="0"/>
    <x v="2"/>
    <x v="20"/>
    <x v="24"/>
    <x v="737"/>
    <x v="0"/>
    <x v="0"/>
    <x v="1"/>
  </r>
  <r>
    <x v="0"/>
    <x v="33"/>
    <x v="1"/>
    <x v="1"/>
    <x v="0"/>
    <x v="2"/>
    <x v="20"/>
    <x v="24"/>
    <x v="741"/>
    <x v="0"/>
    <x v="0"/>
    <x v="1"/>
  </r>
  <r>
    <x v="0"/>
    <x v="1"/>
    <x v="1"/>
    <x v="1"/>
    <x v="0"/>
    <x v="2"/>
    <x v="1"/>
    <x v="1"/>
    <x v="1"/>
    <x v="166"/>
    <x v="0"/>
    <x v="1"/>
  </r>
  <r>
    <x v="0"/>
    <x v="1"/>
    <x v="1"/>
    <x v="1"/>
    <x v="0"/>
    <x v="1"/>
    <x v="1"/>
    <x v="1"/>
    <x v="1"/>
    <x v="167"/>
    <x v="0"/>
    <x v="1"/>
  </r>
  <r>
    <x v="1"/>
    <x v="34"/>
    <x v="5"/>
    <x v="5"/>
    <x v="0"/>
    <x v="2"/>
    <x v="20"/>
    <x v="25"/>
    <x v="742"/>
    <x v="0"/>
    <x v="1"/>
    <x v="1"/>
  </r>
  <r>
    <x v="1"/>
    <x v="1"/>
    <x v="1"/>
    <x v="1"/>
    <x v="0"/>
    <x v="2"/>
    <x v="1"/>
    <x v="1"/>
    <x v="1"/>
    <x v="168"/>
    <x v="1"/>
    <x v="1"/>
  </r>
  <r>
    <x v="2"/>
    <x v="35"/>
    <x v="2"/>
    <x v="2"/>
    <x v="0"/>
    <x v="2"/>
    <x v="20"/>
    <x v="26"/>
    <x v="743"/>
    <x v="0"/>
    <x v="2"/>
    <x v="1"/>
  </r>
  <r>
    <x v="2"/>
    <x v="36"/>
    <x v="6"/>
    <x v="6"/>
    <x v="0"/>
    <x v="2"/>
    <x v="20"/>
    <x v="26"/>
    <x v="744"/>
    <x v="0"/>
    <x v="2"/>
    <x v="1"/>
  </r>
  <r>
    <x v="2"/>
    <x v="15"/>
    <x v="6"/>
    <x v="6"/>
    <x v="0"/>
    <x v="2"/>
    <x v="20"/>
    <x v="26"/>
    <x v="737"/>
    <x v="0"/>
    <x v="2"/>
    <x v="1"/>
  </r>
  <r>
    <x v="2"/>
    <x v="37"/>
    <x v="6"/>
    <x v="6"/>
    <x v="0"/>
    <x v="2"/>
    <x v="20"/>
    <x v="26"/>
    <x v="745"/>
    <x v="0"/>
    <x v="2"/>
    <x v="1"/>
  </r>
  <r>
    <x v="2"/>
    <x v="19"/>
    <x v="3"/>
    <x v="3"/>
    <x v="0"/>
    <x v="2"/>
    <x v="20"/>
    <x v="26"/>
    <x v="745"/>
    <x v="0"/>
    <x v="2"/>
    <x v="1"/>
  </r>
  <r>
    <x v="2"/>
    <x v="38"/>
    <x v="4"/>
    <x v="4"/>
    <x v="0"/>
    <x v="2"/>
    <x v="20"/>
    <x v="26"/>
    <x v="742"/>
    <x v="0"/>
    <x v="2"/>
    <x v="1"/>
  </r>
  <r>
    <x v="2"/>
    <x v="31"/>
    <x v="4"/>
    <x v="4"/>
    <x v="0"/>
    <x v="2"/>
    <x v="20"/>
    <x v="26"/>
    <x v="742"/>
    <x v="0"/>
    <x v="2"/>
    <x v="1"/>
  </r>
  <r>
    <x v="2"/>
    <x v="39"/>
    <x v="4"/>
    <x v="4"/>
    <x v="0"/>
    <x v="2"/>
    <x v="20"/>
    <x v="26"/>
    <x v="737"/>
    <x v="0"/>
    <x v="2"/>
    <x v="1"/>
  </r>
  <r>
    <x v="2"/>
    <x v="40"/>
    <x v="1"/>
    <x v="1"/>
    <x v="0"/>
    <x v="2"/>
    <x v="20"/>
    <x v="26"/>
    <x v="744"/>
    <x v="0"/>
    <x v="2"/>
    <x v="1"/>
  </r>
  <r>
    <x v="2"/>
    <x v="41"/>
    <x v="1"/>
    <x v="1"/>
    <x v="0"/>
    <x v="2"/>
    <x v="20"/>
    <x v="26"/>
    <x v="737"/>
    <x v="0"/>
    <x v="2"/>
    <x v="1"/>
  </r>
  <r>
    <x v="2"/>
    <x v="42"/>
    <x v="1"/>
    <x v="1"/>
    <x v="0"/>
    <x v="2"/>
    <x v="20"/>
    <x v="26"/>
    <x v="742"/>
    <x v="0"/>
    <x v="2"/>
    <x v="1"/>
  </r>
  <r>
    <x v="2"/>
    <x v="1"/>
    <x v="1"/>
    <x v="1"/>
    <x v="0"/>
    <x v="2"/>
    <x v="1"/>
    <x v="1"/>
    <x v="1"/>
    <x v="169"/>
    <x v="2"/>
    <x v="1"/>
  </r>
  <r>
    <x v="3"/>
    <x v="43"/>
    <x v="3"/>
    <x v="3"/>
    <x v="0"/>
    <x v="2"/>
    <x v="20"/>
    <x v="27"/>
    <x v="737"/>
    <x v="0"/>
    <x v="3"/>
    <x v="1"/>
  </r>
  <r>
    <x v="3"/>
    <x v="44"/>
    <x v="3"/>
    <x v="3"/>
    <x v="0"/>
    <x v="2"/>
    <x v="20"/>
    <x v="27"/>
    <x v="744"/>
    <x v="0"/>
    <x v="3"/>
    <x v="1"/>
  </r>
  <r>
    <x v="3"/>
    <x v="45"/>
    <x v="0"/>
    <x v="0"/>
    <x v="0"/>
    <x v="2"/>
    <x v="20"/>
    <x v="27"/>
    <x v="744"/>
    <x v="0"/>
    <x v="3"/>
    <x v="1"/>
  </r>
  <r>
    <x v="3"/>
    <x v="46"/>
    <x v="0"/>
    <x v="0"/>
    <x v="0"/>
    <x v="2"/>
    <x v="20"/>
    <x v="27"/>
    <x v="744"/>
    <x v="0"/>
    <x v="3"/>
    <x v="1"/>
  </r>
  <r>
    <x v="3"/>
    <x v="1"/>
    <x v="1"/>
    <x v="1"/>
    <x v="0"/>
    <x v="2"/>
    <x v="1"/>
    <x v="1"/>
    <x v="1"/>
    <x v="170"/>
    <x v="3"/>
    <x v="1"/>
  </r>
  <r>
    <x v="4"/>
    <x v="47"/>
    <x v="2"/>
    <x v="2"/>
    <x v="0"/>
    <x v="2"/>
    <x v="20"/>
    <x v="28"/>
    <x v="745"/>
    <x v="0"/>
    <x v="4"/>
    <x v="1"/>
  </r>
  <r>
    <x v="4"/>
    <x v="48"/>
    <x v="2"/>
    <x v="2"/>
    <x v="0"/>
    <x v="2"/>
    <x v="20"/>
    <x v="28"/>
    <x v="744"/>
    <x v="0"/>
    <x v="4"/>
    <x v="1"/>
  </r>
  <r>
    <x v="4"/>
    <x v="36"/>
    <x v="6"/>
    <x v="6"/>
    <x v="0"/>
    <x v="2"/>
    <x v="20"/>
    <x v="28"/>
    <x v="737"/>
    <x v="0"/>
    <x v="4"/>
    <x v="1"/>
  </r>
  <r>
    <x v="4"/>
    <x v="21"/>
    <x v="6"/>
    <x v="6"/>
    <x v="0"/>
    <x v="2"/>
    <x v="20"/>
    <x v="28"/>
    <x v="746"/>
    <x v="0"/>
    <x v="4"/>
    <x v="1"/>
  </r>
  <r>
    <x v="4"/>
    <x v="49"/>
    <x v="3"/>
    <x v="3"/>
    <x v="0"/>
    <x v="2"/>
    <x v="20"/>
    <x v="28"/>
    <x v="745"/>
    <x v="0"/>
    <x v="4"/>
    <x v="1"/>
  </r>
  <r>
    <x v="4"/>
    <x v="19"/>
    <x v="3"/>
    <x v="3"/>
    <x v="0"/>
    <x v="2"/>
    <x v="20"/>
    <x v="28"/>
    <x v="745"/>
    <x v="0"/>
    <x v="4"/>
    <x v="1"/>
  </r>
  <r>
    <x v="4"/>
    <x v="10"/>
    <x v="3"/>
    <x v="3"/>
    <x v="0"/>
    <x v="2"/>
    <x v="20"/>
    <x v="28"/>
    <x v="744"/>
    <x v="0"/>
    <x v="4"/>
    <x v="1"/>
  </r>
  <r>
    <x v="4"/>
    <x v="50"/>
    <x v="4"/>
    <x v="4"/>
    <x v="0"/>
    <x v="2"/>
    <x v="20"/>
    <x v="28"/>
    <x v="744"/>
    <x v="0"/>
    <x v="4"/>
    <x v="1"/>
  </r>
  <r>
    <x v="4"/>
    <x v="51"/>
    <x v="4"/>
    <x v="4"/>
    <x v="0"/>
    <x v="2"/>
    <x v="20"/>
    <x v="28"/>
    <x v="747"/>
    <x v="0"/>
    <x v="4"/>
    <x v="1"/>
  </r>
  <r>
    <x v="4"/>
    <x v="52"/>
    <x v="0"/>
    <x v="0"/>
    <x v="0"/>
    <x v="2"/>
    <x v="20"/>
    <x v="28"/>
    <x v="746"/>
    <x v="0"/>
    <x v="4"/>
    <x v="1"/>
  </r>
  <r>
    <x v="4"/>
    <x v="53"/>
    <x v="0"/>
    <x v="0"/>
    <x v="0"/>
    <x v="2"/>
    <x v="20"/>
    <x v="28"/>
    <x v="737"/>
    <x v="0"/>
    <x v="4"/>
    <x v="1"/>
  </r>
  <r>
    <x v="4"/>
    <x v="54"/>
    <x v="5"/>
    <x v="5"/>
    <x v="0"/>
    <x v="2"/>
    <x v="20"/>
    <x v="28"/>
    <x v="744"/>
    <x v="0"/>
    <x v="4"/>
    <x v="1"/>
  </r>
  <r>
    <x v="4"/>
    <x v="55"/>
    <x v="1"/>
    <x v="1"/>
    <x v="0"/>
    <x v="2"/>
    <x v="20"/>
    <x v="28"/>
    <x v="744"/>
    <x v="0"/>
    <x v="4"/>
    <x v="1"/>
  </r>
  <r>
    <x v="4"/>
    <x v="1"/>
    <x v="1"/>
    <x v="1"/>
    <x v="0"/>
    <x v="2"/>
    <x v="20"/>
    <x v="28"/>
    <x v="744"/>
    <x v="0"/>
    <x v="4"/>
    <x v="1"/>
  </r>
  <r>
    <x v="4"/>
    <x v="1"/>
    <x v="1"/>
    <x v="1"/>
    <x v="0"/>
    <x v="2"/>
    <x v="1"/>
    <x v="1"/>
    <x v="1"/>
    <x v="171"/>
    <x v="4"/>
    <x v="1"/>
  </r>
  <r>
    <x v="5"/>
    <x v="56"/>
    <x v="3"/>
    <x v="3"/>
    <x v="0"/>
    <x v="2"/>
    <x v="20"/>
    <x v="29"/>
    <x v="746"/>
    <x v="0"/>
    <x v="5"/>
    <x v="1"/>
  </r>
  <r>
    <x v="5"/>
    <x v="12"/>
    <x v="4"/>
    <x v="4"/>
    <x v="0"/>
    <x v="2"/>
    <x v="20"/>
    <x v="29"/>
    <x v="748"/>
    <x v="0"/>
    <x v="5"/>
    <x v="1"/>
  </r>
  <r>
    <x v="5"/>
    <x v="30"/>
    <x v="4"/>
    <x v="4"/>
    <x v="0"/>
    <x v="2"/>
    <x v="20"/>
    <x v="29"/>
    <x v="749"/>
    <x v="0"/>
    <x v="5"/>
    <x v="1"/>
  </r>
  <r>
    <x v="5"/>
    <x v="57"/>
    <x v="0"/>
    <x v="0"/>
    <x v="0"/>
    <x v="2"/>
    <x v="20"/>
    <x v="29"/>
    <x v="750"/>
    <x v="0"/>
    <x v="5"/>
    <x v="1"/>
  </r>
  <r>
    <x v="5"/>
    <x v="58"/>
    <x v="1"/>
    <x v="1"/>
    <x v="0"/>
    <x v="2"/>
    <x v="20"/>
    <x v="29"/>
    <x v="742"/>
    <x v="0"/>
    <x v="5"/>
    <x v="1"/>
  </r>
  <r>
    <x v="5"/>
    <x v="1"/>
    <x v="1"/>
    <x v="1"/>
    <x v="0"/>
    <x v="2"/>
    <x v="1"/>
    <x v="1"/>
    <x v="1"/>
    <x v="172"/>
    <x v="5"/>
    <x v="1"/>
  </r>
  <r>
    <x v="6"/>
    <x v="35"/>
    <x v="2"/>
    <x v="2"/>
    <x v="0"/>
    <x v="2"/>
    <x v="20"/>
    <x v="30"/>
    <x v="751"/>
    <x v="0"/>
    <x v="6"/>
    <x v="1"/>
  </r>
  <r>
    <x v="6"/>
    <x v="59"/>
    <x v="6"/>
    <x v="6"/>
    <x v="0"/>
    <x v="2"/>
    <x v="20"/>
    <x v="30"/>
    <x v="737"/>
    <x v="0"/>
    <x v="6"/>
    <x v="1"/>
  </r>
  <r>
    <x v="6"/>
    <x v="60"/>
    <x v="3"/>
    <x v="3"/>
    <x v="0"/>
    <x v="2"/>
    <x v="20"/>
    <x v="30"/>
    <x v="752"/>
    <x v="0"/>
    <x v="6"/>
    <x v="1"/>
  </r>
  <r>
    <x v="6"/>
    <x v="61"/>
    <x v="3"/>
    <x v="3"/>
    <x v="0"/>
    <x v="2"/>
    <x v="20"/>
    <x v="30"/>
    <x v="751"/>
    <x v="0"/>
    <x v="6"/>
    <x v="1"/>
  </r>
  <r>
    <x v="6"/>
    <x v="62"/>
    <x v="4"/>
    <x v="4"/>
    <x v="0"/>
    <x v="2"/>
    <x v="20"/>
    <x v="30"/>
    <x v="742"/>
    <x v="0"/>
    <x v="6"/>
    <x v="1"/>
  </r>
  <r>
    <x v="6"/>
    <x v="4"/>
    <x v="4"/>
    <x v="4"/>
    <x v="0"/>
    <x v="2"/>
    <x v="20"/>
    <x v="30"/>
    <x v="748"/>
    <x v="0"/>
    <x v="6"/>
    <x v="1"/>
  </r>
  <r>
    <x v="6"/>
    <x v="63"/>
    <x v="5"/>
    <x v="5"/>
    <x v="0"/>
    <x v="2"/>
    <x v="20"/>
    <x v="30"/>
    <x v="751"/>
    <x v="0"/>
    <x v="6"/>
    <x v="1"/>
  </r>
  <r>
    <x v="6"/>
    <x v="1"/>
    <x v="1"/>
    <x v="1"/>
    <x v="0"/>
    <x v="2"/>
    <x v="1"/>
    <x v="1"/>
    <x v="1"/>
    <x v="173"/>
    <x v="6"/>
    <x v="1"/>
  </r>
  <r>
    <x v="7"/>
    <x v="64"/>
    <x v="2"/>
    <x v="2"/>
    <x v="0"/>
    <x v="2"/>
    <x v="20"/>
    <x v="31"/>
    <x v="753"/>
    <x v="0"/>
    <x v="7"/>
    <x v="1"/>
  </r>
  <r>
    <x v="7"/>
    <x v="65"/>
    <x v="6"/>
    <x v="6"/>
    <x v="0"/>
    <x v="2"/>
    <x v="20"/>
    <x v="31"/>
    <x v="754"/>
    <x v="0"/>
    <x v="7"/>
    <x v="1"/>
  </r>
  <r>
    <x v="7"/>
    <x v="60"/>
    <x v="3"/>
    <x v="3"/>
    <x v="0"/>
    <x v="2"/>
    <x v="20"/>
    <x v="31"/>
    <x v="755"/>
    <x v="0"/>
    <x v="7"/>
    <x v="1"/>
  </r>
  <r>
    <x v="7"/>
    <x v="29"/>
    <x v="4"/>
    <x v="4"/>
    <x v="0"/>
    <x v="2"/>
    <x v="20"/>
    <x v="31"/>
    <x v="756"/>
    <x v="0"/>
    <x v="7"/>
    <x v="1"/>
  </r>
  <r>
    <x v="7"/>
    <x v="66"/>
    <x v="4"/>
    <x v="4"/>
    <x v="0"/>
    <x v="2"/>
    <x v="20"/>
    <x v="31"/>
    <x v="756"/>
    <x v="0"/>
    <x v="7"/>
    <x v="1"/>
  </r>
  <r>
    <x v="7"/>
    <x v="13"/>
    <x v="5"/>
    <x v="5"/>
    <x v="0"/>
    <x v="2"/>
    <x v="20"/>
    <x v="31"/>
    <x v="757"/>
    <x v="0"/>
    <x v="7"/>
    <x v="1"/>
  </r>
  <r>
    <x v="7"/>
    <x v="1"/>
    <x v="1"/>
    <x v="1"/>
    <x v="0"/>
    <x v="2"/>
    <x v="1"/>
    <x v="1"/>
    <x v="1"/>
    <x v="174"/>
    <x v="7"/>
    <x v="1"/>
  </r>
  <r>
    <x v="8"/>
    <x v="67"/>
    <x v="6"/>
    <x v="6"/>
    <x v="0"/>
    <x v="2"/>
    <x v="21"/>
    <x v="32"/>
    <x v="758"/>
    <x v="0"/>
    <x v="8"/>
    <x v="1"/>
  </r>
  <r>
    <x v="8"/>
    <x v="26"/>
    <x v="3"/>
    <x v="3"/>
    <x v="0"/>
    <x v="2"/>
    <x v="20"/>
    <x v="33"/>
    <x v="759"/>
    <x v="0"/>
    <x v="8"/>
    <x v="1"/>
  </r>
  <r>
    <x v="8"/>
    <x v="68"/>
    <x v="4"/>
    <x v="4"/>
    <x v="0"/>
    <x v="2"/>
    <x v="20"/>
    <x v="33"/>
    <x v="760"/>
    <x v="0"/>
    <x v="8"/>
    <x v="1"/>
  </r>
  <r>
    <x v="8"/>
    <x v="51"/>
    <x v="4"/>
    <x v="4"/>
    <x v="0"/>
    <x v="2"/>
    <x v="21"/>
    <x v="34"/>
    <x v="761"/>
    <x v="0"/>
    <x v="8"/>
    <x v="1"/>
  </r>
  <r>
    <x v="8"/>
    <x v="39"/>
    <x v="4"/>
    <x v="4"/>
    <x v="0"/>
    <x v="2"/>
    <x v="20"/>
    <x v="33"/>
    <x v="762"/>
    <x v="0"/>
    <x v="8"/>
    <x v="1"/>
  </r>
  <r>
    <x v="8"/>
    <x v="1"/>
    <x v="1"/>
    <x v="1"/>
    <x v="0"/>
    <x v="2"/>
    <x v="1"/>
    <x v="1"/>
    <x v="1"/>
    <x v="175"/>
    <x v="8"/>
    <x v="1"/>
  </r>
  <r>
    <x v="9"/>
    <x v="69"/>
    <x v="3"/>
    <x v="3"/>
    <x v="0"/>
    <x v="2"/>
    <x v="20"/>
    <x v="35"/>
    <x v="763"/>
    <x v="0"/>
    <x v="9"/>
    <x v="1"/>
  </r>
  <r>
    <x v="9"/>
    <x v="1"/>
    <x v="1"/>
    <x v="1"/>
    <x v="0"/>
    <x v="2"/>
    <x v="1"/>
    <x v="1"/>
    <x v="1"/>
    <x v="176"/>
    <x v="9"/>
    <x v="1"/>
  </r>
  <r>
    <x v="70"/>
    <x v="70"/>
    <x v="2"/>
    <x v="2"/>
    <x v="0"/>
    <x v="2"/>
    <x v="21"/>
    <x v="36"/>
    <x v="764"/>
    <x v="0"/>
    <x v="70"/>
    <x v="1"/>
  </r>
  <r>
    <x v="70"/>
    <x v="71"/>
    <x v="6"/>
    <x v="6"/>
    <x v="0"/>
    <x v="2"/>
    <x v="21"/>
    <x v="37"/>
    <x v="765"/>
    <x v="0"/>
    <x v="70"/>
    <x v="1"/>
  </r>
  <r>
    <x v="70"/>
    <x v="72"/>
    <x v="5"/>
    <x v="5"/>
    <x v="0"/>
    <x v="2"/>
    <x v="21"/>
    <x v="38"/>
    <x v="766"/>
    <x v="0"/>
    <x v="70"/>
    <x v="1"/>
  </r>
  <r>
    <x v="70"/>
    <x v="73"/>
    <x v="1"/>
    <x v="1"/>
    <x v="0"/>
    <x v="2"/>
    <x v="21"/>
    <x v="39"/>
    <x v="767"/>
    <x v="0"/>
    <x v="70"/>
    <x v="1"/>
  </r>
  <r>
    <x v="70"/>
    <x v="1"/>
    <x v="1"/>
    <x v="1"/>
    <x v="0"/>
    <x v="2"/>
    <x v="1"/>
    <x v="1"/>
    <x v="1"/>
    <x v="177"/>
    <x v="70"/>
    <x v="1"/>
  </r>
  <r>
    <x v="71"/>
    <x v="1"/>
    <x v="1"/>
    <x v="1"/>
    <x v="0"/>
    <x v="2"/>
    <x v="1"/>
    <x v="1"/>
    <x v="1"/>
    <x v="178"/>
    <x v="71"/>
    <x v="1"/>
  </r>
  <r>
    <x v="10"/>
    <x v="74"/>
    <x v="3"/>
    <x v="3"/>
    <x v="0"/>
    <x v="2"/>
    <x v="20"/>
    <x v="40"/>
    <x v="737"/>
    <x v="0"/>
    <x v="10"/>
    <x v="1"/>
  </r>
  <r>
    <x v="10"/>
    <x v="75"/>
    <x v="3"/>
    <x v="3"/>
    <x v="0"/>
    <x v="2"/>
    <x v="20"/>
    <x v="40"/>
    <x v="768"/>
    <x v="0"/>
    <x v="10"/>
    <x v="1"/>
  </r>
  <r>
    <x v="10"/>
    <x v="76"/>
    <x v="5"/>
    <x v="5"/>
    <x v="0"/>
    <x v="2"/>
    <x v="20"/>
    <x v="40"/>
    <x v="737"/>
    <x v="0"/>
    <x v="10"/>
    <x v="1"/>
  </r>
  <r>
    <x v="10"/>
    <x v="77"/>
    <x v="5"/>
    <x v="5"/>
    <x v="0"/>
    <x v="2"/>
    <x v="20"/>
    <x v="40"/>
    <x v="737"/>
    <x v="0"/>
    <x v="10"/>
    <x v="1"/>
  </r>
  <r>
    <x v="10"/>
    <x v="54"/>
    <x v="5"/>
    <x v="5"/>
    <x v="0"/>
    <x v="2"/>
    <x v="20"/>
    <x v="40"/>
    <x v="750"/>
    <x v="0"/>
    <x v="10"/>
    <x v="1"/>
  </r>
  <r>
    <x v="10"/>
    <x v="1"/>
    <x v="1"/>
    <x v="1"/>
    <x v="0"/>
    <x v="2"/>
    <x v="1"/>
    <x v="1"/>
    <x v="1"/>
    <x v="179"/>
    <x v="10"/>
    <x v="1"/>
  </r>
  <r>
    <x v="11"/>
    <x v="78"/>
    <x v="4"/>
    <x v="4"/>
    <x v="0"/>
    <x v="2"/>
    <x v="20"/>
    <x v="41"/>
    <x v="737"/>
    <x v="0"/>
    <x v="11"/>
    <x v="1"/>
  </r>
  <r>
    <x v="11"/>
    <x v="73"/>
    <x v="1"/>
    <x v="1"/>
    <x v="0"/>
    <x v="2"/>
    <x v="20"/>
    <x v="41"/>
    <x v="737"/>
    <x v="0"/>
    <x v="11"/>
    <x v="1"/>
  </r>
  <r>
    <x v="11"/>
    <x v="1"/>
    <x v="1"/>
    <x v="1"/>
    <x v="0"/>
    <x v="2"/>
    <x v="1"/>
    <x v="1"/>
    <x v="1"/>
    <x v="180"/>
    <x v="11"/>
    <x v="1"/>
  </r>
  <r>
    <x v="11"/>
    <x v="1"/>
    <x v="1"/>
    <x v="1"/>
    <x v="0"/>
    <x v="0"/>
    <x v="1"/>
    <x v="1"/>
    <x v="1"/>
    <x v="181"/>
    <x v="11"/>
    <x v="1"/>
  </r>
  <r>
    <x v="12"/>
    <x v="70"/>
    <x v="2"/>
    <x v="2"/>
    <x v="0"/>
    <x v="2"/>
    <x v="21"/>
    <x v="36"/>
    <x v="769"/>
    <x v="0"/>
    <x v="12"/>
    <x v="1"/>
  </r>
  <r>
    <x v="12"/>
    <x v="25"/>
    <x v="2"/>
    <x v="2"/>
    <x v="0"/>
    <x v="2"/>
    <x v="20"/>
    <x v="42"/>
    <x v="748"/>
    <x v="0"/>
    <x v="12"/>
    <x v="1"/>
  </r>
  <r>
    <x v="12"/>
    <x v="9"/>
    <x v="6"/>
    <x v="6"/>
    <x v="0"/>
    <x v="2"/>
    <x v="20"/>
    <x v="42"/>
    <x v="770"/>
    <x v="0"/>
    <x v="12"/>
    <x v="1"/>
  </r>
  <r>
    <x v="12"/>
    <x v="60"/>
    <x v="3"/>
    <x v="3"/>
    <x v="0"/>
    <x v="2"/>
    <x v="20"/>
    <x v="42"/>
    <x v="771"/>
    <x v="0"/>
    <x v="12"/>
    <x v="1"/>
  </r>
  <r>
    <x v="12"/>
    <x v="27"/>
    <x v="3"/>
    <x v="3"/>
    <x v="0"/>
    <x v="2"/>
    <x v="21"/>
    <x v="43"/>
    <x v="772"/>
    <x v="0"/>
    <x v="12"/>
    <x v="1"/>
  </r>
  <r>
    <x v="12"/>
    <x v="79"/>
    <x v="3"/>
    <x v="3"/>
    <x v="0"/>
    <x v="2"/>
    <x v="20"/>
    <x v="42"/>
    <x v="771"/>
    <x v="0"/>
    <x v="12"/>
    <x v="1"/>
  </r>
  <r>
    <x v="12"/>
    <x v="80"/>
    <x v="4"/>
    <x v="4"/>
    <x v="0"/>
    <x v="2"/>
    <x v="20"/>
    <x v="42"/>
    <x v="770"/>
    <x v="0"/>
    <x v="12"/>
    <x v="1"/>
  </r>
  <r>
    <x v="12"/>
    <x v="81"/>
    <x v="4"/>
    <x v="4"/>
    <x v="0"/>
    <x v="2"/>
    <x v="20"/>
    <x v="42"/>
    <x v="748"/>
    <x v="0"/>
    <x v="12"/>
    <x v="1"/>
  </r>
  <r>
    <x v="12"/>
    <x v="31"/>
    <x v="4"/>
    <x v="4"/>
    <x v="0"/>
    <x v="2"/>
    <x v="20"/>
    <x v="42"/>
    <x v="748"/>
    <x v="0"/>
    <x v="12"/>
    <x v="1"/>
  </r>
  <r>
    <x v="12"/>
    <x v="57"/>
    <x v="0"/>
    <x v="0"/>
    <x v="0"/>
    <x v="2"/>
    <x v="21"/>
    <x v="44"/>
    <x v="769"/>
    <x v="0"/>
    <x v="12"/>
    <x v="1"/>
  </r>
  <r>
    <x v="12"/>
    <x v="82"/>
    <x v="0"/>
    <x v="0"/>
    <x v="0"/>
    <x v="2"/>
    <x v="20"/>
    <x v="42"/>
    <x v="773"/>
    <x v="0"/>
    <x v="12"/>
    <x v="1"/>
  </r>
  <r>
    <x v="12"/>
    <x v="20"/>
    <x v="5"/>
    <x v="5"/>
    <x v="0"/>
    <x v="2"/>
    <x v="21"/>
    <x v="45"/>
    <x v="769"/>
    <x v="0"/>
    <x v="12"/>
    <x v="1"/>
  </r>
  <r>
    <x v="12"/>
    <x v="58"/>
    <x v="1"/>
    <x v="1"/>
    <x v="0"/>
    <x v="2"/>
    <x v="20"/>
    <x v="42"/>
    <x v="748"/>
    <x v="0"/>
    <x v="12"/>
    <x v="1"/>
  </r>
  <r>
    <x v="12"/>
    <x v="83"/>
    <x v="1"/>
    <x v="1"/>
    <x v="0"/>
    <x v="2"/>
    <x v="20"/>
    <x v="42"/>
    <x v="770"/>
    <x v="0"/>
    <x v="12"/>
    <x v="1"/>
  </r>
  <r>
    <x v="12"/>
    <x v="22"/>
    <x v="1"/>
    <x v="1"/>
    <x v="0"/>
    <x v="2"/>
    <x v="20"/>
    <x v="42"/>
    <x v="748"/>
    <x v="0"/>
    <x v="12"/>
    <x v="1"/>
  </r>
  <r>
    <x v="12"/>
    <x v="33"/>
    <x v="1"/>
    <x v="1"/>
    <x v="0"/>
    <x v="2"/>
    <x v="20"/>
    <x v="42"/>
    <x v="748"/>
    <x v="0"/>
    <x v="12"/>
    <x v="1"/>
  </r>
  <r>
    <x v="12"/>
    <x v="1"/>
    <x v="1"/>
    <x v="1"/>
    <x v="0"/>
    <x v="2"/>
    <x v="1"/>
    <x v="1"/>
    <x v="1"/>
    <x v="182"/>
    <x v="12"/>
    <x v="1"/>
  </r>
  <r>
    <x v="12"/>
    <x v="1"/>
    <x v="1"/>
    <x v="1"/>
    <x v="0"/>
    <x v="1"/>
    <x v="1"/>
    <x v="1"/>
    <x v="1"/>
    <x v="183"/>
    <x v="12"/>
    <x v="1"/>
  </r>
  <r>
    <x v="13"/>
    <x v="84"/>
    <x v="2"/>
    <x v="2"/>
    <x v="0"/>
    <x v="2"/>
    <x v="20"/>
    <x v="46"/>
    <x v="774"/>
    <x v="0"/>
    <x v="13"/>
    <x v="1"/>
  </r>
  <r>
    <x v="13"/>
    <x v="30"/>
    <x v="4"/>
    <x v="4"/>
    <x v="0"/>
    <x v="2"/>
    <x v="20"/>
    <x v="46"/>
    <x v="774"/>
    <x v="0"/>
    <x v="13"/>
    <x v="1"/>
  </r>
  <r>
    <x v="13"/>
    <x v="1"/>
    <x v="1"/>
    <x v="1"/>
    <x v="0"/>
    <x v="2"/>
    <x v="1"/>
    <x v="1"/>
    <x v="1"/>
    <x v="184"/>
    <x v="13"/>
    <x v="1"/>
  </r>
  <r>
    <x v="14"/>
    <x v="85"/>
    <x v="2"/>
    <x v="2"/>
    <x v="0"/>
    <x v="2"/>
    <x v="20"/>
    <x v="47"/>
    <x v="754"/>
    <x v="0"/>
    <x v="14"/>
    <x v="1"/>
  </r>
  <r>
    <x v="14"/>
    <x v="86"/>
    <x v="6"/>
    <x v="6"/>
    <x v="0"/>
    <x v="2"/>
    <x v="20"/>
    <x v="47"/>
    <x v="747"/>
    <x v="0"/>
    <x v="14"/>
    <x v="1"/>
  </r>
  <r>
    <x v="14"/>
    <x v="87"/>
    <x v="6"/>
    <x v="6"/>
    <x v="0"/>
    <x v="2"/>
    <x v="20"/>
    <x v="47"/>
    <x v="742"/>
    <x v="0"/>
    <x v="14"/>
    <x v="1"/>
  </r>
  <r>
    <x v="14"/>
    <x v="88"/>
    <x v="6"/>
    <x v="6"/>
    <x v="0"/>
    <x v="2"/>
    <x v="20"/>
    <x v="47"/>
    <x v="744"/>
    <x v="0"/>
    <x v="14"/>
    <x v="1"/>
  </r>
  <r>
    <x v="14"/>
    <x v="67"/>
    <x v="6"/>
    <x v="6"/>
    <x v="0"/>
    <x v="2"/>
    <x v="20"/>
    <x v="47"/>
    <x v="745"/>
    <x v="0"/>
    <x v="14"/>
    <x v="1"/>
  </r>
  <r>
    <x v="14"/>
    <x v="89"/>
    <x v="4"/>
    <x v="4"/>
    <x v="0"/>
    <x v="2"/>
    <x v="20"/>
    <x v="47"/>
    <x v="748"/>
    <x v="0"/>
    <x v="14"/>
    <x v="1"/>
  </r>
  <r>
    <x v="14"/>
    <x v="4"/>
    <x v="4"/>
    <x v="4"/>
    <x v="0"/>
    <x v="2"/>
    <x v="20"/>
    <x v="47"/>
    <x v="748"/>
    <x v="0"/>
    <x v="14"/>
    <x v="1"/>
  </r>
  <r>
    <x v="14"/>
    <x v="90"/>
    <x v="0"/>
    <x v="0"/>
    <x v="0"/>
    <x v="2"/>
    <x v="20"/>
    <x v="47"/>
    <x v="742"/>
    <x v="0"/>
    <x v="14"/>
    <x v="1"/>
  </r>
  <r>
    <x v="14"/>
    <x v="0"/>
    <x v="0"/>
    <x v="0"/>
    <x v="0"/>
    <x v="2"/>
    <x v="20"/>
    <x v="47"/>
    <x v="737"/>
    <x v="0"/>
    <x v="14"/>
    <x v="1"/>
  </r>
  <r>
    <x v="14"/>
    <x v="91"/>
    <x v="0"/>
    <x v="0"/>
    <x v="0"/>
    <x v="2"/>
    <x v="20"/>
    <x v="47"/>
    <x v="747"/>
    <x v="0"/>
    <x v="14"/>
    <x v="1"/>
  </r>
  <r>
    <x v="14"/>
    <x v="92"/>
    <x v="0"/>
    <x v="0"/>
    <x v="0"/>
    <x v="2"/>
    <x v="20"/>
    <x v="47"/>
    <x v="737"/>
    <x v="0"/>
    <x v="14"/>
    <x v="1"/>
  </r>
  <r>
    <x v="14"/>
    <x v="93"/>
    <x v="0"/>
    <x v="0"/>
    <x v="0"/>
    <x v="2"/>
    <x v="20"/>
    <x v="47"/>
    <x v="737"/>
    <x v="0"/>
    <x v="14"/>
    <x v="1"/>
  </r>
  <r>
    <x v="14"/>
    <x v="94"/>
    <x v="0"/>
    <x v="0"/>
    <x v="0"/>
    <x v="2"/>
    <x v="20"/>
    <x v="47"/>
    <x v="775"/>
    <x v="0"/>
    <x v="14"/>
    <x v="1"/>
  </r>
  <r>
    <x v="14"/>
    <x v="72"/>
    <x v="5"/>
    <x v="5"/>
    <x v="0"/>
    <x v="2"/>
    <x v="20"/>
    <x v="47"/>
    <x v="776"/>
    <x v="0"/>
    <x v="14"/>
    <x v="1"/>
  </r>
  <r>
    <x v="14"/>
    <x v="95"/>
    <x v="1"/>
    <x v="1"/>
    <x v="0"/>
    <x v="2"/>
    <x v="20"/>
    <x v="47"/>
    <x v="748"/>
    <x v="0"/>
    <x v="14"/>
    <x v="1"/>
  </r>
  <r>
    <x v="14"/>
    <x v="41"/>
    <x v="1"/>
    <x v="1"/>
    <x v="0"/>
    <x v="2"/>
    <x v="20"/>
    <x v="47"/>
    <x v="744"/>
    <x v="0"/>
    <x v="14"/>
    <x v="1"/>
  </r>
  <r>
    <x v="14"/>
    <x v="42"/>
    <x v="1"/>
    <x v="1"/>
    <x v="0"/>
    <x v="2"/>
    <x v="20"/>
    <x v="47"/>
    <x v="776"/>
    <x v="0"/>
    <x v="14"/>
    <x v="1"/>
  </r>
  <r>
    <x v="14"/>
    <x v="8"/>
    <x v="1"/>
    <x v="1"/>
    <x v="0"/>
    <x v="2"/>
    <x v="20"/>
    <x v="47"/>
    <x v="776"/>
    <x v="0"/>
    <x v="14"/>
    <x v="1"/>
  </r>
  <r>
    <x v="14"/>
    <x v="1"/>
    <x v="1"/>
    <x v="1"/>
    <x v="0"/>
    <x v="2"/>
    <x v="1"/>
    <x v="1"/>
    <x v="1"/>
    <x v="185"/>
    <x v="14"/>
    <x v="1"/>
  </r>
  <r>
    <x v="15"/>
    <x v="70"/>
    <x v="2"/>
    <x v="2"/>
    <x v="0"/>
    <x v="2"/>
    <x v="20"/>
    <x v="48"/>
    <x v="777"/>
    <x v="0"/>
    <x v="15"/>
    <x v="1"/>
  </r>
  <r>
    <x v="15"/>
    <x v="88"/>
    <x v="6"/>
    <x v="6"/>
    <x v="0"/>
    <x v="2"/>
    <x v="20"/>
    <x v="48"/>
    <x v="755"/>
    <x v="0"/>
    <x v="15"/>
    <x v="1"/>
  </r>
  <r>
    <x v="15"/>
    <x v="96"/>
    <x v="6"/>
    <x v="6"/>
    <x v="0"/>
    <x v="2"/>
    <x v="20"/>
    <x v="48"/>
    <x v="778"/>
    <x v="0"/>
    <x v="15"/>
    <x v="1"/>
  </r>
  <r>
    <x v="15"/>
    <x v="97"/>
    <x v="5"/>
    <x v="5"/>
    <x v="0"/>
    <x v="2"/>
    <x v="20"/>
    <x v="48"/>
    <x v="756"/>
    <x v="0"/>
    <x v="15"/>
    <x v="1"/>
  </r>
  <r>
    <x v="15"/>
    <x v="8"/>
    <x v="1"/>
    <x v="1"/>
    <x v="0"/>
    <x v="2"/>
    <x v="20"/>
    <x v="48"/>
    <x v="778"/>
    <x v="0"/>
    <x v="15"/>
    <x v="1"/>
  </r>
  <r>
    <x v="15"/>
    <x v="98"/>
    <x v="1"/>
    <x v="1"/>
    <x v="0"/>
    <x v="2"/>
    <x v="20"/>
    <x v="48"/>
    <x v="755"/>
    <x v="0"/>
    <x v="15"/>
    <x v="1"/>
  </r>
  <r>
    <x v="15"/>
    <x v="1"/>
    <x v="1"/>
    <x v="1"/>
    <x v="0"/>
    <x v="2"/>
    <x v="1"/>
    <x v="1"/>
    <x v="1"/>
    <x v="186"/>
    <x v="15"/>
    <x v="1"/>
  </r>
  <r>
    <x v="16"/>
    <x v="96"/>
    <x v="6"/>
    <x v="6"/>
    <x v="0"/>
    <x v="2"/>
    <x v="20"/>
    <x v="49"/>
    <x v="779"/>
    <x v="0"/>
    <x v="16"/>
    <x v="1"/>
  </r>
  <r>
    <x v="16"/>
    <x v="61"/>
    <x v="3"/>
    <x v="3"/>
    <x v="0"/>
    <x v="2"/>
    <x v="20"/>
    <x v="49"/>
    <x v="738"/>
    <x v="0"/>
    <x v="16"/>
    <x v="1"/>
  </r>
  <r>
    <x v="16"/>
    <x v="30"/>
    <x v="4"/>
    <x v="4"/>
    <x v="0"/>
    <x v="2"/>
    <x v="20"/>
    <x v="49"/>
    <x v="738"/>
    <x v="0"/>
    <x v="16"/>
    <x v="1"/>
  </r>
  <r>
    <x v="16"/>
    <x v="1"/>
    <x v="1"/>
    <x v="1"/>
    <x v="0"/>
    <x v="2"/>
    <x v="1"/>
    <x v="1"/>
    <x v="1"/>
    <x v="187"/>
    <x v="16"/>
    <x v="1"/>
  </r>
  <r>
    <x v="17"/>
    <x v="75"/>
    <x v="3"/>
    <x v="3"/>
    <x v="0"/>
    <x v="2"/>
    <x v="20"/>
    <x v="50"/>
    <x v="780"/>
    <x v="0"/>
    <x v="17"/>
    <x v="1"/>
  </r>
  <r>
    <x v="17"/>
    <x v="56"/>
    <x v="3"/>
    <x v="3"/>
    <x v="0"/>
    <x v="2"/>
    <x v="22"/>
    <x v="51"/>
    <x v="1"/>
    <x v="188"/>
    <x v="17"/>
    <x v="1"/>
  </r>
  <r>
    <x v="17"/>
    <x v="99"/>
    <x v="3"/>
    <x v="3"/>
    <x v="0"/>
    <x v="2"/>
    <x v="20"/>
    <x v="50"/>
    <x v="781"/>
    <x v="0"/>
    <x v="17"/>
    <x v="1"/>
  </r>
  <r>
    <x v="17"/>
    <x v="89"/>
    <x v="4"/>
    <x v="4"/>
    <x v="0"/>
    <x v="2"/>
    <x v="20"/>
    <x v="50"/>
    <x v="737"/>
    <x v="0"/>
    <x v="17"/>
    <x v="1"/>
  </r>
  <r>
    <x v="17"/>
    <x v="100"/>
    <x v="0"/>
    <x v="0"/>
    <x v="0"/>
    <x v="2"/>
    <x v="20"/>
    <x v="50"/>
    <x v="738"/>
    <x v="0"/>
    <x v="17"/>
    <x v="1"/>
  </r>
  <r>
    <x v="17"/>
    <x v="34"/>
    <x v="5"/>
    <x v="5"/>
    <x v="0"/>
    <x v="2"/>
    <x v="20"/>
    <x v="50"/>
    <x v="744"/>
    <x v="0"/>
    <x v="17"/>
    <x v="1"/>
  </r>
  <r>
    <x v="17"/>
    <x v="101"/>
    <x v="1"/>
    <x v="1"/>
    <x v="0"/>
    <x v="2"/>
    <x v="20"/>
    <x v="50"/>
    <x v="737"/>
    <x v="0"/>
    <x v="17"/>
    <x v="1"/>
  </r>
  <r>
    <x v="17"/>
    <x v="1"/>
    <x v="1"/>
    <x v="1"/>
    <x v="0"/>
    <x v="2"/>
    <x v="1"/>
    <x v="1"/>
    <x v="1"/>
    <x v="189"/>
    <x v="17"/>
    <x v="1"/>
  </r>
  <r>
    <x v="18"/>
    <x v="102"/>
    <x v="6"/>
    <x v="6"/>
    <x v="0"/>
    <x v="2"/>
    <x v="20"/>
    <x v="52"/>
    <x v="747"/>
    <x v="0"/>
    <x v="18"/>
    <x v="1"/>
  </r>
  <r>
    <x v="18"/>
    <x v="1"/>
    <x v="1"/>
    <x v="1"/>
    <x v="0"/>
    <x v="2"/>
    <x v="1"/>
    <x v="1"/>
    <x v="1"/>
    <x v="190"/>
    <x v="18"/>
    <x v="1"/>
  </r>
  <r>
    <x v="19"/>
    <x v="70"/>
    <x v="2"/>
    <x v="2"/>
    <x v="0"/>
    <x v="2"/>
    <x v="21"/>
    <x v="36"/>
    <x v="782"/>
    <x v="0"/>
    <x v="19"/>
    <x v="1"/>
  </r>
  <r>
    <x v="19"/>
    <x v="103"/>
    <x v="3"/>
    <x v="3"/>
    <x v="0"/>
    <x v="2"/>
    <x v="20"/>
    <x v="53"/>
    <x v="783"/>
    <x v="0"/>
    <x v="19"/>
    <x v="1"/>
  </r>
  <r>
    <x v="19"/>
    <x v="104"/>
    <x v="3"/>
    <x v="3"/>
    <x v="0"/>
    <x v="2"/>
    <x v="20"/>
    <x v="53"/>
    <x v="784"/>
    <x v="0"/>
    <x v="19"/>
    <x v="1"/>
  </r>
  <r>
    <x v="19"/>
    <x v="0"/>
    <x v="0"/>
    <x v="0"/>
    <x v="0"/>
    <x v="2"/>
    <x v="20"/>
    <x v="53"/>
    <x v="741"/>
    <x v="0"/>
    <x v="19"/>
    <x v="1"/>
  </r>
  <r>
    <x v="19"/>
    <x v="63"/>
    <x v="5"/>
    <x v="5"/>
    <x v="0"/>
    <x v="2"/>
    <x v="20"/>
    <x v="53"/>
    <x v="785"/>
    <x v="0"/>
    <x v="19"/>
    <x v="1"/>
  </r>
  <r>
    <x v="19"/>
    <x v="83"/>
    <x v="1"/>
    <x v="1"/>
    <x v="0"/>
    <x v="2"/>
    <x v="20"/>
    <x v="53"/>
    <x v="740"/>
    <x v="0"/>
    <x v="19"/>
    <x v="1"/>
  </r>
  <r>
    <x v="19"/>
    <x v="101"/>
    <x v="1"/>
    <x v="1"/>
    <x v="0"/>
    <x v="2"/>
    <x v="20"/>
    <x v="53"/>
    <x v="736"/>
    <x v="0"/>
    <x v="19"/>
    <x v="1"/>
  </r>
  <r>
    <x v="19"/>
    <x v="105"/>
    <x v="1"/>
    <x v="1"/>
    <x v="0"/>
    <x v="2"/>
    <x v="20"/>
    <x v="53"/>
    <x v="782"/>
    <x v="0"/>
    <x v="19"/>
    <x v="1"/>
  </r>
  <r>
    <x v="19"/>
    <x v="1"/>
    <x v="1"/>
    <x v="1"/>
    <x v="0"/>
    <x v="2"/>
    <x v="1"/>
    <x v="1"/>
    <x v="1"/>
    <x v="191"/>
    <x v="19"/>
    <x v="1"/>
  </r>
  <r>
    <x v="19"/>
    <x v="1"/>
    <x v="1"/>
    <x v="1"/>
    <x v="0"/>
    <x v="1"/>
    <x v="1"/>
    <x v="1"/>
    <x v="1"/>
    <x v="192"/>
    <x v="19"/>
    <x v="1"/>
  </r>
  <r>
    <x v="20"/>
    <x v="106"/>
    <x v="2"/>
    <x v="2"/>
    <x v="0"/>
    <x v="2"/>
    <x v="20"/>
    <x v="54"/>
    <x v="756"/>
    <x v="0"/>
    <x v="20"/>
    <x v="1"/>
  </r>
  <r>
    <x v="20"/>
    <x v="107"/>
    <x v="2"/>
    <x v="2"/>
    <x v="0"/>
    <x v="2"/>
    <x v="20"/>
    <x v="54"/>
    <x v="756"/>
    <x v="0"/>
    <x v="20"/>
    <x v="1"/>
  </r>
  <r>
    <x v="20"/>
    <x v="108"/>
    <x v="3"/>
    <x v="3"/>
    <x v="0"/>
    <x v="2"/>
    <x v="20"/>
    <x v="54"/>
    <x v="786"/>
    <x v="0"/>
    <x v="20"/>
    <x v="1"/>
  </r>
  <r>
    <x v="20"/>
    <x v="18"/>
    <x v="3"/>
    <x v="3"/>
    <x v="0"/>
    <x v="2"/>
    <x v="20"/>
    <x v="54"/>
    <x v="756"/>
    <x v="0"/>
    <x v="20"/>
    <x v="1"/>
  </r>
  <r>
    <x v="20"/>
    <x v="78"/>
    <x v="4"/>
    <x v="4"/>
    <x v="0"/>
    <x v="2"/>
    <x v="20"/>
    <x v="54"/>
    <x v="754"/>
    <x v="0"/>
    <x v="20"/>
    <x v="1"/>
  </r>
  <r>
    <x v="20"/>
    <x v="77"/>
    <x v="5"/>
    <x v="5"/>
    <x v="0"/>
    <x v="2"/>
    <x v="20"/>
    <x v="54"/>
    <x v="756"/>
    <x v="0"/>
    <x v="20"/>
    <x v="1"/>
  </r>
  <r>
    <x v="20"/>
    <x v="63"/>
    <x v="5"/>
    <x v="5"/>
    <x v="0"/>
    <x v="2"/>
    <x v="20"/>
    <x v="54"/>
    <x v="787"/>
    <x v="0"/>
    <x v="20"/>
    <x v="1"/>
  </r>
  <r>
    <x v="20"/>
    <x v="95"/>
    <x v="1"/>
    <x v="1"/>
    <x v="0"/>
    <x v="2"/>
    <x v="20"/>
    <x v="54"/>
    <x v="754"/>
    <x v="0"/>
    <x v="20"/>
    <x v="1"/>
  </r>
  <r>
    <x v="20"/>
    <x v="109"/>
    <x v="1"/>
    <x v="1"/>
    <x v="0"/>
    <x v="2"/>
    <x v="20"/>
    <x v="54"/>
    <x v="754"/>
    <x v="0"/>
    <x v="20"/>
    <x v="1"/>
  </r>
  <r>
    <x v="20"/>
    <x v="1"/>
    <x v="1"/>
    <x v="1"/>
    <x v="0"/>
    <x v="2"/>
    <x v="1"/>
    <x v="1"/>
    <x v="1"/>
    <x v="193"/>
    <x v="20"/>
    <x v="1"/>
  </r>
  <r>
    <x v="21"/>
    <x v="24"/>
    <x v="2"/>
    <x v="2"/>
    <x v="0"/>
    <x v="2"/>
    <x v="20"/>
    <x v="55"/>
    <x v="788"/>
    <x v="0"/>
    <x v="21"/>
    <x v="1"/>
  </r>
  <r>
    <x v="21"/>
    <x v="107"/>
    <x v="2"/>
    <x v="2"/>
    <x v="0"/>
    <x v="2"/>
    <x v="20"/>
    <x v="55"/>
    <x v="789"/>
    <x v="0"/>
    <x v="21"/>
    <x v="1"/>
  </r>
  <r>
    <x v="21"/>
    <x v="2"/>
    <x v="2"/>
    <x v="2"/>
    <x v="0"/>
    <x v="2"/>
    <x v="20"/>
    <x v="55"/>
    <x v="746"/>
    <x v="0"/>
    <x v="21"/>
    <x v="1"/>
  </r>
  <r>
    <x v="21"/>
    <x v="110"/>
    <x v="2"/>
    <x v="2"/>
    <x v="0"/>
    <x v="2"/>
    <x v="20"/>
    <x v="55"/>
    <x v="745"/>
    <x v="0"/>
    <x v="21"/>
    <x v="1"/>
  </r>
  <r>
    <x v="21"/>
    <x v="111"/>
    <x v="2"/>
    <x v="2"/>
    <x v="0"/>
    <x v="2"/>
    <x v="20"/>
    <x v="55"/>
    <x v="748"/>
    <x v="0"/>
    <x v="21"/>
    <x v="1"/>
  </r>
  <r>
    <x v="21"/>
    <x v="86"/>
    <x v="6"/>
    <x v="6"/>
    <x v="0"/>
    <x v="2"/>
    <x v="20"/>
    <x v="55"/>
    <x v="746"/>
    <x v="0"/>
    <x v="21"/>
    <x v="1"/>
  </r>
  <r>
    <x v="21"/>
    <x v="95"/>
    <x v="1"/>
    <x v="1"/>
    <x v="0"/>
    <x v="2"/>
    <x v="20"/>
    <x v="55"/>
    <x v="737"/>
    <x v="0"/>
    <x v="21"/>
    <x v="1"/>
  </r>
  <r>
    <x v="21"/>
    <x v="22"/>
    <x v="1"/>
    <x v="1"/>
    <x v="0"/>
    <x v="2"/>
    <x v="20"/>
    <x v="55"/>
    <x v="737"/>
    <x v="0"/>
    <x v="21"/>
    <x v="1"/>
  </r>
  <r>
    <x v="21"/>
    <x v="1"/>
    <x v="1"/>
    <x v="1"/>
    <x v="0"/>
    <x v="2"/>
    <x v="1"/>
    <x v="1"/>
    <x v="1"/>
    <x v="194"/>
    <x v="21"/>
    <x v="1"/>
  </r>
  <r>
    <x v="21"/>
    <x v="112"/>
    <x v="2"/>
    <x v="2"/>
    <x v="0"/>
    <x v="0"/>
    <x v="23"/>
    <x v="56"/>
    <x v="1"/>
    <x v="195"/>
    <x v="21"/>
    <x v="1"/>
  </r>
  <r>
    <x v="21"/>
    <x v="1"/>
    <x v="1"/>
    <x v="1"/>
    <x v="0"/>
    <x v="0"/>
    <x v="1"/>
    <x v="1"/>
    <x v="774"/>
    <x v="0"/>
    <x v="21"/>
    <x v="1"/>
  </r>
  <r>
    <x v="72"/>
    <x v="60"/>
    <x v="3"/>
    <x v="3"/>
    <x v="0"/>
    <x v="2"/>
    <x v="21"/>
    <x v="57"/>
    <x v="790"/>
    <x v="0"/>
    <x v="72"/>
    <x v="1"/>
  </r>
  <r>
    <x v="72"/>
    <x v="61"/>
    <x v="3"/>
    <x v="3"/>
    <x v="0"/>
    <x v="2"/>
    <x v="20"/>
    <x v="58"/>
    <x v="791"/>
    <x v="0"/>
    <x v="72"/>
    <x v="1"/>
  </r>
  <r>
    <x v="72"/>
    <x v="56"/>
    <x v="3"/>
    <x v="3"/>
    <x v="0"/>
    <x v="2"/>
    <x v="24"/>
    <x v="59"/>
    <x v="1"/>
    <x v="196"/>
    <x v="72"/>
    <x v="1"/>
  </r>
  <r>
    <x v="72"/>
    <x v="73"/>
    <x v="1"/>
    <x v="1"/>
    <x v="0"/>
    <x v="2"/>
    <x v="21"/>
    <x v="39"/>
    <x v="790"/>
    <x v="0"/>
    <x v="72"/>
    <x v="1"/>
  </r>
  <r>
    <x v="72"/>
    <x v="1"/>
    <x v="1"/>
    <x v="1"/>
    <x v="0"/>
    <x v="2"/>
    <x v="1"/>
    <x v="1"/>
    <x v="1"/>
    <x v="197"/>
    <x v="72"/>
    <x v="1"/>
  </r>
  <r>
    <x v="72"/>
    <x v="72"/>
    <x v="5"/>
    <x v="5"/>
    <x v="0"/>
    <x v="0"/>
    <x v="21"/>
    <x v="38"/>
    <x v="792"/>
    <x v="0"/>
    <x v="72"/>
    <x v="1"/>
  </r>
  <r>
    <x v="72"/>
    <x v="1"/>
    <x v="1"/>
    <x v="1"/>
    <x v="0"/>
    <x v="0"/>
    <x v="1"/>
    <x v="1"/>
    <x v="1"/>
    <x v="198"/>
    <x v="72"/>
    <x v="1"/>
  </r>
  <r>
    <x v="22"/>
    <x v="113"/>
    <x v="6"/>
    <x v="6"/>
    <x v="0"/>
    <x v="2"/>
    <x v="20"/>
    <x v="60"/>
    <x v="793"/>
    <x v="0"/>
    <x v="22"/>
    <x v="1"/>
  </r>
  <r>
    <x v="22"/>
    <x v="60"/>
    <x v="3"/>
    <x v="3"/>
    <x v="0"/>
    <x v="2"/>
    <x v="20"/>
    <x v="60"/>
    <x v="778"/>
    <x v="0"/>
    <x v="22"/>
    <x v="1"/>
  </r>
  <r>
    <x v="22"/>
    <x v="114"/>
    <x v="3"/>
    <x v="3"/>
    <x v="0"/>
    <x v="2"/>
    <x v="20"/>
    <x v="60"/>
    <x v="794"/>
    <x v="0"/>
    <x v="22"/>
    <x v="1"/>
  </r>
  <r>
    <x v="22"/>
    <x v="75"/>
    <x v="3"/>
    <x v="3"/>
    <x v="0"/>
    <x v="2"/>
    <x v="20"/>
    <x v="60"/>
    <x v="795"/>
    <x v="0"/>
    <x v="22"/>
    <x v="1"/>
  </r>
  <r>
    <x v="22"/>
    <x v="1"/>
    <x v="1"/>
    <x v="1"/>
    <x v="0"/>
    <x v="2"/>
    <x v="1"/>
    <x v="1"/>
    <x v="1"/>
    <x v="199"/>
    <x v="22"/>
    <x v="1"/>
  </r>
  <r>
    <x v="23"/>
    <x v="48"/>
    <x v="2"/>
    <x v="2"/>
    <x v="0"/>
    <x v="2"/>
    <x v="20"/>
    <x v="61"/>
    <x v="787"/>
    <x v="0"/>
    <x v="23"/>
    <x v="1"/>
  </r>
  <r>
    <x v="23"/>
    <x v="102"/>
    <x v="6"/>
    <x v="6"/>
    <x v="0"/>
    <x v="2"/>
    <x v="20"/>
    <x v="61"/>
    <x v="756"/>
    <x v="0"/>
    <x v="23"/>
    <x v="1"/>
  </r>
  <r>
    <x v="23"/>
    <x v="113"/>
    <x v="6"/>
    <x v="6"/>
    <x v="0"/>
    <x v="2"/>
    <x v="20"/>
    <x v="61"/>
    <x v="756"/>
    <x v="0"/>
    <x v="23"/>
    <x v="1"/>
  </r>
  <r>
    <x v="23"/>
    <x v="38"/>
    <x v="4"/>
    <x v="4"/>
    <x v="0"/>
    <x v="2"/>
    <x v="20"/>
    <x v="61"/>
    <x v="191"/>
    <x v="0"/>
    <x v="23"/>
    <x v="1"/>
  </r>
  <r>
    <x v="23"/>
    <x v="115"/>
    <x v="5"/>
    <x v="5"/>
    <x v="0"/>
    <x v="2"/>
    <x v="20"/>
    <x v="61"/>
    <x v="737"/>
    <x v="0"/>
    <x v="23"/>
    <x v="1"/>
  </r>
  <r>
    <x v="23"/>
    <x v="1"/>
    <x v="1"/>
    <x v="1"/>
    <x v="0"/>
    <x v="2"/>
    <x v="1"/>
    <x v="1"/>
    <x v="1"/>
    <x v="200"/>
    <x v="23"/>
    <x v="1"/>
  </r>
  <r>
    <x v="24"/>
    <x v="19"/>
    <x v="3"/>
    <x v="3"/>
    <x v="0"/>
    <x v="2"/>
    <x v="21"/>
    <x v="62"/>
    <x v="796"/>
    <x v="0"/>
    <x v="24"/>
    <x v="1"/>
  </r>
  <r>
    <x v="24"/>
    <x v="108"/>
    <x v="3"/>
    <x v="3"/>
    <x v="0"/>
    <x v="2"/>
    <x v="25"/>
    <x v="63"/>
    <x v="797"/>
    <x v="0"/>
    <x v="24"/>
    <x v="1"/>
  </r>
  <r>
    <x v="24"/>
    <x v="116"/>
    <x v="0"/>
    <x v="0"/>
    <x v="0"/>
    <x v="2"/>
    <x v="21"/>
    <x v="64"/>
    <x v="798"/>
    <x v="0"/>
    <x v="24"/>
    <x v="1"/>
  </r>
  <r>
    <x v="24"/>
    <x v="1"/>
    <x v="1"/>
    <x v="1"/>
    <x v="0"/>
    <x v="2"/>
    <x v="1"/>
    <x v="1"/>
    <x v="1"/>
    <x v="201"/>
    <x v="24"/>
    <x v="1"/>
  </r>
  <r>
    <x v="24"/>
    <x v="1"/>
    <x v="1"/>
    <x v="1"/>
    <x v="0"/>
    <x v="0"/>
    <x v="1"/>
    <x v="1"/>
    <x v="1"/>
    <x v="202"/>
    <x v="24"/>
    <x v="1"/>
  </r>
  <r>
    <x v="24"/>
    <x v="117"/>
    <x v="0"/>
    <x v="0"/>
    <x v="0"/>
    <x v="1"/>
    <x v="21"/>
    <x v="65"/>
    <x v="765"/>
    <x v="0"/>
    <x v="24"/>
    <x v="1"/>
  </r>
  <r>
    <x v="24"/>
    <x v="1"/>
    <x v="1"/>
    <x v="1"/>
    <x v="0"/>
    <x v="1"/>
    <x v="1"/>
    <x v="1"/>
    <x v="1"/>
    <x v="203"/>
    <x v="24"/>
    <x v="1"/>
  </r>
  <r>
    <x v="25"/>
    <x v="44"/>
    <x v="3"/>
    <x v="3"/>
    <x v="0"/>
    <x v="2"/>
    <x v="20"/>
    <x v="66"/>
    <x v="753"/>
    <x v="0"/>
    <x v="25"/>
    <x v="1"/>
  </r>
  <r>
    <x v="25"/>
    <x v="33"/>
    <x v="1"/>
    <x v="1"/>
    <x v="0"/>
    <x v="2"/>
    <x v="20"/>
    <x v="66"/>
    <x v="799"/>
    <x v="0"/>
    <x v="25"/>
    <x v="1"/>
  </r>
  <r>
    <x v="25"/>
    <x v="1"/>
    <x v="1"/>
    <x v="1"/>
    <x v="0"/>
    <x v="2"/>
    <x v="1"/>
    <x v="1"/>
    <x v="1"/>
    <x v="204"/>
    <x v="25"/>
    <x v="1"/>
  </r>
  <r>
    <x v="26"/>
    <x v="70"/>
    <x v="2"/>
    <x v="2"/>
    <x v="0"/>
    <x v="2"/>
    <x v="20"/>
    <x v="67"/>
    <x v="800"/>
    <x v="0"/>
    <x v="26"/>
    <x v="1"/>
  </r>
  <r>
    <x v="26"/>
    <x v="70"/>
    <x v="2"/>
    <x v="2"/>
    <x v="0"/>
    <x v="2"/>
    <x v="21"/>
    <x v="36"/>
    <x v="801"/>
    <x v="0"/>
    <x v="26"/>
    <x v="1"/>
  </r>
  <r>
    <x v="26"/>
    <x v="47"/>
    <x v="2"/>
    <x v="2"/>
    <x v="0"/>
    <x v="2"/>
    <x v="21"/>
    <x v="68"/>
    <x v="769"/>
    <x v="0"/>
    <x v="26"/>
    <x v="1"/>
  </r>
  <r>
    <x v="26"/>
    <x v="118"/>
    <x v="2"/>
    <x v="2"/>
    <x v="0"/>
    <x v="2"/>
    <x v="21"/>
    <x v="69"/>
    <x v="802"/>
    <x v="0"/>
    <x v="26"/>
    <x v="1"/>
  </r>
  <r>
    <x v="26"/>
    <x v="71"/>
    <x v="6"/>
    <x v="6"/>
    <x v="0"/>
    <x v="2"/>
    <x v="21"/>
    <x v="37"/>
    <x v="803"/>
    <x v="0"/>
    <x v="26"/>
    <x v="1"/>
  </r>
  <r>
    <x v="26"/>
    <x v="21"/>
    <x v="6"/>
    <x v="6"/>
    <x v="0"/>
    <x v="2"/>
    <x v="20"/>
    <x v="67"/>
    <x v="800"/>
    <x v="0"/>
    <x v="26"/>
    <x v="1"/>
  </r>
  <r>
    <x v="26"/>
    <x v="21"/>
    <x v="6"/>
    <x v="6"/>
    <x v="0"/>
    <x v="2"/>
    <x v="21"/>
    <x v="70"/>
    <x v="804"/>
    <x v="0"/>
    <x v="26"/>
    <x v="1"/>
  </r>
  <r>
    <x v="26"/>
    <x v="74"/>
    <x v="3"/>
    <x v="3"/>
    <x v="0"/>
    <x v="2"/>
    <x v="20"/>
    <x v="67"/>
    <x v="800"/>
    <x v="0"/>
    <x v="26"/>
    <x v="1"/>
  </r>
  <r>
    <x v="26"/>
    <x v="26"/>
    <x v="3"/>
    <x v="3"/>
    <x v="0"/>
    <x v="2"/>
    <x v="20"/>
    <x v="67"/>
    <x v="805"/>
    <x v="0"/>
    <x v="26"/>
    <x v="1"/>
  </r>
  <r>
    <x v="26"/>
    <x v="43"/>
    <x v="3"/>
    <x v="3"/>
    <x v="0"/>
    <x v="2"/>
    <x v="21"/>
    <x v="71"/>
    <x v="800"/>
    <x v="0"/>
    <x v="26"/>
    <x v="1"/>
  </r>
  <r>
    <x v="26"/>
    <x v="31"/>
    <x v="4"/>
    <x v="4"/>
    <x v="0"/>
    <x v="2"/>
    <x v="21"/>
    <x v="72"/>
    <x v="804"/>
    <x v="0"/>
    <x v="26"/>
    <x v="1"/>
  </r>
  <r>
    <x v="26"/>
    <x v="51"/>
    <x v="4"/>
    <x v="4"/>
    <x v="0"/>
    <x v="2"/>
    <x v="20"/>
    <x v="67"/>
    <x v="779"/>
    <x v="0"/>
    <x v="26"/>
    <x v="1"/>
  </r>
  <r>
    <x v="26"/>
    <x v="119"/>
    <x v="0"/>
    <x v="0"/>
    <x v="0"/>
    <x v="2"/>
    <x v="20"/>
    <x v="67"/>
    <x v="770"/>
    <x v="0"/>
    <x v="26"/>
    <x v="1"/>
  </r>
  <r>
    <x v="26"/>
    <x v="120"/>
    <x v="0"/>
    <x v="0"/>
    <x v="0"/>
    <x v="2"/>
    <x v="20"/>
    <x v="67"/>
    <x v="770"/>
    <x v="0"/>
    <x v="26"/>
    <x v="1"/>
  </r>
  <r>
    <x v="26"/>
    <x v="121"/>
    <x v="0"/>
    <x v="0"/>
    <x v="0"/>
    <x v="2"/>
    <x v="20"/>
    <x v="67"/>
    <x v="800"/>
    <x v="0"/>
    <x v="26"/>
    <x v="1"/>
  </r>
  <r>
    <x v="26"/>
    <x v="100"/>
    <x v="0"/>
    <x v="0"/>
    <x v="0"/>
    <x v="2"/>
    <x v="21"/>
    <x v="73"/>
    <x v="806"/>
    <x v="0"/>
    <x v="26"/>
    <x v="1"/>
  </r>
  <r>
    <x v="26"/>
    <x v="122"/>
    <x v="0"/>
    <x v="0"/>
    <x v="0"/>
    <x v="2"/>
    <x v="20"/>
    <x v="67"/>
    <x v="779"/>
    <x v="0"/>
    <x v="26"/>
    <x v="1"/>
  </r>
  <r>
    <x v="26"/>
    <x v="32"/>
    <x v="5"/>
    <x v="5"/>
    <x v="0"/>
    <x v="2"/>
    <x v="20"/>
    <x v="67"/>
    <x v="779"/>
    <x v="0"/>
    <x v="26"/>
    <x v="1"/>
  </r>
  <r>
    <x v="26"/>
    <x v="97"/>
    <x v="5"/>
    <x v="5"/>
    <x v="0"/>
    <x v="2"/>
    <x v="20"/>
    <x v="67"/>
    <x v="800"/>
    <x v="0"/>
    <x v="26"/>
    <x v="1"/>
  </r>
  <r>
    <x v="26"/>
    <x v="123"/>
    <x v="5"/>
    <x v="5"/>
    <x v="0"/>
    <x v="2"/>
    <x v="21"/>
    <x v="74"/>
    <x v="804"/>
    <x v="0"/>
    <x v="26"/>
    <x v="1"/>
  </r>
  <r>
    <x v="26"/>
    <x v="124"/>
    <x v="5"/>
    <x v="5"/>
    <x v="0"/>
    <x v="2"/>
    <x v="20"/>
    <x v="67"/>
    <x v="770"/>
    <x v="0"/>
    <x v="26"/>
    <x v="1"/>
  </r>
  <r>
    <x v="26"/>
    <x v="83"/>
    <x v="1"/>
    <x v="1"/>
    <x v="0"/>
    <x v="2"/>
    <x v="20"/>
    <x v="67"/>
    <x v="771"/>
    <x v="0"/>
    <x v="26"/>
    <x v="1"/>
  </r>
  <r>
    <x v="26"/>
    <x v="109"/>
    <x v="1"/>
    <x v="1"/>
    <x v="0"/>
    <x v="2"/>
    <x v="20"/>
    <x v="67"/>
    <x v="801"/>
    <x v="0"/>
    <x v="26"/>
    <x v="1"/>
  </r>
  <r>
    <x v="26"/>
    <x v="1"/>
    <x v="1"/>
    <x v="1"/>
    <x v="0"/>
    <x v="2"/>
    <x v="1"/>
    <x v="1"/>
    <x v="1"/>
    <x v="205"/>
    <x v="26"/>
    <x v="1"/>
  </r>
  <r>
    <x v="26"/>
    <x v="70"/>
    <x v="2"/>
    <x v="2"/>
    <x v="0"/>
    <x v="0"/>
    <x v="21"/>
    <x v="36"/>
    <x v="802"/>
    <x v="0"/>
    <x v="26"/>
    <x v="1"/>
  </r>
  <r>
    <x v="26"/>
    <x v="118"/>
    <x v="2"/>
    <x v="2"/>
    <x v="0"/>
    <x v="0"/>
    <x v="21"/>
    <x v="69"/>
    <x v="807"/>
    <x v="0"/>
    <x v="26"/>
    <x v="1"/>
  </r>
  <r>
    <x v="26"/>
    <x v="111"/>
    <x v="2"/>
    <x v="2"/>
    <x v="0"/>
    <x v="0"/>
    <x v="21"/>
    <x v="75"/>
    <x v="803"/>
    <x v="0"/>
    <x v="26"/>
    <x v="1"/>
  </r>
  <r>
    <x v="26"/>
    <x v="114"/>
    <x v="3"/>
    <x v="3"/>
    <x v="0"/>
    <x v="0"/>
    <x v="21"/>
    <x v="76"/>
    <x v="807"/>
    <x v="0"/>
    <x v="26"/>
    <x v="1"/>
  </r>
  <r>
    <x v="26"/>
    <x v="50"/>
    <x v="4"/>
    <x v="4"/>
    <x v="0"/>
    <x v="0"/>
    <x v="21"/>
    <x v="77"/>
    <x v="761"/>
    <x v="0"/>
    <x v="26"/>
    <x v="1"/>
  </r>
  <r>
    <x v="26"/>
    <x v="66"/>
    <x v="4"/>
    <x v="4"/>
    <x v="0"/>
    <x v="0"/>
    <x v="21"/>
    <x v="78"/>
    <x v="761"/>
    <x v="0"/>
    <x v="26"/>
    <x v="1"/>
  </r>
  <r>
    <x v="26"/>
    <x v="90"/>
    <x v="0"/>
    <x v="0"/>
    <x v="0"/>
    <x v="0"/>
    <x v="21"/>
    <x v="79"/>
    <x v="808"/>
    <x v="0"/>
    <x v="26"/>
    <x v="1"/>
  </r>
  <r>
    <x v="26"/>
    <x v="121"/>
    <x v="0"/>
    <x v="0"/>
    <x v="0"/>
    <x v="0"/>
    <x v="21"/>
    <x v="80"/>
    <x v="809"/>
    <x v="0"/>
    <x v="26"/>
    <x v="1"/>
  </r>
  <r>
    <x v="26"/>
    <x v="32"/>
    <x v="5"/>
    <x v="5"/>
    <x v="0"/>
    <x v="0"/>
    <x v="21"/>
    <x v="81"/>
    <x v="810"/>
    <x v="0"/>
    <x v="26"/>
    <x v="1"/>
  </r>
  <r>
    <x v="26"/>
    <x v="125"/>
    <x v="5"/>
    <x v="5"/>
    <x v="0"/>
    <x v="0"/>
    <x v="21"/>
    <x v="82"/>
    <x v="811"/>
    <x v="0"/>
    <x v="26"/>
    <x v="1"/>
  </r>
  <r>
    <x v="26"/>
    <x v="1"/>
    <x v="1"/>
    <x v="1"/>
    <x v="0"/>
    <x v="0"/>
    <x v="1"/>
    <x v="1"/>
    <x v="1"/>
    <x v="206"/>
    <x v="26"/>
    <x v="1"/>
  </r>
  <r>
    <x v="26"/>
    <x v="114"/>
    <x v="3"/>
    <x v="3"/>
    <x v="0"/>
    <x v="1"/>
    <x v="21"/>
    <x v="76"/>
    <x v="803"/>
    <x v="0"/>
    <x v="26"/>
    <x v="1"/>
  </r>
  <r>
    <x v="26"/>
    <x v="126"/>
    <x v="4"/>
    <x v="4"/>
    <x v="0"/>
    <x v="1"/>
    <x v="21"/>
    <x v="83"/>
    <x v="761"/>
    <x v="0"/>
    <x v="26"/>
    <x v="1"/>
  </r>
  <r>
    <x v="26"/>
    <x v="58"/>
    <x v="1"/>
    <x v="1"/>
    <x v="0"/>
    <x v="1"/>
    <x v="21"/>
    <x v="84"/>
    <x v="807"/>
    <x v="0"/>
    <x v="26"/>
    <x v="1"/>
  </r>
  <r>
    <x v="26"/>
    <x v="127"/>
    <x v="1"/>
    <x v="1"/>
    <x v="0"/>
    <x v="1"/>
    <x v="21"/>
    <x v="85"/>
    <x v="812"/>
    <x v="0"/>
    <x v="26"/>
    <x v="1"/>
  </r>
  <r>
    <x v="26"/>
    <x v="1"/>
    <x v="1"/>
    <x v="1"/>
    <x v="0"/>
    <x v="1"/>
    <x v="1"/>
    <x v="1"/>
    <x v="1"/>
    <x v="207"/>
    <x v="26"/>
    <x v="1"/>
  </r>
  <r>
    <x v="27"/>
    <x v="49"/>
    <x v="3"/>
    <x v="3"/>
    <x v="0"/>
    <x v="2"/>
    <x v="20"/>
    <x v="86"/>
    <x v="744"/>
    <x v="0"/>
    <x v="27"/>
    <x v="1"/>
  </r>
  <r>
    <x v="27"/>
    <x v="19"/>
    <x v="3"/>
    <x v="3"/>
    <x v="0"/>
    <x v="2"/>
    <x v="20"/>
    <x v="86"/>
    <x v="813"/>
    <x v="0"/>
    <x v="27"/>
    <x v="1"/>
  </r>
  <r>
    <x v="27"/>
    <x v="43"/>
    <x v="3"/>
    <x v="3"/>
    <x v="0"/>
    <x v="2"/>
    <x v="21"/>
    <x v="71"/>
    <x v="814"/>
    <x v="0"/>
    <x v="27"/>
    <x v="1"/>
  </r>
  <r>
    <x v="27"/>
    <x v="100"/>
    <x v="0"/>
    <x v="0"/>
    <x v="0"/>
    <x v="2"/>
    <x v="20"/>
    <x v="86"/>
    <x v="742"/>
    <x v="0"/>
    <x v="27"/>
    <x v="1"/>
  </r>
  <r>
    <x v="27"/>
    <x v="128"/>
    <x v="1"/>
    <x v="1"/>
    <x v="0"/>
    <x v="2"/>
    <x v="20"/>
    <x v="86"/>
    <x v="737"/>
    <x v="0"/>
    <x v="27"/>
    <x v="1"/>
  </r>
  <r>
    <x v="27"/>
    <x v="1"/>
    <x v="1"/>
    <x v="1"/>
    <x v="0"/>
    <x v="2"/>
    <x v="1"/>
    <x v="1"/>
    <x v="1"/>
    <x v="208"/>
    <x v="27"/>
    <x v="1"/>
  </r>
  <r>
    <x v="28"/>
    <x v="129"/>
    <x v="2"/>
    <x v="2"/>
    <x v="0"/>
    <x v="2"/>
    <x v="20"/>
    <x v="87"/>
    <x v="739"/>
    <x v="0"/>
    <x v="28"/>
    <x v="1"/>
  </r>
  <r>
    <x v="28"/>
    <x v="65"/>
    <x v="6"/>
    <x v="6"/>
    <x v="0"/>
    <x v="2"/>
    <x v="20"/>
    <x v="87"/>
    <x v="815"/>
    <x v="0"/>
    <x v="28"/>
    <x v="1"/>
  </r>
  <r>
    <x v="28"/>
    <x v="71"/>
    <x v="6"/>
    <x v="6"/>
    <x v="0"/>
    <x v="2"/>
    <x v="20"/>
    <x v="87"/>
    <x v="815"/>
    <x v="0"/>
    <x v="28"/>
    <x v="1"/>
  </r>
  <r>
    <x v="28"/>
    <x v="21"/>
    <x v="6"/>
    <x v="6"/>
    <x v="0"/>
    <x v="2"/>
    <x v="20"/>
    <x v="87"/>
    <x v="739"/>
    <x v="0"/>
    <x v="28"/>
    <x v="1"/>
  </r>
  <r>
    <x v="28"/>
    <x v="130"/>
    <x v="3"/>
    <x v="3"/>
    <x v="0"/>
    <x v="2"/>
    <x v="20"/>
    <x v="87"/>
    <x v="816"/>
    <x v="0"/>
    <x v="28"/>
    <x v="1"/>
  </r>
  <r>
    <x v="28"/>
    <x v="99"/>
    <x v="3"/>
    <x v="3"/>
    <x v="0"/>
    <x v="2"/>
    <x v="20"/>
    <x v="87"/>
    <x v="815"/>
    <x v="0"/>
    <x v="28"/>
    <x v="1"/>
  </r>
  <r>
    <x v="28"/>
    <x v="29"/>
    <x v="4"/>
    <x v="4"/>
    <x v="0"/>
    <x v="2"/>
    <x v="20"/>
    <x v="87"/>
    <x v="816"/>
    <x v="0"/>
    <x v="28"/>
    <x v="1"/>
  </r>
  <r>
    <x v="28"/>
    <x v="57"/>
    <x v="0"/>
    <x v="0"/>
    <x v="0"/>
    <x v="2"/>
    <x v="21"/>
    <x v="44"/>
    <x v="772"/>
    <x v="0"/>
    <x v="28"/>
    <x v="1"/>
  </r>
  <r>
    <x v="28"/>
    <x v="120"/>
    <x v="0"/>
    <x v="0"/>
    <x v="0"/>
    <x v="2"/>
    <x v="20"/>
    <x v="87"/>
    <x v="739"/>
    <x v="0"/>
    <x v="28"/>
    <x v="1"/>
  </r>
  <r>
    <x v="28"/>
    <x v="32"/>
    <x v="5"/>
    <x v="5"/>
    <x v="0"/>
    <x v="2"/>
    <x v="20"/>
    <x v="87"/>
    <x v="816"/>
    <x v="0"/>
    <x v="28"/>
    <x v="1"/>
  </r>
  <r>
    <x v="28"/>
    <x v="13"/>
    <x v="5"/>
    <x v="5"/>
    <x v="0"/>
    <x v="2"/>
    <x v="20"/>
    <x v="87"/>
    <x v="815"/>
    <x v="0"/>
    <x v="28"/>
    <x v="1"/>
  </r>
  <r>
    <x v="28"/>
    <x v="124"/>
    <x v="5"/>
    <x v="5"/>
    <x v="0"/>
    <x v="2"/>
    <x v="20"/>
    <x v="87"/>
    <x v="816"/>
    <x v="0"/>
    <x v="28"/>
    <x v="1"/>
  </r>
  <r>
    <x v="28"/>
    <x v="8"/>
    <x v="1"/>
    <x v="1"/>
    <x v="0"/>
    <x v="2"/>
    <x v="20"/>
    <x v="87"/>
    <x v="815"/>
    <x v="0"/>
    <x v="28"/>
    <x v="1"/>
  </r>
  <r>
    <x v="28"/>
    <x v="1"/>
    <x v="1"/>
    <x v="1"/>
    <x v="0"/>
    <x v="2"/>
    <x v="1"/>
    <x v="1"/>
    <x v="1"/>
    <x v="209"/>
    <x v="28"/>
    <x v="1"/>
  </r>
  <r>
    <x v="73"/>
    <x v="16"/>
    <x v="2"/>
    <x v="2"/>
    <x v="0"/>
    <x v="2"/>
    <x v="20"/>
    <x v="88"/>
    <x v="817"/>
    <x v="0"/>
    <x v="73"/>
    <x v="1"/>
  </r>
  <r>
    <x v="73"/>
    <x v="47"/>
    <x v="2"/>
    <x v="2"/>
    <x v="0"/>
    <x v="2"/>
    <x v="20"/>
    <x v="88"/>
    <x v="748"/>
    <x v="0"/>
    <x v="73"/>
    <x v="1"/>
  </r>
  <r>
    <x v="73"/>
    <x v="113"/>
    <x v="6"/>
    <x v="6"/>
    <x v="0"/>
    <x v="2"/>
    <x v="21"/>
    <x v="89"/>
    <x v="818"/>
    <x v="0"/>
    <x v="73"/>
    <x v="1"/>
  </r>
  <r>
    <x v="73"/>
    <x v="27"/>
    <x v="3"/>
    <x v="3"/>
    <x v="0"/>
    <x v="2"/>
    <x v="20"/>
    <x v="88"/>
    <x v="755"/>
    <x v="0"/>
    <x v="73"/>
    <x v="1"/>
  </r>
  <r>
    <x v="73"/>
    <x v="80"/>
    <x v="4"/>
    <x v="4"/>
    <x v="0"/>
    <x v="2"/>
    <x v="21"/>
    <x v="90"/>
    <x v="819"/>
    <x v="0"/>
    <x v="73"/>
    <x v="1"/>
  </r>
  <r>
    <x v="73"/>
    <x v="5"/>
    <x v="0"/>
    <x v="0"/>
    <x v="0"/>
    <x v="2"/>
    <x v="20"/>
    <x v="88"/>
    <x v="820"/>
    <x v="0"/>
    <x v="73"/>
    <x v="1"/>
  </r>
  <r>
    <x v="73"/>
    <x v="1"/>
    <x v="1"/>
    <x v="1"/>
    <x v="0"/>
    <x v="2"/>
    <x v="1"/>
    <x v="1"/>
    <x v="1"/>
    <x v="210"/>
    <x v="73"/>
    <x v="1"/>
  </r>
  <r>
    <x v="73"/>
    <x v="70"/>
    <x v="2"/>
    <x v="2"/>
    <x v="0"/>
    <x v="0"/>
    <x v="21"/>
    <x v="36"/>
    <x v="821"/>
    <x v="0"/>
    <x v="73"/>
    <x v="1"/>
  </r>
  <r>
    <x v="73"/>
    <x v="118"/>
    <x v="2"/>
    <x v="2"/>
    <x v="0"/>
    <x v="0"/>
    <x v="21"/>
    <x v="69"/>
    <x v="822"/>
    <x v="0"/>
    <x v="73"/>
    <x v="1"/>
  </r>
  <r>
    <x v="73"/>
    <x v="108"/>
    <x v="3"/>
    <x v="3"/>
    <x v="0"/>
    <x v="0"/>
    <x v="21"/>
    <x v="63"/>
    <x v="823"/>
    <x v="0"/>
    <x v="73"/>
    <x v="1"/>
  </r>
  <r>
    <x v="73"/>
    <x v="66"/>
    <x v="4"/>
    <x v="4"/>
    <x v="0"/>
    <x v="0"/>
    <x v="21"/>
    <x v="78"/>
    <x v="822"/>
    <x v="0"/>
    <x v="73"/>
    <x v="1"/>
  </r>
  <r>
    <x v="73"/>
    <x v="32"/>
    <x v="5"/>
    <x v="5"/>
    <x v="0"/>
    <x v="0"/>
    <x v="21"/>
    <x v="81"/>
    <x v="824"/>
    <x v="0"/>
    <x v="73"/>
    <x v="1"/>
  </r>
  <r>
    <x v="73"/>
    <x v="125"/>
    <x v="5"/>
    <x v="5"/>
    <x v="0"/>
    <x v="0"/>
    <x v="21"/>
    <x v="82"/>
    <x v="822"/>
    <x v="0"/>
    <x v="73"/>
    <x v="1"/>
  </r>
  <r>
    <x v="73"/>
    <x v="1"/>
    <x v="1"/>
    <x v="1"/>
    <x v="0"/>
    <x v="0"/>
    <x v="1"/>
    <x v="1"/>
    <x v="1"/>
    <x v="211"/>
    <x v="73"/>
    <x v="1"/>
  </r>
  <r>
    <x v="73"/>
    <x v="11"/>
    <x v="6"/>
    <x v="6"/>
    <x v="0"/>
    <x v="1"/>
    <x v="21"/>
    <x v="91"/>
    <x v="825"/>
    <x v="0"/>
    <x v="73"/>
    <x v="1"/>
  </r>
  <r>
    <x v="73"/>
    <x v="1"/>
    <x v="1"/>
    <x v="1"/>
    <x v="0"/>
    <x v="1"/>
    <x v="1"/>
    <x v="1"/>
    <x v="1"/>
    <x v="212"/>
    <x v="73"/>
    <x v="1"/>
  </r>
  <r>
    <x v="29"/>
    <x v="17"/>
    <x v="2"/>
    <x v="2"/>
    <x v="0"/>
    <x v="2"/>
    <x v="20"/>
    <x v="92"/>
    <x v="826"/>
    <x v="0"/>
    <x v="29"/>
    <x v="1"/>
  </r>
  <r>
    <x v="29"/>
    <x v="9"/>
    <x v="6"/>
    <x v="6"/>
    <x v="0"/>
    <x v="2"/>
    <x v="20"/>
    <x v="92"/>
    <x v="189"/>
    <x v="0"/>
    <x v="29"/>
    <x v="1"/>
  </r>
  <r>
    <x v="29"/>
    <x v="11"/>
    <x v="6"/>
    <x v="6"/>
    <x v="0"/>
    <x v="2"/>
    <x v="20"/>
    <x v="92"/>
    <x v="826"/>
    <x v="0"/>
    <x v="29"/>
    <x v="1"/>
  </r>
  <r>
    <x v="29"/>
    <x v="96"/>
    <x v="6"/>
    <x v="6"/>
    <x v="0"/>
    <x v="2"/>
    <x v="20"/>
    <x v="92"/>
    <x v="742"/>
    <x v="0"/>
    <x v="29"/>
    <x v="1"/>
  </r>
  <r>
    <x v="29"/>
    <x v="28"/>
    <x v="3"/>
    <x v="3"/>
    <x v="0"/>
    <x v="2"/>
    <x v="20"/>
    <x v="92"/>
    <x v="826"/>
    <x v="0"/>
    <x v="29"/>
    <x v="1"/>
  </r>
  <r>
    <x v="29"/>
    <x v="131"/>
    <x v="3"/>
    <x v="3"/>
    <x v="0"/>
    <x v="2"/>
    <x v="20"/>
    <x v="92"/>
    <x v="744"/>
    <x v="0"/>
    <x v="29"/>
    <x v="1"/>
  </r>
  <r>
    <x v="29"/>
    <x v="38"/>
    <x v="4"/>
    <x v="4"/>
    <x v="0"/>
    <x v="2"/>
    <x v="20"/>
    <x v="92"/>
    <x v="826"/>
    <x v="0"/>
    <x v="29"/>
    <x v="1"/>
  </r>
  <r>
    <x v="29"/>
    <x v="1"/>
    <x v="1"/>
    <x v="1"/>
    <x v="0"/>
    <x v="2"/>
    <x v="20"/>
    <x v="92"/>
    <x v="784"/>
    <x v="0"/>
    <x v="29"/>
    <x v="1"/>
  </r>
  <r>
    <x v="29"/>
    <x v="1"/>
    <x v="1"/>
    <x v="1"/>
    <x v="0"/>
    <x v="2"/>
    <x v="1"/>
    <x v="1"/>
    <x v="1"/>
    <x v="213"/>
    <x v="29"/>
    <x v="1"/>
  </r>
  <r>
    <x v="29"/>
    <x v="16"/>
    <x v="2"/>
    <x v="2"/>
    <x v="0"/>
    <x v="0"/>
    <x v="21"/>
    <x v="93"/>
    <x v="827"/>
    <x v="0"/>
    <x v="29"/>
    <x v="1"/>
  </r>
  <r>
    <x v="29"/>
    <x v="36"/>
    <x v="6"/>
    <x v="6"/>
    <x v="0"/>
    <x v="0"/>
    <x v="21"/>
    <x v="94"/>
    <x v="828"/>
    <x v="0"/>
    <x v="29"/>
    <x v="1"/>
  </r>
  <r>
    <x v="29"/>
    <x v="60"/>
    <x v="3"/>
    <x v="3"/>
    <x v="0"/>
    <x v="0"/>
    <x v="21"/>
    <x v="57"/>
    <x v="828"/>
    <x v="0"/>
    <x v="29"/>
    <x v="1"/>
  </r>
  <r>
    <x v="29"/>
    <x v="132"/>
    <x v="4"/>
    <x v="4"/>
    <x v="0"/>
    <x v="0"/>
    <x v="21"/>
    <x v="95"/>
    <x v="829"/>
    <x v="0"/>
    <x v="29"/>
    <x v="1"/>
  </r>
  <r>
    <x v="29"/>
    <x v="57"/>
    <x v="0"/>
    <x v="0"/>
    <x v="0"/>
    <x v="0"/>
    <x v="21"/>
    <x v="44"/>
    <x v="830"/>
    <x v="0"/>
    <x v="29"/>
    <x v="1"/>
  </r>
  <r>
    <x v="29"/>
    <x v="119"/>
    <x v="0"/>
    <x v="0"/>
    <x v="0"/>
    <x v="0"/>
    <x v="21"/>
    <x v="96"/>
    <x v="831"/>
    <x v="0"/>
    <x v="29"/>
    <x v="1"/>
  </r>
  <r>
    <x v="29"/>
    <x v="72"/>
    <x v="5"/>
    <x v="5"/>
    <x v="0"/>
    <x v="0"/>
    <x v="21"/>
    <x v="38"/>
    <x v="829"/>
    <x v="0"/>
    <x v="29"/>
    <x v="1"/>
  </r>
  <r>
    <x v="29"/>
    <x v="95"/>
    <x v="1"/>
    <x v="1"/>
    <x v="0"/>
    <x v="0"/>
    <x v="21"/>
    <x v="97"/>
    <x v="828"/>
    <x v="0"/>
    <x v="29"/>
    <x v="1"/>
  </r>
  <r>
    <x v="29"/>
    <x v="1"/>
    <x v="1"/>
    <x v="1"/>
    <x v="0"/>
    <x v="0"/>
    <x v="1"/>
    <x v="1"/>
    <x v="1"/>
    <x v="214"/>
    <x v="29"/>
    <x v="1"/>
  </r>
  <r>
    <x v="30"/>
    <x v="15"/>
    <x v="6"/>
    <x v="6"/>
    <x v="0"/>
    <x v="2"/>
    <x v="20"/>
    <x v="98"/>
    <x v="735"/>
    <x v="0"/>
    <x v="30"/>
    <x v="1"/>
  </r>
  <r>
    <x v="30"/>
    <x v="108"/>
    <x v="3"/>
    <x v="3"/>
    <x v="0"/>
    <x v="2"/>
    <x v="20"/>
    <x v="98"/>
    <x v="771"/>
    <x v="0"/>
    <x v="30"/>
    <x v="1"/>
  </r>
  <r>
    <x v="30"/>
    <x v="126"/>
    <x v="4"/>
    <x v="4"/>
    <x v="0"/>
    <x v="2"/>
    <x v="20"/>
    <x v="98"/>
    <x v="739"/>
    <x v="0"/>
    <x v="30"/>
    <x v="1"/>
  </r>
  <r>
    <x v="30"/>
    <x v="31"/>
    <x v="4"/>
    <x v="4"/>
    <x v="0"/>
    <x v="2"/>
    <x v="20"/>
    <x v="98"/>
    <x v="743"/>
    <x v="0"/>
    <x v="30"/>
    <x v="1"/>
  </r>
  <r>
    <x v="30"/>
    <x v="92"/>
    <x v="0"/>
    <x v="0"/>
    <x v="0"/>
    <x v="2"/>
    <x v="20"/>
    <x v="98"/>
    <x v="735"/>
    <x v="0"/>
    <x v="30"/>
    <x v="1"/>
  </r>
  <r>
    <x v="30"/>
    <x v="1"/>
    <x v="1"/>
    <x v="1"/>
    <x v="0"/>
    <x v="2"/>
    <x v="1"/>
    <x v="1"/>
    <x v="1"/>
    <x v="215"/>
    <x v="30"/>
    <x v="1"/>
  </r>
  <r>
    <x v="30"/>
    <x v="1"/>
    <x v="1"/>
    <x v="1"/>
    <x v="0"/>
    <x v="1"/>
    <x v="1"/>
    <x v="1"/>
    <x v="1"/>
    <x v="216"/>
    <x v="30"/>
    <x v="1"/>
  </r>
  <r>
    <x v="31"/>
    <x v="133"/>
    <x v="2"/>
    <x v="2"/>
    <x v="0"/>
    <x v="2"/>
    <x v="20"/>
    <x v="99"/>
    <x v="785"/>
    <x v="0"/>
    <x v="31"/>
    <x v="1"/>
  </r>
  <r>
    <x v="31"/>
    <x v="71"/>
    <x v="6"/>
    <x v="6"/>
    <x v="0"/>
    <x v="2"/>
    <x v="21"/>
    <x v="37"/>
    <x v="832"/>
    <x v="0"/>
    <x v="31"/>
    <x v="1"/>
  </r>
  <r>
    <x v="31"/>
    <x v="88"/>
    <x v="6"/>
    <x v="6"/>
    <x v="0"/>
    <x v="2"/>
    <x v="20"/>
    <x v="99"/>
    <x v="833"/>
    <x v="0"/>
    <x v="31"/>
    <x v="1"/>
  </r>
  <r>
    <x v="31"/>
    <x v="134"/>
    <x v="6"/>
    <x v="6"/>
    <x v="0"/>
    <x v="2"/>
    <x v="20"/>
    <x v="99"/>
    <x v="834"/>
    <x v="0"/>
    <x v="31"/>
    <x v="1"/>
  </r>
  <r>
    <x v="31"/>
    <x v="37"/>
    <x v="6"/>
    <x v="6"/>
    <x v="0"/>
    <x v="2"/>
    <x v="20"/>
    <x v="99"/>
    <x v="805"/>
    <x v="0"/>
    <x v="31"/>
    <x v="1"/>
  </r>
  <r>
    <x v="31"/>
    <x v="130"/>
    <x v="3"/>
    <x v="3"/>
    <x v="0"/>
    <x v="2"/>
    <x v="20"/>
    <x v="99"/>
    <x v="835"/>
    <x v="0"/>
    <x v="31"/>
    <x v="1"/>
  </r>
  <r>
    <x v="31"/>
    <x v="135"/>
    <x v="3"/>
    <x v="3"/>
    <x v="0"/>
    <x v="2"/>
    <x v="20"/>
    <x v="99"/>
    <x v="742"/>
    <x v="0"/>
    <x v="31"/>
    <x v="1"/>
  </r>
  <r>
    <x v="31"/>
    <x v="75"/>
    <x v="3"/>
    <x v="3"/>
    <x v="0"/>
    <x v="2"/>
    <x v="20"/>
    <x v="99"/>
    <x v="785"/>
    <x v="0"/>
    <x v="31"/>
    <x v="1"/>
  </r>
  <r>
    <x v="31"/>
    <x v="3"/>
    <x v="3"/>
    <x v="3"/>
    <x v="0"/>
    <x v="2"/>
    <x v="20"/>
    <x v="99"/>
    <x v="785"/>
    <x v="0"/>
    <x v="31"/>
    <x v="1"/>
  </r>
  <r>
    <x v="31"/>
    <x v="80"/>
    <x v="4"/>
    <x v="4"/>
    <x v="0"/>
    <x v="2"/>
    <x v="21"/>
    <x v="90"/>
    <x v="836"/>
    <x v="0"/>
    <x v="31"/>
    <x v="1"/>
  </r>
  <r>
    <x v="31"/>
    <x v="136"/>
    <x v="0"/>
    <x v="0"/>
    <x v="0"/>
    <x v="2"/>
    <x v="21"/>
    <x v="100"/>
    <x v="837"/>
    <x v="0"/>
    <x v="31"/>
    <x v="1"/>
  </r>
  <r>
    <x v="31"/>
    <x v="1"/>
    <x v="1"/>
    <x v="1"/>
    <x v="0"/>
    <x v="2"/>
    <x v="1"/>
    <x v="1"/>
    <x v="1"/>
    <x v="217"/>
    <x v="31"/>
    <x v="1"/>
  </r>
  <r>
    <x v="31"/>
    <x v="111"/>
    <x v="2"/>
    <x v="2"/>
    <x v="0"/>
    <x v="0"/>
    <x v="21"/>
    <x v="75"/>
    <x v="764"/>
    <x v="0"/>
    <x v="31"/>
    <x v="1"/>
  </r>
  <r>
    <x v="31"/>
    <x v="57"/>
    <x v="0"/>
    <x v="0"/>
    <x v="0"/>
    <x v="0"/>
    <x v="21"/>
    <x v="44"/>
    <x v="838"/>
    <x v="0"/>
    <x v="31"/>
    <x v="1"/>
  </r>
  <r>
    <x v="31"/>
    <x v="117"/>
    <x v="0"/>
    <x v="0"/>
    <x v="0"/>
    <x v="0"/>
    <x v="21"/>
    <x v="65"/>
    <x v="838"/>
    <x v="0"/>
    <x v="31"/>
    <x v="1"/>
  </r>
  <r>
    <x v="31"/>
    <x v="1"/>
    <x v="1"/>
    <x v="1"/>
    <x v="0"/>
    <x v="0"/>
    <x v="1"/>
    <x v="1"/>
    <x v="1"/>
    <x v="218"/>
    <x v="31"/>
    <x v="1"/>
  </r>
  <r>
    <x v="31"/>
    <x v="111"/>
    <x v="2"/>
    <x v="2"/>
    <x v="0"/>
    <x v="1"/>
    <x v="21"/>
    <x v="75"/>
    <x v="839"/>
    <x v="0"/>
    <x v="31"/>
    <x v="1"/>
  </r>
  <r>
    <x v="31"/>
    <x v="114"/>
    <x v="3"/>
    <x v="3"/>
    <x v="0"/>
    <x v="1"/>
    <x v="21"/>
    <x v="76"/>
    <x v="839"/>
    <x v="0"/>
    <x v="31"/>
    <x v="1"/>
  </r>
  <r>
    <x v="31"/>
    <x v="66"/>
    <x v="4"/>
    <x v="4"/>
    <x v="0"/>
    <x v="1"/>
    <x v="21"/>
    <x v="78"/>
    <x v="840"/>
    <x v="0"/>
    <x v="31"/>
    <x v="1"/>
  </r>
  <r>
    <x v="31"/>
    <x v="1"/>
    <x v="1"/>
    <x v="1"/>
    <x v="0"/>
    <x v="1"/>
    <x v="1"/>
    <x v="1"/>
    <x v="1"/>
    <x v="219"/>
    <x v="31"/>
    <x v="1"/>
  </r>
  <r>
    <x v="32"/>
    <x v="60"/>
    <x v="3"/>
    <x v="3"/>
    <x v="0"/>
    <x v="2"/>
    <x v="20"/>
    <x v="101"/>
    <x v="753"/>
    <x v="0"/>
    <x v="32"/>
    <x v="1"/>
  </r>
  <r>
    <x v="32"/>
    <x v="131"/>
    <x v="3"/>
    <x v="3"/>
    <x v="0"/>
    <x v="2"/>
    <x v="20"/>
    <x v="101"/>
    <x v="799"/>
    <x v="0"/>
    <x v="32"/>
    <x v="1"/>
  </r>
  <r>
    <x v="32"/>
    <x v="120"/>
    <x v="0"/>
    <x v="0"/>
    <x v="0"/>
    <x v="2"/>
    <x v="20"/>
    <x v="101"/>
    <x v="841"/>
    <x v="0"/>
    <x v="32"/>
    <x v="1"/>
  </r>
  <r>
    <x v="32"/>
    <x v="1"/>
    <x v="1"/>
    <x v="1"/>
    <x v="0"/>
    <x v="2"/>
    <x v="1"/>
    <x v="1"/>
    <x v="1"/>
    <x v="220"/>
    <x v="32"/>
    <x v="1"/>
  </r>
  <r>
    <x v="33"/>
    <x v="137"/>
    <x v="6"/>
    <x v="6"/>
    <x v="0"/>
    <x v="2"/>
    <x v="21"/>
    <x v="102"/>
    <x v="816"/>
    <x v="0"/>
    <x v="33"/>
    <x v="1"/>
  </r>
  <r>
    <x v="33"/>
    <x v="1"/>
    <x v="1"/>
    <x v="1"/>
    <x v="0"/>
    <x v="2"/>
    <x v="1"/>
    <x v="1"/>
    <x v="1"/>
    <x v="221"/>
    <x v="33"/>
    <x v="1"/>
  </r>
  <r>
    <x v="34"/>
    <x v="59"/>
    <x v="6"/>
    <x v="6"/>
    <x v="0"/>
    <x v="2"/>
    <x v="20"/>
    <x v="103"/>
    <x v="744"/>
    <x v="0"/>
    <x v="34"/>
    <x v="1"/>
  </r>
  <r>
    <x v="34"/>
    <x v="18"/>
    <x v="3"/>
    <x v="3"/>
    <x v="0"/>
    <x v="2"/>
    <x v="20"/>
    <x v="103"/>
    <x v="842"/>
    <x v="0"/>
    <x v="34"/>
    <x v="1"/>
  </r>
  <r>
    <x v="34"/>
    <x v="50"/>
    <x v="4"/>
    <x v="4"/>
    <x v="0"/>
    <x v="2"/>
    <x v="20"/>
    <x v="103"/>
    <x v="842"/>
    <x v="0"/>
    <x v="34"/>
    <x v="1"/>
  </r>
  <r>
    <x v="34"/>
    <x v="95"/>
    <x v="1"/>
    <x v="1"/>
    <x v="0"/>
    <x v="2"/>
    <x v="20"/>
    <x v="103"/>
    <x v="776"/>
    <x v="0"/>
    <x v="34"/>
    <x v="1"/>
  </r>
  <r>
    <x v="34"/>
    <x v="14"/>
    <x v="1"/>
    <x v="1"/>
    <x v="0"/>
    <x v="2"/>
    <x v="20"/>
    <x v="103"/>
    <x v="776"/>
    <x v="0"/>
    <x v="34"/>
    <x v="1"/>
  </r>
  <r>
    <x v="34"/>
    <x v="1"/>
    <x v="1"/>
    <x v="1"/>
    <x v="0"/>
    <x v="2"/>
    <x v="1"/>
    <x v="1"/>
    <x v="1"/>
    <x v="222"/>
    <x v="34"/>
    <x v="1"/>
  </r>
  <r>
    <x v="35"/>
    <x v="117"/>
    <x v="0"/>
    <x v="0"/>
    <x v="0"/>
    <x v="2"/>
    <x v="20"/>
    <x v="104"/>
    <x v="745"/>
    <x v="0"/>
    <x v="35"/>
    <x v="1"/>
  </r>
  <r>
    <x v="35"/>
    <x v="1"/>
    <x v="1"/>
    <x v="1"/>
    <x v="0"/>
    <x v="2"/>
    <x v="1"/>
    <x v="1"/>
    <x v="1"/>
    <x v="223"/>
    <x v="35"/>
    <x v="1"/>
  </r>
  <r>
    <x v="36"/>
    <x v="43"/>
    <x v="3"/>
    <x v="3"/>
    <x v="0"/>
    <x v="2"/>
    <x v="21"/>
    <x v="71"/>
    <x v="814"/>
    <x v="0"/>
    <x v="36"/>
    <x v="1"/>
  </r>
  <r>
    <x v="36"/>
    <x v="97"/>
    <x v="5"/>
    <x v="5"/>
    <x v="0"/>
    <x v="2"/>
    <x v="20"/>
    <x v="105"/>
    <x v="784"/>
    <x v="0"/>
    <x v="36"/>
    <x v="1"/>
  </r>
  <r>
    <x v="36"/>
    <x v="1"/>
    <x v="1"/>
    <x v="1"/>
    <x v="0"/>
    <x v="2"/>
    <x v="1"/>
    <x v="1"/>
    <x v="1"/>
    <x v="224"/>
    <x v="36"/>
    <x v="1"/>
  </r>
  <r>
    <x v="36"/>
    <x v="1"/>
    <x v="1"/>
    <x v="1"/>
    <x v="0"/>
    <x v="1"/>
    <x v="1"/>
    <x v="1"/>
    <x v="1"/>
    <x v="225"/>
    <x v="36"/>
    <x v="1"/>
  </r>
  <r>
    <x v="37"/>
    <x v="38"/>
    <x v="4"/>
    <x v="4"/>
    <x v="0"/>
    <x v="2"/>
    <x v="21"/>
    <x v="106"/>
    <x v="843"/>
    <x v="0"/>
    <x v="37"/>
    <x v="1"/>
  </r>
  <r>
    <x v="37"/>
    <x v="52"/>
    <x v="0"/>
    <x v="0"/>
    <x v="0"/>
    <x v="2"/>
    <x v="25"/>
    <x v="107"/>
    <x v="844"/>
    <x v="0"/>
    <x v="37"/>
    <x v="1"/>
  </r>
  <r>
    <x v="37"/>
    <x v="138"/>
    <x v="0"/>
    <x v="0"/>
    <x v="0"/>
    <x v="2"/>
    <x v="20"/>
    <x v="108"/>
    <x v="845"/>
    <x v="0"/>
    <x v="37"/>
    <x v="1"/>
  </r>
  <r>
    <x v="37"/>
    <x v="92"/>
    <x v="0"/>
    <x v="0"/>
    <x v="0"/>
    <x v="2"/>
    <x v="21"/>
    <x v="109"/>
    <x v="846"/>
    <x v="0"/>
    <x v="37"/>
    <x v="1"/>
  </r>
  <r>
    <x v="37"/>
    <x v="92"/>
    <x v="0"/>
    <x v="0"/>
    <x v="0"/>
    <x v="2"/>
    <x v="26"/>
    <x v="109"/>
    <x v="1"/>
    <x v="226"/>
    <x v="37"/>
    <x v="1"/>
  </r>
  <r>
    <x v="37"/>
    <x v="139"/>
    <x v="5"/>
    <x v="5"/>
    <x v="0"/>
    <x v="2"/>
    <x v="21"/>
    <x v="110"/>
    <x v="847"/>
    <x v="0"/>
    <x v="37"/>
    <x v="1"/>
  </r>
  <r>
    <x v="37"/>
    <x v="63"/>
    <x v="5"/>
    <x v="5"/>
    <x v="0"/>
    <x v="2"/>
    <x v="21"/>
    <x v="111"/>
    <x v="848"/>
    <x v="0"/>
    <x v="37"/>
    <x v="1"/>
  </r>
  <r>
    <x v="37"/>
    <x v="20"/>
    <x v="5"/>
    <x v="5"/>
    <x v="0"/>
    <x v="2"/>
    <x v="20"/>
    <x v="108"/>
    <x v="849"/>
    <x v="0"/>
    <x v="37"/>
    <x v="1"/>
  </r>
  <r>
    <x v="37"/>
    <x v="14"/>
    <x v="1"/>
    <x v="1"/>
    <x v="0"/>
    <x v="2"/>
    <x v="25"/>
    <x v="112"/>
    <x v="850"/>
    <x v="0"/>
    <x v="37"/>
    <x v="1"/>
  </r>
  <r>
    <x v="37"/>
    <x v="41"/>
    <x v="1"/>
    <x v="1"/>
    <x v="0"/>
    <x v="2"/>
    <x v="21"/>
    <x v="113"/>
    <x v="851"/>
    <x v="0"/>
    <x v="37"/>
    <x v="1"/>
  </r>
  <r>
    <x v="37"/>
    <x v="1"/>
    <x v="1"/>
    <x v="1"/>
    <x v="0"/>
    <x v="2"/>
    <x v="1"/>
    <x v="1"/>
    <x v="1"/>
    <x v="227"/>
    <x v="37"/>
    <x v="1"/>
  </r>
  <r>
    <x v="38"/>
    <x v="25"/>
    <x v="2"/>
    <x v="2"/>
    <x v="0"/>
    <x v="2"/>
    <x v="20"/>
    <x v="114"/>
    <x v="852"/>
    <x v="0"/>
    <x v="38"/>
    <x v="1"/>
  </r>
  <r>
    <x v="38"/>
    <x v="84"/>
    <x v="2"/>
    <x v="2"/>
    <x v="0"/>
    <x v="2"/>
    <x v="20"/>
    <x v="114"/>
    <x v="852"/>
    <x v="0"/>
    <x v="38"/>
    <x v="1"/>
  </r>
  <r>
    <x v="38"/>
    <x v="17"/>
    <x v="2"/>
    <x v="2"/>
    <x v="0"/>
    <x v="2"/>
    <x v="20"/>
    <x v="114"/>
    <x v="852"/>
    <x v="0"/>
    <x v="38"/>
    <x v="1"/>
  </r>
  <r>
    <x v="38"/>
    <x v="26"/>
    <x v="3"/>
    <x v="3"/>
    <x v="0"/>
    <x v="2"/>
    <x v="21"/>
    <x v="115"/>
    <x v="812"/>
    <x v="0"/>
    <x v="38"/>
    <x v="1"/>
  </r>
  <r>
    <x v="38"/>
    <x v="23"/>
    <x v="3"/>
    <x v="3"/>
    <x v="0"/>
    <x v="2"/>
    <x v="20"/>
    <x v="114"/>
    <x v="852"/>
    <x v="0"/>
    <x v="38"/>
    <x v="1"/>
  </r>
  <r>
    <x v="38"/>
    <x v="130"/>
    <x v="3"/>
    <x v="3"/>
    <x v="0"/>
    <x v="2"/>
    <x v="20"/>
    <x v="114"/>
    <x v="852"/>
    <x v="0"/>
    <x v="38"/>
    <x v="1"/>
  </r>
  <r>
    <x v="38"/>
    <x v="43"/>
    <x v="3"/>
    <x v="3"/>
    <x v="0"/>
    <x v="2"/>
    <x v="26"/>
    <x v="71"/>
    <x v="853"/>
    <x v="0"/>
    <x v="38"/>
    <x v="1"/>
  </r>
  <r>
    <x v="38"/>
    <x v="99"/>
    <x v="3"/>
    <x v="3"/>
    <x v="0"/>
    <x v="2"/>
    <x v="26"/>
    <x v="116"/>
    <x v="1"/>
    <x v="228"/>
    <x v="38"/>
    <x v="1"/>
  </r>
  <r>
    <x v="38"/>
    <x v="140"/>
    <x v="4"/>
    <x v="4"/>
    <x v="0"/>
    <x v="2"/>
    <x v="21"/>
    <x v="117"/>
    <x v="812"/>
    <x v="0"/>
    <x v="38"/>
    <x v="1"/>
  </r>
  <r>
    <x v="38"/>
    <x v="90"/>
    <x v="0"/>
    <x v="0"/>
    <x v="0"/>
    <x v="2"/>
    <x v="21"/>
    <x v="79"/>
    <x v="812"/>
    <x v="0"/>
    <x v="38"/>
    <x v="1"/>
  </r>
  <r>
    <x v="38"/>
    <x v="91"/>
    <x v="0"/>
    <x v="0"/>
    <x v="0"/>
    <x v="2"/>
    <x v="21"/>
    <x v="118"/>
    <x v="843"/>
    <x v="0"/>
    <x v="38"/>
    <x v="1"/>
  </r>
  <r>
    <x v="38"/>
    <x v="93"/>
    <x v="0"/>
    <x v="0"/>
    <x v="0"/>
    <x v="2"/>
    <x v="20"/>
    <x v="114"/>
    <x v="852"/>
    <x v="0"/>
    <x v="38"/>
    <x v="1"/>
  </r>
  <r>
    <x v="38"/>
    <x v="141"/>
    <x v="5"/>
    <x v="5"/>
    <x v="0"/>
    <x v="2"/>
    <x v="20"/>
    <x v="114"/>
    <x v="852"/>
    <x v="0"/>
    <x v="38"/>
    <x v="1"/>
  </r>
  <r>
    <x v="38"/>
    <x v="41"/>
    <x v="1"/>
    <x v="1"/>
    <x v="0"/>
    <x v="2"/>
    <x v="20"/>
    <x v="114"/>
    <x v="852"/>
    <x v="0"/>
    <x v="38"/>
    <x v="1"/>
  </r>
  <r>
    <x v="38"/>
    <x v="22"/>
    <x v="1"/>
    <x v="1"/>
    <x v="0"/>
    <x v="2"/>
    <x v="20"/>
    <x v="114"/>
    <x v="852"/>
    <x v="0"/>
    <x v="38"/>
    <x v="1"/>
  </r>
  <r>
    <x v="38"/>
    <x v="1"/>
    <x v="1"/>
    <x v="1"/>
    <x v="0"/>
    <x v="2"/>
    <x v="1"/>
    <x v="1"/>
    <x v="1"/>
    <x v="229"/>
    <x v="38"/>
    <x v="1"/>
  </r>
  <r>
    <x v="38"/>
    <x v="1"/>
    <x v="1"/>
    <x v="1"/>
    <x v="0"/>
    <x v="0"/>
    <x v="1"/>
    <x v="1"/>
    <x v="1"/>
    <x v="230"/>
    <x v="38"/>
    <x v="1"/>
  </r>
  <r>
    <x v="38"/>
    <x v="1"/>
    <x v="1"/>
    <x v="1"/>
    <x v="0"/>
    <x v="1"/>
    <x v="1"/>
    <x v="1"/>
    <x v="1"/>
    <x v="231"/>
    <x v="38"/>
    <x v="1"/>
  </r>
  <r>
    <x v="39"/>
    <x v="41"/>
    <x v="1"/>
    <x v="1"/>
    <x v="0"/>
    <x v="2"/>
    <x v="21"/>
    <x v="113"/>
    <x v="754"/>
    <x v="0"/>
    <x v="39"/>
    <x v="1"/>
  </r>
  <r>
    <x v="39"/>
    <x v="1"/>
    <x v="1"/>
    <x v="1"/>
    <x v="0"/>
    <x v="2"/>
    <x v="1"/>
    <x v="1"/>
    <x v="1"/>
    <x v="232"/>
    <x v="39"/>
    <x v="1"/>
  </r>
  <r>
    <x v="39"/>
    <x v="1"/>
    <x v="1"/>
    <x v="1"/>
    <x v="0"/>
    <x v="0"/>
    <x v="1"/>
    <x v="1"/>
    <x v="1"/>
    <x v="233"/>
    <x v="39"/>
    <x v="1"/>
  </r>
  <r>
    <x v="39"/>
    <x v="119"/>
    <x v="0"/>
    <x v="0"/>
    <x v="0"/>
    <x v="1"/>
    <x v="21"/>
    <x v="96"/>
    <x v="854"/>
    <x v="0"/>
    <x v="39"/>
    <x v="1"/>
  </r>
  <r>
    <x v="39"/>
    <x v="142"/>
    <x v="0"/>
    <x v="0"/>
    <x v="0"/>
    <x v="1"/>
    <x v="21"/>
    <x v="119"/>
    <x v="855"/>
    <x v="0"/>
    <x v="39"/>
    <x v="1"/>
  </r>
  <r>
    <x v="39"/>
    <x v="13"/>
    <x v="5"/>
    <x v="5"/>
    <x v="0"/>
    <x v="1"/>
    <x v="21"/>
    <x v="120"/>
    <x v="856"/>
    <x v="0"/>
    <x v="39"/>
    <x v="1"/>
  </r>
  <r>
    <x v="39"/>
    <x v="95"/>
    <x v="1"/>
    <x v="1"/>
    <x v="0"/>
    <x v="1"/>
    <x v="21"/>
    <x v="97"/>
    <x v="754"/>
    <x v="0"/>
    <x v="39"/>
    <x v="1"/>
  </r>
  <r>
    <x v="39"/>
    <x v="1"/>
    <x v="1"/>
    <x v="1"/>
    <x v="0"/>
    <x v="1"/>
    <x v="1"/>
    <x v="1"/>
    <x v="1"/>
    <x v="234"/>
    <x v="39"/>
    <x v="1"/>
  </r>
  <r>
    <x v="40"/>
    <x v="47"/>
    <x v="2"/>
    <x v="2"/>
    <x v="0"/>
    <x v="2"/>
    <x v="20"/>
    <x v="121"/>
    <x v="857"/>
    <x v="0"/>
    <x v="40"/>
    <x v="1"/>
  </r>
  <r>
    <x v="40"/>
    <x v="143"/>
    <x v="2"/>
    <x v="2"/>
    <x v="0"/>
    <x v="2"/>
    <x v="20"/>
    <x v="121"/>
    <x v="754"/>
    <x v="0"/>
    <x v="40"/>
    <x v="1"/>
  </r>
  <r>
    <x v="40"/>
    <x v="24"/>
    <x v="2"/>
    <x v="2"/>
    <x v="0"/>
    <x v="2"/>
    <x v="20"/>
    <x v="121"/>
    <x v="777"/>
    <x v="0"/>
    <x v="40"/>
    <x v="1"/>
  </r>
  <r>
    <x v="40"/>
    <x v="111"/>
    <x v="2"/>
    <x v="2"/>
    <x v="0"/>
    <x v="2"/>
    <x v="20"/>
    <x v="121"/>
    <x v="756"/>
    <x v="0"/>
    <x v="40"/>
    <x v="1"/>
  </r>
  <r>
    <x v="40"/>
    <x v="74"/>
    <x v="3"/>
    <x v="3"/>
    <x v="0"/>
    <x v="2"/>
    <x v="20"/>
    <x v="121"/>
    <x v="756"/>
    <x v="0"/>
    <x v="40"/>
    <x v="1"/>
  </r>
  <r>
    <x v="40"/>
    <x v="49"/>
    <x v="3"/>
    <x v="3"/>
    <x v="0"/>
    <x v="2"/>
    <x v="20"/>
    <x v="121"/>
    <x v="754"/>
    <x v="0"/>
    <x v="40"/>
    <x v="1"/>
  </r>
  <r>
    <x v="40"/>
    <x v="132"/>
    <x v="4"/>
    <x v="4"/>
    <x v="0"/>
    <x v="2"/>
    <x v="20"/>
    <x v="121"/>
    <x v="754"/>
    <x v="0"/>
    <x v="40"/>
    <x v="1"/>
  </r>
  <r>
    <x v="40"/>
    <x v="119"/>
    <x v="0"/>
    <x v="0"/>
    <x v="0"/>
    <x v="2"/>
    <x v="20"/>
    <x v="121"/>
    <x v="754"/>
    <x v="0"/>
    <x v="40"/>
    <x v="1"/>
  </r>
  <r>
    <x v="40"/>
    <x v="100"/>
    <x v="0"/>
    <x v="0"/>
    <x v="0"/>
    <x v="2"/>
    <x v="20"/>
    <x v="121"/>
    <x v="754"/>
    <x v="0"/>
    <x v="40"/>
    <x v="1"/>
  </r>
  <r>
    <x v="40"/>
    <x v="142"/>
    <x v="0"/>
    <x v="0"/>
    <x v="0"/>
    <x v="2"/>
    <x v="20"/>
    <x v="121"/>
    <x v="856"/>
    <x v="0"/>
    <x v="40"/>
    <x v="1"/>
  </r>
  <r>
    <x v="40"/>
    <x v="141"/>
    <x v="5"/>
    <x v="5"/>
    <x v="0"/>
    <x v="2"/>
    <x v="20"/>
    <x v="121"/>
    <x v="777"/>
    <x v="0"/>
    <x v="40"/>
    <x v="1"/>
  </r>
  <r>
    <x v="40"/>
    <x v="83"/>
    <x v="1"/>
    <x v="1"/>
    <x v="0"/>
    <x v="2"/>
    <x v="20"/>
    <x v="121"/>
    <x v="754"/>
    <x v="0"/>
    <x v="40"/>
    <x v="1"/>
  </r>
  <r>
    <x v="40"/>
    <x v="41"/>
    <x v="1"/>
    <x v="1"/>
    <x v="0"/>
    <x v="2"/>
    <x v="20"/>
    <x v="121"/>
    <x v="754"/>
    <x v="0"/>
    <x v="40"/>
    <x v="1"/>
  </r>
  <r>
    <x v="40"/>
    <x v="1"/>
    <x v="1"/>
    <x v="1"/>
    <x v="0"/>
    <x v="2"/>
    <x v="1"/>
    <x v="1"/>
    <x v="1"/>
    <x v="235"/>
    <x v="40"/>
    <x v="1"/>
  </r>
  <r>
    <x v="74"/>
    <x v="144"/>
    <x v="2"/>
    <x v="2"/>
    <x v="0"/>
    <x v="2"/>
    <x v="20"/>
    <x v="122"/>
    <x v="858"/>
    <x v="0"/>
    <x v="74"/>
    <x v="1"/>
  </r>
  <r>
    <x v="74"/>
    <x v="110"/>
    <x v="2"/>
    <x v="2"/>
    <x v="0"/>
    <x v="2"/>
    <x v="20"/>
    <x v="122"/>
    <x v="858"/>
    <x v="0"/>
    <x v="74"/>
    <x v="1"/>
  </r>
  <r>
    <x v="74"/>
    <x v="49"/>
    <x v="3"/>
    <x v="3"/>
    <x v="0"/>
    <x v="2"/>
    <x v="20"/>
    <x v="122"/>
    <x v="858"/>
    <x v="0"/>
    <x v="74"/>
    <x v="1"/>
  </r>
  <r>
    <x v="74"/>
    <x v="19"/>
    <x v="3"/>
    <x v="3"/>
    <x v="0"/>
    <x v="2"/>
    <x v="20"/>
    <x v="122"/>
    <x v="859"/>
    <x v="0"/>
    <x v="74"/>
    <x v="1"/>
  </r>
  <r>
    <x v="74"/>
    <x v="10"/>
    <x v="3"/>
    <x v="3"/>
    <x v="0"/>
    <x v="2"/>
    <x v="21"/>
    <x v="123"/>
    <x v="860"/>
    <x v="0"/>
    <x v="74"/>
    <x v="1"/>
  </r>
  <r>
    <x v="74"/>
    <x v="80"/>
    <x v="4"/>
    <x v="4"/>
    <x v="0"/>
    <x v="2"/>
    <x v="21"/>
    <x v="90"/>
    <x v="861"/>
    <x v="0"/>
    <x v="74"/>
    <x v="1"/>
  </r>
  <r>
    <x v="74"/>
    <x v="31"/>
    <x v="4"/>
    <x v="4"/>
    <x v="0"/>
    <x v="2"/>
    <x v="26"/>
    <x v="72"/>
    <x v="1"/>
    <x v="236"/>
    <x v="74"/>
    <x v="1"/>
  </r>
  <r>
    <x v="74"/>
    <x v="39"/>
    <x v="4"/>
    <x v="4"/>
    <x v="0"/>
    <x v="2"/>
    <x v="20"/>
    <x v="122"/>
    <x v="740"/>
    <x v="0"/>
    <x v="74"/>
    <x v="1"/>
  </r>
  <r>
    <x v="74"/>
    <x v="90"/>
    <x v="0"/>
    <x v="0"/>
    <x v="0"/>
    <x v="2"/>
    <x v="21"/>
    <x v="79"/>
    <x v="862"/>
    <x v="0"/>
    <x v="74"/>
    <x v="1"/>
  </r>
  <r>
    <x v="74"/>
    <x v="91"/>
    <x v="0"/>
    <x v="0"/>
    <x v="0"/>
    <x v="2"/>
    <x v="20"/>
    <x v="122"/>
    <x v="735"/>
    <x v="0"/>
    <x v="74"/>
    <x v="1"/>
  </r>
  <r>
    <x v="74"/>
    <x v="117"/>
    <x v="0"/>
    <x v="0"/>
    <x v="0"/>
    <x v="2"/>
    <x v="20"/>
    <x v="122"/>
    <x v="858"/>
    <x v="0"/>
    <x v="74"/>
    <x v="1"/>
  </r>
  <r>
    <x v="74"/>
    <x v="5"/>
    <x v="0"/>
    <x v="0"/>
    <x v="0"/>
    <x v="2"/>
    <x v="20"/>
    <x v="122"/>
    <x v="858"/>
    <x v="0"/>
    <x v="74"/>
    <x v="1"/>
  </r>
  <r>
    <x v="74"/>
    <x v="76"/>
    <x v="5"/>
    <x v="5"/>
    <x v="0"/>
    <x v="2"/>
    <x v="20"/>
    <x v="122"/>
    <x v="858"/>
    <x v="0"/>
    <x v="74"/>
    <x v="1"/>
  </r>
  <r>
    <x v="74"/>
    <x v="145"/>
    <x v="5"/>
    <x v="5"/>
    <x v="0"/>
    <x v="2"/>
    <x v="26"/>
    <x v="124"/>
    <x v="1"/>
    <x v="237"/>
    <x v="74"/>
    <x v="1"/>
  </r>
  <r>
    <x v="74"/>
    <x v="40"/>
    <x v="1"/>
    <x v="1"/>
    <x v="0"/>
    <x v="2"/>
    <x v="21"/>
    <x v="125"/>
    <x v="862"/>
    <x v="0"/>
    <x v="74"/>
    <x v="1"/>
  </r>
  <r>
    <x v="74"/>
    <x v="41"/>
    <x v="1"/>
    <x v="1"/>
    <x v="0"/>
    <x v="2"/>
    <x v="20"/>
    <x v="122"/>
    <x v="739"/>
    <x v="0"/>
    <x v="74"/>
    <x v="1"/>
  </r>
  <r>
    <x v="74"/>
    <x v="42"/>
    <x v="1"/>
    <x v="1"/>
    <x v="0"/>
    <x v="2"/>
    <x v="20"/>
    <x v="122"/>
    <x v="858"/>
    <x v="0"/>
    <x v="74"/>
    <x v="1"/>
  </r>
  <r>
    <x v="74"/>
    <x v="101"/>
    <x v="1"/>
    <x v="1"/>
    <x v="0"/>
    <x v="2"/>
    <x v="20"/>
    <x v="122"/>
    <x v="146"/>
    <x v="0"/>
    <x v="74"/>
    <x v="1"/>
  </r>
  <r>
    <x v="74"/>
    <x v="1"/>
    <x v="1"/>
    <x v="1"/>
    <x v="0"/>
    <x v="2"/>
    <x v="1"/>
    <x v="1"/>
    <x v="1"/>
    <x v="238"/>
    <x v="74"/>
    <x v="1"/>
  </r>
  <r>
    <x v="74"/>
    <x v="114"/>
    <x v="3"/>
    <x v="3"/>
    <x v="0"/>
    <x v="1"/>
    <x v="21"/>
    <x v="76"/>
    <x v="825"/>
    <x v="0"/>
    <x v="74"/>
    <x v="1"/>
  </r>
  <r>
    <x v="74"/>
    <x v="1"/>
    <x v="1"/>
    <x v="1"/>
    <x v="0"/>
    <x v="1"/>
    <x v="1"/>
    <x v="1"/>
    <x v="1"/>
    <x v="239"/>
    <x v="74"/>
    <x v="1"/>
  </r>
  <r>
    <x v="75"/>
    <x v="71"/>
    <x v="6"/>
    <x v="6"/>
    <x v="0"/>
    <x v="2"/>
    <x v="21"/>
    <x v="37"/>
    <x v="863"/>
    <x v="0"/>
    <x v="75"/>
    <x v="1"/>
  </r>
  <r>
    <x v="75"/>
    <x v="61"/>
    <x v="3"/>
    <x v="3"/>
    <x v="0"/>
    <x v="2"/>
    <x v="21"/>
    <x v="126"/>
    <x v="764"/>
    <x v="0"/>
    <x v="75"/>
    <x v="1"/>
  </r>
  <r>
    <x v="75"/>
    <x v="80"/>
    <x v="4"/>
    <x v="4"/>
    <x v="0"/>
    <x v="2"/>
    <x v="21"/>
    <x v="90"/>
    <x v="864"/>
    <x v="0"/>
    <x v="75"/>
    <x v="1"/>
  </r>
  <r>
    <x v="75"/>
    <x v="136"/>
    <x v="0"/>
    <x v="0"/>
    <x v="0"/>
    <x v="2"/>
    <x v="21"/>
    <x v="100"/>
    <x v="865"/>
    <x v="0"/>
    <x v="75"/>
    <x v="1"/>
  </r>
  <r>
    <x v="75"/>
    <x v="1"/>
    <x v="1"/>
    <x v="1"/>
    <x v="0"/>
    <x v="2"/>
    <x v="1"/>
    <x v="1"/>
    <x v="1"/>
    <x v="240"/>
    <x v="75"/>
    <x v="1"/>
  </r>
  <r>
    <x v="75"/>
    <x v="111"/>
    <x v="2"/>
    <x v="2"/>
    <x v="0"/>
    <x v="1"/>
    <x v="21"/>
    <x v="75"/>
    <x v="866"/>
    <x v="0"/>
    <x v="75"/>
    <x v="1"/>
  </r>
  <r>
    <x v="75"/>
    <x v="114"/>
    <x v="3"/>
    <x v="3"/>
    <x v="0"/>
    <x v="1"/>
    <x v="21"/>
    <x v="76"/>
    <x v="867"/>
    <x v="0"/>
    <x v="75"/>
    <x v="1"/>
  </r>
  <r>
    <x v="75"/>
    <x v="66"/>
    <x v="4"/>
    <x v="4"/>
    <x v="0"/>
    <x v="1"/>
    <x v="21"/>
    <x v="78"/>
    <x v="868"/>
    <x v="0"/>
    <x v="75"/>
    <x v="1"/>
  </r>
  <r>
    <x v="75"/>
    <x v="90"/>
    <x v="0"/>
    <x v="0"/>
    <x v="0"/>
    <x v="1"/>
    <x v="21"/>
    <x v="79"/>
    <x v="869"/>
    <x v="0"/>
    <x v="75"/>
    <x v="1"/>
  </r>
  <r>
    <x v="75"/>
    <x v="1"/>
    <x v="1"/>
    <x v="1"/>
    <x v="0"/>
    <x v="1"/>
    <x v="1"/>
    <x v="1"/>
    <x v="1"/>
    <x v="241"/>
    <x v="75"/>
    <x v="1"/>
  </r>
  <r>
    <x v="42"/>
    <x v="1"/>
    <x v="1"/>
    <x v="1"/>
    <x v="0"/>
    <x v="2"/>
    <x v="1"/>
    <x v="1"/>
    <x v="1"/>
    <x v="242"/>
    <x v="42"/>
    <x v="1"/>
  </r>
  <r>
    <x v="43"/>
    <x v="90"/>
    <x v="0"/>
    <x v="0"/>
    <x v="0"/>
    <x v="2"/>
    <x v="20"/>
    <x v="127"/>
    <x v="870"/>
    <x v="0"/>
    <x v="43"/>
    <x v="1"/>
  </r>
  <r>
    <x v="43"/>
    <x v="1"/>
    <x v="1"/>
    <x v="1"/>
    <x v="0"/>
    <x v="2"/>
    <x v="1"/>
    <x v="1"/>
    <x v="1"/>
    <x v="243"/>
    <x v="43"/>
    <x v="1"/>
  </r>
  <r>
    <x v="44"/>
    <x v="146"/>
    <x v="6"/>
    <x v="6"/>
    <x v="0"/>
    <x v="2"/>
    <x v="20"/>
    <x v="128"/>
    <x v="776"/>
    <x v="0"/>
    <x v="44"/>
    <x v="1"/>
  </r>
  <r>
    <x v="44"/>
    <x v="102"/>
    <x v="6"/>
    <x v="6"/>
    <x v="0"/>
    <x v="2"/>
    <x v="20"/>
    <x v="128"/>
    <x v="748"/>
    <x v="0"/>
    <x v="44"/>
    <x v="1"/>
  </r>
  <r>
    <x v="44"/>
    <x v="43"/>
    <x v="3"/>
    <x v="3"/>
    <x v="0"/>
    <x v="2"/>
    <x v="20"/>
    <x v="128"/>
    <x v="737"/>
    <x v="0"/>
    <x v="44"/>
    <x v="1"/>
  </r>
  <r>
    <x v="44"/>
    <x v="99"/>
    <x v="3"/>
    <x v="3"/>
    <x v="0"/>
    <x v="2"/>
    <x v="20"/>
    <x v="128"/>
    <x v="744"/>
    <x v="0"/>
    <x v="44"/>
    <x v="1"/>
  </r>
  <r>
    <x v="44"/>
    <x v="82"/>
    <x v="0"/>
    <x v="0"/>
    <x v="0"/>
    <x v="2"/>
    <x v="20"/>
    <x v="128"/>
    <x v="744"/>
    <x v="0"/>
    <x v="44"/>
    <x v="1"/>
  </r>
  <r>
    <x v="44"/>
    <x v="92"/>
    <x v="0"/>
    <x v="0"/>
    <x v="0"/>
    <x v="2"/>
    <x v="20"/>
    <x v="128"/>
    <x v="737"/>
    <x v="0"/>
    <x v="44"/>
    <x v="1"/>
  </r>
  <r>
    <x v="44"/>
    <x v="77"/>
    <x v="5"/>
    <x v="5"/>
    <x v="0"/>
    <x v="2"/>
    <x v="20"/>
    <x v="128"/>
    <x v="748"/>
    <x v="0"/>
    <x v="44"/>
    <x v="1"/>
  </r>
  <r>
    <x v="44"/>
    <x v="123"/>
    <x v="5"/>
    <x v="5"/>
    <x v="0"/>
    <x v="2"/>
    <x v="20"/>
    <x v="128"/>
    <x v="748"/>
    <x v="0"/>
    <x v="44"/>
    <x v="1"/>
  </r>
  <r>
    <x v="44"/>
    <x v="1"/>
    <x v="1"/>
    <x v="1"/>
    <x v="0"/>
    <x v="2"/>
    <x v="1"/>
    <x v="1"/>
    <x v="1"/>
    <x v="7"/>
    <x v="44"/>
    <x v="1"/>
  </r>
  <r>
    <x v="45"/>
    <x v="36"/>
    <x v="6"/>
    <x v="6"/>
    <x v="0"/>
    <x v="2"/>
    <x v="20"/>
    <x v="129"/>
    <x v="745"/>
    <x v="0"/>
    <x v="45"/>
    <x v="1"/>
  </r>
  <r>
    <x v="45"/>
    <x v="87"/>
    <x v="6"/>
    <x v="6"/>
    <x v="0"/>
    <x v="2"/>
    <x v="20"/>
    <x v="129"/>
    <x v="737"/>
    <x v="0"/>
    <x v="45"/>
    <x v="1"/>
  </r>
  <r>
    <x v="45"/>
    <x v="113"/>
    <x v="6"/>
    <x v="6"/>
    <x v="0"/>
    <x v="2"/>
    <x v="20"/>
    <x v="129"/>
    <x v="744"/>
    <x v="0"/>
    <x v="45"/>
    <x v="1"/>
  </r>
  <r>
    <x v="45"/>
    <x v="74"/>
    <x v="3"/>
    <x v="3"/>
    <x v="0"/>
    <x v="2"/>
    <x v="20"/>
    <x v="129"/>
    <x v="791"/>
    <x v="0"/>
    <x v="45"/>
    <x v="1"/>
  </r>
  <r>
    <x v="45"/>
    <x v="56"/>
    <x v="3"/>
    <x v="3"/>
    <x v="0"/>
    <x v="2"/>
    <x v="27"/>
    <x v="59"/>
    <x v="1"/>
    <x v="196"/>
    <x v="45"/>
    <x v="1"/>
  </r>
  <r>
    <x v="45"/>
    <x v="99"/>
    <x v="3"/>
    <x v="3"/>
    <x v="0"/>
    <x v="2"/>
    <x v="20"/>
    <x v="129"/>
    <x v="871"/>
    <x v="0"/>
    <x v="45"/>
    <x v="1"/>
  </r>
  <r>
    <x v="45"/>
    <x v="44"/>
    <x v="3"/>
    <x v="3"/>
    <x v="0"/>
    <x v="2"/>
    <x v="20"/>
    <x v="129"/>
    <x v="871"/>
    <x v="0"/>
    <x v="45"/>
    <x v="1"/>
  </r>
  <r>
    <x v="45"/>
    <x v="92"/>
    <x v="0"/>
    <x v="0"/>
    <x v="0"/>
    <x v="2"/>
    <x v="20"/>
    <x v="129"/>
    <x v="745"/>
    <x v="0"/>
    <x v="45"/>
    <x v="1"/>
  </r>
  <r>
    <x v="45"/>
    <x v="13"/>
    <x v="5"/>
    <x v="5"/>
    <x v="0"/>
    <x v="2"/>
    <x v="20"/>
    <x v="129"/>
    <x v="750"/>
    <x v="0"/>
    <x v="45"/>
    <x v="1"/>
  </r>
  <r>
    <x v="45"/>
    <x v="125"/>
    <x v="5"/>
    <x v="5"/>
    <x v="0"/>
    <x v="2"/>
    <x v="20"/>
    <x v="129"/>
    <x v="742"/>
    <x v="0"/>
    <x v="45"/>
    <x v="1"/>
  </r>
  <r>
    <x v="45"/>
    <x v="1"/>
    <x v="1"/>
    <x v="1"/>
    <x v="0"/>
    <x v="2"/>
    <x v="1"/>
    <x v="1"/>
    <x v="1"/>
    <x v="244"/>
    <x v="45"/>
    <x v="1"/>
  </r>
  <r>
    <x v="46"/>
    <x v="88"/>
    <x v="6"/>
    <x v="6"/>
    <x v="0"/>
    <x v="2"/>
    <x v="20"/>
    <x v="130"/>
    <x v="744"/>
    <x v="0"/>
    <x v="46"/>
    <x v="1"/>
  </r>
  <r>
    <x v="46"/>
    <x v="147"/>
    <x v="6"/>
    <x v="6"/>
    <x v="0"/>
    <x v="2"/>
    <x v="20"/>
    <x v="130"/>
    <x v="744"/>
    <x v="0"/>
    <x v="46"/>
    <x v="1"/>
  </r>
  <r>
    <x v="46"/>
    <x v="11"/>
    <x v="6"/>
    <x v="6"/>
    <x v="0"/>
    <x v="2"/>
    <x v="20"/>
    <x v="130"/>
    <x v="737"/>
    <x v="0"/>
    <x v="46"/>
    <x v="1"/>
  </r>
  <r>
    <x v="46"/>
    <x v="96"/>
    <x v="6"/>
    <x v="6"/>
    <x v="0"/>
    <x v="2"/>
    <x v="20"/>
    <x v="130"/>
    <x v="744"/>
    <x v="0"/>
    <x v="46"/>
    <x v="1"/>
  </r>
  <r>
    <x v="46"/>
    <x v="23"/>
    <x v="3"/>
    <x v="3"/>
    <x v="0"/>
    <x v="2"/>
    <x v="20"/>
    <x v="130"/>
    <x v="744"/>
    <x v="0"/>
    <x v="46"/>
    <x v="1"/>
  </r>
  <r>
    <x v="46"/>
    <x v="148"/>
    <x v="3"/>
    <x v="3"/>
    <x v="0"/>
    <x v="2"/>
    <x v="20"/>
    <x v="130"/>
    <x v="872"/>
    <x v="0"/>
    <x v="46"/>
    <x v="1"/>
  </r>
  <r>
    <x v="46"/>
    <x v="28"/>
    <x v="3"/>
    <x v="3"/>
    <x v="0"/>
    <x v="2"/>
    <x v="20"/>
    <x v="130"/>
    <x v="737"/>
    <x v="0"/>
    <x v="46"/>
    <x v="1"/>
  </r>
  <r>
    <x v="46"/>
    <x v="4"/>
    <x v="4"/>
    <x v="4"/>
    <x v="0"/>
    <x v="2"/>
    <x v="20"/>
    <x v="130"/>
    <x v="744"/>
    <x v="0"/>
    <x v="46"/>
    <x v="1"/>
  </r>
  <r>
    <x v="46"/>
    <x v="51"/>
    <x v="4"/>
    <x v="4"/>
    <x v="0"/>
    <x v="2"/>
    <x v="20"/>
    <x v="130"/>
    <x v="744"/>
    <x v="0"/>
    <x v="46"/>
    <x v="1"/>
  </r>
  <r>
    <x v="46"/>
    <x v="145"/>
    <x v="5"/>
    <x v="5"/>
    <x v="0"/>
    <x v="2"/>
    <x v="20"/>
    <x v="130"/>
    <x v="744"/>
    <x v="0"/>
    <x v="46"/>
    <x v="1"/>
  </r>
  <r>
    <x v="46"/>
    <x v="1"/>
    <x v="1"/>
    <x v="1"/>
    <x v="0"/>
    <x v="2"/>
    <x v="1"/>
    <x v="1"/>
    <x v="1"/>
    <x v="245"/>
    <x v="46"/>
    <x v="1"/>
  </r>
  <r>
    <x v="47"/>
    <x v="111"/>
    <x v="2"/>
    <x v="2"/>
    <x v="0"/>
    <x v="2"/>
    <x v="20"/>
    <x v="131"/>
    <x v="771"/>
    <x v="0"/>
    <x v="47"/>
    <x v="1"/>
  </r>
  <r>
    <x v="47"/>
    <x v="9"/>
    <x v="6"/>
    <x v="6"/>
    <x v="0"/>
    <x v="2"/>
    <x v="20"/>
    <x v="131"/>
    <x v="816"/>
    <x v="0"/>
    <x v="47"/>
    <x v="1"/>
  </r>
  <r>
    <x v="47"/>
    <x v="59"/>
    <x v="6"/>
    <x v="6"/>
    <x v="0"/>
    <x v="2"/>
    <x v="20"/>
    <x v="131"/>
    <x v="770"/>
    <x v="0"/>
    <x v="47"/>
    <x v="1"/>
  </r>
  <r>
    <x v="47"/>
    <x v="149"/>
    <x v="6"/>
    <x v="6"/>
    <x v="0"/>
    <x v="2"/>
    <x v="20"/>
    <x v="131"/>
    <x v="771"/>
    <x v="0"/>
    <x v="47"/>
    <x v="1"/>
  </r>
  <r>
    <x v="47"/>
    <x v="37"/>
    <x v="6"/>
    <x v="6"/>
    <x v="0"/>
    <x v="2"/>
    <x v="20"/>
    <x v="131"/>
    <x v="748"/>
    <x v="0"/>
    <x v="47"/>
    <x v="1"/>
  </r>
  <r>
    <x v="47"/>
    <x v="108"/>
    <x v="3"/>
    <x v="3"/>
    <x v="0"/>
    <x v="2"/>
    <x v="20"/>
    <x v="131"/>
    <x v="770"/>
    <x v="0"/>
    <x v="47"/>
    <x v="1"/>
  </r>
  <r>
    <x v="47"/>
    <x v="131"/>
    <x v="3"/>
    <x v="3"/>
    <x v="0"/>
    <x v="2"/>
    <x v="20"/>
    <x v="131"/>
    <x v="770"/>
    <x v="0"/>
    <x v="47"/>
    <x v="1"/>
  </r>
  <r>
    <x v="47"/>
    <x v="119"/>
    <x v="0"/>
    <x v="0"/>
    <x v="0"/>
    <x v="2"/>
    <x v="20"/>
    <x v="131"/>
    <x v="770"/>
    <x v="0"/>
    <x v="47"/>
    <x v="1"/>
  </r>
  <r>
    <x v="47"/>
    <x v="93"/>
    <x v="0"/>
    <x v="0"/>
    <x v="0"/>
    <x v="2"/>
    <x v="20"/>
    <x v="131"/>
    <x v="873"/>
    <x v="0"/>
    <x v="47"/>
    <x v="1"/>
  </r>
  <r>
    <x v="47"/>
    <x v="125"/>
    <x v="5"/>
    <x v="5"/>
    <x v="0"/>
    <x v="2"/>
    <x v="20"/>
    <x v="131"/>
    <x v="748"/>
    <x v="0"/>
    <x v="47"/>
    <x v="1"/>
  </r>
  <r>
    <x v="47"/>
    <x v="150"/>
    <x v="5"/>
    <x v="5"/>
    <x v="0"/>
    <x v="2"/>
    <x v="20"/>
    <x v="131"/>
    <x v="748"/>
    <x v="0"/>
    <x v="47"/>
    <x v="1"/>
  </r>
  <r>
    <x v="47"/>
    <x v="14"/>
    <x v="1"/>
    <x v="1"/>
    <x v="0"/>
    <x v="2"/>
    <x v="20"/>
    <x v="131"/>
    <x v="748"/>
    <x v="0"/>
    <x v="47"/>
    <x v="1"/>
  </r>
  <r>
    <x v="47"/>
    <x v="151"/>
    <x v="1"/>
    <x v="1"/>
    <x v="0"/>
    <x v="2"/>
    <x v="20"/>
    <x v="131"/>
    <x v="771"/>
    <x v="0"/>
    <x v="47"/>
    <x v="1"/>
  </r>
  <r>
    <x v="47"/>
    <x v="1"/>
    <x v="1"/>
    <x v="1"/>
    <x v="0"/>
    <x v="2"/>
    <x v="1"/>
    <x v="1"/>
    <x v="1"/>
    <x v="246"/>
    <x v="47"/>
    <x v="1"/>
  </r>
  <r>
    <x v="47"/>
    <x v="147"/>
    <x v="6"/>
    <x v="6"/>
    <x v="0"/>
    <x v="0"/>
    <x v="21"/>
    <x v="132"/>
    <x v="874"/>
    <x v="0"/>
    <x v="47"/>
    <x v="1"/>
  </r>
  <r>
    <x v="47"/>
    <x v="1"/>
    <x v="1"/>
    <x v="1"/>
    <x v="0"/>
    <x v="0"/>
    <x v="1"/>
    <x v="1"/>
    <x v="1"/>
    <x v="216"/>
    <x v="47"/>
    <x v="1"/>
  </r>
  <r>
    <x v="47"/>
    <x v="11"/>
    <x v="6"/>
    <x v="6"/>
    <x v="0"/>
    <x v="1"/>
    <x v="21"/>
    <x v="91"/>
    <x v="875"/>
    <x v="0"/>
    <x v="47"/>
    <x v="1"/>
  </r>
  <r>
    <x v="47"/>
    <x v="1"/>
    <x v="1"/>
    <x v="1"/>
    <x v="0"/>
    <x v="1"/>
    <x v="1"/>
    <x v="1"/>
    <x v="1"/>
    <x v="247"/>
    <x v="47"/>
    <x v="1"/>
  </r>
  <r>
    <x v="48"/>
    <x v="107"/>
    <x v="2"/>
    <x v="2"/>
    <x v="0"/>
    <x v="2"/>
    <x v="20"/>
    <x v="133"/>
    <x v="748"/>
    <x v="0"/>
    <x v="48"/>
    <x v="1"/>
  </r>
  <r>
    <x v="48"/>
    <x v="36"/>
    <x v="6"/>
    <x v="6"/>
    <x v="0"/>
    <x v="2"/>
    <x v="20"/>
    <x v="133"/>
    <x v="842"/>
    <x v="0"/>
    <x v="48"/>
    <x v="1"/>
  </r>
  <r>
    <x v="48"/>
    <x v="60"/>
    <x v="3"/>
    <x v="3"/>
    <x v="0"/>
    <x v="2"/>
    <x v="20"/>
    <x v="133"/>
    <x v="842"/>
    <x v="0"/>
    <x v="48"/>
    <x v="1"/>
  </r>
  <r>
    <x v="48"/>
    <x v="135"/>
    <x v="3"/>
    <x v="3"/>
    <x v="0"/>
    <x v="2"/>
    <x v="20"/>
    <x v="133"/>
    <x v="748"/>
    <x v="0"/>
    <x v="48"/>
    <x v="1"/>
  </r>
  <r>
    <x v="48"/>
    <x v="76"/>
    <x v="5"/>
    <x v="5"/>
    <x v="0"/>
    <x v="2"/>
    <x v="20"/>
    <x v="133"/>
    <x v="744"/>
    <x v="0"/>
    <x v="48"/>
    <x v="1"/>
  </r>
  <r>
    <x v="48"/>
    <x v="1"/>
    <x v="1"/>
    <x v="1"/>
    <x v="0"/>
    <x v="2"/>
    <x v="1"/>
    <x v="1"/>
    <x v="1"/>
    <x v="248"/>
    <x v="48"/>
    <x v="1"/>
  </r>
  <r>
    <x v="49"/>
    <x v="112"/>
    <x v="2"/>
    <x v="2"/>
    <x v="0"/>
    <x v="2"/>
    <x v="20"/>
    <x v="134"/>
    <x v="876"/>
    <x v="0"/>
    <x v="49"/>
    <x v="1"/>
  </r>
  <r>
    <x v="49"/>
    <x v="145"/>
    <x v="5"/>
    <x v="5"/>
    <x v="0"/>
    <x v="2"/>
    <x v="20"/>
    <x v="134"/>
    <x v="784"/>
    <x v="0"/>
    <x v="49"/>
    <x v="1"/>
  </r>
  <r>
    <x v="49"/>
    <x v="1"/>
    <x v="1"/>
    <x v="1"/>
    <x v="0"/>
    <x v="2"/>
    <x v="1"/>
    <x v="1"/>
    <x v="1"/>
    <x v="249"/>
    <x v="49"/>
    <x v="1"/>
  </r>
  <r>
    <x v="50"/>
    <x v="2"/>
    <x v="2"/>
    <x v="2"/>
    <x v="0"/>
    <x v="2"/>
    <x v="20"/>
    <x v="135"/>
    <x v="744"/>
    <x v="0"/>
    <x v="50"/>
    <x v="1"/>
  </r>
  <r>
    <x v="50"/>
    <x v="124"/>
    <x v="5"/>
    <x v="5"/>
    <x v="0"/>
    <x v="2"/>
    <x v="20"/>
    <x v="135"/>
    <x v="737"/>
    <x v="0"/>
    <x v="50"/>
    <x v="1"/>
  </r>
  <r>
    <x v="50"/>
    <x v="1"/>
    <x v="1"/>
    <x v="1"/>
    <x v="0"/>
    <x v="2"/>
    <x v="1"/>
    <x v="1"/>
    <x v="1"/>
    <x v="250"/>
    <x v="50"/>
    <x v="1"/>
  </r>
  <r>
    <x v="51"/>
    <x v="107"/>
    <x v="2"/>
    <x v="2"/>
    <x v="0"/>
    <x v="2"/>
    <x v="20"/>
    <x v="136"/>
    <x v="748"/>
    <x v="0"/>
    <x v="51"/>
    <x v="1"/>
  </r>
  <r>
    <x v="51"/>
    <x v="27"/>
    <x v="3"/>
    <x v="3"/>
    <x v="0"/>
    <x v="2"/>
    <x v="20"/>
    <x v="136"/>
    <x v="877"/>
    <x v="0"/>
    <x v="51"/>
    <x v="1"/>
  </r>
  <r>
    <x v="51"/>
    <x v="79"/>
    <x v="3"/>
    <x v="3"/>
    <x v="0"/>
    <x v="2"/>
    <x v="20"/>
    <x v="136"/>
    <x v="751"/>
    <x v="0"/>
    <x v="51"/>
    <x v="1"/>
  </r>
  <r>
    <x v="51"/>
    <x v="56"/>
    <x v="3"/>
    <x v="3"/>
    <x v="0"/>
    <x v="2"/>
    <x v="28"/>
    <x v="59"/>
    <x v="1"/>
    <x v="251"/>
    <x v="51"/>
    <x v="1"/>
  </r>
  <r>
    <x v="51"/>
    <x v="3"/>
    <x v="3"/>
    <x v="3"/>
    <x v="0"/>
    <x v="2"/>
    <x v="20"/>
    <x v="136"/>
    <x v="799"/>
    <x v="0"/>
    <x v="51"/>
    <x v="1"/>
  </r>
  <r>
    <x v="51"/>
    <x v="8"/>
    <x v="1"/>
    <x v="1"/>
    <x v="0"/>
    <x v="2"/>
    <x v="20"/>
    <x v="136"/>
    <x v="799"/>
    <x v="0"/>
    <x v="51"/>
    <x v="1"/>
  </r>
  <r>
    <x v="51"/>
    <x v="152"/>
    <x v="1"/>
    <x v="1"/>
    <x v="0"/>
    <x v="2"/>
    <x v="20"/>
    <x v="136"/>
    <x v="816"/>
    <x v="0"/>
    <x v="51"/>
    <x v="1"/>
  </r>
  <r>
    <x v="51"/>
    <x v="55"/>
    <x v="1"/>
    <x v="1"/>
    <x v="0"/>
    <x v="2"/>
    <x v="20"/>
    <x v="136"/>
    <x v="747"/>
    <x v="0"/>
    <x v="51"/>
    <x v="1"/>
  </r>
  <r>
    <x v="51"/>
    <x v="1"/>
    <x v="1"/>
    <x v="1"/>
    <x v="0"/>
    <x v="2"/>
    <x v="1"/>
    <x v="1"/>
    <x v="1"/>
    <x v="252"/>
    <x v="51"/>
    <x v="1"/>
  </r>
  <r>
    <x v="52"/>
    <x v="145"/>
    <x v="5"/>
    <x v="5"/>
    <x v="0"/>
    <x v="2"/>
    <x v="20"/>
    <x v="137"/>
    <x v="744"/>
    <x v="0"/>
    <x v="52"/>
    <x v="1"/>
  </r>
  <r>
    <x v="52"/>
    <x v="153"/>
    <x v="5"/>
    <x v="5"/>
    <x v="0"/>
    <x v="2"/>
    <x v="20"/>
    <x v="137"/>
    <x v="785"/>
    <x v="0"/>
    <x v="52"/>
    <x v="1"/>
  </r>
  <r>
    <x v="52"/>
    <x v="1"/>
    <x v="1"/>
    <x v="1"/>
    <x v="0"/>
    <x v="2"/>
    <x v="1"/>
    <x v="1"/>
    <x v="1"/>
    <x v="253"/>
    <x v="52"/>
    <x v="1"/>
  </r>
  <r>
    <x v="53"/>
    <x v="1"/>
    <x v="1"/>
    <x v="1"/>
    <x v="0"/>
    <x v="2"/>
    <x v="1"/>
    <x v="1"/>
    <x v="1"/>
    <x v="254"/>
    <x v="53"/>
    <x v="1"/>
  </r>
  <r>
    <x v="54"/>
    <x v="107"/>
    <x v="2"/>
    <x v="2"/>
    <x v="0"/>
    <x v="2"/>
    <x v="20"/>
    <x v="138"/>
    <x v="744"/>
    <x v="0"/>
    <x v="54"/>
    <x v="1"/>
  </r>
  <r>
    <x v="54"/>
    <x v="147"/>
    <x v="6"/>
    <x v="6"/>
    <x v="0"/>
    <x v="2"/>
    <x v="20"/>
    <x v="138"/>
    <x v="744"/>
    <x v="0"/>
    <x v="54"/>
    <x v="1"/>
  </r>
  <r>
    <x v="54"/>
    <x v="119"/>
    <x v="0"/>
    <x v="0"/>
    <x v="0"/>
    <x v="2"/>
    <x v="20"/>
    <x v="138"/>
    <x v="744"/>
    <x v="0"/>
    <x v="54"/>
    <x v="1"/>
  </r>
  <r>
    <x v="54"/>
    <x v="1"/>
    <x v="1"/>
    <x v="1"/>
    <x v="0"/>
    <x v="2"/>
    <x v="1"/>
    <x v="1"/>
    <x v="1"/>
    <x v="255"/>
    <x v="54"/>
    <x v="1"/>
  </r>
  <r>
    <x v="55"/>
    <x v="64"/>
    <x v="2"/>
    <x v="2"/>
    <x v="0"/>
    <x v="19"/>
    <x v="25"/>
    <x v="139"/>
    <x v="878"/>
    <x v="0"/>
    <x v="55"/>
    <x v="1"/>
  </r>
  <r>
    <x v="55"/>
    <x v="1"/>
    <x v="1"/>
    <x v="1"/>
    <x v="0"/>
    <x v="19"/>
    <x v="1"/>
    <x v="1"/>
    <x v="1"/>
    <x v="256"/>
    <x v="55"/>
    <x v="1"/>
  </r>
  <r>
    <x v="55"/>
    <x v="2"/>
    <x v="2"/>
    <x v="2"/>
    <x v="0"/>
    <x v="20"/>
    <x v="26"/>
    <x v="140"/>
    <x v="879"/>
    <x v="0"/>
    <x v="55"/>
    <x v="1"/>
  </r>
  <r>
    <x v="55"/>
    <x v="102"/>
    <x v="6"/>
    <x v="6"/>
    <x v="0"/>
    <x v="20"/>
    <x v="26"/>
    <x v="141"/>
    <x v="880"/>
    <x v="0"/>
    <x v="55"/>
    <x v="1"/>
  </r>
  <r>
    <x v="55"/>
    <x v="79"/>
    <x v="3"/>
    <x v="3"/>
    <x v="0"/>
    <x v="20"/>
    <x v="26"/>
    <x v="142"/>
    <x v="879"/>
    <x v="0"/>
    <x v="55"/>
    <x v="1"/>
  </r>
  <r>
    <x v="55"/>
    <x v="154"/>
    <x v="4"/>
    <x v="4"/>
    <x v="0"/>
    <x v="20"/>
    <x v="26"/>
    <x v="143"/>
    <x v="881"/>
    <x v="0"/>
    <x v="55"/>
    <x v="1"/>
  </r>
  <r>
    <x v="55"/>
    <x v="31"/>
    <x v="4"/>
    <x v="4"/>
    <x v="0"/>
    <x v="20"/>
    <x v="26"/>
    <x v="72"/>
    <x v="781"/>
    <x v="0"/>
    <x v="55"/>
    <x v="1"/>
  </r>
  <r>
    <x v="55"/>
    <x v="53"/>
    <x v="0"/>
    <x v="0"/>
    <x v="0"/>
    <x v="20"/>
    <x v="26"/>
    <x v="144"/>
    <x v="789"/>
    <x v="0"/>
    <x v="55"/>
    <x v="1"/>
  </r>
  <r>
    <x v="55"/>
    <x v="63"/>
    <x v="5"/>
    <x v="5"/>
    <x v="0"/>
    <x v="20"/>
    <x v="26"/>
    <x v="111"/>
    <x v="746"/>
    <x v="0"/>
    <x v="55"/>
    <x v="1"/>
  </r>
  <r>
    <x v="55"/>
    <x v="155"/>
    <x v="1"/>
    <x v="1"/>
    <x v="0"/>
    <x v="20"/>
    <x v="26"/>
    <x v="145"/>
    <x v="881"/>
    <x v="0"/>
    <x v="55"/>
    <x v="1"/>
  </r>
  <r>
    <x v="55"/>
    <x v="1"/>
    <x v="1"/>
    <x v="1"/>
    <x v="0"/>
    <x v="20"/>
    <x v="1"/>
    <x v="1"/>
    <x v="1"/>
    <x v="257"/>
    <x v="55"/>
    <x v="1"/>
  </r>
  <r>
    <x v="55"/>
    <x v="156"/>
    <x v="4"/>
    <x v="4"/>
    <x v="0"/>
    <x v="21"/>
    <x v="21"/>
    <x v="146"/>
    <x v="882"/>
    <x v="0"/>
    <x v="55"/>
    <x v="1"/>
  </r>
  <r>
    <x v="55"/>
    <x v="1"/>
    <x v="1"/>
    <x v="1"/>
    <x v="0"/>
    <x v="21"/>
    <x v="1"/>
    <x v="1"/>
    <x v="1"/>
    <x v="258"/>
    <x v="55"/>
    <x v="1"/>
  </r>
  <r>
    <x v="55"/>
    <x v="1"/>
    <x v="1"/>
    <x v="1"/>
    <x v="0"/>
    <x v="22"/>
    <x v="1"/>
    <x v="1"/>
    <x v="1"/>
    <x v="259"/>
    <x v="55"/>
    <x v="1"/>
  </r>
  <r>
    <x v="55"/>
    <x v="157"/>
    <x v="2"/>
    <x v="2"/>
    <x v="0"/>
    <x v="23"/>
    <x v="26"/>
    <x v="147"/>
    <x v="883"/>
    <x v="0"/>
    <x v="55"/>
    <x v="1"/>
  </r>
  <r>
    <x v="55"/>
    <x v="149"/>
    <x v="6"/>
    <x v="6"/>
    <x v="0"/>
    <x v="23"/>
    <x v="26"/>
    <x v="148"/>
    <x v="884"/>
    <x v="0"/>
    <x v="55"/>
    <x v="1"/>
  </r>
  <r>
    <x v="55"/>
    <x v="135"/>
    <x v="3"/>
    <x v="3"/>
    <x v="0"/>
    <x v="23"/>
    <x v="26"/>
    <x v="149"/>
    <x v="885"/>
    <x v="0"/>
    <x v="55"/>
    <x v="1"/>
  </r>
  <r>
    <x v="55"/>
    <x v="154"/>
    <x v="4"/>
    <x v="4"/>
    <x v="0"/>
    <x v="23"/>
    <x v="26"/>
    <x v="143"/>
    <x v="886"/>
    <x v="0"/>
    <x v="55"/>
    <x v="1"/>
  </r>
  <r>
    <x v="55"/>
    <x v="119"/>
    <x v="0"/>
    <x v="0"/>
    <x v="0"/>
    <x v="23"/>
    <x v="21"/>
    <x v="96"/>
    <x v="887"/>
    <x v="0"/>
    <x v="55"/>
    <x v="1"/>
  </r>
  <r>
    <x v="55"/>
    <x v="53"/>
    <x v="0"/>
    <x v="0"/>
    <x v="0"/>
    <x v="23"/>
    <x v="26"/>
    <x v="144"/>
    <x v="888"/>
    <x v="0"/>
    <x v="55"/>
    <x v="1"/>
  </r>
  <r>
    <x v="55"/>
    <x v="63"/>
    <x v="5"/>
    <x v="5"/>
    <x v="0"/>
    <x v="23"/>
    <x v="26"/>
    <x v="111"/>
    <x v="889"/>
    <x v="0"/>
    <x v="55"/>
    <x v="1"/>
  </r>
  <r>
    <x v="55"/>
    <x v="155"/>
    <x v="1"/>
    <x v="1"/>
    <x v="0"/>
    <x v="23"/>
    <x v="26"/>
    <x v="145"/>
    <x v="890"/>
    <x v="0"/>
    <x v="55"/>
    <x v="1"/>
  </r>
  <r>
    <x v="55"/>
    <x v="1"/>
    <x v="1"/>
    <x v="1"/>
    <x v="0"/>
    <x v="23"/>
    <x v="1"/>
    <x v="1"/>
    <x v="1"/>
    <x v="260"/>
    <x v="55"/>
    <x v="1"/>
  </r>
  <r>
    <x v="55"/>
    <x v="70"/>
    <x v="2"/>
    <x v="2"/>
    <x v="0"/>
    <x v="3"/>
    <x v="25"/>
    <x v="36"/>
    <x v="891"/>
    <x v="0"/>
    <x v="55"/>
    <x v="1"/>
  </r>
  <r>
    <x v="55"/>
    <x v="64"/>
    <x v="2"/>
    <x v="2"/>
    <x v="0"/>
    <x v="3"/>
    <x v="21"/>
    <x v="139"/>
    <x v="891"/>
    <x v="0"/>
    <x v="55"/>
    <x v="1"/>
  </r>
  <r>
    <x v="55"/>
    <x v="17"/>
    <x v="2"/>
    <x v="2"/>
    <x v="0"/>
    <x v="3"/>
    <x v="25"/>
    <x v="150"/>
    <x v="810"/>
    <x v="0"/>
    <x v="55"/>
    <x v="1"/>
  </r>
  <r>
    <x v="55"/>
    <x v="17"/>
    <x v="2"/>
    <x v="2"/>
    <x v="0"/>
    <x v="3"/>
    <x v="21"/>
    <x v="150"/>
    <x v="736"/>
    <x v="0"/>
    <x v="55"/>
    <x v="1"/>
  </r>
  <r>
    <x v="55"/>
    <x v="36"/>
    <x v="6"/>
    <x v="6"/>
    <x v="0"/>
    <x v="3"/>
    <x v="25"/>
    <x v="94"/>
    <x v="892"/>
    <x v="0"/>
    <x v="55"/>
    <x v="1"/>
  </r>
  <r>
    <x v="55"/>
    <x v="36"/>
    <x v="6"/>
    <x v="6"/>
    <x v="0"/>
    <x v="3"/>
    <x v="21"/>
    <x v="94"/>
    <x v="893"/>
    <x v="0"/>
    <x v="55"/>
    <x v="1"/>
  </r>
  <r>
    <x v="55"/>
    <x v="149"/>
    <x v="6"/>
    <x v="6"/>
    <x v="0"/>
    <x v="3"/>
    <x v="21"/>
    <x v="148"/>
    <x v="782"/>
    <x v="0"/>
    <x v="55"/>
    <x v="1"/>
  </r>
  <r>
    <x v="55"/>
    <x v="113"/>
    <x v="6"/>
    <x v="6"/>
    <x v="0"/>
    <x v="3"/>
    <x v="21"/>
    <x v="89"/>
    <x v="894"/>
    <x v="0"/>
    <x v="55"/>
    <x v="1"/>
  </r>
  <r>
    <x v="55"/>
    <x v="74"/>
    <x v="3"/>
    <x v="3"/>
    <x v="0"/>
    <x v="3"/>
    <x v="25"/>
    <x v="151"/>
    <x v="895"/>
    <x v="0"/>
    <x v="55"/>
    <x v="1"/>
  </r>
  <r>
    <x v="55"/>
    <x v="26"/>
    <x v="3"/>
    <x v="3"/>
    <x v="0"/>
    <x v="3"/>
    <x v="21"/>
    <x v="115"/>
    <x v="896"/>
    <x v="0"/>
    <x v="55"/>
    <x v="1"/>
  </r>
  <r>
    <x v="55"/>
    <x v="10"/>
    <x v="3"/>
    <x v="3"/>
    <x v="0"/>
    <x v="3"/>
    <x v="25"/>
    <x v="123"/>
    <x v="897"/>
    <x v="0"/>
    <x v="55"/>
    <x v="1"/>
  </r>
  <r>
    <x v="55"/>
    <x v="69"/>
    <x v="3"/>
    <x v="3"/>
    <x v="0"/>
    <x v="3"/>
    <x v="21"/>
    <x v="152"/>
    <x v="146"/>
    <x v="0"/>
    <x v="55"/>
    <x v="1"/>
  </r>
  <r>
    <x v="55"/>
    <x v="43"/>
    <x v="3"/>
    <x v="3"/>
    <x v="0"/>
    <x v="3"/>
    <x v="25"/>
    <x v="71"/>
    <x v="898"/>
    <x v="0"/>
    <x v="55"/>
    <x v="1"/>
  </r>
  <r>
    <x v="55"/>
    <x v="56"/>
    <x v="3"/>
    <x v="3"/>
    <x v="0"/>
    <x v="3"/>
    <x v="25"/>
    <x v="153"/>
    <x v="899"/>
    <x v="0"/>
    <x v="55"/>
    <x v="1"/>
  </r>
  <r>
    <x v="55"/>
    <x v="80"/>
    <x v="4"/>
    <x v="4"/>
    <x v="0"/>
    <x v="3"/>
    <x v="21"/>
    <x v="90"/>
    <x v="900"/>
    <x v="0"/>
    <x v="55"/>
    <x v="1"/>
  </r>
  <r>
    <x v="55"/>
    <x v="140"/>
    <x v="4"/>
    <x v="4"/>
    <x v="0"/>
    <x v="3"/>
    <x v="21"/>
    <x v="117"/>
    <x v="901"/>
    <x v="0"/>
    <x v="55"/>
    <x v="1"/>
  </r>
  <r>
    <x v="55"/>
    <x v="140"/>
    <x v="4"/>
    <x v="4"/>
    <x v="0"/>
    <x v="3"/>
    <x v="25"/>
    <x v="117"/>
    <x v="902"/>
    <x v="0"/>
    <x v="55"/>
    <x v="1"/>
  </r>
  <r>
    <x v="55"/>
    <x v="156"/>
    <x v="4"/>
    <x v="4"/>
    <x v="0"/>
    <x v="3"/>
    <x v="21"/>
    <x v="146"/>
    <x v="808"/>
    <x v="0"/>
    <x v="55"/>
    <x v="1"/>
  </r>
  <r>
    <x v="55"/>
    <x v="156"/>
    <x v="4"/>
    <x v="4"/>
    <x v="0"/>
    <x v="3"/>
    <x v="26"/>
    <x v="146"/>
    <x v="1"/>
    <x v="261"/>
    <x v="55"/>
    <x v="1"/>
  </r>
  <r>
    <x v="55"/>
    <x v="132"/>
    <x v="4"/>
    <x v="4"/>
    <x v="0"/>
    <x v="3"/>
    <x v="21"/>
    <x v="95"/>
    <x v="759"/>
    <x v="0"/>
    <x v="55"/>
    <x v="1"/>
  </r>
  <r>
    <x v="55"/>
    <x v="50"/>
    <x v="4"/>
    <x v="4"/>
    <x v="0"/>
    <x v="3"/>
    <x v="21"/>
    <x v="77"/>
    <x v="903"/>
    <x v="0"/>
    <x v="55"/>
    <x v="1"/>
  </r>
  <r>
    <x v="55"/>
    <x v="89"/>
    <x v="4"/>
    <x v="4"/>
    <x v="0"/>
    <x v="3"/>
    <x v="25"/>
    <x v="154"/>
    <x v="904"/>
    <x v="0"/>
    <x v="55"/>
    <x v="1"/>
  </r>
  <r>
    <x v="55"/>
    <x v="89"/>
    <x v="4"/>
    <x v="4"/>
    <x v="0"/>
    <x v="3"/>
    <x v="26"/>
    <x v="154"/>
    <x v="1"/>
    <x v="203"/>
    <x v="55"/>
    <x v="1"/>
  </r>
  <r>
    <x v="55"/>
    <x v="38"/>
    <x v="4"/>
    <x v="4"/>
    <x v="0"/>
    <x v="3"/>
    <x v="25"/>
    <x v="106"/>
    <x v="905"/>
    <x v="0"/>
    <x v="55"/>
    <x v="1"/>
  </r>
  <r>
    <x v="55"/>
    <x v="51"/>
    <x v="4"/>
    <x v="4"/>
    <x v="0"/>
    <x v="3"/>
    <x v="25"/>
    <x v="34"/>
    <x v="847"/>
    <x v="0"/>
    <x v="55"/>
    <x v="1"/>
  </r>
  <r>
    <x v="55"/>
    <x v="116"/>
    <x v="0"/>
    <x v="0"/>
    <x v="0"/>
    <x v="3"/>
    <x v="21"/>
    <x v="64"/>
    <x v="146"/>
    <x v="0"/>
    <x v="55"/>
    <x v="1"/>
  </r>
  <r>
    <x v="55"/>
    <x v="57"/>
    <x v="0"/>
    <x v="0"/>
    <x v="0"/>
    <x v="3"/>
    <x v="25"/>
    <x v="44"/>
    <x v="899"/>
    <x v="0"/>
    <x v="55"/>
    <x v="1"/>
  </r>
  <r>
    <x v="55"/>
    <x v="52"/>
    <x v="0"/>
    <x v="0"/>
    <x v="0"/>
    <x v="3"/>
    <x v="21"/>
    <x v="107"/>
    <x v="906"/>
    <x v="0"/>
    <x v="55"/>
    <x v="1"/>
  </r>
  <r>
    <x v="55"/>
    <x v="91"/>
    <x v="0"/>
    <x v="0"/>
    <x v="0"/>
    <x v="3"/>
    <x v="25"/>
    <x v="118"/>
    <x v="907"/>
    <x v="0"/>
    <x v="55"/>
    <x v="1"/>
  </r>
  <r>
    <x v="55"/>
    <x v="91"/>
    <x v="0"/>
    <x v="0"/>
    <x v="0"/>
    <x v="3"/>
    <x v="21"/>
    <x v="118"/>
    <x v="908"/>
    <x v="0"/>
    <x v="55"/>
    <x v="1"/>
  </r>
  <r>
    <x v="55"/>
    <x v="46"/>
    <x v="0"/>
    <x v="0"/>
    <x v="0"/>
    <x v="3"/>
    <x v="25"/>
    <x v="155"/>
    <x v="909"/>
    <x v="0"/>
    <x v="55"/>
    <x v="1"/>
  </r>
  <r>
    <x v="55"/>
    <x v="136"/>
    <x v="0"/>
    <x v="0"/>
    <x v="0"/>
    <x v="3"/>
    <x v="25"/>
    <x v="100"/>
    <x v="909"/>
    <x v="0"/>
    <x v="55"/>
    <x v="1"/>
  </r>
  <r>
    <x v="55"/>
    <x v="77"/>
    <x v="5"/>
    <x v="5"/>
    <x v="0"/>
    <x v="3"/>
    <x v="25"/>
    <x v="156"/>
    <x v="798"/>
    <x v="0"/>
    <x v="55"/>
    <x v="1"/>
  </r>
  <r>
    <x v="55"/>
    <x v="153"/>
    <x v="5"/>
    <x v="5"/>
    <x v="0"/>
    <x v="3"/>
    <x v="25"/>
    <x v="157"/>
    <x v="905"/>
    <x v="0"/>
    <x v="55"/>
    <x v="1"/>
  </r>
  <r>
    <x v="55"/>
    <x v="58"/>
    <x v="1"/>
    <x v="1"/>
    <x v="0"/>
    <x v="3"/>
    <x v="25"/>
    <x v="84"/>
    <x v="905"/>
    <x v="0"/>
    <x v="55"/>
    <x v="1"/>
  </r>
  <r>
    <x v="55"/>
    <x v="40"/>
    <x v="1"/>
    <x v="1"/>
    <x v="0"/>
    <x v="3"/>
    <x v="21"/>
    <x v="125"/>
    <x v="910"/>
    <x v="0"/>
    <x v="55"/>
    <x v="1"/>
  </r>
  <r>
    <x v="55"/>
    <x v="95"/>
    <x v="1"/>
    <x v="1"/>
    <x v="0"/>
    <x v="3"/>
    <x v="26"/>
    <x v="97"/>
    <x v="1"/>
    <x v="262"/>
    <x v="55"/>
    <x v="1"/>
  </r>
  <r>
    <x v="55"/>
    <x v="127"/>
    <x v="1"/>
    <x v="1"/>
    <x v="0"/>
    <x v="3"/>
    <x v="21"/>
    <x v="85"/>
    <x v="911"/>
    <x v="0"/>
    <x v="55"/>
    <x v="1"/>
  </r>
  <r>
    <x v="55"/>
    <x v="1"/>
    <x v="1"/>
    <x v="1"/>
    <x v="0"/>
    <x v="3"/>
    <x v="1"/>
    <x v="1"/>
    <x v="1"/>
    <x v="263"/>
    <x v="55"/>
    <x v="1"/>
  </r>
  <r>
    <x v="55"/>
    <x v="16"/>
    <x v="2"/>
    <x v="2"/>
    <x v="0"/>
    <x v="24"/>
    <x v="21"/>
    <x v="93"/>
    <x v="912"/>
    <x v="0"/>
    <x v="55"/>
    <x v="1"/>
  </r>
  <r>
    <x v="55"/>
    <x v="107"/>
    <x v="2"/>
    <x v="2"/>
    <x v="0"/>
    <x v="24"/>
    <x v="21"/>
    <x v="158"/>
    <x v="735"/>
    <x v="0"/>
    <x v="55"/>
    <x v="1"/>
  </r>
  <r>
    <x v="55"/>
    <x v="30"/>
    <x v="4"/>
    <x v="4"/>
    <x v="0"/>
    <x v="24"/>
    <x v="21"/>
    <x v="159"/>
    <x v="736"/>
    <x v="0"/>
    <x v="55"/>
    <x v="1"/>
  </r>
  <r>
    <x v="55"/>
    <x v="78"/>
    <x v="4"/>
    <x v="4"/>
    <x v="0"/>
    <x v="24"/>
    <x v="21"/>
    <x v="160"/>
    <x v="793"/>
    <x v="0"/>
    <x v="55"/>
    <x v="1"/>
  </r>
  <r>
    <x v="55"/>
    <x v="77"/>
    <x v="5"/>
    <x v="5"/>
    <x v="0"/>
    <x v="24"/>
    <x v="21"/>
    <x v="156"/>
    <x v="913"/>
    <x v="0"/>
    <x v="55"/>
    <x v="1"/>
  </r>
  <r>
    <x v="55"/>
    <x v="1"/>
    <x v="1"/>
    <x v="1"/>
    <x v="0"/>
    <x v="24"/>
    <x v="1"/>
    <x v="1"/>
    <x v="1"/>
    <x v="264"/>
    <x v="55"/>
    <x v="1"/>
  </r>
  <r>
    <x v="55"/>
    <x v="85"/>
    <x v="2"/>
    <x v="2"/>
    <x v="0"/>
    <x v="4"/>
    <x v="21"/>
    <x v="161"/>
    <x v="858"/>
    <x v="0"/>
    <x v="55"/>
    <x v="1"/>
  </r>
  <r>
    <x v="55"/>
    <x v="107"/>
    <x v="2"/>
    <x v="2"/>
    <x v="0"/>
    <x v="4"/>
    <x v="21"/>
    <x v="158"/>
    <x v="814"/>
    <x v="0"/>
    <x v="55"/>
    <x v="1"/>
  </r>
  <r>
    <x v="55"/>
    <x v="144"/>
    <x v="2"/>
    <x v="2"/>
    <x v="0"/>
    <x v="4"/>
    <x v="21"/>
    <x v="162"/>
    <x v="914"/>
    <x v="0"/>
    <x v="55"/>
    <x v="1"/>
  </r>
  <r>
    <x v="55"/>
    <x v="111"/>
    <x v="2"/>
    <x v="2"/>
    <x v="0"/>
    <x v="4"/>
    <x v="21"/>
    <x v="75"/>
    <x v="915"/>
    <x v="0"/>
    <x v="55"/>
    <x v="1"/>
  </r>
  <r>
    <x v="55"/>
    <x v="26"/>
    <x v="3"/>
    <x v="3"/>
    <x v="0"/>
    <x v="4"/>
    <x v="21"/>
    <x v="115"/>
    <x v="739"/>
    <x v="0"/>
    <x v="55"/>
    <x v="1"/>
  </r>
  <r>
    <x v="55"/>
    <x v="108"/>
    <x v="3"/>
    <x v="3"/>
    <x v="0"/>
    <x v="4"/>
    <x v="21"/>
    <x v="63"/>
    <x v="814"/>
    <x v="0"/>
    <x v="55"/>
    <x v="1"/>
  </r>
  <r>
    <x v="55"/>
    <x v="131"/>
    <x v="3"/>
    <x v="3"/>
    <x v="0"/>
    <x v="4"/>
    <x v="21"/>
    <x v="163"/>
    <x v="916"/>
    <x v="0"/>
    <x v="55"/>
    <x v="1"/>
  </r>
  <r>
    <x v="55"/>
    <x v="51"/>
    <x v="4"/>
    <x v="4"/>
    <x v="0"/>
    <x v="4"/>
    <x v="21"/>
    <x v="34"/>
    <x v="917"/>
    <x v="0"/>
    <x v="55"/>
    <x v="1"/>
  </r>
  <r>
    <x v="55"/>
    <x v="92"/>
    <x v="0"/>
    <x v="0"/>
    <x v="0"/>
    <x v="4"/>
    <x v="26"/>
    <x v="109"/>
    <x v="1"/>
    <x v="265"/>
    <x v="55"/>
    <x v="1"/>
  </r>
  <r>
    <x v="55"/>
    <x v="32"/>
    <x v="5"/>
    <x v="5"/>
    <x v="0"/>
    <x v="4"/>
    <x v="21"/>
    <x v="81"/>
    <x v="918"/>
    <x v="0"/>
    <x v="55"/>
    <x v="1"/>
  </r>
  <r>
    <x v="55"/>
    <x v="73"/>
    <x v="1"/>
    <x v="1"/>
    <x v="0"/>
    <x v="4"/>
    <x v="21"/>
    <x v="39"/>
    <x v="919"/>
    <x v="0"/>
    <x v="55"/>
    <x v="1"/>
  </r>
  <r>
    <x v="55"/>
    <x v="128"/>
    <x v="1"/>
    <x v="1"/>
    <x v="0"/>
    <x v="4"/>
    <x v="21"/>
    <x v="164"/>
    <x v="920"/>
    <x v="0"/>
    <x v="55"/>
    <x v="1"/>
  </r>
  <r>
    <x v="55"/>
    <x v="1"/>
    <x v="1"/>
    <x v="1"/>
    <x v="0"/>
    <x v="4"/>
    <x v="1"/>
    <x v="1"/>
    <x v="1"/>
    <x v="266"/>
    <x v="55"/>
    <x v="1"/>
  </r>
  <r>
    <x v="55"/>
    <x v="96"/>
    <x v="6"/>
    <x v="6"/>
    <x v="0"/>
    <x v="5"/>
    <x v="21"/>
    <x v="165"/>
    <x v="921"/>
    <x v="0"/>
    <x v="55"/>
    <x v="1"/>
  </r>
  <r>
    <x v="55"/>
    <x v="20"/>
    <x v="5"/>
    <x v="5"/>
    <x v="0"/>
    <x v="5"/>
    <x v="26"/>
    <x v="45"/>
    <x v="922"/>
    <x v="0"/>
    <x v="55"/>
    <x v="1"/>
  </r>
  <r>
    <x v="55"/>
    <x v="151"/>
    <x v="1"/>
    <x v="1"/>
    <x v="0"/>
    <x v="5"/>
    <x v="25"/>
    <x v="166"/>
    <x v="923"/>
    <x v="0"/>
    <x v="55"/>
    <x v="1"/>
  </r>
  <r>
    <x v="55"/>
    <x v="42"/>
    <x v="1"/>
    <x v="1"/>
    <x v="0"/>
    <x v="5"/>
    <x v="21"/>
    <x v="167"/>
    <x v="924"/>
    <x v="0"/>
    <x v="55"/>
    <x v="1"/>
  </r>
  <r>
    <x v="55"/>
    <x v="1"/>
    <x v="1"/>
    <x v="1"/>
    <x v="0"/>
    <x v="5"/>
    <x v="1"/>
    <x v="1"/>
    <x v="1"/>
    <x v="267"/>
    <x v="55"/>
    <x v="1"/>
  </r>
  <r>
    <x v="55"/>
    <x v="158"/>
    <x v="2"/>
    <x v="2"/>
    <x v="0"/>
    <x v="6"/>
    <x v="25"/>
    <x v="168"/>
    <x v="925"/>
    <x v="0"/>
    <x v="55"/>
    <x v="1"/>
  </r>
  <r>
    <x v="55"/>
    <x v="64"/>
    <x v="2"/>
    <x v="2"/>
    <x v="0"/>
    <x v="6"/>
    <x v="25"/>
    <x v="139"/>
    <x v="926"/>
    <x v="0"/>
    <x v="55"/>
    <x v="1"/>
  </r>
  <r>
    <x v="55"/>
    <x v="25"/>
    <x v="2"/>
    <x v="2"/>
    <x v="0"/>
    <x v="6"/>
    <x v="21"/>
    <x v="169"/>
    <x v="146"/>
    <x v="0"/>
    <x v="55"/>
    <x v="1"/>
  </r>
  <r>
    <x v="55"/>
    <x v="35"/>
    <x v="2"/>
    <x v="2"/>
    <x v="0"/>
    <x v="6"/>
    <x v="21"/>
    <x v="170"/>
    <x v="927"/>
    <x v="0"/>
    <x v="55"/>
    <x v="1"/>
  </r>
  <r>
    <x v="55"/>
    <x v="110"/>
    <x v="2"/>
    <x v="2"/>
    <x v="0"/>
    <x v="6"/>
    <x v="25"/>
    <x v="171"/>
    <x v="928"/>
    <x v="0"/>
    <x v="55"/>
    <x v="1"/>
  </r>
  <r>
    <x v="55"/>
    <x v="146"/>
    <x v="6"/>
    <x v="6"/>
    <x v="0"/>
    <x v="6"/>
    <x v="25"/>
    <x v="172"/>
    <x v="925"/>
    <x v="0"/>
    <x v="55"/>
    <x v="1"/>
  </r>
  <r>
    <x v="55"/>
    <x v="36"/>
    <x v="6"/>
    <x v="6"/>
    <x v="0"/>
    <x v="6"/>
    <x v="25"/>
    <x v="94"/>
    <x v="929"/>
    <x v="0"/>
    <x v="55"/>
    <x v="1"/>
  </r>
  <r>
    <x v="55"/>
    <x v="36"/>
    <x v="6"/>
    <x v="6"/>
    <x v="0"/>
    <x v="6"/>
    <x v="21"/>
    <x v="94"/>
    <x v="930"/>
    <x v="0"/>
    <x v="55"/>
    <x v="1"/>
  </r>
  <r>
    <x v="55"/>
    <x v="26"/>
    <x v="3"/>
    <x v="3"/>
    <x v="0"/>
    <x v="6"/>
    <x v="25"/>
    <x v="115"/>
    <x v="925"/>
    <x v="0"/>
    <x v="55"/>
    <x v="1"/>
  </r>
  <r>
    <x v="55"/>
    <x v="19"/>
    <x v="3"/>
    <x v="3"/>
    <x v="0"/>
    <x v="6"/>
    <x v="21"/>
    <x v="62"/>
    <x v="816"/>
    <x v="0"/>
    <x v="55"/>
    <x v="1"/>
  </r>
  <r>
    <x v="55"/>
    <x v="108"/>
    <x v="3"/>
    <x v="3"/>
    <x v="0"/>
    <x v="6"/>
    <x v="25"/>
    <x v="63"/>
    <x v="931"/>
    <x v="0"/>
    <x v="55"/>
    <x v="1"/>
  </r>
  <r>
    <x v="55"/>
    <x v="43"/>
    <x v="3"/>
    <x v="3"/>
    <x v="0"/>
    <x v="6"/>
    <x v="26"/>
    <x v="71"/>
    <x v="932"/>
    <x v="0"/>
    <x v="55"/>
    <x v="1"/>
  </r>
  <r>
    <x v="55"/>
    <x v="103"/>
    <x v="3"/>
    <x v="3"/>
    <x v="0"/>
    <x v="6"/>
    <x v="21"/>
    <x v="173"/>
    <x v="772"/>
    <x v="0"/>
    <x v="55"/>
    <x v="1"/>
  </r>
  <r>
    <x v="55"/>
    <x v="148"/>
    <x v="3"/>
    <x v="3"/>
    <x v="0"/>
    <x v="6"/>
    <x v="21"/>
    <x v="174"/>
    <x v="933"/>
    <x v="0"/>
    <x v="55"/>
    <x v="1"/>
  </r>
  <r>
    <x v="55"/>
    <x v="79"/>
    <x v="3"/>
    <x v="3"/>
    <x v="0"/>
    <x v="6"/>
    <x v="21"/>
    <x v="142"/>
    <x v="934"/>
    <x v="0"/>
    <x v="55"/>
    <x v="1"/>
  </r>
  <r>
    <x v="55"/>
    <x v="80"/>
    <x v="4"/>
    <x v="4"/>
    <x v="0"/>
    <x v="6"/>
    <x v="25"/>
    <x v="90"/>
    <x v="935"/>
    <x v="0"/>
    <x v="55"/>
    <x v="1"/>
  </r>
  <r>
    <x v="55"/>
    <x v="140"/>
    <x v="4"/>
    <x v="4"/>
    <x v="0"/>
    <x v="6"/>
    <x v="25"/>
    <x v="117"/>
    <x v="925"/>
    <x v="0"/>
    <x v="55"/>
    <x v="1"/>
  </r>
  <r>
    <x v="55"/>
    <x v="81"/>
    <x v="4"/>
    <x v="4"/>
    <x v="0"/>
    <x v="6"/>
    <x v="21"/>
    <x v="175"/>
    <x v="110"/>
    <x v="0"/>
    <x v="55"/>
    <x v="1"/>
  </r>
  <r>
    <x v="55"/>
    <x v="132"/>
    <x v="4"/>
    <x v="4"/>
    <x v="0"/>
    <x v="6"/>
    <x v="21"/>
    <x v="95"/>
    <x v="936"/>
    <x v="0"/>
    <x v="55"/>
    <x v="1"/>
  </r>
  <r>
    <x v="55"/>
    <x v="50"/>
    <x v="4"/>
    <x v="4"/>
    <x v="0"/>
    <x v="6"/>
    <x v="21"/>
    <x v="77"/>
    <x v="736"/>
    <x v="0"/>
    <x v="55"/>
    <x v="1"/>
  </r>
  <r>
    <x v="55"/>
    <x v="62"/>
    <x v="4"/>
    <x v="4"/>
    <x v="0"/>
    <x v="6"/>
    <x v="21"/>
    <x v="176"/>
    <x v="936"/>
    <x v="0"/>
    <x v="55"/>
    <x v="1"/>
  </r>
  <r>
    <x v="55"/>
    <x v="90"/>
    <x v="0"/>
    <x v="0"/>
    <x v="0"/>
    <x v="6"/>
    <x v="21"/>
    <x v="79"/>
    <x v="937"/>
    <x v="0"/>
    <x v="55"/>
    <x v="1"/>
  </r>
  <r>
    <x v="55"/>
    <x v="159"/>
    <x v="0"/>
    <x v="0"/>
    <x v="0"/>
    <x v="6"/>
    <x v="25"/>
    <x v="177"/>
    <x v="925"/>
    <x v="0"/>
    <x v="55"/>
    <x v="1"/>
  </r>
  <r>
    <x v="55"/>
    <x v="116"/>
    <x v="0"/>
    <x v="0"/>
    <x v="0"/>
    <x v="6"/>
    <x v="21"/>
    <x v="64"/>
    <x v="938"/>
    <x v="0"/>
    <x v="55"/>
    <x v="1"/>
  </r>
  <r>
    <x v="55"/>
    <x v="57"/>
    <x v="0"/>
    <x v="0"/>
    <x v="0"/>
    <x v="6"/>
    <x v="25"/>
    <x v="44"/>
    <x v="939"/>
    <x v="0"/>
    <x v="55"/>
    <x v="1"/>
  </r>
  <r>
    <x v="55"/>
    <x v="52"/>
    <x v="0"/>
    <x v="0"/>
    <x v="0"/>
    <x v="6"/>
    <x v="25"/>
    <x v="107"/>
    <x v="940"/>
    <x v="0"/>
    <x v="55"/>
    <x v="1"/>
  </r>
  <r>
    <x v="55"/>
    <x v="52"/>
    <x v="0"/>
    <x v="0"/>
    <x v="0"/>
    <x v="6"/>
    <x v="21"/>
    <x v="107"/>
    <x v="941"/>
    <x v="0"/>
    <x v="55"/>
    <x v="1"/>
  </r>
  <r>
    <x v="55"/>
    <x v="91"/>
    <x v="0"/>
    <x v="0"/>
    <x v="0"/>
    <x v="6"/>
    <x v="21"/>
    <x v="118"/>
    <x v="942"/>
    <x v="0"/>
    <x v="55"/>
    <x v="1"/>
  </r>
  <r>
    <x v="55"/>
    <x v="82"/>
    <x v="0"/>
    <x v="0"/>
    <x v="0"/>
    <x v="6"/>
    <x v="21"/>
    <x v="178"/>
    <x v="772"/>
    <x v="0"/>
    <x v="55"/>
    <x v="1"/>
  </r>
  <r>
    <x v="55"/>
    <x v="100"/>
    <x v="0"/>
    <x v="0"/>
    <x v="0"/>
    <x v="6"/>
    <x v="21"/>
    <x v="73"/>
    <x v="943"/>
    <x v="0"/>
    <x v="55"/>
    <x v="1"/>
  </r>
  <r>
    <x v="55"/>
    <x v="160"/>
    <x v="0"/>
    <x v="0"/>
    <x v="0"/>
    <x v="6"/>
    <x v="21"/>
    <x v="179"/>
    <x v="835"/>
    <x v="0"/>
    <x v="55"/>
    <x v="1"/>
  </r>
  <r>
    <x v="55"/>
    <x v="53"/>
    <x v="0"/>
    <x v="0"/>
    <x v="0"/>
    <x v="6"/>
    <x v="21"/>
    <x v="144"/>
    <x v="110"/>
    <x v="0"/>
    <x v="55"/>
    <x v="1"/>
  </r>
  <r>
    <x v="55"/>
    <x v="45"/>
    <x v="0"/>
    <x v="0"/>
    <x v="0"/>
    <x v="6"/>
    <x v="25"/>
    <x v="180"/>
    <x v="928"/>
    <x v="0"/>
    <x v="55"/>
    <x v="1"/>
  </r>
  <r>
    <x v="55"/>
    <x v="46"/>
    <x v="0"/>
    <x v="0"/>
    <x v="0"/>
    <x v="6"/>
    <x v="21"/>
    <x v="155"/>
    <x v="944"/>
    <x v="0"/>
    <x v="55"/>
    <x v="1"/>
  </r>
  <r>
    <x v="55"/>
    <x v="117"/>
    <x v="0"/>
    <x v="0"/>
    <x v="0"/>
    <x v="6"/>
    <x v="21"/>
    <x v="65"/>
    <x v="765"/>
    <x v="0"/>
    <x v="55"/>
    <x v="1"/>
  </r>
  <r>
    <x v="55"/>
    <x v="122"/>
    <x v="0"/>
    <x v="0"/>
    <x v="0"/>
    <x v="6"/>
    <x v="21"/>
    <x v="181"/>
    <x v="945"/>
    <x v="0"/>
    <x v="55"/>
    <x v="1"/>
  </r>
  <r>
    <x v="55"/>
    <x v="32"/>
    <x v="5"/>
    <x v="5"/>
    <x v="0"/>
    <x v="6"/>
    <x v="21"/>
    <x v="81"/>
    <x v="946"/>
    <x v="0"/>
    <x v="55"/>
    <x v="1"/>
  </r>
  <r>
    <x v="55"/>
    <x v="76"/>
    <x v="5"/>
    <x v="5"/>
    <x v="0"/>
    <x v="6"/>
    <x v="25"/>
    <x v="182"/>
    <x v="925"/>
    <x v="0"/>
    <x v="55"/>
    <x v="1"/>
  </r>
  <r>
    <x v="55"/>
    <x v="97"/>
    <x v="5"/>
    <x v="5"/>
    <x v="0"/>
    <x v="6"/>
    <x v="21"/>
    <x v="183"/>
    <x v="947"/>
    <x v="0"/>
    <x v="55"/>
    <x v="1"/>
  </r>
  <r>
    <x v="55"/>
    <x v="145"/>
    <x v="5"/>
    <x v="5"/>
    <x v="0"/>
    <x v="6"/>
    <x v="25"/>
    <x v="124"/>
    <x v="948"/>
    <x v="0"/>
    <x v="55"/>
    <x v="1"/>
  </r>
  <r>
    <x v="55"/>
    <x v="145"/>
    <x v="5"/>
    <x v="5"/>
    <x v="0"/>
    <x v="6"/>
    <x v="26"/>
    <x v="124"/>
    <x v="1"/>
    <x v="268"/>
    <x v="55"/>
    <x v="1"/>
  </r>
  <r>
    <x v="55"/>
    <x v="34"/>
    <x v="5"/>
    <x v="5"/>
    <x v="0"/>
    <x v="6"/>
    <x v="25"/>
    <x v="184"/>
    <x v="949"/>
    <x v="0"/>
    <x v="55"/>
    <x v="1"/>
  </r>
  <r>
    <x v="55"/>
    <x v="77"/>
    <x v="5"/>
    <x v="5"/>
    <x v="0"/>
    <x v="6"/>
    <x v="25"/>
    <x v="156"/>
    <x v="950"/>
    <x v="0"/>
    <x v="55"/>
    <x v="1"/>
  </r>
  <r>
    <x v="55"/>
    <x v="141"/>
    <x v="5"/>
    <x v="5"/>
    <x v="0"/>
    <x v="6"/>
    <x v="21"/>
    <x v="185"/>
    <x v="891"/>
    <x v="0"/>
    <x v="55"/>
    <x v="1"/>
  </r>
  <r>
    <x v="55"/>
    <x v="123"/>
    <x v="5"/>
    <x v="5"/>
    <x v="0"/>
    <x v="6"/>
    <x v="21"/>
    <x v="74"/>
    <x v="951"/>
    <x v="0"/>
    <x v="55"/>
    <x v="1"/>
  </r>
  <r>
    <x v="55"/>
    <x v="40"/>
    <x v="1"/>
    <x v="1"/>
    <x v="0"/>
    <x v="6"/>
    <x v="25"/>
    <x v="125"/>
    <x v="925"/>
    <x v="0"/>
    <x v="55"/>
    <x v="1"/>
  </r>
  <r>
    <x v="55"/>
    <x v="161"/>
    <x v="1"/>
    <x v="1"/>
    <x v="0"/>
    <x v="6"/>
    <x v="21"/>
    <x v="186"/>
    <x v="952"/>
    <x v="0"/>
    <x v="55"/>
    <x v="1"/>
  </r>
  <r>
    <x v="55"/>
    <x v="95"/>
    <x v="1"/>
    <x v="1"/>
    <x v="0"/>
    <x v="6"/>
    <x v="25"/>
    <x v="97"/>
    <x v="953"/>
    <x v="0"/>
    <x v="55"/>
    <x v="1"/>
  </r>
  <r>
    <x v="55"/>
    <x v="155"/>
    <x v="1"/>
    <x v="1"/>
    <x v="0"/>
    <x v="6"/>
    <x v="21"/>
    <x v="145"/>
    <x v="954"/>
    <x v="0"/>
    <x v="55"/>
    <x v="1"/>
  </r>
  <r>
    <x v="55"/>
    <x v="14"/>
    <x v="1"/>
    <x v="1"/>
    <x v="0"/>
    <x v="6"/>
    <x v="25"/>
    <x v="112"/>
    <x v="955"/>
    <x v="0"/>
    <x v="55"/>
    <x v="1"/>
  </r>
  <r>
    <x v="55"/>
    <x v="14"/>
    <x v="1"/>
    <x v="1"/>
    <x v="0"/>
    <x v="6"/>
    <x v="21"/>
    <x v="112"/>
    <x v="944"/>
    <x v="0"/>
    <x v="55"/>
    <x v="1"/>
  </r>
  <r>
    <x v="55"/>
    <x v="8"/>
    <x v="1"/>
    <x v="1"/>
    <x v="0"/>
    <x v="6"/>
    <x v="21"/>
    <x v="187"/>
    <x v="907"/>
    <x v="0"/>
    <x v="55"/>
    <x v="1"/>
  </r>
  <r>
    <x v="55"/>
    <x v="55"/>
    <x v="1"/>
    <x v="1"/>
    <x v="0"/>
    <x v="6"/>
    <x v="21"/>
    <x v="188"/>
    <x v="956"/>
    <x v="0"/>
    <x v="55"/>
    <x v="1"/>
  </r>
  <r>
    <x v="55"/>
    <x v="1"/>
    <x v="1"/>
    <x v="1"/>
    <x v="0"/>
    <x v="6"/>
    <x v="1"/>
    <x v="1"/>
    <x v="1"/>
    <x v="269"/>
    <x v="55"/>
    <x v="1"/>
  </r>
  <r>
    <x v="55"/>
    <x v="56"/>
    <x v="3"/>
    <x v="3"/>
    <x v="0"/>
    <x v="2"/>
    <x v="21"/>
    <x v="153"/>
    <x v="957"/>
    <x v="0"/>
    <x v="55"/>
    <x v="1"/>
  </r>
  <r>
    <x v="55"/>
    <x v="100"/>
    <x v="0"/>
    <x v="0"/>
    <x v="0"/>
    <x v="2"/>
    <x v="21"/>
    <x v="73"/>
    <x v="958"/>
    <x v="0"/>
    <x v="55"/>
    <x v="1"/>
  </r>
  <r>
    <x v="55"/>
    <x v="1"/>
    <x v="1"/>
    <x v="1"/>
    <x v="0"/>
    <x v="2"/>
    <x v="1"/>
    <x v="1"/>
    <x v="1"/>
    <x v="270"/>
    <x v="55"/>
    <x v="1"/>
  </r>
  <r>
    <x v="55"/>
    <x v="2"/>
    <x v="2"/>
    <x v="2"/>
    <x v="0"/>
    <x v="25"/>
    <x v="21"/>
    <x v="140"/>
    <x v="959"/>
    <x v="0"/>
    <x v="55"/>
    <x v="1"/>
  </r>
  <r>
    <x v="55"/>
    <x v="87"/>
    <x v="6"/>
    <x v="6"/>
    <x v="0"/>
    <x v="25"/>
    <x v="26"/>
    <x v="189"/>
    <x v="1"/>
    <x v="271"/>
    <x v="55"/>
    <x v="1"/>
  </r>
  <r>
    <x v="55"/>
    <x v="108"/>
    <x v="3"/>
    <x v="3"/>
    <x v="0"/>
    <x v="25"/>
    <x v="25"/>
    <x v="63"/>
    <x v="960"/>
    <x v="0"/>
    <x v="55"/>
    <x v="1"/>
  </r>
  <r>
    <x v="55"/>
    <x v="1"/>
    <x v="1"/>
    <x v="1"/>
    <x v="0"/>
    <x v="25"/>
    <x v="1"/>
    <x v="1"/>
    <x v="1"/>
    <x v="272"/>
    <x v="55"/>
    <x v="1"/>
  </r>
  <r>
    <x v="55"/>
    <x v="64"/>
    <x v="2"/>
    <x v="2"/>
    <x v="0"/>
    <x v="7"/>
    <x v="26"/>
    <x v="139"/>
    <x v="961"/>
    <x v="0"/>
    <x v="55"/>
    <x v="1"/>
  </r>
  <r>
    <x v="55"/>
    <x v="85"/>
    <x v="2"/>
    <x v="2"/>
    <x v="0"/>
    <x v="7"/>
    <x v="26"/>
    <x v="161"/>
    <x v="962"/>
    <x v="0"/>
    <x v="55"/>
    <x v="1"/>
  </r>
  <r>
    <x v="55"/>
    <x v="118"/>
    <x v="2"/>
    <x v="2"/>
    <x v="0"/>
    <x v="7"/>
    <x v="21"/>
    <x v="69"/>
    <x v="963"/>
    <x v="0"/>
    <x v="55"/>
    <x v="1"/>
  </r>
  <r>
    <x v="55"/>
    <x v="146"/>
    <x v="6"/>
    <x v="6"/>
    <x v="0"/>
    <x v="7"/>
    <x v="21"/>
    <x v="172"/>
    <x v="964"/>
    <x v="0"/>
    <x v="55"/>
    <x v="1"/>
  </r>
  <r>
    <x v="55"/>
    <x v="65"/>
    <x v="6"/>
    <x v="6"/>
    <x v="0"/>
    <x v="7"/>
    <x v="26"/>
    <x v="190"/>
    <x v="965"/>
    <x v="0"/>
    <x v="55"/>
    <x v="1"/>
  </r>
  <r>
    <x v="55"/>
    <x v="87"/>
    <x v="6"/>
    <x v="6"/>
    <x v="0"/>
    <x v="7"/>
    <x v="21"/>
    <x v="189"/>
    <x v="533"/>
    <x v="0"/>
    <x v="55"/>
    <x v="1"/>
  </r>
  <r>
    <x v="55"/>
    <x v="137"/>
    <x v="6"/>
    <x v="6"/>
    <x v="0"/>
    <x v="7"/>
    <x v="21"/>
    <x v="102"/>
    <x v="966"/>
    <x v="0"/>
    <x v="55"/>
    <x v="1"/>
  </r>
  <r>
    <x v="55"/>
    <x v="137"/>
    <x v="6"/>
    <x v="6"/>
    <x v="0"/>
    <x v="7"/>
    <x v="26"/>
    <x v="102"/>
    <x v="1"/>
    <x v="273"/>
    <x v="55"/>
    <x v="1"/>
  </r>
  <r>
    <x v="55"/>
    <x v="26"/>
    <x v="3"/>
    <x v="3"/>
    <x v="0"/>
    <x v="7"/>
    <x v="21"/>
    <x v="115"/>
    <x v="967"/>
    <x v="0"/>
    <x v="55"/>
    <x v="1"/>
  </r>
  <r>
    <x v="55"/>
    <x v="19"/>
    <x v="3"/>
    <x v="3"/>
    <x v="0"/>
    <x v="7"/>
    <x v="21"/>
    <x v="62"/>
    <x v="968"/>
    <x v="0"/>
    <x v="55"/>
    <x v="1"/>
  </r>
  <r>
    <x v="55"/>
    <x v="108"/>
    <x v="3"/>
    <x v="3"/>
    <x v="0"/>
    <x v="7"/>
    <x v="26"/>
    <x v="63"/>
    <x v="969"/>
    <x v="0"/>
    <x v="55"/>
    <x v="1"/>
  </r>
  <r>
    <x v="55"/>
    <x v="44"/>
    <x v="3"/>
    <x v="3"/>
    <x v="0"/>
    <x v="7"/>
    <x v="21"/>
    <x v="191"/>
    <x v="970"/>
    <x v="0"/>
    <x v="55"/>
    <x v="1"/>
  </r>
  <r>
    <x v="55"/>
    <x v="162"/>
    <x v="4"/>
    <x v="4"/>
    <x v="0"/>
    <x v="7"/>
    <x v="21"/>
    <x v="192"/>
    <x v="971"/>
    <x v="0"/>
    <x v="55"/>
    <x v="1"/>
  </r>
  <r>
    <x v="55"/>
    <x v="50"/>
    <x v="4"/>
    <x v="4"/>
    <x v="0"/>
    <x v="7"/>
    <x v="21"/>
    <x v="77"/>
    <x v="972"/>
    <x v="0"/>
    <x v="55"/>
    <x v="1"/>
  </r>
  <r>
    <x v="55"/>
    <x v="89"/>
    <x v="4"/>
    <x v="4"/>
    <x v="0"/>
    <x v="7"/>
    <x v="21"/>
    <x v="154"/>
    <x v="973"/>
    <x v="0"/>
    <x v="55"/>
    <x v="1"/>
  </r>
  <r>
    <x v="55"/>
    <x v="159"/>
    <x v="0"/>
    <x v="0"/>
    <x v="0"/>
    <x v="7"/>
    <x v="26"/>
    <x v="177"/>
    <x v="974"/>
    <x v="0"/>
    <x v="55"/>
    <x v="1"/>
  </r>
  <r>
    <x v="55"/>
    <x v="141"/>
    <x v="5"/>
    <x v="5"/>
    <x v="0"/>
    <x v="7"/>
    <x v="21"/>
    <x v="185"/>
    <x v="975"/>
    <x v="0"/>
    <x v="55"/>
    <x v="1"/>
  </r>
  <r>
    <x v="55"/>
    <x v="153"/>
    <x v="5"/>
    <x v="5"/>
    <x v="0"/>
    <x v="7"/>
    <x v="21"/>
    <x v="157"/>
    <x v="976"/>
    <x v="0"/>
    <x v="55"/>
    <x v="1"/>
  </r>
  <r>
    <x v="55"/>
    <x v="6"/>
    <x v="5"/>
    <x v="5"/>
    <x v="0"/>
    <x v="7"/>
    <x v="21"/>
    <x v="193"/>
    <x v="908"/>
    <x v="0"/>
    <x v="55"/>
    <x v="1"/>
  </r>
  <r>
    <x v="55"/>
    <x v="20"/>
    <x v="5"/>
    <x v="5"/>
    <x v="0"/>
    <x v="7"/>
    <x v="21"/>
    <x v="45"/>
    <x v="856"/>
    <x v="0"/>
    <x v="55"/>
    <x v="1"/>
  </r>
  <r>
    <x v="55"/>
    <x v="40"/>
    <x v="1"/>
    <x v="1"/>
    <x v="0"/>
    <x v="7"/>
    <x v="21"/>
    <x v="125"/>
    <x v="977"/>
    <x v="0"/>
    <x v="55"/>
    <x v="1"/>
  </r>
  <r>
    <x v="55"/>
    <x v="152"/>
    <x v="1"/>
    <x v="1"/>
    <x v="0"/>
    <x v="7"/>
    <x v="26"/>
    <x v="194"/>
    <x v="1"/>
    <x v="274"/>
    <x v="55"/>
    <x v="1"/>
  </r>
  <r>
    <x v="55"/>
    <x v="1"/>
    <x v="1"/>
    <x v="1"/>
    <x v="0"/>
    <x v="7"/>
    <x v="1"/>
    <x v="1"/>
    <x v="1"/>
    <x v="275"/>
    <x v="55"/>
    <x v="1"/>
  </r>
  <r>
    <x v="55"/>
    <x v="107"/>
    <x v="2"/>
    <x v="2"/>
    <x v="0"/>
    <x v="8"/>
    <x v="21"/>
    <x v="158"/>
    <x v="978"/>
    <x v="0"/>
    <x v="55"/>
    <x v="1"/>
  </r>
  <r>
    <x v="55"/>
    <x v="163"/>
    <x v="6"/>
    <x v="6"/>
    <x v="0"/>
    <x v="8"/>
    <x v="21"/>
    <x v="195"/>
    <x v="979"/>
    <x v="0"/>
    <x v="55"/>
    <x v="1"/>
  </r>
  <r>
    <x v="55"/>
    <x v="19"/>
    <x v="3"/>
    <x v="3"/>
    <x v="0"/>
    <x v="8"/>
    <x v="21"/>
    <x v="62"/>
    <x v="192"/>
    <x v="0"/>
    <x v="55"/>
    <x v="1"/>
  </r>
  <r>
    <x v="55"/>
    <x v="79"/>
    <x v="3"/>
    <x v="3"/>
    <x v="0"/>
    <x v="8"/>
    <x v="21"/>
    <x v="142"/>
    <x v="980"/>
    <x v="0"/>
    <x v="55"/>
    <x v="1"/>
  </r>
  <r>
    <x v="55"/>
    <x v="104"/>
    <x v="3"/>
    <x v="3"/>
    <x v="0"/>
    <x v="8"/>
    <x v="21"/>
    <x v="196"/>
    <x v="736"/>
    <x v="0"/>
    <x v="55"/>
    <x v="1"/>
  </r>
  <r>
    <x v="55"/>
    <x v="50"/>
    <x v="4"/>
    <x v="4"/>
    <x v="0"/>
    <x v="8"/>
    <x v="25"/>
    <x v="77"/>
    <x v="960"/>
    <x v="0"/>
    <x v="55"/>
    <x v="1"/>
  </r>
  <r>
    <x v="55"/>
    <x v="38"/>
    <x v="4"/>
    <x v="4"/>
    <x v="0"/>
    <x v="8"/>
    <x v="21"/>
    <x v="106"/>
    <x v="981"/>
    <x v="0"/>
    <x v="55"/>
    <x v="1"/>
  </r>
  <r>
    <x v="55"/>
    <x v="51"/>
    <x v="4"/>
    <x v="4"/>
    <x v="0"/>
    <x v="8"/>
    <x v="21"/>
    <x v="34"/>
    <x v="982"/>
    <x v="0"/>
    <x v="55"/>
    <x v="1"/>
  </r>
  <r>
    <x v="55"/>
    <x v="57"/>
    <x v="0"/>
    <x v="0"/>
    <x v="0"/>
    <x v="8"/>
    <x v="21"/>
    <x v="44"/>
    <x v="983"/>
    <x v="0"/>
    <x v="55"/>
    <x v="1"/>
  </r>
  <r>
    <x v="55"/>
    <x v="52"/>
    <x v="0"/>
    <x v="0"/>
    <x v="0"/>
    <x v="8"/>
    <x v="21"/>
    <x v="107"/>
    <x v="984"/>
    <x v="0"/>
    <x v="55"/>
    <x v="1"/>
  </r>
  <r>
    <x v="55"/>
    <x v="0"/>
    <x v="0"/>
    <x v="0"/>
    <x v="0"/>
    <x v="8"/>
    <x v="21"/>
    <x v="197"/>
    <x v="985"/>
    <x v="0"/>
    <x v="55"/>
    <x v="1"/>
  </r>
  <r>
    <x v="55"/>
    <x v="91"/>
    <x v="0"/>
    <x v="0"/>
    <x v="0"/>
    <x v="8"/>
    <x v="21"/>
    <x v="118"/>
    <x v="857"/>
    <x v="0"/>
    <x v="55"/>
    <x v="1"/>
  </r>
  <r>
    <x v="55"/>
    <x v="121"/>
    <x v="0"/>
    <x v="0"/>
    <x v="0"/>
    <x v="8"/>
    <x v="21"/>
    <x v="80"/>
    <x v="984"/>
    <x v="0"/>
    <x v="55"/>
    <x v="1"/>
  </r>
  <r>
    <x v="55"/>
    <x v="53"/>
    <x v="0"/>
    <x v="0"/>
    <x v="0"/>
    <x v="8"/>
    <x v="21"/>
    <x v="144"/>
    <x v="986"/>
    <x v="0"/>
    <x v="55"/>
    <x v="1"/>
  </r>
  <r>
    <x v="55"/>
    <x v="92"/>
    <x v="0"/>
    <x v="0"/>
    <x v="0"/>
    <x v="8"/>
    <x v="21"/>
    <x v="109"/>
    <x v="987"/>
    <x v="0"/>
    <x v="55"/>
    <x v="1"/>
  </r>
  <r>
    <x v="55"/>
    <x v="122"/>
    <x v="0"/>
    <x v="0"/>
    <x v="0"/>
    <x v="8"/>
    <x v="21"/>
    <x v="181"/>
    <x v="765"/>
    <x v="0"/>
    <x v="55"/>
    <x v="1"/>
  </r>
  <r>
    <x v="55"/>
    <x v="6"/>
    <x v="5"/>
    <x v="5"/>
    <x v="0"/>
    <x v="8"/>
    <x v="21"/>
    <x v="193"/>
    <x v="736"/>
    <x v="0"/>
    <x v="55"/>
    <x v="1"/>
  </r>
  <r>
    <x v="55"/>
    <x v="161"/>
    <x v="1"/>
    <x v="1"/>
    <x v="0"/>
    <x v="8"/>
    <x v="21"/>
    <x v="186"/>
    <x v="988"/>
    <x v="0"/>
    <x v="55"/>
    <x v="1"/>
  </r>
  <r>
    <x v="55"/>
    <x v="127"/>
    <x v="1"/>
    <x v="1"/>
    <x v="0"/>
    <x v="8"/>
    <x v="21"/>
    <x v="85"/>
    <x v="989"/>
    <x v="0"/>
    <x v="55"/>
    <x v="1"/>
  </r>
  <r>
    <x v="55"/>
    <x v="98"/>
    <x v="1"/>
    <x v="1"/>
    <x v="0"/>
    <x v="8"/>
    <x v="21"/>
    <x v="198"/>
    <x v="990"/>
    <x v="0"/>
    <x v="55"/>
    <x v="1"/>
  </r>
  <r>
    <x v="55"/>
    <x v="1"/>
    <x v="1"/>
    <x v="1"/>
    <x v="0"/>
    <x v="8"/>
    <x v="1"/>
    <x v="1"/>
    <x v="1"/>
    <x v="276"/>
    <x v="55"/>
    <x v="1"/>
  </r>
  <r>
    <x v="55"/>
    <x v="157"/>
    <x v="2"/>
    <x v="2"/>
    <x v="0"/>
    <x v="9"/>
    <x v="26"/>
    <x v="147"/>
    <x v="991"/>
    <x v="0"/>
    <x v="55"/>
    <x v="1"/>
  </r>
  <r>
    <x v="55"/>
    <x v="149"/>
    <x v="6"/>
    <x v="6"/>
    <x v="0"/>
    <x v="9"/>
    <x v="26"/>
    <x v="148"/>
    <x v="992"/>
    <x v="0"/>
    <x v="55"/>
    <x v="1"/>
  </r>
  <r>
    <x v="55"/>
    <x v="96"/>
    <x v="6"/>
    <x v="6"/>
    <x v="0"/>
    <x v="9"/>
    <x v="21"/>
    <x v="165"/>
    <x v="993"/>
    <x v="0"/>
    <x v="55"/>
    <x v="1"/>
  </r>
  <r>
    <x v="55"/>
    <x v="135"/>
    <x v="3"/>
    <x v="3"/>
    <x v="0"/>
    <x v="9"/>
    <x v="26"/>
    <x v="149"/>
    <x v="994"/>
    <x v="0"/>
    <x v="55"/>
    <x v="1"/>
  </r>
  <r>
    <x v="55"/>
    <x v="154"/>
    <x v="4"/>
    <x v="4"/>
    <x v="0"/>
    <x v="9"/>
    <x v="26"/>
    <x v="143"/>
    <x v="995"/>
    <x v="0"/>
    <x v="55"/>
    <x v="1"/>
  </r>
  <r>
    <x v="55"/>
    <x v="4"/>
    <x v="4"/>
    <x v="4"/>
    <x v="0"/>
    <x v="9"/>
    <x v="21"/>
    <x v="199"/>
    <x v="996"/>
    <x v="0"/>
    <x v="55"/>
    <x v="1"/>
  </r>
  <r>
    <x v="55"/>
    <x v="57"/>
    <x v="0"/>
    <x v="0"/>
    <x v="0"/>
    <x v="9"/>
    <x v="21"/>
    <x v="44"/>
    <x v="751"/>
    <x v="0"/>
    <x v="55"/>
    <x v="1"/>
  </r>
  <r>
    <x v="55"/>
    <x v="53"/>
    <x v="0"/>
    <x v="0"/>
    <x v="0"/>
    <x v="9"/>
    <x v="26"/>
    <x v="144"/>
    <x v="997"/>
    <x v="0"/>
    <x v="55"/>
    <x v="1"/>
  </r>
  <r>
    <x v="55"/>
    <x v="63"/>
    <x v="5"/>
    <x v="5"/>
    <x v="0"/>
    <x v="9"/>
    <x v="26"/>
    <x v="111"/>
    <x v="998"/>
    <x v="0"/>
    <x v="55"/>
    <x v="1"/>
  </r>
  <r>
    <x v="55"/>
    <x v="141"/>
    <x v="5"/>
    <x v="5"/>
    <x v="0"/>
    <x v="9"/>
    <x v="21"/>
    <x v="185"/>
    <x v="999"/>
    <x v="0"/>
    <x v="55"/>
    <x v="1"/>
  </r>
  <r>
    <x v="55"/>
    <x v="155"/>
    <x v="1"/>
    <x v="1"/>
    <x v="0"/>
    <x v="9"/>
    <x v="26"/>
    <x v="145"/>
    <x v="1000"/>
    <x v="0"/>
    <x v="55"/>
    <x v="1"/>
  </r>
  <r>
    <x v="55"/>
    <x v="1"/>
    <x v="1"/>
    <x v="1"/>
    <x v="0"/>
    <x v="9"/>
    <x v="1"/>
    <x v="1"/>
    <x v="1"/>
    <x v="277"/>
    <x v="55"/>
    <x v="1"/>
  </r>
  <r>
    <x v="55"/>
    <x v="146"/>
    <x v="6"/>
    <x v="6"/>
    <x v="0"/>
    <x v="26"/>
    <x v="21"/>
    <x v="172"/>
    <x v="1001"/>
    <x v="0"/>
    <x v="55"/>
    <x v="1"/>
  </r>
  <r>
    <x v="55"/>
    <x v="65"/>
    <x v="6"/>
    <x v="6"/>
    <x v="0"/>
    <x v="26"/>
    <x v="21"/>
    <x v="190"/>
    <x v="1002"/>
    <x v="0"/>
    <x v="55"/>
    <x v="1"/>
  </r>
  <r>
    <x v="55"/>
    <x v="164"/>
    <x v="6"/>
    <x v="6"/>
    <x v="0"/>
    <x v="26"/>
    <x v="21"/>
    <x v="200"/>
    <x v="1003"/>
    <x v="0"/>
    <x v="55"/>
    <x v="1"/>
  </r>
  <r>
    <x v="55"/>
    <x v="21"/>
    <x v="6"/>
    <x v="6"/>
    <x v="0"/>
    <x v="26"/>
    <x v="21"/>
    <x v="70"/>
    <x v="1004"/>
    <x v="0"/>
    <x v="55"/>
    <x v="1"/>
  </r>
  <r>
    <x v="55"/>
    <x v="69"/>
    <x v="3"/>
    <x v="3"/>
    <x v="0"/>
    <x v="26"/>
    <x v="21"/>
    <x v="152"/>
    <x v="1005"/>
    <x v="0"/>
    <x v="55"/>
    <x v="1"/>
  </r>
  <r>
    <x v="55"/>
    <x v="27"/>
    <x v="3"/>
    <x v="3"/>
    <x v="0"/>
    <x v="26"/>
    <x v="21"/>
    <x v="43"/>
    <x v="343"/>
    <x v="0"/>
    <x v="55"/>
    <x v="1"/>
  </r>
  <r>
    <x v="55"/>
    <x v="135"/>
    <x v="3"/>
    <x v="3"/>
    <x v="0"/>
    <x v="26"/>
    <x v="21"/>
    <x v="149"/>
    <x v="1006"/>
    <x v="0"/>
    <x v="55"/>
    <x v="1"/>
  </r>
  <r>
    <x v="55"/>
    <x v="1"/>
    <x v="1"/>
    <x v="1"/>
    <x v="0"/>
    <x v="26"/>
    <x v="1"/>
    <x v="1"/>
    <x v="1"/>
    <x v="278"/>
    <x v="55"/>
    <x v="1"/>
  </r>
  <r>
    <x v="55"/>
    <x v="70"/>
    <x v="2"/>
    <x v="2"/>
    <x v="0"/>
    <x v="10"/>
    <x v="21"/>
    <x v="36"/>
    <x v="736"/>
    <x v="0"/>
    <x v="55"/>
    <x v="1"/>
  </r>
  <r>
    <x v="55"/>
    <x v="158"/>
    <x v="2"/>
    <x v="2"/>
    <x v="0"/>
    <x v="10"/>
    <x v="21"/>
    <x v="168"/>
    <x v="736"/>
    <x v="0"/>
    <x v="55"/>
    <x v="1"/>
  </r>
  <r>
    <x v="55"/>
    <x v="64"/>
    <x v="2"/>
    <x v="2"/>
    <x v="0"/>
    <x v="10"/>
    <x v="25"/>
    <x v="139"/>
    <x v="1007"/>
    <x v="0"/>
    <x v="55"/>
    <x v="1"/>
  </r>
  <r>
    <x v="55"/>
    <x v="47"/>
    <x v="2"/>
    <x v="2"/>
    <x v="0"/>
    <x v="10"/>
    <x v="21"/>
    <x v="68"/>
    <x v="1008"/>
    <x v="0"/>
    <x v="55"/>
    <x v="1"/>
  </r>
  <r>
    <x v="55"/>
    <x v="85"/>
    <x v="2"/>
    <x v="2"/>
    <x v="0"/>
    <x v="10"/>
    <x v="21"/>
    <x v="161"/>
    <x v="736"/>
    <x v="0"/>
    <x v="55"/>
    <x v="1"/>
  </r>
  <r>
    <x v="55"/>
    <x v="143"/>
    <x v="2"/>
    <x v="2"/>
    <x v="0"/>
    <x v="10"/>
    <x v="21"/>
    <x v="201"/>
    <x v="852"/>
    <x v="0"/>
    <x v="55"/>
    <x v="1"/>
  </r>
  <r>
    <x v="55"/>
    <x v="118"/>
    <x v="2"/>
    <x v="2"/>
    <x v="0"/>
    <x v="10"/>
    <x v="21"/>
    <x v="69"/>
    <x v="1009"/>
    <x v="0"/>
    <x v="55"/>
    <x v="1"/>
  </r>
  <r>
    <x v="55"/>
    <x v="24"/>
    <x v="2"/>
    <x v="2"/>
    <x v="0"/>
    <x v="10"/>
    <x v="21"/>
    <x v="202"/>
    <x v="735"/>
    <x v="0"/>
    <x v="55"/>
    <x v="1"/>
  </r>
  <r>
    <x v="55"/>
    <x v="144"/>
    <x v="2"/>
    <x v="2"/>
    <x v="0"/>
    <x v="10"/>
    <x v="21"/>
    <x v="162"/>
    <x v="1010"/>
    <x v="0"/>
    <x v="55"/>
    <x v="1"/>
  </r>
  <r>
    <x v="55"/>
    <x v="84"/>
    <x v="2"/>
    <x v="2"/>
    <x v="0"/>
    <x v="10"/>
    <x v="21"/>
    <x v="203"/>
    <x v="852"/>
    <x v="0"/>
    <x v="55"/>
    <x v="1"/>
  </r>
  <r>
    <x v="55"/>
    <x v="35"/>
    <x v="2"/>
    <x v="2"/>
    <x v="0"/>
    <x v="10"/>
    <x v="21"/>
    <x v="170"/>
    <x v="1011"/>
    <x v="0"/>
    <x v="55"/>
    <x v="1"/>
  </r>
  <r>
    <x v="55"/>
    <x v="110"/>
    <x v="2"/>
    <x v="2"/>
    <x v="0"/>
    <x v="10"/>
    <x v="21"/>
    <x v="171"/>
    <x v="1012"/>
    <x v="0"/>
    <x v="55"/>
    <x v="1"/>
  </r>
  <r>
    <x v="55"/>
    <x v="129"/>
    <x v="2"/>
    <x v="2"/>
    <x v="0"/>
    <x v="10"/>
    <x v="21"/>
    <x v="204"/>
    <x v="736"/>
    <x v="0"/>
    <x v="55"/>
    <x v="1"/>
  </r>
  <r>
    <x v="55"/>
    <x v="146"/>
    <x v="6"/>
    <x v="6"/>
    <x v="0"/>
    <x v="10"/>
    <x v="21"/>
    <x v="172"/>
    <x v="1013"/>
    <x v="0"/>
    <x v="55"/>
    <x v="1"/>
  </r>
  <r>
    <x v="55"/>
    <x v="36"/>
    <x v="6"/>
    <x v="6"/>
    <x v="0"/>
    <x v="10"/>
    <x v="21"/>
    <x v="94"/>
    <x v="1014"/>
    <x v="0"/>
    <x v="55"/>
    <x v="1"/>
  </r>
  <r>
    <x v="55"/>
    <x v="71"/>
    <x v="6"/>
    <x v="6"/>
    <x v="0"/>
    <x v="10"/>
    <x v="21"/>
    <x v="37"/>
    <x v="815"/>
    <x v="0"/>
    <x v="55"/>
    <x v="1"/>
  </r>
  <r>
    <x v="55"/>
    <x v="149"/>
    <x v="6"/>
    <x v="6"/>
    <x v="0"/>
    <x v="10"/>
    <x v="21"/>
    <x v="148"/>
    <x v="736"/>
    <x v="0"/>
    <x v="55"/>
    <x v="1"/>
  </r>
  <r>
    <x v="55"/>
    <x v="149"/>
    <x v="6"/>
    <x v="6"/>
    <x v="0"/>
    <x v="10"/>
    <x v="26"/>
    <x v="148"/>
    <x v="1015"/>
    <x v="0"/>
    <x v="55"/>
    <x v="1"/>
  </r>
  <r>
    <x v="55"/>
    <x v="163"/>
    <x v="6"/>
    <x v="6"/>
    <x v="0"/>
    <x v="10"/>
    <x v="21"/>
    <x v="195"/>
    <x v="748"/>
    <x v="0"/>
    <x v="55"/>
    <x v="1"/>
  </r>
  <r>
    <x v="55"/>
    <x v="113"/>
    <x v="6"/>
    <x v="6"/>
    <x v="0"/>
    <x v="10"/>
    <x v="21"/>
    <x v="89"/>
    <x v="782"/>
    <x v="0"/>
    <x v="55"/>
    <x v="1"/>
  </r>
  <r>
    <x v="55"/>
    <x v="67"/>
    <x v="6"/>
    <x v="6"/>
    <x v="0"/>
    <x v="10"/>
    <x v="21"/>
    <x v="32"/>
    <x v="735"/>
    <x v="0"/>
    <x v="55"/>
    <x v="1"/>
  </r>
  <r>
    <x v="55"/>
    <x v="108"/>
    <x v="3"/>
    <x v="3"/>
    <x v="0"/>
    <x v="10"/>
    <x v="21"/>
    <x v="63"/>
    <x v="736"/>
    <x v="0"/>
    <x v="55"/>
    <x v="1"/>
  </r>
  <r>
    <x v="55"/>
    <x v="108"/>
    <x v="3"/>
    <x v="3"/>
    <x v="0"/>
    <x v="10"/>
    <x v="25"/>
    <x v="63"/>
    <x v="929"/>
    <x v="0"/>
    <x v="55"/>
    <x v="1"/>
  </r>
  <r>
    <x v="55"/>
    <x v="135"/>
    <x v="3"/>
    <x v="3"/>
    <x v="0"/>
    <x v="10"/>
    <x v="26"/>
    <x v="149"/>
    <x v="1016"/>
    <x v="0"/>
    <x v="55"/>
    <x v="1"/>
  </r>
  <r>
    <x v="55"/>
    <x v="148"/>
    <x v="3"/>
    <x v="3"/>
    <x v="0"/>
    <x v="10"/>
    <x v="21"/>
    <x v="174"/>
    <x v="736"/>
    <x v="0"/>
    <x v="55"/>
    <x v="1"/>
  </r>
  <r>
    <x v="55"/>
    <x v="148"/>
    <x v="3"/>
    <x v="3"/>
    <x v="0"/>
    <x v="10"/>
    <x v="25"/>
    <x v="174"/>
    <x v="907"/>
    <x v="0"/>
    <x v="55"/>
    <x v="1"/>
  </r>
  <r>
    <x v="55"/>
    <x v="56"/>
    <x v="3"/>
    <x v="3"/>
    <x v="0"/>
    <x v="10"/>
    <x v="21"/>
    <x v="153"/>
    <x v="1017"/>
    <x v="0"/>
    <x v="55"/>
    <x v="1"/>
  </r>
  <r>
    <x v="55"/>
    <x v="156"/>
    <x v="4"/>
    <x v="4"/>
    <x v="0"/>
    <x v="10"/>
    <x v="21"/>
    <x v="146"/>
    <x v="1018"/>
    <x v="0"/>
    <x v="55"/>
    <x v="1"/>
  </r>
  <r>
    <x v="55"/>
    <x v="132"/>
    <x v="4"/>
    <x v="4"/>
    <x v="0"/>
    <x v="10"/>
    <x v="21"/>
    <x v="95"/>
    <x v="1019"/>
    <x v="0"/>
    <x v="55"/>
    <x v="1"/>
  </r>
  <r>
    <x v="55"/>
    <x v="50"/>
    <x v="4"/>
    <x v="4"/>
    <x v="0"/>
    <x v="10"/>
    <x v="21"/>
    <x v="77"/>
    <x v="1020"/>
    <x v="0"/>
    <x v="55"/>
    <x v="1"/>
  </r>
  <r>
    <x v="55"/>
    <x v="30"/>
    <x v="4"/>
    <x v="4"/>
    <x v="0"/>
    <x v="10"/>
    <x v="21"/>
    <x v="159"/>
    <x v="1021"/>
    <x v="0"/>
    <x v="55"/>
    <x v="1"/>
  </r>
  <r>
    <x v="55"/>
    <x v="154"/>
    <x v="4"/>
    <x v="4"/>
    <x v="0"/>
    <x v="10"/>
    <x v="26"/>
    <x v="143"/>
    <x v="1022"/>
    <x v="0"/>
    <x v="55"/>
    <x v="1"/>
  </r>
  <r>
    <x v="55"/>
    <x v="165"/>
    <x v="4"/>
    <x v="4"/>
    <x v="0"/>
    <x v="10"/>
    <x v="21"/>
    <x v="205"/>
    <x v="1019"/>
    <x v="0"/>
    <x v="55"/>
    <x v="1"/>
  </r>
  <r>
    <x v="55"/>
    <x v="90"/>
    <x v="0"/>
    <x v="0"/>
    <x v="0"/>
    <x v="10"/>
    <x v="21"/>
    <x v="79"/>
    <x v="1023"/>
    <x v="0"/>
    <x v="55"/>
    <x v="1"/>
  </r>
  <r>
    <x v="55"/>
    <x v="159"/>
    <x v="0"/>
    <x v="0"/>
    <x v="0"/>
    <x v="10"/>
    <x v="21"/>
    <x v="177"/>
    <x v="1019"/>
    <x v="0"/>
    <x v="55"/>
    <x v="1"/>
  </r>
  <r>
    <x v="55"/>
    <x v="116"/>
    <x v="0"/>
    <x v="0"/>
    <x v="0"/>
    <x v="10"/>
    <x v="21"/>
    <x v="64"/>
    <x v="736"/>
    <x v="0"/>
    <x v="55"/>
    <x v="1"/>
  </r>
  <r>
    <x v="55"/>
    <x v="119"/>
    <x v="0"/>
    <x v="0"/>
    <x v="0"/>
    <x v="10"/>
    <x v="21"/>
    <x v="96"/>
    <x v="736"/>
    <x v="0"/>
    <x v="55"/>
    <x v="1"/>
  </r>
  <r>
    <x v="55"/>
    <x v="121"/>
    <x v="0"/>
    <x v="0"/>
    <x v="0"/>
    <x v="10"/>
    <x v="21"/>
    <x v="80"/>
    <x v="736"/>
    <x v="0"/>
    <x v="55"/>
    <x v="1"/>
  </r>
  <r>
    <x v="55"/>
    <x v="100"/>
    <x v="0"/>
    <x v="0"/>
    <x v="0"/>
    <x v="10"/>
    <x v="21"/>
    <x v="73"/>
    <x v="1024"/>
    <x v="0"/>
    <x v="55"/>
    <x v="1"/>
  </r>
  <r>
    <x v="55"/>
    <x v="53"/>
    <x v="0"/>
    <x v="0"/>
    <x v="0"/>
    <x v="10"/>
    <x v="26"/>
    <x v="144"/>
    <x v="1025"/>
    <x v="0"/>
    <x v="55"/>
    <x v="1"/>
  </r>
  <r>
    <x v="55"/>
    <x v="46"/>
    <x v="0"/>
    <x v="0"/>
    <x v="0"/>
    <x v="10"/>
    <x v="21"/>
    <x v="155"/>
    <x v="736"/>
    <x v="0"/>
    <x v="55"/>
    <x v="1"/>
  </r>
  <r>
    <x v="55"/>
    <x v="142"/>
    <x v="0"/>
    <x v="0"/>
    <x v="0"/>
    <x v="10"/>
    <x v="21"/>
    <x v="119"/>
    <x v="53"/>
    <x v="0"/>
    <x v="55"/>
    <x v="1"/>
  </r>
  <r>
    <x v="55"/>
    <x v="136"/>
    <x v="0"/>
    <x v="0"/>
    <x v="0"/>
    <x v="10"/>
    <x v="21"/>
    <x v="100"/>
    <x v="1019"/>
    <x v="0"/>
    <x v="55"/>
    <x v="1"/>
  </r>
  <r>
    <x v="55"/>
    <x v="32"/>
    <x v="5"/>
    <x v="5"/>
    <x v="0"/>
    <x v="10"/>
    <x v="21"/>
    <x v="81"/>
    <x v="1026"/>
    <x v="0"/>
    <x v="55"/>
    <x v="1"/>
  </r>
  <r>
    <x v="55"/>
    <x v="76"/>
    <x v="5"/>
    <x v="5"/>
    <x v="0"/>
    <x v="10"/>
    <x v="21"/>
    <x v="182"/>
    <x v="1027"/>
    <x v="0"/>
    <x v="55"/>
    <x v="1"/>
  </r>
  <r>
    <x v="55"/>
    <x v="13"/>
    <x v="5"/>
    <x v="5"/>
    <x v="0"/>
    <x v="10"/>
    <x v="21"/>
    <x v="120"/>
    <x v="736"/>
    <x v="0"/>
    <x v="55"/>
    <x v="1"/>
  </r>
  <r>
    <x v="55"/>
    <x v="77"/>
    <x v="5"/>
    <x v="5"/>
    <x v="0"/>
    <x v="10"/>
    <x v="21"/>
    <x v="156"/>
    <x v="1028"/>
    <x v="0"/>
    <x v="55"/>
    <x v="1"/>
  </r>
  <r>
    <x v="55"/>
    <x v="63"/>
    <x v="5"/>
    <x v="5"/>
    <x v="0"/>
    <x v="10"/>
    <x v="21"/>
    <x v="111"/>
    <x v="852"/>
    <x v="0"/>
    <x v="55"/>
    <x v="1"/>
  </r>
  <r>
    <x v="55"/>
    <x v="63"/>
    <x v="5"/>
    <x v="5"/>
    <x v="0"/>
    <x v="10"/>
    <x v="26"/>
    <x v="111"/>
    <x v="1029"/>
    <x v="0"/>
    <x v="55"/>
    <x v="1"/>
  </r>
  <r>
    <x v="55"/>
    <x v="153"/>
    <x v="5"/>
    <x v="5"/>
    <x v="0"/>
    <x v="10"/>
    <x v="21"/>
    <x v="157"/>
    <x v="736"/>
    <x v="0"/>
    <x v="55"/>
    <x v="1"/>
  </r>
  <r>
    <x v="55"/>
    <x v="124"/>
    <x v="5"/>
    <x v="5"/>
    <x v="0"/>
    <x v="10"/>
    <x v="21"/>
    <x v="206"/>
    <x v="1030"/>
    <x v="0"/>
    <x v="55"/>
    <x v="1"/>
  </r>
  <r>
    <x v="55"/>
    <x v="40"/>
    <x v="1"/>
    <x v="1"/>
    <x v="0"/>
    <x v="10"/>
    <x v="21"/>
    <x v="125"/>
    <x v="835"/>
    <x v="0"/>
    <x v="55"/>
    <x v="1"/>
  </r>
  <r>
    <x v="55"/>
    <x v="161"/>
    <x v="1"/>
    <x v="1"/>
    <x v="0"/>
    <x v="10"/>
    <x v="21"/>
    <x v="186"/>
    <x v="661"/>
    <x v="0"/>
    <x v="55"/>
    <x v="1"/>
  </r>
  <r>
    <x v="55"/>
    <x v="155"/>
    <x v="1"/>
    <x v="1"/>
    <x v="0"/>
    <x v="10"/>
    <x v="26"/>
    <x v="145"/>
    <x v="1031"/>
    <x v="0"/>
    <x v="55"/>
    <x v="1"/>
  </r>
  <r>
    <x v="55"/>
    <x v="127"/>
    <x v="1"/>
    <x v="1"/>
    <x v="0"/>
    <x v="10"/>
    <x v="21"/>
    <x v="85"/>
    <x v="1032"/>
    <x v="0"/>
    <x v="55"/>
    <x v="1"/>
  </r>
  <r>
    <x v="55"/>
    <x v="73"/>
    <x v="1"/>
    <x v="1"/>
    <x v="0"/>
    <x v="10"/>
    <x v="21"/>
    <x v="39"/>
    <x v="1033"/>
    <x v="0"/>
    <x v="55"/>
    <x v="1"/>
  </r>
  <r>
    <x v="55"/>
    <x v="8"/>
    <x v="1"/>
    <x v="1"/>
    <x v="0"/>
    <x v="10"/>
    <x v="21"/>
    <x v="187"/>
    <x v="1013"/>
    <x v="0"/>
    <x v="55"/>
    <x v="1"/>
  </r>
  <r>
    <x v="55"/>
    <x v="101"/>
    <x v="1"/>
    <x v="1"/>
    <x v="0"/>
    <x v="10"/>
    <x v="21"/>
    <x v="207"/>
    <x v="1013"/>
    <x v="0"/>
    <x v="55"/>
    <x v="1"/>
  </r>
  <r>
    <x v="55"/>
    <x v="109"/>
    <x v="1"/>
    <x v="1"/>
    <x v="0"/>
    <x v="10"/>
    <x v="21"/>
    <x v="208"/>
    <x v="736"/>
    <x v="0"/>
    <x v="55"/>
    <x v="1"/>
  </r>
  <r>
    <x v="55"/>
    <x v="1"/>
    <x v="1"/>
    <x v="1"/>
    <x v="0"/>
    <x v="10"/>
    <x v="1"/>
    <x v="1"/>
    <x v="1"/>
    <x v="279"/>
    <x v="55"/>
    <x v="1"/>
  </r>
  <r>
    <x v="55"/>
    <x v="158"/>
    <x v="2"/>
    <x v="2"/>
    <x v="0"/>
    <x v="11"/>
    <x v="21"/>
    <x v="168"/>
    <x v="1034"/>
    <x v="0"/>
    <x v="55"/>
    <x v="1"/>
  </r>
  <r>
    <x v="55"/>
    <x v="85"/>
    <x v="2"/>
    <x v="2"/>
    <x v="0"/>
    <x v="11"/>
    <x v="21"/>
    <x v="161"/>
    <x v="1035"/>
    <x v="0"/>
    <x v="55"/>
    <x v="1"/>
  </r>
  <r>
    <x v="55"/>
    <x v="157"/>
    <x v="2"/>
    <x v="2"/>
    <x v="0"/>
    <x v="11"/>
    <x v="26"/>
    <x v="147"/>
    <x v="1036"/>
    <x v="0"/>
    <x v="55"/>
    <x v="1"/>
  </r>
  <r>
    <x v="55"/>
    <x v="65"/>
    <x v="6"/>
    <x v="6"/>
    <x v="0"/>
    <x v="11"/>
    <x v="21"/>
    <x v="190"/>
    <x v="1037"/>
    <x v="0"/>
    <x v="55"/>
    <x v="1"/>
  </r>
  <r>
    <x v="55"/>
    <x v="71"/>
    <x v="6"/>
    <x v="6"/>
    <x v="0"/>
    <x v="11"/>
    <x v="21"/>
    <x v="37"/>
    <x v="1013"/>
    <x v="0"/>
    <x v="55"/>
    <x v="1"/>
  </r>
  <r>
    <x v="55"/>
    <x v="149"/>
    <x v="6"/>
    <x v="6"/>
    <x v="0"/>
    <x v="11"/>
    <x v="26"/>
    <x v="148"/>
    <x v="1038"/>
    <x v="0"/>
    <x v="55"/>
    <x v="1"/>
  </r>
  <r>
    <x v="55"/>
    <x v="113"/>
    <x v="6"/>
    <x v="6"/>
    <x v="0"/>
    <x v="11"/>
    <x v="21"/>
    <x v="89"/>
    <x v="735"/>
    <x v="0"/>
    <x v="55"/>
    <x v="1"/>
  </r>
  <r>
    <x v="55"/>
    <x v="135"/>
    <x v="3"/>
    <x v="3"/>
    <x v="0"/>
    <x v="11"/>
    <x v="26"/>
    <x v="149"/>
    <x v="1039"/>
    <x v="0"/>
    <x v="55"/>
    <x v="1"/>
  </r>
  <r>
    <x v="55"/>
    <x v="154"/>
    <x v="4"/>
    <x v="4"/>
    <x v="0"/>
    <x v="11"/>
    <x v="26"/>
    <x v="143"/>
    <x v="1040"/>
    <x v="0"/>
    <x v="55"/>
    <x v="1"/>
  </r>
  <r>
    <x v="55"/>
    <x v="53"/>
    <x v="0"/>
    <x v="0"/>
    <x v="0"/>
    <x v="11"/>
    <x v="21"/>
    <x v="144"/>
    <x v="1041"/>
    <x v="0"/>
    <x v="55"/>
    <x v="1"/>
  </r>
  <r>
    <x v="55"/>
    <x v="53"/>
    <x v="0"/>
    <x v="0"/>
    <x v="0"/>
    <x v="11"/>
    <x v="26"/>
    <x v="144"/>
    <x v="1042"/>
    <x v="0"/>
    <x v="55"/>
    <x v="1"/>
  </r>
  <r>
    <x v="55"/>
    <x v="63"/>
    <x v="5"/>
    <x v="5"/>
    <x v="0"/>
    <x v="11"/>
    <x v="26"/>
    <x v="111"/>
    <x v="1043"/>
    <x v="0"/>
    <x v="55"/>
    <x v="1"/>
  </r>
  <r>
    <x v="55"/>
    <x v="124"/>
    <x v="5"/>
    <x v="5"/>
    <x v="0"/>
    <x v="11"/>
    <x v="26"/>
    <x v="206"/>
    <x v="1"/>
    <x v="280"/>
    <x v="55"/>
    <x v="1"/>
  </r>
  <r>
    <x v="55"/>
    <x v="155"/>
    <x v="1"/>
    <x v="1"/>
    <x v="0"/>
    <x v="11"/>
    <x v="26"/>
    <x v="145"/>
    <x v="1044"/>
    <x v="0"/>
    <x v="55"/>
    <x v="1"/>
  </r>
  <r>
    <x v="55"/>
    <x v="1"/>
    <x v="1"/>
    <x v="1"/>
    <x v="0"/>
    <x v="11"/>
    <x v="1"/>
    <x v="1"/>
    <x v="1"/>
    <x v="281"/>
    <x v="55"/>
    <x v="1"/>
  </r>
  <r>
    <x v="55"/>
    <x v="47"/>
    <x v="2"/>
    <x v="2"/>
    <x v="0"/>
    <x v="12"/>
    <x v="21"/>
    <x v="68"/>
    <x v="1045"/>
    <x v="0"/>
    <x v="55"/>
    <x v="1"/>
  </r>
  <r>
    <x v="55"/>
    <x v="112"/>
    <x v="2"/>
    <x v="2"/>
    <x v="0"/>
    <x v="12"/>
    <x v="26"/>
    <x v="209"/>
    <x v="1"/>
    <x v="282"/>
    <x v="55"/>
    <x v="1"/>
  </r>
  <r>
    <x v="55"/>
    <x v="129"/>
    <x v="2"/>
    <x v="2"/>
    <x v="0"/>
    <x v="12"/>
    <x v="21"/>
    <x v="204"/>
    <x v="1046"/>
    <x v="0"/>
    <x v="55"/>
    <x v="1"/>
  </r>
  <r>
    <x v="55"/>
    <x v="111"/>
    <x v="2"/>
    <x v="2"/>
    <x v="0"/>
    <x v="12"/>
    <x v="21"/>
    <x v="75"/>
    <x v="1047"/>
    <x v="0"/>
    <x v="55"/>
    <x v="1"/>
  </r>
  <r>
    <x v="55"/>
    <x v="65"/>
    <x v="6"/>
    <x v="6"/>
    <x v="0"/>
    <x v="12"/>
    <x v="21"/>
    <x v="190"/>
    <x v="1048"/>
    <x v="0"/>
    <x v="55"/>
    <x v="1"/>
  </r>
  <r>
    <x v="55"/>
    <x v="87"/>
    <x v="6"/>
    <x v="6"/>
    <x v="0"/>
    <x v="12"/>
    <x v="21"/>
    <x v="189"/>
    <x v="366"/>
    <x v="0"/>
    <x v="55"/>
    <x v="1"/>
  </r>
  <r>
    <x v="55"/>
    <x v="163"/>
    <x v="6"/>
    <x v="6"/>
    <x v="0"/>
    <x v="12"/>
    <x v="21"/>
    <x v="195"/>
    <x v="146"/>
    <x v="0"/>
    <x v="55"/>
    <x v="1"/>
  </r>
  <r>
    <x v="55"/>
    <x v="102"/>
    <x v="6"/>
    <x v="6"/>
    <x v="0"/>
    <x v="12"/>
    <x v="21"/>
    <x v="141"/>
    <x v="1049"/>
    <x v="0"/>
    <x v="55"/>
    <x v="1"/>
  </r>
  <r>
    <x v="55"/>
    <x v="102"/>
    <x v="6"/>
    <x v="6"/>
    <x v="0"/>
    <x v="12"/>
    <x v="26"/>
    <x v="141"/>
    <x v="1050"/>
    <x v="0"/>
    <x v="55"/>
    <x v="1"/>
  </r>
  <r>
    <x v="55"/>
    <x v="137"/>
    <x v="6"/>
    <x v="6"/>
    <x v="0"/>
    <x v="12"/>
    <x v="26"/>
    <x v="102"/>
    <x v="1"/>
    <x v="283"/>
    <x v="55"/>
    <x v="1"/>
  </r>
  <r>
    <x v="55"/>
    <x v="156"/>
    <x v="4"/>
    <x v="4"/>
    <x v="0"/>
    <x v="12"/>
    <x v="21"/>
    <x v="146"/>
    <x v="1051"/>
    <x v="0"/>
    <x v="55"/>
    <x v="1"/>
  </r>
  <r>
    <x v="55"/>
    <x v="39"/>
    <x v="4"/>
    <x v="4"/>
    <x v="0"/>
    <x v="12"/>
    <x v="26"/>
    <x v="210"/>
    <x v="1"/>
    <x v="284"/>
    <x v="55"/>
    <x v="1"/>
  </r>
  <r>
    <x v="55"/>
    <x v="92"/>
    <x v="0"/>
    <x v="0"/>
    <x v="0"/>
    <x v="12"/>
    <x v="21"/>
    <x v="109"/>
    <x v="905"/>
    <x v="0"/>
    <x v="55"/>
    <x v="1"/>
  </r>
  <r>
    <x v="55"/>
    <x v="136"/>
    <x v="0"/>
    <x v="0"/>
    <x v="0"/>
    <x v="12"/>
    <x v="21"/>
    <x v="100"/>
    <x v="1052"/>
    <x v="0"/>
    <x v="55"/>
    <x v="1"/>
  </r>
  <r>
    <x v="55"/>
    <x v="136"/>
    <x v="0"/>
    <x v="0"/>
    <x v="0"/>
    <x v="12"/>
    <x v="26"/>
    <x v="100"/>
    <x v="1"/>
    <x v="285"/>
    <x v="55"/>
    <x v="1"/>
  </r>
  <r>
    <x v="55"/>
    <x v="13"/>
    <x v="5"/>
    <x v="5"/>
    <x v="0"/>
    <x v="12"/>
    <x v="21"/>
    <x v="120"/>
    <x v="1053"/>
    <x v="0"/>
    <x v="55"/>
    <x v="1"/>
  </r>
  <r>
    <x v="55"/>
    <x v="125"/>
    <x v="5"/>
    <x v="5"/>
    <x v="0"/>
    <x v="12"/>
    <x v="21"/>
    <x v="82"/>
    <x v="1054"/>
    <x v="0"/>
    <x v="55"/>
    <x v="1"/>
  </r>
  <r>
    <x v="55"/>
    <x v="95"/>
    <x v="1"/>
    <x v="1"/>
    <x v="0"/>
    <x v="12"/>
    <x v="21"/>
    <x v="97"/>
    <x v="779"/>
    <x v="0"/>
    <x v="55"/>
    <x v="1"/>
  </r>
  <r>
    <x v="55"/>
    <x v="155"/>
    <x v="1"/>
    <x v="1"/>
    <x v="0"/>
    <x v="12"/>
    <x v="21"/>
    <x v="145"/>
    <x v="1055"/>
    <x v="0"/>
    <x v="55"/>
    <x v="1"/>
  </r>
  <r>
    <x v="55"/>
    <x v="1"/>
    <x v="1"/>
    <x v="1"/>
    <x v="0"/>
    <x v="12"/>
    <x v="1"/>
    <x v="1"/>
    <x v="1"/>
    <x v="286"/>
    <x v="55"/>
    <x v="1"/>
  </r>
  <r>
    <x v="55"/>
    <x v="157"/>
    <x v="2"/>
    <x v="2"/>
    <x v="0"/>
    <x v="13"/>
    <x v="26"/>
    <x v="147"/>
    <x v="1056"/>
    <x v="0"/>
    <x v="55"/>
    <x v="1"/>
  </r>
  <r>
    <x v="55"/>
    <x v="110"/>
    <x v="2"/>
    <x v="2"/>
    <x v="0"/>
    <x v="13"/>
    <x v="21"/>
    <x v="171"/>
    <x v="1057"/>
    <x v="0"/>
    <x v="55"/>
    <x v="1"/>
  </r>
  <r>
    <x v="55"/>
    <x v="149"/>
    <x v="6"/>
    <x v="6"/>
    <x v="0"/>
    <x v="13"/>
    <x v="26"/>
    <x v="148"/>
    <x v="1058"/>
    <x v="0"/>
    <x v="55"/>
    <x v="1"/>
  </r>
  <r>
    <x v="55"/>
    <x v="10"/>
    <x v="3"/>
    <x v="3"/>
    <x v="0"/>
    <x v="13"/>
    <x v="21"/>
    <x v="123"/>
    <x v="763"/>
    <x v="0"/>
    <x v="55"/>
    <x v="1"/>
  </r>
  <r>
    <x v="55"/>
    <x v="135"/>
    <x v="3"/>
    <x v="3"/>
    <x v="0"/>
    <x v="13"/>
    <x v="26"/>
    <x v="149"/>
    <x v="1059"/>
    <x v="0"/>
    <x v="55"/>
    <x v="1"/>
  </r>
  <r>
    <x v="55"/>
    <x v="79"/>
    <x v="3"/>
    <x v="3"/>
    <x v="0"/>
    <x v="13"/>
    <x v="21"/>
    <x v="142"/>
    <x v="1024"/>
    <x v="0"/>
    <x v="55"/>
    <x v="1"/>
  </r>
  <r>
    <x v="55"/>
    <x v="154"/>
    <x v="4"/>
    <x v="4"/>
    <x v="0"/>
    <x v="13"/>
    <x v="26"/>
    <x v="143"/>
    <x v="1060"/>
    <x v="0"/>
    <x v="55"/>
    <x v="1"/>
  </r>
  <r>
    <x v="55"/>
    <x v="53"/>
    <x v="0"/>
    <x v="0"/>
    <x v="0"/>
    <x v="13"/>
    <x v="21"/>
    <x v="144"/>
    <x v="1061"/>
    <x v="0"/>
    <x v="55"/>
    <x v="1"/>
  </r>
  <r>
    <x v="55"/>
    <x v="53"/>
    <x v="0"/>
    <x v="0"/>
    <x v="0"/>
    <x v="13"/>
    <x v="26"/>
    <x v="144"/>
    <x v="1062"/>
    <x v="0"/>
    <x v="55"/>
    <x v="1"/>
  </r>
  <r>
    <x v="55"/>
    <x v="13"/>
    <x v="5"/>
    <x v="5"/>
    <x v="0"/>
    <x v="13"/>
    <x v="21"/>
    <x v="120"/>
    <x v="1063"/>
    <x v="0"/>
    <x v="55"/>
    <x v="1"/>
  </r>
  <r>
    <x v="55"/>
    <x v="34"/>
    <x v="5"/>
    <x v="5"/>
    <x v="0"/>
    <x v="13"/>
    <x v="25"/>
    <x v="184"/>
    <x v="1064"/>
    <x v="0"/>
    <x v="55"/>
    <x v="1"/>
  </r>
  <r>
    <x v="55"/>
    <x v="77"/>
    <x v="5"/>
    <x v="5"/>
    <x v="0"/>
    <x v="13"/>
    <x v="21"/>
    <x v="156"/>
    <x v="1065"/>
    <x v="0"/>
    <x v="55"/>
    <x v="1"/>
  </r>
  <r>
    <x v="55"/>
    <x v="63"/>
    <x v="5"/>
    <x v="5"/>
    <x v="0"/>
    <x v="13"/>
    <x v="26"/>
    <x v="111"/>
    <x v="1066"/>
    <x v="0"/>
    <x v="55"/>
    <x v="1"/>
  </r>
  <r>
    <x v="55"/>
    <x v="40"/>
    <x v="1"/>
    <x v="1"/>
    <x v="0"/>
    <x v="13"/>
    <x v="21"/>
    <x v="125"/>
    <x v="1067"/>
    <x v="0"/>
    <x v="55"/>
    <x v="1"/>
  </r>
  <r>
    <x v="55"/>
    <x v="155"/>
    <x v="1"/>
    <x v="1"/>
    <x v="0"/>
    <x v="13"/>
    <x v="26"/>
    <x v="145"/>
    <x v="1068"/>
    <x v="0"/>
    <x v="55"/>
    <x v="1"/>
  </r>
  <r>
    <x v="55"/>
    <x v="22"/>
    <x v="1"/>
    <x v="1"/>
    <x v="0"/>
    <x v="13"/>
    <x v="21"/>
    <x v="211"/>
    <x v="1069"/>
    <x v="0"/>
    <x v="55"/>
    <x v="1"/>
  </r>
  <r>
    <x v="55"/>
    <x v="22"/>
    <x v="1"/>
    <x v="1"/>
    <x v="0"/>
    <x v="13"/>
    <x v="26"/>
    <x v="211"/>
    <x v="1070"/>
    <x v="0"/>
    <x v="55"/>
    <x v="1"/>
  </r>
  <r>
    <x v="55"/>
    <x v="73"/>
    <x v="1"/>
    <x v="1"/>
    <x v="0"/>
    <x v="13"/>
    <x v="21"/>
    <x v="39"/>
    <x v="763"/>
    <x v="0"/>
    <x v="55"/>
    <x v="1"/>
  </r>
  <r>
    <x v="55"/>
    <x v="1"/>
    <x v="1"/>
    <x v="1"/>
    <x v="0"/>
    <x v="13"/>
    <x v="1"/>
    <x v="1"/>
    <x v="1"/>
    <x v="287"/>
    <x v="55"/>
    <x v="1"/>
  </r>
  <r>
    <x v="55"/>
    <x v="70"/>
    <x v="2"/>
    <x v="2"/>
    <x v="0"/>
    <x v="14"/>
    <x v="21"/>
    <x v="36"/>
    <x v="735"/>
    <x v="0"/>
    <x v="55"/>
    <x v="1"/>
  </r>
  <r>
    <x v="55"/>
    <x v="158"/>
    <x v="2"/>
    <x v="2"/>
    <x v="0"/>
    <x v="14"/>
    <x v="25"/>
    <x v="168"/>
    <x v="1071"/>
    <x v="0"/>
    <x v="55"/>
    <x v="1"/>
  </r>
  <r>
    <x v="55"/>
    <x v="16"/>
    <x v="2"/>
    <x v="2"/>
    <x v="0"/>
    <x v="14"/>
    <x v="21"/>
    <x v="93"/>
    <x v="1072"/>
    <x v="0"/>
    <x v="55"/>
    <x v="1"/>
  </r>
  <r>
    <x v="55"/>
    <x v="47"/>
    <x v="2"/>
    <x v="2"/>
    <x v="0"/>
    <x v="14"/>
    <x v="21"/>
    <x v="68"/>
    <x v="1073"/>
    <x v="0"/>
    <x v="55"/>
    <x v="1"/>
  </r>
  <r>
    <x v="55"/>
    <x v="85"/>
    <x v="2"/>
    <x v="2"/>
    <x v="0"/>
    <x v="14"/>
    <x v="21"/>
    <x v="161"/>
    <x v="1074"/>
    <x v="0"/>
    <x v="55"/>
    <x v="1"/>
  </r>
  <r>
    <x v="55"/>
    <x v="118"/>
    <x v="2"/>
    <x v="2"/>
    <x v="0"/>
    <x v="14"/>
    <x v="21"/>
    <x v="69"/>
    <x v="1075"/>
    <x v="0"/>
    <x v="55"/>
    <x v="1"/>
  </r>
  <r>
    <x v="55"/>
    <x v="24"/>
    <x v="2"/>
    <x v="2"/>
    <x v="0"/>
    <x v="14"/>
    <x v="21"/>
    <x v="202"/>
    <x v="1076"/>
    <x v="0"/>
    <x v="55"/>
    <x v="1"/>
  </r>
  <r>
    <x v="55"/>
    <x v="107"/>
    <x v="2"/>
    <x v="2"/>
    <x v="0"/>
    <x v="14"/>
    <x v="21"/>
    <x v="158"/>
    <x v="1077"/>
    <x v="0"/>
    <x v="55"/>
    <x v="1"/>
  </r>
  <r>
    <x v="55"/>
    <x v="157"/>
    <x v="2"/>
    <x v="2"/>
    <x v="0"/>
    <x v="14"/>
    <x v="21"/>
    <x v="147"/>
    <x v="1078"/>
    <x v="0"/>
    <x v="55"/>
    <x v="1"/>
  </r>
  <r>
    <x v="55"/>
    <x v="35"/>
    <x v="2"/>
    <x v="2"/>
    <x v="0"/>
    <x v="14"/>
    <x v="21"/>
    <x v="170"/>
    <x v="999"/>
    <x v="0"/>
    <x v="55"/>
    <x v="1"/>
  </r>
  <r>
    <x v="55"/>
    <x v="129"/>
    <x v="2"/>
    <x v="2"/>
    <x v="0"/>
    <x v="14"/>
    <x v="21"/>
    <x v="204"/>
    <x v="1079"/>
    <x v="0"/>
    <x v="55"/>
    <x v="1"/>
  </r>
  <r>
    <x v="55"/>
    <x v="146"/>
    <x v="6"/>
    <x v="6"/>
    <x v="0"/>
    <x v="14"/>
    <x v="25"/>
    <x v="172"/>
    <x v="1071"/>
    <x v="0"/>
    <x v="55"/>
    <x v="1"/>
  </r>
  <r>
    <x v="55"/>
    <x v="87"/>
    <x v="6"/>
    <x v="6"/>
    <x v="0"/>
    <x v="14"/>
    <x v="21"/>
    <x v="189"/>
    <x v="1080"/>
    <x v="0"/>
    <x v="55"/>
    <x v="1"/>
  </r>
  <r>
    <x v="55"/>
    <x v="71"/>
    <x v="6"/>
    <x v="6"/>
    <x v="0"/>
    <x v="14"/>
    <x v="21"/>
    <x v="37"/>
    <x v="1081"/>
    <x v="0"/>
    <x v="55"/>
    <x v="1"/>
  </r>
  <r>
    <x v="55"/>
    <x v="163"/>
    <x v="6"/>
    <x v="6"/>
    <x v="0"/>
    <x v="14"/>
    <x v="21"/>
    <x v="195"/>
    <x v="1082"/>
    <x v="0"/>
    <x v="55"/>
    <x v="1"/>
  </r>
  <r>
    <x v="55"/>
    <x v="102"/>
    <x v="6"/>
    <x v="6"/>
    <x v="0"/>
    <x v="14"/>
    <x v="21"/>
    <x v="141"/>
    <x v="1083"/>
    <x v="0"/>
    <x v="55"/>
    <x v="1"/>
  </r>
  <r>
    <x v="55"/>
    <x v="113"/>
    <x v="6"/>
    <x v="6"/>
    <x v="0"/>
    <x v="14"/>
    <x v="21"/>
    <x v="89"/>
    <x v="1084"/>
    <x v="0"/>
    <x v="55"/>
    <x v="1"/>
  </r>
  <r>
    <x v="55"/>
    <x v="164"/>
    <x v="6"/>
    <x v="6"/>
    <x v="0"/>
    <x v="14"/>
    <x v="21"/>
    <x v="200"/>
    <x v="1085"/>
    <x v="0"/>
    <x v="55"/>
    <x v="1"/>
  </r>
  <r>
    <x v="55"/>
    <x v="96"/>
    <x v="6"/>
    <x v="6"/>
    <x v="0"/>
    <x v="14"/>
    <x v="21"/>
    <x v="165"/>
    <x v="1086"/>
    <x v="0"/>
    <x v="55"/>
    <x v="1"/>
  </r>
  <r>
    <x v="55"/>
    <x v="137"/>
    <x v="6"/>
    <x v="6"/>
    <x v="0"/>
    <x v="14"/>
    <x v="21"/>
    <x v="102"/>
    <x v="146"/>
    <x v="0"/>
    <x v="55"/>
    <x v="1"/>
  </r>
  <r>
    <x v="55"/>
    <x v="26"/>
    <x v="3"/>
    <x v="3"/>
    <x v="0"/>
    <x v="14"/>
    <x v="25"/>
    <x v="115"/>
    <x v="1087"/>
    <x v="0"/>
    <x v="55"/>
    <x v="1"/>
  </r>
  <r>
    <x v="55"/>
    <x v="19"/>
    <x v="3"/>
    <x v="3"/>
    <x v="0"/>
    <x v="14"/>
    <x v="21"/>
    <x v="62"/>
    <x v="1088"/>
    <x v="0"/>
    <x v="55"/>
    <x v="1"/>
  </r>
  <r>
    <x v="55"/>
    <x v="60"/>
    <x v="3"/>
    <x v="3"/>
    <x v="0"/>
    <x v="14"/>
    <x v="21"/>
    <x v="57"/>
    <x v="1089"/>
    <x v="0"/>
    <x v="55"/>
    <x v="1"/>
  </r>
  <r>
    <x v="55"/>
    <x v="108"/>
    <x v="3"/>
    <x v="3"/>
    <x v="0"/>
    <x v="14"/>
    <x v="21"/>
    <x v="63"/>
    <x v="736"/>
    <x v="0"/>
    <x v="55"/>
    <x v="1"/>
  </r>
  <r>
    <x v="55"/>
    <x v="10"/>
    <x v="3"/>
    <x v="3"/>
    <x v="0"/>
    <x v="14"/>
    <x v="21"/>
    <x v="123"/>
    <x v="0"/>
    <x v="0"/>
    <x v="55"/>
    <x v="1"/>
  </r>
  <r>
    <x v="55"/>
    <x v="114"/>
    <x v="3"/>
    <x v="3"/>
    <x v="0"/>
    <x v="14"/>
    <x v="21"/>
    <x v="76"/>
    <x v="735"/>
    <x v="0"/>
    <x v="55"/>
    <x v="1"/>
  </r>
  <r>
    <x v="55"/>
    <x v="43"/>
    <x v="3"/>
    <x v="3"/>
    <x v="0"/>
    <x v="14"/>
    <x v="21"/>
    <x v="71"/>
    <x v="1085"/>
    <x v="0"/>
    <x v="55"/>
    <x v="1"/>
  </r>
  <r>
    <x v="55"/>
    <x v="61"/>
    <x v="3"/>
    <x v="3"/>
    <x v="0"/>
    <x v="14"/>
    <x v="21"/>
    <x v="126"/>
    <x v="1090"/>
    <x v="0"/>
    <x v="55"/>
    <x v="1"/>
  </r>
  <r>
    <x v="55"/>
    <x v="148"/>
    <x v="3"/>
    <x v="3"/>
    <x v="0"/>
    <x v="14"/>
    <x v="21"/>
    <x v="174"/>
    <x v="1091"/>
    <x v="0"/>
    <x v="55"/>
    <x v="1"/>
  </r>
  <r>
    <x v="55"/>
    <x v="56"/>
    <x v="3"/>
    <x v="3"/>
    <x v="0"/>
    <x v="14"/>
    <x v="21"/>
    <x v="153"/>
    <x v="1092"/>
    <x v="0"/>
    <x v="55"/>
    <x v="1"/>
  </r>
  <r>
    <x v="55"/>
    <x v="99"/>
    <x v="3"/>
    <x v="3"/>
    <x v="0"/>
    <x v="14"/>
    <x v="21"/>
    <x v="116"/>
    <x v="1093"/>
    <x v="0"/>
    <x v="55"/>
    <x v="1"/>
  </r>
  <r>
    <x v="55"/>
    <x v="140"/>
    <x v="4"/>
    <x v="4"/>
    <x v="0"/>
    <x v="14"/>
    <x v="25"/>
    <x v="117"/>
    <x v="1094"/>
    <x v="0"/>
    <x v="55"/>
    <x v="1"/>
  </r>
  <r>
    <x v="55"/>
    <x v="81"/>
    <x v="4"/>
    <x v="4"/>
    <x v="0"/>
    <x v="14"/>
    <x v="21"/>
    <x v="175"/>
    <x v="1095"/>
    <x v="0"/>
    <x v="55"/>
    <x v="1"/>
  </r>
  <r>
    <x v="55"/>
    <x v="132"/>
    <x v="4"/>
    <x v="4"/>
    <x v="0"/>
    <x v="14"/>
    <x v="21"/>
    <x v="95"/>
    <x v="1096"/>
    <x v="0"/>
    <x v="55"/>
    <x v="1"/>
  </r>
  <r>
    <x v="55"/>
    <x v="162"/>
    <x v="4"/>
    <x v="4"/>
    <x v="0"/>
    <x v="14"/>
    <x v="21"/>
    <x v="192"/>
    <x v="1097"/>
    <x v="0"/>
    <x v="55"/>
    <x v="1"/>
  </r>
  <r>
    <x v="55"/>
    <x v="50"/>
    <x v="4"/>
    <x v="4"/>
    <x v="0"/>
    <x v="14"/>
    <x v="21"/>
    <x v="77"/>
    <x v="191"/>
    <x v="0"/>
    <x v="55"/>
    <x v="1"/>
  </r>
  <r>
    <x v="55"/>
    <x v="89"/>
    <x v="4"/>
    <x v="4"/>
    <x v="0"/>
    <x v="14"/>
    <x v="21"/>
    <x v="154"/>
    <x v="1098"/>
    <x v="0"/>
    <x v="55"/>
    <x v="1"/>
  </r>
  <r>
    <x v="55"/>
    <x v="30"/>
    <x v="4"/>
    <x v="4"/>
    <x v="0"/>
    <x v="14"/>
    <x v="21"/>
    <x v="159"/>
    <x v="1099"/>
    <x v="0"/>
    <x v="55"/>
    <x v="1"/>
  </r>
  <r>
    <x v="55"/>
    <x v="126"/>
    <x v="4"/>
    <x v="4"/>
    <x v="0"/>
    <x v="14"/>
    <x v="21"/>
    <x v="83"/>
    <x v="1100"/>
    <x v="0"/>
    <x v="55"/>
    <x v="1"/>
  </r>
  <r>
    <x v="55"/>
    <x v="31"/>
    <x v="4"/>
    <x v="4"/>
    <x v="0"/>
    <x v="14"/>
    <x v="21"/>
    <x v="72"/>
    <x v="1101"/>
    <x v="0"/>
    <x v="55"/>
    <x v="1"/>
  </r>
  <r>
    <x v="55"/>
    <x v="78"/>
    <x v="4"/>
    <x v="4"/>
    <x v="0"/>
    <x v="14"/>
    <x v="21"/>
    <x v="160"/>
    <x v="736"/>
    <x v="0"/>
    <x v="55"/>
    <x v="1"/>
  </r>
  <r>
    <x v="55"/>
    <x v="51"/>
    <x v="4"/>
    <x v="4"/>
    <x v="0"/>
    <x v="14"/>
    <x v="21"/>
    <x v="34"/>
    <x v="1102"/>
    <x v="0"/>
    <x v="55"/>
    <x v="1"/>
  </r>
  <r>
    <x v="55"/>
    <x v="90"/>
    <x v="0"/>
    <x v="0"/>
    <x v="0"/>
    <x v="14"/>
    <x v="21"/>
    <x v="79"/>
    <x v="1103"/>
    <x v="0"/>
    <x v="55"/>
    <x v="1"/>
  </r>
  <r>
    <x v="55"/>
    <x v="159"/>
    <x v="0"/>
    <x v="0"/>
    <x v="0"/>
    <x v="14"/>
    <x v="25"/>
    <x v="177"/>
    <x v="1104"/>
    <x v="0"/>
    <x v="55"/>
    <x v="1"/>
  </r>
  <r>
    <x v="55"/>
    <x v="52"/>
    <x v="0"/>
    <x v="0"/>
    <x v="0"/>
    <x v="14"/>
    <x v="21"/>
    <x v="107"/>
    <x v="1105"/>
    <x v="0"/>
    <x v="55"/>
    <x v="1"/>
  </r>
  <r>
    <x v="55"/>
    <x v="119"/>
    <x v="0"/>
    <x v="0"/>
    <x v="0"/>
    <x v="14"/>
    <x v="21"/>
    <x v="96"/>
    <x v="1106"/>
    <x v="0"/>
    <x v="55"/>
    <x v="1"/>
  </r>
  <r>
    <x v="55"/>
    <x v="120"/>
    <x v="0"/>
    <x v="0"/>
    <x v="0"/>
    <x v="14"/>
    <x v="21"/>
    <x v="212"/>
    <x v="911"/>
    <x v="0"/>
    <x v="55"/>
    <x v="1"/>
  </r>
  <r>
    <x v="55"/>
    <x v="53"/>
    <x v="0"/>
    <x v="0"/>
    <x v="0"/>
    <x v="14"/>
    <x v="21"/>
    <x v="144"/>
    <x v="1107"/>
    <x v="0"/>
    <x v="55"/>
    <x v="1"/>
  </r>
  <r>
    <x v="55"/>
    <x v="46"/>
    <x v="0"/>
    <x v="0"/>
    <x v="0"/>
    <x v="14"/>
    <x v="21"/>
    <x v="155"/>
    <x v="1108"/>
    <x v="0"/>
    <x v="55"/>
    <x v="1"/>
  </r>
  <r>
    <x v="55"/>
    <x v="92"/>
    <x v="0"/>
    <x v="0"/>
    <x v="0"/>
    <x v="14"/>
    <x v="21"/>
    <x v="109"/>
    <x v="790"/>
    <x v="0"/>
    <x v="55"/>
    <x v="1"/>
  </r>
  <r>
    <x v="55"/>
    <x v="117"/>
    <x v="0"/>
    <x v="0"/>
    <x v="0"/>
    <x v="14"/>
    <x v="21"/>
    <x v="65"/>
    <x v="1109"/>
    <x v="0"/>
    <x v="55"/>
    <x v="1"/>
  </r>
  <r>
    <x v="55"/>
    <x v="142"/>
    <x v="0"/>
    <x v="0"/>
    <x v="0"/>
    <x v="14"/>
    <x v="21"/>
    <x v="119"/>
    <x v="110"/>
    <x v="0"/>
    <x v="55"/>
    <x v="1"/>
  </r>
  <r>
    <x v="55"/>
    <x v="32"/>
    <x v="5"/>
    <x v="5"/>
    <x v="0"/>
    <x v="14"/>
    <x v="21"/>
    <x v="81"/>
    <x v="1110"/>
    <x v="0"/>
    <x v="55"/>
    <x v="1"/>
  </r>
  <r>
    <x v="55"/>
    <x v="76"/>
    <x v="5"/>
    <x v="5"/>
    <x v="0"/>
    <x v="14"/>
    <x v="21"/>
    <x v="182"/>
    <x v="1111"/>
    <x v="0"/>
    <x v="55"/>
    <x v="1"/>
  </r>
  <r>
    <x v="55"/>
    <x v="76"/>
    <x v="5"/>
    <x v="5"/>
    <x v="0"/>
    <x v="14"/>
    <x v="25"/>
    <x v="182"/>
    <x v="1112"/>
    <x v="0"/>
    <x v="55"/>
    <x v="1"/>
  </r>
  <r>
    <x v="55"/>
    <x v="115"/>
    <x v="5"/>
    <x v="5"/>
    <x v="0"/>
    <x v="14"/>
    <x v="21"/>
    <x v="213"/>
    <x v="826"/>
    <x v="0"/>
    <x v="55"/>
    <x v="1"/>
  </r>
  <r>
    <x v="55"/>
    <x v="97"/>
    <x v="5"/>
    <x v="5"/>
    <x v="0"/>
    <x v="14"/>
    <x v="21"/>
    <x v="183"/>
    <x v="1113"/>
    <x v="0"/>
    <x v="55"/>
    <x v="1"/>
  </r>
  <r>
    <x v="55"/>
    <x v="13"/>
    <x v="5"/>
    <x v="5"/>
    <x v="0"/>
    <x v="14"/>
    <x v="21"/>
    <x v="120"/>
    <x v="1114"/>
    <x v="0"/>
    <x v="55"/>
    <x v="1"/>
  </r>
  <r>
    <x v="55"/>
    <x v="77"/>
    <x v="5"/>
    <x v="5"/>
    <x v="0"/>
    <x v="14"/>
    <x v="21"/>
    <x v="156"/>
    <x v="701"/>
    <x v="0"/>
    <x v="55"/>
    <x v="1"/>
  </r>
  <r>
    <x v="55"/>
    <x v="141"/>
    <x v="5"/>
    <x v="5"/>
    <x v="0"/>
    <x v="14"/>
    <x v="21"/>
    <x v="185"/>
    <x v="952"/>
    <x v="0"/>
    <x v="55"/>
    <x v="1"/>
  </r>
  <r>
    <x v="55"/>
    <x v="6"/>
    <x v="5"/>
    <x v="5"/>
    <x v="0"/>
    <x v="14"/>
    <x v="21"/>
    <x v="193"/>
    <x v="1115"/>
    <x v="0"/>
    <x v="55"/>
    <x v="1"/>
  </r>
  <r>
    <x v="55"/>
    <x v="150"/>
    <x v="5"/>
    <x v="5"/>
    <x v="0"/>
    <x v="14"/>
    <x v="21"/>
    <x v="214"/>
    <x v="1116"/>
    <x v="0"/>
    <x v="55"/>
    <x v="1"/>
  </r>
  <r>
    <x v="55"/>
    <x v="83"/>
    <x v="1"/>
    <x v="1"/>
    <x v="0"/>
    <x v="14"/>
    <x v="21"/>
    <x v="215"/>
    <x v="1117"/>
    <x v="0"/>
    <x v="55"/>
    <x v="1"/>
  </r>
  <r>
    <x v="55"/>
    <x v="40"/>
    <x v="1"/>
    <x v="1"/>
    <x v="0"/>
    <x v="14"/>
    <x v="25"/>
    <x v="125"/>
    <x v="1104"/>
    <x v="0"/>
    <x v="55"/>
    <x v="1"/>
  </r>
  <r>
    <x v="55"/>
    <x v="161"/>
    <x v="1"/>
    <x v="1"/>
    <x v="0"/>
    <x v="14"/>
    <x v="21"/>
    <x v="186"/>
    <x v="1118"/>
    <x v="0"/>
    <x v="55"/>
    <x v="1"/>
  </r>
  <r>
    <x v="55"/>
    <x v="95"/>
    <x v="1"/>
    <x v="1"/>
    <x v="0"/>
    <x v="14"/>
    <x v="21"/>
    <x v="97"/>
    <x v="1119"/>
    <x v="0"/>
    <x v="55"/>
    <x v="1"/>
  </r>
  <r>
    <x v="55"/>
    <x v="14"/>
    <x v="1"/>
    <x v="1"/>
    <x v="0"/>
    <x v="14"/>
    <x v="25"/>
    <x v="112"/>
    <x v="1120"/>
    <x v="0"/>
    <x v="55"/>
    <x v="1"/>
  </r>
  <r>
    <x v="55"/>
    <x v="127"/>
    <x v="1"/>
    <x v="1"/>
    <x v="0"/>
    <x v="14"/>
    <x v="21"/>
    <x v="85"/>
    <x v="1121"/>
    <x v="0"/>
    <x v="55"/>
    <x v="1"/>
  </r>
  <r>
    <x v="55"/>
    <x v="22"/>
    <x v="1"/>
    <x v="1"/>
    <x v="0"/>
    <x v="14"/>
    <x v="21"/>
    <x v="211"/>
    <x v="835"/>
    <x v="0"/>
    <x v="55"/>
    <x v="1"/>
  </r>
  <r>
    <x v="55"/>
    <x v="42"/>
    <x v="1"/>
    <x v="1"/>
    <x v="0"/>
    <x v="14"/>
    <x v="21"/>
    <x v="167"/>
    <x v="1122"/>
    <x v="0"/>
    <x v="55"/>
    <x v="1"/>
  </r>
  <r>
    <x v="55"/>
    <x v="8"/>
    <x v="1"/>
    <x v="1"/>
    <x v="0"/>
    <x v="14"/>
    <x v="21"/>
    <x v="187"/>
    <x v="1123"/>
    <x v="0"/>
    <x v="55"/>
    <x v="1"/>
  </r>
  <r>
    <x v="55"/>
    <x v="101"/>
    <x v="1"/>
    <x v="1"/>
    <x v="0"/>
    <x v="14"/>
    <x v="21"/>
    <x v="207"/>
    <x v="1124"/>
    <x v="0"/>
    <x v="55"/>
    <x v="1"/>
  </r>
  <r>
    <x v="55"/>
    <x v="152"/>
    <x v="1"/>
    <x v="1"/>
    <x v="0"/>
    <x v="14"/>
    <x v="21"/>
    <x v="194"/>
    <x v="1125"/>
    <x v="0"/>
    <x v="55"/>
    <x v="1"/>
  </r>
  <r>
    <x v="55"/>
    <x v="1"/>
    <x v="1"/>
    <x v="1"/>
    <x v="0"/>
    <x v="14"/>
    <x v="1"/>
    <x v="1"/>
    <x v="1"/>
    <x v="288"/>
    <x v="55"/>
    <x v="1"/>
  </r>
  <r>
    <x v="55"/>
    <x v="158"/>
    <x v="2"/>
    <x v="2"/>
    <x v="0"/>
    <x v="15"/>
    <x v="25"/>
    <x v="168"/>
    <x v="1126"/>
    <x v="0"/>
    <x v="55"/>
    <x v="1"/>
  </r>
  <r>
    <x v="55"/>
    <x v="24"/>
    <x v="2"/>
    <x v="2"/>
    <x v="0"/>
    <x v="15"/>
    <x v="21"/>
    <x v="202"/>
    <x v="1127"/>
    <x v="0"/>
    <x v="55"/>
    <x v="1"/>
  </r>
  <r>
    <x v="55"/>
    <x v="35"/>
    <x v="2"/>
    <x v="2"/>
    <x v="0"/>
    <x v="15"/>
    <x v="21"/>
    <x v="170"/>
    <x v="874"/>
    <x v="0"/>
    <x v="55"/>
    <x v="1"/>
  </r>
  <r>
    <x v="55"/>
    <x v="146"/>
    <x v="6"/>
    <x v="6"/>
    <x v="0"/>
    <x v="15"/>
    <x v="25"/>
    <x v="172"/>
    <x v="1126"/>
    <x v="0"/>
    <x v="55"/>
    <x v="1"/>
  </r>
  <r>
    <x v="55"/>
    <x v="87"/>
    <x v="6"/>
    <x v="6"/>
    <x v="0"/>
    <x v="15"/>
    <x v="26"/>
    <x v="189"/>
    <x v="959"/>
    <x v="0"/>
    <x v="55"/>
    <x v="1"/>
  </r>
  <r>
    <x v="55"/>
    <x v="149"/>
    <x v="6"/>
    <x v="6"/>
    <x v="0"/>
    <x v="15"/>
    <x v="21"/>
    <x v="148"/>
    <x v="1128"/>
    <x v="0"/>
    <x v="55"/>
    <x v="1"/>
  </r>
  <r>
    <x v="55"/>
    <x v="137"/>
    <x v="6"/>
    <x v="6"/>
    <x v="0"/>
    <x v="15"/>
    <x v="21"/>
    <x v="102"/>
    <x v="1129"/>
    <x v="0"/>
    <x v="55"/>
    <x v="1"/>
  </r>
  <r>
    <x v="55"/>
    <x v="26"/>
    <x v="3"/>
    <x v="3"/>
    <x v="0"/>
    <x v="15"/>
    <x v="25"/>
    <x v="115"/>
    <x v="1126"/>
    <x v="0"/>
    <x v="55"/>
    <x v="1"/>
  </r>
  <r>
    <x v="55"/>
    <x v="26"/>
    <x v="3"/>
    <x v="3"/>
    <x v="0"/>
    <x v="15"/>
    <x v="26"/>
    <x v="115"/>
    <x v="1"/>
    <x v="289"/>
    <x v="55"/>
    <x v="1"/>
  </r>
  <r>
    <x v="55"/>
    <x v="60"/>
    <x v="3"/>
    <x v="3"/>
    <x v="0"/>
    <x v="15"/>
    <x v="21"/>
    <x v="57"/>
    <x v="1130"/>
    <x v="0"/>
    <x v="55"/>
    <x v="1"/>
  </r>
  <r>
    <x v="55"/>
    <x v="69"/>
    <x v="3"/>
    <x v="3"/>
    <x v="0"/>
    <x v="15"/>
    <x v="21"/>
    <x v="152"/>
    <x v="1131"/>
    <x v="0"/>
    <x v="55"/>
    <x v="1"/>
  </r>
  <r>
    <x v="55"/>
    <x v="27"/>
    <x v="3"/>
    <x v="3"/>
    <x v="0"/>
    <x v="15"/>
    <x v="21"/>
    <x v="43"/>
    <x v="1132"/>
    <x v="0"/>
    <x v="55"/>
    <x v="1"/>
  </r>
  <r>
    <x v="55"/>
    <x v="135"/>
    <x v="3"/>
    <x v="3"/>
    <x v="0"/>
    <x v="15"/>
    <x v="25"/>
    <x v="149"/>
    <x v="1133"/>
    <x v="0"/>
    <x v="55"/>
    <x v="1"/>
  </r>
  <r>
    <x v="55"/>
    <x v="140"/>
    <x v="4"/>
    <x v="4"/>
    <x v="0"/>
    <x v="15"/>
    <x v="25"/>
    <x v="117"/>
    <x v="1126"/>
    <x v="0"/>
    <x v="55"/>
    <x v="1"/>
  </r>
  <r>
    <x v="55"/>
    <x v="159"/>
    <x v="0"/>
    <x v="0"/>
    <x v="0"/>
    <x v="15"/>
    <x v="25"/>
    <x v="177"/>
    <x v="1126"/>
    <x v="0"/>
    <x v="55"/>
    <x v="1"/>
  </r>
  <r>
    <x v="55"/>
    <x v="116"/>
    <x v="0"/>
    <x v="0"/>
    <x v="0"/>
    <x v="15"/>
    <x v="21"/>
    <x v="64"/>
    <x v="1134"/>
    <x v="0"/>
    <x v="55"/>
    <x v="1"/>
  </r>
  <r>
    <x v="55"/>
    <x v="76"/>
    <x v="5"/>
    <x v="5"/>
    <x v="0"/>
    <x v="15"/>
    <x v="25"/>
    <x v="182"/>
    <x v="1126"/>
    <x v="0"/>
    <x v="55"/>
    <x v="1"/>
  </r>
  <r>
    <x v="55"/>
    <x v="115"/>
    <x v="5"/>
    <x v="5"/>
    <x v="0"/>
    <x v="15"/>
    <x v="26"/>
    <x v="213"/>
    <x v="1"/>
    <x v="289"/>
    <x v="55"/>
    <x v="1"/>
  </r>
  <r>
    <x v="55"/>
    <x v="13"/>
    <x v="5"/>
    <x v="5"/>
    <x v="0"/>
    <x v="15"/>
    <x v="25"/>
    <x v="120"/>
    <x v="1135"/>
    <x v="0"/>
    <x v="55"/>
    <x v="1"/>
  </r>
  <r>
    <x v="55"/>
    <x v="72"/>
    <x v="5"/>
    <x v="5"/>
    <x v="0"/>
    <x v="15"/>
    <x v="21"/>
    <x v="38"/>
    <x v="1136"/>
    <x v="0"/>
    <x v="55"/>
    <x v="1"/>
  </r>
  <r>
    <x v="55"/>
    <x v="40"/>
    <x v="1"/>
    <x v="1"/>
    <x v="0"/>
    <x v="15"/>
    <x v="25"/>
    <x v="125"/>
    <x v="925"/>
    <x v="0"/>
    <x v="55"/>
    <x v="1"/>
  </r>
  <r>
    <x v="55"/>
    <x v="1"/>
    <x v="1"/>
    <x v="1"/>
    <x v="0"/>
    <x v="15"/>
    <x v="1"/>
    <x v="1"/>
    <x v="1"/>
    <x v="290"/>
    <x v="55"/>
    <x v="1"/>
  </r>
  <r>
    <x v="55"/>
    <x v="77"/>
    <x v="5"/>
    <x v="5"/>
    <x v="0"/>
    <x v="27"/>
    <x v="25"/>
    <x v="156"/>
    <x v="1137"/>
    <x v="0"/>
    <x v="55"/>
    <x v="1"/>
  </r>
  <r>
    <x v="55"/>
    <x v="77"/>
    <x v="5"/>
    <x v="5"/>
    <x v="0"/>
    <x v="27"/>
    <x v="21"/>
    <x v="156"/>
    <x v="1138"/>
    <x v="0"/>
    <x v="55"/>
    <x v="1"/>
  </r>
  <r>
    <x v="55"/>
    <x v="40"/>
    <x v="1"/>
    <x v="1"/>
    <x v="0"/>
    <x v="27"/>
    <x v="21"/>
    <x v="125"/>
    <x v="798"/>
    <x v="0"/>
    <x v="55"/>
    <x v="1"/>
  </r>
  <r>
    <x v="55"/>
    <x v="1"/>
    <x v="1"/>
    <x v="1"/>
    <x v="0"/>
    <x v="27"/>
    <x v="1"/>
    <x v="1"/>
    <x v="1"/>
    <x v="291"/>
    <x v="55"/>
    <x v="1"/>
  </r>
  <r>
    <x v="55"/>
    <x v="24"/>
    <x v="2"/>
    <x v="2"/>
    <x v="0"/>
    <x v="28"/>
    <x v="21"/>
    <x v="202"/>
    <x v="1139"/>
    <x v="0"/>
    <x v="55"/>
    <x v="1"/>
  </r>
  <r>
    <x v="55"/>
    <x v="15"/>
    <x v="6"/>
    <x v="6"/>
    <x v="0"/>
    <x v="28"/>
    <x v="21"/>
    <x v="216"/>
    <x v="120"/>
    <x v="0"/>
    <x v="55"/>
    <x v="1"/>
  </r>
  <r>
    <x v="55"/>
    <x v="10"/>
    <x v="3"/>
    <x v="3"/>
    <x v="0"/>
    <x v="28"/>
    <x v="21"/>
    <x v="123"/>
    <x v="1140"/>
    <x v="0"/>
    <x v="55"/>
    <x v="1"/>
  </r>
  <r>
    <x v="55"/>
    <x v="44"/>
    <x v="3"/>
    <x v="3"/>
    <x v="0"/>
    <x v="28"/>
    <x v="21"/>
    <x v="191"/>
    <x v="240"/>
    <x v="0"/>
    <x v="55"/>
    <x v="1"/>
  </r>
  <r>
    <x v="55"/>
    <x v="51"/>
    <x v="4"/>
    <x v="4"/>
    <x v="0"/>
    <x v="28"/>
    <x v="21"/>
    <x v="34"/>
    <x v="1141"/>
    <x v="0"/>
    <x v="55"/>
    <x v="1"/>
  </r>
  <r>
    <x v="55"/>
    <x v="39"/>
    <x v="4"/>
    <x v="4"/>
    <x v="0"/>
    <x v="28"/>
    <x v="26"/>
    <x v="210"/>
    <x v="1142"/>
    <x v="0"/>
    <x v="55"/>
    <x v="1"/>
  </r>
  <r>
    <x v="55"/>
    <x v="90"/>
    <x v="0"/>
    <x v="0"/>
    <x v="0"/>
    <x v="28"/>
    <x v="21"/>
    <x v="79"/>
    <x v="1143"/>
    <x v="0"/>
    <x v="55"/>
    <x v="1"/>
  </r>
  <r>
    <x v="55"/>
    <x v="52"/>
    <x v="0"/>
    <x v="0"/>
    <x v="0"/>
    <x v="28"/>
    <x v="21"/>
    <x v="107"/>
    <x v="1144"/>
    <x v="0"/>
    <x v="55"/>
    <x v="1"/>
  </r>
  <r>
    <x v="55"/>
    <x v="121"/>
    <x v="0"/>
    <x v="0"/>
    <x v="0"/>
    <x v="28"/>
    <x v="21"/>
    <x v="80"/>
    <x v="240"/>
    <x v="0"/>
    <x v="55"/>
    <x v="1"/>
  </r>
  <r>
    <x v="55"/>
    <x v="45"/>
    <x v="0"/>
    <x v="0"/>
    <x v="0"/>
    <x v="28"/>
    <x v="21"/>
    <x v="180"/>
    <x v="1145"/>
    <x v="0"/>
    <x v="55"/>
    <x v="1"/>
  </r>
  <r>
    <x v="55"/>
    <x v="166"/>
    <x v="0"/>
    <x v="0"/>
    <x v="0"/>
    <x v="28"/>
    <x v="21"/>
    <x v="217"/>
    <x v="909"/>
    <x v="0"/>
    <x v="55"/>
    <x v="1"/>
  </r>
  <r>
    <x v="55"/>
    <x v="77"/>
    <x v="5"/>
    <x v="5"/>
    <x v="0"/>
    <x v="28"/>
    <x v="21"/>
    <x v="156"/>
    <x v="1146"/>
    <x v="0"/>
    <x v="55"/>
    <x v="1"/>
  </r>
  <r>
    <x v="55"/>
    <x v="101"/>
    <x v="1"/>
    <x v="1"/>
    <x v="0"/>
    <x v="28"/>
    <x v="26"/>
    <x v="207"/>
    <x v="1147"/>
    <x v="0"/>
    <x v="55"/>
    <x v="1"/>
  </r>
  <r>
    <x v="55"/>
    <x v="1"/>
    <x v="1"/>
    <x v="1"/>
    <x v="0"/>
    <x v="28"/>
    <x v="1"/>
    <x v="1"/>
    <x v="1"/>
    <x v="292"/>
    <x v="55"/>
    <x v="1"/>
  </r>
  <r>
    <x v="55"/>
    <x v="157"/>
    <x v="2"/>
    <x v="2"/>
    <x v="0"/>
    <x v="29"/>
    <x v="26"/>
    <x v="147"/>
    <x v="1148"/>
    <x v="0"/>
    <x v="55"/>
    <x v="1"/>
  </r>
  <r>
    <x v="55"/>
    <x v="112"/>
    <x v="2"/>
    <x v="2"/>
    <x v="0"/>
    <x v="29"/>
    <x v="21"/>
    <x v="209"/>
    <x v="1149"/>
    <x v="0"/>
    <x v="55"/>
    <x v="1"/>
  </r>
  <r>
    <x v="55"/>
    <x v="84"/>
    <x v="2"/>
    <x v="2"/>
    <x v="0"/>
    <x v="29"/>
    <x v="21"/>
    <x v="203"/>
    <x v="1119"/>
    <x v="0"/>
    <x v="55"/>
    <x v="1"/>
  </r>
  <r>
    <x v="55"/>
    <x v="110"/>
    <x v="2"/>
    <x v="2"/>
    <x v="0"/>
    <x v="29"/>
    <x v="21"/>
    <x v="171"/>
    <x v="1067"/>
    <x v="0"/>
    <x v="55"/>
    <x v="1"/>
  </r>
  <r>
    <x v="55"/>
    <x v="129"/>
    <x v="2"/>
    <x v="2"/>
    <x v="0"/>
    <x v="29"/>
    <x v="21"/>
    <x v="204"/>
    <x v="1150"/>
    <x v="0"/>
    <x v="55"/>
    <x v="1"/>
  </r>
  <r>
    <x v="55"/>
    <x v="146"/>
    <x v="6"/>
    <x v="6"/>
    <x v="0"/>
    <x v="29"/>
    <x v="21"/>
    <x v="172"/>
    <x v="1150"/>
    <x v="0"/>
    <x v="55"/>
    <x v="1"/>
  </r>
  <r>
    <x v="55"/>
    <x v="167"/>
    <x v="6"/>
    <x v="6"/>
    <x v="0"/>
    <x v="29"/>
    <x v="25"/>
    <x v="218"/>
    <x v="1151"/>
    <x v="0"/>
    <x v="55"/>
    <x v="1"/>
  </r>
  <r>
    <x v="55"/>
    <x v="36"/>
    <x v="6"/>
    <x v="6"/>
    <x v="0"/>
    <x v="29"/>
    <x v="21"/>
    <x v="94"/>
    <x v="1152"/>
    <x v="0"/>
    <x v="55"/>
    <x v="1"/>
  </r>
  <r>
    <x v="55"/>
    <x v="87"/>
    <x v="6"/>
    <x v="6"/>
    <x v="0"/>
    <x v="29"/>
    <x v="21"/>
    <x v="189"/>
    <x v="1153"/>
    <x v="0"/>
    <x v="55"/>
    <x v="1"/>
  </r>
  <r>
    <x v="55"/>
    <x v="71"/>
    <x v="6"/>
    <x v="6"/>
    <x v="0"/>
    <x v="29"/>
    <x v="21"/>
    <x v="37"/>
    <x v="1154"/>
    <x v="0"/>
    <x v="55"/>
    <x v="1"/>
  </r>
  <r>
    <x v="55"/>
    <x v="149"/>
    <x v="6"/>
    <x v="6"/>
    <x v="0"/>
    <x v="29"/>
    <x v="26"/>
    <x v="148"/>
    <x v="1155"/>
    <x v="0"/>
    <x v="55"/>
    <x v="1"/>
  </r>
  <r>
    <x v="55"/>
    <x v="164"/>
    <x v="6"/>
    <x v="6"/>
    <x v="0"/>
    <x v="29"/>
    <x v="21"/>
    <x v="200"/>
    <x v="1156"/>
    <x v="0"/>
    <x v="55"/>
    <x v="1"/>
  </r>
  <r>
    <x v="55"/>
    <x v="21"/>
    <x v="6"/>
    <x v="6"/>
    <x v="0"/>
    <x v="29"/>
    <x v="21"/>
    <x v="70"/>
    <x v="1157"/>
    <x v="0"/>
    <x v="55"/>
    <x v="1"/>
  </r>
  <r>
    <x v="55"/>
    <x v="26"/>
    <x v="3"/>
    <x v="3"/>
    <x v="0"/>
    <x v="29"/>
    <x v="21"/>
    <x v="115"/>
    <x v="816"/>
    <x v="0"/>
    <x v="55"/>
    <x v="1"/>
  </r>
  <r>
    <x v="55"/>
    <x v="60"/>
    <x v="3"/>
    <x v="3"/>
    <x v="0"/>
    <x v="29"/>
    <x v="21"/>
    <x v="57"/>
    <x v="1158"/>
    <x v="0"/>
    <x v="55"/>
    <x v="1"/>
  </r>
  <r>
    <x v="55"/>
    <x v="108"/>
    <x v="3"/>
    <x v="3"/>
    <x v="0"/>
    <x v="29"/>
    <x v="25"/>
    <x v="63"/>
    <x v="1159"/>
    <x v="0"/>
    <x v="55"/>
    <x v="1"/>
  </r>
  <r>
    <x v="55"/>
    <x v="27"/>
    <x v="3"/>
    <x v="3"/>
    <x v="0"/>
    <x v="29"/>
    <x v="21"/>
    <x v="43"/>
    <x v="1160"/>
    <x v="0"/>
    <x v="55"/>
    <x v="1"/>
  </r>
  <r>
    <x v="55"/>
    <x v="135"/>
    <x v="3"/>
    <x v="3"/>
    <x v="0"/>
    <x v="29"/>
    <x v="26"/>
    <x v="149"/>
    <x v="1161"/>
    <x v="0"/>
    <x v="55"/>
    <x v="1"/>
  </r>
  <r>
    <x v="55"/>
    <x v="18"/>
    <x v="3"/>
    <x v="3"/>
    <x v="0"/>
    <x v="29"/>
    <x v="21"/>
    <x v="219"/>
    <x v="1162"/>
    <x v="0"/>
    <x v="55"/>
    <x v="1"/>
  </r>
  <r>
    <x v="55"/>
    <x v="148"/>
    <x v="3"/>
    <x v="3"/>
    <x v="0"/>
    <x v="29"/>
    <x v="25"/>
    <x v="174"/>
    <x v="956"/>
    <x v="0"/>
    <x v="55"/>
    <x v="1"/>
  </r>
  <r>
    <x v="55"/>
    <x v="80"/>
    <x v="4"/>
    <x v="4"/>
    <x v="0"/>
    <x v="29"/>
    <x v="25"/>
    <x v="90"/>
    <x v="1163"/>
    <x v="0"/>
    <x v="55"/>
    <x v="1"/>
  </r>
  <r>
    <x v="55"/>
    <x v="154"/>
    <x v="4"/>
    <x v="4"/>
    <x v="0"/>
    <x v="29"/>
    <x v="26"/>
    <x v="143"/>
    <x v="1164"/>
    <x v="0"/>
    <x v="55"/>
    <x v="1"/>
  </r>
  <r>
    <x v="55"/>
    <x v="62"/>
    <x v="4"/>
    <x v="4"/>
    <x v="0"/>
    <x v="29"/>
    <x v="21"/>
    <x v="176"/>
    <x v="911"/>
    <x v="0"/>
    <x v="55"/>
    <x v="1"/>
  </r>
  <r>
    <x v="55"/>
    <x v="0"/>
    <x v="0"/>
    <x v="0"/>
    <x v="0"/>
    <x v="29"/>
    <x v="21"/>
    <x v="197"/>
    <x v="1165"/>
    <x v="0"/>
    <x v="55"/>
    <x v="1"/>
  </r>
  <r>
    <x v="55"/>
    <x v="53"/>
    <x v="0"/>
    <x v="0"/>
    <x v="0"/>
    <x v="29"/>
    <x v="26"/>
    <x v="144"/>
    <x v="1166"/>
    <x v="0"/>
    <x v="55"/>
    <x v="1"/>
  </r>
  <r>
    <x v="55"/>
    <x v="32"/>
    <x v="5"/>
    <x v="5"/>
    <x v="0"/>
    <x v="29"/>
    <x v="21"/>
    <x v="81"/>
    <x v="911"/>
    <x v="0"/>
    <x v="55"/>
    <x v="1"/>
  </r>
  <r>
    <x v="55"/>
    <x v="72"/>
    <x v="5"/>
    <x v="5"/>
    <x v="0"/>
    <x v="29"/>
    <x v="21"/>
    <x v="38"/>
    <x v="1167"/>
    <x v="0"/>
    <x v="55"/>
    <x v="1"/>
  </r>
  <r>
    <x v="55"/>
    <x v="63"/>
    <x v="5"/>
    <x v="5"/>
    <x v="0"/>
    <x v="29"/>
    <x v="26"/>
    <x v="111"/>
    <x v="1168"/>
    <x v="0"/>
    <x v="55"/>
    <x v="1"/>
  </r>
  <r>
    <x v="55"/>
    <x v="153"/>
    <x v="5"/>
    <x v="5"/>
    <x v="0"/>
    <x v="29"/>
    <x v="21"/>
    <x v="157"/>
    <x v="1169"/>
    <x v="0"/>
    <x v="55"/>
    <x v="1"/>
  </r>
  <r>
    <x v="55"/>
    <x v="20"/>
    <x v="5"/>
    <x v="5"/>
    <x v="0"/>
    <x v="29"/>
    <x v="21"/>
    <x v="45"/>
    <x v="1170"/>
    <x v="0"/>
    <x v="55"/>
    <x v="1"/>
  </r>
  <r>
    <x v="55"/>
    <x v="155"/>
    <x v="1"/>
    <x v="1"/>
    <x v="0"/>
    <x v="29"/>
    <x v="26"/>
    <x v="145"/>
    <x v="1171"/>
    <x v="0"/>
    <x v="55"/>
    <x v="1"/>
  </r>
  <r>
    <x v="55"/>
    <x v="101"/>
    <x v="1"/>
    <x v="1"/>
    <x v="0"/>
    <x v="29"/>
    <x v="21"/>
    <x v="207"/>
    <x v="1172"/>
    <x v="0"/>
    <x v="55"/>
    <x v="1"/>
  </r>
  <r>
    <x v="55"/>
    <x v="98"/>
    <x v="1"/>
    <x v="1"/>
    <x v="0"/>
    <x v="29"/>
    <x v="26"/>
    <x v="198"/>
    <x v="1"/>
    <x v="293"/>
    <x v="55"/>
    <x v="1"/>
  </r>
  <r>
    <x v="55"/>
    <x v="1"/>
    <x v="1"/>
    <x v="1"/>
    <x v="0"/>
    <x v="29"/>
    <x v="1"/>
    <x v="1"/>
    <x v="1"/>
    <x v="294"/>
    <x v="55"/>
    <x v="1"/>
  </r>
  <r>
    <x v="55"/>
    <x v="35"/>
    <x v="2"/>
    <x v="2"/>
    <x v="0"/>
    <x v="30"/>
    <x v="21"/>
    <x v="170"/>
    <x v="1173"/>
    <x v="0"/>
    <x v="55"/>
    <x v="1"/>
  </r>
  <r>
    <x v="55"/>
    <x v="110"/>
    <x v="2"/>
    <x v="2"/>
    <x v="0"/>
    <x v="30"/>
    <x v="25"/>
    <x v="171"/>
    <x v="1174"/>
    <x v="0"/>
    <x v="55"/>
    <x v="1"/>
  </r>
  <r>
    <x v="55"/>
    <x v="167"/>
    <x v="6"/>
    <x v="6"/>
    <x v="0"/>
    <x v="30"/>
    <x v="25"/>
    <x v="218"/>
    <x v="1175"/>
    <x v="0"/>
    <x v="55"/>
    <x v="1"/>
  </r>
  <r>
    <x v="55"/>
    <x v="87"/>
    <x v="6"/>
    <x v="6"/>
    <x v="0"/>
    <x v="30"/>
    <x v="21"/>
    <x v="189"/>
    <x v="1176"/>
    <x v="0"/>
    <x v="55"/>
    <x v="1"/>
  </r>
  <r>
    <x v="55"/>
    <x v="164"/>
    <x v="6"/>
    <x v="6"/>
    <x v="0"/>
    <x v="30"/>
    <x v="25"/>
    <x v="200"/>
    <x v="1177"/>
    <x v="0"/>
    <x v="55"/>
    <x v="1"/>
  </r>
  <r>
    <x v="55"/>
    <x v="164"/>
    <x v="6"/>
    <x v="6"/>
    <x v="0"/>
    <x v="30"/>
    <x v="21"/>
    <x v="200"/>
    <x v="1178"/>
    <x v="0"/>
    <x v="55"/>
    <x v="1"/>
  </r>
  <r>
    <x v="55"/>
    <x v="11"/>
    <x v="6"/>
    <x v="6"/>
    <x v="0"/>
    <x v="30"/>
    <x v="21"/>
    <x v="91"/>
    <x v="1179"/>
    <x v="0"/>
    <x v="55"/>
    <x v="1"/>
  </r>
  <r>
    <x v="55"/>
    <x v="96"/>
    <x v="6"/>
    <x v="6"/>
    <x v="0"/>
    <x v="30"/>
    <x v="21"/>
    <x v="165"/>
    <x v="1180"/>
    <x v="0"/>
    <x v="55"/>
    <x v="1"/>
  </r>
  <r>
    <x v="55"/>
    <x v="108"/>
    <x v="3"/>
    <x v="3"/>
    <x v="0"/>
    <x v="30"/>
    <x v="25"/>
    <x v="63"/>
    <x v="1181"/>
    <x v="0"/>
    <x v="55"/>
    <x v="1"/>
  </r>
  <r>
    <x v="55"/>
    <x v="75"/>
    <x v="3"/>
    <x v="3"/>
    <x v="0"/>
    <x v="30"/>
    <x v="21"/>
    <x v="220"/>
    <x v="1182"/>
    <x v="0"/>
    <x v="55"/>
    <x v="1"/>
  </r>
  <r>
    <x v="55"/>
    <x v="148"/>
    <x v="3"/>
    <x v="3"/>
    <x v="0"/>
    <x v="30"/>
    <x v="25"/>
    <x v="174"/>
    <x v="956"/>
    <x v="0"/>
    <x v="55"/>
    <x v="1"/>
  </r>
  <r>
    <x v="55"/>
    <x v="81"/>
    <x v="4"/>
    <x v="4"/>
    <x v="0"/>
    <x v="30"/>
    <x v="21"/>
    <x v="175"/>
    <x v="1183"/>
    <x v="0"/>
    <x v="55"/>
    <x v="1"/>
  </r>
  <r>
    <x v="55"/>
    <x v="132"/>
    <x v="4"/>
    <x v="4"/>
    <x v="0"/>
    <x v="30"/>
    <x v="25"/>
    <x v="95"/>
    <x v="956"/>
    <x v="0"/>
    <x v="55"/>
    <x v="1"/>
  </r>
  <r>
    <x v="55"/>
    <x v="50"/>
    <x v="4"/>
    <x v="4"/>
    <x v="0"/>
    <x v="30"/>
    <x v="25"/>
    <x v="77"/>
    <x v="1184"/>
    <x v="0"/>
    <x v="55"/>
    <x v="1"/>
  </r>
  <r>
    <x v="55"/>
    <x v="89"/>
    <x v="4"/>
    <x v="4"/>
    <x v="0"/>
    <x v="30"/>
    <x v="21"/>
    <x v="154"/>
    <x v="1185"/>
    <x v="0"/>
    <x v="55"/>
    <x v="1"/>
  </r>
  <r>
    <x v="55"/>
    <x v="30"/>
    <x v="4"/>
    <x v="4"/>
    <x v="0"/>
    <x v="30"/>
    <x v="21"/>
    <x v="159"/>
    <x v="1186"/>
    <x v="0"/>
    <x v="55"/>
    <x v="1"/>
  </r>
  <r>
    <x v="55"/>
    <x v="159"/>
    <x v="0"/>
    <x v="0"/>
    <x v="0"/>
    <x v="30"/>
    <x v="25"/>
    <x v="177"/>
    <x v="1187"/>
    <x v="0"/>
    <x v="55"/>
    <x v="1"/>
  </r>
  <r>
    <x v="55"/>
    <x v="57"/>
    <x v="0"/>
    <x v="0"/>
    <x v="0"/>
    <x v="30"/>
    <x v="25"/>
    <x v="44"/>
    <x v="1188"/>
    <x v="0"/>
    <x v="55"/>
    <x v="1"/>
  </r>
  <r>
    <x v="55"/>
    <x v="57"/>
    <x v="0"/>
    <x v="0"/>
    <x v="0"/>
    <x v="30"/>
    <x v="21"/>
    <x v="44"/>
    <x v="1182"/>
    <x v="0"/>
    <x v="55"/>
    <x v="1"/>
  </r>
  <r>
    <x v="55"/>
    <x v="100"/>
    <x v="0"/>
    <x v="0"/>
    <x v="0"/>
    <x v="30"/>
    <x v="21"/>
    <x v="73"/>
    <x v="1189"/>
    <x v="0"/>
    <x v="55"/>
    <x v="1"/>
  </r>
  <r>
    <x v="55"/>
    <x v="136"/>
    <x v="0"/>
    <x v="0"/>
    <x v="0"/>
    <x v="30"/>
    <x v="21"/>
    <x v="100"/>
    <x v="1190"/>
    <x v="0"/>
    <x v="55"/>
    <x v="1"/>
  </r>
  <r>
    <x v="55"/>
    <x v="32"/>
    <x v="5"/>
    <x v="5"/>
    <x v="0"/>
    <x v="30"/>
    <x v="21"/>
    <x v="81"/>
    <x v="1191"/>
    <x v="0"/>
    <x v="55"/>
    <x v="1"/>
  </r>
  <r>
    <x v="55"/>
    <x v="76"/>
    <x v="5"/>
    <x v="5"/>
    <x v="0"/>
    <x v="30"/>
    <x v="25"/>
    <x v="182"/>
    <x v="1192"/>
    <x v="0"/>
    <x v="55"/>
    <x v="1"/>
  </r>
  <r>
    <x v="55"/>
    <x v="72"/>
    <x v="5"/>
    <x v="5"/>
    <x v="0"/>
    <x v="30"/>
    <x v="21"/>
    <x v="38"/>
    <x v="1193"/>
    <x v="0"/>
    <x v="55"/>
    <x v="1"/>
  </r>
  <r>
    <x v="55"/>
    <x v="34"/>
    <x v="5"/>
    <x v="5"/>
    <x v="0"/>
    <x v="30"/>
    <x v="25"/>
    <x v="184"/>
    <x v="960"/>
    <x v="0"/>
    <x v="55"/>
    <x v="1"/>
  </r>
  <r>
    <x v="55"/>
    <x v="77"/>
    <x v="5"/>
    <x v="5"/>
    <x v="0"/>
    <x v="30"/>
    <x v="25"/>
    <x v="156"/>
    <x v="844"/>
    <x v="0"/>
    <x v="55"/>
    <x v="1"/>
  </r>
  <r>
    <x v="55"/>
    <x v="77"/>
    <x v="5"/>
    <x v="5"/>
    <x v="0"/>
    <x v="30"/>
    <x v="21"/>
    <x v="156"/>
    <x v="1194"/>
    <x v="0"/>
    <x v="55"/>
    <x v="1"/>
  </r>
  <r>
    <x v="55"/>
    <x v="40"/>
    <x v="1"/>
    <x v="1"/>
    <x v="0"/>
    <x v="30"/>
    <x v="21"/>
    <x v="125"/>
    <x v="907"/>
    <x v="0"/>
    <x v="55"/>
    <x v="1"/>
  </r>
  <r>
    <x v="55"/>
    <x v="155"/>
    <x v="1"/>
    <x v="1"/>
    <x v="0"/>
    <x v="30"/>
    <x v="21"/>
    <x v="145"/>
    <x v="1195"/>
    <x v="0"/>
    <x v="55"/>
    <x v="1"/>
  </r>
  <r>
    <x v="55"/>
    <x v="14"/>
    <x v="1"/>
    <x v="1"/>
    <x v="0"/>
    <x v="30"/>
    <x v="25"/>
    <x v="112"/>
    <x v="1196"/>
    <x v="0"/>
    <x v="55"/>
    <x v="1"/>
  </r>
  <r>
    <x v="55"/>
    <x v="41"/>
    <x v="1"/>
    <x v="1"/>
    <x v="0"/>
    <x v="30"/>
    <x v="21"/>
    <x v="113"/>
    <x v="1197"/>
    <x v="0"/>
    <x v="55"/>
    <x v="1"/>
  </r>
  <r>
    <x v="55"/>
    <x v="73"/>
    <x v="1"/>
    <x v="1"/>
    <x v="0"/>
    <x v="30"/>
    <x v="21"/>
    <x v="39"/>
    <x v="899"/>
    <x v="0"/>
    <x v="55"/>
    <x v="1"/>
  </r>
  <r>
    <x v="55"/>
    <x v="1"/>
    <x v="1"/>
    <x v="1"/>
    <x v="0"/>
    <x v="30"/>
    <x v="1"/>
    <x v="1"/>
    <x v="1"/>
    <x v="295"/>
    <x v="55"/>
    <x v="1"/>
  </r>
  <r>
    <x v="55"/>
    <x v="85"/>
    <x v="2"/>
    <x v="2"/>
    <x v="0"/>
    <x v="17"/>
    <x v="21"/>
    <x v="161"/>
    <x v="110"/>
    <x v="0"/>
    <x v="55"/>
    <x v="1"/>
  </r>
  <r>
    <x v="55"/>
    <x v="24"/>
    <x v="2"/>
    <x v="2"/>
    <x v="0"/>
    <x v="17"/>
    <x v="21"/>
    <x v="202"/>
    <x v="1198"/>
    <x v="0"/>
    <x v="55"/>
    <x v="1"/>
  </r>
  <r>
    <x v="55"/>
    <x v="144"/>
    <x v="2"/>
    <x v="2"/>
    <x v="0"/>
    <x v="17"/>
    <x v="26"/>
    <x v="162"/>
    <x v="1199"/>
    <x v="0"/>
    <x v="55"/>
    <x v="1"/>
  </r>
  <r>
    <x v="55"/>
    <x v="71"/>
    <x v="6"/>
    <x v="6"/>
    <x v="0"/>
    <x v="17"/>
    <x v="21"/>
    <x v="37"/>
    <x v="1200"/>
    <x v="0"/>
    <x v="55"/>
    <x v="1"/>
  </r>
  <r>
    <x v="55"/>
    <x v="71"/>
    <x v="6"/>
    <x v="6"/>
    <x v="0"/>
    <x v="17"/>
    <x v="26"/>
    <x v="37"/>
    <x v="1201"/>
    <x v="0"/>
    <x v="55"/>
    <x v="1"/>
  </r>
  <r>
    <x v="55"/>
    <x v="137"/>
    <x v="6"/>
    <x v="6"/>
    <x v="0"/>
    <x v="17"/>
    <x v="21"/>
    <x v="102"/>
    <x v="1202"/>
    <x v="0"/>
    <x v="55"/>
    <x v="1"/>
  </r>
  <r>
    <x v="55"/>
    <x v="23"/>
    <x v="3"/>
    <x v="3"/>
    <x v="0"/>
    <x v="17"/>
    <x v="26"/>
    <x v="221"/>
    <x v="911"/>
    <x v="0"/>
    <x v="55"/>
    <x v="1"/>
  </r>
  <r>
    <x v="55"/>
    <x v="60"/>
    <x v="3"/>
    <x v="3"/>
    <x v="0"/>
    <x v="17"/>
    <x v="21"/>
    <x v="57"/>
    <x v="1202"/>
    <x v="0"/>
    <x v="55"/>
    <x v="1"/>
  </r>
  <r>
    <x v="55"/>
    <x v="148"/>
    <x v="3"/>
    <x v="3"/>
    <x v="0"/>
    <x v="17"/>
    <x v="25"/>
    <x v="174"/>
    <x v="907"/>
    <x v="0"/>
    <x v="55"/>
    <x v="1"/>
  </r>
  <r>
    <x v="55"/>
    <x v="148"/>
    <x v="3"/>
    <x v="3"/>
    <x v="0"/>
    <x v="17"/>
    <x v="21"/>
    <x v="174"/>
    <x v="670"/>
    <x v="0"/>
    <x v="55"/>
    <x v="1"/>
  </r>
  <r>
    <x v="55"/>
    <x v="79"/>
    <x v="3"/>
    <x v="3"/>
    <x v="0"/>
    <x v="17"/>
    <x v="21"/>
    <x v="142"/>
    <x v="1203"/>
    <x v="0"/>
    <x v="55"/>
    <x v="1"/>
  </r>
  <r>
    <x v="55"/>
    <x v="68"/>
    <x v="4"/>
    <x v="4"/>
    <x v="0"/>
    <x v="17"/>
    <x v="26"/>
    <x v="222"/>
    <x v="1204"/>
    <x v="0"/>
    <x v="55"/>
    <x v="1"/>
  </r>
  <r>
    <x v="55"/>
    <x v="81"/>
    <x v="4"/>
    <x v="4"/>
    <x v="0"/>
    <x v="17"/>
    <x v="21"/>
    <x v="175"/>
    <x v="911"/>
    <x v="0"/>
    <x v="55"/>
    <x v="1"/>
  </r>
  <r>
    <x v="55"/>
    <x v="162"/>
    <x v="4"/>
    <x v="4"/>
    <x v="0"/>
    <x v="17"/>
    <x v="21"/>
    <x v="192"/>
    <x v="1205"/>
    <x v="0"/>
    <x v="55"/>
    <x v="1"/>
  </r>
  <r>
    <x v="55"/>
    <x v="50"/>
    <x v="4"/>
    <x v="4"/>
    <x v="0"/>
    <x v="17"/>
    <x v="26"/>
    <x v="77"/>
    <x v="1206"/>
    <x v="0"/>
    <x v="55"/>
    <x v="1"/>
  </r>
  <r>
    <x v="55"/>
    <x v="89"/>
    <x v="4"/>
    <x v="4"/>
    <x v="0"/>
    <x v="17"/>
    <x v="26"/>
    <x v="154"/>
    <x v="899"/>
    <x v="0"/>
    <x v="55"/>
    <x v="1"/>
  </r>
  <r>
    <x v="55"/>
    <x v="90"/>
    <x v="0"/>
    <x v="0"/>
    <x v="0"/>
    <x v="17"/>
    <x v="21"/>
    <x v="79"/>
    <x v="1207"/>
    <x v="0"/>
    <x v="55"/>
    <x v="1"/>
  </r>
  <r>
    <x v="55"/>
    <x v="159"/>
    <x v="0"/>
    <x v="0"/>
    <x v="0"/>
    <x v="17"/>
    <x v="21"/>
    <x v="177"/>
    <x v="881"/>
    <x v="0"/>
    <x v="55"/>
    <x v="1"/>
  </r>
  <r>
    <x v="55"/>
    <x v="159"/>
    <x v="0"/>
    <x v="0"/>
    <x v="0"/>
    <x v="17"/>
    <x v="26"/>
    <x v="177"/>
    <x v="1208"/>
    <x v="0"/>
    <x v="55"/>
    <x v="1"/>
  </r>
  <r>
    <x v="55"/>
    <x v="0"/>
    <x v="0"/>
    <x v="0"/>
    <x v="0"/>
    <x v="17"/>
    <x v="26"/>
    <x v="197"/>
    <x v="862"/>
    <x v="0"/>
    <x v="55"/>
    <x v="1"/>
  </r>
  <r>
    <x v="55"/>
    <x v="53"/>
    <x v="0"/>
    <x v="0"/>
    <x v="0"/>
    <x v="17"/>
    <x v="21"/>
    <x v="144"/>
    <x v="1209"/>
    <x v="0"/>
    <x v="55"/>
    <x v="1"/>
  </r>
  <r>
    <x v="55"/>
    <x v="46"/>
    <x v="0"/>
    <x v="0"/>
    <x v="0"/>
    <x v="17"/>
    <x v="26"/>
    <x v="155"/>
    <x v="1210"/>
    <x v="0"/>
    <x v="55"/>
    <x v="1"/>
  </r>
  <r>
    <x v="55"/>
    <x v="32"/>
    <x v="5"/>
    <x v="5"/>
    <x v="0"/>
    <x v="17"/>
    <x v="21"/>
    <x v="81"/>
    <x v="862"/>
    <x v="0"/>
    <x v="55"/>
    <x v="1"/>
  </r>
  <r>
    <x v="55"/>
    <x v="13"/>
    <x v="5"/>
    <x v="5"/>
    <x v="0"/>
    <x v="17"/>
    <x v="26"/>
    <x v="120"/>
    <x v="1211"/>
    <x v="0"/>
    <x v="55"/>
    <x v="1"/>
  </r>
  <r>
    <x v="55"/>
    <x v="72"/>
    <x v="5"/>
    <x v="5"/>
    <x v="0"/>
    <x v="17"/>
    <x v="21"/>
    <x v="38"/>
    <x v="53"/>
    <x v="0"/>
    <x v="55"/>
    <x v="1"/>
  </r>
  <r>
    <x v="55"/>
    <x v="141"/>
    <x v="5"/>
    <x v="5"/>
    <x v="0"/>
    <x v="17"/>
    <x v="21"/>
    <x v="185"/>
    <x v="797"/>
    <x v="0"/>
    <x v="55"/>
    <x v="1"/>
  </r>
  <r>
    <x v="55"/>
    <x v="141"/>
    <x v="5"/>
    <x v="5"/>
    <x v="0"/>
    <x v="17"/>
    <x v="26"/>
    <x v="185"/>
    <x v="1212"/>
    <x v="0"/>
    <x v="55"/>
    <x v="1"/>
  </r>
  <r>
    <x v="55"/>
    <x v="40"/>
    <x v="1"/>
    <x v="1"/>
    <x v="0"/>
    <x v="17"/>
    <x v="21"/>
    <x v="125"/>
    <x v="835"/>
    <x v="0"/>
    <x v="55"/>
    <x v="1"/>
  </r>
  <r>
    <x v="55"/>
    <x v="161"/>
    <x v="1"/>
    <x v="1"/>
    <x v="0"/>
    <x v="17"/>
    <x v="21"/>
    <x v="186"/>
    <x v="1213"/>
    <x v="0"/>
    <x v="55"/>
    <x v="1"/>
  </r>
  <r>
    <x v="55"/>
    <x v="95"/>
    <x v="1"/>
    <x v="1"/>
    <x v="0"/>
    <x v="17"/>
    <x v="25"/>
    <x v="97"/>
    <x v="1214"/>
    <x v="0"/>
    <x v="55"/>
    <x v="1"/>
  </r>
  <r>
    <x v="55"/>
    <x v="155"/>
    <x v="1"/>
    <x v="1"/>
    <x v="0"/>
    <x v="17"/>
    <x v="26"/>
    <x v="145"/>
    <x v="852"/>
    <x v="0"/>
    <x v="55"/>
    <x v="1"/>
  </r>
  <r>
    <x v="55"/>
    <x v="55"/>
    <x v="1"/>
    <x v="1"/>
    <x v="0"/>
    <x v="17"/>
    <x v="26"/>
    <x v="188"/>
    <x v="1212"/>
    <x v="0"/>
    <x v="55"/>
    <x v="1"/>
  </r>
  <r>
    <x v="55"/>
    <x v="1"/>
    <x v="1"/>
    <x v="1"/>
    <x v="0"/>
    <x v="17"/>
    <x v="1"/>
    <x v="1"/>
    <x v="1"/>
    <x v="296"/>
    <x v="55"/>
    <x v="1"/>
  </r>
  <r>
    <x v="55"/>
    <x v="158"/>
    <x v="2"/>
    <x v="2"/>
    <x v="0"/>
    <x v="31"/>
    <x v="21"/>
    <x v="168"/>
    <x v="1215"/>
    <x v="0"/>
    <x v="55"/>
    <x v="1"/>
  </r>
  <r>
    <x v="55"/>
    <x v="107"/>
    <x v="2"/>
    <x v="2"/>
    <x v="0"/>
    <x v="31"/>
    <x v="21"/>
    <x v="158"/>
    <x v="1216"/>
    <x v="0"/>
    <x v="55"/>
    <x v="1"/>
  </r>
  <r>
    <x v="55"/>
    <x v="84"/>
    <x v="2"/>
    <x v="2"/>
    <x v="0"/>
    <x v="31"/>
    <x v="21"/>
    <x v="203"/>
    <x v="1217"/>
    <x v="0"/>
    <x v="55"/>
    <x v="1"/>
  </r>
  <r>
    <x v="55"/>
    <x v="129"/>
    <x v="2"/>
    <x v="2"/>
    <x v="0"/>
    <x v="31"/>
    <x v="21"/>
    <x v="204"/>
    <x v="1218"/>
    <x v="0"/>
    <x v="55"/>
    <x v="1"/>
  </r>
  <r>
    <x v="55"/>
    <x v="111"/>
    <x v="2"/>
    <x v="2"/>
    <x v="0"/>
    <x v="31"/>
    <x v="21"/>
    <x v="75"/>
    <x v="1219"/>
    <x v="0"/>
    <x v="55"/>
    <x v="1"/>
  </r>
  <r>
    <x v="55"/>
    <x v="146"/>
    <x v="6"/>
    <x v="6"/>
    <x v="0"/>
    <x v="31"/>
    <x v="21"/>
    <x v="172"/>
    <x v="1220"/>
    <x v="0"/>
    <x v="55"/>
    <x v="1"/>
  </r>
  <r>
    <x v="55"/>
    <x v="87"/>
    <x v="6"/>
    <x v="6"/>
    <x v="0"/>
    <x v="31"/>
    <x v="21"/>
    <x v="189"/>
    <x v="1221"/>
    <x v="0"/>
    <x v="55"/>
    <x v="1"/>
  </r>
  <r>
    <x v="55"/>
    <x v="163"/>
    <x v="6"/>
    <x v="6"/>
    <x v="0"/>
    <x v="31"/>
    <x v="21"/>
    <x v="195"/>
    <x v="1222"/>
    <x v="0"/>
    <x v="55"/>
    <x v="1"/>
  </r>
  <r>
    <x v="55"/>
    <x v="15"/>
    <x v="6"/>
    <x v="6"/>
    <x v="0"/>
    <x v="31"/>
    <x v="21"/>
    <x v="216"/>
    <x v="1223"/>
    <x v="0"/>
    <x v="55"/>
    <x v="1"/>
  </r>
  <r>
    <x v="55"/>
    <x v="60"/>
    <x v="3"/>
    <x v="3"/>
    <x v="0"/>
    <x v="31"/>
    <x v="21"/>
    <x v="57"/>
    <x v="1224"/>
    <x v="0"/>
    <x v="55"/>
    <x v="1"/>
  </r>
  <r>
    <x v="55"/>
    <x v="10"/>
    <x v="3"/>
    <x v="3"/>
    <x v="0"/>
    <x v="31"/>
    <x v="21"/>
    <x v="123"/>
    <x v="1225"/>
    <x v="0"/>
    <x v="55"/>
    <x v="1"/>
  </r>
  <r>
    <x v="55"/>
    <x v="27"/>
    <x v="3"/>
    <x v="3"/>
    <x v="0"/>
    <x v="31"/>
    <x v="21"/>
    <x v="43"/>
    <x v="1226"/>
    <x v="0"/>
    <x v="55"/>
    <x v="1"/>
  </r>
  <r>
    <x v="55"/>
    <x v="43"/>
    <x v="3"/>
    <x v="3"/>
    <x v="0"/>
    <x v="31"/>
    <x v="21"/>
    <x v="71"/>
    <x v="1183"/>
    <x v="0"/>
    <x v="55"/>
    <x v="1"/>
  </r>
  <r>
    <x v="55"/>
    <x v="131"/>
    <x v="3"/>
    <x v="3"/>
    <x v="0"/>
    <x v="31"/>
    <x v="21"/>
    <x v="163"/>
    <x v="1227"/>
    <x v="0"/>
    <x v="55"/>
    <x v="1"/>
  </r>
  <r>
    <x v="55"/>
    <x v="68"/>
    <x v="4"/>
    <x v="4"/>
    <x v="0"/>
    <x v="31"/>
    <x v="21"/>
    <x v="222"/>
    <x v="1228"/>
    <x v="0"/>
    <x v="55"/>
    <x v="1"/>
  </r>
  <r>
    <x v="55"/>
    <x v="81"/>
    <x v="4"/>
    <x v="4"/>
    <x v="0"/>
    <x v="31"/>
    <x v="21"/>
    <x v="175"/>
    <x v="1229"/>
    <x v="0"/>
    <x v="55"/>
    <x v="1"/>
  </r>
  <r>
    <x v="55"/>
    <x v="30"/>
    <x v="4"/>
    <x v="4"/>
    <x v="0"/>
    <x v="31"/>
    <x v="21"/>
    <x v="159"/>
    <x v="1230"/>
    <x v="0"/>
    <x v="55"/>
    <x v="1"/>
  </r>
  <r>
    <x v="55"/>
    <x v="52"/>
    <x v="0"/>
    <x v="0"/>
    <x v="0"/>
    <x v="31"/>
    <x v="21"/>
    <x v="107"/>
    <x v="1231"/>
    <x v="0"/>
    <x v="55"/>
    <x v="1"/>
  </r>
  <r>
    <x v="55"/>
    <x v="119"/>
    <x v="0"/>
    <x v="0"/>
    <x v="0"/>
    <x v="31"/>
    <x v="21"/>
    <x v="96"/>
    <x v="1232"/>
    <x v="0"/>
    <x v="55"/>
    <x v="1"/>
  </r>
  <r>
    <x v="55"/>
    <x v="136"/>
    <x v="0"/>
    <x v="0"/>
    <x v="0"/>
    <x v="31"/>
    <x v="21"/>
    <x v="100"/>
    <x v="1194"/>
    <x v="0"/>
    <x v="55"/>
    <x v="1"/>
  </r>
  <r>
    <x v="55"/>
    <x v="166"/>
    <x v="0"/>
    <x v="0"/>
    <x v="0"/>
    <x v="31"/>
    <x v="21"/>
    <x v="217"/>
    <x v="951"/>
    <x v="0"/>
    <x v="55"/>
    <x v="1"/>
  </r>
  <r>
    <x v="55"/>
    <x v="72"/>
    <x v="5"/>
    <x v="5"/>
    <x v="0"/>
    <x v="31"/>
    <x v="21"/>
    <x v="38"/>
    <x v="1233"/>
    <x v="0"/>
    <x v="55"/>
    <x v="1"/>
  </r>
  <r>
    <x v="55"/>
    <x v="125"/>
    <x v="5"/>
    <x v="5"/>
    <x v="0"/>
    <x v="31"/>
    <x v="21"/>
    <x v="82"/>
    <x v="1234"/>
    <x v="0"/>
    <x v="55"/>
    <x v="1"/>
  </r>
  <r>
    <x v="55"/>
    <x v="77"/>
    <x v="5"/>
    <x v="5"/>
    <x v="0"/>
    <x v="31"/>
    <x v="21"/>
    <x v="156"/>
    <x v="1235"/>
    <x v="0"/>
    <x v="55"/>
    <x v="1"/>
  </r>
  <r>
    <x v="55"/>
    <x v="139"/>
    <x v="5"/>
    <x v="5"/>
    <x v="0"/>
    <x v="31"/>
    <x v="21"/>
    <x v="110"/>
    <x v="835"/>
    <x v="0"/>
    <x v="55"/>
    <x v="1"/>
  </r>
  <r>
    <x v="55"/>
    <x v="151"/>
    <x v="1"/>
    <x v="1"/>
    <x v="0"/>
    <x v="31"/>
    <x v="21"/>
    <x v="166"/>
    <x v="896"/>
    <x v="0"/>
    <x v="55"/>
    <x v="1"/>
  </r>
  <r>
    <x v="55"/>
    <x v="42"/>
    <x v="1"/>
    <x v="1"/>
    <x v="0"/>
    <x v="31"/>
    <x v="21"/>
    <x v="167"/>
    <x v="905"/>
    <x v="0"/>
    <x v="55"/>
    <x v="1"/>
  </r>
  <r>
    <x v="55"/>
    <x v="152"/>
    <x v="1"/>
    <x v="1"/>
    <x v="0"/>
    <x v="31"/>
    <x v="21"/>
    <x v="194"/>
    <x v="1236"/>
    <x v="0"/>
    <x v="55"/>
    <x v="1"/>
  </r>
  <r>
    <x v="55"/>
    <x v="98"/>
    <x v="1"/>
    <x v="1"/>
    <x v="0"/>
    <x v="31"/>
    <x v="21"/>
    <x v="198"/>
    <x v="1237"/>
    <x v="0"/>
    <x v="55"/>
    <x v="1"/>
  </r>
  <r>
    <x v="55"/>
    <x v="128"/>
    <x v="1"/>
    <x v="1"/>
    <x v="0"/>
    <x v="31"/>
    <x v="21"/>
    <x v="164"/>
    <x v="1238"/>
    <x v="0"/>
    <x v="55"/>
    <x v="1"/>
  </r>
  <r>
    <x v="55"/>
    <x v="1"/>
    <x v="1"/>
    <x v="1"/>
    <x v="0"/>
    <x v="31"/>
    <x v="1"/>
    <x v="1"/>
    <x v="1"/>
    <x v="297"/>
    <x v="55"/>
    <x v="1"/>
  </r>
  <r>
    <x v="55"/>
    <x v="70"/>
    <x v="2"/>
    <x v="2"/>
    <x v="0"/>
    <x v="32"/>
    <x v="21"/>
    <x v="36"/>
    <x v="1239"/>
    <x v="0"/>
    <x v="55"/>
    <x v="1"/>
  </r>
  <r>
    <x v="55"/>
    <x v="16"/>
    <x v="2"/>
    <x v="2"/>
    <x v="0"/>
    <x v="32"/>
    <x v="21"/>
    <x v="93"/>
    <x v="1240"/>
    <x v="0"/>
    <x v="55"/>
    <x v="1"/>
  </r>
  <r>
    <x v="55"/>
    <x v="106"/>
    <x v="2"/>
    <x v="2"/>
    <x v="0"/>
    <x v="32"/>
    <x v="21"/>
    <x v="223"/>
    <x v="1241"/>
    <x v="0"/>
    <x v="55"/>
    <x v="1"/>
  </r>
  <r>
    <x v="55"/>
    <x v="47"/>
    <x v="2"/>
    <x v="2"/>
    <x v="0"/>
    <x v="32"/>
    <x v="21"/>
    <x v="68"/>
    <x v="1242"/>
    <x v="0"/>
    <x v="55"/>
    <x v="1"/>
  </r>
  <r>
    <x v="55"/>
    <x v="85"/>
    <x v="2"/>
    <x v="2"/>
    <x v="0"/>
    <x v="32"/>
    <x v="21"/>
    <x v="161"/>
    <x v="1243"/>
    <x v="0"/>
    <x v="55"/>
    <x v="1"/>
  </r>
  <r>
    <x v="55"/>
    <x v="84"/>
    <x v="2"/>
    <x v="2"/>
    <x v="0"/>
    <x v="32"/>
    <x v="21"/>
    <x v="203"/>
    <x v="1244"/>
    <x v="0"/>
    <x v="55"/>
    <x v="1"/>
  </r>
  <r>
    <x v="55"/>
    <x v="35"/>
    <x v="2"/>
    <x v="2"/>
    <x v="0"/>
    <x v="32"/>
    <x v="21"/>
    <x v="170"/>
    <x v="1245"/>
    <x v="0"/>
    <x v="55"/>
    <x v="1"/>
  </r>
  <r>
    <x v="55"/>
    <x v="110"/>
    <x v="2"/>
    <x v="2"/>
    <x v="0"/>
    <x v="32"/>
    <x v="21"/>
    <x v="171"/>
    <x v="1246"/>
    <x v="0"/>
    <x v="55"/>
    <x v="1"/>
  </r>
  <r>
    <x v="55"/>
    <x v="111"/>
    <x v="2"/>
    <x v="2"/>
    <x v="0"/>
    <x v="32"/>
    <x v="21"/>
    <x v="75"/>
    <x v="1247"/>
    <x v="0"/>
    <x v="55"/>
    <x v="1"/>
  </r>
  <r>
    <x v="55"/>
    <x v="86"/>
    <x v="6"/>
    <x v="6"/>
    <x v="0"/>
    <x v="32"/>
    <x v="21"/>
    <x v="224"/>
    <x v="1248"/>
    <x v="0"/>
    <x v="55"/>
    <x v="1"/>
  </r>
  <r>
    <x v="55"/>
    <x v="36"/>
    <x v="6"/>
    <x v="6"/>
    <x v="0"/>
    <x v="32"/>
    <x v="21"/>
    <x v="94"/>
    <x v="1249"/>
    <x v="0"/>
    <x v="55"/>
    <x v="1"/>
  </r>
  <r>
    <x v="55"/>
    <x v="147"/>
    <x v="6"/>
    <x v="6"/>
    <x v="0"/>
    <x v="32"/>
    <x v="21"/>
    <x v="132"/>
    <x v="1250"/>
    <x v="0"/>
    <x v="55"/>
    <x v="1"/>
  </r>
  <r>
    <x v="55"/>
    <x v="137"/>
    <x v="6"/>
    <x v="6"/>
    <x v="0"/>
    <x v="32"/>
    <x v="21"/>
    <x v="102"/>
    <x v="1220"/>
    <x v="0"/>
    <x v="55"/>
    <x v="1"/>
  </r>
  <r>
    <x v="55"/>
    <x v="74"/>
    <x v="3"/>
    <x v="3"/>
    <x v="0"/>
    <x v="32"/>
    <x v="21"/>
    <x v="151"/>
    <x v="1251"/>
    <x v="0"/>
    <x v="55"/>
    <x v="1"/>
  </r>
  <r>
    <x v="55"/>
    <x v="26"/>
    <x v="3"/>
    <x v="3"/>
    <x v="0"/>
    <x v="32"/>
    <x v="21"/>
    <x v="115"/>
    <x v="1252"/>
    <x v="0"/>
    <x v="55"/>
    <x v="1"/>
  </r>
  <r>
    <x v="55"/>
    <x v="60"/>
    <x v="3"/>
    <x v="3"/>
    <x v="0"/>
    <x v="32"/>
    <x v="21"/>
    <x v="57"/>
    <x v="456"/>
    <x v="0"/>
    <x v="55"/>
    <x v="1"/>
  </r>
  <r>
    <x v="55"/>
    <x v="108"/>
    <x v="3"/>
    <x v="3"/>
    <x v="0"/>
    <x v="32"/>
    <x v="25"/>
    <x v="63"/>
    <x v="1253"/>
    <x v="0"/>
    <x v="55"/>
    <x v="1"/>
  </r>
  <r>
    <x v="55"/>
    <x v="108"/>
    <x v="3"/>
    <x v="3"/>
    <x v="0"/>
    <x v="32"/>
    <x v="21"/>
    <x v="63"/>
    <x v="1254"/>
    <x v="0"/>
    <x v="55"/>
    <x v="1"/>
  </r>
  <r>
    <x v="55"/>
    <x v="135"/>
    <x v="3"/>
    <x v="3"/>
    <x v="0"/>
    <x v="32"/>
    <x v="21"/>
    <x v="149"/>
    <x v="882"/>
    <x v="0"/>
    <x v="55"/>
    <x v="1"/>
  </r>
  <r>
    <x v="55"/>
    <x v="114"/>
    <x v="3"/>
    <x v="3"/>
    <x v="0"/>
    <x v="32"/>
    <x v="21"/>
    <x v="76"/>
    <x v="1255"/>
    <x v="0"/>
    <x v="55"/>
    <x v="1"/>
  </r>
  <r>
    <x v="55"/>
    <x v="56"/>
    <x v="3"/>
    <x v="3"/>
    <x v="0"/>
    <x v="32"/>
    <x v="21"/>
    <x v="153"/>
    <x v="1256"/>
    <x v="0"/>
    <x v="55"/>
    <x v="1"/>
  </r>
  <r>
    <x v="55"/>
    <x v="99"/>
    <x v="3"/>
    <x v="3"/>
    <x v="0"/>
    <x v="32"/>
    <x v="21"/>
    <x v="116"/>
    <x v="1257"/>
    <x v="0"/>
    <x v="55"/>
    <x v="1"/>
  </r>
  <r>
    <x v="55"/>
    <x v="68"/>
    <x v="4"/>
    <x v="4"/>
    <x v="0"/>
    <x v="32"/>
    <x v="21"/>
    <x v="222"/>
    <x v="1258"/>
    <x v="0"/>
    <x v="55"/>
    <x v="1"/>
  </r>
  <r>
    <x v="55"/>
    <x v="68"/>
    <x v="4"/>
    <x v="4"/>
    <x v="0"/>
    <x v="32"/>
    <x v="26"/>
    <x v="222"/>
    <x v="1259"/>
    <x v="0"/>
    <x v="55"/>
    <x v="1"/>
  </r>
  <r>
    <x v="55"/>
    <x v="81"/>
    <x v="4"/>
    <x v="4"/>
    <x v="0"/>
    <x v="32"/>
    <x v="21"/>
    <x v="175"/>
    <x v="896"/>
    <x v="0"/>
    <x v="55"/>
    <x v="1"/>
  </r>
  <r>
    <x v="55"/>
    <x v="126"/>
    <x v="4"/>
    <x v="4"/>
    <x v="0"/>
    <x v="32"/>
    <x v="21"/>
    <x v="83"/>
    <x v="1260"/>
    <x v="0"/>
    <x v="55"/>
    <x v="1"/>
  </r>
  <r>
    <x v="55"/>
    <x v="78"/>
    <x v="4"/>
    <x v="4"/>
    <x v="0"/>
    <x v="32"/>
    <x v="21"/>
    <x v="160"/>
    <x v="1261"/>
    <x v="0"/>
    <x v="55"/>
    <x v="1"/>
  </r>
  <r>
    <x v="55"/>
    <x v="90"/>
    <x v="0"/>
    <x v="0"/>
    <x v="0"/>
    <x v="32"/>
    <x v="21"/>
    <x v="79"/>
    <x v="1262"/>
    <x v="0"/>
    <x v="55"/>
    <x v="1"/>
  </r>
  <r>
    <x v="55"/>
    <x v="159"/>
    <x v="0"/>
    <x v="0"/>
    <x v="0"/>
    <x v="32"/>
    <x v="21"/>
    <x v="177"/>
    <x v="1263"/>
    <x v="0"/>
    <x v="55"/>
    <x v="1"/>
  </r>
  <r>
    <x v="55"/>
    <x v="120"/>
    <x v="0"/>
    <x v="0"/>
    <x v="0"/>
    <x v="32"/>
    <x v="21"/>
    <x v="212"/>
    <x v="1264"/>
    <x v="0"/>
    <x v="55"/>
    <x v="1"/>
  </r>
  <r>
    <x v="55"/>
    <x v="100"/>
    <x v="0"/>
    <x v="0"/>
    <x v="0"/>
    <x v="32"/>
    <x v="21"/>
    <x v="73"/>
    <x v="1265"/>
    <x v="0"/>
    <x v="55"/>
    <x v="1"/>
  </r>
  <r>
    <x v="55"/>
    <x v="92"/>
    <x v="0"/>
    <x v="0"/>
    <x v="0"/>
    <x v="32"/>
    <x v="21"/>
    <x v="109"/>
    <x v="1266"/>
    <x v="0"/>
    <x v="55"/>
    <x v="1"/>
  </r>
  <r>
    <x v="55"/>
    <x v="136"/>
    <x v="0"/>
    <x v="0"/>
    <x v="0"/>
    <x v="32"/>
    <x v="21"/>
    <x v="100"/>
    <x v="1267"/>
    <x v="0"/>
    <x v="55"/>
    <x v="1"/>
  </r>
  <r>
    <x v="55"/>
    <x v="32"/>
    <x v="5"/>
    <x v="5"/>
    <x v="0"/>
    <x v="32"/>
    <x v="21"/>
    <x v="81"/>
    <x v="1268"/>
    <x v="0"/>
    <x v="55"/>
    <x v="1"/>
  </r>
  <r>
    <x v="55"/>
    <x v="76"/>
    <x v="5"/>
    <x v="5"/>
    <x v="0"/>
    <x v="32"/>
    <x v="21"/>
    <x v="182"/>
    <x v="1269"/>
    <x v="0"/>
    <x v="55"/>
    <x v="1"/>
  </r>
  <r>
    <x v="55"/>
    <x v="72"/>
    <x v="5"/>
    <x v="5"/>
    <x v="0"/>
    <x v="32"/>
    <x v="21"/>
    <x v="38"/>
    <x v="758"/>
    <x v="0"/>
    <x v="55"/>
    <x v="1"/>
  </r>
  <r>
    <x v="55"/>
    <x v="168"/>
    <x v="5"/>
    <x v="5"/>
    <x v="0"/>
    <x v="32"/>
    <x v="21"/>
    <x v="225"/>
    <x v="1157"/>
    <x v="0"/>
    <x v="55"/>
    <x v="1"/>
  </r>
  <r>
    <x v="55"/>
    <x v="153"/>
    <x v="5"/>
    <x v="5"/>
    <x v="0"/>
    <x v="32"/>
    <x v="21"/>
    <x v="157"/>
    <x v="1270"/>
    <x v="0"/>
    <x v="55"/>
    <x v="1"/>
  </r>
  <r>
    <x v="55"/>
    <x v="124"/>
    <x v="5"/>
    <x v="5"/>
    <x v="0"/>
    <x v="32"/>
    <x v="21"/>
    <x v="206"/>
    <x v="1271"/>
    <x v="0"/>
    <x v="55"/>
    <x v="1"/>
  </r>
  <r>
    <x v="55"/>
    <x v="95"/>
    <x v="1"/>
    <x v="1"/>
    <x v="0"/>
    <x v="32"/>
    <x v="21"/>
    <x v="97"/>
    <x v="1272"/>
    <x v="0"/>
    <x v="55"/>
    <x v="1"/>
  </r>
  <r>
    <x v="55"/>
    <x v="42"/>
    <x v="1"/>
    <x v="1"/>
    <x v="0"/>
    <x v="32"/>
    <x v="21"/>
    <x v="167"/>
    <x v="865"/>
    <x v="0"/>
    <x v="55"/>
    <x v="1"/>
  </r>
  <r>
    <x v="55"/>
    <x v="73"/>
    <x v="1"/>
    <x v="1"/>
    <x v="0"/>
    <x v="32"/>
    <x v="21"/>
    <x v="39"/>
    <x v="1273"/>
    <x v="0"/>
    <x v="55"/>
    <x v="1"/>
  </r>
  <r>
    <x v="55"/>
    <x v="128"/>
    <x v="1"/>
    <x v="1"/>
    <x v="0"/>
    <x v="32"/>
    <x v="21"/>
    <x v="164"/>
    <x v="765"/>
    <x v="0"/>
    <x v="55"/>
    <x v="1"/>
  </r>
  <r>
    <x v="55"/>
    <x v="1"/>
    <x v="1"/>
    <x v="1"/>
    <x v="0"/>
    <x v="32"/>
    <x v="1"/>
    <x v="1"/>
    <x v="1"/>
    <x v="298"/>
    <x v="55"/>
    <x v="1"/>
  </r>
  <r>
    <x v="55"/>
    <x v="62"/>
    <x v="4"/>
    <x v="4"/>
    <x v="0"/>
    <x v="33"/>
    <x v="21"/>
    <x v="176"/>
    <x v="1274"/>
    <x v="0"/>
    <x v="55"/>
    <x v="1"/>
  </r>
  <r>
    <x v="55"/>
    <x v="14"/>
    <x v="1"/>
    <x v="1"/>
    <x v="0"/>
    <x v="33"/>
    <x v="25"/>
    <x v="112"/>
    <x v="1275"/>
    <x v="0"/>
    <x v="55"/>
    <x v="1"/>
  </r>
  <r>
    <x v="55"/>
    <x v="1"/>
    <x v="1"/>
    <x v="1"/>
    <x v="0"/>
    <x v="33"/>
    <x v="1"/>
    <x v="1"/>
    <x v="1"/>
    <x v="299"/>
    <x v="55"/>
    <x v="1"/>
  </r>
  <r>
    <x v="55"/>
    <x v="134"/>
    <x v="6"/>
    <x v="6"/>
    <x v="0"/>
    <x v="34"/>
    <x v="21"/>
    <x v="226"/>
    <x v="1276"/>
    <x v="0"/>
    <x v="55"/>
    <x v="1"/>
  </r>
  <r>
    <x v="55"/>
    <x v="147"/>
    <x v="6"/>
    <x v="6"/>
    <x v="0"/>
    <x v="34"/>
    <x v="21"/>
    <x v="132"/>
    <x v="1277"/>
    <x v="0"/>
    <x v="55"/>
    <x v="1"/>
  </r>
  <r>
    <x v="55"/>
    <x v="104"/>
    <x v="3"/>
    <x v="3"/>
    <x v="0"/>
    <x v="34"/>
    <x v="21"/>
    <x v="196"/>
    <x v="1278"/>
    <x v="0"/>
    <x v="55"/>
    <x v="1"/>
  </r>
  <r>
    <x v="55"/>
    <x v="81"/>
    <x v="4"/>
    <x v="4"/>
    <x v="0"/>
    <x v="34"/>
    <x v="21"/>
    <x v="175"/>
    <x v="1279"/>
    <x v="0"/>
    <x v="55"/>
    <x v="1"/>
  </r>
  <r>
    <x v="55"/>
    <x v="159"/>
    <x v="0"/>
    <x v="0"/>
    <x v="0"/>
    <x v="34"/>
    <x v="21"/>
    <x v="177"/>
    <x v="1280"/>
    <x v="0"/>
    <x v="55"/>
    <x v="1"/>
  </r>
  <r>
    <x v="55"/>
    <x v="72"/>
    <x v="5"/>
    <x v="5"/>
    <x v="0"/>
    <x v="34"/>
    <x v="21"/>
    <x v="38"/>
    <x v="1281"/>
    <x v="0"/>
    <x v="55"/>
    <x v="1"/>
  </r>
  <r>
    <x v="55"/>
    <x v="42"/>
    <x v="1"/>
    <x v="1"/>
    <x v="0"/>
    <x v="34"/>
    <x v="21"/>
    <x v="167"/>
    <x v="1282"/>
    <x v="0"/>
    <x v="55"/>
    <x v="1"/>
  </r>
  <r>
    <x v="55"/>
    <x v="1"/>
    <x v="1"/>
    <x v="1"/>
    <x v="0"/>
    <x v="34"/>
    <x v="1"/>
    <x v="1"/>
    <x v="1"/>
    <x v="300"/>
    <x v="55"/>
    <x v="1"/>
  </r>
  <r>
    <x v="55"/>
    <x v="70"/>
    <x v="2"/>
    <x v="2"/>
    <x v="0"/>
    <x v="18"/>
    <x v="21"/>
    <x v="36"/>
    <x v="1283"/>
    <x v="0"/>
    <x v="55"/>
    <x v="1"/>
  </r>
  <r>
    <x v="55"/>
    <x v="64"/>
    <x v="2"/>
    <x v="2"/>
    <x v="0"/>
    <x v="18"/>
    <x v="25"/>
    <x v="139"/>
    <x v="1284"/>
    <x v="0"/>
    <x v="55"/>
    <x v="1"/>
  </r>
  <r>
    <x v="55"/>
    <x v="25"/>
    <x v="2"/>
    <x v="2"/>
    <x v="0"/>
    <x v="18"/>
    <x v="21"/>
    <x v="169"/>
    <x v="899"/>
    <x v="0"/>
    <x v="55"/>
    <x v="1"/>
  </r>
  <r>
    <x v="55"/>
    <x v="35"/>
    <x v="2"/>
    <x v="2"/>
    <x v="0"/>
    <x v="18"/>
    <x v="21"/>
    <x v="170"/>
    <x v="1285"/>
    <x v="0"/>
    <x v="55"/>
    <x v="1"/>
  </r>
  <r>
    <x v="55"/>
    <x v="110"/>
    <x v="2"/>
    <x v="2"/>
    <x v="0"/>
    <x v="18"/>
    <x v="25"/>
    <x v="171"/>
    <x v="907"/>
    <x v="0"/>
    <x v="55"/>
    <x v="1"/>
  </r>
  <r>
    <x v="55"/>
    <x v="110"/>
    <x v="2"/>
    <x v="2"/>
    <x v="0"/>
    <x v="18"/>
    <x v="21"/>
    <x v="171"/>
    <x v="1286"/>
    <x v="0"/>
    <x v="55"/>
    <x v="1"/>
  </r>
  <r>
    <x v="55"/>
    <x v="111"/>
    <x v="2"/>
    <x v="2"/>
    <x v="0"/>
    <x v="18"/>
    <x v="21"/>
    <x v="75"/>
    <x v="736"/>
    <x v="0"/>
    <x v="55"/>
    <x v="1"/>
  </r>
  <r>
    <x v="55"/>
    <x v="36"/>
    <x v="6"/>
    <x v="6"/>
    <x v="0"/>
    <x v="18"/>
    <x v="25"/>
    <x v="94"/>
    <x v="1287"/>
    <x v="0"/>
    <x v="55"/>
    <x v="1"/>
  </r>
  <r>
    <x v="55"/>
    <x v="164"/>
    <x v="6"/>
    <x v="6"/>
    <x v="0"/>
    <x v="18"/>
    <x v="25"/>
    <x v="200"/>
    <x v="1288"/>
    <x v="0"/>
    <x v="55"/>
    <x v="1"/>
  </r>
  <r>
    <x v="55"/>
    <x v="137"/>
    <x v="6"/>
    <x v="6"/>
    <x v="0"/>
    <x v="18"/>
    <x v="21"/>
    <x v="102"/>
    <x v="736"/>
    <x v="0"/>
    <x v="55"/>
    <x v="1"/>
  </r>
  <r>
    <x v="55"/>
    <x v="60"/>
    <x v="3"/>
    <x v="3"/>
    <x v="0"/>
    <x v="18"/>
    <x v="21"/>
    <x v="57"/>
    <x v="782"/>
    <x v="0"/>
    <x v="55"/>
    <x v="1"/>
  </r>
  <r>
    <x v="55"/>
    <x v="79"/>
    <x v="3"/>
    <x v="3"/>
    <x v="0"/>
    <x v="18"/>
    <x v="21"/>
    <x v="142"/>
    <x v="1289"/>
    <x v="0"/>
    <x v="55"/>
    <x v="1"/>
  </r>
  <r>
    <x v="55"/>
    <x v="89"/>
    <x v="4"/>
    <x v="4"/>
    <x v="0"/>
    <x v="18"/>
    <x v="21"/>
    <x v="154"/>
    <x v="736"/>
    <x v="0"/>
    <x v="55"/>
    <x v="1"/>
  </r>
  <r>
    <x v="55"/>
    <x v="51"/>
    <x v="4"/>
    <x v="4"/>
    <x v="0"/>
    <x v="18"/>
    <x v="21"/>
    <x v="34"/>
    <x v="815"/>
    <x v="0"/>
    <x v="55"/>
    <x v="1"/>
  </r>
  <r>
    <x v="55"/>
    <x v="90"/>
    <x v="0"/>
    <x v="0"/>
    <x v="0"/>
    <x v="18"/>
    <x v="21"/>
    <x v="79"/>
    <x v="1290"/>
    <x v="0"/>
    <x v="55"/>
    <x v="1"/>
  </r>
  <r>
    <x v="55"/>
    <x v="168"/>
    <x v="5"/>
    <x v="5"/>
    <x v="0"/>
    <x v="18"/>
    <x v="21"/>
    <x v="225"/>
    <x v="736"/>
    <x v="0"/>
    <x v="55"/>
    <x v="1"/>
  </r>
  <r>
    <x v="55"/>
    <x v="139"/>
    <x v="5"/>
    <x v="5"/>
    <x v="0"/>
    <x v="18"/>
    <x v="21"/>
    <x v="110"/>
    <x v="735"/>
    <x v="0"/>
    <x v="55"/>
    <x v="1"/>
  </r>
  <r>
    <x v="55"/>
    <x v="161"/>
    <x v="1"/>
    <x v="1"/>
    <x v="0"/>
    <x v="18"/>
    <x v="21"/>
    <x v="186"/>
    <x v="736"/>
    <x v="0"/>
    <x v="55"/>
    <x v="1"/>
  </r>
  <r>
    <x v="55"/>
    <x v="95"/>
    <x v="1"/>
    <x v="1"/>
    <x v="0"/>
    <x v="18"/>
    <x v="21"/>
    <x v="97"/>
    <x v="736"/>
    <x v="0"/>
    <x v="55"/>
    <x v="1"/>
  </r>
  <r>
    <x v="55"/>
    <x v="155"/>
    <x v="1"/>
    <x v="1"/>
    <x v="0"/>
    <x v="18"/>
    <x v="21"/>
    <x v="145"/>
    <x v="1291"/>
    <x v="0"/>
    <x v="55"/>
    <x v="1"/>
  </r>
  <r>
    <x v="55"/>
    <x v="1"/>
    <x v="1"/>
    <x v="1"/>
    <x v="0"/>
    <x v="18"/>
    <x v="1"/>
    <x v="1"/>
    <x v="1"/>
    <x v="301"/>
    <x v="55"/>
    <x v="1"/>
  </r>
  <r>
    <x v="56"/>
    <x v="117"/>
    <x v="0"/>
    <x v="0"/>
    <x v="0"/>
    <x v="2"/>
    <x v="20"/>
    <x v="227"/>
    <x v="750"/>
    <x v="0"/>
    <x v="56"/>
    <x v="1"/>
  </r>
  <r>
    <x v="56"/>
    <x v="42"/>
    <x v="1"/>
    <x v="1"/>
    <x v="0"/>
    <x v="2"/>
    <x v="20"/>
    <x v="227"/>
    <x v="747"/>
    <x v="0"/>
    <x v="56"/>
    <x v="1"/>
  </r>
  <r>
    <x v="56"/>
    <x v="1"/>
    <x v="1"/>
    <x v="1"/>
    <x v="0"/>
    <x v="2"/>
    <x v="1"/>
    <x v="1"/>
    <x v="1"/>
    <x v="302"/>
    <x v="56"/>
    <x v="1"/>
  </r>
  <r>
    <x v="56"/>
    <x v="1"/>
    <x v="1"/>
    <x v="1"/>
    <x v="0"/>
    <x v="0"/>
    <x v="1"/>
    <x v="1"/>
    <x v="1"/>
    <x v="303"/>
    <x v="56"/>
    <x v="1"/>
  </r>
  <r>
    <x v="57"/>
    <x v="88"/>
    <x v="6"/>
    <x v="6"/>
    <x v="0"/>
    <x v="2"/>
    <x v="20"/>
    <x v="228"/>
    <x v="1292"/>
    <x v="0"/>
    <x v="57"/>
    <x v="1"/>
  </r>
  <r>
    <x v="57"/>
    <x v="38"/>
    <x v="4"/>
    <x v="4"/>
    <x v="0"/>
    <x v="2"/>
    <x v="20"/>
    <x v="228"/>
    <x v="742"/>
    <x v="0"/>
    <x v="57"/>
    <x v="1"/>
  </r>
  <r>
    <x v="57"/>
    <x v="31"/>
    <x v="4"/>
    <x v="4"/>
    <x v="0"/>
    <x v="2"/>
    <x v="20"/>
    <x v="228"/>
    <x v="742"/>
    <x v="0"/>
    <x v="57"/>
    <x v="1"/>
  </r>
  <r>
    <x v="57"/>
    <x v="159"/>
    <x v="0"/>
    <x v="0"/>
    <x v="0"/>
    <x v="2"/>
    <x v="20"/>
    <x v="228"/>
    <x v="737"/>
    <x v="0"/>
    <x v="57"/>
    <x v="1"/>
  </r>
  <r>
    <x v="57"/>
    <x v="91"/>
    <x v="0"/>
    <x v="0"/>
    <x v="0"/>
    <x v="2"/>
    <x v="20"/>
    <x v="228"/>
    <x v="747"/>
    <x v="0"/>
    <x v="57"/>
    <x v="1"/>
  </r>
  <r>
    <x v="57"/>
    <x v="121"/>
    <x v="0"/>
    <x v="0"/>
    <x v="0"/>
    <x v="2"/>
    <x v="20"/>
    <x v="228"/>
    <x v="744"/>
    <x v="0"/>
    <x v="57"/>
    <x v="1"/>
  </r>
  <r>
    <x v="57"/>
    <x v="46"/>
    <x v="0"/>
    <x v="0"/>
    <x v="0"/>
    <x v="2"/>
    <x v="20"/>
    <x v="228"/>
    <x v="744"/>
    <x v="0"/>
    <x v="57"/>
    <x v="1"/>
  </r>
  <r>
    <x v="57"/>
    <x v="41"/>
    <x v="1"/>
    <x v="1"/>
    <x v="0"/>
    <x v="2"/>
    <x v="20"/>
    <x v="228"/>
    <x v="1293"/>
    <x v="0"/>
    <x v="57"/>
    <x v="1"/>
  </r>
  <r>
    <x v="57"/>
    <x v="73"/>
    <x v="1"/>
    <x v="1"/>
    <x v="0"/>
    <x v="2"/>
    <x v="20"/>
    <x v="228"/>
    <x v="744"/>
    <x v="0"/>
    <x v="57"/>
    <x v="1"/>
  </r>
  <r>
    <x v="57"/>
    <x v="1"/>
    <x v="1"/>
    <x v="1"/>
    <x v="0"/>
    <x v="2"/>
    <x v="1"/>
    <x v="1"/>
    <x v="1"/>
    <x v="304"/>
    <x v="57"/>
    <x v="1"/>
  </r>
  <r>
    <x v="58"/>
    <x v="70"/>
    <x v="2"/>
    <x v="2"/>
    <x v="0"/>
    <x v="2"/>
    <x v="26"/>
    <x v="36"/>
    <x v="865"/>
    <x v="0"/>
    <x v="58"/>
    <x v="1"/>
  </r>
  <r>
    <x v="58"/>
    <x v="106"/>
    <x v="2"/>
    <x v="2"/>
    <x v="0"/>
    <x v="2"/>
    <x v="21"/>
    <x v="223"/>
    <x v="782"/>
    <x v="0"/>
    <x v="58"/>
    <x v="1"/>
  </r>
  <r>
    <x v="58"/>
    <x v="164"/>
    <x v="6"/>
    <x v="6"/>
    <x v="0"/>
    <x v="2"/>
    <x v="21"/>
    <x v="200"/>
    <x v="761"/>
    <x v="0"/>
    <x v="58"/>
    <x v="1"/>
  </r>
  <r>
    <x v="58"/>
    <x v="78"/>
    <x v="4"/>
    <x v="4"/>
    <x v="0"/>
    <x v="2"/>
    <x v="21"/>
    <x v="160"/>
    <x v="782"/>
    <x v="0"/>
    <x v="58"/>
    <x v="1"/>
  </r>
  <r>
    <x v="58"/>
    <x v="160"/>
    <x v="0"/>
    <x v="0"/>
    <x v="0"/>
    <x v="2"/>
    <x v="26"/>
    <x v="179"/>
    <x v="1294"/>
    <x v="0"/>
    <x v="58"/>
    <x v="1"/>
  </r>
  <r>
    <x v="58"/>
    <x v="58"/>
    <x v="1"/>
    <x v="1"/>
    <x v="0"/>
    <x v="2"/>
    <x v="21"/>
    <x v="84"/>
    <x v="1295"/>
    <x v="0"/>
    <x v="58"/>
    <x v="1"/>
  </r>
  <r>
    <x v="58"/>
    <x v="40"/>
    <x v="1"/>
    <x v="1"/>
    <x v="0"/>
    <x v="2"/>
    <x v="26"/>
    <x v="125"/>
    <x v="1296"/>
    <x v="0"/>
    <x v="58"/>
    <x v="1"/>
  </r>
  <r>
    <x v="58"/>
    <x v="127"/>
    <x v="1"/>
    <x v="1"/>
    <x v="0"/>
    <x v="2"/>
    <x v="21"/>
    <x v="85"/>
    <x v="1295"/>
    <x v="0"/>
    <x v="58"/>
    <x v="1"/>
  </r>
  <r>
    <x v="58"/>
    <x v="1"/>
    <x v="1"/>
    <x v="1"/>
    <x v="0"/>
    <x v="2"/>
    <x v="1"/>
    <x v="1"/>
    <x v="1"/>
    <x v="305"/>
    <x v="58"/>
    <x v="1"/>
  </r>
  <r>
    <x v="59"/>
    <x v="56"/>
    <x v="3"/>
    <x v="3"/>
    <x v="0"/>
    <x v="2"/>
    <x v="21"/>
    <x v="153"/>
    <x v="814"/>
    <x v="0"/>
    <x v="59"/>
    <x v="1"/>
  </r>
  <r>
    <x v="59"/>
    <x v="120"/>
    <x v="0"/>
    <x v="0"/>
    <x v="0"/>
    <x v="2"/>
    <x v="20"/>
    <x v="229"/>
    <x v="814"/>
    <x v="0"/>
    <x v="59"/>
    <x v="1"/>
  </r>
  <r>
    <x v="59"/>
    <x v="83"/>
    <x v="1"/>
    <x v="1"/>
    <x v="0"/>
    <x v="2"/>
    <x v="26"/>
    <x v="215"/>
    <x v="1"/>
    <x v="306"/>
    <x v="59"/>
    <x v="1"/>
  </r>
  <r>
    <x v="59"/>
    <x v="1"/>
    <x v="1"/>
    <x v="1"/>
    <x v="0"/>
    <x v="2"/>
    <x v="1"/>
    <x v="1"/>
    <x v="1"/>
    <x v="307"/>
    <x v="59"/>
    <x v="1"/>
  </r>
  <r>
    <x v="60"/>
    <x v="143"/>
    <x v="2"/>
    <x v="2"/>
    <x v="0"/>
    <x v="2"/>
    <x v="20"/>
    <x v="230"/>
    <x v="1297"/>
    <x v="0"/>
    <x v="60"/>
    <x v="1"/>
  </r>
  <r>
    <x v="60"/>
    <x v="157"/>
    <x v="2"/>
    <x v="2"/>
    <x v="0"/>
    <x v="2"/>
    <x v="20"/>
    <x v="230"/>
    <x v="1298"/>
    <x v="0"/>
    <x v="60"/>
    <x v="1"/>
  </r>
  <r>
    <x v="60"/>
    <x v="36"/>
    <x v="6"/>
    <x v="6"/>
    <x v="0"/>
    <x v="2"/>
    <x v="20"/>
    <x v="230"/>
    <x v="1299"/>
    <x v="0"/>
    <x v="60"/>
    <x v="1"/>
  </r>
  <r>
    <x v="60"/>
    <x v="147"/>
    <x v="6"/>
    <x v="6"/>
    <x v="0"/>
    <x v="2"/>
    <x v="20"/>
    <x v="230"/>
    <x v="768"/>
    <x v="0"/>
    <x v="60"/>
    <x v="1"/>
  </r>
  <r>
    <x v="60"/>
    <x v="108"/>
    <x v="3"/>
    <x v="3"/>
    <x v="0"/>
    <x v="2"/>
    <x v="20"/>
    <x v="230"/>
    <x v="814"/>
    <x v="0"/>
    <x v="60"/>
    <x v="1"/>
  </r>
  <r>
    <x v="60"/>
    <x v="1"/>
    <x v="1"/>
    <x v="1"/>
    <x v="0"/>
    <x v="2"/>
    <x v="1"/>
    <x v="1"/>
    <x v="1"/>
    <x v="308"/>
    <x v="60"/>
    <x v="1"/>
  </r>
  <r>
    <x v="61"/>
    <x v="61"/>
    <x v="3"/>
    <x v="3"/>
    <x v="0"/>
    <x v="2"/>
    <x v="20"/>
    <x v="231"/>
    <x v="780"/>
    <x v="0"/>
    <x v="61"/>
    <x v="1"/>
  </r>
  <r>
    <x v="61"/>
    <x v="56"/>
    <x v="3"/>
    <x v="3"/>
    <x v="0"/>
    <x v="2"/>
    <x v="29"/>
    <x v="51"/>
    <x v="1"/>
    <x v="188"/>
    <x v="61"/>
    <x v="1"/>
  </r>
  <r>
    <x v="61"/>
    <x v="90"/>
    <x v="0"/>
    <x v="0"/>
    <x v="0"/>
    <x v="2"/>
    <x v="21"/>
    <x v="79"/>
    <x v="974"/>
    <x v="0"/>
    <x v="61"/>
    <x v="1"/>
  </r>
  <r>
    <x v="61"/>
    <x v="91"/>
    <x v="0"/>
    <x v="0"/>
    <x v="0"/>
    <x v="2"/>
    <x v="21"/>
    <x v="118"/>
    <x v="974"/>
    <x v="0"/>
    <x v="61"/>
    <x v="1"/>
  </r>
  <r>
    <x v="61"/>
    <x v="1"/>
    <x v="1"/>
    <x v="1"/>
    <x v="0"/>
    <x v="2"/>
    <x v="1"/>
    <x v="1"/>
    <x v="1"/>
    <x v="309"/>
    <x v="61"/>
    <x v="1"/>
  </r>
  <r>
    <x v="61"/>
    <x v="11"/>
    <x v="6"/>
    <x v="6"/>
    <x v="0"/>
    <x v="1"/>
    <x v="21"/>
    <x v="91"/>
    <x v="839"/>
    <x v="0"/>
    <x v="61"/>
    <x v="1"/>
  </r>
  <r>
    <x v="61"/>
    <x v="1"/>
    <x v="1"/>
    <x v="1"/>
    <x v="0"/>
    <x v="1"/>
    <x v="1"/>
    <x v="1"/>
    <x v="1"/>
    <x v="310"/>
    <x v="61"/>
    <x v="1"/>
  </r>
  <r>
    <x v="62"/>
    <x v="71"/>
    <x v="6"/>
    <x v="6"/>
    <x v="0"/>
    <x v="2"/>
    <x v="20"/>
    <x v="232"/>
    <x v="742"/>
    <x v="0"/>
    <x v="62"/>
    <x v="1"/>
  </r>
  <r>
    <x v="62"/>
    <x v="22"/>
    <x v="1"/>
    <x v="1"/>
    <x v="0"/>
    <x v="2"/>
    <x v="20"/>
    <x v="232"/>
    <x v="751"/>
    <x v="0"/>
    <x v="62"/>
    <x v="1"/>
  </r>
  <r>
    <x v="62"/>
    <x v="1"/>
    <x v="1"/>
    <x v="1"/>
    <x v="0"/>
    <x v="2"/>
    <x v="1"/>
    <x v="1"/>
    <x v="1"/>
    <x v="311"/>
    <x v="62"/>
    <x v="1"/>
  </r>
  <r>
    <x v="63"/>
    <x v="135"/>
    <x v="3"/>
    <x v="3"/>
    <x v="0"/>
    <x v="2"/>
    <x v="21"/>
    <x v="149"/>
    <x v="1046"/>
    <x v="0"/>
    <x v="63"/>
    <x v="1"/>
  </r>
  <r>
    <x v="63"/>
    <x v="114"/>
    <x v="3"/>
    <x v="3"/>
    <x v="0"/>
    <x v="2"/>
    <x v="20"/>
    <x v="233"/>
    <x v="771"/>
    <x v="0"/>
    <x v="63"/>
    <x v="1"/>
  </r>
  <r>
    <x v="63"/>
    <x v="68"/>
    <x v="4"/>
    <x v="4"/>
    <x v="0"/>
    <x v="2"/>
    <x v="20"/>
    <x v="233"/>
    <x v="816"/>
    <x v="0"/>
    <x v="63"/>
    <x v="1"/>
  </r>
  <r>
    <x v="63"/>
    <x v="132"/>
    <x v="4"/>
    <x v="4"/>
    <x v="0"/>
    <x v="2"/>
    <x v="20"/>
    <x v="233"/>
    <x v="771"/>
    <x v="0"/>
    <x v="63"/>
    <x v="1"/>
  </r>
  <r>
    <x v="63"/>
    <x v="89"/>
    <x v="4"/>
    <x v="4"/>
    <x v="0"/>
    <x v="2"/>
    <x v="20"/>
    <x v="233"/>
    <x v="1300"/>
    <x v="0"/>
    <x v="63"/>
    <x v="1"/>
  </r>
  <r>
    <x v="63"/>
    <x v="52"/>
    <x v="0"/>
    <x v="0"/>
    <x v="0"/>
    <x v="2"/>
    <x v="20"/>
    <x v="233"/>
    <x v="771"/>
    <x v="0"/>
    <x v="63"/>
    <x v="1"/>
  </r>
  <r>
    <x v="63"/>
    <x v="120"/>
    <x v="0"/>
    <x v="0"/>
    <x v="0"/>
    <x v="2"/>
    <x v="20"/>
    <x v="233"/>
    <x v="1300"/>
    <x v="0"/>
    <x v="63"/>
    <x v="1"/>
  </r>
  <r>
    <x v="63"/>
    <x v="77"/>
    <x v="5"/>
    <x v="5"/>
    <x v="0"/>
    <x v="2"/>
    <x v="20"/>
    <x v="233"/>
    <x v="771"/>
    <x v="0"/>
    <x v="63"/>
    <x v="1"/>
  </r>
  <r>
    <x v="63"/>
    <x v="155"/>
    <x v="1"/>
    <x v="1"/>
    <x v="0"/>
    <x v="2"/>
    <x v="21"/>
    <x v="145"/>
    <x v="769"/>
    <x v="0"/>
    <x v="63"/>
    <x v="1"/>
  </r>
  <r>
    <x v="63"/>
    <x v="1"/>
    <x v="1"/>
    <x v="1"/>
    <x v="0"/>
    <x v="2"/>
    <x v="1"/>
    <x v="1"/>
    <x v="1"/>
    <x v="312"/>
    <x v="63"/>
    <x v="1"/>
  </r>
  <r>
    <x v="64"/>
    <x v="35"/>
    <x v="2"/>
    <x v="2"/>
    <x v="0"/>
    <x v="2"/>
    <x v="20"/>
    <x v="234"/>
    <x v="747"/>
    <x v="0"/>
    <x v="64"/>
    <x v="1"/>
  </r>
  <r>
    <x v="64"/>
    <x v="79"/>
    <x v="3"/>
    <x v="3"/>
    <x v="0"/>
    <x v="2"/>
    <x v="20"/>
    <x v="234"/>
    <x v="744"/>
    <x v="0"/>
    <x v="64"/>
    <x v="1"/>
  </r>
  <r>
    <x v="64"/>
    <x v="4"/>
    <x v="4"/>
    <x v="4"/>
    <x v="0"/>
    <x v="2"/>
    <x v="20"/>
    <x v="234"/>
    <x v="768"/>
    <x v="0"/>
    <x v="64"/>
    <x v="1"/>
  </r>
  <r>
    <x v="64"/>
    <x v="51"/>
    <x v="4"/>
    <x v="4"/>
    <x v="0"/>
    <x v="2"/>
    <x v="20"/>
    <x v="234"/>
    <x v="776"/>
    <x v="0"/>
    <x v="64"/>
    <x v="1"/>
  </r>
  <r>
    <x v="64"/>
    <x v="98"/>
    <x v="1"/>
    <x v="1"/>
    <x v="0"/>
    <x v="2"/>
    <x v="20"/>
    <x v="234"/>
    <x v="1301"/>
    <x v="0"/>
    <x v="64"/>
    <x v="1"/>
  </r>
  <r>
    <x v="64"/>
    <x v="128"/>
    <x v="1"/>
    <x v="1"/>
    <x v="0"/>
    <x v="2"/>
    <x v="20"/>
    <x v="234"/>
    <x v="747"/>
    <x v="0"/>
    <x v="64"/>
    <x v="1"/>
  </r>
  <r>
    <x v="64"/>
    <x v="1"/>
    <x v="1"/>
    <x v="1"/>
    <x v="0"/>
    <x v="2"/>
    <x v="1"/>
    <x v="1"/>
    <x v="1"/>
    <x v="313"/>
    <x v="64"/>
    <x v="1"/>
  </r>
  <r>
    <x v="64"/>
    <x v="28"/>
    <x v="3"/>
    <x v="3"/>
    <x v="0"/>
    <x v="0"/>
    <x v="23"/>
    <x v="235"/>
    <x v="1"/>
    <x v="314"/>
    <x v="64"/>
    <x v="1"/>
  </r>
  <r>
    <x v="64"/>
    <x v="44"/>
    <x v="3"/>
    <x v="3"/>
    <x v="0"/>
    <x v="0"/>
    <x v="30"/>
    <x v="236"/>
    <x v="776"/>
    <x v="0"/>
    <x v="64"/>
    <x v="1"/>
  </r>
  <r>
    <x v="64"/>
    <x v="44"/>
    <x v="3"/>
    <x v="3"/>
    <x v="0"/>
    <x v="0"/>
    <x v="31"/>
    <x v="236"/>
    <x v="776"/>
    <x v="0"/>
    <x v="64"/>
    <x v="1"/>
  </r>
  <r>
    <x v="64"/>
    <x v="1"/>
    <x v="1"/>
    <x v="1"/>
    <x v="0"/>
    <x v="0"/>
    <x v="1"/>
    <x v="1"/>
    <x v="1"/>
    <x v="314"/>
    <x v="64"/>
    <x v="1"/>
  </r>
  <r>
    <x v="65"/>
    <x v="10"/>
    <x v="3"/>
    <x v="3"/>
    <x v="0"/>
    <x v="2"/>
    <x v="21"/>
    <x v="123"/>
    <x v="909"/>
    <x v="0"/>
    <x v="65"/>
    <x v="1"/>
  </r>
  <r>
    <x v="65"/>
    <x v="1"/>
    <x v="1"/>
    <x v="1"/>
    <x v="0"/>
    <x v="2"/>
    <x v="1"/>
    <x v="1"/>
    <x v="1"/>
    <x v="315"/>
    <x v="65"/>
    <x v="1"/>
  </r>
  <r>
    <x v="66"/>
    <x v="70"/>
    <x v="2"/>
    <x v="2"/>
    <x v="0"/>
    <x v="2"/>
    <x v="21"/>
    <x v="36"/>
    <x v="769"/>
    <x v="0"/>
    <x v="66"/>
    <x v="1"/>
  </r>
  <r>
    <x v="66"/>
    <x v="85"/>
    <x v="2"/>
    <x v="2"/>
    <x v="0"/>
    <x v="2"/>
    <x v="20"/>
    <x v="237"/>
    <x v="771"/>
    <x v="0"/>
    <x v="66"/>
    <x v="1"/>
  </r>
  <r>
    <x v="66"/>
    <x v="129"/>
    <x v="2"/>
    <x v="2"/>
    <x v="0"/>
    <x v="2"/>
    <x v="20"/>
    <x v="237"/>
    <x v="771"/>
    <x v="0"/>
    <x v="66"/>
    <x v="1"/>
  </r>
  <r>
    <x v="66"/>
    <x v="167"/>
    <x v="6"/>
    <x v="6"/>
    <x v="0"/>
    <x v="2"/>
    <x v="20"/>
    <x v="237"/>
    <x v="771"/>
    <x v="0"/>
    <x v="66"/>
    <x v="1"/>
  </r>
  <r>
    <x v="66"/>
    <x v="36"/>
    <x v="6"/>
    <x v="6"/>
    <x v="0"/>
    <x v="2"/>
    <x v="20"/>
    <x v="237"/>
    <x v="771"/>
    <x v="0"/>
    <x v="66"/>
    <x v="1"/>
  </r>
  <r>
    <x v="66"/>
    <x v="11"/>
    <x v="6"/>
    <x v="6"/>
    <x v="0"/>
    <x v="2"/>
    <x v="20"/>
    <x v="237"/>
    <x v="1302"/>
    <x v="0"/>
    <x v="66"/>
    <x v="1"/>
  </r>
  <r>
    <x v="66"/>
    <x v="74"/>
    <x v="3"/>
    <x v="3"/>
    <x v="0"/>
    <x v="2"/>
    <x v="20"/>
    <x v="237"/>
    <x v="771"/>
    <x v="0"/>
    <x v="66"/>
    <x v="1"/>
  </r>
  <r>
    <x v="66"/>
    <x v="131"/>
    <x v="3"/>
    <x v="3"/>
    <x v="0"/>
    <x v="2"/>
    <x v="20"/>
    <x v="237"/>
    <x v="771"/>
    <x v="0"/>
    <x v="66"/>
    <x v="1"/>
  </r>
  <r>
    <x v="66"/>
    <x v="31"/>
    <x v="4"/>
    <x v="4"/>
    <x v="0"/>
    <x v="2"/>
    <x v="20"/>
    <x v="237"/>
    <x v="873"/>
    <x v="0"/>
    <x v="66"/>
    <x v="1"/>
  </r>
  <r>
    <x v="66"/>
    <x v="90"/>
    <x v="0"/>
    <x v="0"/>
    <x v="0"/>
    <x v="2"/>
    <x v="20"/>
    <x v="237"/>
    <x v="771"/>
    <x v="0"/>
    <x v="66"/>
    <x v="1"/>
  </r>
  <r>
    <x v="66"/>
    <x v="57"/>
    <x v="0"/>
    <x v="0"/>
    <x v="0"/>
    <x v="2"/>
    <x v="20"/>
    <x v="237"/>
    <x v="771"/>
    <x v="0"/>
    <x v="66"/>
    <x v="1"/>
  </r>
  <r>
    <x v="66"/>
    <x v="100"/>
    <x v="0"/>
    <x v="0"/>
    <x v="0"/>
    <x v="2"/>
    <x v="20"/>
    <x v="237"/>
    <x v="873"/>
    <x v="0"/>
    <x v="66"/>
    <x v="1"/>
  </r>
  <r>
    <x v="66"/>
    <x v="46"/>
    <x v="0"/>
    <x v="0"/>
    <x v="0"/>
    <x v="2"/>
    <x v="20"/>
    <x v="237"/>
    <x v="873"/>
    <x v="0"/>
    <x v="66"/>
    <x v="1"/>
  </r>
  <r>
    <x v="66"/>
    <x v="93"/>
    <x v="0"/>
    <x v="0"/>
    <x v="0"/>
    <x v="2"/>
    <x v="20"/>
    <x v="237"/>
    <x v="873"/>
    <x v="0"/>
    <x v="66"/>
    <x v="1"/>
  </r>
  <r>
    <x v="66"/>
    <x v="63"/>
    <x v="5"/>
    <x v="5"/>
    <x v="0"/>
    <x v="2"/>
    <x v="20"/>
    <x v="237"/>
    <x v="769"/>
    <x v="0"/>
    <x v="66"/>
    <x v="1"/>
  </r>
  <r>
    <x v="66"/>
    <x v="20"/>
    <x v="5"/>
    <x v="5"/>
    <x v="0"/>
    <x v="2"/>
    <x v="21"/>
    <x v="45"/>
    <x v="769"/>
    <x v="0"/>
    <x v="66"/>
    <x v="1"/>
  </r>
  <r>
    <x v="66"/>
    <x v="1"/>
    <x v="1"/>
    <x v="1"/>
    <x v="0"/>
    <x v="2"/>
    <x v="1"/>
    <x v="1"/>
    <x v="1"/>
    <x v="316"/>
    <x v="66"/>
    <x v="1"/>
  </r>
  <r>
    <x v="66"/>
    <x v="11"/>
    <x v="6"/>
    <x v="6"/>
    <x v="0"/>
    <x v="0"/>
    <x v="21"/>
    <x v="91"/>
    <x v="819"/>
    <x v="0"/>
    <x v="66"/>
    <x v="1"/>
  </r>
  <r>
    <x v="66"/>
    <x v="121"/>
    <x v="0"/>
    <x v="0"/>
    <x v="0"/>
    <x v="0"/>
    <x v="21"/>
    <x v="80"/>
    <x v="769"/>
    <x v="0"/>
    <x v="66"/>
    <x v="1"/>
  </r>
  <r>
    <x v="66"/>
    <x v="1"/>
    <x v="1"/>
    <x v="1"/>
    <x v="0"/>
    <x v="0"/>
    <x v="1"/>
    <x v="1"/>
    <x v="1"/>
    <x v="317"/>
    <x v="66"/>
    <x v="1"/>
  </r>
  <r>
    <x v="67"/>
    <x v="64"/>
    <x v="2"/>
    <x v="2"/>
    <x v="0"/>
    <x v="2"/>
    <x v="20"/>
    <x v="238"/>
    <x v="771"/>
    <x v="0"/>
    <x v="67"/>
    <x v="1"/>
  </r>
  <r>
    <x v="67"/>
    <x v="107"/>
    <x v="2"/>
    <x v="2"/>
    <x v="0"/>
    <x v="2"/>
    <x v="20"/>
    <x v="238"/>
    <x v="1303"/>
    <x v="0"/>
    <x v="67"/>
    <x v="1"/>
  </r>
  <r>
    <x v="67"/>
    <x v="146"/>
    <x v="6"/>
    <x v="6"/>
    <x v="0"/>
    <x v="2"/>
    <x v="20"/>
    <x v="238"/>
    <x v="769"/>
    <x v="0"/>
    <x v="67"/>
    <x v="1"/>
  </r>
  <r>
    <x v="67"/>
    <x v="11"/>
    <x v="6"/>
    <x v="6"/>
    <x v="0"/>
    <x v="2"/>
    <x v="21"/>
    <x v="91"/>
    <x v="803"/>
    <x v="0"/>
    <x v="67"/>
    <x v="1"/>
  </r>
  <r>
    <x v="67"/>
    <x v="49"/>
    <x v="3"/>
    <x v="3"/>
    <x v="0"/>
    <x v="2"/>
    <x v="20"/>
    <x v="238"/>
    <x v="805"/>
    <x v="0"/>
    <x v="67"/>
    <x v="1"/>
  </r>
  <r>
    <x v="67"/>
    <x v="120"/>
    <x v="0"/>
    <x v="0"/>
    <x v="0"/>
    <x v="2"/>
    <x v="20"/>
    <x v="238"/>
    <x v="1304"/>
    <x v="0"/>
    <x v="67"/>
    <x v="1"/>
  </r>
  <r>
    <x v="67"/>
    <x v="20"/>
    <x v="5"/>
    <x v="5"/>
    <x v="0"/>
    <x v="2"/>
    <x v="20"/>
    <x v="238"/>
    <x v="1304"/>
    <x v="0"/>
    <x v="67"/>
    <x v="1"/>
  </r>
  <r>
    <x v="67"/>
    <x v="127"/>
    <x v="1"/>
    <x v="1"/>
    <x v="0"/>
    <x v="2"/>
    <x v="20"/>
    <x v="238"/>
    <x v="814"/>
    <x v="0"/>
    <x v="67"/>
    <x v="1"/>
  </r>
  <r>
    <x v="67"/>
    <x v="1"/>
    <x v="1"/>
    <x v="1"/>
    <x v="0"/>
    <x v="2"/>
    <x v="1"/>
    <x v="1"/>
    <x v="1"/>
    <x v="318"/>
    <x v="67"/>
    <x v="1"/>
  </r>
  <r>
    <x v="68"/>
    <x v="91"/>
    <x v="0"/>
    <x v="0"/>
    <x v="0"/>
    <x v="2"/>
    <x v="20"/>
    <x v="239"/>
    <x v="841"/>
    <x v="0"/>
    <x v="68"/>
    <x v="1"/>
  </r>
  <r>
    <x v="68"/>
    <x v="1"/>
    <x v="1"/>
    <x v="1"/>
    <x v="0"/>
    <x v="2"/>
    <x v="1"/>
    <x v="1"/>
    <x v="1"/>
    <x v="319"/>
    <x v="68"/>
    <x v="1"/>
  </r>
  <r>
    <x v="69"/>
    <x v="111"/>
    <x v="2"/>
    <x v="2"/>
    <x v="0"/>
    <x v="2"/>
    <x v="20"/>
    <x v="240"/>
    <x v="778"/>
    <x v="0"/>
    <x v="69"/>
    <x v="1"/>
  </r>
  <r>
    <x v="69"/>
    <x v="65"/>
    <x v="6"/>
    <x v="6"/>
    <x v="0"/>
    <x v="2"/>
    <x v="20"/>
    <x v="240"/>
    <x v="778"/>
    <x v="0"/>
    <x v="69"/>
    <x v="1"/>
  </r>
  <r>
    <x v="69"/>
    <x v="113"/>
    <x v="6"/>
    <x v="6"/>
    <x v="0"/>
    <x v="2"/>
    <x v="20"/>
    <x v="240"/>
    <x v="842"/>
    <x v="0"/>
    <x v="69"/>
    <x v="1"/>
  </r>
  <r>
    <x v="69"/>
    <x v="96"/>
    <x v="6"/>
    <x v="6"/>
    <x v="0"/>
    <x v="2"/>
    <x v="20"/>
    <x v="240"/>
    <x v="744"/>
    <x v="0"/>
    <x v="69"/>
    <x v="1"/>
  </r>
  <r>
    <x v="69"/>
    <x v="26"/>
    <x v="3"/>
    <x v="3"/>
    <x v="0"/>
    <x v="2"/>
    <x v="20"/>
    <x v="240"/>
    <x v="747"/>
    <x v="0"/>
    <x v="69"/>
    <x v="1"/>
  </r>
  <r>
    <x v="69"/>
    <x v="148"/>
    <x v="3"/>
    <x v="3"/>
    <x v="0"/>
    <x v="2"/>
    <x v="20"/>
    <x v="240"/>
    <x v="747"/>
    <x v="0"/>
    <x v="69"/>
    <x v="1"/>
  </r>
  <r>
    <x v="69"/>
    <x v="78"/>
    <x v="4"/>
    <x v="4"/>
    <x v="0"/>
    <x v="2"/>
    <x v="20"/>
    <x v="240"/>
    <x v="747"/>
    <x v="0"/>
    <x v="69"/>
    <x v="1"/>
  </r>
  <r>
    <x v="69"/>
    <x v="5"/>
    <x v="0"/>
    <x v="0"/>
    <x v="0"/>
    <x v="2"/>
    <x v="20"/>
    <x v="240"/>
    <x v="842"/>
    <x v="0"/>
    <x v="69"/>
    <x v="1"/>
  </r>
  <r>
    <x v="69"/>
    <x v="73"/>
    <x v="1"/>
    <x v="1"/>
    <x v="0"/>
    <x v="2"/>
    <x v="20"/>
    <x v="240"/>
    <x v="751"/>
    <x v="0"/>
    <x v="69"/>
    <x v="1"/>
  </r>
  <r>
    <x v="69"/>
    <x v="1"/>
    <x v="1"/>
    <x v="1"/>
    <x v="0"/>
    <x v="2"/>
    <x v="1"/>
    <x v="1"/>
    <x v="1"/>
    <x v="320"/>
    <x v="69"/>
    <x v="1"/>
  </r>
  <r>
    <x v="0"/>
    <x v="79"/>
    <x v="3"/>
    <x v="3"/>
    <x v="0"/>
    <x v="2"/>
    <x v="32"/>
    <x v="142"/>
    <x v="1305"/>
    <x v="0"/>
    <x v="0"/>
    <x v="2"/>
  </r>
  <r>
    <x v="0"/>
    <x v="160"/>
    <x v="0"/>
    <x v="0"/>
    <x v="0"/>
    <x v="2"/>
    <x v="32"/>
    <x v="179"/>
    <x v="1306"/>
    <x v="0"/>
    <x v="0"/>
    <x v="2"/>
  </r>
  <r>
    <x v="0"/>
    <x v="1"/>
    <x v="1"/>
    <x v="1"/>
    <x v="0"/>
    <x v="2"/>
    <x v="1"/>
    <x v="1"/>
    <x v="1"/>
    <x v="321"/>
    <x v="0"/>
    <x v="2"/>
  </r>
  <r>
    <x v="0"/>
    <x v="148"/>
    <x v="3"/>
    <x v="3"/>
    <x v="0"/>
    <x v="0"/>
    <x v="33"/>
    <x v="174"/>
    <x v="1182"/>
    <x v="0"/>
    <x v="0"/>
    <x v="2"/>
  </r>
  <r>
    <x v="0"/>
    <x v="117"/>
    <x v="0"/>
    <x v="0"/>
    <x v="0"/>
    <x v="0"/>
    <x v="33"/>
    <x v="65"/>
    <x v="759"/>
    <x v="0"/>
    <x v="0"/>
    <x v="2"/>
  </r>
  <r>
    <x v="0"/>
    <x v="1"/>
    <x v="1"/>
    <x v="1"/>
    <x v="0"/>
    <x v="0"/>
    <x v="1"/>
    <x v="1"/>
    <x v="1"/>
    <x v="322"/>
    <x v="0"/>
    <x v="2"/>
  </r>
  <r>
    <x v="1"/>
    <x v="10"/>
    <x v="3"/>
    <x v="3"/>
    <x v="0"/>
    <x v="2"/>
    <x v="33"/>
    <x v="123"/>
    <x v="874"/>
    <x v="0"/>
    <x v="1"/>
    <x v="2"/>
  </r>
  <r>
    <x v="1"/>
    <x v="52"/>
    <x v="0"/>
    <x v="0"/>
    <x v="0"/>
    <x v="2"/>
    <x v="33"/>
    <x v="107"/>
    <x v="874"/>
    <x v="0"/>
    <x v="1"/>
    <x v="2"/>
  </r>
  <r>
    <x v="1"/>
    <x v="153"/>
    <x v="5"/>
    <x v="5"/>
    <x v="0"/>
    <x v="2"/>
    <x v="33"/>
    <x v="157"/>
    <x v="874"/>
    <x v="0"/>
    <x v="1"/>
    <x v="2"/>
  </r>
  <r>
    <x v="1"/>
    <x v="20"/>
    <x v="5"/>
    <x v="5"/>
    <x v="0"/>
    <x v="2"/>
    <x v="33"/>
    <x v="45"/>
    <x v="759"/>
    <x v="0"/>
    <x v="1"/>
    <x v="2"/>
  </r>
  <r>
    <x v="1"/>
    <x v="1"/>
    <x v="1"/>
    <x v="1"/>
    <x v="0"/>
    <x v="2"/>
    <x v="1"/>
    <x v="1"/>
    <x v="1"/>
    <x v="237"/>
    <x v="1"/>
    <x v="2"/>
  </r>
  <r>
    <x v="1"/>
    <x v="102"/>
    <x v="6"/>
    <x v="6"/>
    <x v="0"/>
    <x v="0"/>
    <x v="33"/>
    <x v="141"/>
    <x v="874"/>
    <x v="0"/>
    <x v="1"/>
    <x v="2"/>
  </r>
  <r>
    <x v="1"/>
    <x v="19"/>
    <x v="3"/>
    <x v="3"/>
    <x v="0"/>
    <x v="0"/>
    <x v="33"/>
    <x v="62"/>
    <x v="874"/>
    <x v="0"/>
    <x v="1"/>
    <x v="2"/>
  </r>
  <r>
    <x v="1"/>
    <x v="1"/>
    <x v="1"/>
    <x v="1"/>
    <x v="0"/>
    <x v="0"/>
    <x v="1"/>
    <x v="1"/>
    <x v="1"/>
    <x v="203"/>
    <x v="1"/>
    <x v="2"/>
  </r>
  <r>
    <x v="2"/>
    <x v="118"/>
    <x v="2"/>
    <x v="2"/>
    <x v="0"/>
    <x v="0"/>
    <x v="33"/>
    <x v="69"/>
    <x v="874"/>
    <x v="0"/>
    <x v="2"/>
    <x v="2"/>
  </r>
  <r>
    <x v="2"/>
    <x v="1"/>
    <x v="1"/>
    <x v="1"/>
    <x v="0"/>
    <x v="0"/>
    <x v="1"/>
    <x v="1"/>
    <x v="1"/>
    <x v="216"/>
    <x v="2"/>
    <x v="2"/>
  </r>
  <r>
    <x v="2"/>
    <x v="1"/>
    <x v="1"/>
    <x v="1"/>
    <x v="0"/>
    <x v="1"/>
    <x v="1"/>
    <x v="1"/>
    <x v="1"/>
    <x v="216"/>
    <x v="2"/>
    <x v="2"/>
  </r>
  <r>
    <x v="3"/>
    <x v="1"/>
    <x v="1"/>
    <x v="1"/>
    <x v="0"/>
    <x v="2"/>
    <x v="1"/>
    <x v="1"/>
    <x v="1"/>
    <x v="323"/>
    <x v="3"/>
    <x v="2"/>
  </r>
  <r>
    <x v="3"/>
    <x v="1"/>
    <x v="1"/>
    <x v="1"/>
    <x v="0"/>
    <x v="1"/>
    <x v="1"/>
    <x v="1"/>
    <x v="1"/>
    <x v="216"/>
    <x v="3"/>
    <x v="2"/>
  </r>
  <r>
    <x v="4"/>
    <x v="70"/>
    <x v="2"/>
    <x v="2"/>
    <x v="0"/>
    <x v="2"/>
    <x v="33"/>
    <x v="36"/>
    <x v="874"/>
    <x v="0"/>
    <x v="4"/>
    <x v="2"/>
  </r>
  <r>
    <x v="4"/>
    <x v="144"/>
    <x v="2"/>
    <x v="2"/>
    <x v="0"/>
    <x v="2"/>
    <x v="32"/>
    <x v="162"/>
    <x v="1307"/>
    <x v="0"/>
    <x v="4"/>
    <x v="2"/>
  </r>
  <r>
    <x v="4"/>
    <x v="79"/>
    <x v="3"/>
    <x v="3"/>
    <x v="0"/>
    <x v="2"/>
    <x v="32"/>
    <x v="142"/>
    <x v="1308"/>
    <x v="0"/>
    <x v="4"/>
    <x v="2"/>
  </r>
  <r>
    <x v="4"/>
    <x v="79"/>
    <x v="3"/>
    <x v="3"/>
    <x v="0"/>
    <x v="2"/>
    <x v="33"/>
    <x v="142"/>
    <x v="759"/>
    <x v="0"/>
    <x v="4"/>
    <x v="2"/>
  </r>
  <r>
    <x v="4"/>
    <x v="13"/>
    <x v="5"/>
    <x v="5"/>
    <x v="0"/>
    <x v="2"/>
    <x v="32"/>
    <x v="120"/>
    <x v="1309"/>
    <x v="0"/>
    <x v="4"/>
    <x v="2"/>
  </r>
  <r>
    <x v="4"/>
    <x v="33"/>
    <x v="1"/>
    <x v="1"/>
    <x v="0"/>
    <x v="2"/>
    <x v="32"/>
    <x v="241"/>
    <x v="1310"/>
    <x v="0"/>
    <x v="4"/>
    <x v="2"/>
  </r>
  <r>
    <x v="4"/>
    <x v="1"/>
    <x v="1"/>
    <x v="1"/>
    <x v="0"/>
    <x v="2"/>
    <x v="1"/>
    <x v="1"/>
    <x v="1"/>
    <x v="324"/>
    <x v="4"/>
    <x v="2"/>
  </r>
  <r>
    <x v="4"/>
    <x v="47"/>
    <x v="2"/>
    <x v="2"/>
    <x v="0"/>
    <x v="0"/>
    <x v="33"/>
    <x v="68"/>
    <x v="874"/>
    <x v="0"/>
    <x v="4"/>
    <x v="2"/>
  </r>
  <r>
    <x v="4"/>
    <x v="24"/>
    <x v="2"/>
    <x v="2"/>
    <x v="0"/>
    <x v="0"/>
    <x v="33"/>
    <x v="202"/>
    <x v="759"/>
    <x v="0"/>
    <x v="4"/>
    <x v="2"/>
  </r>
  <r>
    <x v="4"/>
    <x v="129"/>
    <x v="2"/>
    <x v="2"/>
    <x v="0"/>
    <x v="0"/>
    <x v="33"/>
    <x v="204"/>
    <x v="146"/>
    <x v="0"/>
    <x v="4"/>
    <x v="2"/>
  </r>
  <r>
    <x v="4"/>
    <x v="146"/>
    <x v="6"/>
    <x v="6"/>
    <x v="0"/>
    <x v="0"/>
    <x v="33"/>
    <x v="172"/>
    <x v="874"/>
    <x v="0"/>
    <x v="4"/>
    <x v="2"/>
  </r>
  <r>
    <x v="4"/>
    <x v="36"/>
    <x v="6"/>
    <x v="6"/>
    <x v="0"/>
    <x v="0"/>
    <x v="33"/>
    <x v="94"/>
    <x v="874"/>
    <x v="0"/>
    <x v="4"/>
    <x v="2"/>
  </r>
  <r>
    <x v="4"/>
    <x v="88"/>
    <x v="6"/>
    <x v="6"/>
    <x v="0"/>
    <x v="0"/>
    <x v="33"/>
    <x v="242"/>
    <x v="874"/>
    <x v="0"/>
    <x v="4"/>
    <x v="2"/>
  </r>
  <r>
    <x v="4"/>
    <x v="134"/>
    <x v="6"/>
    <x v="6"/>
    <x v="0"/>
    <x v="0"/>
    <x v="33"/>
    <x v="226"/>
    <x v="899"/>
    <x v="0"/>
    <x v="4"/>
    <x v="2"/>
  </r>
  <r>
    <x v="4"/>
    <x v="11"/>
    <x v="6"/>
    <x v="6"/>
    <x v="0"/>
    <x v="0"/>
    <x v="33"/>
    <x v="91"/>
    <x v="759"/>
    <x v="0"/>
    <x v="4"/>
    <x v="2"/>
  </r>
  <r>
    <x v="4"/>
    <x v="19"/>
    <x v="3"/>
    <x v="3"/>
    <x v="0"/>
    <x v="0"/>
    <x v="33"/>
    <x v="62"/>
    <x v="874"/>
    <x v="0"/>
    <x v="4"/>
    <x v="2"/>
  </r>
  <r>
    <x v="4"/>
    <x v="148"/>
    <x v="3"/>
    <x v="3"/>
    <x v="0"/>
    <x v="0"/>
    <x v="33"/>
    <x v="174"/>
    <x v="899"/>
    <x v="0"/>
    <x v="4"/>
    <x v="2"/>
  </r>
  <r>
    <x v="4"/>
    <x v="132"/>
    <x v="4"/>
    <x v="4"/>
    <x v="0"/>
    <x v="0"/>
    <x v="33"/>
    <x v="95"/>
    <x v="1182"/>
    <x v="0"/>
    <x v="4"/>
    <x v="2"/>
  </r>
  <r>
    <x v="4"/>
    <x v="89"/>
    <x v="4"/>
    <x v="4"/>
    <x v="0"/>
    <x v="0"/>
    <x v="33"/>
    <x v="154"/>
    <x v="874"/>
    <x v="0"/>
    <x v="4"/>
    <x v="2"/>
  </r>
  <r>
    <x v="4"/>
    <x v="31"/>
    <x v="4"/>
    <x v="4"/>
    <x v="0"/>
    <x v="0"/>
    <x v="33"/>
    <x v="72"/>
    <x v="146"/>
    <x v="0"/>
    <x v="4"/>
    <x v="2"/>
  </r>
  <r>
    <x v="4"/>
    <x v="119"/>
    <x v="0"/>
    <x v="0"/>
    <x v="0"/>
    <x v="0"/>
    <x v="33"/>
    <x v="96"/>
    <x v="759"/>
    <x v="0"/>
    <x v="4"/>
    <x v="2"/>
  </r>
  <r>
    <x v="4"/>
    <x v="40"/>
    <x v="1"/>
    <x v="1"/>
    <x v="0"/>
    <x v="0"/>
    <x v="33"/>
    <x v="125"/>
    <x v="759"/>
    <x v="0"/>
    <x v="4"/>
    <x v="2"/>
  </r>
  <r>
    <x v="4"/>
    <x v="95"/>
    <x v="1"/>
    <x v="1"/>
    <x v="0"/>
    <x v="0"/>
    <x v="33"/>
    <x v="97"/>
    <x v="874"/>
    <x v="0"/>
    <x v="4"/>
    <x v="2"/>
  </r>
  <r>
    <x v="4"/>
    <x v="127"/>
    <x v="1"/>
    <x v="1"/>
    <x v="0"/>
    <x v="0"/>
    <x v="33"/>
    <x v="85"/>
    <x v="146"/>
    <x v="0"/>
    <x v="4"/>
    <x v="2"/>
  </r>
  <r>
    <x v="4"/>
    <x v="8"/>
    <x v="1"/>
    <x v="1"/>
    <x v="0"/>
    <x v="0"/>
    <x v="33"/>
    <x v="187"/>
    <x v="759"/>
    <x v="0"/>
    <x v="4"/>
    <x v="2"/>
  </r>
  <r>
    <x v="4"/>
    <x v="98"/>
    <x v="1"/>
    <x v="1"/>
    <x v="0"/>
    <x v="0"/>
    <x v="33"/>
    <x v="198"/>
    <x v="146"/>
    <x v="0"/>
    <x v="4"/>
    <x v="2"/>
  </r>
  <r>
    <x v="4"/>
    <x v="1"/>
    <x v="1"/>
    <x v="1"/>
    <x v="0"/>
    <x v="0"/>
    <x v="1"/>
    <x v="1"/>
    <x v="1"/>
    <x v="325"/>
    <x v="4"/>
    <x v="2"/>
  </r>
  <r>
    <x v="4"/>
    <x v="129"/>
    <x v="2"/>
    <x v="2"/>
    <x v="0"/>
    <x v="1"/>
    <x v="33"/>
    <x v="204"/>
    <x v="874"/>
    <x v="0"/>
    <x v="4"/>
    <x v="2"/>
  </r>
  <r>
    <x v="4"/>
    <x v="114"/>
    <x v="3"/>
    <x v="3"/>
    <x v="0"/>
    <x v="1"/>
    <x v="33"/>
    <x v="76"/>
    <x v="874"/>
    <x v="0"/>
    <x v="4"/>
    <x v="2"/>
  </r>
  <r>
    <x v="4"/>
    <x v="1"/>
    <x v="1"/>
    <x v="1"/>
    <x v="0"/>
    <x v="1"/>
    <x v="1"/>
    <x v="1"/>
    <x v="1"/>
    <x v="261"/>
    <x v="4"/>
    <x v="2"/>
  </r>
  <r>
    <x v="5"/>
    <x v="19"/>
    <x v="3"/>
    <x v="3"/>
    <x v="0"/>
    <x v="0"/>
    <x v="33"/>
    <x v="62"/>
    <x v="874"/>
    <x v="0"/>
    <x v="5"/>
    <x v="2"/>
  </r>
  <r>
    <x v="5"/>
    <x v="1"/>
    <x v="1"/>
    <x v="1"/>
    <x v="0"/>
    <x v="0"/>
    <x v="1"/>
    <x v="1"/>
    <x v="1"/>
    <x v="216"/>
    <x v="5"/>
    <x v="2"/>
  </r>
  <r>
    <x v="6"/>
    <x v="0"/>
    <x v="0"/>
    <x v="0"/>
    <x v="0"/>
    <x v="2"/>
    <x v="32"/>
    <x v="197"/>
    <x v="1311"/>
    <x v="0"/>
    <x v="6"/>
    <x v="2"/>
  </r>
  <r>
    <x v="6"/>
    <x v="1"/>
    <x v="1"/>
    <x v="1"/>
    <x v="0"/>
    <x v="2"/>
    <x v="1"/>
    <x v="1"/>
    <x v="1"/>
    <x v="326"/>
    <x v="6"/>
    <x v="2"/>
  </r>
  <r>
    <x v="6"/>
    <x v="1"/>
    <x v="1"/>
    <x v="1"/>
    <x v="0"/>
    <x v="0"/>
    <x v="1"/>
    <x v="1"/>
    <x v="1"/>
    <x v="216"/>
    <x v="6"/>
    <x v="2"/>
  </r>
  <r>
    <x v="7"/>
    <x v="64"/>
    <x v="2"/>
    <x v="2"/>
    <x v="0"/>
    <x v="2"/>
    <x v="32"/>
    <x v="139"/>
    <x v="1312"/>
    <x v="0"/>
    <x v="7"/>
    <x v="2"/>
  </r>
  <r>
    <x v="7"/>
    <x v="107"/>
    <x v="2"/>
    <x v="2"/>
    <x v="0"/>
    <x v="2"/>
    <x v="32"/>
    <x v="158"/>
    <x v="1215"/>
    <x v="0"/>
    <x v="7"/>
    <x v="2"/>
  </r>
  <r>
    <x v="7"/>
    <x v="102"/>
    <x v="6"/>
    <x v="6"/>
    <x v="0"/>
    <x v="2"/>
    <x v="32"/>
    <x v="141"/>
    <x v="982"/>
    <x v="0"/>
    <x v="7"/>
    <x v="2"/>
  </r>
  <r>
    <x v="7"/>
    <x v="21"/>
    <x v="6"/>
    <x v="6"/>
    <x v="0"/>
    <x v="2"/>
    <x v="32"/>
    <x v="70"/>
    <x v="1291"/>
    <x v="0"/>
    <x v="7"/>
    <x v="2"/>
  </r>
  <r>
    <x v="7"/>
    <x v="3"/>
    <x v="3"/>
    <x v="3"/>
    <x v="0"/>
    <x v="2"/>
    <x v="32"/>
    <x v="243"/>
    <x v="801"/>
    <x v="0"/>
    <x v="7"/>
    <x v="2"/>
  </r>
  <r>
    <x v="7"/>
    <x v="160"/>
    <x v="0"/>
    <x v="0"/>
    <x v="0"/>
    <x v="2"/>
    <x v="32"/>
    <x v="179"/>
    <x v="1313"/>
    <x v="0"/>
    <x v="7"/>
    <x v="2"/>
  </r>
  <r>
    <x v="7"/>
    <x v="122"/>
    <x v="0"/>
    <x v="0"/>
    <x v="0"/>
    <x v="2"/>
    <x v="33"/>
    <x v="181"/>
    <x v="874"/>
    <x v="0"/>
    <x v="7"/>
    <x v="2"/>
  </r>
  <r>
    <x v="7"/>
    <x v="145"/>
    <x v="5"/>
    <x v="5"/>
    <x v="0"/>
    <x v="2"/>
    <x v="32"/>
    <x v="124"/>
    <x v="1314"/>
    <x v="0"/>
    <x v="7"/>
    <x v="2"/>
  </r>
  <r>
    <x v="7"/>
    <x v="83"/>
    <x v="1"/>
    <x v="1"/>
    <x v="0"/>
    <x v="2"/>
    <x v="32"/>
    <x v="215"/>
    <x v="1315"/>
    <x v="0"/>
    <x v="7"/>
    <x v="2"/>
  </r>
  <r>
    <x v="7"/>
    <x v="1"/>
    <x v="1"/>
    <x v="1"/>
    <x v="0"/>
    <x v="2"/>
    <x v="1"/>
    <x v="1"/>
    <x v="1"/>
    <x v="327"/>
    <x v="7"/>
    <x v="2"/>
  </r>
  <r>
    <x v="8"/>
    <x v="1"/>
    <x v="1"/>
    <x v="1"/>
    <x v="0"/>
    <x v="2"/>
    <x v="1"/>
    <x v="1"/>
    <x v="1"/>
    <x v="328"/>
    <x v="8"/>
    <x v="2"/>
  </r>
  <r>
    <x v="9"/>
    <x v="107"/>
    <x v="2"/>
    <x v="2"/>
    <x v="0"/>
    <x v="2"/>
    <x v="32"/>
    <x v="158"/>
    <x v="1316"/>
    <x v="0"/>
    <x v="9"/>
    <x v="2"/>
  </r>
  <r>
    <x v="9"/>
    <x v="125"/>
    <x v="5"/>
    <x v="5"/>
    <x v="0"/>
    <x v="2"/>
    <x v="32"/>
    <x v="82"/>
    <x v="1317"/>
    <x v="0"/>
    <x v="9"/>
    <x v="2"/>
  </r>
  <r>
    <x v="9"/>
    <x v="1"/>
    <x v="1"/>
    <x v="1"/>
    <x v="0"/>
    <x v="2"/>
    <x v="1"/>
    <x v="1"/>
    <x v="1"/>
    <x v="329"/>
    <x v="9"/>
    <x v="2"/>
  </r>
  <r>
    <x v="9"/>
    <x v="71"/>
    <x v="6"/>
    <x v="6"/>
    <x v="0"/>
    <x v="0"/>
    <x v="33"/>
    <x v="37"/>
    <x v="874"/>
    <x v="0"/>
    <x v="9"/>
    <x v="2"/>
  </r>
  <r>
    <x v="9"/>
    <x v="61"/>
    <x v="3"/>
    <x v="3"/>
    <x v="0"/>
    <x v="0"/>
    <x v="33"/>
    <x v="126"/>
    <x v="874"/>
    <x v="0"/>
    <x v="9"/>
    <x v="2"/>
  </r>
  <r>
    <x v="9"/>
    <x v="132"/>
    <x v="4"/>
    <x v="4"/>
    <x v="0"/>
    <x v="0"/>
    <x v="33"/>
    <x v="95"/>
    <x v="146"/>
    <x v="0"/>
    <x v="9"/>
    <x v="2"/>
  </r>
  <r>
    <x v="9"/>
    <x v="31"/>
    <x v="4"/>
    <x v="4"/>
    <x v="0"/>
    <x v="0"/>
    <x v="33"/>
    <x v="72"/>
    <x v="874"/>
    <x v="0"/>
    <x v="9"/>
    <x v="2"/>
  </r>
  <r>
    <x v="9"/>
    <x v="90"/>
    <x v="0"/>
    <x v="0"/>
    <x v="0"/>
    <x v="0"/>
    <x v="33"/>
    <x v="79"/>
    <x v="874"/>
    <x v="0"/>
    <x v="9"/>
    <x v="2"/>
  </r>
  <r>
    <x v="9"/>
    <x v="52"/>
    <x v="0"/>
    <x v="0"/>
    <x v="0"/>
    <x v="0"/>
    <x v="33"/>
    <x v="107"/>
    <x v="759"/>
    <x v="0"/>
    <x v="9"/>
    <x v="2"/>
  </r>
  <r>
    <x v="9"/>
    <x v="53"/>
    <x v="0"/>
    <x v="0"/>
    <x v="0"/>
    <x v="0"/>
    <x v="33"/>
    <x v="144"/>
    <x v="759"/>
    <x v="0"/>
    <x v="9"/>
    <x v="2"/>
  </r>
  <r>
    <x v="9"/>
    <x v="13"/>
    <x v="5"/>
    <x v="5"/>
    <x v="0"/>
    <x v="0"/>
    <x v="33"/>
    <x v="120"/>
    <x v="874"/>
    <x v="0"/>
    <x v="9"/>
    <x v="2"/>
  </r>
  <r>
    <x v="9"/>
    <x v="40"/>
    <x v="1"/>
    <x v="1"/>
    <x v="0"/>
    <x v="0"/>
    <x v="33"/>
    <x v="125"/>
    <x v="146"/>
    <x v="0"/>
    <x v="9"/>
    <x v="2"/>
  </r>
  <r>
    <x v="9"/>
    <x v="33"/>
    <x v="1"/>
    <x v="1"/>
    <x v="0"/>
    <x v="0"/>
    <x v="33"/>
    <x v="241"/>
    <x v="759"/>
    <x v="0"/>
    <x v="9"/>
    <x v="2"/>
  </r>
  <r>
    <x v="9"/>
    <x v="1"/>
    <x v="1"/>
    <x v="1"/>
    <x v="0"/>
    <x v="0"/>
    <x v="1"/>
    <x v="1"/>
    <x v="1"/>
    <x v="330"/>
    <x v="9"/>
    <x v="2"/>
  </r>
  <r>
    <x v="9"/>
    <x v="49"/>
    <x v="3"/>
    <x v="3"/>
    <x v="0"/>
    <x v="1"/>
    <x v="33"/>
    <x v="244"/>
    <x v="874"/>
    <x v="0"/>
    <x v="9"/>
    <x v="2"/>
  </r>
  <r>
    <x v="9"/>
    <x v="75"/>
    <x v="3"/>
    <x v="3"/>
    <x v="0"/>
    <x v="1"/>
    <x v="33"/>
    <x v="220"/>
    <x v="146"/>
    <x v="0"/>
    <x v="9"/>
    <x v="2"/>
  </r>
  <r>
    <x v="9"/>
    <x v="1"/>
    <x v="1"/>
    <x v="1"/>
    <x v="0"/>
    <x v="1"/>
    <x v="1"/>
    <x v="1"/>
    <x v="1"/>
    <x v="220"/>
    <x v="9"/>
    <x v="2"/>
  </r>
  <r>
    <x v="70"/>
    <x v="70"/>
    <x v="2"/>
    <x v="2"/>
    <x v="0"/>
    <x v="2"/>
    <x v="32"/>
    <x v="36"/>
    <x v="1318"/>
    <x v="0"/>
    <x v="70"/>
    <x v="2"/>
  </r>
  <r>
    <x v="70"/>
    <x v="1"/>
    <x v="1"/>
    <x v="1"/>
    <x v="0"/>
    <x v="2"/>
    <x v="1"/>
    <x v="1"/>
    <x v="1"/>
    <x v="331"/>
    <x v="70"/>
    <x v="2"/>
  </r>
  <r>
    <x v="10"/>
    <x v="70"/>
    <x v="2"/>
    <x v="2"/>
    <x v="0"/>
    <x v="2"/>
    <x v="32"/>
    <x v="36"/>
    <x v="1319"/>
    <x v="0"/>
    <x v="10"/>
    <x v="2"/>
  </r>
  <r>
    <x v="10"/>
    <x v="117"/>
    <x v="0"/>
    <x v="0"/>
    <x v="0"/>
    <x v="2"/>
    <x v="32"/>
    <x v="65"/>
    <x v="1320"/>
    <x v="0"/>
    <x v="10"/>
    <x v="2"/>
  </r>
  <r>
    <x v="10"/>
    <x v="1"/>
    <x v="1"/>
    <x v="1"/>
    <x v="0"/>
    <x v="2"/>
    <x v="1"/>
    <x v="1"/>
    <x v="1"/>
    <x v="332"/>
    <x v="10"/>
    <x v="2"/>
  </r>
  <r>
    <x v="10"/>
    <x v="16"/>
    <x v="2"/>
    <x v="2"/>
    <x v="0"/>
    <x v="0"/>
    <x v="33"/>
    <x v="93"/>
    <x v="765"/>
    <x v="0"/>
    <x v="10"/>
    <x v="2"/>
  </r>
  <r>
    <x v="10"/>
    <x v="106"/>
    <x v="2"/>
    <x v="2"/>
    <x v="0"/>
    <x v="0"/>
    <x v="33"/>
    <x v="223"/>
    <x v="934"/>
    <x v="0"/>
    <x v="10"/>
    <x v="2"/>
  </r>
  <r>
    <x v="10"/>
    <x v="47"/>
    <x v="2"/>
    <x v="2"/>
    <x v="0"/>
    <x v="0"/>
    <x v="33"/>
    <x v="68"/>
    <x v="765"/>
    <x v="0"/>
    <x v="10"/>
    <x v="2"/>
  </r>
  <r>
    <x v="10"/>
    <x v="118"/>
    <x v="2"/>
    <x v="2"/>
    <x v="0"/>
    <x v="0"/>
    <x v="33"/>
    <x v="69"/>
    <x v="759"/>
    <x v="0"/>
    <x v="10"/>
    <x v="2"/>
  </r>
  <r>
    <x v="10"/>
    <x v="24"/>
    <x v="2"/>
    <x v="2"/>
    <x v="0"/>
    <x v="0"/>
    <x v="33"/>
    <x v="202"/>
    <x v="759"/>
    <x v="0"/>
    <x v="10"/>
    <x v="2"/>
  </r>
  <r>
    <x v="10"/>
    <x v="144"/>
    <x v="2"/>
    <x v="2"/>
    <x v="0"/>
    <x v="0"/>
    <x v="33"/>
    <x v="162"/>
    <x v="1182"/>
    <x v="0"/>
    <x v="10"/>
    <x v="2"/>
  </r>
  <r>
    <x v="10"/>
    <x v="84"/>
    <x v="2"/>
    <x v="2"/>
    <x v="0"/>
    <x v="0"/>
    <x v="33"/>
    <x v="203"/>
    <x v="759"/>
    <x v="0"/>
    <x v="10"/>
    <x v="2"/>
  </r>
  <r>
    <x v="10"/>
    <x v="111"/>
    <x v="2"/>
    <x v="2"/>
    <x v="0"/>
    <x v="0"/>
    <x v="33"/>
    <x v="75"/>
    <x v="759"/>
    <x v="0"/>
    <x v="10"/>
    <x v="2"/>
  </r>
  <r>
    <x v="10"/>
    <x v="65"/>
    <x v="6"/>
    <x v="6"/>
    <x v="0"/>
    <x v="0"/>
    <x v="33"/>
    <x v="190"/>
    <x v="934"/>
    <x v="0"/>
    <x v="10"/>
    <x v="2"/>
  </r>
  <r>
    <x v="10"/>
    <x v="36"/>
    <x v="6"/>
    <x v="6"/>
    <x v="0"/>
    <x v="0"/>
    <x v="33"/>
    <x v="94"/>
    <x v="759"/>
    <x v="0"/>
    <x v="10"/>
    <x v="2"/>
  </r>
  <r>
    <x v="10"/>
    <x v="71"/>
    <x v="6"/>
    <x v="6"/>
    <x v="0"/>
    <x v="0"/>
    <x v="33"/>
    <x v="37"/>
    <x v="759"/>
    <x v="0"/>
    <x v="10"/>
    <x v="2"/>
  </r>
  <r>
    <x v="10"/>
    <x v="163"/>
    <x v="6"/>
    <x v="6"/>
    <x v="0"/>
    <x v="0"/>
    <x v="33"/>
    <x v="195"/>
    <x v="759"/>
    <x v="0"/>
    <x v="10"/>
    <x v="2"/>
  </r>
  <r>
    <x v="10"/>
    <x v="134"/>
    <x v="6"/>
    <x v="6"/>
    <x v="0"/>
    <x v="0"/>
    <x v="33"/>
    <x v="226"/>
    <x v="759"/>
    <x v="0"/>
    <x v="10"/>
    <x v="2"/>
  </r>
  <r>
    <x v="10"/>
    <x v="164"/>
    <x v="6"/>
    <x v="6"/>
    <x v="0"/>
    <x v="0"/>
    <x v="33"/>
    <x v="200"/>
    <x v="765"/>
    <x v="0"/>
    <x v="10"/>
    <x v="2"/>
  </r>
  <r>
    <x v="10"/>
    <x v="21"/>
    <x v="6"/>
    <x v="6"/>
    <x v="0"/>
    <x v="0"/>
    <x v="33"/>
    <x v="70"/>
    <x v="765"/>
    <x v="0"/>
    <x v="10"/>
    <x v="2"/>
  </r>
  <r>
    <x v="10"/>
    <x v="26"/>
    <x v="3"/>
    <x v="3"/>
    <x v="0"/>
    <x v="0"/>
    <x v="33"/>
    <x v="115"/>
    <x v="759"/>
    <x v="0"/>
    <x v="10"/>
    <x v="2"/>
  </r>
  <r>
    <x v="10"/>
    <x v="49"/>
    <x v="3"/>
    <x v="3"/>
    <x v="0"/>
    <x v="0"/>
    <x v="33"/>
    <x v="244"/>
    <x v="759"/>
    <x v="0"/>
    <x v="10"/>
    <x v="2"/>
  </r>
  <r>
    <x v="10"/>
    <x v="108"/>
    <x v="3"/>
    <x v="3"/>
    <x v="0"/>
    <x v="0"/>
    <x v="33"/>
    <x v="63"/>
    <x v="1215"/>
    <x v="0"/>
    <x v="10"/>
    <x v="2"/>
  </r>
  <r>
    <x v="10"/>
    <x v="27"/>
    <x v="3"/>
    <x v="3"/>
    <x v="0"/>
    <x v="0"/>
    <x v="33"/>
    <x v="43"/>
    <x v="759"/>
    <x v="0"/>
    <x v="10"/>
    <x v="2"/>
  </r>
  <r>
    <x v="10"/>
    <x v="43"/>
    <x v="3"/>
    <x v="3"/>
    <x v="0"/>
    <x v="0"/>
    <x v="33"/>
    <x v="71"/>
    <x v="146"/>
    <x v="0"/>
    <x v="10"/>
    <x v="2"/>
  </r>
  <r>
    <x v="10"/>
    <x v="75"/>
    <x v="3"/>
    <x v="3"/>
    <x v="0"/>
    <x v="0"/>
    <x v="33"/>
    <x v="220"/>
    <x v="759"/>
    <x v="0"/>
    <x v="10"/>
    <x v="2"/>
  </r>
  <r>
    <x v="10"/>
    <x v="148"/>
    <x v="3"/>
    <x v="3"/>
    <x v="0"/>
    <x v="0"/>
    <x v="33"/>
    <x v="174"/>
    <x v="859"/>
    <x v="0"/>
    <x v="10"/>
    <x v="2"/>
  </r>
  <r>
    <x v="10"/>
    <x v="79"/>
    <x v="3"/>
    <x v="3"/>
    <x v="0"/>
    <x v="0"/>
    <x v="33"/>
    <x v="142"/>
    <x v="1182"/>
    <x v="0"/>
    <x v="10"/>
    <x v="2"/>
  </r>
  <r>
    <x v="10"/>
    <x v="56"/>
    <x v="3"/>
    <x v="3"/>
    <x v="0"/>
    <x v="0"/>
    <x v="33"/>
    <x v="153"/>
    <x v="765"/>
    <x v="0"/>
    <x v="10"/>
    <x v="2"/>
  </r>
  <r>
    <x v="10"/>
    <x v="28"/>
    <x v="3"/>
    <x v="3"/>
    <x v="0"/>
    <x v="0"/>
    <x v="33"/>
    <x v="245"/>
    <x v="874"/>
    <x v="0"/>
    <x v="10"/>
    <x v="2"/>
  </r>
  <r>
    <x v="10"/>
    <x v="99"/>
    <x v="3"/>
    <x v="3"/>
    <x v="0"/>
    <x v="0"/>
    <x v="33"/>
    <x v="116"/>
    <x v="765"/>
    <x v="0"/>
    <x v="10"/>
    <x v="2"/>
  </r>
  <r>
    <x v="10"/>
    <x v="68"/>
    <x v="4"/>
    <x v="4"/>
    <x v="0"/>
    <x v="0"/>
    <x v="33"/>
    <x v="222"/>
    <x v="146"/>
    <x v="0"/>
    <x v="10"/>
    <x v="2"/>
  </r>
  <r>
    <x v="10"/>
    <x v="81"/>
    <x v="4"/>
    <x v="4"/>
    <x v="0"/>
    <x v="0"/>
    <x v="33"/>
    <x v="175"/>
    <x v="899"/>
    <x v="0"/>
    <x v="10"/>
    <x v="2"/>
  </r>
  <r>
    <x v="10"/>
    <x v="156"/>
    <x v="4"/>
    <x v="4"/>
    <x v="0"/>
    <x v="0"/>
    <x v="33"/>
    <x v="146"/>
    <x v="899"/>
    <x v="0"/>
    <x v="10"/>
    <x v="2"/>
  </r>
  <r>
    <x v="10"/>
    <x v="132"/>
    <x v="4"/>
    <x v="4"/>
    <x v="0"/>
    <x v="0"/>
    <x v="33"/>
    <x v="95"/>
    <x v="759"/>
    <x v="0"/>
    <x v="10"/>
    <x v="2"/>
  </r>
  <r>
    <x v="10"/>
    <x v="30"/>
    <x v="4"/>
    <x v="4"/>
    <x v="0"/>
    <x v="0"/>
    <x v="33"/>
    <x v="159"/>
    <x v="146"/>
    <x v="0"/>
    <x v="10"/>
    <x v="2"/>
  </r>
  <r>
    <x v="10"/>
    <x v="165"/>
    <x v="4"/>
    <x v="4"/>
    <x v="0"/>
    <x v="0"/>
    <x v="33"/>
    <x v="205"/>
    <x v="146"/>
    <x v="0"/>
    <x v="10"/>
    <x v="2"/>
  </r>
  <r>
    <x v="10"/>
    <x v="38"/>
    <x v="4"/>
    <x v="4"/>
    <x v="0"/>
    <x v="0"/>
    <x v="33"/>
    <x v="106"/>
    <x v="765"/>
    <x v="0"/>
    <x v="10"/>
    <x v="2"/>
  </r>
  <r>
    <x v="10"/>
    <x v="51"/>
    <x v="4"/>
    <x v="4"/>
    <x v="0"/>
    <x v="0"/>
    <x v="33"/>
    <x v="34"/>
    <x v="146"/>
    <x v="0"/>
    <x v="10"/>
    <x v="2"/>
  </r>
  <r>
    <x v="10"/>
    <x v="90"/>
    <x v="0"/>
    <x v="0"/>
    <x v="0"/>
    <x v="0"/>
    <x v="33"/>
    <x v="79"/>
    <x v="759"/>
    <x v="0"/>
    <x v="10"/>
    <x v="2"/>
  </r>
  <r>
    <x v="10"/>
    <x v="57"/>
    <x v="0"/>
    <x v="0"/>
    <x v="0"/>
    <x v="0"/>
    <x v="33"/>
    <x v="44"/>
    <x v="934"/>
    <x v="0"/>
    <x v="10"/>
    <x v="2"/>
  </r>
  <r>
    <x v="10"/>
    <x v="0"/>
    <x v="0"/>
    <x v="0"/>
    <x v="0"/>
    <x v="0"/>
    <x v="33"/>
    <x v="197"/>
    <x v="759"/>
    <x v="0"/>
    <x v="10"/>
    <x v="2"/>
  </r>
  <r>
    <x v="10"/>
    <x v="91"/>
    <x v="0"/>
    <x v="0"/>
    <x v="0"/>
    <x v="0"/>
    <x v="33"/>
    <x v="118"/>
    <x v="146"/>
    <x v="0"/>
    <x v="10"/>
    <x v="2"/>
  </r>
  <r>
    <x v="10"/>
    <x v="53"/>
    <x v="0"/>
    <x v="0"/>
    <x v="0"/>
    <x v="0"/>
    <x v="33"/>
    <x v="144"/>
    <x v="899"/>
    <x v="0"/>
    <x v="10"/>
    <x v="2"/>
  </r>
  <r>
    <x v="10"/>
    <x v="45"/>
    <x v="0"/>
    <x v="0"/>
    <x v="0"/>
    <x v="0"/>
    <x v="33"/>
    <x v="180"/>
    <x v="1182"/>
    <x v="0"/>
    <x v="10"/>
    <x v="2"/>
  </r>
  <r>
    <x v="10"/>
    <x v="92"/>
    <x v="0"/>
    <x v="0"/>
    <x v="0"/>
    <x v="0"/>
    <x v="33"/>
    <x v="109"/>
    <x v="874"/>
    <x v="0"/>
    <x v="10"/>
    <x v="2"/>
  </r>
  <r>
    <x v="10"/>
    <x v="136"/>
    <x v="0"/>
    <x v="0"/>
    <x v="0"/>
    <x v="0"/>
    <x v="33"/>
    <x v="100"/>
    <x v="874"/>
    <x v="0"/>
    <x v="10"/>
    <x v="2"/>
  </r>
  <r>
    <x v="10"/>
    <x v="122"/>
    <x v="0"/>
    <x v="0"/>
    <x v="0"/>
    <x v="0"/>
    <x v="33"/>
    <x v="181"/>
    <x v="759"/>
    <x v="0"/>
    <x v="10"/>
    <x v="2"/>
  </r>
  <r>
    <x v="10"/>
    <x v="145"/>
    <x v="5"/>
    <x v="5"/>
    <x v="0"/>
    <x v="0"/>
    <x v="33"/>
    <x v="124"/>
    <x v="848"/>
    <x v="0"/>
    <x v="10"/>
    <x v="2"/>
  </r>
  <r>
    <x v="10"/>
    <x v="72"/>
    <x v="5"/>
    <x v="5"/>
    <x v="0"/>
    <x v="0"/>
    <x v="33"/>
    <x v="38"/>
    <x v="934"/>
    <x v="0"/>
    <x v="10"/>
    <x v="2"/>
  </r>
  <r>
    <x v="10"/>
    <x v="77"/>
    <x v="5"/>
    <x v="5"/>
    <x v="0"/>
    <x v="0"/>
    <x v="33"/>
    <x v="156"/>
    <x v="874"/>
    <x v="0"/>
    <x v="10"/>
    <x v="2"/>
  </r>
  <r>
    <x v="10"/>
    <x v="139"/>
    <x v="5"/>
    <x v="5"/>
    <x v="0"/>
    <x v="0"/>
    <x v="33"/>
    <x v="110"/>
    <x v="899"/>
    <x v="0"/>
    <x v="10"/>
    <x v="2"/>
  </r>
  <r>
    <x v="10"/>
    <x v="63"/>
    <x v="5"/>
    <x v="5"/>
    <x v="0"/>
    <x v="0"/>
    <x v="33"/>
    <x v="111"/>
    <x v="899"/>
    <x v="0"/>
    <x v="10"/>
    <x v="2"/>
  </r>
  <r>
    <x v="10"/>
    <x v="123"/>
    <x v="5"/>
    <x v="5"/>
    <x v="0"/>
    <x v="0"/>
    <x v="33"/>
    <x v="74"/>
    <x v="765"/>
    <x v="0"/>
    <x v="10"/>
    <x v="2"/>
  </r>
  <r>
    <x v="10"/>
    <x v="54"/>
    <x v="5"/>
    <x v="5"/>
    <x v="0"/>
    <x v="0"/>
    <x v="33"/>
    <x v="246"/>
    <x v="759"/>
    <x v="0"/>
    <x v="10"/>
    <x v="2"/>
  </r>
  <r>
    <x v="10"/>
    <x v="150"/>
    <x v="5"/>
    <x v="5"/>
    <x v="0"/>
    <x v="0"/>
    <x v="33"/>
    <x v="214"/>
    <x v="759"/>
    <x v="0"/>
    <x v="10"/>
    <x v="2"/>
  </r>
  <r>
    <x v="10"/>
    <x v="40"/>
    <x v="1"/>
    <x v="1"/>
    <x v="0"/>
    <x v="0"/>
    <x v="33"/>
    <x v="125"/>
    <x v="759"/>
    <x v="0"/>
    <x v="10"/>
    <x v="2"/>
  </r>
  <r>
    <x v="10"/>
    <x v="95"/>
    <x v="1"/>
    <x v="1"/>
    <x v="0"/>
    <x v="0"/>
    <x v="33"/>
    <x v="97"/>
    <x v="859"/>
    <x v="0"/>
    <x v="10"/>
    <x v="2"/>
  </r>
  <r>
    <x v="10"/>
    <x v="151"/>
    <x v="1"/>
    <x v="1"/>
    <x v="0"/>
    <x v="0"/>
    <x v="33"/>
    <x v="166"/>
    <x v="765"/>
    <x v="0"/>
    <x v="10"/>
    <x v="2"/>
  </r>
  <r>
    <x v="10"/>
    <x v="42"/>
    <x v="1"/>
    <x v="1"/>
    <x v="0"/>
    <x v="0"/>
    <x v="33"/>
    <x v="167"/>
    <x v="934"/>
    <x v="0"/>
    <x v="10"/>
    <x v="2"/>
  </r>
  <r>
    <x v="10"/>
    <x v="101"/>
    <x v="1"/>
    <x v="1"/>
    <x v="0"/>
    <x v="0"/>
    <x v="33"/>
    <x v="207"/>
    <x v="1132"/>
    <x v="0"/>
    <x v="10"/>
    <x v="2"/>
  </r>
  <r>
    <x v="10"/>
    <x v="128"/>
    <x v="1"/>
    <x v="1"/>
    <x v="0"/>
    <x v="0"/>
    <x v="33"/>
    <x v="164"/>
    <x v="765"/>
    <x v="0"/>
    <x v="10"/>
    <x v="2"/>
  </r>
  <r>
    <x v="10"/>
    <x v="1"/>
    <x v="1"/>
    <x v="1"/>
    <x v="0"/>
    <x v="0"/>
    <x v="1"/>
    <x v="1"/>
    <x v="1"/>
    <x v="333"/>
    <x v="10"/>
    <x v="2"/>
  </r>
  <r>
    <x v="10"/>
    <x v="144"/>
    <x v="2"/>
    <x v="2"/>
    <x v="0"/>
    <x v="1"/>
    <x v="33"/>
    <x v="162"/>
    <x v="759"/>
    <x v="0"/>
    <x v="10"/>
    <x v="2"/>
  </r>
  <r>
    <x v="10"/>
    <x v="87"/>
    <x v="6"/>
    <x v="6"/>
    <x v="0"/>
    <x v="1"/>
    <x v="33"/>
    <x v="189"/>
    <x v="146"/>
    <x v="0"/>
    <x v="10"/>
    <x v="2"/>
  </r>
  <r>
    <x v="10"/>
    <x v="71"/>
    <x v="6"/>
    <x v="6"/>
    <x v="0"/>
    <x v="1"/>
    <x v="33"/>
    <x v="37"/>
    <x v="146"/>
    <x v="0"/>
    <x v="10"/>
    <x v="2"/>
  </r>
  <r>
    <x v="10"/>
    <x v="113"/>
    <x v="6"/>
    <x v="6"/>
    <x v="0"/>
    <x v="1"/>
    <x v="33"/>
    <x v="89"/>
    <x v="874"/>
    <x v="0"/>
    <x v="10"/>
    <x v="2"/>
  </r>
  <r>
    <x v="10"/>
    <x v="21"/>
    <x v="6"/>
    <x v="6"/>
    <x v="0"/>
    <x v="1"/>
    <x v="33"/>
    <x v="70"/>
    <x v="874"/>
    <x v="0"/>
    <x v="10"/>
    <x v="2"/>
  </r>
  <r>
    <x v="10"/>
    <x v="108"/>
    <x v="3"/>
    <x v="3"/>
    <x v="0"/>
    <x v="1"/>
    <x v="33"/>
    <x v="63"/>
    <x v="759"/>
    <x v="0"/>
    <x v="10"/>
    <x v="2"/>
  </r>
  <r>
    <x v="10"/>
    <x v="30"/>
    <x v="4"/>
    <x v="4"/>
    <x v="0"/>
    <x v="1"/>
    <x v="33"/>
    <x v="159"/>
    <x v="874"/>
    <x v="0"/>
    <x v="10"/>
    <x v="2"/>
  </r>
  <r>
    <x v="10"/>
    <x v="51"/>
    <x v="4"/>
    <x v="4"/>
    <x v="0"/>
    <x v="1"/>
    <x v="33"/>
    <x v="34"/>
    <x v="874"/>
    <x v="0"/>
    <x v="10"/>
    <x v="2"/>
  </r>
  <r>
    <x v="10"/>
    <x v="57"/>
    <x v="0"/>
    <x v="0"/>
    <x v="0"/>
    <x v="1"/>
    <x v="33"/>
    <x v="44"/>
    <x v="874"/>
    <x v="0"/>
    <x v="10"/>
    <x v="2"/>
  </r>
  <r>
    <x v="10"/>
    <x v="91"/>
    <x v="0"/>
    <x v="0"/>
    <x v="0"/>
    <x v="1"/>
    <x v="33"/>
    <x v="118"/>
    <x v="874"/>
    <x v="0"/>
    <x v="10"/>
    <x v="2"/>
  </r>
  <r>
    <x v="10"/>
    <x v="122"/>
    <x v="0"/>
    <x v="0"/>
    <x v="0"/>
    <x v="1"/>
    <x v="33"/>
    <x v="181"/>
    <x v="874"/>
    <x v="0"/>
    <x v="10"/>
    <x v="2"/>
  </r>
  <r>
    <x v="10"/>
    <x v="95"/>
    <x v="1"/>
    <x v="1"/>
    <x v="0"/>
    <x v="1"/>
    <x v="33"/>
    <x v="97"/>
    <x v="874"/>
    <x v="0"/>
    <x v="10"/>
    <x v="2"/>
  </r>
  <r>
    <x v="10"/>
    <x v="151"/>
    <x v="1"/>
    <x v="1"/>
    <x v="0"/>
    <x v="1"/>
    <x v="33"/>
    <x v="166"/>
    <x v="874"/>
    <x v="0"/>
    <x v="10"/>
    <x v="2"/>
  </r>
  <r>
    <x v="10"/>
    <x v="1"/>
    <x v="1"/>
    <x v="1"/>
    <x v="0"/>
    <x v="1"/>
    <x v="1"/>
    <x v="1"/>
    <x v="1"/>
    <x v="322"/>
    <x v="10"/>
    <x v="2"/>
  </r>
  <r>
    <x v="11"/>
    <x v="119"/>
    <x v="0"/>
    <x v="0"/>
    <x v="0"/>
    <x v="1"/>
    <x v="33"/>
    <x v="96"/>
    <x v="874"/>
    <x v="0"/>
    <x v="11"/>
    <x v="2"/>
  </r>
  <r>
    <x v="11"/>
    <x v="1"/>
    <x v="1"/>
    <x v="1"/>
    <x v="0"/>
    <x v="1"/>
    <x v="1"/>
    <x v="1"/>
    <x v="1"/>
    <x v="216"/>
    <x v="11"/>
    <x v="2"/>
  </r>
  <r>
    <x v="12"/>
    <x v="70"/>
    <x v="2"/>
    <x v="2"/>
    <x v="0"/>
    <x v="2"/>
    <x v="32"/>
    <x v="36"/>
    <x v="537"/>
    <x v="0"/>
    <x v="12"/>
    <x v="2"/>
  </r>
  <r>
    <x v="12"/>
    <x v="43"/>
    <x v="3"/>
    <x v="3"/>
    <x v="0"/>
    <x v="2"/>
    <x v="32"/>
    <x v="71"/>
    <x v="1321"/>
    <x v="0"/>
    <x v="12"/>
    <x v="2"/>
  </r>
  <r>
    <x v="12"/>
    <x v="160"/>
    <x v="0"/>
    <x v="0"/>
    <x v="0"/>
    <x v="2"/>
    <x v="32"/>
    <x v="179"/>
    <x v="1322"/>
    <x v="0"/>
    <x v="12"/>
    <x v="2"/>
  </r>
  <r>
    <x v="12"/>
    <x v="40"/>
    <x v="1"/>
    <x v="1"/>
    <x v="0"/>
    <x v="2"/>
    <x v="32"/>
    <x v="125"/>
    <x v="1157"/>
    <x v="0"/>
    <x v="12"/>
    <x v="2"/>
  </r>
  <r>
    <x v="12"/>
    <x v="1"/>
    <x v="1"/>
    <x v="1"/>
    <x v="0"/>
    <x v="2"/>
    <x v="1"/>
    <x v="1"/>
    <x v="1"/>
    <x v="334"/>
    <x v="12"/>
    <x v="2"/>
  </r>
  <r>
    <x v="15"/>
    <x v="64"/>
    <x v="2"/>
    <x v="2"/>
    <x v="0"/>
    <x v="2"/>
    <x v="32"/>
    <x v="139"/>
    <x v="1323"/>
    <x v="0"/>
    <x v="15"/>
    <x v="2"/>
  </r>
  <r>
    <x v="15"/>
    <x v="135"/>
    <x v="3"/>
    <x v="3"/>
    <x v="0"/>
    <x v="2"/>
    <x v="32"/>
    <x v="149"/>
    <x v="1324"/>
    <x v="0"/>
    <x v="15"/>
    <x v="2"/>
  </r>
  <r>
    <x v="15"/>
    <x v="159"/>
    <x v="0"/>
    <x v="0"/>
    <x v="0"/>
    <x v="2"/>
    <x v="32"/>
    <x v="177"/>
    <x v="1325"/>
    <x v="0"/>
    <x v="15"/>
    <x v="2"/>
  </r>
  <r>
    <x v="15"/>
    <x v="160"/>
    <x v="0"/>
    <x v="0"/>
    <x v="0"/>
    <x v="2"/>
    <x v="32"/>
    <x v="179"/>
    <x v="1326"/>
    <x v="0"/>
    <x v="15"/>
    <x v="2"/>
  </r>
  <r>
    <x v="15"/>
    <x v="145"/>
    <x v="5"/>
    <x v="5"/>
    <x v="0"/>
    <x v="2"/>
    <x v="32"/>
    <x v="124"/>
    <x v="1327"/>
    <x v="0"/>
    <x v="15"/>
    <x v="2"/>
  </r>
  <r>
    <x v="15"/>
    <x v="40"/>
    <x v="1"/>
    <x v="1"/>
    <x v="0"/>
    <x v="2"/>
    <x v="32"/>
    <x v="125"/>
    <x v="1328"/>
    <x v="0"/>
    <x v="15"/>
    <x v="2"/>
  </r>
  <r>
    <x v="15"/>
    <x v="101"/>
    <x v="1"/>
    <x v="1"/>
    <x v="0"/>
    <x v="2"/>
    <x v="32"/>
    <x v="207"/>
    <x v="1329"/>
    <x v="0"/>
    <x v="15"/>
    <x v="2"/>
  </r>
  <r>
    <x v="15"/>
    <x v="1"/>
    <x v="1"/>
    <x v="1"/>
    <x v="0"/>
    <x v="2"/>
    <x v="1"/>
    <x v="1"/>
    <x v="1"/>
    <x v="335"/>
    <x v="15"/>
    <x v="2"/>
  </r>
  <r>
    <x v="15"/>
    <x v="16"/>
    <x v="2"/>
    <x v="2"/>
    <x v="0"/>
    <x v="0"/>
    <x v="33"/>
    <x v="93"/>
    <x v="899"/>
    <x v="0"/>
    <x v="15"/>
    <x v="2"/>
  </r>
  <r>
    <x v="15"/>
    <x v="118"/>
    <x v="2"/>
    <x v="2"/>
    <x v="0"/>
    <x v="0"/>
    <x v="33"/>
    <x v="69"/>
    <x v="759"/>
    <x v="0"/>
    <x v="15"/>
    <x v="2"/>
  </r>
  <r>
    <x v="15"/>
    <x v="144"/>
    <x v="2"/>
    <x v="2"/>
    <x v="0"/>
    <x v="0"/>
    <x v="33"/>
    <x v="162"/>
    <x v="934"/>
    <x v="0"/>
    <x v="15"/>
    <x v="2"/>
  </r>
  <r>
    <x v="15"/>
    <x v="65"/>
    <x v="6"/>
    <x v="6"/>
    <x v="0"/>
    <x v="0"/>
    <x v="33"/>
    <x v="190"/>
    <x v="146"/>
    <x v="0"/>
    <x v="15"/>
    <x v="2"/>
  </r>
  <r>
    <x v="15"/>
    <x v="36"/>
    <x v="6"/>
    <x v="6"/>
    <x v="0"/>
    <x v="0"/>
    <x v="33"/>
    <x v="94"/>
    <x v="874"/>
    <x v="0"/>
    <x v="15"/>
    <x v="2"/>
  </r>
  <r>
    <x v="15"/>
    <x v="88"/>
    <x v="6"/>
    <x v="6"/>
    <x v="0"/>
    <x v="0"/>
    <x v="33"/>
    <x v="242"/>
    <x v="146"/>
    <x v="0"/>
    <x v="15"/>
    <x v="2"/>
  </r>
  <r>
    <x v="15"/>
    <x v="113"/>
    <x v="6"/>
    <x v="6"/>
    <x v="0"/>
    <x v="0"/>
    <x v="33"/>
    <x v="89"/>
    <x v="874"/>
    <x v="0"/>
    <x v="15"/>
    <x v="2"/>
  </r>
  <r>
    <x v="15"/>
    <x v="21"/>
    <x v="6"/>
    <x v="6"/>
    <x v="0"/>
    <x v="0"/>
    <x v="33"/>
    <x v="70"/>
    <x v="146"/>
    <x v="0"/>
    <x v="15"/>
    <x v="2"/>
  </r>
  <r>
    <x v="15"/>
    <x v="23"/>
    <x v="3"/>
    <x v="3"/>
    <x v="0"/>
    <x v="0"/>
    <x v="33"/>
    <x v="221"/>
    <x v="765"/>
    <x v="0"/>
    <x v="15"/>
    <x v="2"/>
  </r>
  <r>
    <x v="15"/>
    <x v="49"/>
    <x v="3"/>
    <x v="3"/>
    <x v="0"/>
    <x v="0"/>
    <x v="33"/>
    <x v="244"/>
    <x v="874"/>
    <x v="0"/>
    <x v="15"/>
    <x v="2"/>
  </r>
  <r>
    <x v="15"/>
    <x v="43"/>
    <x v="3"/>
    <x v="3"/>
    <x v="0"/>
    <x v="0"/>
    <x v="33"/>
    <x v="71"/>
    <x v="759"/>
    <x v="0"/>
    <x v="15"/>
    <x v="2"/>
  </r>
  <r>
    <x v="15"/>
    <x v="75"/>
    <x v="3"/>
    <x v="3"/>
    <x v="0"/>
    <x v="0"/>
    <x v="33"/>
    <x v="220"/>
    <x v="1182"/>
    <x v="0"/>
    <x v="15"/>
    <x v="2"/>
  </r>
  <r>
    <x v="15"/>
    <x v="30"/>
    <x v="4"/>
    <x v="4"/>
    <x v="0"/>
    <x v="0"/>
    <x v="33"/>
    <x v="159"/>
    <x v="765"/>
    <x v="0"/>
    <x v="15"/>
    <x v="2"/>
  </r>
  <r>
    <x v="15"/>
    <x v="116"/>
    <x v="0"/>
    <x v="0"/>
    <x v="0"/>
    <x v="0"/>
    <x v="33"/>
    <x v="64"/>
    <x v="759"/>
    <x v="0"/>
    <x v="15"/>
    <x v="2"/>
  </r>
  <r>
    <x v="15"/>
    <x v="53"/>
    <x v="0"/>
    <x v="0"/>
    <x v="0"/>
    <x v="0"/>
    <x v="33"/>
    <x v="144"/>
    <x v="146"/>
    <x v="0"/>
    <x v="15"/>
    <x v="2"/>
  </r>
  <r>
    <x v="15"/>
    <x v="76"/>
    <x v="5"/>
    <x v="5"/>
    <x v="0"/>
    <x v="0"/>
    <x v="33"/>
    <x v="182"/>
    <x v="765"/>
    <x v="0"/>
    <x v="15"/>
    <x v="2"/>
  </r>
  <r>
    <x v="15"/>
    <x v="145"/>
    <x v="5"/>
    <x v="5"/>
    <x v="0"/>
    <x v="0"/>
    <x v="33"/>
    <x v="124"/>
    <x v="765"/>
    <x v="0"/>
    <x v="15"/>
    <x v="2"/>
  </r>
  <r>
    <x v="15"/>
    <x v="77"/>
    <x v="5"/>
    <x v="5"/>
    <x v="0"/>
    <x v="0"/>
    <x v="33"/>
    <x v="156"/>
    <x v="759"/>
    <x v="0"/>
    <x v="15"/>
    <x v="2"/>
  </r>
  <r>
    <x v="15"/>
    <x v="139"/>
    <x v="5"/>
    <x v="5"/>
    <x v="0"/>
    <x v="0"/>
    <x v="33"/>
    <x v="110"/>
    <x v="146"/>
    <x v="0"/>
    <x v="15"/>
    <x v="2"/>
  </r>
  <r>
    <x v="15"/>
    <x v="40"/>
    <x v="1"/>
    <x v="1"/>
    <x v="0"/>
    <x v="0"/>
    <x v="33"/>
    <x v="125"/>
    <x v="146"/>
    <x v="0"/>
    <x v="15"/>
    <x v="2"/>
  </r>
  <r>
    <x v="15"/>
    <x v="42"/>
    <x v="1"/>
    <x v="1"/>
    <x v="0"/>
    <x v="0"/>
    <x v="33"/>
    <x v="167"/>
    <x v="899"/>
    <x v="0"/>
    <x v="15"/>
    <x v="2"/>
  </r>
  <r>
    <x v="15"/>
    <x v="1"/>
    <x v="1"/>
    <x v="1"/>
    <x v="0"/>
    <x v="0"/>
    <x v="1"/>
    <x v="1"/>
    <x v="1"/>
    <x v="336"/>
    <x v="15"/>
    <x v="2"/>
  </r>
  <r>
    <x v="15"/>
    <x v="120"/>
    <x v="0"/>
    <x v="0"/>
    <x v="0"/>
    <x v="1"/>
    <x v="33"/>
    <x v="212"/>
    <x v="874"/>
    <x v="0"/>
    <x v="15"/>
    <x v="2"/>
  </r>
  <r>
    <x v="15"/>
    <x v="100"/>
    <x v="0"/>
    <x v="0"/>
    <x v="0"/>
    <x v="1"/>
    <x v="33"/>
    <x v="73"/>
    <x v="874"/>
    <x v="0"/>
    <x v="15"/>
    <x v="2"/>
  </r>
  <r>
    <x v="15"/>
    <x v="1"/>
    <x v="1"/>
    <x v="1"/>
    <x v="0"/>
    <x v="1"/>
    <x v="1"/>
    <x v="1"/>
    <x v="1"/>
    <x v="261"/>
    <x v="15"/>
    <x v="2"/>
  </r>
  <r>
    <x v="16"/>
    <x v="31"/>
    <x v="4"/>
    <x v="4"/>
    <x v="0"/>
    <x v="2"/>
    <x v="33"/>
    <x v="72"/>
    <x v="874"/>
    <x v="0"/>
    <x v="16"/>
    <x v="2"/>
  </r>
  <r>
    <x v="16"/>
    <x v="1"/>
    <x v="1"/>
    <x v="1"/>
    <x v="0"/>
    <x v="2"/>
    <x v="1"/>
    <x v="1"/>
    <x v="1"/>
    <x v="216"/>
    <x v="16"/>
    <x v="2"/>
  </r>
  <r>
    <x v="16"/>
    <x v="16"/>
    <x v="2"/>
    <x v="2"/>
    <x v="0"/>
    <x v="0"/>
    <x v="33"/>
    <x v="93"/>
    <x v="1215"/>
    <x v="0"/>
    <x v="16"/>
    <x v="2"/>
  </r>
  <r>
    <x v="16"/>
    <x v="106"/>
    <x v="2"/>
    <x v="2"/>
    <x v="0"/>
    <x v="0"/>
    <x v="33"/>
    <x v="223"/>
    <x v="1182"/>
    <x v="0"/>
    <x v="16"/>
    <x v="2"/>
  </r>
  <r>
    <x v="16"/>
    <x v="47"/>
    <x v="2"/>
    <x v="2"/>
    <x v="0"/>
    <x v="0"/>
    <x v="33"/>
    <x v="68"/>
    <x v="1182"/>
    <x v="0"/>
    <x v="16"/>
    <x v="2"/>
  </r>
  <r>
    <x v="16"/>
    <x v="85"/>
    <x v="2"/>
    <x v="2"/>
    <x v="0"/>
    <x v="0"/>
    <x v="33"/>
    <x v="161"/>
    <x v="1132"/>
    <x v="0"/>
    <x v="16"/>
    <x v="2"/>
  </r>
  <r>
    <x v="16"/>
    <x v="24"/>
    <x v="2"/>
    <x v="2"/>
    <x v="0"/>
    <x v="0"/>
    <x v="33"/>
    <x v="202"/>
    <x v="759"/>
    <x v="0"/>
    <x v="16"/>
    <x v="2"/>
  </r>
  <r>
    <x v="16"/>
    <x v="107"/>
    <x v="2"/>
    <x v="2"/>
    <x v="0"/>
    <x v="0"/>
    <x v="33"/>
    <x v="158"/>
    <x v="765"/>
    <x v="0"/>
    <x v="16"/>
    <x v="2"/>
  </r>
  <r>
    <x v="16"/>
    <x v="144"/>
    <x v="2"/>
    <x v="2"/>
    <x v="0"/>
    <x v="0"/>
    <x v="33"/>
    <x v="162"/>
    <x v="765"/>
    <x v="0"/>
    <x v="16"/>
    <x v="2"/>
  </r>
  <r>
    <x v="16"/>
    <x v="84"/>
    <x v="2"/>
    <x v="2"/>
    <x v="0"/>
    <x v="0"/>
    <x v="33"/>
    <x v="203"/>
    <x v="982"/>
    <x v="0"/>
    <x v="16"/>
    <x v="2"/>
  </r>
  <r>
    <x v="16"/>
    <x v="110"/>
    <x v="2"/>
    <x v="2"/>
    <x v="0"/>
    <x v="0"/>
    <x v="33"/>
    <x v="171"/>
    <x v="765"/>
    <x v="0"/>
    <x v="16"/>
    <x v="2"/>
  </r>
  <r>
    <x v="16"/>
    <x v="17"/>
    <x v="2"/>
    <x v="2"/>
    <x v="0"/>
    <x v="0"/>
    <x v="33"/>
    <x v="150"/>
    <x v="765"/>
    <x v="0"/>
    <x v="16"/>
    <x v="2"/>
  </r>
  <r>
    <x v="16"/>
    <x v="111"/>
    <x v="2"/>
    <x v="2"/>
    <x v="0"/>
    <x v="0"/>
    <x v="33"/>
    <x v="75"/>
    <x v="1182"/>
    <x v="0"/>
    <x v="16"/>
    <x v="2"/>
  </r>
  <r>
    <x v="16"/>
    <x v="86"/>
    <x v="6"/>
    <x v="6"/>
    <x v="0"/>
    <x v="0"/>
    <x v="33"/>
    <x v="224"/>
    <x v="759"/>
    <x v="0"/>
    <x v="16"/>
    <x v="2"/>
  </r>
  <r>
    <x v="16"/>
    <x v="65"/>
    <x v="6"/>
    <x v="6"/>
    <x v="0"/>
    <x v="0"/>
    <x v="33"/>
    <x v="190"/>
    <x v="934"/>
    <x v="0"/>
    <x v="16"/>
    <x v="2"/>
  </r>
  <r>
    <x v="16"/>
    <x v="36"/>
    <x v="6"/>
    <x v="6"/>
    <x v="0"/>
    <x v="0"/>
    <x v="33"/>
    <x v="94"/>
    <x v="1182"/>
    <x v="0"/>
    <x v="16"/>
    <x v="2"/>
  </r>
  <r>
    <x v="16"/>
    <x v="87"/>
    <x v="6"/>
    <x v="6"/>
    <x v="0"/>
    <x v="0"/>
    <x v="33"/>
    <x v="189"/>
    <x v="759"/>
    <x v="0"/>
    <x v="16"/>
    <x v="2"/>
  </r>
  <r>
    <x v="16"/>
    <x v="71"/>
    <x v="6"/>
    <x v="6"/>
    <x v="0"/>
    <x v="0"/>
    <x v="33"/>
    <x v="37"/>
    <x v="859"/>
    <x v="0"/>
    <x v="16"/>
    <x v="2"/>
  </r>
  <r>
    <x v="16"/>
    <x v="102"/>
    <x v="6"/>
    <x v="6"/>
    <x v="0"/>
    <x v="0"/>
    <x v="33"/>
    <x v="141"/>
    <x v="1132"/>
    <x v="0"/>
    <x v="16"/>
    <x v="2"/>
  </r>
  <r>
    <x v="16"/>
    <x v="134"/>
    <x v="6"/>
    <x v="6"/>
    <x v="0"/>
    <x v="0"/>
    <x v="33"/>
    <x v="226"/>
    <x v="765"/>
    <x v="0"/>
    <x v="16"/>
    <x v="2"/>
  </r>
  <r>
    <x v="16"/>
    <x v="147"/>
    <x v="6"/>
    <x v="6"/>
    <x v="0"/>
    <x v="0"/>
    <x v="33"/>
    <x v="132"/>
    <x v="759"/>
    <x v="0"/>
    <x v="16"/>
    <x v="2"/>
  </r>
  <r>
    <x v="16"/>
    <x v="11"/>
    <x v="6"/>
    <x v="6"/>
    <x v="0"/>
    <x v="0"/>
    <x v="33"/>
    <x v="91"/>
    <x v="859"/>
    <x v="0"/>
    <x v="16"/>
    <x v="2"/>
  </r>
  <r>
    <x v="16"/>
    <x v="21"/>
    <x v="6"/>
    <x v="6"/>
    <x v="0"/>
    <x v="0"/>
    <x v="33"/>
    <x v="70"/>
    <x v="874"/>
    <x v="0"/>
    <x v="16"/>
    <x v="2"/>
  </r>
  <r>
    <x v="16"/>
    <x v="137"/>
    <x v="6"/>
    <x v="6"/>
    <x v="0"/>
    <x v="0"/>
    <x v="33"/>
    <x v="102"/>
    <x v="146"/>
    <x v="0"/>
    <x v="16"/>
    <x v="2"/>
  </r>
  <r>
    <x v="16"/>
    <x v="26"/>
    <x v="3"/>
    <x v="3"/>
    <x v="0"/>
    <x v="0"/>
    <x v="33"/>
    <x v="115"/>
    <x v="146"/>
    <x v="0"/>
    <x v="16"/>
    <x v="2"/>
  </r>
  <r>
    <x v="16"/>
    <x v="23"/>
    <x v="3"/>
    <x v="3"/>
    <x v="0"/>
    <x v="0"/>
    <x v="33"/>
    <x v="221"/>
    <x v="859"/>
    <x v="0"/>
    <x v="16"/>
    <x v="2"/>
  </r>
  <r>
    <x v="16"/>
    <x v="19"/>
    <x v="3"/>
    <x v="3"/>
    <x v="0"/>
    <x v="0"/>
    <x v="33"/>
    <x v="62"/>
    <x v="765"/>
    <x v="0"/>
    <x v="16"/>
    <x v="2"/>
  </r>
  <r>
    <x v="16"/>
    <x v="108"/>
    <x v="3"/>
    <x v="3"/>
    <x v="0"/>
    <x v="0"/>
    <x v="33"/>
    <x v="63"/>
    <x v="952"/>
    <x v="0"/>
    <x v="16"/>
    <x v="2"/>
  </r>
  <r>
    <x v="16"/>
    <x v="27"/>
    <x v="3"/>
    <x v="3"/>
    <x v="0"/>
    <x v="0"/>
    <x v="33"/>
    <x v="43"/>
    <x v="765"/>
    <x v="0"/>
    <x v="16"/>
    <x v="2"/>
  </r>
  <r>
    <x v="16"/>
    <x v="114"/>
    <x v="3"/>
    <x v="3"/>
    <x v="0"/>
    <x v="0"/>
    <x v="33"/>
    <x v="76"/>
    <x v="1132"/>
    <x v="0"/>
    <x v="16"/>
    <x v="2"/>
  </r>
  <r>
    <x v="16"/>
    <x v="43"/>
    <x v="3"/>
    <x v="3"/>
    <x v="0"/>
    <x v="0"/>
    <x v="33"/>
    <x v="71"/>
    <x v="952"/>
    <x v="0"/>
    <x v="16"/>
    <x v="2"/>
  </r>
  <r>
    <x v="16"/>
    <x v="61"/>
    <x v="3"/>
    <x v="3"/>
    <x v="0"/>
    <x v="0"/>
    <x v="33"/>
    <x v="126"/>
    <x v="899"/>
    <x v="0"/>
    <x v="16"/>
    <x v="2"/>
  </r>
  <r>
    <x v="16"/>
    <x v="148"/>
    <x v="3"/>
    <x v="3"/>
    <x v="0"/>
    <x v="0"/>
    <x v="33"/>
    <x v="174"/>
    <x v="874"/>
    <x v="0"/>
    <x v="16"/>
    <x v="2"/>
  </r>
  <r>
    <x v="16"/>
    <x v="79"/>
    <x v="3"/>
    <x v="3"/>
    <x v="0"/>
    <x v="0"/>
    <x v="33"/>
    <x v="142"/>
    <x v="1182"/>
    <x v="0"/>
    <x v="16"/>
    <x v="2"/>
  </r>
  <r>
    <x v="16"/>
    <x v="56"/>
    <x v="3"/>
    <x v="3"/>
    <x v="0"/>
    <x v="0"/>
    <x v="33"/>
    <x v="153"/>
    <x v="759"/>
    <x v="0"/>
    <x v="16"/>
    <x v="2"/>
  </r>
  <r>
    <x v="16"/>
    <x v="28"/>
    <x v="3"/>
    <x v="3"/>
    <x v="0"/>
    <x v="0"/>
    <x v="33"/>
    <x v="245"/>
    <x v="874"/>
    <x v="0"/>
    <x v="16"/>
    <x v="2"/>
  </r>
  <r>
    <x v="16"/>
    <x v="131"/>
    <x v="3"/>
    <x v="3"/>
    <x v="0"/>
    <x v="0"/>
    <x v="33"/>
    <x v="163"/>
    <x v="759"/>
    <x v="0"/>
    <x v="16"/>
    <x v="2"/>
  </r>
  <r>
    <x v="16"/>
    <x v="81"/>
    <x v="4"/>
    <x v="4"/>
    <x v="0"/>
    <x v="0"/>
    <x v="33"/>
    <x v="175"/>
    <x v="934"/>
    <x v="0"/>
    <x v="16"/>
    <x v="2"/>
  </r>
  <r>
    <x v="16"/>
    <x v="132"/>
    <x v="4"/>
    <x v="4"/>
    <x v="0"/>
    <x v="0"/>
    <x v="33"/>
    <x v="95"/>
    <x v="874"/>
    <x v="0"/>
    <x v="16"/>
    <x v="2"/>
  </r>
  <r>
    <x v="16"/>
    <x v="12"/>
    <x v="4"/>
    <x v="4"/>
    <x v="0"/>
    <x v="0"/>
    <x v="33"/>
    <x v="247"/>
    <x v="874"/>
    <x v="0"/>
    <x v="16"/>
    <x v="2"/>
  </r>
  <r>
    <x v="16"/>
    <x v="29"/>
    <x v="4"/>
    <x v="4"/>
    <x v="0"/>
    <x v="0"/>
    <x v="33"/>
    <x v="248"/>
    <x v="899"/>
    <x v="0"/>
    <x v="16"/>
    <x v="2"/>
  </r>
  <r>
    <x v="16"/>
    <x v="30"/>
    <x v="4"/>
    <x v="4"/>
    <x v="0"/>
    <x v="0"/>
    <x v="33"/>
    <x v="159"/>
    <x v="934"/>
    <x v="0"/>
    <x v="16"/>
    <x v="2"/>
  </r>
  <r>
    <x v="16"/>
    <x v="165"/>
    <x v="4"/>
    <x v="4"/>
    <x v="0"/>
    <x v="0"/>
    <x v="33"/>
    <x v="205"/>
    <x v="765"/>
    <x v="0"/>
    <x v="16"/>
    <x v="2"/>
  </r>
  <r>
    <x v="16"/>
    <x v="4"/>
    <x v="4"/>
    <x v="4"/>
    <x v="0"/>
    <x v="0"/>
    <x v="33"/>
    <x v="199"/>
    <x v="874"/>
    <x v="0"/>
    <x v="16"/>
    <x v="2"/>
  </r>
  <r>
    <x v="16"/>
    <x v="159"/>
    <x v="0"/>
    <x v="0"/>
    <x v="0"/>
    <x v="0"/>
    <x v="33"/>
    <x v="177"/>
    <x v="146"/>
    <x v="0"/>
    <x v="16"/>
    <x v="2"/>
  </r>
  <r>
    <x v="16"/>
    <x v="120"/>
    <x v="0"/>
    <x v="0"/>
    <x v="0"/>
    <x v="0"/>
    <x v="33"/>
    <x v="212"/>
    <x v="934"/>
    <x v="0"/>
    <x v="16"/>
    <x v="2"/>
  </r>
  <r>
    <x v="16"/>
    <x v="53"/>
    <x v="0"/>
    <x v="0"/>
    <x v="0"/>
    <x v="0"/>
    <x v="33"/>
    <x v="144"/>
    <x v="146"/>
    <x v="0"/>
    <x v="16"/>
    <x v="2"/>
  </r>
  <r>
    <x v="16"/>
    <x v="45"/>
    <x v="0"/>
    <x v="0"/>
    <x v="0"/>
    <x v="0"/>
    <x v="33"/>
    <x v="180"/>
    <x v="1132"/>
    <x v="0"/>
    <x v="16"/>
    <x v="2"/>
  </r>
  <r>
    <x v="16"/>
    <x v="46"/>
    <x v="0"/>
    <x v="0"/>
    <x v="0"/>
    <x v="0"/>
    <x v="33"/>
    <x v="155"/>
    <x v="759"/>
    <x v="0"/>
    <x v="16"/>
    <x v="2"/>
  </r>
  <r>
    <x v="16"/>
    <x v="92"/>
    <x v="0"/>
    <x v="0"/>
    <x v="0"/>
    <x v="0"/>
    <x v="33"/>
    <x v="109"/>
    <x v="1182"/>
    <x v="0"/>
    <x v="16"/>
    <x v="2"/>
  </r>
  <r>
    <x v="16"/>
    <x v="136"/>
    <x v="0"/>
    <x v="0"/>
    <x v="0"/>
    <x v="0"/>
    <x v="33"/>
    <x v="100"/>
    <x v="759"/>
    <x v="0"/>
    <x v="16"/>
    <x v="2"/>
  </r>
  <r>
    <x v="16"/>
    <x v="122"/>
    <x v="0"/>
    <x v="0"/>
    <x v="0"/>
    <x v="0"/>
    <x v="33"/>
    <x v="181"/>
    <x v="874"/>
    <x v="0"/>
    <x v="16"/>
    <x v="2"/>
  </r>
  <r>
    <x v="16"/>
    <x v="32"/>
    <x v="5"/>
    <x v="5"/>
    <x v="0"/>
    <x v="0"/>
    <x v="33"/>
    <x v="81"/>
    <x v="874"/>
    <x v="0"/>
    <x v="16"/>
    <x v="2"/>
  </r>
  <r>
    <x v="16"/>
    <x v="115"/>
    <x v="5"/>
    <x v="5"/>
    <x v="0"/>
    <x v="0"/>
    <x v="33"/>
    <x v="213"/>
    <x v="848"/>
    <x v="0"/>
    <x v="16"/>
    <x v="2"/>
  </r>
  <r>
    <x v="16"/>
    <x v="97"/>
    <x v="5"/>
    <x v="5"/>
    <x v="0"/>
    <x v="0"/>
    <x v="33"/>
    <x v="183"/>
    <x v="899"/>
    <x v="0"/>
    <x v="16"/>
    <x v="2"/>
  </r>
  <r>
    <x v="16"/>
    <x v="13"/>
    <x v="5"/>
    <x v="5"/>
    <x v="0"/>
    <x v="0"/>
    <x v="33"/>
    <x v="120"/>
    <x v="859"/>
    <x v="0"/>
    <x v="16"/>
    <x v="2"/>
  </r>
  <r>
    <x v="16"/>
    <x v="72"/>
    <x v="5"/>
    <x v="5"/>
    <x v="0"/>
    <x v="0"/>
    <x v="33"/>
    <x v="38"/>
    <x v="759"/>
    <x v="0"/>
    <x v="16"/>
    <x v="2"/>
  </r>
  <r>
    <x v="16"/>
    <x v="125"/>
    <x v="5"/>
    <x v="5"/>
    <x v="0"/>
    <x v="0"/>
    <x v="33"/>
    <x v="82"/>
    <x v="934"/>
    <x v="0"/>
    <x v="16"/>
    <x v="2"/>
  </r>
  <r>
    <x v="16"/>
    <x v="34"/>
    <x v="5"/>
    <x v="5"/>
    <x v="0"/>
    <x v="0"/>
    <x v="33"/>
    <x v="184"/>
    <x v="759"/>
    <x v="0"/>
    <x v="16"/>
    <x v="2"/>
  </r>
  <r>
    <x v="16"/>
    <x v="77"/>
    <x v="5"/>
    <x v="5"/>
    <x v="0"/>
    <x v="0"/>
    <x v="33"/>
    <x v="156"/>
    <x v="146"/>
    <x v="0"/>
    <x v="16"/>
    <x v="2"/>
  </r>
  <r>
    <x v="16"/>
    <x v="139"/>
    <x v="5"/>
    <x v="5"/>
    <x v="0"/>
    <x v="0"/>
    <x v="33"/>
    <x v="110"/>
    <x v="1215"/>
    <x v="0"/>
    <x v="16"/>
    <x v="2"/>
  </r>
  <r>
    <x v="16"/>
    <x v="63"/>
    <x v="5"/>
    <x v="5"/>
    <x v="0"/>
    <x v="0"/>
    <x v="33"/>
    <x v="111"/>
    <x v="146"/>
    <x v="0"/>
    <x v="16"/>
    <x v="2"/>
  </r>
  <r>
    <x v="16"/>
    <x v="54"/>
    <x v="5"/>
    <x v="5"/>
    <x v="0"/>
    <x v="0"/>
    <x v="33"/>
    <x v="246"/>
    <x v="1182"/>
    <x v="0"/>
    <x v="16"/>
    <x v="2"/>
  </r>
  <r>
    <x v="16"/>
    <x v="150"/>
    <x v="5"/>
    <x v="5"/>
    <x v="0"/>
    <x v="0"/>
    <x v="33"/>
    <x v="214"/>
    <x v="874"/>
    <x v="0"/>
    <x v="16"/>
    <x v="2"/>
  </r>
  <r>
    <x v="16"/>
    <x v="20"/>
    <x v="5"/>
    <x v="5"/>
    <x v="0"/>
    <x v="0"/>
    <x v="33"/>
    <x v="45"/>
    <x v="765"/>
    <x v="0"/>
    <x v="16"/>
    <x v="2"/>
  </r>
  <r>
    <x v="16"/>
    <x v="40"/>
    <x v="1"/>
    <x v="1"/>
    <x v="0"/>
    <x v="0"/>
    <x v="33"/>
    <x v="125"/>
    <x v="899"/>
    <x v="0"/>
    <x v="16"/>
    <x v="2"/>
  </r>
  <r>
    <x v="16"/>
    <x v="161"/>
    <x v="1"/>
    <x v="1"/>
    <x v="0"/>
    <x v="0"/>
    <x v="33"/>
    <x v="186"/>
    <x v="899"/>
    <x v="0"/>
    <x v="16"/>
    <x v="2"/>
  </r>
  <r>
    <x v="16"/>
    <x v="95"/>
    <x v="1"/>
    <x v="1"/>
    <x v="0"/>
    <x v="0"/>
    <x v="33"/>
    <x v="97"/>
    <x v="1132"/>
    <x v="0"/>
    <x v="16"/>
    <x v="2"/>
  </r>
  <r>
    <x v="16"/>
    <x v="151"/>
    <x v="1"/>
    <x v="1"/>
    <x v="0"/>
    <x v="0"/>
    <x v="33"/>
    <x v="166"/>
    <x v="899"/>
    <x v="0"/>
    <x v="16"/>
    <x v="2"/>
  </r>
  <r>
    <x v="16"/>
    <x v="41"/>
    <x v="1"/>
    <x v="1"/>
    <x v="0"/>
    <x v="0"/>
    <x v="33"/>
    <x v="113"/>
    <x v="899"/>
    <x v="0"/>
    <x v="16"/>
    <x v="2"/>
  </r>
  <r>
    <x v="16"/>
    <x v="127"/>
    <x v="1"/>
    <x v="1"/>
    <x v="0"/>
    <x v="0"/>
    <x v="33"/>
    <x v="85"/>
    <x v="765"/>
    <x v="0"/>
    <x v="16"/>
    <x v="2"/>
  </r>
  <r>
    <x v="16"/>
    <x v="22"/>
    <x v="1"/>
    <x v="1"/>
    <x v="0"/>
    <x v="0"/>
    <x v="33"/>
    <x v="211"/>
    <x v="146"/>
    <x v="0"/>
    <x v="16"/>
    <x v="2"/>
  </r>
  <r>
    <x v="16"/>
    <x v="8"/>
    <x v="1"/>
    <x v="1"/>
    <x v="0"/>
    <x v="0"/>
    <x v="33"/>
    <x v="187"/>
    <x v="859"/>
    <x v="0"/>
    <x v="16"/>
    <x v="2"/>
  </r>
  <r>
    <x v="16"/>
    <x v="33"/>
    <x v="1"/>
    <x v="1"/>
    <x v="0"/>
    <x v="0"/>
    <x v="33"/>
    <x v="241"/>
    <x v="934"/>
    <x v="0"/>
    <x v="16"/>
    <x v="2"/>
  </r>
  <r>
    <x v="16"/>
    <x v="152"/>
    <x v="1"/>
    <x v="1"/>
    <x v="0"/>
    <x v="0"/>
    <x v="33"/>
    <x v="194"/>
    <x v="759"/>
    <x v="0"/>
    <x v="16"/>
    <x v="2"/>
  </r>
  <r>
    <x v="16"/>
    <x v="98"/>
    <x v="1"/>
    <x v="1"/>
    <x v="0"/>
    <x v="0"/>
    <x v="33"/>
    <x v="198"/>
    <x v="899"/>
    <x v="0"/>
    <x v="16"/>
    <x v="2"/>
  </r>
  <r>
    <x v="16"/>
    <x v="128"/>
    <x v="1"/>
    <x v="1"/>
    <x v="0"/>
    <x v="0"/>
    <x v="33"/>
    <x v="164"/>
    <x v="859"/>
    <x v="0"/>
    <x v="16"/>
    <x v="2"/>
  </r>
  <r>
    <x v="16"/>
    <x v="1"/>
    <x v="1"/>
    <x v="1"/>
    <x v="0"/>
    <x v="0"/>
    <x v="1"/>
    <x v="1"/>
    <x v="1"/>
    <x v="337"/>
    <x v="16"/>
    <x v="2"/>
  </r>
  <r>
    <x v="16"/>
    <x v="70"/>
    <x v="2"/>
    <x v="2"/>
    <x v="0"/>
    <x v="1"/>
    <x v="33"/>
    <x v="36"/>
    <x v="759"/>
    <x v="0"/>
    <x v="16"/>
    <x v="2"/>
  </r>
  <r>
    <x v="16"/>
    <x v="24"/>
    <x v="2"/>
    <x v="2"/>
    <x v="0"/>
    <x v="1"/>
    <x v="33"/>
    <x v="202"/>
    <x v="759"/>
    <x v="0"/>
    <x v="16"/>
    <x v="2"/>
  </r>
  <r>
    <x v="16"/>
    <x v="107"/>
    <x v="2"/>
    <x v="2"/>
    <x v="0"/>
    <x v="1"/>
    <x v="33"/>
    <x v="158"/>
    <x v="759"/>
    <x v="0"/>
    <x v="16"/>
    <x v="2"/>
  </r>
  <r>
    <x v="16"/>
    <x v="84"/>
    <x v="2"/>
    <x v="2"/>
    <x v="0"/>
    <x v="1"/>
    <x v="33"/>
    <x v="203"/>
    <x v="759"/>
    <x v="0"/>
    <x v="16"/>
    <x v="2"/>
  </r>
  <r>
    <x v="16"/>
    <x v="4"/>
    <x v="4"/>
    <x v="4"/>
    <x v="0"/>
    <x v="1"/>
    <x v="33"/>
    <x v="199"/>
    <x v="874"/>
    <x v="0"/>
    <x v="16"/>
    <x v="2"/>
  </r>
  <r>
    <x v="16"/>
    <x v="115"/>
    <x v="5"/>
    <x v="5"/>
    <x v="0"/>
    <x v="1"/>
    <x v="33"/>
    <x v="213"/>
    <x v="874"/>
    <x v="0"/>
    <x v="16"/>
    <x v="2"/>
  </r>
  <r>
    <x v="16"/>
    <x v="8"/>
    <x v="1"/>
    <x v="1"/>
    <x v="0"/>
    <x v="1"/>
    <x v="33"/>
    <x v="187"/>
    <x v="874"/>
    <x v="0"/>
    <x v="16"/>
    <x v="2"/>
  </r>
  <r>
    <x v="16"/>
    <x v="33"/>
    <x v="1"/>
    <x v="1"/>
    <x v="0"/>
    <x v="1"/>
    <x v="33"/>
    <x v="241"/>
    <x v="874"/>
    <x v="0"/>
    <x v="16"/>
    <x v="2"/>
  </r>
  <r>
    <x v="16"/>
    <x v="152"/>
    <x v="1"/>
    <x v="1"/>
    <x v="0"/>
    <x v="1"/>
    <x v="33"/>
    <x v="194"/>
    <x v="874"/>
    <x v="0"/>
    <x v="16"/>
    <x v="2"/>
  </r>
  <r>
    <x v="16"/>
    <x v="98"/>
    <x v="1"/>
    <x v="1"/>
    <x v="0"/>
    <x v="1"/>
    <x v="33"/>
    <x v="198"/>
    <x v="874"/>
    <x v="0"/>
    <x v="16"/>
    <x v="2"/>
  </r>
  <r>
    <x v="16"/>
    <x v="1"/>
    <x v="1"/>
    <x v="1"/>
    <x v="0"/>
    <x v="1"/>
    <x v="1"/>
    <x v="1"/>
    <x v="1"/>
    <x v="338"/>
    <x v="16"/>
    <x v="2"/>
  </r>
  <r>
    <x v="18"/>
    <x v="119"/>
    <x v="0"/>
    <x v="0"/>
    <x v="0"/>
    <x v="2"/>
    <x v="33"/>
    <x v="96"/>
    <x v="1330"/>
    <x v="0"/>
    <x v="18"/>
    <x v="2"/>
  </r>
  <r>
    <x v="18"/>
    <x v="1"/>
    <x v="1"/>
    <x v="1"/>
    <x v="0"/>
    <x v="2"/>
    <x v="1"/>
    <x v="1"/>
    <x v="1"/>
    <x v="339"/>
    <x v="18"/>
    <x v="2"/>
  </r>
  <r>
    <x v="18"/>
    <x v="62"/>
    <x v="4"/>
    <x v="4"/>
    <x v="0"/>
    <x v="1"/>
    <x v="33"/>
    <x v="176"/>
    <x v="874"/>
    <x v="0"/>
    <x v="18"/>
    <x v="2"/>
  </r>
  <r>
    <x v="18"/>
    <x v="1"/>
    <x v="1"/>
    <x v="1"/>
    <x v="0"/>
    <x v="1"/>
    <x v="1"/>
    <x v="1"/>
    <x v="1"/>
    <x v="216"/>
    <x v="18"/>
    <x v="2"/>
  </r>
  <r>
    <x v="19"/>
    <x v="164"/>
    <x v="6"/>
    <x v="6"/>
    <x v="0"/>
    <x v="2"/>
    <x v="33"/>
    <x v="200"/>
    <x v="874"/>
    <x v="0"/>
    <x v="19"/>
    <x v="2"/>
  </r>
  <r>
    <x v="19"/>
    <x v="46"/>
    <x v="0"/>
    <x v="0"/>
    <x v="0"/>
    <x v="2"/>
    <x v="33"/>
    <x v="155"/>
    <x v="874"/>
    <x v="0"/>
    <x v="19"/>
    <x v="2"/>
  </r>
  <r>
    <x v="19"/>
    <x v="58"/>
    <x v="1"/>
    <x v="1"/>
    <x v="0"/>
    <x v="2"/>
    <x v="32"/>
    <x v="84"/>
    <x v="1331"/>
    <x v="0"/>
    <x v="19"/>
    <x v="2"/>
  </r>
  <r>
    <x v="19"/>
    <x v="1"/>
    <x v="1"/>
    <x v="1"/>
    <x v="0"/>
    <x v="2"/>
    <x v="1"/>
    <x v="1"/>
    <x v="1"/>
    <x v="340"/>
    <x v="19"/>
    <x v="2"/>
  </r>
  <r>
    <x v="19"/>
    <x v="164"/>
    <x v="6"/>
    <x v="6"/>
    <x v="0"/>
    <x v="0"/>
    <x v="33"/>
    <x v="200"/>
    <x v="874"/>
    <x v="0"/>
    <x v="19"/>
    <x v="2"/>
  </r>
  <r>
    <x v="19"/>
    <x v="132"/>
    <x v="4"/>
    <x v="4"/>
    <x v="0"/>
    <x v="0"/>
    <x v="33"/>
    <x v="95"/>
    <x v="874"/>
    <x v="0"/>
    <x v="19"/>
    <x v="2"/>
  </r>
  <r>
    <x v="19"/>
    <x v="46"/>
    <x v="0"/>
    <x v="0"/>
    <x v="0"/>
    <x v="0"/>
    <x v="33"/>
    <x v="155"/>
    <x v="765"/>
    <x v="0"/>
    <x v="19"/>
    <x v="2"/>
  </r>
  <r>
    <x v="19"/>
    <x v="1"/>
    <x v="1"/>
    <x v="1"/>
    <x v="0"/>
    <x v="0"/>
    <x v="1"/>
    <x v="1"/>
    <x v="1"/>
    <x v="220"/>
    <x v="19"/>
    <x v="2"/>
  </r>
  <r>
    <x v="20"/>
    <x v="42"/>
    <x v="1"/>
    <x v="1"/>
    <x v="0"/>
    <x v="2"/>
    <x v="33"/>
    <x v="167"/>
    <x v="874"/>
    <x v="0"/>
    <x v="20"/>
    <x v="2"/>
  </r>
  <r>
    <x v="20"/>
    <x v="1"/>
    <x v="1"/>
    <x v="1"/>
    <x v="0"/>
    <x v="2"/>
    <x v="1"/>
    <x v="1"/>
    <x v="1"/>
    <x v="216"/>
    <x v="20"/>
    <x v="2"/>
  </r>
  <r>
    <x v="20"/>
    <x v="106"/>
    <x v="2"/>
    <x v="2"/>
    <x v="0"/>
    <x v="0"/>
    <x v="33"/>
    <x v="223"/>
    <x v="146"/>
    <x v="0"/>
    <x v="20"/>
    <x v="2"/>
  </r>
  <r>
    <x v="20"/>
    <x v="107"/>
    <x v="2"/>
    <x v="2"/>
    <x v="0"/>
    <x v="0"/>
    <x v="33"/>
    <x v="158"/>
    <x v="874"/>
    <x v="0"/>
    <x v="20"/>
    <x v="2"/>
  </r>
  <r>
    <x v="20"/>
    <x v="84"/>
    <x v="2"/>
    <x v="2"/>
    <x v="0"/>
    <x v="0"/>
    <x v="33"/>
    <x v="203"/>
    <x v="759"/>
    <x v="0"/>
    <x v="20"/>
    <x v="2"/>
  </r>
  <r>
    <x v="20"/>
    <x v="36"/>
    <x v="6"/>
    <x v="6"/>
    <x v="0"/>
    <x v="0"/>
    <x v="33"/>
    <x v="94"/>
    <x v="759"/>
    <x v="0"/>
    <x v="20"/>
    <x v="2"/>
  </r>
  <r>
    <x v="20"/>
    <x v="19"/>
    <x v="3"/>
    <x v="3"/>
    <x v="0"/>
    <x v="0"/>
    <x v="33"/>
    <x v="62"/>
    <x v="759"/>
    <x v="0"/>
    <x v="20"/>
    <x v="2"/>
  </r>
  <r>
    <x v="20"/>
    <x v="56"/>
    <x v="3"/>
    <x v="3"/>
    <x v="0"/>
    <x v="0"/>
    <x v="33"/>
    <x v="153"/>
    <x v="1132"/>
    <x v="0"/>
    <x v="20"/>
    <x v="2"/>
  </r>
  <r>
    <x v="20"/>
    <x v="156"/>
    <x v="4"/>
    <x v="4"/>
    <x v="0"/>
    <x v="0"/>
    <x v="33"/>
    <x v="146"/>
    <x v="1132"/>
    <x v="0"/>
    <x v="20"/>
    <x v="2"/>
  </r>
  <r>
    <x v="20"/>
    <x v="50"/>
    <x v="4"/>
    <x v="4"/>
    <x v="0"/>
    <x v="0"/>
    <x v="33"/>
    <x v="77"/>
    <x v="146"/>
    <x v="0"/>
    <x v="20"/>
    <x v="2"/>
  </r>
  <r>
    <x v="20"/>
    <x v="38"/>
    <x v="4"/>
    <x v="4"/>
    <x v="0"/>
    <x v="0"/>
    <x v="33"/>
    <x v="106"/>
    <x v="759"/>
    <x v="0"/>
    <x v="20"/>
    <x v="2"/>
  </r>
  <r>
    <x v="20"/>
    <x v="57"/>
    <x v="0"/>
    <x v="0"/>
    <x v="0"/>
    <x v="0"/>
    <x v="33"/>
    <x v="44"/>
    <x v="146"/>
    <x v="0"/>
    <x v="20"/>
    <x v="2"/>
  </r>
  <r>
    <x v="20"/>
    <x v="45"/>
    <x v="0"/>
    <x v="0"/>
    <x v="0"/>
    <x v="0"/>
    <x v="33"/>
    <x v="180"/>
    <x v="765"/>
    <x v="0"/>
    <x v="20"/>
    <x v="2"/>
  </r>
  <r>
    <x v="20"/>
    <x v="115"/>
    <x v="5"/>
    <x v="5"/>
    <x v="0"/>
    <x v="0"/>
    <x v="33"/>
    <x v="213"/>
    <x v="759"/>
    <x v="0"/>
    <x v="20"/>
    <x v="2"/>
  </r>
  <r>
    <x v="20"/>
    <x v="13"/>
    <x v="5"/>
    <x v="5"/>
    <x v="0"/>
    <x v="0"/>
    <x v="33"/>
    <x v="120"/>
    <x v="1182"/>
    <x v="0"/>
    <x v="20"/>
    <x v="2"/>
  </r>
  <r>
    <x v="20"/>
    <x v="125"/>
    <x v="5"/>
    <x v="5"/>
    <x v="0"/>
    <x v="0"/>
    <x v="33"/>
    <x v="82"/>
    <x v="874"/>
    <x v="0"/>
    <x v="20"/>
    <x v="2"/>
  </r>
  <r>
    <x v="20"/>
    <x v="168"/>
    <x v="5"/>
    <x v="5"/>
    <x v="0"/>
    <x v="0"/>
    <x v="33"/>
    <x v="225"/>
    <x v="759"/>
    <x v="0"/>
    <x v="20"/>
    <x v="2"/>
  </r>
  <r>
    <x v="20"/>
    <x v="63"/>
    <x v="5"/>
    <x v="5"/>
    <x v="0"/>
    <x v="0"/>
    <x v="33"/>
    <x v="111"/>
    <x v="874"/>
    <x v="0"/>
    <x v="20"/>
    <x v="2"/>
  </r>
  <r>
    <x v="20"/>
    <x v="124"/>
    <x v="5"/>
    <x v="5"/>
    <x v="0"/>
    <x v="0"/>
    <x v="33"/>
    <x v="206"/>
    <x v="874"/>
    <x v="0"/>
    <x v="20"/>
    <x v="2"/>
  </r>
  <r>
    <x v="20"/>
    <x v="161"/>
    <x v="1"/>
    <x v="1"/>
    <x v="0"/>
    <x v="0"/>
    <x v="33"/>
    <x v="186"/>
    <x v="759"/>
    <x v="0"/>
    <x v="20"/>
    <x v="2"/>
  </r>
  <r>
    <x v="20"/>
    <x v="95"/>
    <x v="1"/>
    <x v="1"/>
    <x v="0"/>
    <x v="0"/>
    <x v="33"/>
    <x v="97"/>
    <x v="146"/>
    <x v="0"/>
    <x v="20"/>
    <x v="2"/>
  </r>
  <r>
    <x v="20"/>
    <x v="42"/>
    <x v="1"/>
    <x v="1"/>
    <x v="0"/>
    <x v="0"/>
    <x v="33"/>
    <x v="167"/>
    <x v="874"/>
    <x v="0"/>
    <x v="20"/>
    <x v="2"/>
  </r>
  <r>
    <x v="20"/>
    <x v="8"/>
    <x v="1"/>
    <x v="1"/>
    <x v="0"/>
    <x v="0"/>
    <x v="33"/>
    <x v="187"/>
    <x v="759"/>
    <x v="0"/>
    <x v="20"/>
    <x v="2"/>
  </r>
  <r>
    <x v="20"/>
    <x v="1"/>
    <x v="1"/>
    <x v="1"/>
    <x v="0"/>
    <x v="0"/>
    <x v="1"/>
    <x v="1"/>
    <x v="1"/>
    <x v="341"/>
    <x v="20"/>
    <x v="2"/>
  </r>
  <r>
    <x v="20"/>
    <x v="30"/>
    <x v="4"/>
    <x v="4"/>
    <x v="0"/>
    <x v="1"/>
    <x v="33"/>
    <x v="159"/>
    <x v="874"/>
    <x v="0"/>
    <x v="20"/>
    <x v="2"/>
  </r>
  <r>
    <x v="20"/>
    <x v="159"/>
    <x v="0"/>
    <x v="0"/>
    <x v="0"/>
    <x v="1"/>
    <x v="33"/>
    <x v="177"/>
    <x v="899"/>
    <x v="0"/>
    <x v="20"/>
    <x v="2"/>
  </r>
  <r>
    <x v="20"/>
    <x v="42"/>
    <x v="1"/>
    <x v="1"/>
    <x v="0"/>
    <x v="1"/>
    <x v="33"/>
    <x v="167"/>
    <x v="874"/>
    <x v="0"/>
    <x v="20"/>
    <x v="2"/>
  </r>
  <r>
    <x v="20"/>
    <x v="1"/>
    <x v="1"/>
    <x v="1"/>
    <x v="0"/>
    <x v="1"/>
    <x v="1"/>
    <x v="1"/>
    <x v="1"/>
    <x v="342"/>
    <x v="20"/>
    <x v="2"/>
  </r>
  <r>
    <x v="21"/>
    <x v="159"/>
    <x v="0"/>
    <x v="0"/>
    <x v="0"/>
    <x v="2"/>
    <x v="33"/>
    <x v="177"/>
    <x v="874"/>
    <x v="0"/>
    <x v="21"/>
    <x v="2"/>
  </r>
  <r>
    <x v="21"/>
    <x v="1"/>
    <x v="1"/>
    <x v="1"/>
    <x v="0"/>
    <x v="2"/>
    <x v="1"/>
    <x v="1"/>
    <x v="1"/>
    <x v="216"/>
    <x v="21"/>
    <x v="2"/>
  </r>
  <r>
    <x v="21"/>
    <x v="118"/>
    <x v="2"/>
    <x v="2"/>
    <x v="0"/>
    <x v="0"/>
    <x v="33"/>
    <x v="69"/>
    <x v="1132"/>
    <x v="0"/>
    <x v="21"/>
    <x v="2"/>
  </r>
  <r>
    <x v="21"/>
    <x v="17"/>
    <x v="2"/>
    <x v="2"/>
    <x v="0"/>
    <x v="0"/>
    <x v="33"/>
    <x v="150"/>
    <x v="1215"/>
    <x v="0"/>
    <x v="21"/>
    <x v="2"/>
  </r>
  <r>
    <x v="21"/>
    <x v="87"/>
    <x v="6"/>
    <x v="6"/>
    <x v="0"/>
    <x v="0"/>
    <x v="33"/>
    <x v="189"/>
    <x v="859"/>
    <x v="0"/>
    <x v="21"/>
    <x v="2"/>
  </r>
  <r>
    <x v="21"/>
    <x v="15"/>
    <x v="6"/>
    <x v="6"/>
    <x v="0"/>
    <x v="0"/>
    <x v="33"/>
    <x v="216"/>
    <x v="859"/>
    <x v="0"/>
    <x v="21"/>
    <x v="2"/>
  </r>
  <r>
    <x v="21"/>
    <x v="23"/>
    <x v="3"/>
    <x v="3"/>
    <x v="0"/>
    <x v="0"/>
    <x v="33"/>
    <x v="221"/>
    <x v="952"/>
    <x v="0"/>
    <x v="21"/>
    <x v="2"/>
  </r>
  <r>
    <x v="21"/>
    <x v="56"/>
    <x v="3"/>
    <x v="3"/>
    <x v="0"/>
    <x v="0"/>
    <x v="33"/>
    <x v="153"/>
    <x v="1215"/>
    <x v="0"/>
    <x v="21"/>
    <x v="2"/>
  </r>
  <r>
    <x v="21"/>
    <x v="156"/>
    <x v="4"/>
    <x v="4"/>
    <x v="0"/>
    <x v="0"/>
    <x v="33"/>
    <x v="146"/>
    <x v="848"/>
    <x v="0"/>
    <x v="21"/>
    <x v="2"/>
  </r>
  <r>
    <x v="21"/>
    <x v="165"/>
    <x v="4"/>
    <x v="4"/>
    <x v="0"/>
    <x v="0"/>
    <x v="33"/>
    <x v="205"/>
    <x v="934"/>
    <x v="0"/>
    <x v="21"/>
    <x v="2"/>
  </r>
  <r>
    <x v="21"/>
    <x v="57"/>
    <x v="0"/>
    <x v="0"/>
    <x v="0"/>
    <x v="0"/>
    <x v="33"/>
    <x v="44"/>
    <x v="1182"/>
    <x v="0"/>
    <x v="21"/>
    <x v="2"/>
  </r>
  <r>
    <x v="21"/>
    <x v="45"/>
    <x v="0"/>
    <x v="0"/>
    <x v="0"/>
    <x v="0"/>
    <x v="33"/>
    <x v="180"/>
    <x v="859"/>
    <x v="0"/>
    <x v="21"/>
    <x v="2"/>
  </r>
  <r>
    <x v="21"/>
    <x v="97"/>
    <x v="5"/>
    <x v="5"/>
    <x v="0"/>
    <x v="0"/>
    <x v="33"/>
    <x v="183"/>
    <x v="982"/>
    <x v="0"/>
    <x v="21"/>
    <x v="2"/>
  </r>
  <r>
    <x v="21"/>
    <x v="13"/>
    <x v="5"/>
    <x v="5"/>
    <x v="0"/>
    <x v="0"/>
    <x v="33"/>
    <x v="120"/>
    <x v="874"/>
    <x v="0"/>
    <x v="21"/>
    <x v="2"/>
  </r>
  <r>
    <x v="21"/>
    <x v="141"/>
    <x v="5"/>
    <x v="5"/>
    <x v="0"/>
    <x v="0"/>
    <x v="33"/>
    <x v="185"/>
    <x v="982"/>
    <x v="0"/>
    <x v="21"/>
    <x v="2"/>
  </r>
  <r>
    <x v="21"/>
    <x v="40"/>
    <x v="1"/>
    <x v="1"/>
    <x v="0"/>
    <x v="0"/>
    <x v="33"/>
    <x v="125"/>
    <x v="1132"/>
    <x v="0"/>
    <x v="21"/>
    <x v="2"/>
  </r>
  <r>
    <x v="21"/>
    <x v="95"/>
    <x v="1"/>
    <x v="1"/>
    <x v="0"/>
    <x v="0"/>
    <x v="33"/>
    <x v="97"/>
    <x v="759"/>
    <x v="0"/>
    <x v="21"/>
    <x v="2"/>
  </r>
  <r>
    <x v="21"/>
    <x v="109"/>
    <x v="1"/>
    <x v="1"/>
    <x v="0"/>
    <x v="0"/>
    <x v="33"/>
    <x v="208"/>
    <x v="899"/>
    <x v="0"/>
    <x v="21"/>
    <x v="2"/>
  </r>
  <r>
    <x v="21"/>
    <x v="98"/>
    <x v="1"/>
    <x v="1"/>
    <x v="0"/>
    <x v="0"/>
    <x v="33"/>
    <x v="198"/>
    <x v="146"/>
    <x v="0"/>
    <x v="21"/>
    <x v="2"/>
  </r>
  <r>
    <x v="21"/>
    <x v="1"/>
    <x v="1"/>
    <x v="1"/>
    <x v="0"/>
    <x v="0"/>
    <x v="1"/>
    <x v="1"/>
    <x v="1"/>
    <x v="343"/>
    <x v="21"/>
    <x v="2"/>
  </r>
  <r>
    <x v="21"/>
    <x v="118"/>
    <x v="2"/>
    <x v="2"/>
    <x v="0"/>
    <x v="1"/>
    <x v="33"/>
    <x v="69"/>
    <x v="874"/>
    <x v="0"/>
    <x v="21"/>
    <x v="2"/>
  </r>
  <r>
    <x v="21"/>
    <x v="15"/>
    <x v="6"/>
    <x v="6"/>
    <x v="0"/>
    <x v="1"/>
    <x v="33"/>
    <x v="216"/>
    <x v="934"/>
    <x v="0"/>
    <x v="21"/>
    <x v="2"/>
  </r>
  <r>
    <x v="21"/>
    <x v="23"/>
    <x v="3"/>
    <x v="3"/>
    <x v="0"/>
    <x v="1"/>
    <x v="33"/>
    <x v="221"/>
    <x v="146"/>
    <x v="0"/>
    <x v="21"/>
    <x v="2"/>
  </r>
  <r>
    <x v="21"/>
    <x v="56"/>
    <x v="3"/>
    <x v="3"/>
    <x v="0"/>
    <x v="1"/>
    <x v="33"/>
    <x v="153"/>
    <x v="874"/>
    <x v="0"/>
    <x v="21"/>
    <x v="2"/>
  </r>
  <r>
    <x v="21"/>
    <x v="165"/>
    <x v="4"/>
    <x v="4"/>
    <x v="0"/>
    <x v="1"/>
    <x v="33"/>
    <x v="205"/>
    <x v="765"/>
    <x v="0"/>
    <x v="21"/>
    <x v="2"/>
  </r>
  <r>
    <x v="21"/>
    <x v="159"/>
    <x v="0"/>
    <x v="0"/>
    <x v="0"/>
    <x v="1"/>
    <x v="33"/>
    <x v="177"/>
    <x v="759"/>
    <x v="0"/>
    <x v="21"/>
    <x v="2"/>
  </r>
  <r>
    <x v="21"/>
    <x v="45"/>
    <x v="0"/>
    <x v="0"/>
    <x v="0"/>
    <x v="1"/>
    <x v="33"/>
    <x v="180"/>
    <x v="759"/>
    <x v="0"/>
    <x v="21"/>
    <x v="2"/>
  </r>
  <r>
    <x v="21"/>
    <x v="13"/>
    <x v="5"/>
    <x v="5"/>
    <x v="0"/>
    <x v="1"/>
    <x v="33"/>
    <x v="120"/>
    <x v="874"/>
    <x v="0"/>
    <x v="21"/>
    <x v="2"/>
  </r>
  <r>
    <x v="21"/>
    <x v="40"/>
    <x v="1"/>
    <x v="1"/>
    <x v="0"/>
    <x v="1"/>
    <x v="33"/>
    <x v="125"/>
    <x v="759"/>
    <x v="0"/>
    <x v="21"/>
    <x v="2"/>
  </r>
  <r>
    <x v="21"/>
    <x v="1"/>
    <x v="1"/>
    <x v="1"/>
    <x v="0"/>
    <x v="1"/>
    <x v="1"/>
    <x v="1"/>
    <x v="1"/>
    <x v="344"/>
    <x v="21"/>
    <x v="2"/>
  </r>
  <r>
    <x v="72"/>
    <x v="102"/>
    <x v="6"/>
    <x v="6"/>
    <x v="0"/>
    <x v="2"/>
    <x v="32"/>
    <x v="141"/>
    <x v="1332"/>
    <x v="0"/>
    <x v="72"/>
    <x v="2"/>
  </r>
  <r>
    <x v="72"/>
    <x v="1"/>
    <x v="1"/>
    <x v="1"/>
    <x v="0"/>
    <x v="2"/>
    <x v="1"/>
    <x v="1"/>
    <x v="1"/>
    <x v="345"/>
    <x v="72"/>
    <x v="2"/>
  </r>
  <r>
    <x v="23"/>
    <x v="64"/>
    <x v="2"/>
    <x v="2"/>
    <x v="0"/>
    <x v="2"/>
    <x v="32"/>
    <x v="139"/>
    <x v="1105"/>
    <x v="0"/>
    <x v="23"/>
    <x v="2"/>
  </r>
  <r>
    <x v="23"/>
    <x v="160"/>
    <x v="0"/>
    <x v="0"/>
    <x v="0"/>
    <x v="2"/>
    <x v="32"/>
    <x v="179"/>
    <x v="1331"/>
    <x v="0"/>
    <x v="23"/>
    <x v="2"/>
  </r>
  <r>
    <x v="23"/>
    <x v="1"/>
    <x v="1"/>
    <x v="1"/>
    <x v="0"/>
    <x v="2"/>
    <x v="1"/>
    <x v="1"/>
    <x v="1"/>
    <x v="346"/>
    <x v="23"/>
    <x v="2"/>
  </r>
  <r>
    <x v="24"/>
    <x v="84"/>
    <x v="2"/>
    <x v="2"/>
    <x v="0"/>
    <x v="2"/>
    <x v="33"/>
    <x v="203"/>
    <x v="815"/>
    <x v="0"/>
    <x v="24"/>
    <x v="2"/>
  </r>
  <r>
    <x v="24"/>
    <x v="1"/>
    <x v="1"/>
    <x v="1"/>
    <x v="0"/>
    <x v="2"/>
    <x v="1"/>
    <x v="1"/>
    <x v="1"/>
    <x v="347"/>
    <x v="24"/>
    <x v="2"/>
  </r>
  <r>
    <x v="24"/>
    <x v="106"/>
    <x v="2"/>
    <x v="2"/>
    <x v="0"/>
    <x v="0"/>
    <x v="33"/>
    <x v="223"/>
    <x v="759"/>
    <x v="0"/>
    <x v="24"/>
    <x v="2"/>
  </r>
  <r>
    <x v="24"/>
    <x v="47"/>
    <x v="2"/>
    <x v="2"/>
    <x v="0"/>
    <x v="0"/>
    <x v="33"/>
    <x v="68"/>
    <x v="759"/>
    <x v="0"/>
    <x v="24"/>
    <x v="2"/>
  </r>
  <r>
    <x v="24"/>
    <x v="144"/>
    <x v="2"/>
    <x v="2"/>
    <x v="0"/>
    <x v="0"/>
    <x v="33"/>
    <x v="162"/>
    <x v="146"/>
    <x v="0"/>
    <x v="24"/>
    <x v="2"/>
  </r>
  <r>
    <x v="24"/>
    <x v="35"/>
    <x v="2"/>
    <x v="2"/>
    <x v="0"/>
    <x v="0"/>
    <x v="33"/>
    <x v="170"/>
    <x v="874"/>
    <x v="0"/>
    <x v="24"/>
    <x v="2"/>
  </r>
  <r>
    <x v="24"/>
    <x v="36"/>
    <x v="6"/>
    <x v="6"/>
    <x v="0"/>
    <x v="0"/>
    <x v="33"/>
    <x v="94"/>
    <x v="874"/>
    <x v="0"/>
    <x v="24"/>
    <x v="2"/>
  </r>
  <r>
    <x v="24"/>
    <x v="164"/>
    <x v="6"/>
    <x v="6"/>
    <x v="0"/>
    <x v="0"/>
    <x v="33"/>
    <x v="200"/>
    <x v="146"/>
    <x v="0"/>
    <x v="24"/>
    <x v="2"/>
  </r>
  <r>
    <x v="24"/>
    <x v="49"/>
    <x v="3"/>
    <x v="3"/>
    <x v="0"/>
    <x v="0"/>
    <x v="33"/>
    <x v="244"/>
    <x v="146"/>
    <x v="0"/>
    <x v="24"/>
    <x v="2"/>
  </r>
  <r>
    <x v="24"/>
    <x v="60"/>
    <x v="3"/>
    <x v="3"/>
    <x v="0"/>
    <x v="0"/>
    <x v="33"/>
    <x v="57"/>
    <x v="874"/>
    <x v="0"/>
    <x v="24"/>
    <x v="2"/>
  </r>
  <r>
    <x v="24"/>
    <x v="132"/>
    <x v="4"/>
    <x v="4"/>
    <x v="0"/>
    <x v="0"/>
    <x v="33"/>
    <x v="95"/>
    <x v="934"/>
    <x v="0"/>
    <x v="24"/>
    <x v="2"/>
  </r>
  <r>
    <x v="24"/>
    <x v="162"/>
    <x v="4"/>
    <x v="4"/>
    <x v="0"/>
    <x v="0"/>
    <x v="33"/>
    <x v="192"/>
    <x v="874"/>
    <x v="0"/>
    <x v="24"/>
    <x v="2"/>
  </r>
  <r>
    <x v="24"/>
    <x v="154"/>
    <x v="4"/>
    <x v="4"/>
    <x v="0"/>
    <x v="0"/>
    <x v="33"/>
    <x v="143"/>
    <x v="1182"/>
    <x v="0"/>
    <x v="24"/>
    <x v="2"/>
  </r>
  <r>
    <x v="24"/>
    <x v="90"/>
    <x v="0"/>
    <x v="0"/>
    <x v="0"/>
    <x v="0"/>
    <x v="33"/>
    <x v="79"/>
    <x v="874"/>
    <x v="0"/>
    <x v="24"/>
    <x v="2"/>
  </r>
  <r>
    <x v="24"/>
    <x v="159"/>
    <x v="0"/>
    <x v="0"/>
    <x v="0"/>
    <x v="0"/>
    <x v="33"/>
    <x v="177"/>
    <x v="759"/>
    <x v="0"/>
    <x v="24"/>
    <x v="2"/>
  </r>
  <r>
    <x v="24"/>
    <x v="57"/>
    <x v="0"/>
    <x v="0"/>
    <x v="0"/>
    <x v="0"/>
    <x v="33"/>
    <x v="44"/>
    <x v="759"/>
    <x v="0"/>
    <x v="24"/>
    <x v="2"/>
  </r>
  <r>
    <x v="24"/>
    <x v="121"/>
    <x v="0"/>
    <x v="0"/>
    <x v="0"/>
    <x v="0"/>
    <x v="33"/>
    <x v="80"/>
    <x v="874"/>
    <x v="0"/>
    <x v="24"/>
    <x v="2"/>
  </r>
  <r>
    <x v="24"/>
    <x v="53"/>
    <x v="0"/>
    <x v="0"/>
    <x v="0"/>
    <x v="0"/>
    <x v="33"/>
    <x v="144"/>
    <x v="874"/>
    <x v="0"/>
    <x v="24"/>
    <x v="2"/>
  </r>
  <r>
    <x v="24"/>
    <x v="46"/>
    <x v="0"/>
    <x v="0"/>
    <x v="0"/>
    <x v="0"/>
    <x v="33"/>
    <x v="155"/>
    <x v="759"/>
    <x v="0"/>
    <x v="24"/>
    <x v="2"/>
  </r>
  <r>
    <x v="24"/>
    <x v="32"/>
    <x v="5"/>
    <x v="5"/>
    <x v="0"/>
    <x v="0"/>
    <x v="33"/>
    <x v="81"/>
    <x v="874"/>
    <x v="0"/>
    <x v="24"/>
    <x v="2"/>
  </r>
  <r>
    <x v="24"/>
    <x v="76"/>
    <x v="5"/>
    <x v="5"/>
    <x v="0"/>
    <x v="0"/>
    <x v="33"/>
    <x v="182"/>
    <x v="874"/>
    <x v="0"/>
    <x v="24"/>
    <x v="2"/>
  </r>
  <r>
    <x v="24"/>
    <x v="97"/>
    <x v="5"/>
    <x v="5"/>
    <x v="0"/>
    <x v="0"/>
    <x v="33"/>
    <x v="183"/>
    <x v="146"/>
    <x v="0"/>
    <x v="24"/>
    <x v="2"/>
  </r>
  <r>
    <x v="24"/>
    <x v="13"/>
    <x v="5"/>
    <x v="5"/>
    <x v="0"/>
    <x v="0"/>
    <x v="33"/>
    <x v="120"/>
    <x v="759"/>
    <x v="0"/>
    <x v="24"/>
    <x v="2"/>
  </r>
  <r>
    <x v="24"/>
    <x v="34"/>
    <x v="5"/>
    <x v="5"/>
    <x v="0"/>
    <x v="0"/>
    <x v="33"/>
    <x v="184"/>
    <x v="759"/>
    <x v="0"/>
    <x v="24"/>
    <x v="2"/>
  </r>
  <r>
    <x v="24"/>
    <x v="63"/>
    <x v="5"/>
    <x v="5"/>
    <x v="0"/>
    <x v="0"/>
    <x v="33"/>
    <x v="111"/>
    <x v="1182"/>
    <x v="0"/>
    <x v="24"/>
    <x v="2"/>
  </r>
  <r>
    <x v="24"/>
    <x v="123"/>
    <x v="5"/>
    <x v="5"/>
    <x v="0"/>
    <x v="0"/>
    <x v="33"/>
    <x v="74"/>
    <x v="759"/>
    <x v="0"/>
    <x v="24"/>
    <x v="2"/>
  </r>
  <r>
    <x v="24"/>
    <x v="95"/>
    <x v="1"/>
    <x v="1"/>
    <x v="0"/>
    <x v="0"/>
    <x v="33"/>
    <x v="97"/>
    <x v="899"/>
    <x v="0"/>
    <x v="24"/>
    <x v="2"/>
  </r>
  <r>
    <x v="24"/>
    <x v="22"/>
    <x v="1"/>
    <x v="1"/>
    <x v="0"/>
    <x v="0"/>
    <x v="33"/>
    <x v="211"/>
    <x v="759"/>
    <x v="0"/>
    <x v="24"/>
    <x v="2"/>
  </r>
  <r>
    <x v="24"/>
    <x v="152"/>
    <x v="1"/>
    <x v="1"/>
    <x v="0"/>
    <x v="0"/>
    <x v="33"/>
    <x v="194"/>
    <x v="899"/>
    <x v="0"/>
    <x v="24"/>
    <x v="2"/>
  </r>
  <r>
    <x v="24"/>
    <x v="1"/>
    <x v="1"/>
    <x v="1"/>
    <x v="0"/>
    <x v="0"/>
    <x v="1"/>
    <x v="1"/>
    <x v="1"/>
    <x v="348"/>
    <x v="24"/>
    <x v="2"/>
  </r>
  <r>
    <x v="24"/>
    <x v="95"/>
    <x v="1"/>
    <x v="1"/>
    <x v="0"/>
    <x v="1"/>
    <x v="33"/>
    <x v="97"/>
    <x v="874"/>
    <x v="0"/>
    <x v="24"/>
    <x v="2"/>
  </r>
  <r>
    <x v="24"/>
    <x v="14"/>
    <x v="1"/>
    <x v="1"/>
    <x v="0"/>
    <x v="1"/>
    <x v="33"/>
    <x v="112"/>
    <x v="874"/>
    <x v="0"/>
    <x v="24"/>
    <x v="2"/>
  </r>
  <r>
    <x v="24"/>
    <x v="1"/>
    <x v="1"/>
    <x v="1"/>
    <x v="0"/>
    <x v="1"/>
    <x v="1"/>
    <x v="1"/>
    <x v="1"/>
    <x v="349"/>
    <x v="24"/>
    <x v="2"/>
  </r>
  <r>
    <x v="25"/>
    <x v="64"/>
    <x v="2"/>
    <x v="2"/>
    <x v="0"/>
    <x v="2"/>
    <x v="32"/>
    <x v="139"/>
    <x v="1333"/>
    <x v="0"/>
    <x v="25"/>
    <x v="2"/>
  </r>
  <r>
    <x v="25"/>
    <x v="68"/>
    <x v="4"/>
    <x v="4"/>
    <x v="0"/>
    <x v="2"/>
    <x v="32"/>
    <x v="222"/>
    <x v="280"/>
    <x v="0"/>
    <x v="25"/>
    <x v="2"/>
  </r>
  <r>
    <x v="25"/>
    <x v="160"/>
    <x v="0"/>
    <x v="0"/>
    <x v="0"/>
    <x v="2"/>
    <x v="32"/>
    <x v="179"/>
    <x v="1334"/>
    <x v="0"/>
    <x v="25"/>
    <x v="2"/>
  </r>
  <r>
    <x v="25"/>
    <x v="145"/>
    <x v="5"/>
    <x v="5"/>
    <x v="0"/>
    <x v="2"/>
    <x v="32"/>
    <x v="124"/>
    <x v="1335"/>
    <x v="0"/>
    <x v="25"/>
    <x v="2"/>
  </r>
  <r>
    <x v="25"/>
    <x v="124"/>
    <x v="5"/>
    <x v="5"/>
    <x v="0"/>
    <x v="2"/>
    <x v="33"/>
    <x v="206"/>
    <x v="1336"/>
    <x v="0"/>
    <x v="25"/>
    <x v="2"/>
  </r>
  <r>
    <x v="25"/>
    <x v="1"/>
    <x v="1"/>
    <x v="1"/>
    <x v="0"/>
    <x v="2"/>
    <x v="1"/>
    <x v="1"/>
    <x v="1"/>
    <x v="350"/>
    <x v="25"/>
    <x v="2"/>
  </r>
  <r>
    <x v="26"/>
    <x v="65"/>
    <x v="6"/>
    <x v="6"/>
    <x v="0"/>
    <x v="2"/>
    <x v="33"/>
    <x v="190"/>
    <x v="1331"/>
    <x v="0"/>
    <x v="26"/>
    <x v="2"/>
  </r>
  <r>
    <x v="26"/>
    <x v="50"/>
    <x v="4"/>
    <x v="4"/>
    <x v="0"/>
    <x v="2"/>
    <x v="32"/>
    <x v="77"/>
    <x v="1337"/>
    <x v="0"/>
    <x v="26"/>
    <x v="2"/>
  </r>
  <r>
    <x v="26"/>
    <x v="13"/>
    <x v="5"/>
    <x v="5"/>
    <x v="0"/>
    <x v="2"/>
    <x v="32"/>
    <x v="120"/>
    <x v="1338"/>
    <x v="0"/>
    <x v="26"/>
    <x v="2"/>
  </r>
  <r>
    <x v="26"/>
    <x v="41"/>
    <x v="1"/>
    <x v="1"/>
    <x v="0"/>
    <x v="2"/>
    <x v="32"/>
    <x v="113"/>
    <x v="1339"/>
    <x v="0"/>
    <x v="26"/>
    <x v="2"/>
  </r>
  <r>
    <x v="26"/>
    <x v="1"/>
    <x v="1"/>
    <x v="1"/>
    <x v="0"/>
    <x v="2"/>
    <x v="1"/>
    <x v="1"/>
    <x v="1"/>
    <x v="351"/>
    <x v="26"/>
    <x v="2"/>
  </r>
  <r>
    <x v="27"/>
    <x v="77"/>
    <x v="5"/>
    <x v="5"/>
    <x v="0"/>
    <x v="2"/>
    <x v="32"/>
    <x v="156"/>
    <x v="1340"/>
    <x v="0"/>
    <x v="27"/>
    <x v="2"/>
  </r>
  <r>
    <x v="27"/>
    <x v="40"/>
    <x v="1"/>
    <x v="1"/>
    <x v="0"/>
    <x v="2"/>
    <x v="32"/>
    <x v="125"/>
    <x v="1341"/>
    <x v="0"/>
    <x v="27"/>
    <x v="2"/>
  </r>
  <r>
    <x v="27"/>
    <x v="14"/>
    <x v="1"/>
    <x v="1"/>
    <x v="0"/>
    <x v="2"/>
    <x v="32"/>
    <x v="112"/>
    <x v="1342"/>
    <x v="0"/>
    <x v="27"/>
    <x v="2"/>
  </r>
  <r>
    <x v="27"/>
    <x v="1"/>
    <x v="1"/>
    <x v="1"/>
    <x v="0"/>
    <x v="2"/>
    <x v="1"/>
    <x v="1"/>
    <x v="1"/>
    <x v="352"/>
    <x v="27"/>
    <x v="2"/>
  </r>
  <r>
    <x v="27"/>
    <x v="1"/>
    <x v="1"/>
    <x v="1"/>
    <x v="0"/>
    <x v="1"/>
    <x v="1"/>
    <x v="1"/>
    <x v="1"/>
    <x v="349"/>
    <x v="27"/>
    <x v="2"/>
  </r>
  <r>
    <x v="28"/>
    <x v="70"/>
    <x v="2"/>
    <x v="2"/>
    <x v="0"/>
    <x v="2"/>
    <x v="32"/>
    <x v="36"/>
    <x v="1343"/>
    <x v="0"/>
    <x v="28"/>
    <x v="2"/>
  </r>
  <r>
    <x v="28"/>
    <x v="1"/>
    <x v="1"/>
    <x v="1"/>
    <x v="0"/>
    <x v="2"/>
    <x v="1"/>
    <x v="1"/>
    <x v="1"/>
    <x v="353"/>
    <x v="28"/>
    <x v="2"/>
  </r>
  <r>
    <x v="76"/>
    <x v="1"/>
    <x v="1"/>
    <x v="1"/>
    <x v="0"/>
    <x v="0"/>
    <x v="1"/>
    <x v="1"/>
    <x v="1"/>
    <x v="216"/>
    <x v="76"/>
    <x v="2"/>
  </r>
  <r>
    <x v="73"/>
    <x v="70"/>
    <x v="2"/>
    <x v="2"/>
    <x v="0"/>
    <x v="2"/>
    <x v="32"/>
    <x v="36"/>
    <x v="873"/>
    <x v="0"/>
    <x v="73"/>
    <x v="2"/>
  </r>
  <r>
    <x v="73"/>
    <x v="86"/>
    <x v="6"/>
    <x v="6"/>
    <x v="0"/>
    <x v="2"/>
    <x v="32"/>
    <x v="224"/>
    <x v="1344"/>
    <x v="0"/>
    <x v="73"/>
    <x v="2"/>
  </r>
  <r>
    <x v="73"/>
    <x v="65"/>
    <x v="6"/>
    <x v="6"/>
    <x v="0"/>
    <x v="2"/>
    <x v="32"/>
    <x v="190"/>
    <x v="1046"/>
    <x v="0"/>
    <x v="73"/>
    <x v="2"/>
  </r>
  <r>
    <x v="73"/>
    <x v="71"/>
    <x v="6"/>
    <x v="6"/>
    <x v="0"/>
    <x v="2"/>
    <x v="32"/>
    <x v="37"/>
    <x v="1344"/>
    <x v="0"/>
    <x v="73"/>
    <x v="2"/>
  </r>
  <r>
    <x v="73"/>
    <x v="102"/>
    <x v="6"/>
    <x v="6"/>
    <x v="0"/>
    <x v="2"/>
    <x v="32"/>
    <x v="141"/>
    <x v="1345"/>
    <x v="0"/>
    <x v="73"/>
    <x v="2"/>
  </r>
  <r>
    <x v="73"/>
    <x v="108"/>
    <x v="3"/>
    <x v="3"/>
    <x v="0"/>
    <x v="2"/>
    <x v="32"/>
    <x v="63"/>
    <x v="1346"/>
    <x v="0"/>
    <x v="73"/>
    <x v="2"/>
  </r>
  <r>
    <x v="73"/>
    <x v="79"/>
    <x v="3"/>
    <x v="3"/>
    <x v="0"/>
    <x v="2"/>
    <x v="32"/>
    <x v="142"/>
    <x v="1344"/>
    <x v="0"/>
    <x v="73"/>
    <x v="2"/>
  </r>
  <r>
    <x v="73"/>
    <x v="159"/>
    <x v="0"/>
    <x v="0"/>
    <x v="0"/>
    <x v="2"/>
    <x v="32"/>
    <x v="177"/>
    <x v="1347"/>
    <x v="0"/>
    <x v="73"/>
    <x v="2"/>
  </r>
  <r>
    <x v="73"/>
    <x v="160"/>
    <x v="0"/>
    <x v="0"/>
    <x v="0"/>
    <x v="2"/>
    <x v="32"/>
    <x v="179"/>
    <x v="15"/>
    <x v="0"/>
    <x v="73"/>
    <x v="2"/>
  </r>
  <r>
    <x v="73"/>
    <x v="1"/>
    <x v="1"/>
    <x v="1"/>
    <x v="0"/>
    <x v="2"/>
    <x v="1"/>
    <x v="1"/>
    <x v="1"/>
    <x v="354"/>
    <x v="73"/>
    <x v="2"/>
  </r>
  <r>
    <x v="29"/>
    <x v="110"/>
    <x v="2"/>
    <x v="2"/>
    <x v="0"/>
    <x v="0"/>
    <x v="33"/>
    <x v="171"/>
    <x v="874"/>
    <x v="0"/>
    <x v="29"/>
    <x v="2"/>
  </r>
  <r>
    <x v="29"/>
    <x v="19"/>
    <x v="3"/>
    <x v="3"/>
    <x v="0"/>
    <x v="0"/>
    <x v="33"/>
    <x v="62"/>
    <x v="874"/>
    <x v="0"/>
    <x v="29"/>
    <x v="2"/>
  </r>
  <r>
    <x v="29"/>
    <x v="27"/>
    <x v="3"/>
    <x v="3"/>
    <x v="0"/>
    <x v="0"/>
    <x v="33"/>
    <x v="43"/>
    <x v="874"/>
    <x v="0"/>
    <x v="29"/>
    <x v="2"/>
  </r>
  <r>
    <x v="29"/>
    <x v="135"/>
    <x v="3"/>
    <x v="3"/>
    <x v="0"/>
    <x v="0"/>
    <x v="33"/>
    <x v="149"/>
    <x v="874"/>
    <x v="0"/>
    <x v="29"/>
    <x v="2"/>
  </r>
  <r>
    <x v="29"/>
    <x v="56"/>
    <x v="3"/>
    <x v="3"/>
    <x v="0"/>
    <x v="0"/>
    <x v="33"/>
    <x v="153"/>
    <x v="874"/>
    <x v="0"/>
    <x v="29"/>
    <x v="2"/>
  </r>
  <r>
    <x v="29"/>
    <x v="120"/>
    <x v="0"/>
    <x v="0"/>
    <x v="0"/>
    <x v="0"/>
    <x v="33"/>
    <x v="212"/>
    <x v="874"/>
    <x v="0"/>
    <x v="29"/>
    <x v="2"/>
  </r>
  <r>
    <x v="29"/>
    <x v="92"/>
    <x v="0"/>
    <x v="0"/>
    <x v="0"/>
    <x v="0"/>
    <x v="33"/>
    <x v="109"/>
    <x v="759"/>
    <x v="0"/>
    <x v="29"/>
    <x v="2"/>
  </r>
  <r>
    <x v="29"/>
    <x v="142"/>
    <x v="0"/>
    <x v="0"/>
    <x v="0"/>
    <x v="0"/>
    <x v="33"/>
    <x v="119"/>
    <x v="765"/>
    <x v="0"/>
    <x v="29"/>
    <x v="2"/>
  </r>
  <r>
    <x v="29"/>
    <x v="97"/>
    <x v="5"/>
    <x v="5"/>
    <x v="0"/>
    <x v="0"/>
    <x v="33"/>
    <x v="183"/>
    <x v="759"/>
    <x v="0"/>
    <x v="29"/>
    <x v="2"/>
  </r>
  <r>
    <x v="29"/>
    <x v="161"/>
    <x v="1"/>
    <x v="1"/>
    <x v="0"/>
    <x v="0"/>
    <x v="33"/>
    <x v="186"/>
    <x v="874"/>
    <x v="0"/>
    <x v="29"/>
    <x v="2"/>
  </r>
  <r>
    <x v="29"/>
    <x v="95"/>
    <x v="1"/>
    <x v="1"/>
    <x v="0"/>
    <x v="0"/>
    <x v="33"/>
    <x v="97"/>
    <x v="874"/>
    <x v="0"/>
    <x v="29"/>
    <x v="2"/>
  </r>
  <r>
    <x v="29"/>
    <x v="128"/>
    <x v="1"/>
    <x v="1"/>
    <x v="0"/>
    <x v="0"/>
    <x v="33"/>
    <x v="164"/>
    <x v="874"/>
    <x v="0"/>
    <x v="29"/>
    <x v="2"/>
  </r>
  <r>
    <x v="29"/>
    <x v="1"/>
    <x v="1"/>
    <x v="1"/>
    <x v="0"/>
    <x v="0"/>
    <x v="1"/>
    <x v="1"/>
    <x v="1"/>
    <x v="344"/>
    <x v="29"/>
    <x v="2"/>
  </r>
  <r>
    <x v="29"/>
    <x v="85"/>
    <x v="2"/>
    <x v="2"/>
    <x v="0"/>
    <x v="1"/>
    <x v="33"/>
    <x v="161"/>
    <x v="874"/>
    <x v="0"/>
    <x v="29"/>
    <x v="2"/>
  </r>
  <r>
    <x v="29"/>
    <x v="146"/>
    <x v="6"/>
    <x v="6"/>
    <x v="0"/>
    <x v="1"/>
    <x v="33"/>
    <x v="172"/>
    <x v="759"/>
    <x v="0"/>
    <x v="29"/>
    <x v="2"/>
  </r>
  <r>
    <x v="29"/>
    <x v="163"/>
    <x v="6"/>
    <x v="6"/>
    <x v="0"/>
    <x v="1"/>
    <x v="33"/>
    <x v="195"/>
    <x v="874"/>
    <x v="0"/>
    <x v="29"/>
    <x v="2"/>
  </r>
  <r>
    <x v="29"/>
    <x v="1"/>
    <x v="1"/>
    <x v="1"/>
    <x v="0"/>
    <x v="1"/>
    <x v="1"/>
    <x v="1"/>
    <x v="1"/>
    <x v="355"/>
    <x v="29"/>
    <x v="2"/>
  </r>
  <r>
    <x v="30"/>
    <x v="64"/>
    <x v="2"/>
    <x v="2"/>
    <x v="0"/>
    <x v="2"/>
    <x v="32"/>
    <x v="139"/>
    <x v="1348"/>
    <x v="0"/>
    <x v="30"/>
    <x v="2"/>
  </r>
  <r>
    <x v="30"/>
    <x v="84"/>
    <x v="2"/>
    <x v="2"/>
    <x v="0"/>
    <x v="2"/>
    <x v="33"/>
    <x v="203"/>
    <x v="775"/>
    <x v="0"/>
    <x v="30"/>
    <x v="2"/>
  </r>
  <r>
    <x v="30"/>
    <x v="36"/>
    <x v="6"/>
    <x v="6"/>
    <x v="0"/>
    <x v="2"/>
    <x v="33"/>
    <x v="94"/>
    <x v="874"/>
    <x v="0"/>
    <x v="30"/>
    <x v="2"/>
  </r>
  <r>
    <x v="30"/>
    <x v="169"/>
    <x v="6"/>
    <x v="6"/>
    <x v="0"/>
    <x v="2"/>
    <x v="33"/>
    <x v="249"/>
    <x v="874"/>
    <x v="0"/>
    <x v="30"/>
    <x v="2"/>
  </r>
  <r>
    <x v="30"/>
    <x v="50"/>
    <x v="4"/>
    <x v="4"/>
    <x v="0"/>
    <x v="2"/>
    <x v="32"/>
    <x v="77"/>
    <x v="1349"/>
    <x v="0"/>
    <x v="30"/>
    <x v="2"/>
  </r>
  <r>
    <x v="30"/>
    <x v="160"/>
    <x v="0"/>
    <x v="0"/>
    <x v="0"/>
    <x v="2"/>
    <x v="32"/>
    <x v="179"/>
    <x v="1350"/>
    <x v="0"/>
    <x v="30"/>
    <x v="2"/>
  </r>
  <r>
    <x v="30"/>
    <x v="1"/>
    <x v="1"/>
    <x v="1"/>
    <x v="0"/>
    <x v="2"/>
    <x v="1"/>
    <x v="1"/>
    <x v="1"/>
    <x v="356"/>
    <x v="30"/>
    <x v="2"/>
  </r>
  <r>
    <x v="30"/>
    <x v="16"/>
    <x v="2"/>
    <x v="2"/>
    <x v="0"/>
    <x v="0"/>
    <x v="33"/>
    <x v="93"/>
    <x v="759"/>
    <x v="0"/>
    <x v="30"/>
    <x v="2"/>
  </r>
  <r>
    <x v="30"/>
    <x v="144"/>
    <x v="2"/>
    <x v="2"/>
    <x v="0"/>
    <x v="0"/>
    <x v="33"/>
    <x v="162"/>
    <x v="874"/>
    <x v="0"/>
    <x v="30"/>
    <x v="2"/>
  </r>
  <r>
    <x v="30"/>
    <x v="129"/>
    <x v="2"/>
    <x v="2"/>
    <x v="0"/>
    <x v="0"/>
    <x v="33"/>
    <x v="204"/>
    <x v="759"/>
    <x v="0"/>
    <x v="30"/>
    <x v="2"/>
  </r>
  <r>
    <x v="30"/>
    <x v="146"/>
    <x v="6"/>
    <x v="6"/>
    <x v="0"/>
    <x v="0"/>
    <x v="33"/>
    <x v="172"/>
    <x v="874"/>
    <x v="0"/>
    <x v="30"/>
    <x v="2"/>
  </r>
  <r>
    <x v="30"/>
    <x v="36"/>
    <x v="6"/>
    <x v="6"/>
    <x v="0"/>
    <x v="0"/>
    <x v="33"/>
    <x v="94"/>
    <x v="874"/>
    <x v="0"/>
    <x v="30"/>
    <x v="2"/>
  </r>
  <r>
    <x v="30"/>
    <x v="87"/>
    <x v="6"/>
    <x v="6"/>
    <x v="0"/>
    <x v="0"/>
    <x v="33"/>
    <x v="189"/>
    <x v="874"/>
    <x v="0"/>
    <x v="30"/>
    <x v="2"/>
  </r>
  <r>
    <x v="30"/>
    <x v="102"/>
    <x v="6"/>
    <x v="6"/>
    <x v="0"/>
    <x v="0"/>
    <x v="33"/>
    <x v="141"/>
    <x v="874"/>
    <x v="0"/>
    <x v="30"/>
    <x v="2"/>
  </r>
  <r>
    <x v="30"/>
    <x v="134"/>
    <x v="6"/>
    <x v="6"/>
    <x v="0"/>
    <x v="0"/>
    <x v="33"/>
    <x v="226"/>
    <x v="874"/>
    <x v="0"/>
    <x v="30"/>
    <x v="2"/>
  </r>
  <r>
    <x v="30"/>
    <x v="11"/>
    <x v="6"/>
    <x v="6"/>
    <x v="0"/>
    <x v="0"/>
    <x v="33"/>
    <x v="91"/>
    <x v="759"/>
    <x v="0"/>
    <x v="30"/>
    <x v="2"/>
  </r>
  <r>
    <x v="30"/>
    <x v="67"/>
    <x v="6"/>
    <x v="6"/>
    <x v="0"/>
    <x v="0"/>
    <x v="33"/>
    <x v="32"/>
    <x v="759"/>
    <x v="0"/>
    <x v="30"/>
    <x v="2"/>
  </r>
  <r>
    <x v="30"/>
    <x v="26"/>
    <x v="3"/>
    <x v="3"/>
    <x v="0"/>
    <x v="0"/>
    <x v="33"/>
    <x v="115"/>
    <x v="146"/>
    <x v="0"/>
    <x v="30"/>
    <x v="2"/>
  </r>
  <r>
    <x v="30"/>
    <x v="49"/>
    <x v="3"/>
    <x v="3"/>
    <x v="0"/>
    <x v="0"/>
    <x v="33"/>
    <x v="244"/>
    <x v="765"/>
    <x v="0"/>
    <x v="30"/>
    <x v="2"/>
  </r>
  <r>
    <x v="30"/>
    <x v="19"/>
    <x v="3"/>
    <x v="3"/>
    <x v="0"/>
    <x v="0"/>
    <x v="33"/>
    <x v="62"/>
    <x v="874"/>
    <x v="0"/>
    <x v="30"/>
    <x v="2"/>
  </r>
  <r>
    <x v="30"/>
    <x v="18"/>
    <x v="3"/>
    <x v="3"/>
    <x v="0"/>
    <x v="0"/>
    <x v="33"/>
    <x v="219"/>
    <x v="759"/>
    <x v="0"/>
    <x v="30"/>
    <x v="2"/>
  </r>
  <r>
    <x v="30"/>
    <x v="114"/>
    <x v="3"/>
    <x v="3"/>
    <x v="0"/>
    <x v="0"/>
    <x v="33"/>
    <x v="76"/>
    <x v="874"/>
    <x v="0"/>
    <x v="30"/>
    <x v="2"/>
  </r>
  <r>
    <x v="30"/>
    <x v="61"/>
    <x v="3"/>
    <x v="3"/>
    <x v="0"/>
    <x v="0"/>
    <x v="33"/>
    <x v="126"/>
    <x v="874"/>
    <x v="0"/>
    <x v="30"/>
    <x v="2"/>
  </r>
  <r>
    <x v="30"/>
    <x v="148"/>
    <x v="3"/>
    <x v="3"/>
    <x v="0"/>
    <x v="0"/>
    <x v="33"/>
    <x v="174"/>
    <x v="759"/>
    <x v="0"/>
    <x v="30"/>
    <x v="2"/>
  </r>
  <r>
    <x v="30"/>
    <x v="79"/>
    <x v="3"/>
    <x v="3"/>
    <x v="0"/>
    <x v="0"/>
    <x v="33"/>
    <x v="142"/>
    <x v="759"/>
    <x v="0"/>
    <x v="30"/>
    <x v="2"/>
  </r>
  <r>
    <x v="30"/>
    <x v="56"/>
    <x v="3"/>
    <x v="3"/>
    <x v="0"/>
    <x v="0"/>
    <x v="33"/>
    <x v="153"/>
    <x v="146"/>
    <x v="0"/>
    <x v="30"/>
    <x v="2"/>
  </r>
  <r>
    <x v="30"/>
    <x v="81"/>
    <x v="4"/>
    <x v="4"/>
    <x v="0"/>
    <x v="0"/>
    <x v="33"/>
    <x v="175"/>
    <x v="765"/>
    <x v="0"/>
    <x v="30"/>
    <x v="2"/>
  </r>
  <r>
    <x v="30"/>
    <x v="156"/>
    <x v="4"/>
    <x v="4"/>
    <x v="0"/>
    <x v="0"/>
    <x v="33"/>
    <x v="146"/>
    <x v="765"/>
    <x v="0"/>
    <x v="30"/>
    <x v="2"/>
  </r>
  <r>
    <x v="30"/>
    <x v="29"/>
    <x v="4"/>
    <x v="4"/>
    <x v="0"/>
    <x v="0"/>
    <x v="33"/>
    <x v="248"/>
    <x v="874"/>
    <x v="0"/>
    <x v="30"/>
    <x v="2"/>
  </r>
  <r>
    <x v="30"/>
    <x v="165"/>
    <x v="4"/>
    <x v="4"/>
    <x v="0"/>
    <x v="0"/>
    <x v="33"/>
    <x v="205"/>
    <x v="146"/>
    <x v="0"/>
    <x v="30"/>
    <x v="2"/>
  </r>
  <r>
    <x v="30"/>
    <x v="38"/>
    <x v="4"/>
    <x v="4"/>
    <x v="0"/>
    <x v="0"/>
    <x v="33"/>
    <x v="106"/>
    <x v="874"/>
    <x v="0"/>
    <x v="30"/>
    <x v="2"/>
  </r>
  <r>
    <x v="30"/>
    <x v="159"/>
    <x v="0"/>
    <x v="0"/>
    <x v="0"/>
    <x v="0"/>
    <x v="33"/>
    <x v="177"/>
    <x v="759"/>
    <x v="0"/>
    <x v="30"/>
    <x v="2"/>
  </r>
  <r>
    <x v="30"/>
    <x v="116"/>
    <x v="0"/>
    <x v="0"/>
    <x v="0"/>
    <x v="0"/>
    <x v="33"/>
    <x v="64"/>
    <x v="146"/>
    <x v="0"/>
    <x v="30"/>
    <x v="2"/>
  </r>
  <r>
    <x v="30"/>
    <x v="57"/>
    <x v="0"/>
    <x v="0"/>
    <x v="0"/>
    <x v="0"/>
    <x v="33"/>
    <x v="44"/>
    <x v="759"/>
    <x v="0"/>
    <x v="30"/>
    <x v="2"/>
  </r>
  <r>
    <x v="30"/>
    <x v="119"/>
    <x v="0"/>
    <x v="0"/>
    <x v="0"/>
    <x v="0"/>
    <x v="33"/>
    <x v="96"/>
    <x v="759"/>
    <x v="0"/>
    <x v="30"/>
    <x v="2"/>
  </r>
  <r>
    <x v="30"/>
    <x v="0"/>
    <x v="0"/>
    <x v="0"/>
    <x v="0"/>
    <x v="0"/>
    <x v="33"/>
    <x v="197"/>
    <x v="759"/>
    <x v="0"/>
    <x v="30"/>
    <x v="2"/>
  </r>
  <r>
    <x v="30"/>
    <x v="121"/>
    <x v="0"/>
    <x v="0"/>
    <x v="0"/>
    <x v="0"/>
    <x v="33"/>
    <x v="80"/>
    <x v="759"/>
    <x v="0"/>
    <x v="30"/>
    <x v="2"/>
  </r>
  <r>
    <x v="30"/>
    <x v="53"/>
    <x v="0"/>
    <x v="0"/>
    <x v="0"/>
    <x v="0"/>
    <x v="33"/>
    <x v="144"/>
    <x v="759"/>
    <x v="0"/>
    <x v="30"/>
    <x v="2"/>
  </r>
  <r>
    <x v="30"/>
    <x v="115"/>
    <x v="5"/>
    <x v="5"/>
    <x v="0"/>
    <x v="0"/>
    <x v="33"/>
    <x v="213"/>
    <x v="899"/>
    <x v="0"/>
    <x v="30"/>
    <x v="2"/>
  </r>
  <r>
    <x v="30"/>
    <x v="13"/>
    <x v="5"/>
    <x v="5"/>
    <x v="0"/>
    <x v="0"/>
    <x v="33"/>
    <x v="120"/>
    <x v="759"/>
    <x v="0"/>
    <x v="30"/>
    <x v="2"/>
  </r>
  <r>
    <x v="30"/>
    <x v="72"/>
    <x v="5"/>
    <x v="5"/>
    <x v="0"/>
    <x v="0"/>
    <x v="33"/>
    <x v="38"/>
    <x v="759"/>
    <x v="0"/>
    <x v="30"/>
    <x v="2"/>
  </r>
  <r>
    <x v="30"/>
    <x v="139"/>
    <x v="5"/>
    <x v="5"/>
    <x v="0"/>
    <x v="0"/>
    <x v="33"/>
    <x v="110"/>
    <x v="759"/>
    <x v="0"/>
    <x v="30"/>
    <x v="2"/>
  </r>
  <r>
    <x v="30"/>
    <x v="63"/>
    <x v="5"/>
    <x v="5"/>
    <x v="0"/>
    <x v="0"/>
    <x v="33"/>
    <x v="111"/>
    <x v="759"/>
    <x v="0"/>
    <x v="30"/>
    <x v="2"/>
  </r>
  <r>
    <x v="30"/>
    <x v="123"/>
    <x v="5"/>
    <x v="5"/>
    <x v="0"/>
    <x v="0"/>
    <x v="33"/>
    <x v="74"/>
    <x v="874"/>
    <x v="0"/>
    <x v="30"/>
    <x v="2"/>
  </r>
  <r>
    <x v="30"/>
    <x v="40"/>
    <x v="1"/>
    <x v="1"/>
    <x v="0"/>
    <x v="0"/>
    <x v="33"/>
    <x v="125"/>
    <x v="1182"/>
    <x v="0"/>
    <x v="30"/>
    <x v="2"/>
  </r>
  <r>
    <x v="30"/>
    <x v="151"/>
    <x v="1"/>
    <x v="1"/>
    <x v="0"/>
    <x v="0"/>
    <x v="33"/>
    <x v="166"/>
    <x v="899"/>
    <x v="0"/>
    <x v="30"/>
    <x v="2"/>
  </r>
  <r>
    <x v="30"/>
    <x v="127"/>
    <x v="1"/>
    <x v="1"/>
    <x v="0"/>
    <x v="0"/>
    <x v="33"/>
    <x v="85"/>
    <x v="146"/>
    <x v="0"/>
    <x v="30"/>
    <x v="2"/>
  </r>
  <r>
    <x v="30"/>
    <x v="42"/>
    <x v="1"/>
    <x v="1"/>
    <x v="0"/>
    <x v="0"/>
    <x v="33"/>
    <x v="167"/>
    <x v="765"/>
    <x v="0"/>
    <x v="30"/>
    <x v="2"/>
  </r>
  <r>
    <x v="30"/>
    <x v="109"/>
    <x v="1"/>
    <x v="1"/>
    <x v="0"/>
    <x v="0"/>
    <x v="33"/>
    <x v="208"/>
    <x v="765"/>
    <x v="0"/>
    <x v="30"/>
    <x v="2"/>
  </r>
  <r>
    <x v="30"/>
    <x v="152"/>
    <x v="1"/>
    <x v="1"/>
    <x v="0"/>
    <x v="0"/>
    <x v="33"/>
    <x v="194"/>
    <x v="146"/>
    <x v="0"/>
    <x v="30"/>
    <x v="2"/>
  </r>
  <r>
    <x v="30"/>
    <x v="128"/>
    <x v="1"/>
    <x v="1"/>
    <x v="0"/>
    <x v="0"/>
    <x v="33"/>
    <x v="164"/>
    <x v="899"/>
    <x v="0"/>
    <x v="30"/>
    <x v="2"/>
  </r>
  <r>
    <x v="30"/>
    <x v="1"/>
    <x v="1"/>
    <x v="1"/>
    <x v="0"/>
    <x v="0"/>
    <x v="1"/>
    <x v="1"/>
    <x v="1"/>
    <x v="357"/>
    <x v="30"/>
    <x v="2"/>
  </r>
  <r>
    <x v="30"/>
    <x v="2"/>
    <x v="2"/>
    <x v="2"/>
    <x v="0"/>
    <x v="1"/>
    <x v="33"/>
    <x v="140"/>
    <x v="874"/>
    <x v="0"/>
    <x v="30"/>
    <x v="2"/>
  </r>
  <r>
    <x v="30"/>
    <x v="36"/>
    <x v="6"/>
    <x v="6"/>
    <x v="0"/>
    <x v="1"/>
    <x v="33"/>
    <x v="94"/>
    <x v="874"/>
    <x v="0"/>
    <x v="30"/>
    <x v="2"/>
  </r>
  <r>
    <x v="30"/>
    <x v="71"/>
    <x v="6"/>
    <x v="6"/>
    <x v="0"/>
    <x v="1"/>
    <x v="33"/>
    <x v="37"/>
    <x v="874"/>
    <x v="0"/>
    <x v="30"/>
    <x v="2"/>
  </r>
  <r>
    <x v="30"/>
    <x v="27"/>
    <x v="3"/>
    <x v="3"/>
    <x v="0"/>
    <x v="1"/>
    <x v="33"/>
    <x v="43"/>
    <x v="874"/>
    <x v="0"/>
    <x v="30"/>
    <x v="2"/>
  </r>
  <r>
    <x v="30"/>
    <x v="61"/>
    <x v="3"/>
    <x v="3"/>
    <x v="0"/>
    <x v="1"/>
    <x v="33"/>
    <x v="126"/>
    <x v="874"/>
    <x v="0"/>
    <x v="30"/>
    <x v="2"/>
  </r>
  <r>
    <x v="30"/>
    <x v="131"/>
    <x v="3"/>
    <x v="3"/>
    <x v="0"/>
    <x v="1"/>
    <x v="33"/>
    <x v="163"/>
    <x v="874"/>
    <x v="0"/>
    <x v="30"/>
    <x v="2"/>
  </r>
  <r>
    <x v="30"/>
    <x v="121"/>
    <x v="0"/>
    <x v="0"/>
    <x v="0"/>
    <x v="1"/>
    <x v="33"/>
    <x v="80"/>
    <x v="874"/>
    <x v="0"/>
    <x v="30"/>
    <x v="2"/>
  </r>
  <r>
    <x v="30"/>
    <x v="53"/>
    <x v="0"/>
    <x v="0"/>
    <x v="0"/>
    <x v="1"/>
    <x v="33"/>
    <x v="144"/>
    <x v="874"/>
    <x v="0"/>
    <x v="30"/>
    <x v="2"/>
  </r>
  <r>
    <x v="30"/>
    <x v="166"/>
    <x v="0"/>
    <x v="0"/>
    <x v="0"/>
    <x v="1"/>
    <x v="33"/>
    <x v="217"/>
    <x v="874"/>
    <x v="0"/>
    <x v="30"/>
    <x v="2"/>
  </r>
  <r>
    <x v="30"/>
    <x v="76"/>
    <x v="5"/>
    <x v="5"/>
    <x v="0"/>
    <x v="1"/>
    <x v="33"/>
    <x v="182"/>
    <x v="874"/>
    <x v="0"/>
    <x v="30"/>
    <x v="2"/>
  </r>
  <r>
    <x v="30"/>
    <x v="139"/>
    <x v="5"/>
    <x v="5"/>
    <x v="0"/>
    <x v="1"/>
    <x v="33"/>
    <x v="110"/>
    <x v="874"/>
    <x v="0"/>
    <x v="30"/>
    <x v="2"/>
  </r>
  <r>
    <x v="30"/>
    <x v="40"/>
    <x v="1"/>
    <x v="1"/>
    <x v="0"/>
    <x v="1"/>
    <x v="33"/>
    <x v="125"/>
    <x v="874"/>
    <x v="0"/>
    <x v="30"/>
    <x v="2"/>
  </r>
  <r>
    <x v="30"/>
    <x v="128"/>
    <x v="1"/>
    <x v="1"/>
    <x v="0"/>
    <x v="1"/>
    <x v="33"/>
    <x v="164"/>
    <x v="874"/>
    <x v="0"/>
    <x v="30"/>
    <x v="2"/>
  </r>
  <r>
    <x v="30"/>
    <x v="1"/>
    <x v="1"/>
    <x v="1"/>
    <x v="0"/>
    <x v="1"/>
    <x v="1"/>
    <x v="1"/>
    <x v="1"/>
    <x v="358"/>
    <x v="30"/>
    <x v="2"/>
  </r>
  <r>
    <x v="31"/>
    <x v="54"/>
    <x v="5"/>
    <x v="5"/>
    <x v="0"/>
    <x v="2"/>
    <x v="33"/>
    <x v="246"/>
    <x v="815"/>
    <x v="0"/>
    <x v="31"/>
    <x v="2"/>
  </r>
  <r>
    <x v="31"/>
    <x v="1"/>
    <x v="1"/>
    <x v="1"/>
    <x v="0"/>
    <x v="2"/>
    <x v="1"/>
    <x v="1"/>
    <x v="1"/>
    <x v="359"/>
    <x v="31"/>
    <x v="2"/>
  </r>
  <r>
    <x v="32"/>
    <x v="135"/>
    <x v="3"/>
    <x v="3"/>
    <x v="0"/>
    <x v="2"/>
    <x v="32"/>
    <x v="149"/>
    <x v="418"/>
    <x v="0"/>
    <x v="32"/>
    <x v="2"/>
  </r>
  <r>
    <x v="32"/>
    <x v="1"/>
    <x v="1"/>
    <x v="1"/>
    <x v="0"/>
    <x v="2"/>
    <x v="1"/>
    <x v="1"/>
    <x v="1"/>
    <x v="360"/>
    <x v="32"/>
    <x v="2"/>
  </r>
  <r>
    <x v="34"/>
    <x v="16"/>
    <x v="2"/>
    <x v="2"/>
    <x v="0"/>
    <x v="0"/>
    <x v="33"/>
    <x v="93"/>
    <x v="899"/>
    <x v="0"/>
    <x v="34"/>
    <x v="2"/>
  </r>
  <r>
    <x v="34"/>
    <x v="112"/>
    <x v="2"/>
    <x v="2"/>
    <x v="0"/>
    <x v="0"/>
    <x v="33"/>
    <x v="209"/>
    <x v="874"/>
    <x v="0"/>
    <x v="34"/>
    <x v="2"/>
  </r>
  <r>
    <x v="34"/>
    <x v="25"/>
    <x v="2"/>
    <x v="2"/>
    <x v="0"/>
    <x v="0"/>
    <x v="33"/>
    <x v="169"/>
    <x v="874"/>
    <x v="0"/>
    <x v="34"/>
    <x v="2"/>
  </r>
  <r>
    <x v="34"/>
    <x v="35"/>
    <x v="2"/>
    <x v="2"/>
    <x v="0"/>
    <x v="0"/>
    <x v="33"/>
    <x v="170"/>
    <x v="874"/>
    <x v="0"/>
    <x v="34"/>
    <x v="2"/>
  </r>
  <r>
    <x v="34"/>
    <x v="2"/>
    <x v="2"/>
    <x v="2"/>
    <x v="0"/>
    <x v="0"/>
    <x v="33"/>
    <x v="140"/>
    <x v="759"/>
    <x v="0"/>
    <x v="34"/>
    <x v="2"/>
  </r>
  <r>
    <x v="34"/>
    <x v="65"/>
    <x v="6"/>
    <x v="6"/>
    <x v="0"/>
    <x v="0"/>
    <x v="33"/>
    <x v="190"/>
    <x v="759"/>
    <x v="0"/>
    <x v="34"/>
    <x v="2"/>
  </r>
  <r>
    <x v="34"/>
    <x v="36"/>
    <x v="6"/>
    <x v="6"/>
    <x v="0"/>
    <x v="0"/>
    <x v="33"/>
    <x v="94"/>
    <x v="146"/>
    <x v="0"/>
    <x v="34"/>
    <x v="2"/>
  </r>
  <r>
    <x v="34"/>
    <x v="169"/>
    <x v="6"/>
    <x v="6"/>
    <x v="0"/>
    <x v="0"/>
    <x v="33"/>
    <x v="249"/>
    <x v="874"/>
    <x v="0"/>
    <x v="34"/>
    <x v="2"/>
  </r>
  <r>
    <x v="34"/>
    <x v="113"/>
    <x v="6"/>
    <x v="6"/>
    <x v="0"/>
    <x v="0"/>
    <x v="33"/>
    <x v="89"/>
    <x v="874"/>
    <x v="0"/>
    <x v="34"/>
    <x v="2"/>
  </r>
  <r>
    <x v="34"/>
    <x v="49"/>
    <x v="3"/>
    <x v="3"/>
    <x v="0"/>
    <x v="0"/>
    <x v="33"/>
    <x v="244"/>
    <x v="874"/>
    <x v="0"/>
    <x v="34"/>
    <x v="2"/>
  </r>
  <r>
    <x v="34"/>
    <x v="108"/>
    <x v="3"/>
    <x v="3"/>
    <x v="0"/>
    <x v="0"/>
    <x v="33"/>
    <x v="63"/>
    <x v="759"/>
    <x v="0"/>
    <x v="34"/>
    <x v="2"/>
  </r>
  <r>
    <x v="34"/>
    <x v="148"/>
    <x v="3"/>
    <x v="3"/>
    <x v="0"/>
    <x v="0"/>
    <x v="33"/>
    <x v="174"/>
    <x v="146"/>
    <x v="0"/>
    <x v="34"/>
    <x v="2"/>
  </r>
  <r>
    <x v="34"/>
    <x v="81"/>
    <x v="4"/>
    <x v="4"/>
    <x v="0"/>
    <x v="0"/>
    <x v="33"/>
    <x v="175"/>
    <x v="874"/>
    <x v="0"/>
    <x v="34"/>
    <x v="2"/>
  </r>
  <r>
    <x v="34"/>
    <x v="115"/>
    <x v="5"/>
    <x v="5"/>
    <x v="0"/>
    <x v="0"/>
    <x v="33"/>
    <x v="213"/>
    <x v="874"/>
    <x v="0"/>
    <x v="34"/>
    <x v="2"/>
  </r>
  <r>
    <x v="34"/>
    <x v="97"/>
    <x v="5"/>
    <x v="5"/>
    <x v="0"/>
    <x v="0"/>
    <x v="33"/>
    <x v="183"/>
    <x v="874"/>
    <x v="0"/>
    <x v="34"/>
    <x v="2"/>
  </r>
  <r>
    <x v="34"/>
    <x v="72"/>
    <x v="5"/>
    <x v="5"/>
    <x v="0"/>
    <x v="0"/>
    <x v="33"/>
    <x v="38"/>
    <x v="874"/>
    <x v="0"/>
    <x v="34"/>
    <x v="2"/>
  </r>
  <r>
    <x v="34"/>
    <x v="40"/>
    <x v="1"/>
    <x v="1"/>
    <x v="0"/>
    <x v="0"/>
    <x v="33"/>
    <x v="125"/>
    <x v="874"/>
    <x v="0"/>
    <x v="34"/>
    <x v="2"/>
  </r>
  <r>
    <x v="34"/>
    <x v="95"/>
    <x v="1"/>
    <x v="1"/>
    <x v="0"/>
    <x v="0"/>
    <x v="33"/>
    <x v="97"/>
    <x v="759"/>
    <x v="0"/>
    <x v="34"/>
    <x v="2"/>
  </r>
  <r>
    <x v="34"/>
    <x v="42"/>
    <x v="1"/>
    <x v="1"/>
    <x v="0"/>
    <x v="0"/>
    <x v="33"/>
    <x v="167"/>
    <x v="874"/>
    <x v="0"/>
    <x v="34"/>
    <x v="2"/>
  </r>
  <r>
    <x v="34"/>
    <x v="73"/>
    <x v="1"/>
    <x v="1"/>
    <x v="0"/>
    <x v="0"/>
    <x v="33"/>
    <x v="39"/>
    <x v="874"/>
    <x v="0"/>
    <x v="34"/>
    <x v="2"/>
  </r>
  <r>
    <x v="34"/>
    <x v="8"/>
    <x v="1"/>
    <x v="1"/>
    <x v="0"/>
    <x v="0"/>
    <x v="33"/>
    <x v="187"/>
    <x v="874"/>
    <x v="0"/>
    <x v="34"/>
    <x v="2"/>
  </r>
  <r>
    <x v="34"/>
    <x v="128"/>
    <x v="1"/>
    <x v="1"/>
    <x v="0"/>
    <x v="0"/>
    <x v="33"/>
    <x v="164"/>
    <x v="874"/>
    <x v="0"/>
    <x v="34"/>
    <x v="2"/>
  </r>
  <r>
    <x v="34"/>
    <x v="1"/>
    <x v="1"/>
    <x v="1"/>
    <x v="0"/>
    <x v="0"/>
    <x v="1"/>
    <x v="1"/>
    <x v="1"/>
    <x v="361"/>
    <x v="34"/>
    <x v="2"/>
  </r>
  <r>
    <x v="34"/>
    <x v="169"/>
    <x v="6"/>
    <x v="6"/>
    <x v="0"/>
    <x v="1"/>
    <x v="33"/>
    <x v="249"/>
    <x v="874"/>
    <x v="0"/>
    <x v="34"/>
    <x v="2"/>
  </r>
  <r>
    <x v="34"/>
    <x v="114"/>
    <x v="3"/>
    <x v="3"/>
    <x v="0"/>
    <x v="1"/>
    <x v="33"/>
    <x v="76"/>
    <x v="874"/>
    <x v="0"/>
    <x v="34"/>
    <x v="2"/>
  </r>
  <r>
    <x v="34"/>
    <x v="99"/>
    <x v="3"/>
    <x v="3"/>
    <x v="0"/>
    <x v="1"/>
    <x v="33"/>
    <x v="116"/>
    <x v="874"/>
    <x v="0"/>
    <x v="34"/>
    <x v="2"/>
  </r>
  <r>
    <x v="34"/>
    <x v="131"/>
    <x v="3"/>
    <x v="3"/>
    <x v="0"/>
    <x v="1"/>
    <x v="33"/>
    <x v="163"/>
    <x v="874"/>
    <x v="0"/>
    <x v="34"/>
    <x v="2"/>
  </r>
  <r>
    <x v="34"/>
    <x v="29"/>
    <x v="4"/>
    <x v="4"/>
    <x v="0"/>
    <x v="1"/>
    <x v="33"/>
    <x v="248"/>
    <x v="874"/>
    <x v="0"/>
    <x v="34"/>
    <x v="2"/>
  </r>
  <r>
    <x v="34"/>
    <x v="31"/>
    <x v="4"/>
    <x v="4"/>
    <x v="0"/>
    <x v="1"/>
    <x v="33"/>
    <x v="72"/>
    <x v="874"/>
    <x v="0"/>
    <x v="34"/>
    <x v="2"/>
  </r>
  <r>
    <x v="34"/>
    <x v="122"/>
    <x v="0"/>
    <x v="0"/>
    <x v="0"/>
    <x v="1"/>
    <x v="33"/>
    <x v="181"/>
    <x v="874"/>
    <x v="0"/>
    <x v="34"/>
    <x v="2"/>
  </r>
  <r>
    <x v="34"/>
    <x v="124"/>
    <x v="5"/>
    <x v="5"/>
    <x v="0"/>
    <x v="1"/>
    <x v="33"/>
    <x v="206"/>
    <x v="874"/>
    <x v="0"/>
    <x v="34"/>
    <x v="2"/>
  </r>
  <r>
    <x v="34"/>
    <x v="95"/>
    <x v="1"/>
    <x v="1"/>
    <x v="0"/>
    <x v="1"/>
    <x v="33"/>
    <x v="97"/>
    <x v="874"/>
    <x v="0"/>
    <x v="34"/>
    <x v="2"/>
  </r>
  <r>
    <x v="34"/>
    <x v="127"/>
    <x v="1"/>
    <x v="1"/>
    <x v="0"/>
    <x v="1"/>
    <x v="33"/>
    <x v="85"/>
    <x v="759"/>
    <x v="0"/>
    <x v="34"/>
    <x v="2"/>
  </r>
  <r>
    <x v="34"/>
    <x v="1"/>
    <x v="1"/>
    <x v="1"/>
    <x v="0"/>
    <x v="1"/>
    <x v="1"/>
    <x v="1"/>
    <x v="1"/>
    <x v="362"/>
    <x v="34"/>
    <x v="2"/>
  </r>
  <r>
    <x v="35"/>
    <x v="144"/>
    <x v="2"/>
    <x v="2"/>
    <x v="0"/>
    <x v="2"/>
    <x v="32"/>
    <x v="162"/>
    <x v="1351"/>
    <x v="0"/>
    <x v="35"/>
    <x v="2"/>
  </r>
  <r>
    <x v="35"/>
    <x v="144"/>
    <x v="2"/>
    <x v="2"/>
    <x v="0"/>
    <x v="2"/>
    <x v="33"/>
    <x v="162"/>
    <x v="874"/>
    <x v="0"/>
    <x v="35"/>
    <x v="2"/>
  </r>
  <r>
    <x v="35"/>
    <x v="102"/>
    <x v="6"/>
    <x v="6"/>
    <x v="0"/>
    <x v="2"/>
    <x v="33"/>
    <x v="141"/>
    <x v="874"/>
    <x v="0"/>
    <x v="35"/>
    <x v="2"/>
  </r>
  <r>
    <x v="35"/>
    <x v="37"/>
    <x v="6"/>
    <x v="6"/>
    <x v="0"/>
    <x v="2"/>
    <x v="33"/>
    <x v="250"/>
    <x v="874"/>
    <x v="0"/>
    <x v="35"/>
    <x v="2"/>
  </r>
  <r>
    <x v="35"/>
    <x v="114"/>
    <x v="3"/>
    <x v="3"/>
    <x v="0"/>
    <x v="2"/>
    <x v="33"/>
    <x v="76"/>
    <x v="874"/>
    <x v="0"/>
    <x v="35"/>
    <x v="2"/>
  </r>
  <r>
    <x v="35"/>
    <x v="100"/>
    <x v="0"/>
    <x v="0"/>
    <x v="0"/>
    <x v="2"/>
    <x v="33"/>
    <x v="73"/>
    <x v="874"/>
    <x v="0"/>
    <x v="35"/>
    <x v="2"/>
  </r>
  <r>
    <x v="35"/>
    <x v="145"/>
    <x v="5"/>
    <x v="5"/>
    <x v="0"/>
    <x v="2"/>
    <x v="32"/>
    <x v="124"/>
    <x v="1352"/>
    <x v="0"/>
    <x v="35"/>
    <x v="2"/>
  </r>
  <r>
    <x v="35"/>
    <x v="139"/>
    <x v="5"/>
    <x v="5"/>
    <x v="0"/>
    <x v="2"/>
    <x v="33"/>
    <x v="110"/>
    <x v="874"/>
    <x v="0"/>
    <x v="35"/>
    <x v="2"/>
  </r>
  <r>
    <x v="35"/>
    <x v="1"/>
    <x v="1"/>
    <x v="1"/>
    <x v="0"/>
    <x v="2"/>
    <x v="1"/>
    <x v="1"/>
    <x v="1"/>
    <x v="363"/>
    <x v="35"/>
    <x v="2"/>
  </r>
  <r>
    <x v="35"/>
    <x v="16"/>
    <x v="2"/>
    <x v="2"/>
    <x v="0"/>
    <x v="0"/>
    <x v="33"/>
    <x v="93"/>
    <x v="765"/>
    <x v="0"/>
    <x v="35"/>
    <x v="2"/>
  </r>
  <r>
    <x v="35"/>
    <x v="106"/>
    <x v="2"/>
    <x v="2"/>
    <x v="0"/>
    <x v="0"/>
    <x v="33"/>
    <x v="223"/>
    <x v="874"/>
    <x v="0"/>
    <x v="35"/>
    <x v="2"/>
  </r>
  <r>
    <x v="35"/>
    <x v="112"/>
    <x v="2"/>
    <x v="2"/>
    <x v="0"/>
    <x v="0"/>
    <x v="33"/>
    <x v="209"/>
    <x v="874"/>
    <x v="0"/>
    <x v="35"/>
    <x v="2"/>
  </r>
  <r>
    <x v="35"/>
    <x v="144"/>
    <x v="2"/>
    <x v="2"/>
    <x v="0"/>
    <x v="0"/>
    <x v="33"/>
    <x v="162"/>
    <x v="765"/>
    <x v="0"/>
    <x v="35"/>
    <x v="2"/>
  </r>
  <r>
    <x v="35"/>
    <x v="84"/>
    <x v="2"/>
    <x v="2"/>
    <x v="0"/>
    <x v="0"/>
    <x v="33"/>
    <x v="203"/>
    <x v="874"/>
    <x v="0"/>
    <x v="35"/>
    <x v="2"/>
  </r>
  <r>
    <x v="35"/>
    <x v="110"/>
    <x v="2"/>
    <x v="2"/>
    <x v="0"/>
    <x v="0"/>
    <x v="33"/>
    <x v="171"/>
    <x v="874"/>
    <x v="0"/>
    <x v="35"/>
    <x v="2"/>
  </r>
  <r>
    <x v="35"/>
    <x v="146"/>
    <x v="6"/>
    <x v="6"/>
    <x v="0"/>
    <x v="0"/>
    <x v="33"/>
    <x v="172"/>
    <x v="759"/>
    <x v="0"/>
    <x v="35"/>
    <x v="2"/>
  </r>
  <r>
    <x v="35"/>
    <x v="36"/>
    <x v="6"/>
    <x v="6"/>
    <x v="0"/>
    <x v="0"/>
    <x v="33"/>
    <x v="94"/>
    <x v="759"/>
    <x v="0"/>
    <x v="35"/>
    <x v="2"/>
  </r>
  <r>
    <x v="35"/>
    <x v="113"/>
    <x v="6"/>
    <x v="6"/>
    <x v="0"/>
    <x v="0"/>
    <x v="33"/>
    <x v="89"/>
    <x v="874"/>
    <x v="0"/>
    <x v="35"/>
    <x v="2"/>
  </r>
  <r>
    <x v="35"/>
    <x v="147"/>
    <x v="6"/>
    <x v="6"/>
    <x v="0"/>
    <x v="0"/>
    <x v="33"/>
    <x v="132"/>
    <x v="759"/>
    <x v="0"/>
    <x v="35"/>
    <x v="2"/>
  </r>
  <r>
    <x v="35"/>
    <x v="26"/>
    <x v="3"/>
    <x v="3"/>
    <x v="0"/>
    <x v="0"/>
    <x v="33"/>
    <x v="115"/>
    <x v="874"/>
    <x v="0"/>
    <x v="35"/>
    <x v="2"/>
  </r>
  <r>
    <x v="35"/>
    <x v="49"/>
    <x v="3"/>
    <x v="3"/>
    <x v="0"/>
    <x v="0"/>
    <x v="33"/>
    <x v="244"/>
    <x v="1182"/>
    <x v="0"/>
    <x v="35"/>
    <x v="2"/>
  </r>
  <r>
    <x v="35"/>
    <x v="43"/>
    <x v="3"/>
    <x v="3"/>
    <x v="0"/>
    <x v="0"/>
    <x v="33"/>
    <x v="71"/>
    <x v="759"/>
    <x v="0"/>
    <x v="35"/>
    <x v="2"/>
  </r>
  <r>
    <x v="35"/>
    <x v="148"/>
    <x v="3"/>
    <x v="3"/>
    <x v="0"/>
    <x v="0"/>
    <x v="33"/>
    <x v="174"/>
    <x v="759"/>
    <x v="0"/>
    <x v="35"/>
    <x v="2"/>
  </r>
  <r>
    <x v="35"/>
    <x v="99"/>
    <x v="3"/>
    <x v="3"/>
    <x v="0"/>
    <x v="0"/>
    <x v="33"/>
    <x v="116"/>
    <x v="874"/>
    <x v="0"/>
    <x v="35"/>
    <x v="2"/>
  </r>
  <r>
    <x v="35"/>
    <x v="132"/>
    <x v="4"/>
    <x v="4"/>
    <x v="0"/>
    <x v="0"/>
    <x v="33"/>
    <x v="95"/>
    <x v="765"/>
    <x v="0"/>
    <x v="35"/>
    <x v="2"/>
  </r>
  <r>
    <x v="35"/>
    <x v="29"/>
    <x v="4"/>
    <x v="4"/>
    <x v="0"/>
    <x v="0"/>
    <x v="33"/>
    <x v="248"/>
    <x v="874"/>
    <x v="0"/>
    <x v="35"/>
    <x v="2"/>
  </r>
  <r>
    <x v="35"/>
    <x v="154"/>
    <x v="4"/>
    <x v="4"/>
    <x v="0"/>
    <x v="0"/>
    <x v="33"/>
    <x v="143"/>
    <x v="759"/>
    <x v="0"/>
    <x v="35"/>
    <x v="2"/>
  </r>
  <r>
    <x v="35"/>
    <x v="31"/>
    <x v="4"/>
    <x v="4"/>
    <x v="0"/>
    <x v="0"/>
    <x v="33"/>
    <x v="72"/>
    <x v="759"/>
    <x v="0"/>
    <x v="35"/>
    <x v="2"/>
  </r>
  <r>
    <x v="35"/>
    <x v="4"/>
    <x v="4"/>
    <x v="4"/>
    <x v="0"/>
    <x v="0"/>
    <x v="33"/>
    <x v="199"/>
    <x v="874"/>
    <x v="0"/>
    <x v="35"/>
    <x v="2"/>
  </r>
  <r>
    <x v="35"/>
    <x v="159"/>
    <x v="0"/>
    <x v="0"/>
    <x v="0"/>
    <x v="0"/>
    <x v="33"/>
    <x v="177"/>
    <x v="765"/>
    <x v="0"/>
    <x v="35"/>
    <x v="2"/>
  </r>
  <r>
    <x v="35"/>
    <x v="116"/>
    <x v="0"/>
    <x v="0"/>
    <x v="0"/>
    <x v="0"/>
    <x v="33"/>
    <x v="64"/>
    <x v="759"/>
    <x v="0"/>
    <x v="35"/>
    <x v="2"/>
  </r>
  <r>
    <x v="35"/>
    <x v="119"/>
    <x v="0"/>
    <x v="0"/>
    <x v="0"/>
    <x v="0"/>
    <x v="33"/>
    <x v="96"/>
    <x v="759"/>
    <x v="0"/>
    <x v="35"/>
    <x v="2"/>
  </r>
  <r>
    <x v="35"/>
    <x v="120"/>
    <x v="0"/>
    <x v="0"/>
    <x v="0"/>
    <x v="0"/>
    <x v="33"/>
    <x v="212"/>
    <x v="874"/>
    <x v="0"/>
    <x v="35"/>
    <x v="2"/>
  </r>
  <r>
    <x v="35"/>
    <x v="100"/>
    <x v="0"/>
    <x v="0"/>
    <x v="0"/>
    <x v="0"/>
    <x v="33"/>
    <x v="73"/>
    <x v="759"/>
    <x v="0"/>
    <x v="35"/>
    <x v="2"/>
  </r>
  <r>
    <x v="35"/>
    <x v="46"/>
    <x v="0"/>
    <x v="0"/>
    <x v="0"/>
    <x v="0"/>
    <x v="33"/>
    <x v="155"/>
    <x v="874"/>
    <x v="0"/>
    <x v="35"/>
    <x v="2"/>
  </r>
  <r>
    <x v="35"/>
    <x v="92"/>
    <x v="0"/>
    <x v="0"/>
    <x v="0"/>
    <x v="0"/>
    <x v="33"/>
    <x v="109"/>
    <x v="759"/>
    <x v="0"/>
    <x v="35"/>
    <x v="2"/>
  </r>
  <r>
    <x v="35"/>
    <x v="142"/>
    <x v="0"/>
    <x v="0"/>
    <x v="0"/>
    <x v="0"/>
    <x v="33"/>
    <x v="119"/>
    <x v="874"/>
    <x v="0"/>
    <x v="35"/>
    <x v="2"/>
  </r>
  <r>
    <x v="35"/>
    <x v="136"/>
    <x v="0"/>
    <x v="0"/>
    <x v="0"/>
    <x v="0"/>
    <x v="33"/>
    <x v="100"/>
    <x v="874"/>
    <x v="0"/>
    <x v="35"/>
    <x v="2"/>
  </r>
  <r>
    <x v="35"/>
    <x v="145"/>
    <x v="5"/>
    <x v="5"/>
    <x v="0"/>
    <x v="0"/>
    <x v="33"/>
    <x v="124"/>
    <x v="146"/>
    <x v="0"/>
    <x v="35"/>
    <x v="2"/>
  </r>
  <r>
    <x v="35"/>
    <x v="168"/>
    <x v="5"/>
    <x v="5"/>
    <x v="0"/>
    <x v="0"/>
    <x v="33"/>
    <x v="225"/>
    <x v="765"/>
    <x v="0"/>
    <x v="35"/>
    <x v="2"/>
  </r>
  <r>
    <x v="35"/>
    <x v="34"/>
    <x v="5"/>
    <x v="5"/>
    <x v="0"/>
    <x v="0"/>
    <x v="33"/>
    <x v="184"/>
    <x v="146"/>
    <x v="0"/>
    <x v="35"/>
    <x v="2"/>
  </r>
  <r>
    <x v="35"/>
    <x v="139"/>
    <x v="5"/>
    <x v="5"/>
    <x v="0"/>
    <x v="0"/>
    <x v="33"/>
    <x v="110"/>
    <x v="759"/>
    <x v="0"/>
    <x v="35"/>
    <x v="2"/>
  </r>
  <r>
    <x v="35"/>
    <x v="63"/>
    <x v="5"/>
    <x v="5"/>
    <x v="0"/>
    <x v="0"/>
    <x v="33"/>
    <x v="111"/>
    <x v="759"/>
    <x v="0"/>
    <x v="35"/>
    <x v="2"/>
  </r>
  <r>
    <x v="35"/>
    <x v="150"/>
    <x v="5"/>
    <x v="5"/>
    <x v="0"/>
    <x v="0"/>
    <x v="33"/>
    <x v="214"/>
    <x v="874"/>
    <x v="0"/>
    <x v="35"/>
    <x v="2"/>
  </r>
  <r>
    <x v="35"/>
    <x v="161"/>
    <x v="1"/>
    <x v="1"/>
    <x v="0"/>
    <x v="0"/>
    <x v="33"/>
    <x v="186"/>
    <x v="146"/>
    <x v="0"/>
    <x v="35"/>
    <x v="2"/>
  </r>
  <r>
    <x v="35"/>
    <x v="95"/>
    <x v="1"/>
    <x v="1"/>
    <x v="0"/>
    <x v="0"/>
    <x v="33"/>
    <x v="97"/>
    <x v="874"/>
    <x v="0"/>
    <x v="35"/>
    <x v="2"/>
  </r>
  <r>
    <x v="35"/>
    <x v="151"/>
    <x v="1"/>
    <x v="1"/>
    <x v="0"/>
    <x v="0"/>
    <x v="33"/>
    <x v="166"/>
    <x v="146"/>
    <x v="0"/>
    <x v="35"/>
    <x v="2"/>
  </r>
  <r>
    <x v="35"/>
    <x v="127"/>
    <x v="1"/>
    <x v="1"/>
    <x v="0"/>
    <x v="0"/>
    <x v="33"/>
    <x v="85"/>
    <x v="759"/>
    <x v="0"/>
    <x v="35"/>
    <x v="2"/>
  </r>
  <r>
    <x v="35"/>
    <x v="22"/>
    <x v="1"/>
    <x v="1"/>
    <x v="0"/>
    <x v="0"/>
    <x v="33"/>
    <x v="211"/>
    <x v="759"/>
    <x v="0"/>
    <x v="35"/>
    <x v="2"/>
  </r>
  <r>
    <x v="35"/>
    <x v="42"/>
    <x v="1"/>
    <x v="1"/>
    <x v="0"/>
    <x v="0"/>
    <x v="33"/>
    <x v="167"/>
    <x v="874"/>
    <x v="0"/>
    <x v="35"/>
    <x v="2"/>
  </r>
  <r>
    <x v="35"/>
    <x v="101"/>
    <x v="1"/>
    <x v="1"/>
    <x v="0"/>
    <x v="0"/>
    <x v="33"/>
    <x v="207"/>
    <x v="859"/>
    <x v="0"/>
    <x v="35"/>
    <x v="2"/>
  </r>
  <r>
    <x v="35"/>
    <x v="109"/>
    <x v="1"/>
    <x v="1"/>
    <x v="0"/>
    <x v="0"/>
    <x v="33"/>
    <x v="208"/>
    <x v="759"/>
    <x v="0"/>
    <x v="35"/>
    <x v="2"/>
  </r>
  <r>
    <x v="35"/>
    <x v="152"/>
    <x v="1"/>
    <x v="1"/>
    <x v="0"/>
    <x v="0"/>
    <x v="33"/>
    <x v="194"/>
    <x v="759"/>
    <x v="0"/>
    <x v="35"/>
    <x v="2"/>
  </r>
  <r>
    <x v="35"/>
    <x v="128"/>
    <x v="1"/>
    <x v="1"/>
    <x v="0"/>
    <x v="0"/>
    <x v="33"/>
    <x v="164"/>
    <x v="759"/>
    <x v="0"/>
    <x v="35"/>
    <x v="2"/>
  </r>
  <r>
    <x v="35"/>
    <x v="1"/>
    <x v="1"/>
    <x v="1"/>
    <x v="0"/>
    <x v="0"/>
    <x v="1"/>
    <x v="1"/>
    <x v="1"/>
    <x v="364"/>
    <x v="35"/>
    <x v="2"/>
  </r>
  <r>
    <x v="35"/>
    <x v="129"/>
    <x v="2"/>
    <x v="2"/>
    <x v="0"/>
    <x v="1"/>
    <x v="33"/>
    <x v="204"/>
    <x v="874"/>
    <x v="0"/>
    <x v="35"/>
    <x v="2"/>
  </r>
  <r>
    <x v="35"/>
    <x v="102"/>
    <x v="6"/>
    <x v="6"/>
    <x v="0"/>
    <x v="1"/>
    <x v="33"/>
    <x v="141"/>
    <x v="874"/>
    <x v="0"/>
    <x v="35"/>
    <x v="2"/>
  </r>
  <r>
    <x v="35"/>
    <x v="120"/>
    <x v="0"/>
    <x v="0"/>
    <x v="0"/>
    <x v="1"/>
    <x v="33"/>
    <x v="212"/>
    <x v="874"/>
    <x v="0"/>
    <x v="35"/>
    <x v="2"/>
  </r>
  <r>
    <x v="35"/>
    <x v="100"/>
    <x v="0"/>
    <x v="0"/>
    <x v="0"/>
    <x v="1"/>
    <x v="33"/>
    <x v="73"/>
    <x v="874"/>
    <x v="0"/>
    <x v="35"/>
    <x v="2"/>
  </r>
  <r>
    <x v="35"/>
    <x v="124"/>
    <x v="5"/>
    <x v="5"/>
    <x v="0"/>
    <x v="1"/>
    <x v="33"/>
    <x v="206"/>
    <x v="874"/>
    <x v="0"/>
    <x v="35"/>
    <x v="2"/>
  </r>
  <r>
    <x v="35"/>
    <x v="1"/>
    <x v="1"/>
    <x v="1"/>
    <x v="0"/>
    <x v="1"/>
    <x v="1"/>
    <x v="1"/>
    <x v="1"/>
    <x v="365"/>
    <x v="35"/>
    <x v="2"/>
  </r>
  <r>
    <x v="36"/>
    <x v="43"/>
    <x v="3"/>
    <x v="3"/>
    <x v="0"/>
    <x v="2"/>
    <x v="32"/>
    <x v="71"/>
    <x v="1353"/>
    <x v="0"/>
    <x v="36"/>
    <x v="2"/>
  </r>
  <r>
    <x v="36"/>
    <x v="159"/>
    <x v="0"/>
    <x v="0"/>
    <x v="0"/>
    <x v="2"/>
    <x v="33"/>
    <x v="177"/>
    <x v="874"/>
    <x v="0"/>
    <x v="36"/>
    <x v="2"/>
  </r>
  <r>
    <x v="36"/>
    <x v="160"/>
    <x v="0"/>
    <x v="0"/>
    <x v="0"/>
    <x v="2"/>
    <x v="32"/>
    <x v="179"/>
    <x v="1354"/>
    <x v="0"/>
    <x v="36"/>
    <x v="2"/>
  </r>
  <r>
    <x v="36"/>
    <x v="1"/>
    <x v="1"/>
    <x v="1"/>
    <x v="0"/>
    <x v="2"/>
    <x v="1"/>
    <x v="1"/>
    <x v="1"/>
    <x v="366"/>
    <x v="36"/>
    <x v="2"/>
  </r>
  <r>
    <x v="36"/>
    <x v="70"/>
    <x v="2"/>
    <x v="2"/>
    <x v="0"/>
    <x v="0"/>
    <x v="33"/>
    <x v="36"/>
    <x v="146"/>
    <x v="0"/>
    <x v="36"/>
    <x v="2"/>
  </r>
  <r>
    <x v="36"/>
    <x v="158"/>
    <x v="2"/>
    <x v="2"/>
    <x v="0"/>
    <x v="0"/>
    <x v="33"/>
    <x v="168"/>
    <x v="874"/>
    <x v="0"/>
    <x v="36"/>
    <x v="2"/>
  </r>
  <r>
    <x v="36"/>
    <x v="106"/>
    <x v="2"/>
    <x v="2"/>
    <x v="0"/>
    <x v="0"/>
    <x v="33"/>
    <x v="223"/>
    <x v="874"/>
    <x v="0"/>
    <x v="36"/>
    <x v="2"/>
  </r>
  <r>
    <x v="36"/>
    <x v="107"/>
    <x v="2"/>
    <x v="2"/>
    <x v="0"/>
    <x v="0"/>
    <x v="33"/>
    <x v="158"/>
    <x v="874"/>
    <x v="0"/>
    <x v="36"/>
    <x v="2"/>
  </r>
  <r>
    <x v="36"/>
    <x v="112"/>
    <x v="2"/>
    <x v="2"/>
    <x v="0"/>
    <x v="0"/>
    <x v="33"/>
    <x v="209"/>
    <x v="146"/>
    <x v="0"/>
    <x v="36"/>
    <x v="2"/>
  </r>
  <r>
    <x v="36"/>
    <x v="144"/>
    <x v="2"/>
    <x v="2"/>
    <x v="0"/>
    <x v="0"/>
    <x v="33"/>
    <x v="162"/>
    <x v="874"/>
    <x v="0"/>
    <x v="36"/>
    <x v="2"/>
  </r>
  <r>
    <x v="36"/>
    <x v="146"/>
    <x v="6"/>
    <x v="6"/>
    <x v="0"/>
    <x v="0"/>
    <x v="33"/>
    <x v="172"/>
    <x v="765"/>
    <x v="0"/>
    <x v="36"/>
    <x v="2"/>
  </r>
  <r>
    <x v="36"/>
    <x v="65"/>
    <x v="6"/>
    <x v="6"/>
    <x v="0"/>
    <x v="0"/>
    <x v="33"/>
    <x v="190"/>
    <x v="759"/>
    <x v="0"/>
    <x v="36"/>
    <x v="2"/>
  </r>
  <r>
    <x v="36"/>
    <x v="169"/>
    <x v="6"/>
    <x v="6"/>
    <x v="0"/>
    <x v="0"/>
    <x v="33"/>
    <x v="249"/>
    <x v="759"/>
    <x v="0"/>
    <x v="36"/>
    <x v="2"/>
  </r>
  <r>
    <x v="36"/>
    <x v="102"/>
    <x v="6"/>
    <x v="6"/>
    <x v="0"/>
    <x v="0"/>
    <x v="33"/>
    <x v="141"/>
    <x v="874"/>
    <x v="0"/>
    <x v="36"/>
    <x v="2"/>
  </r>
  <r>
    <x v="36"/>
    <x v="113"/>
    <x v="6"/>
    <x v="6"/>
    <x v="0"/>
    <x v="0"/>
    <x v="33"/>
    <x v="89"/>
    <x v="759"/>
    <x v="0"/>
    <x v="36"/>
    <x v="2"/>
  </r>
  <r>
    <x v="36"/>
    <x v="96"/>
    <x v="6"/>
    <x v="6"/>
    <x v="0"/>
    <x v="0"/>
    <x v="33"/>
    <x v="165"/>
    <x v="874"/>
    <x v="0"/>
    <x v="36"/>
    <x v="2"/>
  </r>
  <r>
    <x v="36"/>
    <x v="67"/>
    <x v="6"/>
    <x v="6"/>
    <x v="0"/>
    <x v="0"/>
    <x v="33"/>
    <x v="32"/>
    <x v="874"/>
    <x v="0"/>
    <x v="36"/>
    <x v="2"/>
  </r>
  <r>
    <x v="36"/>
    <x v="19"/>
    <x v="3"/>
    <x v="3"/>
    <x v="0"/>
    <x v="0"/>
    <x v="33"/>
    <x v="62"/>
    <x v="934"/>
    <x v="0"/>
    <x v="36"/>
    <x v="2"/>
  </r>
  <r>
    <x v="36"/>
    <x v="108"/>
    <x v="3"/>
    <x v="3"/>
    <x v="0"/>
    <x v="0"/>
    <x v="33"/>
    <x v="63"/>
    <x v="759"/>
    <x v="0"/>
    <x v="36"/>
    <x v="2"/>
  </r>
  <r>
    <x v="36"/>
    <x v="43"/>
    <x v="3"/>
    <x v="3"/>
    <x v="0"/>
    <x v="0"/>
    <x v="33"/>
    <x v="71"/>
    <x v="1182"/>
    <x v="0"/>
    <x v="36"/>
    <x v="2"/>
  </r>
  <r>
    <x v="36"/>
    <x v="75"/>
    <x v="3"/>
    <x v="3"/>
    <x v="0"/>
    <x v="0"/>
    <x v="33"/>
    <x v="220"/>
    <x v="765"/>
    <x v="0"/>
    <x v="36"/>
    <x v="2"/>
  </r>
  <r>
    <x v="36"/>
    <x v="61"/>
    <x v="3"/>
    <x v="3"/>
    <x v="0"/>
    <x v="0"/>
    <x v="33"/>
    <x v="126"/>
    <x v="874"/>
    <x v="0"/>
    <x v="36"/>
    <x v="2"/>
  </r>
  <r>
    <x v="36"/>
    <x v="79"/>
    <x v="3"/>
    <x v="3"/>
    <x v="0"/>
    <x v="0"/>
    <x v="33"/>
    <x v="142"/>
    <x v="874"/>
    <x v="0"/>
    <x v="36"/>
    <x v="2"/>
  </r>
  <r>
    <x v="36"/>
    <x v="56"/>
    <x v="3"/>
    <x v="3"/>
    <x v="0"/>
    <x v="0"/>
    <x v="33"/>
    <x v="153"/>
    <x v="759"/>
    <x v="0"/>
    <x v="36"/>
    <x v="2"/>
  </r>
  <r>
    <x v="36"/>
    <x v="68"/>
    <x v="4"/>
    <x v="4"/>
    <x v="0"/>
    <x v="0"/>
    <x v="33"/>
    <x v="222"/>
    <x v="874"/>
    <x v="0"/>
    <x v="36"/>
    <x v="2"/>
  </r>
  <r>
    <x v="36"/>
    <x v="81"/>
    <x v="4"/>
    <x v="4"/>
    <x v="0"/>
    <x v="0"/>
    <x v="33"/>
    <x v="175"/>
    <x v="146"/>
    <x v="0"/>
    <x v="36"/>
    <x v="2"/>
  </r>
  <r>
    <x v="36"/>
    <x v="162"/>
    <x v="4"/>
    <x v="4"/>
    <x v="0"/>
    <x v="0"/>
    <x v="33"/>
    <x v="192"/>
    <x v="874"/>
    <x v="0"/>
    <x v="36"/>
    <x v="2"/>
  </r>
  <r>
    <x v="36"/>
    <x v="12"/>
    <x v="4"/>
    <x v="4"/>
    <x v="0"/>
    <x v="0"/>
    <x v="33"/>
    <x v="247"/>
    <x v="874"/>
    <x v="0"/>
    <x v="36"/>
    <x v="2"/>
  </r>
  <r>
    <x v="36"/>
    <x v="30"/>
    <x v="4"/>
    <x v="4"/>
    <x v="0"/>
    <x v="0"/>
    <x v="33"/>
    <x v="159"/>
    <x v="146"/>
    <x v="0"/>
    <x v="36"/>
    <x v="2"/>
  </r>
  <r>
    <x v="36"/>
    <x v="62"/>
    <x v="4"/>
    <x v="4"/>
    <x v="0"/>
    <x v="0"/>
    <x v="33"/>
    <x v="176"/>
    <x v="759"/>
    <x v="0"/>
    <x v="36"/>
    <x v="2"/>
  </r>
  <r>
    <x v="36"/>
    <x v="90"/>
    <x v="0"/>
    <x v="0"/>
    <x v="0"/>
    <x v="0"/>
    <x v="33"/>
    <x v="79"/>
    <x v="874"/>
    <x v="0"/>
    <x v="36"/>
    <x v="2"/>
  </r>
  <r>
    <x v="36"/>
    <x v="159"/>
    <x v="0"/>
    <x v="0"/>
    <x v="0"/>
    <x v="0"/>
    <x v="33"/>
    <x v="177"/>
    <x v="146"/>
    <x v="0"/>
    <x v="36"/>
    <x v="2"/>
  </r>
  <r>
    <x v="36"/>
    <x v="116"/>
    <x v="0"/>
    <x v="0"/>
    <x v="0"/>
    <x v="0"/>
    <x v="33"/>
    <x v="64"/>
    <x v="146"/>
    <x v="0"/>
    <x v="36"/>
    <x v="2"/>
  </r>
  <r>
    <x v="36"/>
    <x v="100"/>
    <x v="0"/>
    <x v="0"/>
    <x v="0"/>
    <x v="0"/>
    <x v="33"/>
    <x v="73"/>
    <x v="899"/>
    <x v="0"/>
    <x v="36"/>
    <x v="2"/>
  </r>
  <r>
    <x v="36"/>
    <x v="45"/>
    <x v="0"/>
    <x v="0"/>
    <x v="0"/>
    <x v="0"/>
    <x v="33"/>
    <x v="180"/>
    <x v="899"/>
    <x v="0"/>
    <x v="36"/>
    <x v="2"/>
  </r>
  <r>
    <x v="36"/>
    <x v="166"/>
    <x v="0"/>
    <x v="0"/>
    <x v="0"/>
    <x v="0"/>
    <x v="33"/>
    <x v="217"/>
    <x v="874"/>
    <x v="0"/>
    <x v="36"/>
    <x v="2"/>
  </r>
  <r>
    <x v="36"/>
    <x v="32"/>
    <x v="5"/>
    <x v="5"/>
    <x v="0"/>
    <x v="0"/>
    <x v="33"/>
    <x v="81"/>
    <x v="146"/>
    <x v="0"/>
    <x v="36"/>
    <x v="2"/>
  </r>
  <r>
    <x v="36"/>
    <x v="76"/>
    <x v="5"/>
    <x v="5"/>
    <x v="0"/>
    <x v="0"/>
    <x v="33"/>
    <x v="182"/>
    <x v="899"/>
    <x v="0"/>
    <x v="36"/>
    <x v="2"/>
  </r>
  <r>
    <x v="36"/>
    <x v="115"/>
    <x v="5"/>
    <x v="5"/>
    <x v="0"/>
    <x v="0"/>
    <x v="33"/>
    <x v="213"/>
    <x v="874"/>
    <x v="0"/>
    <x v="36"/>
    <x v="2"/>
  </r>
  <r>
    <x v="36"/>
    <x v="97"/>
    <x v="5"/>
    <x v="5"/>
    <x v="0"/>
    <x v="0"/>
    <x v="33"/>
    <x v="183"/>
    <x v="759"/>
    <x v="0"/>
    <x v="36"/>
    <x v="2"/>
  </r>
  <r>
    <x v="36"/>
    <x v="72"/>
    <x v="5"/>
    <x v="5"/>
    <x v="0"/>
    <x v="0"/>
    <x v="33"/>
    <x v="38"/>
    <x v="146"/>
    <x v="0"/>
    <x v="36"/>
    <x v="2"/>
  </r>
  <r>
    <x v="36"/>
    <x v="125"/>
    <x v="5"/>
    <x v="5"/>
    <x v="0"/>
    <x v="0"/>
    <x v="33"/>
    <x v="82"/>
    <x v="146"/>
    <x v="0"/>
    <x v="36"/>
    <x v="2"/>
  </r>
  <r>
    <x v="36"/>
    <x v="168"/>
    <x v="5"/>
    <x v="5"/>
    <x v="0"/>
    <x v="0"/>
    <x v="33"/>
    <x v="225"/>
    <x v="759"/>
    <x v="0"/>
    <x v="36"/>
    <x v="2"/>
  </r>
  <r>
    <x v="36"/>
    <x v="77"/>
    <x v="5"/>
    <x v="5"/>
    <x v="0"/>
    <x v="0"/>
    <x v="33"/>
    <x v="156"/>
    <x v="899"/>
    <x v="0"/>
    <x v="36"/>
    <x v="2"/>
  </r>
  <r>
    <x v="36"/>
    <x v="139"/>
    <x v="5"/>
    <x v="5"/>
    <x v="0"/>
    <x v="0"/>
    <x v="33"/>
    <x v="110"/>
    <x v="759"/>
    <x v="0"/>
    <x v="36"/>
    <x v="2"/>
  </r>
  <r>
    <x v="36"/>
    <x v="124"/>
    <x v="5"/>
    <x v="5"/>
    <x v="0"/>
    <x v="0"/>
    <x v="33"/>
    <x v="206"/>
    <x v="146"/>
    <x v="0"/>
    <x v="36"/>
    <x v="2"/>
  </r>
  <r>
    <x v="36"/>
    <x v="40"/>
    <x v="1"/>
    <x v="1"/>
    <x v="0"/>
    <x v="0"/>
    <x v="33"/>
    <x v="125"/>
    <x v="899"/>
    <x v="0"/>
    <x v="36"/>
    <x v="2"/>
  </r>
  <r>
    <x v="36"/>
    <x v="41"/>
    <x v="1"/>
    <x v="1"/>
    <x v="0"/>
    <x v="0"/>
    <x v="33"/>
    <x v="113"/>
    <x v="146"/>
    <x v="0"/>
    <x v="36"/>
    <x v="2"/>
  </r>
  <r>
    <x v="36"/>
    <x v="42"/>
    <x v="1"/>
    <x v="1"/>
    <x v="0"/>
    <x v="0"/>
    <x v="33"/>
    <x v="167"/>
    <x v="765"/>
    <x v="0"/>
    <x v="36"/>
    <x v="2"/>
  </r>
  <r>
    <x v="36"/>
    <x v="101"/>
    <x v="1"/>
    <x v="1"/>
    <x v="0"/>
    <x v="0"/>
    <x v="33"/>
    <x v="207"/>
    <x v="874"/>
    <x v="0"/>
    <x v="36"/>
    <x v="2"/>
  </r>
  <r>
    <x v="36"/>
    <x v="152"/>
    <x v="1"/>
    <x v="1"/>
    <x v="0"/>
    <x v="0"/>
    <x v="33"/>
    <x v="194"/>
    <x v="874"/>
    <x v="0"/>
    <x v="36"/>
    <x v="2"/>
  </r>
  <r>
    <x v="36"/>
    <x v="1"/>
    <x v="1"/>
    <x v="1"/>
    <x v="0"/>
    <x v="0"/>
    <x v="1"/>
    <x v="1"/>
    <x v="1"/>
    <x v="251"/>
    <x v="36"/>
    <x v="2"/>
  </r>
  <r>
    <x v="36"/>
    <x v="158"/>
    <x v="2"/>
    <x v="2"/>
    <x v="0"/>
    <x v="1"/>
    <x v="33"/>
    <x v="168"/>
    <x v="874"/>
    <x v="0"/>
    <x v="36"/>
    <x v="2"/>
  </r>
  <r>
    <x v="36"/>
    <x v="106"/>
    <x v="2"/>
    <x v="2"/>
    <x v="0"/>
    <x v="1"/>
    <x v="33"/>
    <x v="223"/>
    <x v="874"/>
    <x v="0"/>
    <x v="36"/>
    <x v="2"/>
  </r>
  <r>
    <x v="36"/>
    <x v="85"/>
    <x v="2"/>
    <x v="2"/>
    <x v="0"/>
    <x v="1"/>
    <x v="33"/>
    <x v="161"/>
    <x v="765"/>
    <x v="0"/>
    <x v="36"/>
    <x v="2"/>
  </r>
  <r>
    <x v="36"/>
    <x v="107"/>
    <x v="2"/>
    <x v="2"/>
    <x v="0"/>
    <x v="1"/>
    <x v="33"/>
    <x v="158"/>
    <x v="874"/>
    <x v="0"/>
    <x v="36"/>
    <x v="2"/>
  </r>
  <r>
    <x v="36"/>
    <x v="129"/>
    <x v="2"/>
    <x v="2"/>
    <x v="0"/>
    <x v="1"/>
    <x v="33"/>
    <x v="204"/>
    <x v="874"/>
    <x v="0"/>
    <x v="36"/>
    <x v="2"/>
  </r>
  <r>
    <x v="36"/>
    <x v="108"/>
    <x v="3"/>
    <x v="3"/>
    <x v="0"/>
    <x v="1"/>
    <x v="33"/>
    <x v="63"/>
    <x v="874"/>
    <x v="0"/>
    <x v="36"/>
    <x v="2"/>
  </r>
  <r>
    <x v="36"/>
    <x v="43"/>
    <x v="3"/>
    <x v="3"/>
    <x v="0"/>
    <x v="1"/>
    <x v="33"/>
    <x v="71"/>
    <x v="874"/>
    <x v="0"/>
    <x v="36"/>
    <x v="2"/>
  </r>
  <r>
    <x v="36"/>
    <x v="44"/>
    <x v="3"/>
    <x v="3"/>
    <x v="0"/>
    <x v="1"/>
    <x v="33"/>
    <x v="191"/>
    <x v="874"/>
    <x v="0"/>
    <x v="36"/>
    <x v="2"/>
  </r>
  <r>
    <x v="36"/>
    <x v="68"/>
    <x v="4"/>
    <x v="4"/>
    <x v="0"/>
    <x v="1"/>
    <x v="33"/>
    <x v="222"/>
    <x v="874"/>
    <x v="0"/>
    <x v="36"/>
    <x v="2"/>
  </r>
  <r>
    <x v="36"/>
    <x v="89"/>
    <x v="4"/>
    <x v="4"/>
    <x v="0"/>
    <x v="1"/>
    <x v="33"/>
    <x v="154"/>
    <x v="874"/>
    <x v="0"/>
    <x v="36"/>
    <x v="2"/>
  </r>
  <r>
    <x v="36"/>
    <x v="119"/>
    <x v="0"/>
    <x v="0"/>
    <x v="0"/>
    <x v="1"/>
    <x v="33"/>
    <x v="96"/>
    <x v="874"/>
    <x v="0"/>
    <x v="36"/>
    <x v="2"/>
  </r>
  <r>
    <x v="36"/>
    <x v="45"/>
    <x v="0"/>
    <x v="0"/>
    <x v="0"/>
    <x v="1"/>
    <x v="33"/>
    <x v="180"/>
    <x v="874"/>
    <x v="0"/>
    <x v="36"/>
    <x v="2"/>
  </r>
  <r>
    <x v="36"/>
    <x v="46"/>
    <x v="0"/>
    <x v="0"/>
    <x v="0"/>
    <x v="1"/>
    <x v="33"/>
    <x v="155"/>
    <x v="874"/>
    <x v="0"/>
    <x v="36"/>
    <x v="2"/>
  </r>
  <r>
    <x v="36"/>
    <x v="125"/>
    <x v="5"/>
    <x v="5"/>
    <x v="0"/>
    <x v="1"/>
    <x v="33"/>
    <x v="82"/>
    <x v="874"/>
    <x v="0"/>
    <x v="36"/>
    <x v="2"/>
  </r>
  <r>
    <x v="36"/>
    <x v="101"/>
    <x v="1"/>
    <x v="1"/>
    <x v="0"/>
    <x v="1"/>
    <x v="33"/>
    <x v="207"/>
    <x v="874"/>
    <x v="0"/>
    <x v="36"/>
    <x v="2"/>
  </r>
  <r>
    <x v="36"/>
    <x v="1"/>
    <x v="1"/>
    <x v="1"/>
    <x v="0"/>
    <x v="1"/>
    <x v="1"/>
    <x v="1"/>
    <x v="1"/>
    <x v="367"/>
    <x v="36"/>
    <x v="2"/>
  </r>
  <r>
    <x v="39"/>
    <x v="16"/>
    <x v="2"/>
    <x v="2"/>
    <x v="0"/>
    <x v="0"/>
    <x v="33"/>
    <x v="93"/>
    <x v="874"/>
    <x v="0"/>
    <x v="39"/>
    <x v="2"/>
  </r>
  <r>
    <x v="39"/>
    <x v="118"/>
    <x v="2"/>
    <x v="2"/>
    <x v="0"/>
    <x v="0"/>
    <x v="33"/>
    <x v="69"/>
    <x v="874"/>
    <x v="0"/>
    <x v="39"/>
    <x v="2"/>
  </r>
  <r>
    <x v="39"/>
    <x v="111"/>
    <x v="2"/>
    <x v="2"/>
    <x v="0"/>
    <x v="0"/>
    <x v="33"/>
    <x v="75"/>
    <x v="874"/>
    <x v="0"/>
    <x v="39"/>
    <x v="2"/>
  </r>
  <r>
    <x v="39"/>
    <x v="65"/>
    <x v="6"/>
    <x v="6"/>
    <x v="0"/>
    <x v="0"/>
    <x v="33"/>
    <x v="190"/>
    <x v="874"/>
    <x v="0"/>
    <x v="39"/>
    <x v="2"/>
  </r>
  <r>
    <x v="39"/>
    <x v="36"/>
    <x v="6"/>
    <x v="6"/>
    <x v="0"/>
    <x v="0"/>
    <x v="33"/>
    <x v="94"/>
    <x v="874"/>
    <x v="0"/>
    <x v="39"/>
    <x v="2"/>
  </r>
  <r>
    <x v="39"/>
    <x v="87"/>
    <x v="6"/>
    <x v="6"/>
    <x v="0"/>
    <x v="0"/>
    <x v="33"/>
    <x v="189"/>
    <x v="874"/>
    <x v="0"/>
    <x v="39"/>
    <x v="2"/>
  </r>
  <r>
    <x v="39"/>
    <x v="163"/>
    <x v="6"/>
    <x v="6"/>
    <x v="0"/>
    <x v="0"/>
    <x v="33"/>
    <x v="195"/>
    <x v="874"/>
    <x v="0"/>
    <x v="39"/>
    <x v="2"/>
  </r>
  <r>
    <x v="39"/>
    <x v="113"/>
    <x v="6"/>
    <x v="6"/>
    <x v="0"/>
    <x v="0"/>
    <x v="33"/>
    <x v="89"/>
    <x v="874"/>
    <x v="0"/>
    <x v="39"/>
    <x v="2"/>
  </r>
  <r>
    <x v="39"/>
    <x v="19"/>
    <x v="3"/>
    <x v="3"/>
    <x v="0"/>
    <x v="0"/>
    <x v="33"/>
    <x v="62"/>
    <x v="146"/>
    <x v="0"/>
    <x v="39"/>
    <x v="2"/>
  </r>
  <r>
    <x v="39"/>
    <x v="27"/>
    <x v="3"/>
    <x v="3"/>
    <x v="0"/>
    <x v="0"/>
    <x v="33"/>
    <x v="43"/>
    <x v="874"/>
    <x v="0"/>
    <x v="39"/>
    <x v="2"/>
  </r>
  <r>
    <x v="39"/>
    <x v="61"/>
    <x v="3"/>
    <x v="3"/>
    <x v="0"/>
    <x v="0"/>
    <x v="33"/>
    <x v="126"/>
    <x v="146"/>
    <x v="0"/>
    <x v="39"/>
    <x v="2"/>
  </r>
  <r>
    <x v="39"/>
    <x v="56"/>
    <x v="3"/>
    <x v="3"/>
    <x v="0"/>
    <x v="0"/>
    <x v="33"/>
    <x v="153"/>
    <x v="146"/>
    <x v="0"/>
    <x v="39"/>
    <x v="2"/>
  </r>
  <r>
    <x v="39"/>
    <x v="132"/>
    <x v="4"/>
    <x v="4"/>
    <x v="0"/>
    <x v="0"/>
    <x v="33"/>
    <x v="95"/>
    <x v="874"/>
    <x v="0"/>
    <x v="39"/>
    <x v="2"/>
  </r>
  <r>
    <x v="39"/>
    <x v="162"/>
    <x v="4"/>
    <x v="4"/>
    <x v="0"/>
    <x v="0"/>
    <x v="33"/>
    <x v="192"/>
    <x v="759"/>
    <x v="0"/>
    <x v="39"/>
    <x v="2"/>
  </r>
  <r>
    <x v="39"/>
    <x v="12"/>
    <x v="4"/>
    <x v="4"/>
    <x v="0"/>
    <x v="0"/>
    <x v="33"/>
    <x v="247"/>
    <x v="874"/>
    <x v="0"/>
    <x v="39"/>
    <x v="2"/>
  </r>
  <r>
    <x v="39"/>
    <x v="29"/>
    <x v="4"/>
    <x v="4"/>
    <x v="0"/>
    <x v="0"/>
    <x v="33"/>
    <x v="248"/>
    <x v="874"/>
    <x v="0"/>
    <x v="39"/>
    <x v="2"/>
  </r>
  <r>
    <x v="39"/>
    <x v="154"/>
    <x v="4"/>
    <x v="4"/>
    <x v="0"/>
    <x v="0"/>
    <x v="33"/>
    <x v="143"/>
    <x v="874"/>
    <x v="0"/>
    <x v="39"/>
    <x v="2"/>
  </r>
  <r>
    <x v="39"/>
    <x v="78"/>
    <x v="4"/>
    <x v="4"/>
    <x v="0"/>
    <x v="0"/>
    <x v="33"/>
    <x v="160"/>
    <x v="874"/>
    <x v="0"/>
    <x v="39"/>
    <x v="2"/>
  </r>
  <r>
    <x v="39"/>
    <x v="52"/>
    <x v="0"/>
    <x v="0"/>
    <x v="0"/>
    <x v="0"/>
    <x v="33"/>
    <x v="107"/>
    <x v="874"/>
    <x v="0"/>
    <x v="39"/>
    <x v="2"/>
  </r>
  <r>
    <x v="39"/>
    <x v="121"/>
    <x v="0"/>
    <x v="0"/>
    <x v="0"/>
    <x v="0"/>
    <x v="33"/>
    <x v="80"/>
    <x v="874"/>
    <x v="0"/>
    <x v="39"/>
    <x v="2"/>
  </r>
  <r>
    <x v="39"/>
    <x v="53"/>
    <x v="0"/>
    <x v="0"/>
    <x v="0"/>
    <x v="0"/>
    <x v="33"/>
    <x v="144"/>
    <x v="765"/>
    <x v="0"/>
    <x v="39"/>
    <x v="2"/>
  </r>
  <r>
    <x v="39"/>
    <x v="92"/>
    <x v="0"/>
    <x v="0"/>
    <x v="0"/>
    <x v="0"/>
    <x v="33"/>
    <x v="109"/>
    <x v="874"/>
    <x v="0"/>
    <x v="39"/>
    <x v="2"/>
  </r>
  <r>
    <x v="39"/>
    <x v="142"/>
    <x v="0"/>
    <x v="0"/>
    <x v="0"/>
    <x v="0"/>
    <x v="33"/>
    <x v="119"/>
    <x v="874"/>
    <x v="0"/>
    <x v="39"/>
    <x v="2"/>
  </r>
  <r>
    <x v="39"/>
    <x v="76"/>
    <x v="5"/>
    <x v="5"/>
    <x v="0"/>
    <x v="0"/>
    <x v="33"/>
    <x v="182"/>
    <x v="146"/>
    <x v="0"/>
    <x v="39"/>
    <x v="2"/>
  </r>
  <r>
    <x v="39"/>
    <x v="13"/>
    <x v="5"/>
    <x v="5"/>
    <x v="0"/>
    <x v="0"/>
    <x v="33"/>
    <x v="120"/>
    <x v="874"/>
    <x v="0"/>
    <x v="39"/>
    <x v="2"/>
  </r>
  <r>
    <x v="39"/>
    <x v="72"/>
    <x v="5"/>
    <x v="5"/>
    <x v="0"/>
    <x v="0"/>
    <x v="33"/>
    <x v="38"/>
    <x v="759"/>
    <x v="0"/>
    <x v="39"/>
    <x v="2"/>
  </r>
  <r>
    <x v="39"/>
    <x v="168"/>
    <x v="5"/>
    <x v="5"/>
    <x v="0"/>
    <x v="0"/>
    <x v="33"/>
    <x v="225"/>
    <x v="874"/>
    <x v="0"/>
    <x v="39"/>
    <x v="2"/>
  </r>
  <r>
    <x v="39"/>
    <x v="77"/>
    <x v="5"/>
    <x v="5"/>
    <x v="0"/>
    <x v="0"/>
    <x v="33"/>
    <x v="156"/>
    <x v="874"/>
    <x v="0"/>
    <x v="39"/>
    <x v="2"/>
  </r>
  <r>
    <x v="39"/>
    <x v="139"/>
    <x v="5"/>
    <x v="5"/>
    <x v="0"/>
    <x v="0"/>
    <x v="33"/>
    <x v="110"/>
    <x v="874"/>
    <x v="0"/>
    <x v="39"/>
    <x v="2"/>
  </r>
  <r>
    <x v="39"/>
    <x v="63"/>
    <x v="5"/>
    <x v="5"/>
    <x v="0"/>
    <x v="0"/>
    <x v="33"/>
    <x v="111"/>
    <x v="874"/>
    <x v="0"/>
    <x v="39"/>
    <x v="2"/>
  </r>
  <r>
    <x v="39"/>
    <x v="153"/>
    <x v="5"/>
    <x v="5"/>
    <x v="0"/>
    <x v="0"/>
    <x v="33"/>
    <x v="157"/>
    <x v="874"/>
    <x v="0"/>
    <x v="39"/>
    <x v="2"/>
  </r>
  <r>
    <x v="39"/>
    <x v="150"/>
    <x v="5"/>
    <x v="5"/>
    <x v="0"/>
    <x v="0"/>
    <x v="33"/>
    <x v="214"/>
    <x v="874"/>
    <x v="0"/>
    <x v="39"/>
    <x v="2"/>
  </r>
  <r>
    <x v="39"/>
    <x v="161"/>
    <x v="1"/>
    <x v="1"/>
    <x v="0"/>
    <x v="0"/>
    <x v="33"/>
    <x v="186"/>
    <x v="874"/>
    <x v="0"/>
    <x v="39"/>
    <x v="2"/>
  </r>
  <r>
    <x v="39"/>
    <x v="151"/>
    <x v="1"/>
    <x v="1"/>
    <x v="0"/>
    <x v="0"/>
    <x v="33"/>
    <x v="166"/>
    <x v="146"/>
    <x v="0"/>
    <x v="39"/>
    <x v="2"/>
  </r>
  <r>
    <x v="39"/>
    <x v="127"/>
    <x v="1"/>
    <x v="1"/>
    <x v="0"/>
    <x v="0"/>
    <x v="33"/>
    <x v="85"/>
    <x v="874"/>
    <x v="0"/>
    <x v="39"/>
    <x v="2"/>
  </r>
  <r>
    <x v="39"/>
    <x v="42"/>
    <x v="1"/>
    <x v="1"/>
    <x v="0"/>
    <x v="0"/>
    <x v="33"/>
    <x v="167"/>
    <x v="765"/>
    <x v="0"/>
    <x v="39"/>
    <x v="2"/>
  </r>
  <r>
    <x v="39"/>
    <x v="73"/>
    <x v="1"/>
    <x v="1"/>
    <x v="0"/>
    <x v="0"/>
    <x v="33"/>
    <x v="39"/>
    <x v="874"/>
    <x v="0"/>
    <x v="39"/>
    <x v="2"/>
  </r>
  <r>
    <x v="39"/>
    <x v="98"/>
    <x v="1"/>
    <x v="1"/>
    <x v="0"/>
    <x v="0"/>
    <x v="33"/>
    <x v="198"/>
    <x v="874"/>
    <x v="0"/>
    <x v="39"/>
    <x v="2"/>
  </r>
  <r>
    <x v="39"/>
    <x v="1"/>
    <x v="1"/>
    <x v="1"/>
    <x v="0"/>
    <x v="0"/>
    <x v="1"/>
    <x v="1"/>
    <x v="1"/>
    <x v="291"/>
    <x v="39"/>
    <x v="2"/>
  </r>
  <r>
    <x v="39"/>
    <x v="87"/>
    <x v="6"/>
    <x v="6"/>
    <x v="0"/>
    <x v="1"/>
    <x v="33"/>
    <x v="189"/>
    <x v="146"/>
    <x v="0"/>
    <x v="39"/>
    <x v="2"/>
  </r>
  <r>
    <x v="39"/>
    <x v="71"/>
    <x v="6"/>
    <x v="6"/>
    <x v="0"/>
    <x v="1"/>
    <x v="33"/>
    <x v="37"/>
    <x v="874"/>
    <x v="0"/>
    <x v="39"/>
    <x v="2"/>
  </r>
  <r>
    <x v="39"/>
    <x v="1"/>
    <x v="1"/>
    <x v="1"/>
    <x v="0"/>
    <x v="1"/>
    <x v="1"/>
    <x v="1"/>
    <x v="1"/>
    <x v="220"/>
    <x v="39"/>
    <x v="2"/>
  </r>
  <r>
    <x v="40"/>
    <x v="102"/>
    <x v="6"/>
    <x v="6"/>
    <x v="0"/>
    <x v="2"/>
    <x v="33"/>
    <x v="141"/>
    <x v="874"/>
    <x v="0"/>
    <x v="40"/>
    <x v="2"/>
  </r>
  <r>
    <x v="40"/>
    <x v="128"/>
    <x v="1"/>
    <x v="1"/>
    <x v="0"/>
    <x v="2"/>
    <x v="33"/>
    <x v="164"/>
    <x v="874"/>
    <x v="0"/>
    <x v="40"/>
    <x v="2"/>
  </r>
  <r>
    <x v="40"/>
    <x v="1"/>
    <x v="1"/>
    <x v="1"/>
    <x v="0"/>
    <x v="2"/>
    <x v="1"/>
    <x v="1"/>
    <x v="1"/>
    <x v="349"/>
    <x v="40"/>
    <x v="2"/>
  </r>
  <r>
    <x v="40"/>
    <x v="16"/>
    <x v="2"/>
    <x v="2"/>
    <x v="0"/>
    <x v="0"/>
    <x v="33"/>
    <x v="93"/>
    <x v="899"/>
    <x v="0"/>
    <x v="40"/>
    <x v="2"/>
  </r>
  <r>
    <x v="40"/>
    <x v="110"/>
    <x v="2"/>
    <x v="2"/>
    <x v="0"/>
    <x v="0"/>
    <x v="33"/>
    <x v="171"/>
    <x v="765"/>
    <x v="0"/>
    <x v="40"/>
    <x v="2"/>
  </r>
  <r>
    <x v="40"/>
    <x v="36"/>
    <x v="6"/>
    <x v="6"/>
    <x v="0"/>
    <x v="0"/>
    <x v="33"/>
    <x v="94"/>
    <x v="874"/>
    <x v="0"/>
    <x v="40"/>
    <x v="2"/>
  </r>
  <r>
    <x v="40"/>
    <x v="113"/>
    <x v="6"/>
    <x v="6"/>
    <x v="0"/>
    <x v="0"/>
    <x v="33"/>
    <x v="89"/>
    <x v="146"/>
    <x v="0"/>
    <x v="40"/>
    <x v="2"/>
  </r>
  <r>
    <x v="40"/>
    <x v="148"/>
    <x v="3"/>
    <x v="3"/>
    <x v="0"/>
    <x v="0"/>
    <x v="33"/>
    <x v="174"/>
    <x v="848"/>
    <x v="0"/>
    <x v="40"/>
    <x v="2"/>
  </r>
  <r>
    <x v="40"/>
    <x v="79"/>
    <x v="3"/>
    <x v="3"/>
    <x v="0"/>
    <x v="0"/>
    <x v="33"/>
    <x v="142"/>
    <x v="874"/>
    <x v="0"/>
    <x v="40"/>
    <x v="2"/>
  </r>
  <r>
    <x v="40"/>
    <x v="156"/>
    <x v="4"/>
    <x v="4"/>
    <x v="0"/>
    <x v="0"/>
    <x v="33"/>
    <x v="146"/>
    <x v="146"/>
    <x v="0"/>
    <x v="40"/>
    <x v="2"/>
  </r>
  <r>
    <x v="40"/>
    <x v="12"/>
    <x v="4"/>
    <x v="4"/>
    <x v="0"/>
    <x v="0"/>
    <x v="33"/>
    <x v="247"/>
    <x v="874"/>
    <x v="0"/>
    <x v="40"/>
    <x v="2"/>
  </r>
  <r>
    <x v="40"/>
    <x v="62"/>
    <x v="4"/>
    <x v="4"/>
    <x v="0"/>
    <x v="0"/>
    <x v="33"/>
    <x v="176"/>
    <x v="874"/>
    <x v="0"/>
    <x v="40"/>
    <x v="2"/>
  </r>
  <r>
    <x v="40"/>
    <x v="116"/>
    <x v="0"/>
    <x v="0"/>
    <x v="0"/>
    <x v="0"/>
    <x v="33"/>
    <x v="64"/>
    <x v="874"/>
    <x v="0"/>
    <x v="40"/>
    <x v="2"/>
  </r>
  <r>
    <x v="40"/>
    <x v="119"/>
    <x v="0"/>
    <x v="0"/>
    <x v="0"/>
    <x v="0"/>
    <x v="33"/>
    <x v="96"/>
    <x v="874"/>
    <x v="0"/>
    <x v="40"/>
    <x v="2"/>
  </r>
  <r>
    <x v="40"/>
    <x v="45"/>
    <x v="0"/>
    <x v="0"/>
    <x v="0"/>
    <x v="0"/>
    <x v="33"/>
    <x v="180"/>
    <x v="1182"/>
    <x v="0"/>
    <x v="40"/>
    <x v="2"/>
  </r>
  <r>
    <x v="40"/>
    <x v="76"/>
    <x v="5"/>
    <x v="5"/>
    <x v="0"/>
    <x v="0"/>
    <x v="33"/>
    <x v="182"/>
    <x v="899"/>
    <x v="0"/>
    <x v="40"/>
    <x v="2"/>
  </r>
  <r>
    <x v="40"/>
    <x v="125"/>
    <x v="5"/>
    <x v="5"/>
    <x v="0"/>
    <x v="0"/>
    <x v="33"/>
    <x v="82"/>
    <x v="146"/>
    <x v="0"/>
    <x v="40"/>
    <x v="2"/>
  </r>
  <r>
    <x v="40"/>
    <x v="34"/>
    <x v="5"/>
    <x v="5"/>
    <x v="0"/>
    <x v="0"/>
    <x v="33"/>
    <x v="184"/>
    <x v="146"/>
    <x v="0"/>
    <x v="40"/>
    <x v="2"/>
  </r>
  <r>
    <x v="40"/>
    <x v="63"/>
    <x v="5"/>
    <x v="5"/>
    <x v="0"/>
    <x v="0"/>
    <x v="33"/>
    <x v="111"/>
    <x v="765"/>
    <x v="0"/>
    <x v="40"/>
    <x v="2"/>
  </r>
  <r>
    <x v="40"/>
    <x v="14"/>
    <x v="1"/>
    <x v="1"/>
    <x v="0"/>
    <x v="0"/>
    <x v="33"/>
    <x v="112"/>
    <x v="146"/>
    <x v="0"/>
    <x v="40"/>
    <x v="2"/>
  </r>
  <r>
    <x v="40"/>
    <x v="151"/>
    <x v="1"/>
    <x v="1"/>
    <x v="0"/>
    <x v="0"/>
    <x v="33"/>
    <x v="166"/>
    <x v="1182"/>
    <x v="0"/>
    <x v="40"/>
    <x v="2"/>
  </r>
  <r>
    <x v="40"/>
    <x v="33"/>
    <x v="1"/>
    <x v="1"/>
    <x v="0"/>
    <x v="0"/>
    <x v="33"/>
    <x v="241"/>
    <x v="146"/>
    <x v="0"/>
    <x v="40"/>
    <x v="2"/>
  </r>
  <r>
    <x v="40"/>
    <x v="1"/>
    <x v="1"/>
    <x v="1"/>
    <x v="0"/>
    <x v="0"/>
    <x v="1"/>
    <x v="1"/>
    <x v="1"/>
    <x v="368"/>
    <x v="40"/>
    <x v="2"/>
  </r>
  <r>
    <x v="40"/>
    <x v="112"/>
    <x v="2"/>
    <x v="2"/>
    <x v="0"/>
    <x v="1"/>
    <x v="33"/>
    <x v="209"/>
    <x v="759"/>
    <x v="0"/>
    <x v="40"/>
    <x v="2"/>
  </r>
  <r>
    <x v="40"/>
    <x v="36"/>
    <x v="6"/>
    <x v="6"/>
    <x v="0"/>
    <x v="1"/>
    <x v="33"/>
    <x v="94"/>
    <x v="874"/>
    <x v="0"/>
    <x v="40"/>
    <x v="2"/>
  </r>
  <r>
    <x v="40"/>
    <x v="71"/>
    <x v="6"/>
    <x v="6"/>
    <x v="0"/>
    <x v="1"/>
    <x v="33"/>
    <x v="37"/>
    <x v="146"/>
    <x v="0"/>
    <x v="40"/>
    <x v="2"/>
  </r>
  <r>
    <x v="40"/>
    <x v="96"/>
    <x v="6"/>
    <x v="6"/>
    <x v="0"/>
    <x v="1"/>
    <x v="33"/>
    <x v="165"/>
    <x v="874"/>
    <x v="0"/>
    <x v="40"/>
    <x v="2"/>
  </r>
  <r>
    <x v="40"/>
    <x v="136"/>
    <x v="0"/>
    <x v="0"/>
    <x v="0"/>
    <x v="1"/>
    <x v="33"/>
    <x v="100"/>
    <x v="146"/>
    <x v="0"/>
    <x v="40"/>
    <x v="2"/>
  </r>
  <r>
    <x v="40"/>
    <x v="1"/>
    <x v="1"/>
    <x v="1"/>
    <x v="0"/>
    <x v="1"/>
    <x v="1"/>
    <x v="1"/>
    <x v="1"/>
    <x v="369"/>
    <x v="40"/>
    <x v="2"/>
  </r>
  <r>
    <x v="74"/>
    <x v="169"/>
    <x v="6"/>
    <x v="6"/>
    <x v="0"/>
    <x v="2"/>
    <x v="34"/>
    <x v="251"/>
    <x v="1355"/>
    <x v="0"/>
    <x v="74"/>
    <x v="2"/>
  </r>
  <r>
    <x v="74"/>
    <x v="142"/>
    <x v="0"/>
    <x v="0"/>
    <x v="0"/>
    <x v="2"/>
    <x v="32"/>
    <x v="119"/>
    <x v="1356"/>
    <x v="0"/>
    <x v="74"/>
    <x v="2"/>
  </r>
  <r>
    <x v="74"/>
    <x v="1"/>
    <x v="1"/>
    <x v="1"/>
    <x v="0"/>
    <x v="2"/>
    <x v="1"/>
    <x v="1"/>
    <x v="1"/>
    <x v="370"/>
    <x v="74"/>
    <x v="2"/>
  </r>
  <r>
    <x v="75"/>
    <x v="79"/>
    <x v="3"/>
    <x v="3"/>
    <x v="0"/>
    <x v="2"/>
    <x v="32"/>
    <x v="142"/>
    <x v="1357"/>
    <x v="0"/>
    <x v="75"/>
    <x v="2"/>
  </r>
  <r>
    <x v="75"/>
    <x v="1"/>
    <x v="1"/>
    <x v="1"/>
    <x v="0"/>
    <x v="2"/>
    <x v="1"/>
    <x v="1"/>
    <x v="1"/>
    <x v="371"/>
    <x v="75"/>
    <x v="2"/>
  </r>
  <r>
    <x v="42"/>
    <x v="36"/>
    <x v="6"/>
    <x v="6"/>
    <x v="0"/>
    <x v="0"/>
    <x v="33"/>
    <x v="94"/>
    <x v="874"/>
    <x v="0"/>
    <x v="42"/>
    <x v="2"/>
  </r>
  <r>
    <x v="42"/>
    <x v="71"/>
    <x v="6"/>
    <x v="6"/>
    <x v="0"/>
    <x v="0"/>
    <x v="33"/>
    <x v="37"/>
    <x v="874"/>
    <x v="0"/>
    <x v="42"/>
    <x v="2"/>
  </r>
  <r>
    <x v="42"/>
    <x v="53"/>
    <x v="0"/>
    <x v="0"/>
    <x v="0"/>
    <x v="0"/>
    <x v="33"/>
    <x v="144"/>
    <x v="759"/>
    <x v="0"/>
    <x v="42"/>
    <x v="2"/>
  </r>
  <r>
    <x v="42"/>
    <x v="136"/>
    <x v="0"/>
    <x v="0"/>
    <x v="0"/>
    <x v="0"/>
    <x v="33"/>
    <x v="100"/>
    <x v="759"/>
    <x v="0"/>
    <x v="42"/>
    <x v="2"/>
  </r>
  <r>
    <x v="42"/>
    <x v="151"/>
    <x v="1"/>
    <x v="1"/>
    <x v="0"/>
    <x v="0"/>
    <x v="33"/>
    <x v="166"/>
    <x v="874"/>
    <x v="0"/>
    <x v="42"/>
    <x v="2"/>
  </r>
  <r>
    <x v="42"/>
    <x v="127"/>
    <x v="1"/>
    <x v="1"/>
    <x v="0"/>
    <x v="0"/>
    <x v="33"/>
    <x v="85"/>
    <x v="874"/>
    <x v="0"/>
    <x v="42"/>
    <x v="2"/>
  </r>
  <r>
    <x v="42"/>
    <x v="1"/>
    <x v="1"/>
    <x v="1"/>
    <x v="0"/>
    <x v="0"/>
    <x v="1"/>
    <x v="1"/>
    <x v="1"/>
    <x v="372"/>
    <x v="42"/>
    <x v="2"/>
  </r>
  <r>
    <x v="42"/>
    <x v="21"/>
    <x v="6"/>
    <x v="6"/>
    <x v="0"/>
    <x v="1"/>
    <x v="33"/>
    <x v="70"/>
    <x v="874"/>
    <x v="0"/>
    <x v="42"/>
    <x v="2"/>
  </r>
  <r>
    <x v="42"/>
    <x v="56"/>
    <x v="3"/>
    <x v="3"/>
    <x v="0"/>
    <x v="1"/>
    <x v="33"/>
    <x v="153"/>
    <x v="874"/>
    <x v="0"/>
    <x v="42"/>
    <x v="2"/>
  </r>
  <r>
    <x v="42"/>
    <x v="29"/>
    <x v="4"/>
    <x v="4"/>
    <x v="0"/>
    <x v="1"/>
    <x v="33"/>
    <x v="248"/>
    <x v="874"/>
    <x v="0"/>
    <x v="42"/>
    <x v="2"/>
  </r>
  <r>
    <x v="42"/>
    <x v="1"/>
    <x v="1"/>
    <x v="1"/>
    <x v="0"/>
    <x v="1"/>
    <x v="1"/>
    <x v="1"/>
    <x v="1"/>
    <x v="355"/>
    <x v="42"/>
    <x v="2"/>
  </r>
  <r>
    <x v="43"/>
    <x v="170"/>
    <x v="2"/>
    <x v="2"/>
    <x v="0"/>
    <x v="2"/>
    <x v="32"/>
    <x v="252"/>
    <x v="982"/>
    <x v="0"/>
    <x v="43"/>
    <x v="2"/>
  </r>
  <r>
    <x v="43"/>
    <x v="25"/>
    <x v="2"/>
    <x v="2"/>
    <x v="0"/>
    <x v="2"/>
    <x v="32"/>
    <x v="169"/>
    <x v="952"/>
    <x v="0"/>
    <x v="43"/>
    <x v="2"/>
  </r>
  <r>
    <x v="43"/>
    <x v="86"/>
    <x v="6"/>
    <x v="6"/>
    <x v="0"/>
    <x v="2"/>
    <x v="32"/>
    <x v="224"/>
    <x v="982"/>
    <x v="0"/>
    <x v="43"/>
    <x v="2"/>
  </r>
  <r>
    <x v="43"/>
    <x v="169"/>
    <x v="6"/>
    <x v="6"/>
    <x v="0"/>
    <x v="2"/>
    <x v="32"/>
    <x v="249"/>
    <x v="1215"/>
    <x v="0"/>
    <x v="43"/>
    <x v="2"/>
  </r>
  <r>
    <x v="43"/>
    <x v="74"/>
    <x v="3"/>
    <x v="3"/>
    <x v="0"/>
    <x v="2"/>
    <x v="32"/>
    <x v="151"/>
    <x v="801"/>
    <x v="0"/>
    <x v="43"/>
    <x v="2"/>
  </r>
  <r>
    <x v="43"/>
    <x v="114"/>
    <x v="3"/>
    <x v="3"/>
    <x v="0"/>
    <x v="2"/>
    <x v="32"/>
    <x v="76"/>
    <x v="1215"/>
    <x v="0"/>
    <x v="43"/>
    <x v="2"/>
  </r>
  <r>
    <x v="43"/>
    <x v="80"/>
    <x v="4"/>
    <x v="4"/>
    <x v="0"/>
    <x v="2"/>
    <x v="32"/>
    <x v="90"/>
    <x v="801"/>
    <x v="0"/>
    <x v="43"/>
    <x v="2"/>
  </r>
  <r>
    <x v="43"/>
    <x v="30"/>
    <x v="4"/>
    <x v="4"/>
    <x v="0"/>
    <x v="2"/>
    <x v="32"/>
    <x v="159"/>
    <x v="982"/>
    <x v="0"/>
    <x v="43"/>
    <x v="2"/>
  </r>
  <r>
    <x v="43"/>
    <x v="90"/>
    <x v="0"/>
    <x v="0"/>
    <x v="0"/>
    <x v="2"/>
    <x v="32"/>
    <x v="79"/>
    <x v="801"/>
    <x v="0"/>
    <x v="43"/>
    <x v="2"/>
  </r>
  <r>
    <x v="43"/>
    <x v="160"/>
    <x v="0"/>
    <x v="0"/>
    <x v="0"/>
    <x v="2"/>
    <x v="32"/>
    <x v="179"/>
    <x v="1215"/>
    <x v="0"/>
    <x v="43"/>
    <x v="2"/>
  </r>
  <r>
    <x v="43"/>
    <x v="32"/>
    <x v="5"/>
    <x v="5"/>
    <x v="0"/>
    <x v="2"/>
    <x v="32"/>
    <x v="81"/>
    <x v="952"/>
    <x v="0"/>
    <x v="43"/>
    <x v="2"/>
  </r>
  <r>
    <x v="43"/>
    <x v="77"/>
    <x v="5"/>
    <x v="5"/>
    <x v="0"/>
    <x v="2"/>
    <x v="32"/>
    <x v="156"/>
    <x v="982"/>
    <x v="0"/>
    <x v="43"/>
    <x v="2"/>
  </r>
  <r>
    <x v="43"/>
    <x v="58"/>
    <x v="1"/>
    <x v="1"/>
    <x v="0"/>
    <x v="2"/>
    <x v="32"/>
    <x v="84"/>
    <x v="982"/>
    <x v="0"/>
    <x v="43"/>
    <x v="2"/>
  </r>
  <r>
    <x v="43"/>
    <x v="42"/>
    <x v="1"/>
    <x v="1"/>
    <x v="0"/>
    <x v="2"/>
    <x v="32"/>
    <x v="167"/>
    <x v="982"/>
    <x v="0"/>
    <x v="43"/>
    <x v="2"/>
  </r>
  <r>
    <x v="43"/>
    <x v="1"/>
    <x v="1"/>
    <x v="1"/>
    <x v="0"/>
    <x v="2"/>
    <x v="1"/>
    <x v="1"/>
    <x v="1"/>
    <x v="373"/>
    <x v="43"/>
    <x v="2"/>
  </r>
  <r>
    <x v="43"/>
    <x v="1"/>
    <x v="1"/>
    <x v="1"/>
    <x v="0"/>
    <x v="0"/>
    <x v="1"/>
    <x v="1"/>
    <x v="1"/>
    <x v="355"/>
    <x v="43"/>
    <x v="2"/>
  </r>
  <r>
    <x v="43"/>
    <x v="1"/>
    <x v="1"/>
    <x v="1"/>
    <x v="0"/>
    <x v="1"/>
    <x v="1"/>
    <x v="1"/>
    <x v="1"/>
    <x v="216"/>
    <x v="43"/>
    <x v="2"/>
  </r>
  <r>
    <x v="45"/>
    <x v="108"/>
    <x v="3"/>
    <x v="3"/>
    <x v="0"/>
    <x v="2"/>
    <x v="32"/>
    <x v="63"/>
    <x v="1358"/>
    <x v="0"/>
    <x v="45"/>
    <x v="2"/>
  </r>
  <r>
    <x v="45"/>
    <x v="0"/>
    <x v="0"/>
    <x v="0"/>
    <x v="0"/>
    <x v="2"/>
    <x v="32"/>
    <x v="197"/>
    <x v="1359"/>
    <x v="0"/>
    <x v="45"/>
    <x v="2"/>
  </r>
  <r>
    <x v="45"/>
    <x v="1"/>
    <x v="1"/>
    <x v="1"/>
    <x v="0"/>
    <x v="2"/>
    <x v="1"/>
    <x v="1"/>
    <x v="1"/>
    <x v="374"/>
    <x v="45"/>
    <x v="2"/>
  </r>
  <r>
    <x v="45"/>
    <x v="1"/>
    <x v="1"/>
    <x v="1"/>
    <x v="0"/>
    <x v="0"/>
    <x v="1"/>
    <x v="1"/>
    <x v="1"/>
    <x v="349"/>
    <x v="45"/>
    <x v="2"/>
  </r>
  <r>
    <x v="46"/>
    <x v="132"/>
    <x v="4"/>
    <x v="4"/>
    <x v="0"/>
    <x v="2"/>
    <x v="33"/>
    <x v="95"/>
    <x v="874"/>
    <x v="0"/>
    <x v="46"/>
    <x v="2"/>
  </r>
  <r>
    <x v="46"/>
    <x v="1"/>
    <x v="1"/>
    <x v="1"/>
    <x v="0"/>
    <x v="2"/>
    <x v="1"/>
    <x v="1"/>
    <x v="1"/>
    <x v="375"/>
    <x v="46"/>
    <x v="2"/>
  </r>
  <r>
    <x v="46"/>
    <x v="28"/>
    <x v="3"/>
    <x v="3"/>
    <x v="0"/>
    <x v="0"/>
    <x v="33"/>
    <x v="245"/>
    <x v="874"/>
    <x v="0"/>
    <x v="46"/>
    <x v="2"/>
  </r>
  <r>
    <x v="46"/>
    <x v="45"/>
    <x v="0"/>
    <x v="0"/>
    <x v="0"/>
    <x v="0"/>
    <x v="33"/>
    <x v="180"/>
    <x v="874"/>
    <x v="0"/>
    <x v="46"/>
    <x v="2"/>
  </r>
  <r>
    <x v="46"/>
    <x v="13"/>
    <x v="5"/>
    <x v="5"/>
    <x v="0"/>
    <x v="0"/>
    <x v="33"/>
    <x v="120"/>
    <x v="874"/>
    <x v="0"/>
    <x v="46"/>
    <x v="2"/>
  </r>
  <r>
    <x v="46"/>
    <x v="1"/>
    <x v="1"/>
    <x v="1"/>
    <x v="0"/>
    <x v="0"/>
    <x v="1"/>
    <x v="1"/>
    <x v="1"/>
    <x v="261"/>
    <x v="46"/>
    <x v="2"/>
  </r>
  <r>
    <x v="47"/>
    <x v="85"/>
    <x v="2"/>
    <x v="2"/>
    <x v="0"/>
    <x v="2"/>
    <x v="32"/>
    <x v="161"/>
    <x v="1360"/>
    <x v="0"/>
    <x v="47"/>
    <x v="2"/>
  </r>
  <r>
    <x v="47"/>
    <x v="65"/>
    <x v="6"/>
    <x v="6"/>
    <x v="0"/>
    <x v="2"/>
    <x v="32"/>
    <x v="190"/>
    <x v="1361"/>
    <x v="0"/>
    <x v="47"/>
    <x v="2"/>
  </r>
  <r>
    <x v="47"/>
    <x v="102"/>
    <x v="6"/>
    <x v="6"/>
    <x v="0"/>
    <x v="2"/>
    <x v="33"/>
    <x v="141"/>
    <x v="759"/>
    <x v="0"/>
    <x v="47"/>
    <x v="2"/>
  </r>
  <r>
    <x v="47"/>
    <x v="68"/>
    <x v="4"/>
    <x v="4"/>
    <x v="0"/>
    <x v="2"/>
    <x v="32"/>
    <x v="222"/>
    <x v="1362"/>
    <x v="0"/>
    <x v="47"/>
    <x v="2"/>
  </r>
  <r>
    <x v="47"/>
    <x v="160"/>
    <x v="0"/>
    <x v="0"/>
    <x v="0"/>
    <x v="2"/>
    <x v="32"/>
    <x v="179"/>
    <x v="1363"/>
    <x v="0"/>
    <x v="47"/>
    <x v="2"/>
  </r>
  <r>
    <x v="47"/>
    <x v="14"/>
    <x v="1"/>
    <x v="1"/>
    <x v="0"/>
    <x v="2"/>
    <x v="32"/>
    <x v="112"/>
    <x v="1364"/>
    <x v="0"/>
    <x v="47"/>
    <x v="2"/>
  </r>
  <r>
    <x v="47"/>
    <x v="101"/>
    <x v="1"/>
    <x v="1"/>
    <x v="0"/>
    <x v="2"/>
    <x v="33"/>
    <x v="207"/>
    <x v="874"/>
    <x v="0"/>
    <x v="47"/>
    <x v="2"/>
  </r>
  <r>
    <x v="47"/>
    <x v="1"/>
    <x v="1"/>
    <x v="1"/>
    <x v="0"/>
    <x v="2"/>
    <x v="1"/>
    <x v="1"/>
    <x v="1"/>
    <x v="376"/>
    <x v="47"/>
    <x v="2"/>
  </r>
  <r>
    <x v="47"/>
    <x v="70"/>
    <x v="2"/>
    <x v="2"/>
    <x v="0"/>
    <x v="0"/>
    <x v="33"/>
    <x v="36"/>
    <x v="759"/>
    <x v="0"/>
    <x v="47"/>
    <x v="2"/>
  </r>
  <r>
    <x v="47"/>
    <x v="16"/>
    <x v="2"/>
    <x v="2"/>
    <x v="0"/>
    <x v="0"/>
    <x v="33"/>
    <x v="93"/>
    <x v="1182"/>
    <x v="0"/>
    <x v="47"/>
    <x v="2"/>
  </r>
  <r>
    <x v="47"/>
    <x v="106"/>
    <x v="2"/>
    <x v="2"/>
    <x v="0"/>
    <x v="0"/>
    <x v="33"/>
    <x v="223"/>
    <x v="1182"/>
    <x v="0"/>
    <x v="47"/>
    <x v="2"/>
  </r>
  <r>
    <x v="47"/>
    <x v="47"/>
    <x v="2"/>
    <x v="2"/>
    <x v="0"/>
    <x v="0"/>
    <x v="33"/>
    <x v="68"/>
    <x v="874"/>
    <x v="0"/>
    <x v="47"/>
    <x v="2"/>
  </r>
  <r>
    <x v="47"/>
    <x v="85"/>
    <x v="2"/>
    <x v="2"/>
    <x v="0"/>
    <x v="0"/>
    <x v="33"/>
    <x v="161"/>
    <x v="765"/>
    <x v="0"/>
    <x v="47"/>
    <x v="2"/>
  </r>
  <r>
    <x v="47"/>
    <x v="112"/>
    <x v="2"/>
    <x v="2"/>
    <x v="0"/>
    <x v="0"/>
    <x v="33"/>
    <x v="209"/>
    <x v="859"/>
    <x v="0"/>
    <x v="47"/>
    <x v="2"/>
  </r>
  <r>
    <x v="47"/>
    <x v="84"/>
    <x v="2"/>
    <x v="2"/>
    <x v="0"/>
    <x v="0"/>
    <x v="33"/>
    <x v="203"/>
    <x v="765"/>
    <x v="0"/>
    <x v="47"/>
    <x v="2"/>
  </r>
  <r>
    <x v="47"/>
    <x v="129"/>
    <x v="2"/>
    <x v="2"/>
    <x v="0"/>
    <x v="0"/>
    <x v="33"/>
    <x v="204"/>
    <x v="765"/>
    <x v="0"/>
    <x v="47"/>
    <x v="2"/>
  </r>
  <r>
    <x v="47"/>
    <x v="146"/>
    <x v="6"/>
    <x v="6"/>
    <x v="0"/>
    <x v="0"/>
    <x v="33"/>
    <x v="172"/>
    <x v="146"/>
    <x v="0"/>
    <x v="47"/>
    <x v="2"/>
  </r>
  <r>
    <x v="47"/>
    <x v="36"/>
    <x v="6"/>
    <x v="6"/>
    <x v="0"/>
    <x v="0"/>
    <x v="33"/>
    <x v="94"/>
    <x v="952"/>
    <x v="0"/>
    <x v="47"/>
    <x v="2"/>
  </r>
  <r>
    <x v="47"/>
    <x v="71"/>
    <x v="6"/>
    <x v="6"/>
    <x v="0"/>
    <x v="0"/>
    <x v="33"/>
    <x v="37"/>
    <x v="874"/>
    <x v="0"/>
    <x v="47"/>
    <x v="2"/>
  </r>
  <r>
    <x v="47"/>
    <x v="163"/>
    <x v="6"/>
    <x v="6"/>
    <x v="0"/>
    <x v="0"/>
    <x v="33"/>
    <x v="195"/>
    <x v="874"/>
    <x v="0"/>
    <x v="47"/>
    <x v="2"/>
  </r>
  <r>
    <x v="47"/>
    <x v="113"/>
    <x v="6"/>
    <x v="6"/>
    <x v="0"/>
    <x v="0"/>
    <x v="35"/>
    <x v="89"/>
    <x v="874"/>
    <x v="0"/>
    <x v="47"/>
    <x v="2"/>
  </r>
  <r>
    <x v="47"/>
    <x v="134"/>
    <x v="6"/>
    <x v="6"/>
    <x v="0"/>
    <x v="0"/>
    <x v="33"/>
    <x v="226"/>
    <x v="874"/>
    <x v="0"/>
    <x v="47"/>
    <x v="2"/>
  </r>
  <r>
    <x v="47"/>
    <x v="147"/>
    <x v="6"/>
    <x v="6"/>
    <x v="0"/>
    <x v="0"/>
    <x v="33"/>
    <x v="132"/>
    <x v="874"/>
    <x v="0"/>
    <x v="47"/>
    <x v="2"/>
  </r>
  <r>
    <x v="47"/>
    <x v="21"/>
    <x v="6"/>
    <x v="6"/>
    <x v="0"/>
    <x v="0"/>
    <x v="36"/>
    <x v="253"/>
    <x v="765"/>
    <x v="0"/>
    <x v="47"/>
    <x v="2"/>
  </r>
  <r>
    <x v="47"/>
    <x v="137"/>
    <x v="6"/>
    <x v="6"/>
    <x v="0"/>
    <x v="0"/>
    <x v="33"/>
    <x v="102"/>
    <x v="759"/>
    <x v="0"/>
    <x v="47"/>
    <x v="2"/>
  </r>
  <r>
    <x v="47"/>
    <x v="23"/>
    <x v="3"/>
    <x v="3"/>
    <x v="0"/>
    <x v="0"/>
    <x v="33"/>
    <x v="221"/>
    <x v="952"/>
    <x v="0"/>
    <x v="47"/>
    <x v="2"/>
  </r>
  <r>
    <x v="47"/>
    <x v="108"/>
    <x v="3"/>
    <x v="3"/>
    <x v="0"/>
    <x v="0"/>
    <x v="33"/>
    <x v="63"/>
    <x v="859"/>
    <x v="0"/>
    <x v="47"/>
    <x v="2"/>
  </r>
  <r>
    <x v="47"/>
    <x v="135"/>
    <x v="3"/>
    <x v="3"/>
    <x v="0"/>
    <x v="0"/>
    <x v="33"/>
    <x v="149"/>
    <x v="146"/>
    <x v="0"/>
    <x v="47"/>
    <x v="2"/>
  </r>
  <r>
    <x v="47"/>
    <x v="43"/>
    <x v="3"/>
    <x v="3"/>
    <x v="0"/>
    <x v="0"/>
    <x v="33"/>
    <x v="71"/>
    <x v="759"/>
    <x v="0"/>
    <x v="47"/>
    <x v="2"/>
  </r>
  <r>
    <x v="47"/>
    <x v="75"/>
    <x v="3"/>
    <x v="3"/>
    <x v="0"/>
    <x v="0"/>
    <x v="33"/>
    <x v="220"/>
    <x v="899"/>
    <x v="0"/>
    <x v="47"/>
    <x v="2"/>
  </r>
  <r>
    <x v="47"/>
    <x v="61"/>
    <x v="3"/>
    <x v="3"/>
    <x v="0"/>
    <x v="0"/>
    <x v="33"/>
    <x v="126"/>
    <x v="874"/>
    <x v="0"/>
    <x v="47"/>
    <x v="2"/>
  </r>
  <r>
    <x v="47"/>
    <x v="148"/>
    <x v="3"/>
    <x v="3"/>
    <x v="0"/>
    <x v="0"/>
    <x v="33"/>
    <x v="174"/>
    <x v="1182"/>
    <x v="0"/>
    <x v="47"/>
    <x v="2"/>
  </r>
  <r>
    <x v="47"/>
    <x v="79"/>
    <x v="3"/>
    <x v="3"/>
    <x v="0"/>
    <x v="0"/>
    <x v="33"/>
    <x v="142"/>
    <x v="874"/>
    <x v="0"/>
    <x v="47"/>
    <x v="2"/>
  </r>
  <r>
    <x v="47"/>
    <x v="56"/>
    <x v="3"/>
    <x v="3"/>
    <x v="0"/>
    <x v="0"/>
    <x v="33"/>
    <x v="153"/>
    <x v="759"/>
    <x v="0"/>
    <x v="47"/>
    <x v="2"/>
  </r>
  <r>
    <x v="47"/>
    <x v="28"/>
    <x v="3"/>
    <x v="3"/>
    <x v="0"/>
    <x v="0"/>
    <x v="33"/>
    <x v="245"/>
    <x v="759"/>
    <x v="0"/>
    <x v="47"/>
    <x v="2"/>
  </r>
  <r>
    <x v="47"/>
    <x v="68"/>
    <x v="4"/>
    <x v="4"/>
    <x v="0"/>
    <x v="0"/>
    <x v="33"/>
    <x v="222"/>
    <x v="874"/>
    <x v="0"/>
    <x v="47"/>
    <x v="2"/>
  </r>
  <r>
    <x v="47"/>
    <x v="81"/>
    <x v="4"/>
    <x v="4"/>
    <x v="0"/>
    <x v="0"/>
    <x v="33"/>
    <x v="175"/>
    <x v="1182"/>
    <x v="0"/>
    <x v="47"/>
    <x v="2"/>
  </r>
  <r>
    <x v="47"/>
    <x v="132"/>
    <x v="4"/>
    <x v="4"/>
    <x v="0"/>
    <x v="0"/>
    <x v="33"/>
    <x v="95"/>
    <x v="1182"/>
    <x v="0"/>
    <x v="47"/>
    <x v="2"/>
  </r>
  <r>
    <x v="47"/>
    <x v="50"/>
    <x v="4"/>
    <x v="4"/>
    <x v="0"/>
    <x v="0"/>
    <x v="33"/>
    <x v="77"/>
    <x v="146"/>
    <x v="0"/>
    <x v="47"/>
    <x v="2"/>
  </r>
  <r>
    <x v="47"/>
    <x v="165"/>
    <x v="4"/>
    <x v="4"/>
    <x v="0"/>
    <x v="0"/>
    <x v="33"/>
    <x v="205"/>
    <x v="1182"/>
    <x v="0"/>
    <x v="47"/>
    <x v="2"/>
  </r>
  <r>
    <x v="47"/>
    <x v="62"/>
    <x v="4"/>
    <x v="4"/>
    <x v="0"/>
    <x v="0"/>
    <x v="33"/>
    <x v="176"/>
    <x v="759"/>
    <x v="0"/>
    <x v="47"/>
    <x v="2"/>
  </r>
  <r>
    <x v="47"/>
    <x v="4"/>
    <x v="4"/>
    <x v="4"/>
    <x v="0"/>
    <x v="0"/>
    <x v="33"/>
    <x v="199"/>
    <x v="874"/>
    <x v="0"/>
    <x v="47"/>
    <x v="2"/>
  </r>
  <r>
    <x v="47"/>
    <x v="78"/>
    <x v="4"/>
    <x v="4"/>
    <x v="0"/>
    <x v="0"/>
    <x v="33"/>
    <x v="160"/>
    <x v="146"/>
    <x v="0"/>
    <x v="47"/>
    <x v="2"/>
  </r>
  <r>
    <x v="47"/>
    <x v="52"/>
    <x v="0"/>
    <x v="0"/>
    <x v="0"/>
    <x v="0"/>
    <x v="33"/>
    <x v="107"/>
    <x v="759"/>
    <x v="0"/>
    <x v="47"/>
    <x v="2"/>
  </r>
  <r>
    <x v="47"/>
    <x v="119"/>
    <x v="0"/>
    <x v="0"/>
    <x v="0"/>
    <x v="0"/>
    <x v="33"/>
    <x v="96"/>
    <x v="1182"/>
    <x v="0"/>
    <x v="47"/>
    <x v="2"/>
  </r>
  <r>
    <x v="47"/>
    <x v="0"/>
    <x v="0"/>
    <x v="0"/>
    <x v="0"/>
    <x v="0"/>
    <x v="33"/>
    <x v="197"/>
    <x v="765"/>
    <x v="0"/>
    <x v="47"/>
    <x v="2"/>
  </r>
  <r>
    <x v="47"/>
    <x v="100"/>
    <x v="0"/>
    <x v="0"/>
    <x v="0"/>
    <x v="0"/>
    <x v="33"/>
    <x v="73"/>
    <x v="765"/>
    <x v="0"/>
    <x v="47"/>
    <x v="2"/>
  </r>
  <r>
    <x v="47"/>
    <x v="53"/>
    <x v="0"/>
    <x v="0"/>
    <x v="0"/>
    <x v="0"/>
    <x v="33"/>
    <x v="144"/>
    <x v="874"/>
    <x v="0"/>
    <x v="47"/>
    <x v="2"/>
  </r>
  <r>
    <x v="47"/>
    <x v="45"/>
    <x v="0"/>
    <x v="0"/>
    <x v="0"/>
    <x v="0"/>
    <x v="33"/>
    <x v="180"/>
    <x v="899"/>
    <x v="0"/>
    <x v="47"/>
    <x v="2"/>
  </r>
  <r>
    <x v="47"/>
    <x v="142"/>
    <x v="0"/>
    <x v="0"/>
    <x v="0"/>
    <x v="0"/>
    <x v="33"/>
    <x v="119"/>
    <x v="759"/>
    <x v="0"/>
    <x v="47"/>
    <x v="2"/>
  </r>
  <r>
    <x v="47"/>
    <x v="76"/>
    <x v="5"/>
    <x v="5"/>
    <x v="0"/>
    <x v="0"/>
    <x v="33"/>
    <x v="182"/>
    <x v="899"/>
    <x v="0"/>
    <x v="47"/>
    <x v="2"/>
  </r>
  <r>
    <x v="47"/>
    <x v="13"/>
    <x v="5"/>
    <x v="5"/>
    <x v="0"/>
    <x v="0"/>
    <x v="33"/>
    <x v="120"/>
    <x v="759"/>
    <x v="0"/>
    <x v="47"/>
    <x v="2"/>
  </r>
  <r>
    <x v="47"/>
    <x v="72"/>
    <x v="5"/>
    <x v="5"/>
    <x v="0"/>
    <x v="0"/>
    <x v="33"/>
    <x v="38"/>
    <x v="1365"/>
    <x v="0"/>
    <x v="47"/>
    <x v="2"/>
  </r>
  <r>
    <x v="47"/>
    <x v="125"/>
    <x v="5"/>
    <x v="5"/>
    <x v="0"/>
    <x v="0"/>
    <x v="33"/>
    <x v="82"/>
    <x v="759"/>
    <x v="0"/>
    <x v="47"/>
    <x v="2"/>
  </r>
  <r>
    <x v="47"/>
    <x v="168"/>
    <x v="5"/>
    <x v="5"/>
    <x v="0"/>
    <x v="0"/>
    <x v="33"/>
    <x v="225"/>
    <x v="899"/>
    <x v="0"/>
    <x v="47"/>
    <x v="2"/>
  </r>
  <r>
    <x v="47"/>
    <x v="139"/>
    <x v="5"/>
    <x v="5"/>
    <x v="0"/>
    <x v="0"/>
    <x v="33"/>
    <x v="110"/>
    <x v="934"/>
    <x v="0"/>
    <x v="47"/>
    <x v="2"/>
  </r>
  <r>
    <x v="47"/>
    <x v="123"/>
    <x v="5"/>
    <x v="5"/>
    <x v="0"/>
    <x v="0"/>
    <x v="33"/>
    <x v="74"/>
    <x v="874"/>
    <x v="0"/>
    <x v="47"/>
    <x v="2"/>
  </r>
  <r>
    <x v="47"/>
    <x v="153"/>
    <x v="5"/>
    <x v="5"/>
    <x v="0"/>
    <x v="0"/>
    <x v="33"/>
    <x v="157"/>
    <x v="899"/>
    <x v="0"/>
    <x v="47"/>
    <x v="2"/>
  </r>
  <r>
    <x v="47"/>
    <x v="150"/>
    <x v="5"/>
    <x v="5"/>
    <x v="0"/>
    <x v="0"/>
    <x v="33"/>
    <x v="214"/>
    <x v="146"/>
    <x v="0"/>
    <x v="47"/>
    <x v="2"/>
  </r>
  <r>
    <x v="47"/>
    <x v="95"/>
    <x v="1"/>
    <x v="1"/>
    <x v="0"/>
    <x v="0"/>
    <x v="33"/>
    <x v="97"/>
    <x v="952"/>
    <x v="0"/>
    <x v="47"/>
    <x v="2"/>
  </r>
  <r>
    <x v="47"/>
    <x v="14"/>
    <x v="1"/>
    <x v="1"/>
    <x v="0"/>
    <x v="0"/>
    <x v="33"/>
    <x v="112"/>
    <x v="899"/>
    <x v="0"/>
    <x v="47"/>
    <x v="2"/>
  </r>
  <r>
    <x v="47"/>
    <x v="151"/>
    <x v="1"/>
    <x v="1"/>
    <x v="0"/>
    <x v="0"/>
    <x v="33"/>
    <x v="166"/>
    <x v="899"/>
    <x v="0"/>
    <x v="47"/>
    <x v="2"/>
  </r>
  <r>
    <x v="47"/>
    <x v="127"/>
    <x v="1"/>
    <x v="1"/>
    <x v="0"/>
    <x v="0"/>
    <x v="33"/>
    <x v="85"/>
    <x v="765"/>
    <x v="0"/>
    <x v="47"/>
    <x v="2"/>
  </r>
  <r>
    <x v="47"/>
    <x v="22"/>
    <x v="1"/>
    <x v="1"/>
    <x v="0"/>
    <x v="0"/>
    <x v="33"/>
    <x v="211"/>
    <x v="765"/>
    <x v="0"/>
    <x v="47"/>
    <x v="2"/>
  </r>
  <r>
    <x v="47"/>
    <x v="42"/>
    <x v="1"/>
    <x v="1"/>
    <x v="0"/>
    <x v="0"/>
    <x v="33"/>
    <x v="167"/>
    <x v="982"/>
    <x v="0"/>
    <x v="47"/>
    <x v="2"/>
  </r>
  <r>
    <x v="47"/>
    <x v="33"/>
    <x v="1"/>
    <x v="1"/>
    <x v="0"/>
    <x v="0"/>
    <x v="33"/>
    <x v="241"/>
    <x v="899"/>
    <x v="0"/>
    <x v="47"/>
    <x v="2"/>
  </r>
  <r>
    <x v="47"/>
    <x v="101"/>
    <x v="1"/>
    <x v="1"/>
    <x v="0"/>
    <x v="0"/>
    <x v="33"/>
    <x v="207"/>
    <x v="759"/>
    <x v="0"/>
    <x v="47"/>
    <x v="2"/>
  </r>
  <r>
    <x v="47"/>
    <x v="109"/>
    <x v="1"/>
    <x v="1"/>
    <x v="0"/>
    <x v="0"/>
    <x v="33"/>
    <x v="208"/>
    <x v="146"/>
    <x v="0"/>
    <x v="47"/>
    <x v="2"/>
  </r>
  <r>
    <x v="47"/>
    <x v="1"/>
    <x v="1"/>
    <x v="1"/>
    <x v="0"/>
    <x v="0"/>
    <x v="1"/>
    <x v="1"/>
    <x v="1"/>
    <x v="377"/>
    <x v="47"/>
    <x v="2"/>
  </r>
  <r>
    <x v="47"/>
    <x v="87"/>
    <x v="6"/>
    <x v="6"/>
    <x v="0"/>
    <x v="1"/>
    <x v="33"/>
    <x v="189"/>
    <x v="759"/>
    <x v="0"/>
    <x v="47"/>
    <x v="2"/>
  </r>
  <r>
    <x v="47"/>
    <x v="27"/>
    <x v="3"/>
    <x v="3"/>
    <x v="0"/>
    <x v="1"/>
    <x v="33"/>
    <x v="43"/>
    <x v="874"/>
    <x v="0"/>
    <x v="47"/>
    <x v="2"/>
  </r>
  <r>
    <x v="47"/>
    <x v="56"/>
    <x v="3"/>
    <x v="3"/>
    <x v="0"/>
    <x v="1"/>
    <x v="33"/>
    <x v="153"/>
    <x v="874"/>
    <x v="0"/>
    <x v="47"/>
    <x v="2"/>
  </r>
  <r>
    <x v="47"/>
    <x v="28"/>
    <x v="3"/>
    <x v="3"/>
    <x v="0"/>
    <x v="1"/>
    <x v="33"/>
    <x v="245"/>
    <x v="874"/>
    <x v="0"/>
    <x v="47"/>
    <x v="2"/>
  </r>
  <r>
    <x v="47"/>
    <x v="68"/>
    <x v="4"/>
    <x v="4"/>
    <x v="0"/>
    <x v="1"/>
    <x v="33"/>
    <x v="222"/>
    <x v="874"/>
    <x v="0"/>
    <x v="47"/>
    <x v="2"/>
  </r>
  <r>
    <x v="47"/>
    <x v="81"/>
    <x v="4"/>
    <x v="4"/>
    <x v="0"/>
    <x v="1"/>
    <x v="33"/>
    <x v="175"/>
    <x v="759"/>
    <x v="0"/>
    <x v="47"/>
    <x v="2"/>
  </r>
  <r>
    <x v="47"/>
    <x v="89"/>
    <x v="4"/>
    <x v="4"/>
    <x v="0"/>
    <x v="1"/>
    <x v="33"/>
    <x v="154"/>
    <x v="759"/>
    <x v="0"/>
    <x v="47"/>
    <x v="2"/>
  </r>
  <r>
    <x v="47"/>
    <x v="31"/>
    <x v="4"/>
    <x v="4"/>
    <x v="0"/>
    <x v="1"/>
    <x v="33"/>
    <x v="72"/>
    <x v="874"/>
    <x v="0"/>
    <x v="47"/>
    <x v="2"/>
  </r>
  <r>
    <x v="47"/>
    <x v="90"/>
    <x v="0"/>
    <x v="0"/>
    <x v="0"/>
    <x v="1"/>
    <x v="33"/>
    <x v="79"/>
    <x v="874"/>
    <x v="0"/>
    <x v="47"/>
    <x v="2"/>
  </r>
  <r>
    <x v="47"/>
    <x v="57"/>
    <x v="0"/>
    <x v="0"/>
    <x v="0"/>
    <x v="1"/>
    <x v="33"/>
    <x v="44"/>
    <x v="874"/>
    <x v="0"/>
    <x v="47"/>
    <x v="2"/>
  </r>
  <r>
    <x v="47"/>
    <x v="52"/>
    <x v="0"/>
    <x v="0"/>
    <x v="0"/>
    <x v="1"/>
    <x v="33"/>
    <x v="107"/>
    <x v="874"/>
    <x v="0"/>
    <x v="47"/>
    <x v="2"/>
  </r>
  <r>
    <x v="47"/>
    <x v="119"/>
    <x v="0"/>
    <x v="0"/>
    <x v="0"/>
    <x v="1"/>
    <x v="33"/>
    <x v="96"/>
    <x v="146"/>
    <x v="0"/>
    <x v="47"/>
    <x v="2"/>
  </r>
  <r>
    <x v="47"/>
    <x v="0"/>
    <x v="0"/>
    <x v="0"/>
    <x v="0"/>
    <x v="1"/>
    <x v="33"/>
    <x v="197"/>
    <x v="874"/>
    <x v="0"/>
    <x v="47"/>
    <x v="2"/>
  </r>
  <r>
    <x v="47"/>
    <x v="100"/>
    <x v="0"/>
    <x v="0"/>
    <x v="0"/>
    <x v="1"/>
    <x v="33"/>
    <x v="73"/>
    <x v="874"/>
    <x v="0"/>
    <x v="47"/>
    <x v="2"/>
  </r>
  <r>
    <x v="47"/>
    <x v="136"/>
    <x v="0"/>
    <x v="0"/>
    <x v="0"/>
    <x v="1"/>
    <x v="33"/>
    <x v="100"/>
    <x v="874"/>
    <x v="0"/>
    <x v="47"/>
    <x v="2"/>
  </r>
  <r>
    <x v="47"/>
    <x v="14"/>
    <x v="1"/>
    <x v="1"/>
    <x v="0"/>
    <x v="1"/>
    <x v="33"/>
    <x v="112"/>
    <x v="874"/>
    <x v="0"/>
    <x v="47"/>
    <x v="2"/>
  </r>
  <r>
    <x v="47"/>
    <x v="151"/>
    <x v="1"/>
    <x v="1"/>
    <x v="0"/>
    <x v="1"/>
    <x v="33"/>
    <x v="166"/>
    <x v="874"/>
    <x v="0"/>
    <x v="47"/>
    <x v="2"/>
  </r>
  <r>
    <x v="47"/>
    <x v="109"/>
    <x v="1"/>
    <x v="1"/>
    <x v="0"/>
    <x v="1"/>
    <x v="33"/>
    <x v="208"/>
    <x v="874"/>
    <x v="0"/>
    <x v="47"/>
    <x v="2"/>
  </r>
  <r>
    <x v="47"/>
    <x v="1"/>
    <x v="1"/>
    <x v="1"/>
    <x v="0"/>
    <x v="1"/>
    <x v="1"/>
    <x v="1"/>
    <x v="1"/>
    <x v="378"/>
    <x v="47"/>
    <x v="2"/>
  </r>
  <r>
    <x v="48"/>
    <x v="135"/>
    <x v="3"/>
    <x v="3"/>
    <x v="0"/>
    <x v="2"/>
    <x v="32"/>
    <x v="149"/>
    <x v="1366"/>
    <x v="0"/>
    <x v="48"/>
    <x v="2"/>
  </r>
  <r>
    <x v="48"/>
    <x v="1"/>
    <x v="1"/>
    <x v="1"/>
    <x v="0"/>
    <x v="2"/>
    <x v="1"/>
    <x v="1"/>
    <x v="1"/>
    <x v="379"/>
    <x v="48"/>
    <x v="2"/>
  </r>
  <r>
    <x v="49"/>
    <x v="70"/>
    <x v="2"/>
    <x v="2"/>
    <x v="0"/>
    <x v="2"/>
    <x v="32"/>
    <x v="36"/>
    <x v="1304"/>
    <x v="0"/>
    <x v="49"/>
    <x v="2"/>
  </r>
  <r>
    <x v="49"/>
    <x v="43"/>
    <x v="3"/>
    <x v="3"/>
    <x v="0"/>
    <x v="2"/>
    <x v="32"/>
    <x v="71"/>
    <x v="1367"/>
    <x v="0"/>
    <x v="49"/>
    <x v="2"/>
  </r>
  <r>
    <x v="49"/>
    <x v="160"/>
    <x v="0"/>
    <x v="0"/>
    <x v="0"/>
    <x v="2"/>
    <x v="32"/>
    <x v="179"/>
    <x v="709"/>
    <x v="0"/>
    <x v="49"/>
    <x v="2"/>
  </r>
  <r>
    <x v="49"/>
    <x v="58"/>
    <x v="1"/>
    <x v="1"/>
    <x v="0"/>
    <x v="2"/>
    <x v="32"/>
    <x v="84"/>
    <x v="1368"/>
    <x v="0"/>
    <x v="49"/>
    <x v="2"/>
  </r>
  <r>
    <x v="49"/>
    <x v="1"/>
    <x v="1"/>
    <x v="1"/>
    <x v="0"/>
    <x v="2"/>
    <x v="1"/>
    <x v="1"/>
    <x v="1"/>
    <x v="380"/>
    <x v="49"/>
    <x v="2"/>
  </r>
  <r>
    <x v="49"/>
    <x v="43"/>
    <x v="3"/>
    <x v="3"/>
    <x v="0"/>
    <x v="0"/>
    <x v="33"/>
    <x v="71"/>
    <x v="759"/>
    <x v="0"/>
    <x v="49"/>
    <x v="2"/>
  </r>
  <r>
    <x v="49"/>
    <x v="61"/>
    <x v="3"/>
    <x v="3"/>
    <x v="0"/>
    <x v="0"/>
    <x v="33"/>
    <x v="126"/>
    <x v="874"/>
    <x v="0"/>
    <x v="49"/>
    <x v="2"/>
  </r>
  <r>
    <x v="49"/>
    <x v="81"/>
    <x v="4"/>
    <x v="4"/>
    <x v="0"/>
    <x v="0"/>
    <x v="33"/>
    <x v="175"/>
    <x v="759"/>
    <x v="0"/>
    <x v="49"/>
    <x v="2"/>
  </r>
  <r>
    <x v="49"/>
    <x v="1"/>
    <x v="1"/>
    <x v="1"/>
    <x v="0"/>
    <x v="0"/>
    <x v="1"/>
    <x v="1"/>
    <x v="1"/>
    <x v="355"/>
    <x v="49"/>
    <x v="2"/>
  </r>
  <r>
    <x v="49"/>
    <x v="125"/>
    <x v="5"/>
    <x v="5"/>
    <x v="0"/>
    <x v="1"/>
    <x v="33"/>
    <x v="82"/>
    <x v="874"/>
    <x v="0"/>
    <x v="49"/>
    <x v="2"/>
  </r>
  <r>
    <x v="49"/>
    <x v="1"/>
    <x v="1"/>
    <x v="1"/>
    <x v="0"/>
    <x v="1"/>
    <x v="1"/>
    <x v="1"/>
    <x v="1"/>
    <x v="216"/>
    <x v="49"/>
    <x v="2"/>
  </r>
  <r>
    <x v="50"/>
    <x v="65"/>
    <x v="6"/>
    <x v="6"/>
    <x v="0"/>
    <x v="2"/>
    <x v="32"/>
    <x v="190"/>
    <x v="1369"/>
    <x v="0"/>
    <x v="50"/>
    <x v="2"/>
  </r>
  <r>
    <x v="50"/>
    <x v="79"/>
    <x v="3"/>
    <x v="3"/>
    <x v="0"/>
    <x v="2"/>
    <x v="32"/>
    <x v="142"/>
    <x v="1370"/>
    <x v="0"/>
    <x v="50"/>
    <x v="2"/>
  </r>
  <r>
    <x v="50"/>
    <x v="31"/>
    <x v="4"/>
    <x v="4"/>
    <x v="0"/>
    <x v="2"/>
    <x v="32"/>
    <x v="72"/>
    <x v="1371"/>
    <x v="0"/>
    <x v="50"/>
    <x v="2"/>
  </r>
  <r>
    <x v="50"/>
    <x v="160"/>
    <x v="0"/>
    <x v="0"/>
    <x v="0"/>
    <x v="2"/>
    <x v="32"/>
    <x v="179"/>
    <x v="1372"/>
    <x v="0"/>
    <x v="50"/>
    <x v="2"/>
  </r>
  <r>
    <x v="50"/>
    <x v="41"/>
    <x v="1"/>
    <x v="1"/>
    <x v="0"/>
    <x v="2"/>
    <x v="32"/>
    <x v="113"/>
    <x v="1373"/>
    <x v="0"/>
    <x v="50"/>
    <x v="2"/>
  </r>
  <r>
    <x v="50"/>
    <x v="1"/>
    <x v="1"/>
    <x v="1"/>
    <x v="0"/>
    <x v="2"/>
    <x v="1"/>
    <x v="1"/>
    <x v="1"/>
    <x v="381"/>
    <x v="50"/>
    <x v="2"/>
  </r>
  <r>
    <x v="51"/>
    <x v="139"/>
    <x v="5"/>
    <x v="5"/>
    <x v="0"/>
    <x v="2"/>
    <x v="32"/>
    <x v="110"/>
    <x v="1374"/>
    <x v="0"/>
    <x v="51"/>
    <x v="2"/>
  </r>
  <r>
    <x v="51"/>
    <x v="1"/>
    <x v="1"/>
    <x v="1"/>
    <x v="0"/>
    <x v="2"/>
    <x v="1"/>
    <x v="1"/>
    <x v="1"/>
    <x v="382"/>
    <x v="51"/>
    <x v="2"/>
  </r>
  <r>
    <x v="51"/>
    <x v="1"/>
    <x v="1"/>
    <x v="1"/>
    <x v="0"/>
    <x v="0"/>
    <x v="1"/>
    <x v="1"/>
    <x v="1"/>
    <x v="349"/>
    <x v="51"/>
    <x v="2"/>
  </r>
  <r>
    <x v="53"/>
    <x v="47"/>
    <x v="2"/>
    <x v="2"/>
    <x v="0"/>
    <x v="0"/>
    <x v="33"/>
    <x v="68"/>
    <x v="759"/>
    <x v="0"/>
    <x v="53"/>
    <x v="2"/>
  </r>
  <r>
    <x v="53"/>
    <x v="144"/>
    <x v="2"/>
    <x v="2"/>
    <x v="0"/>
    <x v="0"/>
    <x v="33"/>
    <x v="162"/>
    <x v="899"/>
    <x v="0"/>
    <x v="53"/>
    <x v="2"/>
  </r>
  <r>
    <x v="53"/>
    <x v="129"/>
    <x v="2"/>
    <x v="2"/>
    <x v="0"/>
    <x v="0"/>
    <x v="33"/>
    <x v="204"/>
    <x v="874"/>
    <x v="0"/>
    <x v="53"/>
    <x v="2"/>
  </r>
  <r>
    <x v="53"/>
    <x v="65"/>
    <x v="6"/>
    <x v="6"/>
    <x v="0"/>
    <x v="0"/>
    <x v="33"/>
    <x v="190"/>
    <x v="146"/>
    <x v="0"/>
    <x v="53"/>
    <x v="2"/>
  </r>
  <r>
    <x v="53"/>
    <x v="36"/>
    <x v="6"/>
    <x v="6"/>
    <x v="0"/>
    <x v="0"/>
    <x v="33"/>
    <x v="94"/>
    <x v="874"/>
    <x v="0"/>
    <x v="53"/>
    <x v="2"/>
  </r>
  <r>
    <x v="53"/>
    <x v="113"/>
    <x v="6"/>
    <x v="6"/>
    <x v="0"/>
    <x v="0"/>
    <x v="33"/>
    <x v="89"/>
    <x v="874"/>
    <x v="0"/>
    <x v="53"/>
    <x v="2"/>
  </r>
  <r>
    <x v="53"/>
    <x v="108"/>
    <x v="3"/>
    <x v="3"/>
    <x v="0"/>
    <x v="0"/>
    <x v="33"/>
    <x v="63"/>
    <x v="1182"/>
    <x v="0"/>
    <x v="53"/>
    <x v="2"/>
  </r>
  <r>
    <x v="53"/>
    <x v="135"/>
    <x v="3"/>
    <x v="3"/>
    <x v="0"/>
    <x v="0"/>
    <x v="33"/>
    <x v="149"/>
    <x v="759"/>
    <x v="0"/>
    <x v="53"/>
    <x v="2"/>
  </r>
  <r>
    <x v="53"/>
    <x v="148"/>
    <x v="3"/>
    <x v="3"/>
    <x v="0"/>
    <x v="0"/>
    <x v="33"/>
    <x v="174"/>
    <x v="146"/>
    <x v="0"/>
    <x v="53"/>
    <x v="2"/>
  </r>
  <r>
    <x v="53"/>
    <x v="44"/>
    <x v="3"/>
    <x v="3"/>
    <x v="0"/>
    <x v="0"/>
    <x v="33"/>
    <x v="191"/>
    <x v="874"/>
    <x v="0"/>
    <x v="53"/>
    <x v="2"/>
  </r>
  <r>
    <x v="53"/>
    <x v="30"/>
    <x v="4"/>
    <x v="4"/>
    <x v="0"/>
    <x v="0"/>
    <x v="33"/>
    <x v="159"/>
    <x v="874"/>
    <x v="0"/>
    <x v="53"/>
    <x v="2"/>
  </r>
  <r>
    <x v="53"/>
    <x v="159"/>
    <x v="0"/>
    <x v="0"/>
    <x v="0"/>
    <x v="0"/>
    <x v="33"/>
    <x v="177"/>
    <x v="874"/>
    <x v="0"/>
    <x v="53"/>
    <x v="2"/>
  </r>
  <r>
    <x v="53"/>
    <x v="53"/>
    <x v="0"/>
    <x v="0"/>
    <x v="0"/>
    <x v="0"/>
    <x v="33"/>
    <x v="144"/>
    <x v="759"/>
    <x v="0"/>
    <x v="53"/>
    <x v="2"/>
  </r>
  <r>
    <x v="53"/>
    <x v="122"/>
    <x v="0"/>
    <x v="0"/>
    <x v="0"/>
    <x v="0"/>
    <x v="33"/>
    <x v="181"/>
    <x v="874"/>
    <x v="0"/>
    <x v="53"/>
    <x v="2"/>
  </r>
  <r>
    <x v="53"/>
    <x v="76"/>
    <x v="5"/>
    <x v="5"/>
    <x v="0"/>
    <x v="0"/>
    <x v="33"/>
    <x v="182"/>
    <x v="759"/>
    <x v="0"/>
    <x v="53"/>
    <x v="2"/>
  </r>
  <r>
    <x v="53"/>
    <x v="97"/>
    <x v="5"/>
    <x v="5"/>
    <x v="0"/>
    <x v="0"/>
    <x v="33"/>
    <x v="183"/>
    <x v="759"/>
    <x v="0"/>
    <x v="53"/>
    <x v="2"/>
  </r>
  <r>
    <x v="53"/>
    <x v="13"/>
    <x v="5"/>
    <x v="5"/>
    <x v="0"/>
    <x v="0"/>
    <x v="33"/>
    <x v="120"/>
    <x v="874"/>
    <x v="0"/>
    <x v="53"/>
    <x v="2"/>
  </r>
  <r>
    <x v="53"/>
    <x v="168"/>
    <x v="5"/>
    <x v="5"/>
    <x v="0"/>
    <x v="0"/>
    <x v="33"/>
    <x v="225"/>
    <x v="874"/>
    <x v="0"/>
    <x v="53"/>
    <x v="2"/>
  </r>
  <r>
    <x v="53"/>
    <x v="139"/>
    <x v="5"/>
    <x v="5"/>
    <x v="0"/>
    <x v="0"/>
    <x v="33"/>
    <x v="110"/>
    <x v="146"/>
    <x v="0"/>
    <x v="53"/>
    <x v="2"/>
  </r>
  <r>
    <x v="53"/>
    <x v="123"/>
    <x v="5"/>
    <x v="5"/>
    <x v="0"/>
    <x v="0"/>
    <x v="33"/>
    <x v="74"/>
    <x v="874"/>
    <x v="0"/>
    <x v="53"/>
    <x v="2"/>
  </r>
  <r>
    <x v="53"/>
    <x v="124"/>
    <x v="5"/>
    <x v="5"/>
    <x v="0"/>
    <x v="0"/>
    <x v="33"/>
    <x v="206"/>
    <x v="759"/>
    <x v="0"/>
    <x v="53"/>
    <x v="2"/>
  </r>
  <r>
    <x v="53"/>
    <x v="40"/>
    <x v="1"/>
    <x v="1"/>
    <x v="0"/>
    <x v="0"/>
    <x v="33"/>
    <x v="125"/>
    <x v="759"/>
    <x v="0"/>
    <x v="53"/>
    <x v="2"/>
  </r>
  <r>
    <x v="53"/>
    <x v="42"/>
    <x v="1"/>
    <x v="1"/>
    <x v="0"/>
    <x v="0"/>
    <x v="33"/>
    <x v="167"/>
    <x v="874"/>
    <x v="0"/>
    <x v="53"/>
    <x v="2"/>
  </r>
  <r>
    <x v="53"/>
    <x v="33"/>
    <x v="1"/>
    <x v="1"/>
    <x v="0"/>
    <x v="0"/>
    <x v="33"/>
    <x v="241"/>
    <x v="874"/>
    <x v="0"/>
    <x v="53"/>
    <x v="2"/>
  </r>
  <r>
    <x v="53"/>
    <x v="1"/>
    <x v="1"/>
    <x v="1"/>
    <x v="0"/>
    <x v="0"/>
    <x v="1"/>
    <x v="1"/>
    <x v="1"/>
    <x v="383"/>
    <x v="53"/>
    <x v="2"/>
  </r>
  <r>
    <x v="53"/>
    <x v="148"/>
    <x v="3"/>
    <x v="3"/>
    <x v="0"/>
    <x v="1"/>
    <x v="33"/>
    <x v="174"/>
    <x v="874"/>
    <x v="0"/>
    <x v="53"/>
    <x v="2"/>
  </r>
  <r>
    <x v="53"/>
    <x v="1"/>
    <x v="1"/>
    <x v="1"/>
    <x v="0"/>
    <x v="1"/>
    <x v="1"/>
    <x v="1"/>
    <x v="1"/>
    <x v="216"/>
    <x v="53"/>
    <x v="2"/>
  </r>
  <r>
    <x v="54"/>
    <x v="1"/>
    <x v="1"/>
    <x v="1"/>
    <x v="0"/>
    <x v="0"/>
    <x v="1"/>
    <x v="1"/>
    <x v="1"/>
    <x v="261"/>
    <x v="54"/>
    <x v="2"/>
  </r>
  <r>
    <x v="54"/>
    <x v="112"/>
    <x v="2"/>
    <x v="2"/>
    <x v="0"/>
    <x v="1"/>
    <x v="33"/>
    <x v="209"/>
    <x v="874"/>
    <x v="0"/>
    <x v="54"/>
    <x v="2"/>
  </r>
  <r>
    <x v="54"/>
    <x v="67"/>
    <x v="6"/>
    <x v="6"/>
    <x v="0"/>
    <x v="1"/>
    <x v="33"/>
    <x v="32"/>
    <x v="874"/>
    <x v="0"/>
    <x v="54"/>
    <x v="2"/>
  </r>
  <r>
    <x v="54"/>
    <x v="1"/>
    <x v="1"/>
    <x v="1"/>
    <x v="0"/>
    <x v="1"/>
    <x v="1"/>
    <x v="1"/>
    <x v="1"/>
    <x v="261"/>
    <x v="54"/>
    <x v="2"/>
  </r>
  <r>
    <x v="55"/>
    <x v="157"/>
    <x v="2"/>
    <x v="2"/>
    <x v="0"/>
    <x v="19"/>
    <x v="33"/>
    <x v="147"/>
    <x v="1375"/>
    <x v="0"/>
    <x v="55"/>
    <x v="2"/>
  </r>
  <r>
    <x v="55"/>
    <x v="1"/>
    <x v="1"/>
    <x v="1"/>
    <x v="0"/>
    <x v="19"/>
    <x v="1"/>
    <x v="1"/>
    <x v="1"/>
    <x v="384"/>
    <x v="55"/>
    <x v="2"/>
  </r>
  <r>
    <x v="55"/>
    <x v="26"/>
    <x v="3"/>
    <x v="3"/>
    <x v="0"/>
    <x v="20"/>
    <x v="33"/>
    <x v="115"/>
    <x v="1376"/>
    <x v="0"/>
    <x v="55"/>
    <x v="2"/>
  </r>
  <r>
    <x v="55"/>
    <x v="62"/>
    <x v="4"/>
    <x v="4"/>
    <x v="0"/>
    <x v="20"/>
    <x v="33"/>
    <x v="176"/>
    <x v="1377"/>
    <x v="0"/>
    <x v="55"/>
    <x v="2"/>
  </r>
  <r>
    <x v="55"/>
    <x v="153"/>
    <x v="5"/>
    <x v="5"/>
    <x v="0"/>
    <x v="20"/>
    <x v="32"/>
    <x v="157"/>
    <x v="1378"/>
    <x v="0"/>
    <x v="55"/>
    <x v="2"/>
  </r>
  <r>
    <x v="55"/>
    <x v="58"/>
    <x v="1"/>
    <x v="1"/>
    <x v="0"/>
    <x v="20"/>
    <x v="32"/>
    <x v="84"/>
    <x v="1379"/>
    <x v="0"/>
    <x v="55"/>
    <x v="2"/>
  </r>
  <r>
    <x v="55"/>
    <x v="8"/>
    <x v="1"/>
    <x v="1"/>
    <x v="0"/>
    <x v="20"/>
    <x v="33"/>
    <x v="187"/>
    <x v="1380"/>
    <x v="0"/>
    <x v="55"/>
    <x v="2"/>
  </r>
  <r>
    <x v="55"/>
    <x v="33"/>
    <x v="1"/>
    <x v="1"/>
    <x v="0"/>
    <x v="20"/>
    <x v="32"/>
    <x v="241"/>
    <x v="1381"/>
    <x v="0"/>
    <x v="55"/>
    <x v="2"/>
  </r>
  <r>
    <x v="55"/>
    <x v="1"/>
    <x v="1"/>
    <x v="1"/>
    <x v="0"/>
    <x v="20"/>
    <x v="1"/>
    <x v="1"/>
    <x v="1"/>
    <x v="385"/>
    <x v="55"/>
    <x v="2"/>
  </r>
  <r>
    <x v="55"/>
    <x v="70"/>
    <x v="2"/>
    <x v="2"/>
    <x v="0"/>
    <x v="21"/>
    <x v="32"/>
    <x v="36"/>
    <x v="1382"/>
    <x v="0"/>
    <x v="55"/>
    <x v="2"/>
  </r>
  <r>
    <x v="55"/>
    <x v="144"/>
    <x v="2"/>
    <x v="2"/>
    <x v="0"/>
    <x v="21"/>
    <x v="32"/>
    <x v="162"/>
    <x v="1383"/>
    <x v="0"/>
    <x v="55"/>
    <x v="2"/>
  </r>
  <r>
    <x v="55"/>
    <x v="108"/>
    <x v="3"/>
    <x v="3"/>
    <x v="0"/>
    <x v="21"/>
    <x v="32"/>
    <x v="63"/>
    <x v="1384"/>
    <x v="0"/>
    <x v="55"/>
    <x v="2"/>
  </r>
  <r>
    <x v="55"/>
    <x v="135"/>
    <x v="3"/>
    <x v="3"/>
    <x v="0"/>
    <x v="21"/>
    <x v="32"/>
    <x v="149"/>
    <x v="1156"/>
    <x v="0"/>
    <x v="55"/>
    <x v="2"/>
  </r>
  <r>
    <x v="55"/>
    <x v="68"/>
    <x v="4"/>
    <x v="4"/>
    <x v="0"/>
    <x v="21"/>
    <x v="32"/>
    <x v="222"/>
    <x v="1385"/>
    <x v="0"/>
    <x v="55"/>
    <x v="2"/>
  </r>
  <r>
    <x v="55"/>
    <x v="115"/>
    <x v="5"/>
    <x v="5"/>
    <x v="0"/>
    <x v="21"/>
    <x v="32"/>
    <x v="213"/>
    <x v="1386"/>
    <x v="0"/>
    <x v="55"/>
    <x v="2"/>
  </r>
  <r>
    <x v="55"/>
    <x v="1"/>
    <x v="1"/>
    <x v="1"/>
    <x v="0"/>
    <x v="21"/>
    <x v="1"/>
    <x v="1"/>
    <x v="1"/>
    <x v="386"/>
    <x v="55"/>
    <x v="2"/>
  </r>
  <r>
    <x v="55"/>
    <x v="1"/>
    <x v="1"/>
    <x v="1"/>
    <x v="0"/>
    <x v="23"/>
    <x v="1"/>
    <x v="1"/>
    <x v="1"/>
    <x v="387"/>
    <x v="55"/>
    <x v="2"/>
  </r>
  <r>
    <x v="55"/>
    <x v="144"/>
    <x v="2"/>
    <x v="2"/>
    <x v="0"/>
    <x v="3"/>
    <x v="32"/>
    <x v="162"/>
    <x v="1387"/>
    <x v="0"/>
    <x v="55"/>
    <x v="2"/>
  </r>
  <r>
    <x v="55"/>
    <x v="113"/>
    <x v="6"/>
    <x v="6"/>
    <x v="0"/>
    <x v="3"/>
    <x v="32"/>
    <x v="89"/>
    <x v="1"/>
    <x v="262"/>
    <x v="55"/>
    <x v="2"/>
  </r>
  <r>
    <x v="55"/>
    <x v="96"/>
    <x v="6"/>
    <x v="6"/>
    <x v="0"/>
    <x v="3"/>
    <x v="33"/>
    <x v="165"/>
    <x v="1203"/>
    <x v="0"/>
    <x v="55"/>
    <x v="2"/>
  </r>
  <r>
    <x v="55"/>
    <x v="4"/>
    <x v="4"/>
    <x v="4"/>
    <x v="0"/>
    <x v="3"/>
    <x v="33"/>
    <x v="199"/>
    <x v="815"/>
    <x v="0"/>
    <x v="55"/>
    <x v="2"/>
  </r>
  <r>
    <x v="55"/>
    <x v="1"/>
    <x v="1"/>
    <x v="1"/>
    <x v="0"/>
    <x v="3"/>
    <x v="1"/>
    <x v="1"/>
    <x v="1"/>
    <x v="388"/>
    <x v="55"/>
    <x v="2"/>
  </r>
  <r>
    <x v="55"/>
    <x v="30"/>
    <x v="4"/>
    <x v="4"/>
    <x v="0"/>
    <x v="24"/>
    <x v="33"/>
    <x v="159"/>
    <x v="814"/>
    <x v="0"/>
    <x v="55"/>
    <x v="2"/>
  </r>
  <r>
    <x v="55"/>
    <x v="142"/>
    <x v="0"/>
    <x v="0"/>
    <x v="0"/>
    <x v="24"/>
    <x v="33"/>
    <x v="119"/>
    <x v="736"/>
    <x v="0"/>
    <x v="55"/>
    <x v="2"/>
  </r>
  <r>
    <x v="55"/>
    <x v="1"/>
    <x v="1"/>
    <x v="1"/>
    <x v="0"/>
    <x v="24"/>
    <x v="1"/>
    <x v="1"/>
    <x v="1"/>
    <x v="389"/>
    <x v="55"/>
    <x v="2"/>
  </r>
  <r>
    <x v="55"/>
    <x v="85"/>
    <x v="2"/>
    <x v="2"/>
    <x v="0"/>
    <x v="4"/>
    <x v="33"/>
    <x v="161"/>
    <x v="815"/>
    <x v="0"/>
    <x v="55"/>
    <x v="2"/>
  </r>
  <r>
    <x v="55"/>
    <x v="107"/>
    <x v="2"/>
    <x v="2"/>
    <x v="0"/>
    <x v="4"/>
    <x v="33"/>
    <x v="158"/>
    <x v="736"/>
    <x v="0"/>
    <x v="55"/>
    <x v="2"/>
  </r>
  <r>
    <x v="55"/>
    <x v="26"/>
    <x v="3"/>
    <x v="3"/>
    <x v="0"/>
    <x v="4"/>
    <x v="33"/>
    <x v="115"/>
    <x v="735"/>
    <x v="0"/>
    <x v="55"/>
    <x v="2"/>
  </r>
  <r>
    <x v="55"/>
    <x v="108"/>
    <x v="3"/>
    <x v="3"/>
    <x v="0"/>
    <x v="4"/>
    <x v="33"/>
    <x v="63"/>
    <x v="736"/>
    <x v="0"/>
    <x v="55"/>
    <x v="2"/>
  </r>
  <r>
    <x v="55"/>
    <x v="1"/>
    <x v="1"/>
    <x v="1"/>
    <x v="0"/>
    <x v="4"/>
    <x v="1"/>
    <x v="1"/>
    <x v="1"/>
    <x v="390"/>
    <x v="55"/>
    <x v="2"/>
  </r>
  <r>
    <x v="55"/>
    <x v="63"/>
    <x v="5"/>
    <x v="5"/>
    <x v="0"/>
    <x v="5"/>
    <x v="33"/>
    <x v="111"/>
    <x v="1388"/>
    <x v="0"/>
    <x v="55"/>
    <x v="2"/>
  </r>
  <r>
    <x v="55"/>
    <x v="1"/>
    <x v="1"/>
    <x v="1"/>
    <x v="0"/>
    <x v="5"/>
    <x v="1"/>
    <x v="1"/>
    <x v="1"/>
    <x v="391"/>
    <x v="55"/>
    <x v="2"/>
  </r>
  <r>
    <x v="55"/>
    <x v="118"/>
    <x v="2"/>
    <x v="2"/>
    <x v="0"/>
    <x v="6"/>
    <x v="33"/>
    <x v="69"/>
    <x v="1389"/>
    <x v="0"/>
    <x v="55"/>
    <x v="2"/>
  </r>
  <r>
    <x v="55"/>
    <x v="86"/>
    <x v="6"/>
    <x v="6"/>
    <x v="0"/>
    <x v="6"/>
    <x v="32"/>
    <x v="224"/>
    <x v="1390"/>
    <x v="0"/>
    <x v="55"/>
    <x v="2"/>
  </r>
  <r>
    <x v="55"/>
    <x v="11"/>
    <x v="6"/>
    <x v="6"/>
    <x v="0"/>
    <x v="6"/>
    <x v="33"/>
    <x v="91"/>
    <x v="765"/>
    <x v="0"/>
    <x v="55"/>
    <x v="2"/>
  </r>
  <r>
    <x v="55"/>
    <x v="23"/>
    <x v="3"/>
    <x v="3"/>
    <x v="0"/>
    <x v="6"/>
    <x v="32"/>
    <x v="221"/>
    <x v="1391"/>
    <x v="0"/>
    <x v="55"/>
    <x v="2"/>
  </r>
  <r>
    <x v="55"/>
    <x v="23"/>
    <x v="3"/>
    <x v="3"/>
    <x v="0"/>
    <x v="6"/>
    <x v="33"/>
    <x v="221"/>
    <x v="1392"/>
    <x v="0"/>
    <x v="55"/>
    <x v="2"/>
  </r>
  <r>
    <x v="55"/>
    <x v="30"/>
    <x v="4"/>
    <x v="4"/>
    <x v="0"/>
    <x v="6"/>
    <x v="33"/>
    <x v="159"/>
    <x v="1393"/>
    <x v="0"/>
    <x v="55"/>
    <x v="2"/>
  </r>
  <r>
    <x v="55"/>
    <x v="31"/>
    <x v="4"/>
    <x v="4"/>
    <x v="0"/>
    <x v="6"/>
    <x v="32"/>
    <x v="72"/>
    <x v="1394"/>
    <x v="0"/>
    <x v="55"/>
    <x v="2"/>
  </r>
  <r>
    <x v="55"/>
    <x v="31"/>
    <x v="4"/>
    <x v="4"/>
    <x v="0"/>
    <x v="6"/>
    <x v="33"/>
    <x v="72"/>
    <x v="1395"/>
    <x v="0"/>
    <x v="55"/>
    <x v="2"/>
  </r>
  <r>
    <x v="55"/>
    <x v="51"/>
    <x v="4"/>
    <x v="4"/>
    <x v="0"/>
    <x v="6"/>
    <x v="33"/>
    <x v="34"/>
    <x v="1396"/>
    <x v="0"/>
    <x v="55"/>
    <x v="2"/>
  </r>
  <r>
    <x v="55"/>
    <x v="90"/>
    <x v="0"/>
    <x v="0"/>
    <x v="0"/>
    <x v="6"/>
    <x v="33"/>
    <x v="79"/>
    <x v="146"/>
    <x v="0"/>
    <x v="55"/>
    <x v="2"/>
  </r>
  <r>
    <x v="55"/>
    <x v="159"/>
    <x v="0"/>
    <x v="0"/>
    <x v="0"/>
    <x v="6"/>
    <x v="32"/>
    <x v="177"/>
    <x v="891"/>
    <x v="0"/>
    <x v="55"/>
    <x v="2"/>
  </r>
  <r>
    <x v="55"/>
    <x v="159"/>
    <x v="0"/>
    <x v="0"/>
    <x v="0"/>
    <x v="6"/>
    <x v="32"/>
    <x v="177"/>
    <x v="1"/>
    <x v="392"/>
    <x v="55"/>
    <x v="2"/>
  </r>
  <r>
    <x v="55"/>
    <x v="160"/>
    <x v="0"/>
    <x v="0"/>
    <x v="0"/>
    <x v="6"/>
    <x v="32"/>
    <x v="179"/>
    <x v="911"/>
    <x v="0"/>
    <x v="55"/>
    <x v="2"/>
  </r>
  <r>
    <x v="55"/>
    <x v="92"/>
    <x v="0"/>
    <x v="0"/>
    <x v="0"/>
    <x v="6"/>
    <x v="33"/>
    <x v="109"/>
    <x v="874"/>
    <x v="0"/>
    <x v="55"/>
    <x v="2"/>
  </r>
  <r>
    <x v="55"/>
    <x v="117"/>
    <x v="0"/>
    <x v="0"/>
    <x v="0"/>
    <x v="6"/>
    <x v="33"/>
    <x v="65"/>
    <x v="874"/>
    <x v="0"/>
    <x v="55"/>
    <x v="2"/>
  </r>
  <r>
    <x v="55"/>
    <x v="142"/>
    <x v="0"/>
    <x v="0"/>
    <x v="0"/>
    <x v="6"/>
    <x v="33"/>
    <x v="119"/>
    <x v="759"/>
    <x v="0"/>
    <x v="55"/>
    <x v="2"/>
  </r>
  <r>
    <x v="55"/>
    <x v="136"/>
    <x v="0"/>
    <x v="0"/>
    <x v="0"/>
    <x v="6"/>
    <x v="33"/>
    <x v="100"/>
    <x v="759"/>
    <x v="0"/>
    <x v="55"/>
    <x v="2"/>
  </r>
  <r>
    <x v="55"/>
    <x v="122"/>
    <x v="0"/>
    <x v="0"/>
    <x v="0"/>
    <x v="6"/>
    <x v="33"/>
    <x v="181"/>
    <x v="1397"/>
    <x v="0"/>
    <x v="55"/>
    <x v="2"/>
  </r>
  <r>
    <x v="55"/>
    <x v="166"/>
    <x v="0"/>
    <x v="0"/>
    <x v="0"/>
    <x v="6"/>
    <x v="33"/>
    <x v="217"/>
    <x v="1182"/>
    <x v="0"/>
    <x v="55"/>
    <x v="2"/>
  </r>
  <r>
    <x v="55"/>
    <x v="115"/>
    <x v="5"/>
    <x v="5"/>
    <x v="0"/>
    <x v="6"/>
    <x v="32"/>
    <x v="213"/>
    <x v="1236"/>
    <x v="0"/>
    <x v="55"/>
    <x v="2"/>
  </r>
  <r>
    <x v="55"/>
    <x v="97"/>
    <x v="5"/>
    <x v="5"/>
    <x v="0"/>
    <x v="6"/>
    <x v="33"/>
    <x v="183"/>
    <x v="1398"/>
    <x v="0"/>
    <x v="55"/>
    <x v="2"/>
  </r>
  <r>
    <x v="55"/>
    <x v="54"/>
    <x v="5"/>
    <x v="5"/>
    <x v="0"/>
    <x v="6"/>
    <x v="33"/>
    <x v="246"/>
    <x v="1399"/>
    <x v="0"/>
    <x v="55"/>
    <x v="2"/>
  </r>
  <r>
    <x v="55"/>
    <x v="124"/>
    <x v="5"/>
    <x v="5"/>
    <x v="0"/>
    <x v="6"/>
    <x v="33"/>
    <x v="206"/>
    <x v="874"/>
    <x v="0"/>
    <x v="55"/>
    <x v="2"/>
  </r>
  <r>
    <x v="55"/>
    <x v="41"/>
    <x v="1"/>
    <x v="1"/>
    <x v="0"/>
    <x v="6"/>
    <x v="33"/>
    <x v="113"/>
    <x v="1400"/>
    <x v="0"/>
    <x v="55"/>
    <x v="2"/>
  </r>
  <r>
    <x v="55"/>
    <x v="41"/>
    <x v="1"/>
    <x v="1"/>
    <x v="0"/>
    <x v="6"/>
    <x v="32"/>
    <x v="113"/>
    <x v="1401"/>
    <x v="0"/>
    <x v="55"/>
    <x v="2"/>
  </r>
  <r>
    <x v="55"/>
    <x v="22"/>
    <x v="1"/>
    <x v="1"/>
    <x v="0"/>
    <x v="6"/>
    <x v="32"/>
    <x v="211"/>
    <x v="1402"/>
    <x v="0"/>
    <x v="55"/>
    <x v="2"/>
  </r>
  <r>
    <x v="55"/>
    <x v="98"/>
    <x v="1"/>
    <x v="1"/>
    <x v="0"/>
    <x v="6"/>
    <x v="32"/>
    <x v="198"/>
    <x v="1403"/>
    <x v="0"/>
    <x v="55"/>
    <x v="2"/>
  </r>
  <r>
    <x v="55"/>
    <x v="1"/>
    <x v="1"/>
    <x v="1"/>
    <x v="0"/>
    <x v="6"/>
    <x v="1"/>
    <x v="1"/>
    <x v="1"/>
    <x v="393"/>
    <x v="55"/>
    <x v="2"/>
  </r>
  <r>
    <x v="55"/>
    <x v="23"/>
    <x v="3"/>
    <x v="3"/>
    <x v="0"/>
    <x v="7"/>
    <x v="32"/>
    <x v="221"/>
    <x v="1404"/>
    <x v="0"/>
    <x v="55"/>
    <x v="2"/>
  </r>
  <r>
    <x v="55"/>
    <x v="50"/>
    <x v="4"/>
    <x v="4"/>
    <x v="0"/>
    <x v="7"/>
    <x v="32"/>
    <x v="77"/>
    <x v="1331"/>
    <x v="0"/>
    <x v="55"/>
    <x v="2"/>
  </r>
  <r>
    <x v="55"/>
    <x v="159"/>
    <x v="0"/>
    <x v="0"/>
    <x v="0"/>
    <x v="7"/>
    <x v="32"/>
    <x v="177"/>
    <x v="1405"/>
    <x v="0"/>
    <x v="55"/>
    <x v="2"/>
  </r>
  <r>
    <x v="55"/>
    <x v="1"/>
    <x v="1"/>
    <x v="1"/>
    <x v="0"/>
    <x v="7"/>
    <x v="1"/>
    <x v="1"/>
    <x v="1"/>
    <x v="394"/>
    <x v="55"/>
    <x v="2"/>
  </r>
  <r>
    <x v="55"/>
    <x v="20"/>
    <x v="5"/>
    <x v="5"/>
    <x v="0"/>
    <x v="35"/>
    <x v="33"/>
    <x v="45"/>
    <x v="1406"/>
    <x v="0"/>
    <x v="55"/>
    <x v="2"/>
  </r>
  <r>
    <x v="55"/>
    <x v="1"/>
    <x v="1"/>
    <x v="1"/>
    <x v="0"/>
    <x v="35"/>
    <x v="1"/>
    <x v="1"/>
    <x v="1"/>
    <x v="395"/>
    <x v="55"/>
    <x v="2"/>
  </r>
  <r>
    <x v="55"/>
    <x v="156"/>
    <x v="4"/>
    <x v="4"/>
    <x v="0"/>
    <x v="8"/>
    <x v="33"/>
    <x v="146"/>
    <x v="1407"/>
    <x v="0"/>
    <x v="55"/>
    <x v="2"/>
  </r>
  <r>
    <x v="55"/>
    <x v="100"/>
    <x v="0"/>
    <x v="0"/>
    <x v="0"/>
    <x v="8"/>
    <x v="33"/>
    <x v="73"/>
    <x v="1408"/>
    <x v="0"/>
    <x v="55"/>
    <x v="2"/>
  </r>
  <r>
    <x v="55"/>
    <x v="45"/>
    <x v="0"/>
    <x v="0"/>
    <x v="0"/>
    <x v="8"/>
    <x v="33"/>
    <x v="180"/>
    <x v="1409"/>
    <x v="0"/>
    <x v="55"/>
    <x v="2"/>
  </r>
  <r>
    <x v="55"/>
    <x v="136"/>
    <x v="0"/>
    <x v="0"/>
    <x v="0"/>
    <x v="8"/>
    <x v="33"/>
    <x v="100"/>
    <x v="1410"/>
    <x v="0"/>
    <x v="55"/>
    <x v="2"/>
  </r>
  <r>
    <x v="55"/>
    <x v="115"/>
    <x v="5"/>
    <x v="5"/>
    <x v="0"/>
    <x v="8"/>
    <x v="33"/>
    <x v="213"/>
    <x v="1411"/>
    <x v="0"/>
    <x v="55"/>
    <x v="2"/>
  </r>
  <r>
    <x v="55"/>
    <x v="155"/>
    <x v="1"/>
    <x v="1"/>
    <x v="0"/>
    <x v="8"/>
    <x v="33"/>
    <x v="145"/>
    <x v="1412"/>
    <x v="0"/>
    <x v="55"/>
    <x v="2"/>
  </r>
  <r>
    <x v="55"/>
    <x v="22"/>
    <x v="1"/>
    <x v="1"/>
    <x v="0"/>
    <x v="8"/>
    <x v="33"/>
    <x v="211"/>
    <x v="1413"/>
    <x v="0"/>
    <x v="55"/>
    <x v="2"/>
  </r>
  <r>
    <x v="55"/>
    <x v="98"/>
    <x v="1"/>
    <x v="1"/>
    <x v="0"/>
    <x v="8"/>
    <x v="33"/>
    <x v="198"/>
    <x v="1414"/>
    <x v="0"/>
    <x v="55"/>
    <x v="2"/>
  </r>
  <r>
    <x v="55"/>
    <x v="1"/>
    <x v="1"/>
    <x v="1"/>
    <x v="0"/>
    <x v="8"/>
    <x v="1"/>
    <x v="1"/>
    <x v="1"/>
    <x v="396"/>
    <x v="55"/>
    <x v="2"/>
  </r>
  <r>
    <x v="55"/>
    <x v="106"/>
    <x v="2"/>
    <x v="2"/>
    <x v="0"/>
    <x v="9"/>
    <x v="33"/>
    <x v="223"/>
    <x v="1212"/>
    <x v="0"/>
    <x v="55"/>
    <x v="2"/>
  </r>
  <r>
    <x v="55"/>
    <x v="85"/>
    <x v="2"/>
    <x v="2"/>
    <x v="0"/>
    <x v="9"/>
    <x v="32"/>
    <x v="161"/>
    <x v="1415"/>
    <x v="0"/>
    <x v="55"/>
    <x v="2"/>
  </r>
  <r>
    <x v="55"/>
    <x v="85"/>
    <x v="2"/>
    <x v="2"/>
    <x v="0"/>
    <x v="9"/>
    <x v="33"/>
    <x v="161"/>
    <x v="1416"/>
    <x v="0"/>
    <x v="55"/>
    <x v="2"/>
  </r>
  <r>
    <x v="55"/>
    <x v="112"/>
    <x v="2"/>
    <x v="2"/>
    <x v="0"/>
    <x v="9"/>
    <x v="33"/>
    <x v="209"/>
    <x v="1417"/>
    <x v="0"/>
    <x v="55"/>
    <x v="2"/>
  </r>
  <r>
    <x v="55"/>
    <x v="144"/>
    <x v="2"/>
    <x v="2"/>
    <x v="0"/>
    <x v="9"/>
    <x v="33"/>
    <x v="162"/>
    <x v="1418"/>
    <x v="0"/>
    <x v="55"/>
    <x v="2"/>
  </r>
  <r>
    <x v="55"/>
    <x v="87"/>
    <x v="6"/>
    <x v="6"/>
    <x v="0"/>
    <x v="9"/>
    <x v="33"/>
    <x v="189"/>
    <x v="1419"/>
    <x v="0"/>
    <x v="55"/>
    <x v="2"/>
  </r>
  <r>
    <x v="55"/>
    <x v="71"/>
    <x v="6"/>
    <x v="6"/>
    <x v="0"/>
    <x v="9"/>
    <x v="32"/>
    <x v="37"/>
    <x v="1420"/>
    <x v="0"/>
    <x v="55"/>
    <x v="2"/>
  </r>
  <r>
    <x v="55"/>
    <x v="15"/>
    <x v="6"/>
    <x v="6"/>
    <x v="0"/>
    <x v="9"/>
    <x v="33"/>
    <x v="216"/>
    <x v="1421"/>
    <x v="0"/>
    <x v="55"/>
    <x v="2"/>
  </r>
  <r>
    <x v="55"/>
    <x v="113"/>
    <x v="6"/>
    <x v="6"/>
    <x v="0"/>
    <x v="9"/>
    <x v="33"/>
    <x v="89"/>
    <x v="1422"/>
    <x v="0"/>
    <x v="55"/>
    <x v="2"/>
  </r>
  <r>
    <x v="55"/>
    <x v="134"/>
    <x v="6"/>
    <x v="6"/>
    <x v="0"/>
    <x v="9"/>
    <x v="33"/>
    <x v="226"/>
    <x v="1423"/>
    <x v="0"/>
    <x v="55"/>
    <x v="2"/>
  </r>
  <r>
    <x v="55"/>
    <x v="147"/>
    <x v="6"/>
    <x v="6"/>
    <x v="0"/>
    <x v="9"/>
    <x v="33"/>
    <x v="132"/>
    <x v="1424"/>
    <x v="0"/>
    <x v="55"/>
    <x v="2"/>
  </r>
  <r>
    <x v="55"/>
    <x v="21"/>
    <x v="6"/>
    <x v="6"/>
    <x v="0"/>
    <x v="9"/>
    <x v="32"/>
    <x v="70"/>
    <x v="1425"/>
    <x v="0"/>
    <x v="55"/>
    <x v="2"/>
  </r>
  <r>
    <x v="55"/>
    <x v="96"/>
    <x v="6"/>
    <x v="6"/>
    <x v="0"/>
    <x v="9"/>
    <x v="33"/>
    <x v="165"/>
    <x v="1426"/>
    <x v="0"/>
    <x v="55"/>
    <x v="2"/>
  </r>
  <r>
    <x v="55"/>
    <x v="23"/>
    <x v="3"/>
    <x v="3"/>
    <x v="0"/>
    <x v="9"/>
    <x v="32"/>
    <x v="221"/>
    <x v="1427"/>
    <x v="0"/>
    <x v="55"/>
    <x v="2"/>
  </r>
  <r>
    <x v="55"/>
    <x v="27"/>
    <x v="3"/>
    <x v="3"/>
    <x v="0"/>
    <x v="9"/>
    <x v="33"/>
    <x v="43"/>
    <x v="1428"/>
    <x v="0"/>
    <x v="55"/>
    <x v="2"/>
  </r>
  <r>
    <x v="55"/>
    <x v="135"/>
    <x v="3"/>
    <x v="3"/>
    <x v="0"/>
    <x v="9"/>
    <x v="32"/>
    <x v="149"/>
    <x v="1429"/>
    <x v="0"/>
    <x v="55"/>
    <x v="2"/>
  </r>
  <r>
    <x v="55"/>
    <x v="79"/>
    <x v="3"/>
    <x v="3"/>
    <x v="0"/>
    <x v="9"/>
    <x v="33"/>
    <x v="142"/>
    <x v="1430"/>
    <x v="0"/>
    <x v="55"/>
    <x v="2"/>
  </r>
  <r>
    <x v="55"/>
    <x v="104"/>
    <x v="3"/>
    <x v="3"/>
    <x v="0"/>
    <x v="9"/>
    <x v="33"/>
    <x v="196"/>
    <x v="1431"/>
    <x v="0"/>
    <x v="55"/>
    <x v="2"/>
  </r>
  <r>
    <x v="55"/>
    <x v="131"/>
    <x v="3"/>
    <x v="3"/>
    <x v="0"/>
    <x v="9"/>
    <x v="33"/>
    <x v="163"/>
    <x v="1432"/>
    <x v="0"/>
    <x v="55"/>
    <x v="2"/>
  </r>
  <r>
    <x v="55"/>
    <x v="156"/>
    <x v="4"/>
    <x v="4"/>
    <x v="0"/>
    <x v="9"/>
    <x v="32"/>
    <x v="146"/>
    <x v="1433"/>
    <x v="0"/>
    <x v="55"/>
    <x v="2"/>
  </r>
  <r>
    <x v="55"/>
    <x v="50"/>
    <x v="4"/>
    <x v="4"/>
    <x v="0"/>
    <x v="9"/>
    <x v="32"/>
    <x v="77"/>
    <x v="1434"/>
    <x v="0"/>
    <x v="55"/>
    <x v="2"/>
  </r>
  <r>
    <x v="55"/>
    <x v="154"/>
    <x v="4"/>
    <x v="4"/>
    <x v="0"/>
    <x v="9"/>
    <x v="33"/>
    <x v="143"/>
    <x v="1435"/>
    <x v="0"/>
    <x v="55"/>
    <x v="2"/>
  </r>
  <r>
    <x v="55"/>
    <x v="90"/>
    <x v="0"/>
    <x v="0"/>
    <x v="0"/>
    <x v="9"/>
    <x v="33"/>
    <x v="79"/>
    <x v="1436"/>
    <x v="0"/>
    <x v="55"/>
    <x v="2"/>
  </r>
  <r>
    <x v="55"/>
    <x v="52"/>
    <x v="0"/>
    <x v="0"/>
    <x v="0"/>
    <x v="9"/>
    <x v="33"/>
    <x v="107"/>
    <x v="1437"/>
    <x v="0"/>
    <x v="55"/>
    <x v="2"/>
  </r>
  <r>
    <x v="55"/>
    <x v="53"/>
    <x v="0"/>
    <x v="0"/>
    <x v="0"/>
    <x v="9"/>
    <x v="33"/>
    <x v="144"/>
    <x v="1212"/>
    <x v="0"/>
    <x v="55"/>
    <x v="2"/>
  </r>
  <r>
    <x v="55"/>
    <x v="115"/>
    <x v="5"/>
    <x v="5"/>
    <x v="0"/>
    <x v="9"/>
    <x v="32"/>
    <x v="213"/>
    <x v="1438"/>
    <x v="0"/>
    <x v="55"/>
    <x v="2"/>
  </r>
  <r>
    <x v="55"/>
    <x v="97"/>
    <x v="5"/>
    <x v="5"/>
    <x v="0"/>
    <x v="9"/>
    <x v="33"/>
    <x v="183"/>
    <x v="464"/>
    <x v="0"/>
    <x v="55"/>
    <x v="2"/>
  </r>
  <r>
    <x v="55"/>
    <x v="1"/>
    <x v="1"/>
    <x v="1"/>
    <x v="0"/>
    <x v="9"/>
    <x v="1"/>
    <x v="1"/>
    <x v="1"/>
    <x v="397"/>
    <x v="55"/>
    <x v="2"/>
  </r>
  <r>
    <x v="55"/>
    <x v="70"/>
    <x v="2"/>
    <x v="2"/>
    <x v="0"/>
    <x v="26"/>
    <x v="33"/>
    <x v="36"/>
    <x v="1439"/>
    <x v="0"/>
    <x v="55"/>
    <x v="2"/>
  </r>
  <r>
    <x v="55"/>
    <x v="135"/>
    <x v="3"/>
    <x v="3"/>
    <x v="0"/>
    <x v="26"/>
    <x v="33"/>
    <x v="149"/>
    <x v="1283"/>
    <x v="0"/>
    <x v="55"/>
    <x v="2"/>
  </r>
  <r>
    <x v="55"/>
    <x v="89"/>
    <x v="4"/>
    <x v="4"/>
    <x v="0"/>
    <x v="26"/>
    <x v="32"/>
    <x v="154"/>
    <x v="1440"/>
    <x v="0"/>
    <x v="55"/>
    <x v="2"/>
  </r>
  <r>
    <x v="55"/>
    <x v="52"/>
    <x v="0"/>
    <x v="0"/>
    <x v="0"/>
    <x v="26"/>
    <x v="33"/>
    <x v="107"/>
    <x v="1441"/>
    <x v="0"/>
    <x v="55"/>
    <x v="2"/>
  </r>
  <r>
    <x v="55"/>
    <x v="160"/>
    <x v="0"/>
    <x v="0"/>
    <x v="0"/>
    <x v="26"/>
    <x v="32"/>
    <x v="179"/>
    <x v="1442"/>
    <x v="0"/>
    <x v="55"/>
    <x v="2"/>
  </r>
  <r>
    <x v="55"/>
    <x v="34"/>
    <x v="5"/>
    <x v="5"/>
    <x v="0"/>
    <x v="26"/>
    <x v="32"/>
    <x v="184"/>
    <x v="1443"/>
    <x v="0"/>
    <x v="55"/>
    <x v="2"/>
  </r>
  <r>
    <x v="55"/>
    <x v="1"/>
    <x v="1"/>
    <x v="1"/>
    <x v="0"/>
    <x v="26"/>
    <x v="1"/>
    <x v="1"/>
    <x v="1"/>
    <x v="398"/>
    <x v="55"/>
    <x v="2"/>
  </r>
  <r>
    <x v="55"/>
    <x v="47"/>
    <x v="2"/>
    <x v="2"/>
    <x v="0"/>
    <x v="10"/>
    <x v="33"/>
    <x v="68"/>
    <x v="1444"/>
    <x v="0"/>
    <x v="55"/>
    <x v="2"/>
  </r>
  <r>
    <x v="55"/>
    <x v="146"/>
    <x v="6"/>
    <x v="6"/>
    <x v="0"/>
    <x v="10"/>
    <x v="33"/>
    <x v="172"/>
    <x v="1445"/>
    <x v="0"/>
    <x v="55"/>
    <x v="2"/>
  </r>
  <r>
    <x v="55"/>
    <x v="169"/>
    <x v="6"/>
    <x v="6"/>
    <x v="0"/>
    <x v="10"/>
    <x v="33"/>
    <x v="249"/>
    <x v="1446"/>
    <x v="0"/>
    <x v="55"/>
    <x v="2"/>
  </r>
  <r>
    <x v="55"/>
    <x v="29"/>
    <x v="4"/>
    <x v="4"/>
    <x v="0"/>
    <x v="10"/>
    <x v="33"/>
    <x v="248"/>
    <x v="1447"/>
    <x v="0"/>
    <x v="55"/>
    <x v="2"/>
  </r>
  <r>
    <x v="55"/>
    <x v="136"/>
    <x v="0"/>
    <x v="0"/>
    <x v="0"/>
    <x v="10"/>
    <x v="33"/>
    <x v="100"/>
    <x v="736"/>
    <x v="0"/>
    <x v="55"/>
    <x v="2"/>
  </r>
  <r>
    <x v="55"/>
    <x v="32"/>
    <x v="5"/>
    <x v="5"/>
    <x v="0"/>
    <x v="10"/>
    <x v="33"/>
    <x v="81"/>
    <x v="1448"/>
    <x v="0"/>
    <x v="55"/>
    <x v="2"/>
  </r>
  <r>
    <x v="55"/>
    <x v="153"/>
    <x v="5"/>
    <x v="5"/>
    <x v="0"/>
    <x v="10"/>
    <x v="33"/>
    <x v="157"/>
    <x v="736"/>
    <x v="0"/>
    <x v="55"/>
    <x v="2"/>
  </r>
  <r>
    <x v="55"/>
    <x v="150"/>
    <x v="5"/>
    <x v="5"/>
    <x v="0"/>
    <x v="10"/>
    <x v="33"/>
    <x v="214"/>
    <x v="1449"/>
    <x v="0"/>
    <x v="55"/>
    <x v="2"/>
  </r>
  <r>
    <x v="55"/>
    <x v="127"/>
    <x v="1"/>
    <x v="1"/>
    <x v="0"/>
    <x v="10"/>
    <x v="33"/>
    <x v="85"/>
    <x v="1450"/>
    <x v="0"/>
    <x v="55"/>
    <x v="2"/>
  </r>
  <r>
    <x v="55"/>
    <x v="33"/>
    <x v="1"/>
    <x v="1"/>
    <x v="0"/>
    <x v="10"/>
    <x v="33"/>
    <x v="241"/>
    <x v="736"/>
    <x v="0"/>
    <x v="55"/>
    <x v="2"/>
  </r>
  <r>
    <x v="55"/>
    <x v="1"/>
    <x v="1"/>
    <x v="1"/>
    <x v="0"/>
    <x v="10"/>
    <x v="1"/>
    <x v="1"/>
    <x v="1"/>
    <x v="399"/>
    <x v="55"/>
    <x v="2"/>
  </r>
  <r>
    <x v="55"/>
    <x v="70"/>
    <x v="2"/>
    <x v="2"/>
    <x v="0"/>
    <x v="11"/>
    <x v="32"/>
    <x v="36"/>
    <x v="1451"/>
    <x v="0"/>
    <x v="55"/>
    <x v="2"/>
  </r>
  <r>
    <x v="55"/>
    <x v="70"/>
    <x v="2"/>
    <x v="2"/>
    <x v="0"/>
    <x v="11"/>
    <x v="33"/>
    <x v="36"/>
    <x v="1452"/>
    <x v="0"/>
    <x v="55"/>
    <x v="2"/>
  </r>
  <r>
    <x v="55"/>
    <x v="47"/>
    <x v="2"/>
    <x v="2"/>
    <x v="0"/>
    <x v="11"/>
    <x v="33"/>
    <x v="68"/>
    <x v="1115"/>
    <x v="0"/>
    <x v="55"/>
    <x v="2"/>
  </r>
  <r>
    <x v="55"/>
    <x v="111"/>
    <x v="2"/>
    <x v="2"/>
    <x v="0"/>
    <x v="11"/>
    <x v="33"/>
    <x v="75"/>
    <x v="1453"/>
    <x v="0"/>
    <x v="55"/>
    <x v="2"/>
  </r>
  <r>
    <x v="55"/>
    <x v="86"/>
    <x v="6"/>
    <x v="6"/>
    <x v="0"/>
    <x v="11"/>
    <x v="32"/>
    <x v="224"/>
    <x v="1454"/>
    <x v="0"/>
    <x v="55"/>
    <x v="2"/>
  </r>
  <r>
    <x v="55"/>
    <x v="134"/>
    <x v="6"/>
    <x v="6"/>
    <x v="0"/>
    <x v="11"/>
    <x v="33"/>
    <x v="226"/>
    <x v="1455"/>
    <x v="0"/>
    <x v="55"/>
    <x v="2"/>
  </r>
  <r>
    <x v="55"/>
    <x v="21"/>
    <x v="6"/>
    <x v="6"/>
    <x v="0"/>
    <x v="11"/>
    <x v="32"/>
    <x v="70"/>
    <x v="1456"/>
    <x v="0"/>
    <x v="55"/>
    <x v="2"/>
  </r>
  <r>
    <x v="55"/>
    <x v="19"/>
    <x v="3"/>
    <x v="3"/>
    <x v="0"/>
    <x v="11"/>
    <x v="33"/>
    <x v="62"/>
    <x v="1457"/>
    <x v="0"/>
    <x v="55"/>
    <x v="2"/>
  </r>
  <r>
    <x v="55"/>
    <x v="18"/>
    <x v="3"/>
    <x v="3"/>
    <x v="0"/>
    <x v="11"/>
    <x v="33"/>
    <x v="219"/>
    <x v="1458"/>
    <x v="0"/>
    <x v="55"/>
    <x v="2"/>
  </r>
  <r>
    <x v="55"/>
    <x v="79"/>
    <x v="3"/>
    <x v="3"/>
    <x v="0"/>
    <x v="11"/>
    <x v="33"/>
    <x v="142"/>
    <x v="1459"/>
    <x v="0"/>
    <x v="55"/>
    <x v="2"/>
  </r>
  <r>
    <x v="55"/>
    <x v="28"/>
    <x v="3"/>
    <x v="3"/>
    <x v="0"/>
    <x v="11"/>
    <x v="33"/>
    <x v="245"/>
    <x v="1460"/>
    <x v="0"/>
    <x v="55"/>
    <x v="2"/>
  </r>
  <r>
    <x v="55"/>
    <x v="99"/>
    <x v="3"/>
    <x v="3"/>
    <x v="0"/>
    <x v="11"/>
    <x v="33"/>
    <x v="116"/>
    <x v="1459"/>
    <x v="0"/>
    <x v="55"/>
    <x v="2"/>
  </r>
  <r>
    <x v="55"/>
    <x v="68"/>
    <x v="4"/>
    <x v="4"/>
    <x v="0"/>
    <x v="11"/>
    <x v="32"/>
    <x v="222"/>
    <x v="1461"/>
    <x v="0"/>
    <x v="55"/>
    <x v="2"/>
  </r>
  <r>
    <x v="55"/>
    <x v="162"/>
    <x v="4"/>
    <x v="4"/>
    <x v="0"/>
    <x v="11"/>
    <x v="33"/>
    <x v="192"/>
    <x v="1462"/>
    <x v="0"/>
    <x v="55"/>
    <x v="2"/>
  </r>
  <r>
    <x v="55"/>
    <x v="160"/>
    <x v="0"/>
    <x v="0"/>
    <x v="0"/>
    <x v="11"/>
    <x v="32"/>
    <x v="179"/>
    <x v="1463"/>
    <x v="0"/>
    <x v="55"/>
    <x v="2"/>
  </r>
  <r>
    <x v="55"/>
    <x v="142"/>
    <x v="0"/>
    <x v="0"/>
    <x v="0"/>
    <x v="11"/>
    <x v="33"/>
    <x v="119"/>
    <x v="1464"/>
    <x v="0"/>
    <x v="55"/>
    <x v="2"/>
  </r>
  <r>
    <x v="55"/>
    <x v="72"/>
    <x v="5"/>
    <x v="5"/>
    <x v="0"/>
    <x v="11"/>
    <x v="33"/>
    <x v="38"/>
    <x v="1465"/>
    <x v="0"/>
    <x v="55"/>
    <x v="2"/>
  </r>
  <r>
    <x v="55"/>
    <x v="125"/>
    <x v="5"/>
    <x v="5"/>
    <x v="0"/>
    <x v="11"/>
    <x v="32"/>
    <x v="82"/>
    <x v="769"/>
    <x v="0"/>
    <x v="55"/>
    <x v="2"/>
  </r>
  <r>
    <x v="55"/>
    <x v="124"/>
    <x v="5"/>
    <x v="5"/>
    <x v="0"/>
    <x v="11"/>
    <x v="32"/>
    <x v="206"/>
    <x v="1041"/>
    <x v="0"/>
    <x v="55"/>
    <x v="2"/>
  </r>
  <r>
    <x v="55"/>
    <x v="124"/>
    <x v="5"/>
    <x v="5"/>
    <x v="0"/>
    <x v="11"/>
    <x v="33"/>
    <x v="206"/>
    <x v="1466"/>
    <x v="0"/>
    <x v="55"/>
    <x v="2"/>
  </r>
  <r>
    <x v="55"/>
    <x v="40"/>
    <x v="1"/>
    <x v="1"/>
    <x v="0"/>
    <x v="11"/>
    <x v="32"/>
    <x v="125"/>
    <x v="1467"/>
    <x v="0"/>
    <x v="55"/>
    <x v="2"/>
  </r>
  <r>
    <x v="55"/>
    <x v="73"/>
    <x v="1"/>
    <x v="1"/>
    <x v="0"/>
    <x v="11"/>
    <x v="33"/>
    <x v="39"/>
    <x v="1468"/>
    <x v="0"/>
    <x v="55"/>
    <x v="2"/>
  </r>
  <r>
    <x v="55"/>
    <x v="55"/>
    <x v="1"/>
    <x v="1"/>
    <x v="0"/>
    <x v="11"/>
    <x v="33"/>
    <x v="188"/>
    <x v="1469"/>
    <x v="0"/>
    <x v="55"/>
    <x v="2"/>
  </r>
  <r>
    <x v="55"/>
    <x v="98"/>
    <x v="1"/>
    <x v="1"/>
    <x v="0"/>
    <x v="11"/>
    <x v="33"/>
    <x v="198"/>
    <x v="1470"/>
    <x v="0"/>
    <x v="55"/>
    <x v="2"/>
  </r>
  <r>
    <x v="55"/>
    <x v="1"/>
    <x v="1"/>
    <x v="1"/>
    <x v="0"/>
    <x v="11"/>
    <x v="1"/>
    <x v="1"/>
    <x v="1"/>
    <x v="400"/>
    <x v="55"/>
    <x v="2"/>
  </r>
  <r>
    <x v="55"/>
    <x v="1"/>
    <x v="1"/>
    <x v="1"/>
    <x v="0"/>
    <x v="36"/>
    <x v="1"/>
    <x v="1"/>
    <x v="1"/>
    <x v="401"/>
    <x v="55"/>
    <x v="2"/>
  </r>
  <r>
    <x v="55"/>
    <x v="118"/>
    <x v="2"/>
    <x v="2"/>
    <x v="0"/>
    <x v="12"/>
    <x v="33"/>
    <x v="69"/>
    <x v="1471"/>
    <x v="0"/>
    <x v="55"/>
    <x v="2"/>
  </r>
  <r>
    <x v="55"/>
    <x v="147"/>
    <x v="6"/>
    <x v="6"/>
    <x v="0"/>
    <x v="12"/>
    <x v="33"/>
    <x v="132"/>
    <x v="1472"/>
    <x v="0"/>
    <x v="55"/>
    <x v="2"/>
  </r>
  <r>
    <x v="55"/>
    <x v="4"/>
    <x v="4"/>
    <x v="4"/>
    <x v="0"/>
    <x v="12"/>
    <x v="33"/>
    <x v="199"/>
    <x v="1473"/>
    <x v="0"/>
    <x v="55"/>
    <x v="2"/>
  </r>
  <r>
    <x v="55"/>
    <x v="159"/>
    <x v="0"/>
    <x v="0"/>
    <x v="0"/>
    <x v="12"/>
    <x v="33"/>
    <x v="177"/>
    <x v="1474"/>
    <x v="0"/>
    <x v="55"/>
    <x v="2"/>
  </r>
  <r>
    <x v="55"/>
    <x v="115"/>
    <x v="5"/>
    <x v="5"/>
    <x v="0"/>
    <x v="12"/>
    <x v="33"/>
    <x v="213"/>
    <x v="1475"/>
    <x v="0"/>
    <x v="55"/>
    <x v="2"/>
  </r>
  <r>
    <x v="55"/>
    <x v="145"/>
    <x v="5"/>
    <x v="5"/>
    <x v="0"/>
    <x v="12"/>
    <x v="33"/>
    <x v="124"/>
    <x v="1476"/>
    <x v="0"/>
    <x v="55"/>
    <x v="2"/>
  </r>
  <r>
    <x v="55"/>
    <x v="55"/>
    <x v="1"/>
    <x v="1"/>
    <x v="0"/>
    <x v="12"/>
    <x v="33"/>
    <x v="188"/>
    <x v="1477"/>
    <x v="0"/>
    <x v="55"/>
    <x v="2"/>
  </r>
  <r>
    <x v="55"/>
    <x v="1"/>
    <x v="1"/>
    <x v="1"/>
    <x v="0"/>
    <x v="12"/>
    <x v="1"/>
    <x v="1"/>
    <x v="1"/>
    <x v="402"/>
    <x v="55"/>
    <x v="2"/>
  </r>
  <r>
    <x v="55"/>
    <x v="77"/>
    <x v="5"/>
    <x v="5"/>
    <x v="0"/>
    <x v="13"/>
    <x v="32"/>
    <x v="156"/>
    <x v="1478"/>
    <x v="0"/>
    <x v="55"/>
    <x v="2"/>
  </r>
  <r>
    <x v="55"/>
    <x v="22"/>
    <x v="1"/>
    <x v="1"/>
    <x v="0"/>
    <x v="13"/>
    <x v="32"/>
    <x v="211"/>
    <x v="1479"/>
    <x v="0"/>
    <x v="55"/>
    <x v="2"/>
  </r>
  <r>
    <x v="55"/>
    <x v="1"/>
    <x v="1"/>
    <x v="1"/>
    <x v="0"/>
    <x v="13"/>
    <x v="1"/>
    <x v="1"/>
    <x v="1"/>
    <x v="403"/>
    <x v="55"/>
    <x v="2"/>
  </r>
  <r>
    <x v="55"/>
    <x v="85"/>
    <x v="2"/>
    <x v="2"/>
    <x v="0"/>
    <x v="14"/>
    <x v="33"/>
    <x v="161"/>
    <x v="736"/>
    <x v="0"/>
    <x v="55"/>
    <x v="2"/>
  </r>
  <r>
    <x v="55"/>
    <x v="144"/>
    <x v="2"/>
    <x v="2"/>
    <x v="0"/>
    <x v="14"/>
    <x v="32"/>
    <x v="162"/>
    <x v="1403"/>
    <x v="0"/>
    <x v="55"/>
    <x v="2"/>
  </r>
  <r>
    <x v="55"/>
    <x v="163"/>
    <x v="6"/>
    <x v="6"/>
    <x v="0"/>
    <x v="14"/>
    <x v="33"/>
    <x v="195"/>
    <x v="911"/>
    <x v="0"/>
    <x v="55"/>
    <x v="2"/>
  </r>
  <r>
    <x v="55"/>
    <x v="74"/>
    <x v="3"/>
    <x v="3"/>
    <x v="0"/>
    <x v="14"/>
    <x v="33"/>
    <x v="151"/>
    <x v="735"/>
    <x v="0"/>
    <x v="55"/>
    <x v="2"/>
  </r>
  <r>
    <x v="55"/>
    <x v="26"/>
    <x v="3"/>
    <x v="3"/>
    <x v="0"/>
    <x v="14"/>
    <x v="33"/>
    <x v="115"/>
    <x v="736"/>
    <x v="0"/>
    <x v="55"/>
    <x v="2"/>
  </r>
  <r>
    <x v="55"/>
    <x v="23"/>
    <x v="3"/>
    <x v="3"/>
    <x v="0"/>
    <x v="14"/>
    <x v="32"/>
    <x v="221"/>
    <x v="1480"/>
    <x v="0"/>
    <x v="55"/>
    <x v="2"/>
  </r>
  <r>
    <x v="55"/>
    <x v="108"/>
    <x v="3"/>
    <x v="3"/>
    <x v="0"/>
    <x v="14"/>
    <x v="33"/>
    <x v="63"/>
    <x v="911"/>
    <x v="0"/>
    <x v="55"/>
    <x v="2"/>
  </r>
  <r>
    <x v="55"/>
    <x v="61"/>
    <x v="3"/>
    <x v="3"/>
    <x v="0"/>
    <x v="14"/>
    <x v="33"/>
    <x v="126"/>
    <x v="911"/>
    <x v="0"/>
    <x v="55"/>
    <x v="2"/>
  </r>
  <r>
    <x v="55"/>
    <x v="81"/>
    <x v="4"/>
    <x v="4"/>
    <x v="0"/>
    <x v="14"/>
    <x v="33"/>
    <x v="175"/>
    <x v="736"/>
    <x v="0"/>
    <x v="55"/>
    <x v="2"/>
  </r>
  <r>
    <x v="55"/>
    <x v="132"/>
    <x v="4"/>
    <x v="4"/>
    <x v="0"/>
    <x v="14"/>
    <x v="33"/>
    <x v="95"/>
    <x v="735"/>
    <x v="0"/>
    <x v="55"/>
    <x v="2"/>
  </r>
  <r>
    <x v="55"/>
    <x v="162"/>
    <x v="4"/>
    <x v="4"/>
    <x v="0"/>
    <x v="14"/>
    <x v="33"/>
    <x v="192"/>
    <x v="815"/>
    <x v="0"/>
    <x v="55"/>
    <x v="2"/>
  </r>
  <r>
    <x v="55"/>
    <x v="50"/>
    <x v="4"/>
    <x v="4"/>
    <x v="0"/>
    <x v="14"/>
    <x v="33"/>
    <x v="77"/>
    <x v="146"/>
    <x v="0"/>
    <x v="55"/>
    <x v="2"/>
  </r>
  <r>
    <x v="55"/>
    <x v="38"/>
    <x v="4"/>
    <x v="4"/>
    <x v="0"/>
    <x v="14"/>
    <x v="33"/>
    <x v="106"/>
    <x v="816"/>
    <x v="0"/>
    <x v="55"/>
    <x v="2"/>
  </r>
  <r>
    <x v="55"/>
    <x v="90"/>
    <x v="0"/>
    <x v="0"/>
    <x v="0"/>
    <x v="14"/>
    <x v="33"/>
    <x v="79"/>
    <x v="735"/>
    <x v="0"/>
    <x v="55"/>
    <x v="2"/>
  </r>
  <r>
    <x v="55"/>
    <x v="121"/>
    <x v="0"/>
    <x v="0"/>
    <x v="0"/>
    <x v="14"/>
    <x v="33"/>
    <x v="80"/>
    <x v="736"/>
    <x v="0"/>
    <x v="55"/>
    <x v="2"/>
  </r>
  <r>
    <x v="55"/>
    <x v="92"/>
    <x v="0"/>
    <x v="0"/>
    <x v="0"/>
    <x v="14"/>
    <x v="33"/>
    <x v="109"/>
    <x v="736"/>
    <x v="0"/>
    <x v="55"/>
    <x v="2"/>
  </r>
  <r>
    <x v="55"/>
    <x v="136"/>
    <x v="0"/>
    <x v="0"/>
    <x v="0"/>
    <x v="14"/>
    <x v="33"/>
    <x v="100"/>
    <x v="736"/>
    <x v="0"/>
    <x v="55"/>
    <x v="2"/>
  </r>
  <r>
    <x v="55"/>
    <x v="115"/>
    <x v="5"/>
    <x v="5"/>
    <x v="0"/>
    <x v="14"/>
    <x v="33"/>
    <x v="213"/>
    <x v="736"/>
    <x v="0"/>
    <x v="55"/>
    <x v="2"/>
  </r>
  <r>
    <x v="55"/>
    <x v="72"/>
    <x v="5"/>
    <x v="5"/>
    <x v="0"/>
    <x v="14"/>
    <x v="33"/>
    <x v="38"/>
    <x v="1481"/>
    <x v="0"/>
    <x v="55"/>
    <x v="2"/>
  </r>
  <r>
    <x v="55"/>
    <x v="1"/>
    <x v="1"/>
    <x v="1"/>
    <x v="0"/>
    <x v="14"/>
    <x v="1"/>
    <x v="1"/>
    <x v="1"/>
    <x v="404"/>
    <x v="55"/>
    <x v="2"/>
  </r>
  <r>
    <x v="55"/>
    <x v="150"/>
    <x v="5"/>
    <x v="5"/>
    <x v="0"/>
    <x v="15"/>
    <x v="33"/>
    <x v="214"/>
    <x v="1482"/>
    <x v="0"/>
    <x v="55"/>
    <x v="2"/>
  </r>
  <r>
    <x v="55"/>
    <x v="1"/>
    <x v="1"/>
    <x v="1"/>
    <x v="0"/>
    <x v="15"/>
    <x v="1"/>
    <x v="1"/>
    <x v="1"/>
    <x v="405"/>
    <x v="55"/>
    <x v="2"/>
  </r>
  <r>
    <x v="55"/>
    <x v="167"/>
    <x v="6"/>
    <x v="6"/>
    <x v="0"/>
    <x v="27"/>
    <x v="33"/>
    <x v="218"/>
    <x v="1483"/>
    <x v="0"/>
    <x v="55"/>
    <x v="2"/>
  </r>
  <r>
    <x v="55"/>
    <x v="114"/>
    <x v="3"/>
    <x v="3"/>
    <x v="0"/>
    <x v="27"/>
    <x v="33"/>
    <x v="76"/>
    <x v="1137"/>
    <x v="0"/>
    <x v="55"/>
    <x v="2"/>
  </r>
  <r>
    <x v="55"/>
    <x v="1"/>
    <x v="1"/>
    <x v="1"/>
    <x v="0"/>
    <x v="27"/>
    <x v="1"/>
    <x v="1"/>
    <x v="1"/>
    <x v="406"/>
    <x v="55"/>
    <x v="2"/>
  </r>
  <r>
    <x v="55"/>
    <x v="36"/>
    <x v="6"/>
    <x v="6"/>
    <x v="0"/>
    <x v="28"/>
    <x v="33"/>
    <x v="94"/>
    <x v="1484"/>
    <x v="0"/>
    <x v="55"/>
    <x v="2"/>
  </r>
  <r>
    <x v="55"/>
    <x v="159"/>
    <x v="0"/>
    <x v="0"/>
    <x v="0"/>
    <x v="28"/>
    <x v="32"/>
    <x v="177"/>
    <x v="1"/>
    <x v="407"/>
    <x v="55"/>
    <x v="2"/>
  </r>
  <r>
    <x v="55"/>
    <x v="46"/>
    <x v="0"/>
    <x v="0"/>
    <x v="0"/>
    <x v="28"/>
    <x v="32"/>
    <x v="155"/>
    <x v="1485"/>
    <x v="0"/>
    <x v="55"/>
    <x v="2"/>
  </r>
  <r>
    <x v="55"/>
    <x v="92"/>
    <x v="0"/>
    <x v="0"/>
    <x v="0"/>
    <x v="28"/>
    <x v="33"/>
    <x v="109"/>
    <x v="849"/>
    <x v="0"/>
    <x v="55"/>
    <x v="2"/>
  </r>
  <r>
    <x v="55"/>
    <x v="20"/>
    <x v="5"/>
    <x v="5"/>
    <x v="0"/>
    <x v="28"/>
    <x v="33"/>
    <x v="45"/>
    <x v="1486"/>
    <x v="0"/>
    <x v="55"/>
    <x v="2"/>
  </r>
  <r>
    <x v="55"/>
    <x v="1"/>
    <x v="1"/>
    <x v="1"/>
    <x v="0"/>
    <x v="28"/>
    <x v="1"/>
    <x v="1"/>
    <x v="1"/>
    <x v="408"/>
    <x v="55"/>
    <x v="2"/>
  </r>
  <r>
    <x v="55"/>
    <x v="112"/>
    <x v="2"/>
    <x v="2"/>
    <x v="0"/>
    <x v="29"/>
    <x v="33"/>
    <x v="209"/>
    <x v="1487"/>
    <x v="0"/>
    <x v="55"/>
    <x v="2"/>
  </r>
  <r>
    <x v="55"/>
    <x v="36"/>
    <x v="6"/>
    <x v="6"/>
    <x v="0"/>
    <x v="29"/>
    <x v="33"/>
    <x v="94"/>
    <x v="1488"/>
    <x v="0"/>
    <x v="55"/>
    <x v="2"/>
  </r>
  <r>
    <x v="55"/>
    <x v="71"/>
    <x v="6"/>
    <x v="6"/>
    <x v="0"/>
    <x v="29"/>
    <x v="33"/>
    <x v="37"/>
    <x v="1489"/>
    <x v="0"/>
    <x v="55"/>
    <x v="2"/>
  </r>
  <r>
    <x v="55"/>
    <x v="15"/>
    <x v="6"/>
    <x v="6"/>
    <x v="0"/>
    <x v="29"/>
    <x v="33"/>
    <x v="216"/>
    <x v="1490"/>
    <x v="0"/>
    <x v="55"/>
    <x v="2"/>
  </r>
  <r>
    <x v="55"/>
    <x v="27"/>
    <x v="3"/>
    <x v="3"/>
    <x v="0"/>
    <x v="29"/>
    <x v="33"/>
    <x v="43"/>
    <x v="1491"/>
    <x v="0"/>
    <x v="55"/>
    <x v="2"/>
  </r>
  <r>
    <x v="55"/>
    <x v="18"/>
    <x v="3"/>
    <x v="3"/>
    <x v="0"/>
    <x v="29"/>
    <x v="33"/>
    <x v="219"/>
    <x v="1492"/>
    <x v="0"/>
    <x v="55"/>
    <x v="2"/>
  </r>
  <r>
    <x v="55"/>
    <x v="44"/>
    <x v="3"/>
    <x v="3"/>
    <x v="0"/>
    <x v="29"/>
    <x v="33"/>
    <x v="191"/>
    <x v="876"/>
    <x v="0"/>
    <x v="55"/>
    <x v="2"/>
  </r>
  <r>
    <x v="55"/>
    <x v="132"/>
    <x v="4"/>
    <x v="4"/>
    <x v="0"/>
    <x v="29"/>
    <x v="33"/>
    <x v="95"/>
    <x v="1493"/>
    <x v="0"/>
    <x v="55"/>
    <x v="2"/>
  </r>
  <r>
    <x v="55"/>
    <x v="154"/>
    <x v="4"/>
    <x v="4"/>
    <x v="0"/>
    <x v="29"/>
    <x v="33"/>
    <x v="143"/>
    <x v="1494"/>
    <x v="0"/>
    <x v="55"/>
    <x v="2"/>
  </r>
  <r>
    <x v="55"/>
    <x v="77"/>
    <x v="5"/>
    <x v="5"/>
    <x v="0"/>
    <x v="29"/>
    <x v="33"/>
    <x v="156"/>
    <x v="1495"/>
    <x v="0"/>
    <x v="55"/>
    <x v="2"/>
  </r>
  <r>
    <x v="55"/>
    <x v="98"/>
    <x v="1"/>
    <x v="1"/>
    <x v="0"/>
    <x v="29"/>
    <x v="32"/>
    <x v="198"/>
    <x v="1496"/>
    <x v="0"/>
    <x v="55"/>
    <x v="2"/>
  </r>
  <r>
    <x v="55"/>
    <x v="1"/>
    <x v="1"/>
    <x v="1"/>
    <x v="0"/>
    <x v="29"/>
    <x v="1"/>
    <x v="1"/>
    <x v="1"/>
    <x v="409"/>
    <x v="55"/>
    <x v="2"/>
  </r>
  <r>
    <x v="55"/>
    <x v="84"/>
    <x v="2"/>
    <x v="2"/>
    <x v="0"/>
    <x v="16"/>
    <x v="33"/>
    <x v="203"/>
    <x v="1497"/>
    <x v="0"/>
    <x v="55"/>
    <x v="2"/>
  </r>
  <r>
    <x v="55"/>
    <x v="142"/>
    <x v="0"/>
    <x v="0"/>
    <x v="0"/>
    <x v="16"/>
    <x v="33"/>
    <x v="119"/>
    <x v="1498"/>
    <x v="0"/>
    <x v="55"/>
    <x v="2"/>
  </r>
  <r>
    <x v="55"/>
    <x v="1"/>
    <x v="1"/>
    <x v="1"/>
    <x v="0"/>
    <x v="16"/>
    <x v="1"/>
    <x v="1"/>
    <x v="1"/>
    <x v="410"/>
    <x v="55"/>
    <x v="2"/>
  </r>
  <r>
    <x v="55"/>
    <x v="133"/>
    <x v="2"/>
    <x v="2"/>
    <x v="0"/>
    <x v="30"/>
    <x v="32"/>
    <x v="254"/>
    <x v="1499"/>
    <x v="0"/>
    <x v="55"/>
    <x v="2"/>
  </r>
  <r>
    <x v="55"/>
    <x v="86"/>
    <x v="6"/>
    <x v="6"/>
    <x v="0"/>
    <x v="30"/>
    <x v="32"/>
    <x v="224"/>
    <x v="1500"/>
    <x v="0"/>
    <x v="55"/>
    <x v="2"/>
  </r>
  <r>
    <x v="55"/>
    <x v="108"/>
    <x v="3"/>
    <x v="3"/>
    <x v="0"/>
    <x v="30"/>
    <x v="32"/>
    <x v="63"/>
    <x v="1501"/>
    <x v="0"/>
    <x v="55"/>
    <x v="2"/>
  </r>
  <r>
    <x v="55"/>
    <x v="68"/>
    <x v="4"/>
    <x v="4"/>
    <x v="0"/>
    <x v="30"/>
    <x v="32"/>
    <x v="222"/>
    <x v="1502"/>
    <x v="0"/>
    <x v="55"/>
    <x v="2"/>
  </r>
  <r>
    <x v="55"/>
    <x v="50"/>
    <x v="4"/>
    <x v="4"/>
    <x v="0"/>
    <x v="30"/>
    <x v="32"/>
    <x v="77"/>
    <x v="1215"/>
    <x v="0"/>
    <x v="55"/>
    <x v="2"/>
  </r>
  <r>
    <x v="55"/>
    <x v="115"/>
    <x v="5"/>
    <x v="5"/>
    <x v="0"/>
    <x v="30"/>
    <x v="32"/>
    <x v="213"/>
    <x v="1503"/>
    <x v="0"/>
    <x v="55"/>
    <x v="2"/>
  </r>
  <r>
    <x v="55"/>
    <x v="153"/>
    <x v="5"/>
    <x v="5"/>
    <x v="0"/>
    <x v="30"/>
    <x v="32"/>
    <x v="157"/>
    <x v="1504"/>
    <x v="0"/>
    <x v="55"/>
    <x v="2"/>
  </r>
  <r>
    <x v="55"/>
    <x v="40"/>
    <x v="1"/>
    <x v="1"/>
    <x v="0"/>
    <x v="30"/>
    <x v="32"/>
    <x v="125"/>
    <x v="1505"/>
    <x v="0"/>
    <x v="55"/>
    <x v="2"/>
  </r>
  <r>
    <x v="55"/>
    <x v="1"/>
    <x v="1"/>
    <x v="1"/>
    <x v="0"/>
    <x v="30"/>
    <x v="1"/>
    <x v="1"/>
    <x v="1"/>
    <x v="411"/>
    <x v="55"/>
    <x v="2"/>
  </r>
  <r>
    <x v="55"/>
    <x v="144"/>
    <x v="2"/>
    <x v="2"/>
    <x v="0"/>
    <x v="17"/>
    <x v="32"/>
    <x v="162"/>
    <x v="1506"/>
    <x v="0"/>
    <x v="55"/>
    <x v="2"/>
  </r>
  <r>
    <x v="55"/>
    <x v="71"/>
    <x v="6"/>
    <x v="6"/>
    <x v="0"/>
    <x v="17"/>
    <x v="32"/>
    <x v="37"/>
    <x v="1507"/>
    <x v="0"/>
    <x v="55"/>
    <x v="2"/>
  </r>
  <r>
    <x v="55"/>
    <x v="21"/>
    <x v="6"/>
    <x v="6"/>
    <x v="0"/>
    <x v="17"/>
    <x v="32"/>
    <x v="70"/>
    <x v="1508"/>
    <x v="0"/>
    <x v="55"/>
    <x v="2"/>
  </r>
  <r>
    <x v="55"/>
    <x v="23"/>
    <x v="3"/>
    <x v="3"/>
    <x v="0"/>
    <x v="17"/>
    <x v="32"/>
    <x v="221"/>
    <x v="1509"/>
    <x v="0"/>
    <x v="55"/>
    <x v="2"/>
  </r>
  <r>
    <x v="55"/>
    <x v="50"/>
    <x v="4"/>
    <x v="4"/>
    <x v="0"/>
    <x v="17"/>
    <x v="32"/>
    <x v="77"/>
    <x v="1510"/>
    <x v="0"/>
    <x v="55"/>
    <x v="2"/>
  </r>
  <r>
    <x v="55"/>
    <x v="50"/>
    <x v="4"/>
    <x v="4"/>
    <x v="0"/>
    <x v="17"/>
    <x v="33"/>
    <x v="77"/>
    <x v="1511"/>
    <x v="0"/>
    <x v="55"/>
    <x v="2"/>
  </r>
  <r>
    <x v="55"/>
    <x v="89"/>
    <x v="4"/>
    <x v="4"/>
    <x v="0"/>
    <x v="17"/>
    <x v="32"/>
    <x v="154"/>
    <x v="1512"/>
    <x v="0"/>
    <x v="55"/>
    <x v="2"/>
  </r>
  <r>
    <x v="55"/>
    <x v="0"/>
    <x v="0"/>
    <x v="0"/>
    <x v="0"/>
    <x v="17"/>
    <x v="32"/>
    <x v="197"/>
    <x v="1513"/>
    <x v="0"/>
    <x v="55"/>
    <x v="2"/>
  </r>
  <r>
    <x v="55"/>
    <x v="46"/>
    <x v="0"/>
    <x v="0"/>
    <x v="0"/>
    <x v="17"/>
    <x v="32"/>
    <x v="155"/>
    <x v="1514"/>
    <x v="0"/>
    <x v="55"/>
    <x v="2"/>
  </r>
  <r>
    <x v="55"/>
    <x v="13"/>
    <x v="5"/>
    <x v="5"/>
    <x v="0"/>
    <x v="17"/>
    <x v="32"/>
    <x v="120"/>
    <x v="1515"/>
    <x v="0"/>
    <x v="55"/>
    <x v="2"/>
  </r>
  <r>
    <x v="55"/>
    <x v="141"/>
    <x v="5"/>
    <x v="5"/>
    <x v="0"/>
    <x v="17"/>
    <x v="32"/>
    <x v="185"/>
    <x v="1516"/>
    <x v="0"/>
    <x v="55"/>
    <x v="2"/>
  </r>
  <r>
    <x v="55"/>
    <x v="155"/>
    <x v="1"/>
    <x v="1"/>
    <x v="0"/>
    <x v="17"/>
    <x v="32"/>
    <x v="145"/>
    <x v="1517"/>
    <x v="0"/>
    <x v="55"/>
    <x v="2"/>
  </r>
  <r>
    <x v="55"/>
    <x v="98"/>
    <x v="1"/>
    <x v="1"/>
    <x v="0"/>
    <x v="17"/>
    <x v="32"/>
    <x v="198"/>
    <x v="1518"/>
    <x v="0"/>
    <x v="55"/>
    <x v="2"/>
  </r>
  <r>
    <x v="55"/>
    <x v="1"/>
    <x v="1"/>
    <x v="1"/>
    <x v="0"/>
    <x v="17"/>
    <x v="1"/>
    <x v="1"/>
    <x v="1"/>
    <x v="412"/>
    <x v="55"/>
    <x v="2"/>
  </r>
  <r>
    <x v="55"/>
    <x v="1"/>
    <x v="1"/>
    <x v="1"/>
    <x v="0"/>
    <x v="31"/>
    <x v="1"/>
    <x v="1"/>
    <x v="1"/>
    <x v="413"/>
    <x v="55"/>
    <x v="2"/>
  </r>
  <r>
    <x v="55"/>
    <x v="85"/>
    <x v="2"/>
    <x v="2"/>
    <x v="0"/>
    <x v="32"/>
    <x v="32"/>
    <x v="161"/>
    <x v="1519"/>
    <x v="0"/>
    <x v="55"/>
    <x v="2"/>
  </r>
  <r>
    <x v="55"/>
    <x v="17"/>
    <x v="2"/>
    <x v="2"/>
    <x v="0"/>
    <x v="32"/>
    <x v="33"/>
    <x v="150"/>
    <x v="136"/>
    <x v="0"/>
    <x v="55"/>
    <x v="2"/>
  </r>
  <r>
    <x v="55"/>
    <x v="102"/>
    <x v="6"/>
    <x v="6"/>
    <x v="0"/>
    <x v="32"/>
    <x v="32"/>
    <x v="141"/>
    <x v="1520"/>
    <x v="0"/>
    <x v="55"/>
    <x v="2"/>
  </r>
  <r>
    <x v="55"/>
    <x v="21"/>
    <x v="6"/>
    <x v="6"/>
    <x v="0"/>
    <x v="32"/>
    <x v="32"/>
    <x v="70"/>
    <x v="1521"/>
    <x v="0"/>
    <x v="55"/>
    <x v="2"/>
  </r>
  <r>
    <x v="55"/>
    <x v="23"/>
    <x v="3"/>
    <x v="3"/>
    <x v="0"/>
    <x v="32"/>
    <x v="32"/>
    <x v="221"/>
    <x v="1505"/>
    <x v="0"/>
    <x v="55"/>
    <x v="2"/>
  </r>
  <r>
    <x v="55"/>
    <x v="99"/>
    <x v="3"/>
    <x v="3"/>
    <x v="0"/>
    <x v="32"/>
    <x v="33"/>
    <x v="116"/>
    <x v="1522"/>
    <x v="0"/>
    <x v="55"/>
    <x v="2"/>
  </r>
  <r>
    <x v="55"/>
    <x v="1"/>
    <x v="1"/>
    <x v="1"/>
    <x v="0"/>
    <x v="32"/>
    <x v="1"/>
    <x v="1"/>
    <x v="1"/>
    <x v="414"/>
    <x v="55"/>
    <x v="2"/>
  </r>
  <r>
    <x v="55"/>
    <x v="156"/>
    <x v="4"/>
    <x v="4"/>
    <x v="0"/>
    <x v="33"/>
    <x v="32"/>
    <x v="146"/>
    <x v="1523"/>
    <x v="0"/>
    <x v="55"/>
    <x v="2"/>
  </r>
  <r>
    <x v="55"/>
    <x v="98"/>
    <x v="1"/>
    <x v="1"/>
    <x v="0"/>
    <x v="33"/>
    <x v="33"/>
    <x v="198"/>
    <x v="899"/>
    <x v="0"/>
    <x v="55"/>
    <x v="2"/>
  </r>
  <r>
    <x v="55"/>
    <x v="1"/>
    <x v="1"/>
    <x v="1"/>
    <x v="0"/>
    <x v="33"/>
    <x v="1"/>
    <x v="1"/>
    <x v="1"/>
    <x v="415"/>
    <x v="55"/>
    <x v="2"/>
  </r>
  <r>
    <x v="55"/>
    <x v="111"/>
    <x v="2"/>
    <x v="2"/>
    <x v="0"/>
    <x v="18"/>
    <x v="33"/>
    <x v="75"/>
    <x v="736"/>
    <x v="0"/>
    <x v="55"/>
    <x v="2"/>
  </r>
  <r>
    <x v="55"/>
    <x v="60"/>
    <x v="3"/>
    <x v="3"/>
    <x v="0"/>
    <x v="18"/>
    <x v="33"/>
    <x v="57"/>
    <x v="585"/>
    <x v="0"/>
    <x v="55"/>
    <x v="2"/>
  </r>
  <r>
    <x v="55"/>
    <x v="161"/>
    <x v="1"/>
    <x v="1"/>
    <x v="0"/>
    <x v="18"/>
    <x v="33"/>
    <x v="186"/>
    <x v="1524"/>
    <x v="0"/>
    <x v="55"/>
    <x v="2"/>
  </r>
  <r>
    <x v="55"/>
    <x v="1"/>
    <x v="1"/>
    <x v="1"/>
    <x v="0"/>
    <x v="18"/>
    <x v="1"/>
    <x v="1"/>
    <x v="1"/>
    <x v="416"/>
    <x v="55"/>
    <x v="2"/>
  </r>
  <r>
    <x v="56"/>
    <x v="160"/>
    <x v="0"/>
    <x v="0"/>
    <x v="0"/>
    <x v="2"/>
    <x v="32"/>
    <x v="179"/>
    <x v="1525"/>
    <x v="0"/>
    <x v="56"/>
    <x v="2"/>
  </r>
  <r>
    <x v="56"/>
    <x v="1"/>
    <x v="1"/>
    <x v="1"/>
    <x v="0"/>
    <x v="2"/>
    <x v="1"/>
    <x v="1"/>
    <x v="1"/>
    <x v="417"/>
    <x v="56"/>
    <x v="2"/>
  </r>
  <r>
    <x v="56"/>
    <x v="47"/>
    <x v="2"/>
    <x v="2"/>
    <x v="0"/>
    <x v="0"/>
    <x v="33"/>
    <x v="68"/>
    <x v="874"/>
    <x v="0"/>
    <x v="56"/>
    <x v="2"/>
  </r>
  <r>
    <x v="56"/>
    <x v="144"/>
    <x v="2"/>
    <x v="2"/>
    <x v="0"/>
    <x v="0"/>
    <x v="33"/>
    <x v="162"/>
    <x v="759"/>
    <x v="0"/>
    <x v="56"/>
    <x v="2"/>
  </r>
  <r>
    <x v="56"/>
    <x v="65"/>
    <x v="6"/>
    <x v="6"/>
    <x v="0"/>
    <x v="0"/>
    <x v="33"/>
    <x v="190"/>
    <x v="759"/>
    <x v="0"/>
    <x v="56"/>
    <x v="2"/>
  </r>
  <r>
    <x v="56"/>
    <x v="96"/>
    <x v="6"/>
    <x v="6"/>
    <x v="0"/>
    <x v="0"/>
    <x v="33"/>
    <x v="165"/>
    <x v="759"/>
    <x v="0"/>
    <x v="56"/>
    <x v="2"/>
  </r>
  <r>
    <x v="56"/>
    <x v="99"/>
    <x v="3"/>
    <x v="3"/>
    <x v="0"/>
    <x v="0"/>
    <x v="33"/>
    <x v="116"/>
    <x v="759"/>
    <x v="0"/>
    <x v="56"/>
    <x v="2"/>
  </r>
  <r>
    <x v="56"/>
    <x v="132"/>
    <x v="4"/>
    <x v="4"/>
    <x v="0"/>
    <x v="0"/>
    <x v="33"/>
    <x v="95"/>
    <x v="759"/>
    <x v="0"/>
    <x v="56"/>
    <x v="2"/>
  </r>
  <r>
    <x v="56"/>
    <x v="154"/>
    <x v="4"/>
    <x v="4"/>
    <x v="0"/>
    <x v="0"/>
    <x v="33"/>
    <x v="143"/>
    <x v="765"/>
    <x v="0"/>
    <x v="56"/>
    <x v="2"/>
  </r>
  <r>
    <x v="56"/>
    <x v="31"/>
    <x v="4"/>
    <x v="4"/>
    <x v="0"/>
    <x v="0"/>
    <x v="33"/>
    <x v="72"/>
    <x v="874"/>
    <x v="0"/>
    <x v="56"/>
    <x v="2"/>
  </r>
  <r>
    <x v="56"/>
    <x v="57"/>
    <x v="0"/>
    <x v="0"/>
    <x v="0"/>
    <x v="0"/>
    <x v="33"/>
    <x v="44"/>
    <x v="874"/>
    <x v="0"/>
    <x v="56"/>
    <x v="2"/>
  </r>
  <r>
    <x v="56"/>
    <x v="45"/>
    <x v="0"/>
    <x v="0"/>
    <x v="0"/>
    <x v="0"/>
    <x v="33"/>
    <x v="180"/>
    <x v="1182"/>
    <x v="0"/>
    <x v="56"/>
    <x v="2"/>
  </r>
  <r>
    <x v="56"/>
    <x v="92"/>
    <x v="0"/>
    <x v="0"/>
    <x v="0"/>
    <x v="0"/>
    <x v="33"/>
    <x v="109"/>
    <x v="874"/>
    <x v="0"/>
    <x v="56"/>
    <x v="2"/>
  </r>
  <r>
    <x v="56"/>
    <x v="136"/>
    <x v="0"/>
    <x v="0"/>
    <x v="0"/>
    <x v="0"/>
    <x v="33"/>
    <x v="100"/>
    <x v="146"/>
    <x v="0"/>
    <x v="56"/>
    <x v="2"/>
  </r>
  <r>
    <x v="56"/>
    <x v="97"/>
    <x v="5"/>
    <x v="5"/>
    <x v="0"/>
    <x v="0"/>
    <x v="33"/>
    <x v="183"/>
    <x v="1132"/>
    <x v="0"/>
    <x v="56"/>
    <x v="2"/>
  </r>
  <r>
    <x v="56"/>
    <x v="77"/>
    <x v="5"/>
    <x v="5"/>
    <x v="0"/>
    <x v="0"/>
    <x v="33"/>
    <x v="156"/>
    <x v="759"/>
    <x v="0"/>
    <x v="56"/>
    <x v="2"/>
  </r>
  <r>
    <x v="56"/>
    <x v="139"/>
    <x v="5"/>
    <x v="5"/>
    <x v="0"/>
    <x v="0"/>
    <x v="33"/>
    <x v="110"/>
    <x v="759"/>
    <x v="0"/>
    <x v="56"/>
    <x v="2"/>
  </r>
  <r>
    <x v="56"/>
    <x v="63"/>
    <x v="5"/>
    <x v="5"/>
    <x v="0"/>
    <x v="0"/>
    <x v="33"/>
    <x v="111"/>
    <x v="874"/>
    <x v="0"/>
    <x v="56"/>
    <x v="2"/>
  </r>
  <r>
    <x v="56"/>
    <x v="40"/>
    <x v="1"/>
    <x v="1"/>
    <x v="0"/>
    <x v="0"/>
    <x v="33"/>
    <x v="125"/>
    <x v="146"/>
    <x v="0"/>
    <x v="56"/>
    <x v="2"/>
  </r>
  <r>
    <x v="56"/>
    <x v="42"/>
    <x v="1"/>
    <x v="1"/>
    <x v="0"/>
    <x v="0"/>
    <x v="33"/>
    <x v="167"/>
    <x v="765"/>
    <x v="0"/>
    <x v="56"/>
    <x v="2"/>
  </r>
  <r>
    <x v="56"/>
    <x v="101"/>
    <x v="1"/>
    <x v="1"/>
    <x v="0"/>
    <x v="0"/>
    <x v="33"/>
    <x v="207"/>
    <x v="874"/>
    <x v="0"/>
    <x v="56"/>
    <x v="2"/>
  </r>
  <r>
    <x v="56"/>
    <x v="152"/>
    <x v="1"/>
    <x v="1"/>
    <x v="0"/>
    <x v="0"/>
    <x v="33"/>
    <x v="194"/>
    <x v="874"/>
    <x v="0"/>
    <x v="56"/>
    <x v="2"/>
  </r>
  <r>
    <x v="56"/>
    <x v="1"/>
    <x v="1"/>
    <x v="1"/>
    <x v="0"/>
    <x v="0"/>
    <x v="1"/>
    <x v="1"/>
    <x v="1"/>
    <x v="418"/>
    <x v="56"/>
    <x v="2"/>
  </r>
  <r>
    <x v="56"/>
    <x v="102"/>
    <x v="6"/>
    <x v="6"/>
    <x v="0"/>
    <x v="1"/>
    <x v="33"/>
    <x v="141"/>
    <x v="874"/>
    <x v="0"/>
    <x v="56"/>
    <x v="2"/>
  </r>
  <r>
    <x v="56"/>
    <x v="96"/>
    <x v="6"/>
    <x v="6"/>
    <x v="0"/>
    <x v="1"/>
    <x v="33"/>
    <x v="165"/>
    <x v="874"/>
    <x v="0"/>
    <x v="56"/>
    <x v="2"/>
  </r>
  <r>
    <x v="56"/>
    <x v="30"/>
    <x v="4"/>
    <x v="4"/>
    <x v="0"/>
    <x v="1"/>
    <x v="33"/>
    <x v="159"/>
    <x v="874"/>
    <x v="0"/>
    <x v="56"/>
    <x v="2"/>
  </r>
  <r>
    <x v="56"/>
    <x v="31"/>
    <x v="4"/>
    <x v="4"/>
    <x v="0"/>
    <x v="1"/>
    <x v="33"/>
    <x v="72"/>
    <x v="874"/>
    <x v="0"/>
    <x v="56"/>
    <x v="2"/>
  </r>
  <r>
    <x v="56"/>
    <x v="92"/>
    <x v="0"/>
    <x v="0"/>
    <x v="0"/>
    <x v="1"/>
    <x v="33"/>
    <x v="109"/>
    <x v="874"/>
    <x v="0"/>
    <x v="56"/>
    <x v="2"/>
  </r>
  <r>
    <x v="56"/>
    <x v="136"/>
    <x v="0"/>
    <x v="0"/>
    <x v="0"/>
    <x v="1"/>
    <x v="33"/>
    <x v="100"/>
    <x v="874"/>
    <x v="0"/>
    <x v="56"/>
    <x v="2"/>
  </r>
  <r>
    <x v="56"/>
    <x v="76"/>
    <x v="5"/>
    <x v="5"/>
    <x v="0"/>
    <x v="1"/>
    <x v="33"/>
    <x v="182"/>
    <x v="874"/>
    <x v="0"/>
    <x v="56"/>
    <x v="2"/>
  </r>
  <r>
    <x v="56"/>
    <x v="95"/>
    <x v="1"/>
    <x v="1"/>
    <x v="0"/>
    <x v="1"/>
    <x v="33"/>
    <x v="97"/>
    <x v="759"/>
    <x v="0"/>
    <x v="56"/>
    <x v="2"/>
  </r>
  <r>
    <x v="56"/>
    <x v="101"/>
    <x v="1"/>
    <x v="1"/>
    <x v="0"/>
    <x v="1"/>
    <x v="33"/>
    <x v="207"/>
    <x v="874"/>
    <x v="0"/>
    <x v="56"/>
    <x v="2"/>
  </r>
  <r>
    <x v="56"/>
    <x v="1"/>
    <x v="1"/>
    <x v="1"/>
    <x v="0"/>
    <x v="1"/>
    <x v="1"/>
    <x v="1"/>
    <x v="1"/>
    <x v="365"/>
    <x v="56"/>
    <x v="2"/>
  </r>
  <r>
    <x v="57"/>
    <x v="144"/>
    <x v="2"/>
    <x v="2"/>
    <x v="0"/>
    <x v="2"/>
    <x v="33"/>
    <x v="162"/>
    <x v="874"/>
    <x v="0"/>
    <x v="57"/>
    <x v="2"/>
  </r>
  <r>
    <x v="57"/>
    <x v="116"/>
    <x v="0"/>
    <x v="0"/>
    <x v="0"/>
    <x v="2"/>
    <x v="33"/>
    <x v="64"/>
    <x v="874"/>
    <x v="0"/>
    <x v="57"/>
    <x v="2"/>
  </r>
  <r>
    <x v="57"/>
    <x v="1"/>
    <x v="1"/>
    <x v="1"/>
    <x v="0"/>
    <x v="2"/>
    <x v="1"/>
    <x v="1"/>
    <x v="1"/>
    <x v="349"/>
    <x v="57"/>
    <x v="2"/>
  </r>
  <r>
    <x v="57"/>
    <x v="70"/>
    <x v="2"/>
    <x v="2"/>
    <x v="0"/>
    <x v="0"/>
    <x v="33"/>
    <x v="36"/>
    <x v="934"/>
    <x v="0"/>
    <x v="57"/>
    <x v="2"/>
  </r>
  <r>
    <x v="57"/>
    <x v="16"/>
    <x v="2"/>
    <x v="2"/>
    <x v="0"/>
    <x v="0"/>
    <x v="33"/>
    <x v="93"/>
    <x v="759"/>
    <x v="0"/>
    <x v="57"/>
    <x v="2"/>
  </r>
  <r>
    <x v="57"/>
    <x v="47"/>
    <x v="2"/>
    <x v="2"/>
    <x v="0"/>
    <x v="0"/>
    <x v="33"/>
    <x v="68"/>
    <x v="759"/>
    <x v="0"/>
    <x v="57"/>
    <x v="2"/>
  </r>
  <r>
    <x v="57"/>
    <x v="118"/>
    <x v="2"/>
    <x v="2"/>
    <x v="0"/>
    <x v="0"/>
    <x v="33"/>
    <x v="69"/>
    <x v="899"/>
    <x v="0"/>
    <x v="57"/>
    <x v="2"/>
  </r>
  <r>
    <x v="57"/>
    <x v="107"/>
    <x v="2"/>
    <x v="2"/>
    <x v="0"/>
    <x v="0"/>
    <x v="33"/>
    <x v="158"/>
    <x v="874"/>
    <x v="0"/>
    <x v="57"/>
    <x v="2"/>
  </r>
  <r>
    <x v="57"/>
    <x v="144"/>
    <x v="2"/>
    <x v="2"/>
    <x v="0"/>
    <x v="0"/>
    <x v="33"/>
    <x v="162"/>
    <x v="859"/>
    <x v="0"/>
    <x v="57"/>
    <x v="2"/>
  </r>
  <r>
    <x v="57"/>
    <x v="84"/>
    <x v="2"/>
    <x v="2"/>
    <x v="0"/>
    <x v="0"/>
    <x v="33"/>
    <x v="203"/>
    <x v="759"/>
    <x v="0"/>
    <x v="57"/>
    <x v="2"/>
  </r>
  <r>
    <x v="57"/>
    <x v="2"/>
    <x v="2"/>
    <x v="2"/>
    <x v="0"/>
    <x v="0"/>
    <x v="33"/>
    <x v="140"/>
    <x v="759"/>
    <x v="0"/>
    <x v="57"/>
    <x v="2"/>
  </r>
  <r>
    <x v="57"/>
    <x v="110"/>
    <x v="2"/>
    <x v="2"/>
    <x v="0"/>
    <x v="0"/>
    <x v="33"/>
    <x v="171"/>
    <x v="146"/>
    <x v="0"/>
    <x v="57"/>
    <x v="2"/>
  </r>
  <r>
    <x v="57"/>
    <x v="129"/>
    <x v="2"/>
    <x v="2"/>
    <x v="0"/>
    <x v="0"/>
    <x v="33"/>
    <x v="204"/>
    <x v="146"/>
    <x v="0"/>
    <x v="57"/>
    <x v="2"/>
  </r>
  <r>
    <x v="57"/>
    <x v="111"/>
    <x v="2"/>
    <x v="2"/>
    <x v="0"/>
    <x v="0"/>
    <x v="33"/>
    <x v="75"/>
    <x v="874"/>
    <x v="0"/>
    <x v="57"/>
    <x v="2"/>
  </r>
  <r>
    <x v="57"/>
    <x v="146"/>
    <x v="6"/>
    <x v="6"/>
    <x v="0"/>
    <x v="0"/>
    <x v="33"/>
    <x v="172"/>
    <x v="934"/>
    <x v="0"/>
    <x v="57"/>
    <x v="2"/>
  </r>
  <r>
    <x v="57"/>
    <x v="65"/>
    <x v="6"/>
    <x v="6"/>
    <x v="0"/>
    <x v="0"/>
    <x v="33"/>
    <x v="190"/>
    <x v="874"/>
    <x v="0"/>
    <x v="57"/>
    <x v="2"/>
  </r>
  <r>
    <x v="57"/>
    <x v="36"/>
    <x v="6"/>
    <x v="6"/>
    <x v="0"/>
    <x v="0"/>
    <x v="33"/>
    <x v="94"/>
    <x v="146"/>
    <x v="0"/>
    <x v="57"/>
    <x v="2"/>
  </r>
  <r>
    <x v="57"/>
    <x v="87"/>
    <x v="6"/>
    <x v="6"/>
    <x v="0"/>
    <x v="0"/>
    <x v="33"/>
    <x v="189"/>
    <x v="146"/>
    <x v="0"/>
    <x v="57"/>
    <x v="2"/>
  </r>
  <r>
    <x v="57"/>
    <x v="71"/>
    <x v="6"/>
    <x v="6"/>
    <x v="0"/>
    <x v="0"/>
    <x v="33"/>
    <x v="37"/>
    <x v="759"/>
    <x v="0"/>
    <x v="57"/>
    <x v="2"/>
  </r>
  <r>
    <x v="57"/>
    <x v="163"/>
    <x v="6"/>
    <x v="6"/>
    <x v="0"/>
    <x v="0"/>
    <x v="33"/>
    <x v="195"/>
    <x v="759"/>
    <x v="0"/>
    <x v="57"/>
    <x v="2"/>
  </r>
  <r>
    <x v="57"/>
    <x v="169"/>
    <x v="6"/>
    <x v="6"/>
    <x v="0"/>
    <x v="0"/>
    <x v="33"/>
    <x v="249"/>
    <x v="934"/>
    <x v="0"/>
    <x v="57"/>
    <x v="2"/>
  </r>
  <r>
    <x v="57"/>
    <x v="134"/>
    <x v="6"/>
    <x v="6"/>
    <x v="0"/>
    <x v="0"/>
    <x v="33"/>
    <x v="226"/>
    <x v="899"/>
    <x v="0"/>
    <x v="57"/>
    <x v="2"/>
  </r>
  <r>
    <x v="57"/>
    <x v="11"/>
    <x v="6"/>
    <x v="6"/>
    <x v="0"/>
    <x v="0"/>
    <x v="33"/>
    <x v="91"/>
    <x v="146"/>
    <x v="0"/>
    <x v="57"/>
    <x v="2"/>
  </r>
  <r>
    <x v="57"/>
    <x v="96"/>
    <x v="6"/>
    <x v="6"/>
    <x v="0"/>
    <x v="0"/>
    <x v="33"/>
    <x v="165"/>
    <x v="146"/>
    <x v="0"/>
    <x v="57"/>
    <x v="2"/>
  </r>
  <r>
    <x v="57"/>
    <x v="137"/>
    <x v="6"/>
    <x v="6"/>
    <x v="0"/>
    <x v="0"/>
    <x v="33"/>
    <x v="102"/>
    <x v="934"/>
    <x v="0"/>
    <x v="57"/>
    <x v="2"/>
  </r>
  <r>
    <x v="57"/>
    <x v="26"/>
    <x v="3"/>
    <x v="3"/>
    <x v="0"/>
    <x v="0"/>
    <x v="33"/>
    <x v="115"/>
    <x v="934"/>
    <x v="0"/>
    <x v="57"/>
    <x v="2"/>
  </r>
  <r>
    <x v="57"/>
    <x v="23"/>
    <x v="3"/>
    <x v="3"/>
    <x v="0"/>
    <x v="0"/>
    <x v="33"/>
    <x v="221"/>
    <x v="874"/>
    <x v="0"/>
    <x v="57"/>
    <x v="2"/>
  </r>
  <r>
    <x v="57"/>
    <x v="49"/>
    <x v="3"/>
    <x v="3"/>
    <x v="0"/>
    <x v="0"/>
    <x v="33"/>
    <x v="244"/>
    <x v="146"/>
    <x v="0"/>
    <x v="57"/>
    <x v="2"/>
  </r>
  <r>
    <x v="57"/>
    <x v="19"/>
    <x v="3"/>
    <x v="3"/>
    <x v="0"/>
    <x v="0"/>
    <x v="33"/>
    <x v="62"/>
    <x v="759"/>
    <x v="0"/>
    <x v="57"/>
    <x v="2"/>
  </r>
  <r>
    <x v="57"/>
    <x v="108"/>
    <x v="3"/>
    <x v="3"/>
    <x v="0"/>
    <x v="0"/>
    <x v="33"/>
    <x v="63"/>
    <x v="759"/>
    <x v="0"/>
    <x v="57"/>
    <x v="2"/>
  </r>
  <r>
    <x v="57"/>
    <x v="10"/>
    <x v="3"/>
    <x v="3"/>
    <x v="0"/>
    <x v="0"/>
    <x v="33"/>
    <x v="123"/>
    <x v="146"/>
    <x v="0"/>
    <x v="57"/>
    <x v="2"/>
  </r>
  <r>
    <x v="57"/>
    <x v="135"/>
    <x v="3"/>
    <x v="3"/>
    <x v="0"/>
    <x v="0"/>
    <x v="33"/>
    <x v="149"/>
    <x v="765"/>
    <x v="0"/>
    <x v="57"/>
    <x v="2"/>
  </r>
  <r>
    <x v="57"/>
    <x v="43"/>
    <x v="3"/>
    <x v="3"/>
    <x v="0"/>
    <x v="0"/>
    <x v="33"/>
    <x v="71"/>
    <x v="874"/>
    <x v="0"/>
    <x v="57"/>
    <x v="2"/>
  </r>
  <r>
    <x v="57"/>
    <x v="75"/>
    <x v="3"/>
    <x v="3"/>
    <x v="0"/>
    <x v="0"/>
    <x v="33"/>
    <x v="220"/>
    <x v="1215"/>
    <x v="0"/>
    <x v="57"/>
    <x v="2"/>
  </r>
  <r>
    <x v="57"/>
    <x v="148"/>
    <x v="3"/>
    <x v="3"/>
    <x v="0"/>
    <x v="0"/>
    <x v="33"/>
    <x v="174"/>
    <x v="874"/>
    <x v="0"/>
    <x v="57"/>
    <x v="2"/>
  </r>
  <r>
    <x v="57"/>
    <x v="79"/>
    <x v="3"/>
    <x v="3"/>
    <x v="0"/>
    <x v="0"/>
    <x v="33"/>
    <x v="142"/>
    <x v="759"/>
    <x v="0"/>
    <x v="57"/>
    <x v="2"/>
  </r>
  <r>
    <x v="57"/>
    <x v="56"/>
    <x v="3"/>
    <x v="3"/>
    <x v="0"/>
    <x v="0"/>
    <x v="33"/>
    <x v="153"/>
    <x v="765"/>
    <x v="0"/>
    <x v="57"/>
    <x v="2"/>
  </r>
  <r>
    <x v="57"/>
    <x v="99"/>
    <x v="3"/>
    <x v="3"/>
    <x v="0"/>
    <x v="0"/>
    <x v="33"/>
    <x v="116"/>
    <x v="759"/>
    <x v="0"/>
    <x v="57"/>
    <x v="2"/>
  </r>
  <r>
    <x v="57"/>
    <x v="44"/>
    <x v="3"/>
    <x v="3"/>
    <x v="0"/>
    <x v="0"/>
    <x v="33"/>
    <x v="191"/>
    <x v="874"/>
    <x v="0"/>
    <x v="57"/>
    <x v="2"/>
  </r>
  <r>
    <x v="57"/>
    <x v="131"/>
    <x v="3"/>
    <x v="3"/>
    <x v="0"/>
    <x v="0"/>
    <x v="33"/>
    <x v="163"/>
    <x v="759"/>
    <x v="0"/>
    <x v="57"/>
    <x v="2"/>
  </r>
  <r>
    <x v="57"/>
    <x v="81"/>
    <x v="4"/>
    <x v="4"/>
    <x v="0"/>
    <x v="0"/>
    <x v="33"/>
    <x v="175"/>
    <x v="1132"/>
    <x v="0"/>
    <x v="57"/>
    <x v="2"/>
  </r>
  <r>
    <x v="57"/>
    <x v="132"/>
    <x v="4"/>
    <x v="4"/>
    <x v="0"/>
    <x v="0"/>
    <x v="33"/>
    <x v="95"/>
    <x v="765"/>
    <x v="0"/>
    <x v="57"/>
    <x v="2"/>
  </r>
  <r>
    <x v="57"/>
    <x v="162"/>
    <x v="4"/>
    <x v="4"/>
    <x v="0"/>
    <x v="0"/>
    <x v="33"/>
    <x v="192"/>
    <x v="759"/>
    <x v="0"/>
    <x v="57"/>
    <x v="2"/>
  </r>
  <r>
    <x v="57"/>
    <x v="12"/>
    <x v="4"/>
    <x v="4"/>
    <x v="0"/>
    <x v="0"/>
    <x v="33"/>
    <x v="247"/>
    <x v="765"/>
    <x v="0"/>
    <x v="57"/>
    <x v="2"/>
  </r>
  <r>
    <x v="57"/>
    <x v="50"/>
    <x v="4"/>
    <x v="4"/>
    <x v="0"/>
    <x v="0"/>
    <x v="33"/>
    <x v="77"/>
    <x v="759"/>
    <x v="0"/>
    <x v="57"/>
    <x v="2"/>
  </r>
  <r>
    <x v="57"/>
    <x v="89"/>
    <x v="4"/>
    <x v="4"/>
    <x v="0"/>
    <x v="0"/>
    <x v="33"/>
    <x v="154"/>
    <x v="765"/>
    <x v="0"/>
    <x v="57"/>
    <x v="2"/>
  </r>
  <r>
    <x v="57"/>
    <x v="165"/>
    <x v="4"/>
    <x v="4"/>
    <x v="0"/>
    <x v="0"/>
    <x v="33"/>
    <x v="205"/>
    <x v="1182"/>
    <x v="0"/>
    <x v="57"/>
    <x v="2"/>
  </r>
  <r>
    <x v="57"/>
    <x v="62"/>
    <x v="4"/>
    <x v="4"/>
    <x v="0"/>
    <x v="0"/>
    <x v="33"/>
    <x v="176"/>
    <x v="146"/>
    <x v="0"/>
    <x v="57"/>
    <x v="2"/>
  </r>
  <r>
    <x v="57"/>
    <x v="38"/>
    <x v="4"/>
    <x v="4"/>
    <x v="0"/>
    <x v="0"/>
    <x v="33"/>
    <x v="106"/>
    <x v="874"/>
    <x v="0"/>
    <x v="57"/>
    <x v="2"/>
  </r>
  <r>
    <x v="57"/>
    <x v="31"/>
    <x v="4"/>
    <x v="4"/>
    <x v="0"/>
    <x v="0"/>
    <x v="33"/>
    <x v="72"/>
    <x v="874"/>
    <x v="0"/>
    <x v="57"/>
    <x v="2"/>
  </r>
  <r>
    <x v="57"/>
    <x v="78"/>
    <x v="4"/>
    <x v="4"/>
    <x v="0"/>
    <x v="0"/>
    <x v="33"/>
    <x v="160"/>
    <x v="146"/>
    <x v="0"/>
    <x v="57"/>
    <x v="2"/>
  </r>
  <r>
    <x v="57"/>
    <x v="90"/>
    <x v="0"/>
    <x v="0"/>
    <x v="0"/>
    <x v="0"/>
    <x v="33"/>
    <x v="79"/>
    <x v="759"/>
    <x v="0"/>
    <x v="57"/>
    <x v="2"/>
  </r>
  <r>
    <x v="57"/>
    <x v="116"/>
    <x v="0"/>
    <x v="0"/>
    <x v="0"/>
    <x v="0"/>
    <x v="33"/>
    <x v="64"/>
    <x v="952"/>
    <x v="0"/>
    <x v="57"/>
    <x v="2"/>
  </r>
  <r>
    <x v="57"/>
    <x v="119"/>
    <x v="0"/>
    <x v="0"/>
    <x v="0"/>
    <x v="0"/>
    <x v="33"/>
    <x v="96"/>
    <x v="1132"/>
    <x v="0"/>
    <x v="57"/>
    <x v="2"/>
  </r>
  <r>
    <x v="57"/>
    <x v="0"/>
    <x v="0"/>
    <x v="0"/>
    <x v="0"/>
    <x v="0"/>
    <x v="33"/>
    <x v="197"/>
    <x v="759"/>
    <x v="0"/>
    <x v="57"/>
    <x v="2"/>
  </r>
  <r>
    <x v="57"/>
    <x v="121"/>
    <x v="0"/>
    <x v="0"/>
    <x v="0"/>
    <x v="0"/>
    <x v="33"/>
    <x v="80"/>
    <x v="146"/>
    <x v="0"/>
    <x v="57"/>
    <x v="2"/>
  </r>
  <r>
    <x v="57"/>
    <x v="100"/>
    <x v="0"/>
    <x v="0"/>
    <x v="0"/>
    <x v="0"/>
    <x v="33"/>
    <x v="73"/>
    <x v="765"/>
    <x v="0"/>
    <x v="57"/>
    <x v="2"/>
  </r>
  <r>
    <x v="57"/>
    <x v="53"/>
    <x v="0"/>
    <x v="0"/>
    <x v="0"/>
    <x v="0"/>
    <x v="33"/>
    <x v="144"/>
    <x v="934"/>
    <x v="0"/>
    <x v="57"/>
    <x v="2"/>
  </r>
  <r>
    <x v="57"/>
    <x v="45"/>
    <x v="0"/>
    <x v="0"/>
    <x v="0"/>
    <x v="0"/>
    <x v="33"/>
    <x v="180"/>
    <x v="899"/>
    <x v="0"/>
    <x v="57"/>
    <x v="2"/>
  </r>
  <r>
    <x v="57"/>
    <x v="46"/>
    <x v="0"/>
    <x v="0"/>
    <x v="0"/>
    <x v="0"/>
    <x v="33"/>
    <x v="155"/>
    <x v="759"/>
    <x v="0"/>
    <x v="57"/>
    <x v="2"/>
  </r>
  <r>
    <x v="57"/>
    <x v="92"/>
    <x v="0"/>
    <x v="0"/>
    <x v="0"/>
    <x v="0"/>
    <x v="33"/>
    <x v="109"/>
    <x v="146"/>
    <x v="0"/>
    <x v="57"/>
    <x v="2"/>
  </r>
  <r>
    <x v="57"/>
    <x v="142"/>
    <x v="0"/>
    <x v="0"/>
    <x v="0"/>
    <x v="0"/>
    <x v="33"/>
    <x v="119"/>
    <x v="759"/>
    <x v="0"/>
    <x v="57"/>
    <x v="2"/>
  </r>
  <r>
    <x v="57"/>
    <x v="136"/>
    <x v="0"/>
    <x v="0"/>
    <x v="0"/>
    <x v="0"/>
    <x v="33"/>
    <x v="100"/>
    <x v="146"/>
    <x v="0"/>
    <x v="57"/>
    <x v="2"/>
  </r>
  <r>
    <x v="57"/>
    <x v="166"/>
    <x v="0"/>
    <x v="0"/>
    <x v="0"/>
    <x v="0"/>
    <x v="33"/>
    <x v="217"/>
    <x v="146"/>
    <x v="0"/>
    <x v="57"/>
    <x v="2"/>
  </r>
  <r>
    <x v="57"/>
    <x v="76"/>
    <x v="5"/>
    <x v="5"/>
    <x v="0"/>
    <x v="0"/>
    <x v="33"/>
    <x v="182"/>
    <x v="848"/>
    <x v="0"/>
    <x v="57"/>
    <x v="2"/>
  </r>
  <r>
    <x v="57"/>
    <x v="115"/>
    <x v="5"/>
    <x v="5"/>
    <x v="0"/>
    <x v="0"/>
    <x v="33"/>
    <x v="213"/>
    <x v="765"/>
    <x v="0"/>
    <x v="57"/>
    <x v="2"/>
  </r>
  <r>
    <x v="57"/>
    <x v="13"/>
    <x v="5"/>
    <x v="5"/>
    <x v="0"/>
    <x v="0"/>
    <x v="33"/>
    <x v="120"/>
    <x v="899"/>
    <x v="0"/>
    <x v="57"/>
    <x v="2"/>
  </r>
  <r>
    <x v="57"/>
    <x v="72"/>
    <x v="5"/>
    <x v="5"/>
    <x v="0"/>
    <x v="0"/>
    <x v="33"/>
    <x v="38"/>
    <x v="759"/>
    <x v="0"/>
    <x v="57"/>
    <x v="2"/>
  </r>
  <r>
    <x v="57"/>
    <x v="125"/>
    <x v="5"/>
    <x v="5"/>
    <x v="0"/>
    <x v="0"/>
    <x v="33"/>
    <x v="82"/>
    <x v="759"/>
    <x v="0"/>
    <x v="57"/>
    <x v="2"/>
  </r>
  <r>
    <x v="57"/>
    <x v="168"/>
    <x v="5"/>
    <x v="5"/>
    <x v="0"/>
    <x v="0"/>
    <x v="33"/>
    <x v="225"/>
    <x v="759"/>
    <x v="0"/>
    <x v="57"/>
    <x v="2"/>
  </r>
  <r>
    <x v="57"/>
    <x v="77"/>
    <x v="5"/>
    <x v="5"/>
    <x v="0"/>
    <x v="0"/>
    <x v="33"/>
    <x v="156"/>
    <x v="874"/>
    <x v="0"/>
    <x v="57"/>
    <x v="2"/>
  </r>
  <r>
    <x v="57"/>
    <x v="139"/>
    <x v="5"/>
    <x v="5"/>
    <x v="0"/>
    <x v="0"/>
    <x v="33"/>
    <x v="110"/>
    <x v="1215"/>
    <x v="0"/>
    <x v="57"/>
    <x v="2"/>
  </r>
  <r>
    <x v="57"/>
    <x v="63"/>
    <x v="5"/>
    <x v="5"/>
    <x v="0"/>
    <x v="0"/>
    <x v="33"/>
    <x v="111"/>
    <x v="146"/>
    <x v="0"/>
    <x v="57"/>
    <x v="2"/>
  </r>
  <r>
    <x v="57"/>
    <x v="141"/>
    <x v="5"/>
    <x v="5"/>
    <x v="0"/>
    <x v="0"/>
    <x v="33"/>
    <x v="185"/>
    <x v="874"/>
    <x v="0"/>
    <x v="57"/>
    <x v="2"/>
  </r>
  <r>
    <x v="57"/>
    <x v="123"/>
    <x v="5"/>
    <x v="5"/>
    <x v="0"/>
    <x v="0"/>
    <x v="33"/>
    <x v="74"/>
    <x v="759"/>
    <x v="0"/>
    <x v="57"/>
    <x v="2"/>
  </r>
  <r>
    <x v="57"/>
    <x v="54"/>
    <x v="5"/>
    <x v="5"/>
    <x v="0"/>
    <x v="0"/>
    <x v="33"/>
    <x v="246"/>
    <x v="146"/>
    <x v="0"/>
    <x v="57"/>
    <x v="2"/>
  </r>
  <r>
    <x v="57"/>
    <x v="150"/>
    <x v="5"/>
    <x v="5"/>
    <x v="0"/>
    <x v="0"/>
    <x v="33"/>
    <x v="214"/>
    <x v="759"/>
    <x v="0"/>
    <x v="57"/>
    <x v="2"/>
  </r>
  <r>
    <x v="57"/>
    <x v="20"/>
    <x v="5"/>
    <x v="5"/>
    <x v="0"/>
    <x v="0"/>
    <x v="33"/>
    <x v="45"/>
    <x v="146"/>
    <x v="0"/>
    <x v="57"/>
    <x v="2"/>
  </r>
  <r>
    <x v="57"/>
    <x v="40"/>
    <x v="1"/>
    <x v="1"/>
    <x v="0"/>
    <x v="0"/>
    <x v="33"/>
    <x v="125"/>
    <x v="1132"/>
    <x v="0"/>
    <x v="57"/>
    <x v="2"/>
  </r>
  <r>
    <x v="57"/>
    <x v="95"/>
    <x v="1"/>
    <x v="1"/>
    <x v="0"/>
    <x v="0"/>
    <x v="33"/>
    <x v="97"/>
    <x v="874"/>
    <x v="0"/>
    <x v="57"/>
    <x v="2"/>
  </r>
  <r>
    <x v="57"/>
    <x v="151"/>
    <x v="1"/>
    <x v="1"/>
    <x v="0"/>
    <x v="0"/>
    <x v="33"/>
    <x v="166"/>
    <x v="146"/>
    <x v="0"/>
    <x v="57"/>
    <x v="2"/>
  </r>
  <r>
    <x v="57"/>
    <x v="41"/>
    <x v="1"/>
    <x v="1"/>
    <x v="0"/>
    <x v="0"/>
    <x v="33"/>
    <x v="113"/>
    <x v="899"/>
    <x v="0"/>
    <x v="57"/>
    <x v="2"/>
  </r>
  <r>
    <x v="57"/>
    <x v="127"/>
    <x v="1"/>
    <x v="1"/>
    <x v="0"/>
    <x v="0"/>
    <x v="33"/>
    <x v="85"/>
    <x v="146"/>
    <x v="0"/>
    <x v="57"/>
    <x v="2"/>
  </r>
  <r>
    <x v="57"/>
    <x v="42"/>
    <x v="1"/>
    <x v="1"/>
    <x v="0"/>
    <x v="0"/>
    <x v="33"/>
    <x v="167"/>
    <x v="859"/>
    <x v="0"/>
    <x v="57"/>
    <x v="2"/>
  </r>
  <r>
    <x v="57"/>
    <x v="8"/>
    <x v="1"/>
    <x v="1"/>
    <x v="0"/>
    <x v="0"/>
    <x v="33"/>
    <x v="187"/>
    <x v="874"/>
    <x v="0"/>
    <x v="57"/>
    <x v="2"/>
  </r>
  <r>
    <x v="57"/>
    <x v="101"/>
    <x v="1"/>
    <x v="1"/>
    <x v="0"/>
    <x v="0"/>
    <x v="33"/>
    <x v="207"/>
    <x v="759"/>
    <x v="0"/>
    <x v="57"/>
    <x v="2"/>
  </r>
  <r>
    <x v="57"/>
    <x v="152"/>
    <x v="1"/>
    <x v="1"/>
    <x v="0"/>
    <x v="0"/>
    <x v="33"/>
    <x v="194"/>
    <x v="146"/>
    <x v="0"/>
    <x v="57"/>
    <x v="2"/>
  </r>
  <r>
    <x v="57"/>
    <x v="1"/>
    <x v="1"/>
    <x v="1"/>
    <x v="0"/>
    <x v="0"/>
    <x v="1"/>
    <x v="1"/>
    <x v="1"/>
    <x v="419"/>
    <x v="57"/>
    <x v="2"/>
  </r>
  <r>
    <x v="57"/>
    <x v="118"/>
    <x v="2"/>
    <x v="2"/>
    <x v="0"/>
    <x v="1"/>
    <x v="33"/>
    <x v="69"/>
    <x v="874"/>
    <x v="0"/>
    <x v="57"/>
    <x v="2"/>
  </r>
  <r>
    <x v="57"/>
    <x v="107"/>
    <x v="2"/>
    <x v="2"/>
    <x v="0"/>
    <x v="1"/>
    <x v="33"/>
    <x v="158"/>
    <x v="874"/>
    <x v="0"/>
    <x v="57"/>
    <x v="2"/>
  </r>
  <r>
    <x v="57"/>
    <x v="84"/>
    <x v="2"/>
    <x v="2"/>
    <x v="0"/>
    <x v="1"/>
    <x v="33"/>
    <x v="203"/>
    <x v="874"/>
    <x v="0"/>
    <x v="57"/>
    <x v="2"/>
  </r>
  <r>
    <x v="57"/>
    <x v="2"/>
    <x v="2"/>
    <x v="2"/>
    <x v="0"/>
    <x v="1"/>
    <x v="33"/>
    <x v="140"/>
    <x v="874"/>
    <x v="0"/>
    <x v="57"/>
    <x v="2"/>
  </r>
  <r>
    <x v="57"/>
    <x v="110"/>
    <x v="2"/>
    <x v="2"/>
    <x v="0"/>
    <x v="1"/>
    <x v="33"/>
    <x v="171"/>
    <x v="874"/>
    <x v="0"/>
    <x v="57"/>
    <x v="2"/>
  </r>
  <r>
    <x v="57"/>
    <x v="71"/>
    <x v="6"/>
    <x v="6"/>
    <x v="0"/>
    <x v="1"/>
    <x v="33"/>
    <x v="37"/>
    <x v="874"/>
    <x v="0"/>
    <x v="57"/>
    <x v="2"/>
  </r>
  <r>
    <x v="57"/>
    <x v="134"/>
    <x v="6"/>
    <x v="6"/>
    <x v="0"/>
    <x v="1"/>
    <x v="33"/>
    <x v="226"/>
    <x v="874"/>
    <x v="0"/>
    <x v="57"/>
    <x v="2"/>
  </r>
  <r>
    <x v="57"/>
    <x v="96"/>
    <x v="6"/>
    <x v="6"/>
    <x v="0"/>
    <x v="1"/>
    <x v="33"/>
    <x v="165"/>
    <x v="874"/>
    <x v="0"/>
    <x v="57"/>
    <x v="2"/>
  </r>
  <r>
    <x v="57"/>
    <x v="137"/>
    <x v="6"/>
    <x v="6"/>
    <x v="0"/>
    <x v="1"/>
    <x v="33"/>
    <x v="102"/>
    <x v="146"/>
    <x v="0"/>
    <x v="57"/>
    <x v="2"/>
  </r>
  <r>
    <x v="57"/>
    <x v="23"/>
    <x v="3"/>
    <x v="3"/>
    <x v="0"/>
    <x v="1"/>
    <x v="33"/>
    <x v="221"/>
    <x v="874"/>
    <x v="0"/>
    <x v="57"/>
    <x v="2"/>
  </r>
  <r>
    <x v="57"/>
    <x v="19"/>
    <x v="3"/>
    <x v="3"/>
    <x v="0"/>
    <x v="1"/>
    <x v="33"/>
    <x v="62"/>
    <x v="874"/>
    <x v="0"/>
    <x v="57"/>
    <x v="2"/>
  </r>
  <r>
    <x v="57"/>
    <x v="79"/>
    <x v="3"/>
    <x v="3"/>
    <x v="0"/>
    <x v="1"/>
    <x v="33"/>
    <x v="142"/>
    <x v="874"/>
    <x v="0"/>
    <x v="57"/>
    <x v="2"/>
  </r>
  <r>
    <x v="57"/>
    <x v="56"/>
    <x v="3"/>
    <x v="3"/>
    <x v="0"/>
    <x v="1"/>
    <x v="33"/>
    <x v="153"/>
    <x v="874"/>
    <x v="0"/>
    <x v="57"/>
    <x v="2"/>
  </r>
  <r>
    <x v="57"/>
    <x v="62"/>
    <x v="4"/>
    <x v="4"/>
    <x v="0"/>
    <x v="1"/>
    <x v="33"/>
    <x v="176"/>
    <x v="874"/>
    <x v="0"/>
    <x v="57"/>
    <x v="2"/>
  </r>
  <r>
    <x v="57"/>
    <x v="90"/>
    <x v="0"/>
    <x v="0"/>
    <x v="0"/>
    <x v="1"/>
    <x v="33"/>
    <x v="79"/>
    <x v="874"/>
    <x v="0"/>
    <x v="57"/>
    <x v="2"/>
  </r>
  <r>
    <x v="57"/>
    <x v="116"/>
    <x v="0"/>
    <x v="0"/>
    <x v="0"/>
    <x v="1"/>
    <x v="33"/>
    <x v="64"/>
    <x v="874"/>
    <x v="0"/>
    <x v="57"/>
    <x v="2"/>
  </r>
  <r>
    <x v="57"/>
    <x v="100"/>
    <x v="0"/>
    <x v="0"/>
    <x v="0"/>
    <x v="1"/>
    <x v="33"/>
    <x v="73"/>
    <x v="874"/>
    <x v="0"/>
    <x v="57"/>
    <x v="2"/>
  </r>
  <r>
    <x v="57"/>
    <x v="142"/>
    <x v="0"/>
    <x v="0"/>
    <x v="0"/>
    <x v="1"/>
    <x v="33"/>
    <x v="119"/>
    <x v="874"/>
    <x v="0"/>
    <x v="57"/>
    <x v="2"/>
  </r>
  <r>
    <x v="57"/>
    <x v="76"/>
    <x v="5"/>
    <x v="5"/>
    <x v="0"/>
    <x v="1"/>
    <x v="33"/>
    <x v="182"/>
    <x v="874"/>
    <x v="0"/>
    <x v="57"/>
    <x v="2"/>
  </r>
  <r>
    <x v="57"/>
    <x v="115"/>
    <x v="5"/>
    <x v="5"/>
    <x v="0"/>
    <x v="1"/>
    <x v="33"/>
    <x v="213"/>
    <x v="874"/>
    <x v="0"/>
    <x v="57"/>
    <x v="2"/>
  </r>
  <r>
    <x v="57"/>
    <x v="125"/>
    <x v="5"/>
    <x v="5"/>
    <x v="0"/>
    <x v="1"/>
    <x v="33"/>
    <x v="82"/>
    <x v="874"/>
    <x v="0"/>
    <x v="57"/>
    <x v="2"/>
  </r>
  <r>
    <x v="57"/>
    <x v="54"/>
    <x v="5"/>
    <x v="5"/>
    <x v="0"/>
    <x v="1"/>
    <x v="33"/>
    <x v="246"/>
    <x v="874"/>
    <x v="0"/>
    <x v="57"/>
    <x v="2"/>
  </r>
  <r>
    <x v="57"/>
    <x v="40"/>
    <x v="1"/>
    <x v="1"/>
    <x v="0"/>
    <x v="1"/>
    <x v="33"/>
    <x v="125"/>
    <x v="759"/>
    <x v="0"/>
    <x v="57"/>
    <x v="2"/>
  </r>
  <r>
    <x v="57"/>
    <x v="1"/>
    <x v="1"/>
    <x v="1"/>
    <x v="0"/>
    <x v="1"/>
    <x v="1"/>
    <x v="1"/>
    <x v="1"/>
    <x v="367"/>
    <x v="57"/>
    <x v="2"/>
  </r>
  <r>
    <x v="58"/>
    <x v="139"/>
    <x v="5"/>
    <x v="5"/>
    <x v="0"/>
    <x v="2"/>
    <x v="33"/>
    <x v="110"/>
    <x v="782"/>
    <x v="0"/>
    <x v="58"/>
    <x v="2"/>
  </r>
  <r>
    <x v="58"/>
    <x v="1"/>
    <x v="1"/>
    <x v="1"/>
    <x v="0"/>
    <x v="2"/>
    <x v="1"/>
    <x v="1"/>
    <x v="1"/>
    <x v="420"/>
    <x v="58"/>
    <x v="2"/>
  </r>
  <r>
    <x v="60"/>
    <x v="102"/>
    <x v="6"/>
    <x v="6"/>
    <x v="0"/>
    <x v="0"/>
    <x v="33"/>
    <x v="141"/>
    <x v="874"/>
    <x v="0"/>
    <x v="60"/>
    <x v="2"/>
  </r>
  <r>
    <x v="60"/>
    <x v="1"/>
    <x v="1"/>
    <x v="1"/>
    <x v="0"/>
    <x v="0"/>
    <x v="1"/>
    <x v="1"/>
    <x v="1"/>
    <x v="216"/>
    <x v="60"/>
    <x v="2"/>
  </r>
  <r>
    <x v="62"/>
    <x v="71"/>
    <x v="6"/>
    <x v="6"/>
    <x v="0"/>
    <x v="2"/>
    <x v="32"/>
    <x v="37"/>
    <x v="1526"/>
    <x v="0"/>
    <x v="62"/>
    <x v="2"/>
  </r>
  <r>
    <x v="62"/>
    <x v="115"/>
    <x v="5"/>
    <x v="5"/>
    <x v="0"/>
    <x v="2"/>
    <x v="32"/>
    <x v="213"/>
    <x v="1527"/>
    <x v="0"/>
    <x v="62"/>
    <x v="2"/>
  </r>
  <r>
    <x v="62"/>
    <x v="1"/>
    <x v="1"/>
    <x v="1"/>
    <x v="0"/>
    <x v="2"/>
    <x v="1"/>
    <x v="1"/>
    <x v="1"/>
    <x v="421"/>
    <x v="62"/>
    <x v="2"/>
  </r>
  <r>
    <x v="63"/>
    <x v="64"/>
    <x v="2"/>
    <x v="2"/>
    <x v="0"/>
    <x v="2"/>
    <x v="32"/>
    <x v="139"/>
    <x v="1528"/>
    <x v="0"/>
    <x v="63"/>
    <x v="2"/>
  </r>
  <r>
    <x v="63"/>
    <x v="23"/>
    <x v="3"/>
    <x v="3"/>
    <x v="0"/>
    <x v="2"/>
    <x v="32"/>
    <x v="221"/>
    <x v="1529"/>
    <x v="0"/>
    <x v="63"/>
    <x v="2"/>
  </r>
  <r>
    <x v="63"/>
    <x v="43"/>
    <x v="3"/>
    <x v="3"/>
    <x v="0"/>
    <x v="2"/>
    <x v="32"/>
    <x v="71"/>
    <x v="1530"/>
    <x v="0"/>
    <x v="63"/>
    <x v="2"/>
  </r>
  <r>
    <x v="63"/>
    <x v="159"/>
    <x v="0"/>
    <x v="0"/>
    <x v="0"/>
    <x v="2"/>
    <x v="32"/>
    <x v="177"/>
    <x v="1336"/>
    <x v="0"/>
    <x v="63"/>
    <x v="2"/>
  </r>
  <r>
    <x v="63"/>
    <x v="117"/>
    <x v="0"/>
    <x v="0"/>
    <x v="0"/>
    <x v="2"/>
    <x v="32"/>
    <x v="65"/>
    <x v="1531"/>
    <x v="0"/>
    <x v="63"/>
    <x v="2"/>
  </r>
  <r>
    <x v="63"/>
    <x v="155"/>
    <x v="1"/>
    <x v="1"/>
    <x v="0"/>
    <x v="2"/>
    <x v="32"/>
    <x v="145"/>
    <x v="1532"/>
    <x v="0"/>
    <x v="63"/>
    <x v="2"/>
  </r>
  <r>
    <x v="63"/>
    <x v="1"/>
    <x v="1"/>
    <x v="1"/>
    <x v="0"/>
    <x v="2"/>
    <x v="1"/>
    <x v="1"/>
    <x v="1"/>
    <x v="422"/>
    <x v="63"/>
    <x v="2"/>
  </r>
  <r>
    <x v="64"/>
    <x v="1"/>
    <x v="1"/>
    <x v="1"/>
    <x v="0"/>
    <x v="2"/>
    <x v="1"/>
    <x v="1"/>
    <x v="1"/>
    <x v="423"/>
    <x v="64"/>
    <x v="2"/>
  </r>
  <r>
    <x v="65"/>
    <x v="10"/>
    <x v="3"/>
    <x v="3"/>
    <x v="0"/>
    <x v="2"/>
    <x v="33"/>
    <x v="123"/>
    <x v="1533"/>
    <x v="0"/>
    <x v="65"/>
    <x v="2"/>
  </r>
  <r>
    <x v="65"/>
    <x v="135"/>
    <x v="3"/>
    <x v="3"/>
    <x v="0"/>
    <x v="2"/>
    <x v="32"/>
    <x v="149"/>
    <x v="1533"/>
    <x v="0"/>
    <x v="65"/>
    <x v="2"/>
  </r>
  <r>
    <x v="65"/>
    <x v="150"/>
    <x v="5"/>
    <x v="5"/>
    <x v="0"/>
    <x v="2"/>
    <x v="32"/>
    <x v="214"/>
    <x v="1534"/>
    <x v="0"/>
    <x v="65"/>
    <x v="2"/>
  </r>
  <r>
    <x v="65"/>
    <x v="101"/>
    <x v="1"/>
    <x v="1"/>
    <x v="0"/>
    <x v="2"/>
    <x v="32"/>
    <x v="207"/>
    <x v="1535"/>
    <x v="0"/>
    <x v="65"/>
    <x v="2"/>
  </r>
  <r>
    <x v="65"/>
    <x v="128"/>
    <x v="1"/>
    <x v="1"/>
    <x v="0"/>
    <x v="2"/>
    <x v="32"/>
    <x v="164"/>
    <x v="1536"/>
    <x v="0"/>
    <x v="65"/>
    <x v="2"/>
  </r>
  <r>
    <x v="65"/>
    <x v="1"/>
    <x v="1"/>
    <x v="1"/>
    <x v="0"/>
    <x v="2"/>
    <x v="1"/>
    <x v="1"/>
    <x v="1"/>
    <x v="424"/>
    <x v="65"/>
    <x v="2"/>
  </r>
  <r>
    <x v="65"/>
    <x v="87"/>
    <x v="6"/>
    <x v="6"/>
    <x v="0"/>
    <x v="0"/>
    <x v="33"/>
    <x v="189"/>
    <x v="874"/>
    <x v="0"/>
    <x v="65"/>
    <x v="2"/>
  </r>
  <r>
    <x v="65"/>
    <x v="1"/>
    <x v="1"/>
    <x v="1"/>
    <x v="0"/>
    <x v="0"/>
    <x v="1"/>
    <x v="1"/>
    <x v="1"/>
    <x v="216"/>
    <x v="65"/>
    <x v="2"/>
  </r>
  <r>
    <x v="66"/>
    <x v="64"/>
    <x v="2"/>
    <x v="2"/>
    <x v="0"/>
    <x v="2"/>
    <x v="32"/>
    <x v="139"/>
    <x v="493"/>
    <x v="0"/>
    <x v="66"/>
    <x v="2"/>
  </r>
  <r>
    <x v="66"/>
    <x v="43"/>
    <x v="3"/>
    <x v="3"/>
    <x v="0"/>
    <x v="2"/>
    <x v="32"/>
    <x v="71"/>
    <x v="1286"/>
    <x v="0"/>
    <x v="66"/>
    <x v="2"/>
  </r>
  <r>
    <x v="66"/>
    <x v="68"/>
    <x v="4"/>
    <x v="4"/>
    <x v="0"/>
    <x v="2"/>
    <x v="32"/>
    <x v="222"/>
    <x v="1537"/>
    <x v="0"/>
    <x v="66"/>
    <x v="2"/>
  </r>
  <r>
    <x v="66"/>
    <x v="160"/>
    <x v="0"/>
    <x v="0"/>
    <x v="0"/>
    <x v="2"/>
    <x v="32"/>
    <x v="179"/>
    <x v="1538"/>
    <x v="0"/>
    <x v="66"/>
    <x v="2"/>
  </r>
  <r>
    <x v="66"/>
    <x v="41"/>
    <x v="1"/>
    <x v="1"/>
    <x v="0"/>
    <x v="2"/>
    <x v="32"/>
    <x v="113"/>
    <x v="1539"/>
    <x v="0"/>
    <x v="66"/>
    <x v="2"/>
  </r>
  <r>
    <x v="66"/>
    <x v="1"/>
    <x v="1"/>
    <x v="1"/>
    <x v="0"/>
    <x v="2"/>
    <x v="1"/>
    <x v="1"/>
    <x v="1"/>
    <x v="425"/>
    <x v="66"/>
    <x v="2"/>
  </r>
  <r>
    <x v="67"/>
    <x v="144"/>
    <x v="2"/>
    <x v="2"/>
    <x v="0"/>
    <x v="2"/>
    <x v="33"/>
    <x v="162"/>
    <x v="1540"/>
    <x v="0"/>
    <x v="67"/>
    <x v="2"/>
  </r>
  <r>
    <x v="67"/>
    <x v="65"/>
    <x v="6"/>
    <x v="6"/>
    <x v="0"/>
    <x v="2"/>
    <x v="32"/>
    <x v="190"/>
    <x v="1311"/>
    <x v="0"/>
    <x v="67"/>
    <x v="2"/>
  </r>
  <r>
    <x v="67"/>
    <x v="108"/>
    <x v="3"/>
    <x v="3"/>
    <x v="0"/>
    <x v="2"/>
    <x v="32"/>
    <x v="63"/>
    <x v="1541"/>
    <x v="0"/>
    <x v="67"/>
    <x v="2"/>
  </r>
  <r>
    <x v="67"/>
    <x v="79"/>
    <x v="3"/>
    <x v="3"/>
    <x v="0"/>
    <x v="2"/>
    <x v="32"/>
    <x v="142"/>
    <x v="1542"/>
    <x v="0"/>
    <x v="67"/>
    <x v="2"/>
  </r>
  <r>
    <x v="67"/>
    <x v="50"/>
    <x v="4"/>
    <x v="4"/>
    <x v="0"/>
    <x v="2"/>
    <x v="32"/>
    <x v="77"/>
    <x v="1543"/>
    <x v="0"/>
    <x v="67"/>
    <x v="2"/>
  </r>
  <r>
    <x v="67"/>
    <x v="117"/>
    <x v="0"/>
    <x v="0"/>
    <x v="0"/>
    <x v="2"/>
    <x v="32"/>
    <x v="65"/>
    <x v="1544"/>
    <x v="0"/>
    <x v="67"/>
    <x v="2"/>
  </r>
  <r>
    <x v="67"/>
    <x v="115"/>
    <x v="5"/>
    <x v="5"/>
    <x v="0"/>
    <x v="2"/>
    <x v="32"/>
    <x v="213"/>
    <x v="1545"/>
    <x v="0"/>
    <x v="67"/>
    <x v="2"/>
  </r>
  <r>
    <x v="67"/>
    <x v="13"/>
    <x v="5"/>
    <x v="5"/>
    <x v="0"/>
    <x v="2"/>
    <x v="32"/>
    <x v="120"/>
    <x v="1546"/>
    <x v="0"/>
    <x v="67"/>
    <x v="2"/>
  </r>
  <r>
    <x v="67"/>
    <x v="77"/>
    <x v="5"/>
    <x v="5"/>
    <x v="0"/>
    <x v="2"/>
    <x v="32"/>
    <x v="156"/>
    <x v="1547"/>
    <x v="0"/>
    <x v="67"/>
    <x v="2"/>
  </r>
  <r>
    <x v="67"/>
    <x v="1"/>
    <x v="1"/>
    <x v="1"/>
    <x v="0"/>
    <x v="2"/>
    <x v="1"/>
    <x v="1"/>
    <x v="1"/>
    <x v="426"/>
    <x v="67"/>
    <x v="2"/>
  </r>
  <r>
    <x v="67"/>
    <x v="129"/>
    <x v="2"/>
    <x v="2"/>
    <x v="0"/>
    <x v="1"/>
    <x v="33"/>
    <x v="204"/>
    <x v="874"/>
    <x v="0"/>
    <x v="67"/>
    <x v="2"/>
  </r>
  <r>
    <x v="67"/>
    <x v="1"/>
    <x v="1"/>
    <x v="1"/>
    <x v="0"/>
    <x v="1"/>
    <x v="1"/>
    <x v="1"/>
    <x v="1"/>
    <x v="216"/>
    <x v="67"/>
    <x v="2"/>
  </r>
  <r>
    <x v="0"/>
    <x v="160"/>
    <x v="0"/>
    <x v="0"/>
    <x v="0"/>
    <x v="2"/>
    <x v="37"/>
    <x v="179"/>
    <x v="1548"/>
    <x v="0"/>
    <x v="0"/>
    <x v="3"/>
  </r>
  <r>
    <x v="0"/>
    <x v="1"/>
    <x v="1"/>
    <x v="1"/>
    <x v="0"/>
    <x v="2"/>
    <x v="1"/>
    <x v="1"/>
    <x v="1"/>
    <x v="427"/>
    <x v="0"/>
    <x v="3"/>
  </r>
  <r>
    <x v="3"/>
    <x v="1"/>
    <x v="1"/>
    <x v="1"/>
    <x v="0"/>
    <x v="2"/>
    <x v="1"/>
    <x v="1"/>
    <x v="1"/>
    <x v="221"/>
    <x v="3"/>
    <x v="3"/>
  </r>
  <r>
    <x v="6"/>
    <x v="58"/>
    <x v="1"/>
    <x v="1"/>
    <x v="0"/>
    <x v="2"/>
    <x v="37"/>
    <x v="84"/>
    <x v="1549"/>
    <x v="0"/>
    <x v="6"/>
    <x v="3"/>
  </r>
  <r>
    <x v="6"/>
    <x v="1"/>
    <x v="1"/>
    <x v="1"/>
    <x v="0"/>
    <x v="2"/>
    <x v="1"/>
    <x v="1"/>
    <x v="1"/>
    <x v="428"/>
    <x v="6"/>
    <x v="3"/>
  </r>
  <r>
    <x v="7"/>
    <x v="22"/>
    <x v="1"/>
    <x v="1"/>
    <x v="0"/>
    <x v="2"/>
    <x v="37"/>
    <x v="211"/>
    <x v="1550"/>
    <x v="0"/>
    <x v="7"/>
    <x v="3"/>
  </r>
  <r>
    <x v="7"/>
    <x v="1"/>
    <x v="1"/>
    <x v="1"/>
    <x v="0"/>
    <x v="2"/>
    <x v="1"/>
    <x v="1"/>
    <x v="1"/>
    <x v="429"/>
    <x v="7"/>
    <x v="3"/>
  </r>
  <r>
    <x v="8"/>
    <x v="55"/>
    <x v="1"/>
    <x v="1"/>
    <x v="0"/>
    <x v="2"/>
    <x v="37"/>
    <x v="188"/>
    <x v="1129"/>
    <x v="0"/>
    <x v="8"/>
    <x v="3"/>
  </r>
  <r>
    <x v="8"/>
    <x v="1"/>
    <x v="1"/>
    <x v="1"/>
    <x v="0"/>
    <x v="2"/>
    <x v="1"/>
    <x v="1"/>
    <x v="1"/>
    <x v="430"/>
    <x v="8"/>
    <x v="3"/>
  </r>
  <r>
    <x v="70"/>
    <x v="22"/>
    <x v="1"/>
    <x v="1"/>
    <x v="0"/>
    <x v="2"/>
    <x v="37"/>
    <x v="211"/>
    <x v="1551"/>
    <x v="0"/>
    <x v="70"/>
    <x v="3"/>
  </r>
  <r>
    <x v="70"/>
    <x v="1"/>
    <x v="1"/>
    <x v="1"/>
    <x v="0"/>
    <x v="2"/>
    <x v="1"/>
    <x v="1"/>
    <x v="1"/>
    <x v="431"/>
    <x v="70"/>
    <x v="3"/>
  </r>
  <r>
    <x v="12"/>
    <x v="41"/>
    <x v="1"/>
    <x v="1"/>
    <x v="0"/>
    <x v="2"/>
    <x v="37"/>
    <x v="113"/>
    <x v="1552"/>
    <x v="0"/>
    <x v="12"/>
    <x v="3"/>
  </r>
  <r>
    <x v="12"/>
    <x v="1"/>
    <x v="1"/>
    <x v="1"/>
    <x v="0"/>
    <x v="2"/>
    <x v="1"/>
    <x v="1"/>
    <x v="1"/>
    <x v="432"/>
    <x v="12"/>
    <x v="3"/>
  </r>
  <r>
    <x v="14"/>
    <x v="1"/>
    <x v="1"/>
    <x v="1"/>
    <x v="0"/>
    <x v="2"/>
    <x v="1"/>
    <x v="1"/>
    <x v="1"/>
    <x v="433"/>
    <x v="14"/>
    <x v="3"/>
  </r>
  <r>
    <x v="15"/>
    <x v="71"/>
    <x v="6"/>
    <x v="6"/>
    <x v="0"/>
    <x v="2"/>
    <x v="37"/>
    <x v="37"/>
    <x v="816"/>
    <x v="0"/>
    <x v="15"/>
    <x v="3"/>
  </r>
  <r>
    <x v="15"/>
    <x v="1"/>
    <x v="1"/>
    <x v="1"/>
    <x v="0"/>
    <x v="2"/>
    <x v="1"/>
    <x v="1"/>
    <x v="1"/>
    <x v="221"/>
    <x v="15"/>
    <x v="3"/>
  </r>
  <r>
    <x v="16"/>
    <x v="128"/>
    <x v="1"/>
    <x v="1"/>
    <x v="0"/>
    <x v="2"/>
    <x v="37"/>
    <x v="164"/>
    <x v="1553"/>
    <x v="0"/>
    <x v="16"/>
    <x v="3"/>
  </r>
  <r>
    <x v="16"/>
    <x v="1"/>
    <x v="1"/>
    <x v="1"/>
    <x v="0"/>
    <x v="2"/>
    <x v="1"/>
    <x v="1"/>
    <x v="1"/>
    <x v="434"/>
    <x v="16"/>
    <x v="3"/>
  </r>
  <r>
    <x v="72"/>
    <x v="125"/>
    <x v="5"/>
    <x v="5"/>
    <x v="0"/>
    <x v="2"/>
    <x v="37"/>
    <x v="82"/>
    <x v="911"/>
    <x v="0"/>
    <x v="72"/>
    <x v="3"/>
  </r>
  <r>
    <x v="72"/>
    <x v="1"/>
    <x v="1"/>
    <x v="1"/>
    <x v="0"/>
    <x v="2"/>
    <x v="1"/>
    <x v="1"/>
    <x v="1"/>
    <x v="232"/>
    <x v="72"/>
    <x v="3"/>
  </r>
  <r>
    <x v="24"/>
    <x v="129"/>
    <x v="2"/>
    <x v="2"/>
    <x v="0"/>
    <x v="2"/>
    <x v="38"/>
    <x v="204"/>
    <x v="1554"/>
    <x v="0"/>
    <x v="24"/>
    <x v="3"/>
  </r>
  <r>
    <x v="24"/>
    <x v="39"/>
    <x v="4"/>
    <x v="4"/>
    <x v="0"/>
    <x v="2"/>
    <x v="37"/>
    <x v="210"/>
    <x v="1"/>
    <x v="435"/>
    <x v="24"/>
    <x v="3"/>
  </r>
  <r>
    <x v="27"/>
    <x v="77"/>
    <x v="5"/>
    <x v="5"/>
    <x v="0"/>
    <x v="2"/>
    <x v="37"/>
    <x v="156"/>
    <x v="1555"/>
    <x v="0"/>
    <x v="27"/>
    <x v="3"/>
  </r>
  <r>
    <x v="27"/>
    <x v="41"/>
    <x v="1"/>
    <x v="1"/>
    <x v="0"/>
    <x v="2"/>
    <x v="37"/>
    <x v="113"/>
    <x v="1556"/>
    <x v="0"/>
    <x v="27"/>
    <x v="3"/>
  </r>
  <r>
    <x v="27"/>
    <x v="1"/>
    <x v="1"/>
    <x v="1"/>
    <x v="0"/>
    <x v="2"/>
    <x v="1"/>
    <x v="1"/>
    <x v="1"/>
    <x v="436"/>
    <x v="27"/>
    <x v="3"/>
  </r>
  <r>
    <x v="73"/>
    <x v="40"/>
    <x v="1"/>
    <x v="1"/>
    <x v="0"/>
    <x v="2"/>
    <x v="37"/>
    <x v="125"/>
    <x v="1557"/>
    <x v="0"/>
    <x v="73"/>
    <x v="3"/>
  </r>
  <r>
    <x v="73"/>
    <x v="1"/>
    <x v="1"/>
    <x v="1"/>
    <x v="0"/>
    <x v="2"/>
    <x v="1"/>
    <x v="1"/>
    <x v="1"/>
    <x v="437"/>
    <x v="73"/>
    <x v="3"/>
  </r>
  <r>
    <x v="35"/>
    <x v="128"/>
    <x v="1"/>
    <x v="1"/>
    <x v="0"/>
    <x v="2"/>
    <x v="37"/>
    <x v="164"/>
    <x v="891"/>
    <x v="0"/>
    <x v="35"/>
    <x v="3"/>
  </r>
  <r>
    <x v="35"/>
    <x v="1"/>
    <x v="1"/>
    <x v="1"/>
    <x v="0"/>
    <x v="2"/>
    <x v="1"/>
    <x v="1"/>
    <x v="1"/>
    <x v="438"/>
    <x v="35"/>
    <x v="3"/>
  </r>
  <r>
    <x v="36"/>
    <x v="77"/>
    <x v="5"/>
    <x v="5"/>
    <x v="0"/>
    <x v="2"/>
    <x v="37"/>
    <x v="156"/>
    <x v="1558"/>
    <x v="0"/>
    <x v="36"/>
    <x v="3"/>
  </r>
  <r>
    <x v="36"/>
    <x v="58"/>
    <x v="1"/>
    <x v="1"/>
    <x v="0"/>
    <x v="2"/>
    <x v="37"/>
    <x v="84"/>
    <x v="1559"/>
    <x v="0"/>
    <x v="36"/>
    <x v="3"/>
  </r>
  <r>
    <x v="36"/>
    <x v="1"/>
    <x v="1"/>
    <x v="1"/>
    <x v="0"/>
    <x v="2"/>
    <x v="1"/>
    <x v="1"/>
    <x v="1"/>
    <x v="439"/>
    <x v="36"/>
    <x v="3"/>
  </r>
  <r>
    <x v="74"/>
    <x v="98"/>
    <x v="1"/>
    <x v="1"/>
    <x v="0"/>
    <x v="2"/>
    <x v="37"/>
    <x v="198"/>
    <x v="899"/>
    <x v="0"/>
    <x v="74"/>
    <x v="3"/>
  </r>
  <r>
    <x v="74"/>
    <x v="1"/>
    <x v="1"/>
    <x v="1"/>
    <x v="0"/>
    <x v="2"/>
    <x v="1"/>
    <x v="1"/>
    <x v="1"/>
    <x v="355"/>
    <x v="74"/>
    <x v="3"/>
  </r>
  <r>
    <x v="75"/>
    <x v="33"/>
    <x v="1"/>
    <x v="1"/>
    <x v="0"/>
    <x v="2"/>
    <x v="37"/>
    <x v="241"/>
    <x v="1560"/>
    <x v="0"/>
    <x v="75"/>
    <x v="3"/>
  </r>
  <r>
    <x v="75"/>
    <x v="101"/>
    <x v="1"/>
    <x v="1"/>
    <x v="0"/>
    <x v="2"/>
    <x v="37"/>
    <x v="207"/>
    <x v="1338"/>
    <x v="0"/>
    <x v="75"/>
    <x v="3"/>
  </r>
  <r>
    <x v="75"/>
    <x v="1"/>
    <x v="1"/>
    <x v="1"/>
    <x v="0"/>
    <x v="2"/>
    <x v="1"/>
    <x v="1"/>
    <x v="1"/>
    <x v="440"/>
    <x v="75"/>
    <x v="3"/>
  </r>
  <r>
    <x v="41"/>
    <x v="1"/>
    <x v="1"/>
    <x v="1"/>
    <x v="0"/>
    <x v="2"/>
    <x v="1"/>
    <x v="1"/>
    <x v="1"/>
    <x v="441"/>
    <x v="41"/>
    <x v="3"/>
  </r>
  <r>
    <x v="45"/>
    <x v="108"/>
    <x v="3"/>
    <x v="3"/>
    <x v="0"/>
    <x v="2"/>
    <x v="38"/>
    <x v="63"/>
    <x v="768"/>
    <x v="0"/>
    <x v="45"/>
    <x v="3"/>
  </r>
  <r>
    <x v="45"/>
    <x v="1"/>
    <x v="1"/>
    <x v="1"/>
    <x v="0"/>
    <x v="2"/>
    <x v="1"/>
    <x v="1"/>
    <x v="1"/>
    <x v="442"/>
    <x v="45"/>
    <x v="3"/>
  </r>
  <r>
    <x v="46"/>
    <x v="50"/>
    <x v="4"/>
    <x v="4"/>
    <x v="0"/>
    <x v="2"/>
    <x v="37"/>
    <x v="77"/>
    <x v="1561"/>
    <x v="0"/>
    <x v="46"/>
    <x v="3"/>
  </r>
  <r>
    <x v="46"/>
    <x v="1"/>
    <x v="1"/>
    <x v="1"/>
    <x v="0"/>
    <x v="2"/>
    <x v="1"/>
    <x v="1"/>
    <x v="1"/>
    <x v="443"/>
    <x v="46"/>
    <x v="3"/>
  </r>
  <r>
    <x v="49"/>
    <x v="101"/>
    <x v="1"/>
    <x v="1"/>
    <x v="0"/>
    <x v="2"/>
    <x v="37"/>
    <x v="207"/>
    <x v="1562"/>
    <x v="0"/>
    <x v="49"/>
    <x v="3"/>
  </r>
  <r>
    <x v="49"/>
    <x v="1"/>
    <x v="1"/>
    <x v="1"/>
    <x v="0"/>
    <x v="2"/>
    <x v="1"/>
    <x v="1"/>
    <x v="1"/>
    <x v="444"/>
    <x v="49"/>
    <x v="3"/>
  </r>
  <r>
    <x v="51"/>
    <x v="70"/>
    <x v="2"/>
    <x v="2"/>
    <x v="0"/>
    <x v="2"/>
    <x v="37"/>
    <x v="36"/>
    <x v="1563"/>
    <x v="0"/>
    <x v="51"/>
    <x v="3"/>
  </r>
  <r>
    <x v="51"/>
    <x v="1"/>
    <x v="1"/>
    <x v="1"/>
    <x v="0"/>
    <x v="2"/>
    <x v="1"/>
    <x v="1"/>
    <x v="1"/>
    <x v="445"/>
    <x v="51"/>
    <x v="3"/>
  </r>
  <r>
    <x v="52"/>
    <x v="98"/>
    <x v="1"/>
    <x v="1"/>
    <x v="0"/>
    <x v="2"/>
    <x v="37"/>
    <x v="198"/>
    <x v="1564"/>
    <x v="0"/>
    <x v="52"/>
    <x v="3"/>
  </r>
  <r>
    <x v="52"/>
    <x v="1"/>
    <x v="1"/>
    <x v="1"/>
    <x v="0"/>
    <x v="2"/>
    <x v="1"/>
    <x v="1"/>
    <x v="1"/>
    <x v="446"/>
    <x v="52"/>
    <x v="3"/>
  </r>
  <r>
    <x v="54"/>
    <x v="21"/>
    <x v="6"/>
    <x v="6"/>
    <x v="0"/>
    <x v="2"/>
    <x v="37"/>
    <x v="70"/>
    <x v="816"/>
    <x v="0"/>
    <x v="54"/>
    <x v="3"/>
  </r>
  <r>
    <x v="54"/>
    <x v="1"/>
    <x v="1"/>
    <x v="1"/>
    <x v="0"/>
    <x v="2"/>
    <x v="1"/>
    <x v="1"/>
    <x v="1"/>
    <x v="447"/>
    <x v="54"/>
    <x v="3"/>
  </r>
  <r>
    <x v="55"/>
    <x v="70"/>
    <x v="2"/>
    <x v="2"/>
    <x v="0"/>
    <x v="3"/>
    <x v="37"/>
    <x v="36"/>
    <x v="1565"/>
    <x v="0"/>
    <x v="55"/>
    <x v="3"/>
  </r>
  <r>
    <x v="55"/>
    <x v="71"/>
    <x v="6"/>
    <x v="6"/>
    <x v="0"/>
    <x v="3"/>
    <x v="37"/>
    <x v="37"/>
    <x v="1566"/>
    <x v="0"/>
    <x v="55"/>
    <x v="3"/>
  </r>
  <r>
    <x v="55"/>
    <x v="1"/>
    <x v="1"/>
    <x v="1"/>
    <x v="0"/>
    <x v="3"/>
    <x v="1"/>
    <x v="1"/>
    <x v="1"/>
    <x v="448"/>
    <x v="55"/>
    <x v="3"/>
  </r>
  <r>
    <x v="55"/>
    <x v="1"/>
    <x v="1"/>
    <x v="1"/>
    <x v="0"/>
    <x v="24"/>
    <x v="1"/>
    <x v="1"/>
    <x v="1"/>
    <x v="449"/>
    <x v="55"/>
    <x v="3"/>
  </r>
  <r>
    <x v="55"/>
    <x v="89"/>
    <x v="4"/>
    <x v="4"/>
    <x v="0"/>
    <x v="4"/>
    <x v="37"/>
    <x v="154"/>
    <x v="1567"/>
    <x v="0"/>
    <x v="55"/>
    <x v="3"/>
  </r>
  <r>
    <x v="55"/>
    <x v="1"/>
    <x v="1"/>
    <x v="1"/>
    <x v="0"/>
    <x v="4"/>
    <x v="1"/>
    <x v="1"/>
    <x v="1"/>
    <x v="450"/>
    <x v="55"/>
    <x v="3"/>
  </r>
  <r>
    <x v="55"/>
    <x v="39"/>
    <x v="4"/>
    <x v="4"/>
    <x v="0"/>
    <x v="5"/>
    <x v="37"/>
    <x v="210"/>
    <x v="1554"/>
    <x v="0"/>
    <x v="55"/>
    <x v="3"/>
  </r>
  <r>
    <x v="55"/>
    <x v="1"/>
    <x v="1"/>
    <x v="1"/>
    <x v="0"/>
    <x v="5"/>
    <x v="1"/>
    <x v="1"/>
    <x v="1"/>
    <x v="451"/>
    <x v="55"/>
    <x v="3"/>
  </r>
  <r>
    <x v="55"/>
    <x v="86"/>
    <x v="6"/>
    <x v="6"/>
    <x v="0"/>
    <x v="6"/>
    <x v="38"/>
    <x v="224"/>
    <x v="1568"/>
    <x v="0"/>
    <x v="55"/>
    <x v="3"/>
  </r>
  <r>
    <x v="55"/>
    <x v="135"/>
    <x v="3"/>
    <x v="3"/>
    <x v="0"/>
    <x v="6"/>
    <x v="38"/>
    <x v="149"/>
    <x v="1569"/>
    <x v="0"/>
    <x v="55"/>
    <x v="3"/>
  </r>
  <r>
    <x v="55"/>
    <x v="89"/>
    <x v="4"/>
    <x v="4"/>
    <x v="0"/>
    <x v="6"/>
    <x v="38"/>
    <x v="154"/>
    <x v="1570"/>
    <x v="0"/>
    <x v="55"/>
    <x v="3"/>
  </r>
  <r>
    <x v="55"/>
    <x v="92"/>
    <x v="0"/>
    <x v="0"/>
    <x v="0"/>
    <x v="6"/>
    <x v="38"/>
    <x v="109"/>
    <x v="1571"/>
    <x v="0"/>
    <x v="55"/>
    <x v="3"/>
  </r>
  <r>
    <x v="55"/>
    <x v="122"/>
    <x v="0"/>
    <x v="0"/>
    <x v="0"/>
    <x v="6"/>
    <x v="38"/>
    <x v="181"/>
    <x v="1572"/>
    <x v="0"/>
    <x v="55"/>
    <x v="3"/>
  </r>
  <r>
    <x v="55"/>
    <x v="139"/>
    <x v="5"/>
    <x v="5"/>
    <x v="0"/>
    <x v="6"/>
    <x v="38"/>
    <x v="110"/>
    <x v="1573"/>
    <x v="0"/>
    <x v="55"/>
    <x v="3"/>
  </r>
  <r>
    <x v="55"/>
    <x v="150"/>
    <x v="5"/>
    <x v="5"/>
    <x v="0"/>
    <x v="6"/>
    <x v="37"/>
    <x v="214"/>
    <x v="1574"/>
    <x v="0"/>
    <x v="55"/>
    <x v="3"/>
  </r>
  <r>
    <x v="55"/>
    <x v="83"/>
    <x v="1"/>
    <x v="1"/>
    <x v="0"/>
    <x v="6"/>
    <x v="38"/>
    <x v="215"/>
    <x v="1575"/>
    <x v="0"/>
    <x v="55"/>
    <x v="3"/>
  </r>
  <r>
    <x v="55"/>
    <x v="40"/>
    <x v="1"/>
    <x v="1"/>
    <x v="0"/>
    <x v="6"/>
    <x v="37"/>
    <x v="125"/>
    <x v="1576"/>
    <x v="0"/>
    <x v="55"/>
    <x v="3"/>
  </r>
  <r>
    <x v="55"/>
    <x v="14"/>
    <x v="1"/>
    <x v="1"/>
    <x v="0"/>
    <x v="6"/>
    <x v="38"/>
    <x v="112"/>
    <x v="1577"/>
    <x v="0"/>
    <x v="55"/>
    <x v="3"/>
  </r>
  <r>
    <x v="55"/>
    <x v="41"/>
    <x v="1"/>
    <x v="1"/>
    <x v="0"/>
    <x v="6"/>
    <x v="37"/>
    <x v="113"/>
    <x v="1578"/>
    <x v="0"/>
    <x v="55"/>
    <x v="3"/>
  </r>
  <r>
    <x v="55"/>
    <x v="22"/>
    <x v="1"/>
    <x v="1"/>
    <x v="0"/>
    <x v="6"/>
    <x v="37"/>
    <x v="211"/>
    <x v="1579"/>
    <x v="0"/>
    <x v="55"/>
    <x v="3"/>
  </r>
  <r>
    <x v="55"/>
    <x v="33"/>
    <x v="1"/>
    <x v="1"/>
    <x v="0"/>
    <x v="6"/>
    <x v="37"/>
    <x v="241"/>
    <x v="1580"/>
    <x v="0"/>
    <x v="55"/>
    <x v="3"/>
  </r>
  <r>
    <x v="55"/>
    <x v="101"/>
    <x v="1"/>
    <x v="1"/>
    <x v="0"/>
    <x v="6"/>
    <x v="37"/>
    <x v="207"/>
    <x v="1424"/>
    <x v="0"/>
    <x v="55"/>
    <x v="3"/>
  </r>
  <r>
    <x v="55"/>
    <x v="1"/>
    <x v="1"/>
    <x v="1"/>
    <x v="0"/>
    <x v="6"/>
    <x v="1"/>
    <x v="1"/>
    <x v="1"/>
    <x v="452"/>
    <x v="55"/>
    <x v="3"/>
  </r>
  <r>
    <x v="55"/>
    <x v="96"/>
    <x v="6"/>
    <x v="6"/>
    <x v="0"/>
    <x v="7"/>
    <x v="37"/>
    <x v="165"/>
    <x v="1"/>
    <x v="453"/>
    <x v="55"/>
    <x v="3"/>
  </r>
  <r>
    <x v="55"/>
    <x v="50"/>
    <x v="4"/>
    <x v="4"/>
    <x v="0"/>
    <x v="7"/>
    <x v="37"/>
    <x v="77"/>
    <x v="1581"/>
    <x v="0"/>
    <x v="55"/>
    <x v="3"/>
  </r>
  <r>
    <x v="55"/>
    <x v="39"/>
    <x v="4"/>
    <x v="4"/>
    <x v="0"/>
    <x v="7"/>
    <x v="37"/>
    <x v="210"/>
    <x v="1582"/>
    <x v="0"/>
    <x v="55"/>
    <x v="3"/>
  </r>
  <r>
    <x v="55"/>
    <x v="39"/>
    <x v="4"/>
    <x v="4"/>
    <x v="0"/>
    <x v="7"/>
    <x v="37"/>
    <x v="210"/>
    <x v="1"/>
    <x v="454"/>
    <x v="55"/>
    <x v="3"/>
  </r>
  <r>
    <x v="55"/>
    <x v="40"/>
    <x v="1"/>
    <x v="1"/>
    <x v="0"/>
    <x v="7"/>
    <x v="37"/>
    <x v="125"/>
    <x v="1583"/>
    <x v="0"/>
    <x v="55"/>
    <x v="3"/>
  </r>
  <r>
    <x v="55"/>
    <x v="1"/>
    <x v="1"/>
    <x v="1"/>
    <x v="0"/>
    <x v="7"/>
    <x v="1"/>
    <x v="1"/>
    <x v="1"/>
    <x v="455"/>
    <x v="55"/>
    <x v="3"/>
  </r>
  <r>
    <x v="55"/>
    <x v="169"/>
    <x v="6"/>
    <x v="6"/>
    <x v="0"/>
    <x v="8"/>
    <x v="38"/>
    <x v="249"/>
    <x v="1584"/>
    <x v="0"/>
    <x v="55"/>
    <x v="3"/>
  </r>
  <r>
    <x v="55"/>
    <x v="4"/>
    <x v="4"/>
    <x v="4"/>
    <x v="0"/>
    <x v="8"/>
    <x v="38"/>
    <x v="199"/>
    <x v="1585"/>
    <x v="0"/>
    <x v="55"/>
    <x v="3"/>
  </r>
  <r>
    <x v="55"/>
    <x v="1"/>
    <x v="1"/>
    <x v="1"/>
    <x v="0"/>
    <x v="8"/>
    <x v="1"/>
    <x v="1"/>
    <x v="1"/>
    <x v="456"/>
    <x v="55"/>
    <x v="3"/>
  </r>
  <r>
    <x v="55"/>
    <x v="107"/>
    <x v="2"/>
    <x v="2"/>
    <x v="0"/>
    <x v="9"/>
    <x v="37"/>
    <x v="158"/>
    <x v="910"/>
    <x v="0"/>
    <x v="55"/>
    <x v="3"/>
  </r>
  <r>
    <x v="55"/>
    <x v="96"/>
    <x v="6"/>
    <x v="6"/>
    <x v="0"/>
    <x v="9"/>
    <x v="38"/>
    <x v="165"/>
    <x v="1586"/>
    <x v="0"/>
    <x v="55"/>
    <x v="3"/>
  </r>
  <r>
    <x v="55"/>
    <x v="79"/>
    <x v="3"/>
    <x v="3"/>
    <x v="0"/>
    <x v="9"/>
    <x v="37"/>
    <x v="142"/>
    <x v="1121"/>
    <x v="0"/>
    <x v="55"/>
    <x v="3"/>
  </r>
  <r>
    <x v="55"/>
    <x v="62"/>
    <x v="4"/>
    <x v="4"/>
    <x v="0"/>
    <x v="9"/>
    <x v="38"/>
    <x v="176"/>
    <x v="903"/>
    <x v="0"/>
    <x v="55"/>
    <x v="3"/>
  </r>
  <r>
    <x v="55"/>
    <x v="145"/>
    <x v="5"/>
    <x v="5"/>
    <x v="0"/>
    <x v="9"/>
    <x v="38"/>
    <x v="124"/>
    <x v="1587"/>
    <x v="0"/>
    <x v="55"/>
    <x v="3"/>
  </r>
  <r>
    <x v="55"/>
    <x v="1"/>
    <x v="1"/>
    <x v="1"/>
    <x v="0"/>
    <x v="9"/>
    <x v="1"/>
    <x v="1"/>
    <x v="1"/>
    <x v="457"/>
    <x v="55"/>
    <x v="3"/>
  </r>
  <r>
    <x v="55"/>
    <x v="1"/>
    <x v="1"/>
    <x v="1"/>
    <x v="0"/>
    <x v="26"/>
    <x v="1"/>
    <x v="1"/>
    <x v="1"/>
    <x v="458"/>
    <x v="55"/>
    <x v="3"/>
  </r>
  <r>
    <x v="55"/>
    <x v="85"/>
    <x v="2"/>
    <x v="2"/>
    <x v="0"/>
    <x v="11"/>
    <x v="38"/>
    <x v="161"/>
    <x v="1588"/>
    <x v="0"/>
    <x v="55"/>
    <x v="3"/>
  </r>
  <r>
    <x v="55"/>
    <x v="1"/>
    <x v="1"/>
    <x v="1"/>
    <x v="0"/>
    <x v="11"/>
    <x v="1"/>
    <x v="1"/>
    <x v="1"/>
    <x v="459"/>
    <x v="55"/>
    <x v="3"/>
  </r>
  <r>
    <x v="55"/>
    <x v="169"/>
    <x v="6"/>
    <x v="6"/>
    <x v="0"/>
    <x v="12"/>
    <x v="38"/>
    <x v="249"/>
    <x v="1589"/>
    <x v="0"/>
    <x v="55"/>
    <x v="3"/>
  </r>
  <r>
    <x v="55"/>
    <x v="79"/>
    <x v="3"/>
    <x v="3"/>
    <x v="0"/>
    <x v="12"/>
    <x v="38"/>
    <x v="142"/>
    <x v="1590"/>
    <x v="0"/>
    <x v="55"/>
    <x v="3"/>
  </r>
  <r>
    <x v="55"/>
    <x v="62"/>
    <x v="4"/>
    <x v="4"/>
    <x v="0"/>
    <x v="12"/>
    <x v="38"/>
    <x v="176"/>
    <x v="1591"/>
    <x v="0"/>
    <x v="55"/>
    <x v="3"/>
  </r>
  <r>
    <x v="55"/>
    <x v="4"/>
    <x v="4"/>
    <x v="4"/>
    <x v="0"/>
    <x v="12"/>
    <x v="38"/>
    <x v="199"/>
    <x v="1592"/>
    <x v="0"/>
    <x v="55"/>
    <x v="3"/>
  </r>
  <r>
    <x v="55"/>
    <x v="1"/>
    <x v="1"/>
    <x v="1"/>
    <x v="0"/>
    <x v="12"/>
    <x v="1"/>
    <x v="1"/>
    <x v="1"/>
    <x v="460"/>
    <x v="55"/>
    <x v="3"/>
  </r>
  <r>
    <x v="55"/>
    <x v="96"/>
    <x v="6"/>
    <x v="6"/>
    <x v="0"/>
    <x v="13"/>
    <x v="37"/>
    <x v="165"/>
    <x v="1593"/>
    <x v="0"/>
    <x v="55"/>
    <x v="3"/>
  </r>
  <r>
    <x v="55"/>
    <x v="145"/>
    <x v="5"/>
    <x v="5"/>
    <x v="0"/>
    <x v="13"/>
    <x v="38"/>
    <x v="124"/>
    <x v="816"/>
    <x v="0"/>
    <x v="55"/>
    <x v="3"/>
  </r>
  <r>
    <x v="55"/>
    <x v="1"/>
    <x v="1"/>
    <x v="1"/>
    <x v="0"/>
    <x v="13"/>
    <x v="1"/>
    <x v="1"/>
    <x v="1"/>
    <x v="461"/>
    <x v="55"/>
    <x v="3"/>
  </r>
  <r>
    <x v="55"/>
    <x v="85"/>
    <x v="2"/>
    <x v="2"/>
    <x v="0"/>
    <x v="14"/>
    <x v="38"/>
    <x v="161"/>
    <x v="1594"/>
    <x v="0"/>
    <x v="55"/>
    <x v="3"/>
  </r>
  <r>
    <x v="55"/>
    <x v="144"/>
    <x v="2"/>
    <x v="2"/>
    <x v="0"/>
    <x v="14"/>
    <x v="38"/>
    <x v="162"/>
    <x v="816"/>
    <x v="0"/>
    <x v="55"/>
    <x v="3"/>
  </r>
  <r>
    <x v="55"/>
    <x v="9"/>
    <x v="6"/>
    <x v="6"/>
    <x v="0"/>
    <x v="14"/>
    <x v="38"/>
    <x v="255"/>
    <x v="1061"/>
    <x v="0"/>
    <x v="55"/>
    <x v="3"/>
  </r>
  <r>
    <x v="55"/>
    <x v="23"/>
    <x v="3"/>
    <x v="3"/>
    <x v="0"/>
    <x v="14"/>
    <x v="37"/>
    <x v="221"/>
    <x v="1595"/>
    <x v="0"/>
    <x v="55"/>
    <x v="3"/>
  </r>
  <r>
    <x v="55"/>
    <x v="79"/>
    <x v="3"/>
    <x v="3"/>
    <x v="0"/>
    <x v="14"/>
    <x v="37"/>
    <x v="142"/>
    <x v="816"/>
    <x v="0"/>
    <x v="55"/>
    <x v="3"/>
  </r>
  <r>
    <x v="55"/>
    <x v="50"/>
    <x v="4"/>
    <x v="4"/>
    <x v="0"/>
    <x v="14"/>
    <x v="37"/>
    <x v="77"/>
    <x v="900"/>
    <x v="0"/>
    <x v="55"/>
    <x v="3"/>
  </r>
  <r>
    <x v="55"/>
    <x v="89"/>
    <x v="4"/>
    <x v="4"/>
    <x v="0"/>
    <x v="14"/>
    <x v="37"/>
    <x v="154"/>
    <x v="1596"/>
    <x v="0"/>
    <x v="55"/>
    <x v="3"/>
  </r>
  <r>
    <x v="55"/>
    <x v="62"/>
    <x v="4"/>
    <x v="4"/>
    <x v="0"/>
    <x v="14"/>
    <x v="37"/>
    <x v="176"/>
    <x v="1061"/>
    <x v="0"/>
    <x v="55"/>
    <x v="3"/>
  </r>
  <r>
    <x v="55"/>
    <x v="159"/>
    <x v="0"/>
    <x v="0"/>
    <x v="0"/>
    <x v="14"/>
    <x v="37"/>
    <x v="177"/>
    <x v="1596"/>
    <x v="0"/>
    <x v="55"/>
    <x v="3"/>
  </r>
  <r>
    <x v="55"/>
    <x v="145"/>
    <x v="5"/>
    <x v="5"/>
    <x v="0"/>
    <x v="14"/>
    <x v="37"/>
    <x v="124"/>
    <x v="816"/>
    <x v="0"/>
    <x v="55"/>
    <x v="3"/>
  </r>
  <r>
    <x v="55"/>
    <x v="150"/>
    <x v="5"/>
    <x v="5"/>
    <x v="0"/>
    <x v="14"/>
    <x v="37"/>
    <x v="214"/>
    <x v="1061"/>
    <x v="0"/>
    <x v="55"/>
    <x v="3"/>
  </r>
  <r>
    <x v="55"/>
    <x v="40"/>
    <x v="1"/>
    <x v="1"/>
    <x v="0"/>
    <x v="14"/>
    <x v="37"/>
    <x v="125"/>
    <x v="816"/>
    <x v="0"/>
    <x v="55"/>
    <x v="3"/>
  </r>
  <r>
    <x v="55"/>
    <x v="1"/>
    <x v="1"/>
    <x v="1"/>
    <x v="0"/>
    <x v="14"/>
    <x v="1"/>
    <x v="1"/>
    <x v="1"/>
    <x v="462"/>
    <x v="55"/>
    <x v="3"/>
  </r>
  <r>
    <x v="55"/>
    <x v="159"/>
    <x v="0"/>
    <x v="0"/>
    <x v="0"/>
    <x v="15"/>
    <x v="38"/>
    <x v="177"/>
    <x v="1061"/>
    <x v="0"/>
    <x v="55"/>
    <x v="3"/>
  </r>
  <r>
    <x v="55"/>
    <x v="1"/>
    <x v="1"/>
    <x v="1"/>
    <x v="0"/>
    <x v="15"/>
    <x v="1"/>
    <x v="1"/>
    <x v="1"/>
    <x v="463"/>
    <x v="55"/>
    <x v="3"/>
  </r>
  <r>
    <x v="55"/>
    <x v="25"/>
    <x v="2"/>
    <x v="2"/>
    <x v="0"/>
    <x v="28"/>
    <x v="38"/>
    <x v="169"/>
    <x v="1597"/>
    <x v="0"/>
    <x v="55"/>
    <x v="3"/>
  </r>
  <r>
    <x v="55"/>
    <x v="75"/>
    <x v="3"/>
    <x v="3"/>
    <x v="0"/>
    <x v="28"/>
    <x v="38"/>
    <x v="220"/>
    <x v="1182"/>
    <x v="0"/>
    <x v="55"/>
    <x v="3"/>
  </r>
  <r>
    <x v="55"/>
    <x v="78"/>
    <x v="4"/>
    <x v="4"/>
    <x v="0"/>
    <x v="28"/>
    <x v="37"/>
    <x v="160"/>
    <x v="1"/>
    <x v="464"/>
    <x v="55"/>
    <x v="3"/>
  </r>
  <r>
    <x v="55"/>
    <x v="142"/>
    <x v="0"/>
    <x v="0"/>
    <x v="0"/>
    <x v="28"/>
    <x v="37"/>
    <x v="119"/>
    <x v="1598"/>
    <x v="0"/>
    <x v="55"/>
    <x v="3"/>
  </r>
  <r>
    <x v="55"/>
    <x v="141"/>
    <x v="5"/>
    <x v="5"/>
    <x v="0"/>
    <x v="28"/>
    <x v="38"/>
    <x v="185"/>
    <x v="1599"/>
    <x v="0"/>
    <x v="55"/>
    <x v="3"/>
  </r>
  <r>
    <x v="55"/>
    <x v="151"/>
    <x v="1"/>
    <x v="1"/>
    <x v="0"/>
    <x v="28"/>
    <x v="38"/>
    <x v="166"/>
    <x v="1600"/>
    <x v="0"/>
    <x v="55"/>
    <x v="3"/>
  </r>
  <r>
    <x v="55"/>
    <x v="1"/>
    <x v="1"/>
    <x v="1"/>
    <x v="0"/>
    <x v="28"/>
    <x v="1"/>
    <x v="1"/>
    <x v="1"/>
    <x v="465"/>
    <x v="55"/>
    <x v="3"/>
  </r>
  <r>
    <x v="55"/>
    <x v="1"/>
    <x v="1"/>
    <x v="1"/>
    <x v="0"/>
    <x v="29"/>
    <x v="1"/>
    <x v="1"/>
    <x v="1"/>
    <x v="466"/>
    <x v="55"/>
    <x v="3"/>
  </r>
  <r>
    <x v="55"/>
    <x v="84"/>
    <x v="2"/>
    <x v="2"/>
    <x v="0"/>
    <x v="16"/>
    <x v="38"/>
    <x v="203"/>
    <x v="1601"/>
    <x v="0"/>
    <x v="55"/>
    <x v="3"/>
  </r>
  <r>
    <x v="55"/>
    <x v="1"/>
    <x v="1"/>
    <x v="1"/>
    <x v="0"/>
    <x v="16"/>
    <x v="1"/>
    <x v="1"/>
    <x v="1"/>
    <x v="467"/>
    <x v="55"/>
    <x v="3"/>
  </r>
  <r>
    <x v="55"/>
    <x v="85"/>
    <x v="2"/>
    <x v="2"/>
    <x v="0"/>
    <x v="30"/>
    <x v="37"/>
    <x v="161"/>
    <x v="1602"/>
    <x v="0"/>
    <x v="55"/>
    <x v="3"/>
  </r>
  <r>
    <x v="55"/>
    <x v="107"/>
    <x v="2"/>
    <x v="2"/>
    <x v="0"/>
    <x v="30"/>
    <x v="37"/>
    <x v="158"/>
    <x v="1603"/>
    <x v="0"/>
    <x v="55"/>
    <x v="3"/>
  </r>
  <r>
    <x v="55"/>
    <x v="1"/>
    <x v="1"/>
    <x v="1"/>
    <x v="0"/>
    <x v="30"/>
    <x v="1"/>
    <x v="1"/>
    <x v="1"/>
    <x v="468"/>
    <x v="55"/>
    <x v="3"/>
  </r>
  <r>
    <x v="55"/>
    <x v="102"/>
    <x v="6"/>
    <x v="6"/>
    <x v="0"/>
    <x v="17"/>
    <x v="37"/>
    <x v="141"/>
    <x v="1604"/>
    <x v="0"/>
    <x v="55"/>
    <x v="3"/>
  </r>
  <r>
    <x v="55"/>
    <x v="1"/>
    <x v="1"/>
    <x v="1"/>
    <x v="0"/>
    <x v="17"/>
    <x v="1"/>
    <x v="1"/>
    <x v="1"/>
    <x v="469"/>
    <x v="55"/>
    <x v="3"/>
  </r>
  <r>
    <x v="55"/>
    <x v="24"/>
    <x v="2"/>
    <x v="2"/>
    <x v="0"/>
    <x v="32"/>
    <x v="38"/>
    <x v="202"/>
    <x v="1602"/>
    <x v="0"/>
    <x v="55"/>
    <x v="3"/>
  </r>
  <r>
    <x v="55"/>
    <x v="21"/>
    <x v="6"/>
    <x v="6"/>
    <x v="0"/>
    <x v="32"/>
    <x v="37"/>
    <x v="70"/>
    <x v="1605"/>
    <x v="0"/>
    <x v="55"/>
    <x v="3"/>
  </r>
  <r>
    <x v="55"/>
    <x v="1"/>
    <x v="1"/>
    <x v="1"/>
    <x v="0"/>
    <x v="32"/>
    <x v="1"/>
    <x v="1"/>
    <x v="1"/>
    <x v="470"/>
    <x v="55"/>
    <x v="3"/>
  </r>
  <r>
    <x v="55"/>
    <x v="79"/>
    <x v="3"/>
    <x v="3"/>
    <x v="0"/>
    <x v="34"/>
    <x v="38"/>
    <x v="142"/>
    <x v="952"/>
    <x v="0"/>
    <x v="55"/>
    <x v="3"/>
  </r>
  <r>
    <x v="55"/>
    <x v="90"/>
    <x v="0"/>
    <x v="0"/>
    <x v="0"/>
    <x v="34"/>
    <x v="37"/>
    <x v="79"/>
    <x v="1"/>
    <x v="471"/>
    <x v="55"/>
    <x v="3"/>
  </r>
  <r>
    <x v="55"/>
    <x v="155"/>
    <x v="1"/>
    <x v="1"/>
    <x v="0"/>
    <x v="34"/>
    <x v="38"/>
    <x v="145"/>
    <x v="1596"/>
    <x v="0"/>
    <x v="55"/>
    <x v="3"/>
  </r>
  <r>
    <x v="55"/>
    <x v="33"/>
    <x v="1"/>
    <x v="1"/>
    <x v="0"/>
    <x v="34"/>
    <x v="38"/>
    <x v="241"/>
    <x v="1606"/>
    <x v="0"/>
    <x v="55"/>
    <x v="3"/>
  </r>
  <r>
    <x v="55"/>
    <x v="1"/>
    <x v="1"/>
    <x v="1"/>
    <x v="0"/>
    <x v="34"/>
    <x v="1"/>
    <x v="1"/>
    <x v="1"/>
    <x v="472"/>
    <x v="55"/>
    <x v="3"/>
  </r>
  <r>
    <x v="56"/>
    <x v="1"/>
    <x v="1"/>
    <x v="1"/>
    <x v="0"/>
    <x v="2"/>
    <x v="1"/>
    <x v="1"/>
    <x v="1"/>
    <x v="221"/>
    <x v="56"/>
    <x v="3"/>
  </r>
  <r>
    <x v="58"/>
    <x v="23"/>
    <x v="3"/>
    <x v="3"/>
    <x v="0"/>
    <x v="2"/>
    <x v="37"/>
    <x v="221"/>
    <x v="1607"/>
    <x v="0"/>
    <x v="58"/>
    <x v="3"/>
  </r>
  <r>
    <x v="58"/>
    <x v="40"/>
    <x v="1"/>
    <x v="1"/>
    <x v="0"/>
    <x v="2"/>
    <x v="37"/>
    <x v="125"/>
    <x v="1608"/>
    <x v="0"/>
    <x v="58"/>
    <x v="3"/>
  </r>
  <r>
    <x v="58"/>
    <x v="1"/>
    <x v="1"/>
    <x v="1"/>
    <x v="0"/>
    <x v="2"/>
    <x v="1"/>
    <x v="1"/>
    <x v="1"/>
    <x v="473"/>
    <x v="58"/>
    <x v="3"/>
  </r>
  <r>
    <x v="66"/>
    <x v="41"/>
    <x v="1"/>
    <x v="1"/>
    <x v="0"/>
    <x v="2"/>
    <x v="37"/>
    <x v="113"/>
    <x v="1609"/>
    <x v="0"/>
    <x v="66"/>
    <x v="3"/>
  </r>
  <r>
    <x v="66"/>
    <x v="1"/>
    <x v="1"/>
    <x v="1"/>
    <x v="0"/>
    <x v="2"/>
    <x v="1"/>
    <x v="1"/>
    <x v="1"/>
    <x v="474"/>
    <x v="66"/>
    <x v="3"/>
  </r>
  <r>
    <x v="0"/>
    <x v="70"/>
    <x v="2"/>
    <x v="2"/>
    <x v="0"/>
    <x v="2"/>
    <x v="39"/>
    <x v="36"/>
    <x v="1381"/>
    <x v="0"/>
    <x v="0"/>
    <x v="4"/>
  </r>
  <r>
    <x v="0"/>
    <x v="144"/>
    <x v="2"/>
    <x v="2"/>
    <x v="0"/>
    <x v="2"/>
    <x v="39"/>
    <x v="162"/>
    <x v="1610"/>
    <x v="0"/>
    <x v="0"/>
    <x v="4"/>
  </r>
  <r>
    <x v="0"/>
    <x v="86"/>
    <x v="6"/>
    <x v="6"/>
    <x v="0"/>
    <x v="2"/>
    <x v="39"/>
    <x v="224"/>
    <x v="1611"/>
    <x v="0"/>
    <x v="0"/>
    <x v="4"/>
  </r>
  <r>
    <x v="0"/>
    <x v="108"/>
    <x v="3"/>
    <x v="3"/>
    <x v="0"/>
    <x v="2"/>
    <x v="39"/>
    <x v="63"/>
    <x v="1612"/>
    <x v="0"/>
    <x v="0"/>
    <x v="4"/>
  </r>
  <r>
    <x v="0"/>
    <x v="135"/>
    <x v="3"/>
    <x v="3"/>
    <x v="0"/>
    <x v="2"/>
    <x v="39"/>
    <x v="149"/>
    <x v="1613"/>
    <x v="0"/>
    <x v="0"/>
    <x v="4"/>
  </r>
  <r>
    <x v="0"/>
    <x v="0"/>
    <x v="0"/>
    <x v="0"/>
    <x v="0"/>
    <x v="2"/>
    <x v="39"/>
    <x v="197"/>
    <x v="1614"/>
    <x v="0"/>
    <x v="0"/>
    <x v="4"/>
  </r>
  <r>
    <x v="0"/>
    <x v="13"/>
    <x v="5"/>
    <x v="5"/>
    <x v="0"/>
    <x v="2"/>
    <x v="39"/>
    <x v="120"/>
    <x v="1615"/>
    <x v="0"/>
    <x v="0"/>
    <x v="4"/>
  </r>
  <r>
    <x v="0"/>
    <x v="139"/>
    <x v="5"/>
    <x v="5"/>
    <x v="0"/>
    <x v="2"/>
    <x v="39"/>
    <x v="110"/>
    <x v="1616"/>
    <x v="0"/>
    <x v="0"/>
    <x v="4"/>
  </r>
  <r>
    <x v="0"/>
    <x v="153"/>
    <x v="5"/>
    <x v="5"/>
    <x v="0"/>
    <x v="2"/>
    <x v="39"/>
    <x v="157"/>
    <x v="1617"/>
    <x v="0"/>
    <x v="0"/>
    <x v="4"/>
  </r>
  <r>
    <x v="0"/>
    <x v="1"/>
    <x v="1"/>
    <x v="1"/>
    <x v="0"/>
    <x v="2"/>
    <x v="1"/>
    <x v="1"/>
    <x v="1"/>
    <x v="475"/>
    <x v="0"/>
    <x v="4"/>
  </r>
  <r>
    <x v="1"/>
    <x v="106"/>
    <x v="2"/>
    <x v="2"/>
    <x v="0"/>
    <x v="2"/>
    <x v="40"/>
    <x v="223"/>
    <x v="1618"/>
    <x v="0"/>
    <x v="1"/>
    <x v="4"/>
  </r>
  <r>
    <x v="1"/>
    <x v="36"/>
    <x v="6"/>
    <x v="6"/>
    <x v="0"/>
    <x v="2"/>
    <x v="40"/>
    <x v="94"/>
    <x v="1619"/>
    <x v="0"/>
    <x v="1"/>
    <x v="4"/>
  </r>
  <r>
    <x v="1"/>
    <x v="30"/>
    <x v="4"/>
    <x v="4"/>
    <x v="0"/>
    <x v="2"/>
    <x v="40"/>
    <x v="159"/>
    <x v="1620"/>
    <x v="0"/>
    <x v="1"/>
    <x v="4"/>
  </r>
  <r>
    <x v="1"/>
    <x v="90"/>
    <x v="0"/>
    <x v="0"/>
    <x v="0"/>
    <x v="2"/>
    <x v="40"/>
    <x v="79"/>
    <x v="1621"/>
    <x v="0"/>
    <x v="1"/>
    <x v="4"/>
  </r>
  <r>
    <x v="1"/>
    <x v="1"/>
    <x v="1"/>
    <x v="1"/>
    <x v="0"/>
    <x v="2"/>
    <x v="1"/>
    <x v="1"/>
    <x v="1"/>
    <x v="476"/>
    <x v="1"/>
    <x v="4"/>
  </r>
  <r>
    <x v="2"/>
    <x v="70"/>
    <x v="2"/>
    <x v="2"/>
    <x v="0"/>
    <x v="2"/>
    <x v="39"/>
    <x v="36"/>
    <x v="784"/>
    <x v="0"/>
    <x v="2"/>
    <x v="4"/>
  </r>
  <r>
    <x v="2"/>
    <x v="70"/>
    <x v="2"/>
    <x v="2"/>
    <x v="0"/>
    <x v="2"/>
    <x v="40"/>
    <x v="36"/>
    <x v="1622"/>
    <x v="0"/>
    <x v="2"/>
    <x v="4"/>
  </r>
  <r>
    <x v="2"/>
    <x v="75"/>
    <x v="3"/>
    <x v="3"/>
    <x v="0"/>
    <x v="2"/>
    <x v="40"/>
    <x v="220"/>
    <x v="1623"/>
    <x v="0"/>
    <x v="2"/>
    <x v="4"/>
  </r>
  <r>
    <x v="2"/>
    <x v="0"/>
    <x v="0"/>
    <x v="0"/>
    <x v="0"/>
    <x v="2"/>
    <x v="40"/>
    <x v="197"/>
    <x v="1138"/>
    <x v="0"/>
    <x v="2"/>
    <x v="4"/>
  </r>
  <r>
    <x v="2"/>
    <x v="160"/>
    <x v="0"/>
    <x v="0"/>
    <x v="0"/>
    <x v="2"/>
    <x v="39"/>
    <x v="179"/>
    <x v="1624"/>
    <x v="0"/>
    <x v="2"/>
    <x v="4"/>
  </r>
  <r>
    <x v="2"/>
    <x v="73"/>
    <x v="1"/>
    <x v="1"/>
    <x v="0"/>
    <x v="2"/>
    <x v="40"/>
    <x v="39"/>
    <x v="1138"/>
    <x v="0"/>
    <x v="2"/>
    <x v="4"/>
  </r>
  <r>
    <x v="2"/>
    <x v="128"/>
    <x v="1"/>
    <x v="1"/>
    <x v="0"/>
    <x v="2"/>
    <x v="39"/>
    <x v="164"/>
    <x v="1625"/>
    <x v="0"/>
    <x v="2"/>
    <x v="4"/>
  </r>
  <r>
    <x v="2"/>
    <x v="1"/>
    <x v="1"/>
    <x v="1"/>
    <x v="0"/>
    <x v="2"/>
    <x v="1"/>
    <x v="1"/>
    <x v="1"/>
    <x v="477"/>
    <x v="2"/>
    <x v="4"/>
  </r>
  <r>
    <x v="3"/>
    <x v="85"/>
    <x v="2"/>
    <x v="2"/>
    <x v="0"/>
    <x v="2"/>
    <x v="39"/>
    <x v="161"/>
    <x v="1626"/>
    <x v="0"/>
    <x v="3"/>
    <x v="4"/>
  </r>
  <r>
    <x v="3"/>
    <x v="102"/>
    <x v="6"/>
    <x v="6"/>
    <x v="0"/>
    <x v="2"/>
    <x v="39"/>
    <x v="141"/>
    <x v="1627"/>
    <x v="0"/>
    <x v="3"/>
    <x v="4"/>
  </r>
  <r>
    <x v="3"/>
    <x v="68"/>
    <x v="4"/>
    <x v="4"/>
    <x v="0"/>
    <x v="2"/>
    <x v="39"/>
    <x v="222"/>
    <x v="1628"/>
    <x v="0"/>
    <x v="3"/>
    <x v="4"/>
  </r>
  <r>
    <x v="3"/>
    <x v="159"/>
    <x v="0"/>
    <x v="0"/>
    <x v="0"/>
    <x v="2"/>
    <x v="39"/>
    <x v="177"/>
    <x v="1629"/>
    <x v="0"/>
    <x v="3"/>
    <x v="4"/>
  </r>
  <r>
    <x v="3"/>
    <x v="0"/>
    <x v="0"/>
    <x v="0"/>
    <x v="0"/>
    <x v="2"/>
    <x v="39"/>
    <x v="197"/>
    <x v="1630"/>
    <x v="0"/>
    <x v="3"/>
    <x v="4"/>
  </r>
  <r>
    <x v="3"/>
    <x v="145"/>
    <x v="5"/>
    <x v="5"/>
    <x v="0"/>
    <x v="2"/>
    <x v="39"/>
    <x v="124"/>
    <x v="1631"/>
    <x v="0"/>
    <x v="3"/>
    <x v="4"/>
  </r>
  <r>
    <x v="3"/>
    <x v="77"/>
    <x v="5"/>
    <x v="5"/>
    <x v="0"/>
    <x v="2"/>
    <x v="39"/>
    <x v="156"/>
    <x v="1632"/>
    <x v="0"/>
    <x v="3"/>
    <x v="4"/>
  </r>
  <r>
    <x v="3"/>
    <x v="1"/>
    <x v="1"/>
    <x v="1"/>
    <x v="0"/>
    <x v="2"/>
    <x v="1"/>
    <x v="1"/>
    <x v="1"/>
    <x v="478"/>
    <x v="3"/>
    <x v="4"/>
  </r>
  <r>
    <x v="4"/>
    <x v="144"/>
    <x v="2"/>
    <x v="2"/>
    <x v="0"/>
    <x v="2"/>
    <x v="39"/>
    <x v="162"/>
    <x v="1633"/>
    <x v="0"/>
    <x v="4"/>
    <x v="4"/>
  </r>
  <r>
    <x v="4"/>
    <x v="79"/>
    <x v="3"/>
    <x v="3"/>
    <x v="0"/>
    <x v="2"/>
    <x v="39"/>
    <x v="142"/>
    <x v="1633"/>
    <x v="0"/>
    <x v="4"/>
    <x v="4"/>
  </r>
  <r>
    <x v="4"/>
    <x v="0"/>
    <x v="0"/>
    <x v="0"/>
    <x v="0"/>
    <x v="2"/>
    <x v="39"/>
    <x v="197"/>
    <x v="1156"/>
    <x v="0"/>
    <x v="4"/>
    <x v="4"/>
  </r>
  <r>
    <x v="4"/>
    <x v="13"/>
    <x v="5"/>
    <x v="5"/>
    <x v="0"/>
    <x v="2"/>
    <x v="39"/>
    <x v="120"/>
    <x v="1634"/>
    <x v="0"/>
    <x v="4"/>
    <x v="4"/>
  </r>
  <r>
    <x v="4"/>
    <x v="33"/>
    <x v="1"/>
    <x v="1"/>
    <x v="0"/>
    <x v="2"/>
    <x v="39"/>
    <x v="241"/>
    <x v="1635"/>
    <x v="0"/>
    <x v="4"/>
    <x v="4"/>
  </r>
  <r>
    <x v="4"/>
    <x v="1"/>
    <x v="1"/>
    <x v="1"/>
    <x v="0"/>
    <x v="2"/>
    <x v="1"/>
    <x v="1"/>
    <x v="1"/>
    <x v="479"/>
    <x v="4"/>
    <x v="4"/>
  </r>
  <r>
    <x v="5"/>
    <x v="70"/>
    <x v="2"/>
    <x v="2"/>
    <x v="0"/>
    <x v="2"/>
    <x v="39"/>
    <x v="36"/>
    <x v="1636"/>
    <x v="0"/>
    <x v="5"/>
    <x v="4"/>
  </r>
  <r>
    <x v="5"/>
    <x v="79"/>
    <x v="3"/>
    <x v="3"/>
    <x v="0"/>
    <x v="2"/>
    <x v="39"/>
    <x v="142"/>
    <x v="1637"/>
    <x v="0"/>
    <x v="5"/>
    <x v="4"/>
  </r>
  <r>
    <x v="5"/>
    <x v="33"/>
    <x v="1"/>
    <x v="1"/>
    <x v="0"/>
    <x v="2"/>
    <x v="39"/>
    <x v="241"/>
    <x v="1638"/>
    <x v="0"/>
    <x v="5"/>
    <x v="4"/>
  </r>
  <r>
    <x v="5"/>
    <x v="1"/>
    <x v="1"/>
    <x v="1"/>
    <x v="0"/>
    <x v="2"/>
    <x v="1"/>
    <x v="1"/>
    <x v="1"/>
    <x v="480"/>
    <x v="5"/>
    <x v="4"/>
  </r>
  <r>
    <x v="6"/>
    <x v="170"/>
    <x v="2"/>
    <x v="2"/>
    <x v="0"/>
    <x v="2"/>
    <x v="40"/>
    <x v="252"/>
    <x v="858"/>
    <x v="0"/>
    <x v="6"/>
    <x v="4"/>
  </r>
  <r>
    <x v="6"/>
    <x v="64"/>
    <x v="2"/>
    <x v="2"/>
    <x v="0"/>
    <x v="2"/>
    <x v="39"/>
    <x v="139"/>
    <x v="763"/>
    <x v="0"/>
    <x v="6"/>
    <x v="4"/>
  </r>
  <r>
    <x v="6"/>
    <x v="107"/>
    <x v="2"/>
    <x v="2"/>
    <x v="0"/>
    <x v="2"/>
    <x v="39"/>
    <x v="158"/>
    <x v="1639"/>
    <x v="0"/>
    <x v="6"/>
    <x v="4"/>
  </r>
  <r>
    <x v="6"/>
    <x v="68"/>
    <x v="4"/>
    <x v="4"/>
    <x v="0"/>
    <x v="2"/>
    <x v="39"/>
    <x v="222"/>
    <x v="891"/>
    <x v="0"/>
    <x v="6"/>
    <x v="4"/>
  </r>
  <r>
    <x v="6"/>
    <x v="115"/>
    <x v="5"/>
    <x v="5"/>
    <x v="0"/>
    <x v="2"/>
    <x v="39"/>
    <x v="213"/>
    <x v="1640"/>
    <x v="0"/>
    <x v="6"/>
    <x v="4"/>
  </r>
  <r>
    <x v="6"/>
    <x v="58"/>
    <x v="1"/>
    <x v="1"/>
    <x v="0"/>
    <x v="2"/>
    <x v="39"/>
    <x v="84"/>
    <x v="1641"/>
    <x v="0"/>
    <x v="6"/>
    <x v="4"/>
  </r>
  <r>
    <x v="6"/>
    <x v="98"/>
    <x v="1"/>
    <x v="1"/>
    <x v="0"/>
    <x v="2"/>
    <x v="39"/>
    <x v="198"/>
    <x v="1200"/>
    <x v="0"/>
    <x v="6"/>
    <x v="4"/>
  </r>
  <r>
    <x v="6"/>
    <x v="1"/>
    <x v="1"/>
    <x v="1"/>
    <x v="0"/>
    <x v="2"/>
    <x v="1"/>
    <x v="1"/>
    <x v="1"/>
    <x v="481"/>
    <x v="6"/>
    <x v="4"/>
  </r>
  <r>
    <x v="7"/>
    <x v="64"/>
    <x v="2"/>
    <x v="2"/>
    <x v="0"/>
    <x v="2"/>
    <x v="39"/>
    <x v="139"/>
    <x v="1642"/>
    <x v="0"/>
    <x v="7"/>
    <x v="4"/>
  </r>
  <r>
    <x v="7"/>
    <x v="71"/>
    <x v="6"/>
    <x v="6"/>
    <x v="0"/>
    <x v="2"/>
    <x v="39"/>
    <x v="37"/>
    <x v="1335"/>
    <x v="0"/>
    <x v="7"/>
    <x v="4"/>
  </r>
  <r>
    <x v="7"/>
    <x v="135"/>
    <x v="3"/>
    <x v="3"/>
    <x v="0"/>
    <x v="2"/>
    <x v="39"/>
    <x v="149"/>
    <x v="1344"/>
    <x v="0"/>
    <x v="7"/>
    <x v="4"/>
  </r>
  <r>
    <x v="7"/>
    <x v="89"/>
    <x v="4"/>
    <x v="4"/>
    <x v="0"/>
    <x v="2"/>
    <x v="39"/>
    <x v="154"/>
    <x v="1643"/>
    <x v="0"/>
    <x v="7"/>
    <x v="4"/>
  </r>
  <r>
    <x v="7"/>
    <x v="92"/>
    <x v="0"/>
    <x v="0"/>
    <x v="0"/>
    <x v="2"/>
    <x v="40"/>
    <x v="109"/>
    <x v="1644"/>
    <x v="0"/>
    <x v="7"/>
    <x v="4"/>
  </r>
  <r>
    <x v="7"/>
    <x v="115"/>
    <x v="5"/>
    <x v="5"/>
    <x v="0"/>
    <x v="2"/>
    <x v="39"/>
    <x v="213"/>
    <x v="1645"/>
    <x v="0"/>
    <x v="7"/>
    <x v="4"/>
  </r>
  <r>
    <x v="7"/>
    <x v="20"/>
    <x v="5"/>
    <x v="5"/>
    <x v="0"/>
    <x v="2"/>
    <x v="40"/>
    <x v="45"/>
    <x v="1528"/>
    <x v="0"/>
    <x v="7"/>
    <x v="4"/>
  </r>
  <r>
    <x v="7"/>
    <x v="1"/>
    <x v="1"/>
    <x v="1"/>
    <x v="0"/>
    <x v="2"/>
    <x v="1"/>
    <x v="1"/>
    <x v="1"/>
    <x v="482"/>
    <x v="7"/>
    <x v="4"/>
  </r>
  <r>
    <x v="8"/>
    <x v="23"/>
    <x v="3"/>
    <x v="3"/>
    <x v="0"/>
    <x v="2"/>
    <x v="39"/>
    <x v="221"/>
    <x v="810"/>
    <x v="0"/>
    <x v="8"/>
    <x v="4"/>
  </r>
  <r>
    <x v="8"/>
    <x v="79"/>
    <x v="3"/>
    <x v="3"/>
    <x v="0"/>
    <x v="2"/>
    <x v="39"/>
    <x v="142"/>
    <x v="1646"/>
    <x v="0"/>
    <x v="8"/>
    <x v="4"/>
  </r>
  <r>
    <x v="8"/>
    <x v="53"/>
    <x v="0"/>
    <x v="0"/>
    <x v="0"/>
    <x v="2"/>
    <x v="40"/>
    <x v="144"/>
    <x v="1303"/>
    <x v="0"/>
    <x v="8"/>
    <x v="4"/>
  </r>
  <r>
    <x v="8"/>
    <x v="77"/>
    <x v="5"/>
    <x v="5"/>
    <x v="0"/>
    <x v="2"/>
    <x v="39"/>
    <x v="156"/>
    <x v="1647"/>
    <x v="0"/>
    <x v="8"/>
    <x v="4"/>
  </r>
  <r>
    <x v="8"/>
    <x v="22"/>
    <x v="1"/>
    <x v="1"/>
    <x v="0"/>
    <x v="2"/>
    <x v="39"/>
    <x v="211"/>
    <x v="810"/>
    <x v="0"/>
    <x v="8"/>
    <x v="4"/>
  </r>
  <r>
    <x v="8"/>
    <x v="1"/>
    <x v="1"/>
    <x v="1"/>
    <x v="0"/>
    <x v="2"/>
    <x v="1"/>
    <x v="1"/>
    <x v="1"/>
    <x v="483"/>
    <x v="8"/>
    <x v="4"/>
  </r>
  <r>
    <x v="9"/>
    <x v="107"/>
    <x v="2"/>
    <x v="2"/>
    <x v="0"/>
    <x v="2"/>
    <x v="39"/>
    <x v="158"/>
    <x v="847"/>
    <x v="0"/>
    <x v="9"/>
    <x v="4"/>
  </r>
  <r>
    <x v="9"/>
    <x v="107"/>
    <x v="2"/>
    <x v="2"/>
    <x v="0"/>
    <x v="2"/>
    <x v="40"/>
    <x v="158"/>
    <x v="1648"/>
    <x v="0"/>
    <x v="9"/>
    <x v="4"/>
  </r>
  <r>
    <x v="9"/>
    <x v="50"/>
    <x v="4"/>
    <x v="4"/>
    <x v="0"/>
    <x v="2"/>
    <x v="39"/>
    <x v="77"/>
    <x v="1649"/>
    <x v="0"/>
    <x v="9"/>
    <x v="4"/>
  </r>
  <r>
    <x v="9"/>
    <x v="125"/>
    <x v="5"/>
    <x v="5"/>
    <x v="0"/>
    <x v="2"/>
    <x v="39"/>
    <x v="82"/>
    <x v="1650"/>
    <x v="0"/>
    <x v="9"/>
    <x v="4"/>
  </r>
  <r>
    <x v="9"/>
    <x v="155"/>
    <x v="1"/>
    <x v="1"/>
    <x v="0"/>
    <x v="2"/>
    <x v="39"/>
    <x v="145"/>
    <x v="601"/>
    <x v="0"/>
    <x v="9"/>
    <x v="4"/>
  </r>
  <r>
    <x v="9"/>
    <x v="1"/>
    <x v="1"/>
    <x v="1"/>
    <x v="0"/>
    <x v="2"/>
    <x v="1"/>
    <x v="1"/>
    <x v="1"/>
    <x v="484"/>
    <x v="9"/>
    <x v="4"/>
  </r>
  <r>
    <x v="70"/>
    <x v="86"/>
    <x v="6"/>
    <x v="6"/>
    <x v="0"/>
    <x v="2"/>
    <x v="39"/>
    <x v="224"/>
    <x v="1535"/>
    <x v="0"/>
    <x v="70"/>
    <x v="4"/>
  </r>
  <r>
    <x v="70"/>
    <x v="154"/>
    <x v="4"/>
    <x v="4"/>
    <x v="0"/>
    <x v="2"/>
    <x v="39"/>
    <x v="143"/>
    <x v="1651"/>
    <x v="0"/>
    <x v="70"/>
    <x v="4"/>
  </r>
  <r>
    <x v="70"/>
    <x v="41"/>
    <x v="1"/>
    <x v="1"/>
    <x v="0"/>
    <x v="2"/>
    <x v="39"/>
    <x v="113"/>
    <x v="1652"/>
    <x v="0"/>
    <x v="70"/>
    <x v="4"/>
  </r>
  <r>
    <x v="70"/>
    <x v="1"/>
    <x v="1"/>
    <x v="1"/>
    <x v="0"/>
    <x v="2"/>
    <x v="1"/>
    <x v="1"/>
    <x v="1"/>
    <x v="485"/>
    <x v="70"/>
    <x v="4"/>
  </r>
  <r>
    <x v="10"/>
    <x v="70"/>
    <x v="2"/>
    <x v="2"/>
    <x v="0"/>
    <x v="2"/>
    <x v="39"/>
    <x v="36"/>
    <x v="1653"/>
    <x v="0"/>
    <x v="10"/>
    <x v="4"/>
  </r>
  <r>
    <x v="10"/>
    <x v="144"/>
    <x v="2"/>
    <x v="2"/>
    <x v="0"/>
    <x v="2"/>
    <x v="39"/>
    <x v="162"/>
    <x v="1654"/>
    <x v="0"/>
    <x v="10"/>
    <x v="4"/>
  </r>
  <r>
    <x v="10"/>
    <x v="71"/>
    <x v="6"/>
    <x v="6"/>
    <x v="0"/>
    <x v="2"/>
    <x v="39"/>
    <x v="37"/>
    <x v="1655"/>
    <x v="0"/>
    <x v="10"/>
    <x v="4"/>
  </r>
  <r>
    <x v="10"/>
    <x v="108"/>
    <x v="3"/>
    <x v="3"/>
    <x v="0"/>
    <x v="2"/>
    <x v="39"/>
    <x v="63"/>
    <x v="1656"/>
    <x v="0"/>
    <x v="10"/>
    <x v="4"/>
  </r>
  <r>
    <x v="10"/>
    <x v="68"/>
    <x v="4"/>
    <x v="4"/>
    <x v="0"/>
    <x v="2"/>
    <x v="39"/>
    <x v="222"/>
    <x v="1073"/>
    <x v="0"/>
    <x v="10"/>
    <x v="4"/>
  </r>
  <r>
    <x v="10"/>
    <x v="50"/>
    <x v="4"/>
    <x v="4"/>
    <x v="0"/>
    <x v="2"/>
    <x v="39"/>
    <x v="77"/>
    <x v="1657"/>
    <x v="0"/>
    <x v="10"/>
    <x v="4"/>
  </r>
  <r>
    <x v="10"/>
    <x v="159"/>
    <x v="0"/>
    <x v="0"/>
    <x v="0"/>
    <x v="2"/>
    <x v="39"/>
    <x v="177"/>
    <x v="1658"/>
    <x v="0"/>
    <x v="10"/>
    <x v="4"/>
  </r>
  <r>
    <x v="10"/>
    <x v="117"/>
    <x v="0"/>
    <x v="0"/>
    <x v="0"/>
    <x v="2"/>
    <x v="39"/>
    <x v="65"/>
    <x v="1659"/>
    <x v="0"/>
    <x v="10"/>
    <x v="4"/>
  </r>
  <r>
    <x v="10"/>
    <x v="115"/>
    <x v="5"/>
    <x v="5"/>
    <x v="0"/>
    <x v="2"/>
    <x v="39"/>
    <x v="213"/>
    <x v="1660"/>
    <x v="0"/>
    <x v="10"/>
    <x v="4"/>
  </r>
  <r>
    <x v="10"/>
    <x v="13"/>
    <x v="5"/>
    <x v="5"/>
    <x v="0"/>
    <x v="2"/>
    <x v="39"/>
    <x v="120"/>
    <x v="1661"/>
    <x v="0"/>
    <x v="10"/>
    <x v="4"/>
  </r>
  <r>
    <x v="10"/>
    <x v="155"/>
    <x v="1"/>
    <x v="1"/>
    <x v="0"/>
    <x v="2"/>
    <x v="39"/>
    <x v="145"/>
    <x v="1662"/>
    <x v="0"/>
    <x v="10"/>
    <x v="4"/>
  </r>
  <r>
    <x v="10"/>
    <x v="1"/>
    <x v="1"/>
    <x v="1"/>
    <x v="0"/>
    <x v="2"/>
    <x v="1"/>
    <x v="1"/>
    <x v="1"/>
    <x v="486"/>
    <x v="10"/>
    <x v="4"/>
  </r>
  <r>
    <x v="11"/>
    <x v="108"/>
    <x v="3"/>
    <x v="3"/>
    <x v="0"/>
    <x v="2"/>
    <x v="39"/>
    <x v="63"/>
    <x v="1663"/>
    <x v="0"/>
    <x v="11"/>
    <x v="4"/>
  </r>
  <r>
    <x v="11"/>
    <x v="115"/>
    <x v="5"/>
    <x v="5"/>
    <x v="0"/>
    <x v="2"/>
    <x v="39"/>
    <x v="213"/>
    <x v="1664"/>
    <x v="0"/>
    <x v="11"/>
    <x v="4"/>
  </r>
  <r>
    <x v="11"/>
    <x v="1"/>
    <x v="1"/>
    <x v="1"/>
    <x v="0"/>
    <x v="2"/>
    <x v="1"/>
    <x v="1"/>
    <x v="1"/>
    <x v="487"/>
    <x v="11"/>
    <x v="4"/>
  </r>
  <r>
    <x v="12"/>
    <x v="108"/>
    <x v="3"/>
    <x v="3"/>
    <x v="0"/>
    <x v="2"/>
    <x v="39"/>
    <x v="63"/>
    <x v="1665"/>
    <x v="0"/>
    <x v="12"/>
    <x v="4"/>
  </r>
  <r>
    <x v="12"/>
    <x v="33"/>
    <x v="1"/>
    <x v="1"/>
    <x v="0"/>
    <x v="2"/>
    <x v="39"/>
    <x v="241"/>
    <x v="1666"/>
    <x v="0"/>
    <x v="12"/>
    <x v="4"/>
  </r>
  <r>
    <x v="12"/>
    <x v="98"/>
    <x v="1"/>
    <x v="1"/>
    <x v="0"/>
    <x v="2"/>
    <x v="39"/>
    <x v="198"/>
    <x v="982"/>
    <x v="0"/>
    <x v="12"/>
    <x v="4"/>
  </r>
  <r>
    <x v="12"/>
    <x v="1"/>
    <x v="1"/>
    <x v="1"/>
    <x v="0"/>
    <x v="2"/>
    <x v="1"/>
    <x v="1"/>
    <x v="1"/>
    <x v="488"/>
    <x v="12"/>
    <x v="4"/>
  </r>
  <r>
    <x v="13"/>
    <x v="133"/>
    <x v="2"/>
    <x v="2"/>
    <x v="0"/>
    <x v="2"/>
    <x v="39"/>
    <x v="254"/>
    <x v="1667"/>
    <x v="0"/>
    <x v="13"/>
    <x v="4"/>
  </r>
  <r>
    <x v="13"/>
    <x v="13"/>
    <x v="5"/>
    <x v="5"/>
    <x v="0"/>
    <x v="2"/>
    <x v="39"/>
    <x v="120"/>
    <x v="536"/>
    <x v="0"/>
    <x v="13"/>
    <x v="4"/>
  </r>
  <r>
    <x v="13"/>
    <x v="58"/>
    <x v="1"/>
    <x v="1"/>
    <x v="0"/>
    <x v="2"/>
    <x v="39"/>
    <x v="84"/>
    <x v="823"/>
    <x v="0"/>
    <x v="13"/>
    <x v="4"/>
  </r>
  <r>
    <x v="13"/>
    <x v="14"/>
    <x v="1"/>
    <x v="1"/>
    <x v="0"/>
    <x v="2"/>
    <x v="39"/>
    <x v="112"/>
    <x v="1596"/>
    <x v="0"/>
    <x v="13"/>
    <x v="4"/>
  </r>
  <r>
    <x v="13"/>
    <x v="55"/>
    <x v="1"/>
    <x v="1"/>
    <x v="0"/>
    <x v="2"/>
    <x v="39"/>
    <x v="188"/>
    <x v="1668"/>
    <x v="0"/>
    <x v="13"/>
    <x v="4"/>
  </r>
  <r>
    <x v="13"/>
    <x v="1"/>
    <x v="1"/>
    <x v="1"/>
    <x v="0"/>
    <x v="2"/>
    <x v="1"/>
    <x v="1"/>
    <x v="1"/>
    <x v="489"/>
    <x v="13"/>
    <x v="4"/>
  </r>
  <r>
    <x v="14"/>
    <x v="70"/>
    <x v="2"/>
    <x v="2"/>
    <x v="0"/>
    <x v="2"/>
    <x v="39"/>
    <x v="36"/>
    <x v="1669"/>
    <x v="0"/>
    <x v="14"/>
    <x v="4"/>
  </r>
  <r>
    <x v="14"/>
    <x v="71"/>
    <x v="6"/>
    <x v="6"/>
    <x v="0"/>
    <x v="2"/>
    <x v="39"/>
    <x v="37"/>
    <x v="1670"/>
    <x v="0"/>
    <x v="14"/>
    <x v="4"/>
  </r>
  <r>
    <x v="14"/>
    <x v="43"/>
    <x v="3"/>
    <x v="3"/>
    <x v="0"/>
    <x v="2"/>
    <x v="39"/>
    <x v="71"/>
    <x v="1671"/>
    <x v="0"/>
    <x v="14"/>
    <x v="4"/>
  </r>
  <r>
    <x v="14"/>
    <x v="160"/>
    <x v="0"/>
    <x v="0"/>
    <x v="0"/>
    <x v="2"/>
    <x v="39"/>
    <x v="179"/>
    <x v="1672"/>
    <x v="0"/>
    <x v="14"/>
    <x v="4"/>
  </r>
  <r>
    <x v="14"/>
    <x v="153"/>
    <x v="5"/>
    <x v="5"/>
    <x v="0"/>
    <x v="2"/>
    <x v="39"/>
    <x v="157"/>
    <x v="1673"/>
    <x v="0"/>
    <x v="14"/>
    <x v="4"/>
  </r>
  <r>
    <x v="14"/>
    <x v="1"/>
    <x v="1"/>
    <x v="1"/>
    <x v="0"/>
    <x v="2"/>
    <x v="1"/>
    <x v="1"/>
    <x v="1"/>
    <x v="490"/>
    <x v="14"/>
    <x v="4"/>
  </r>
  <r>
    <x v="15"/>
    <x v="64"/>
    <x v="2"/>
    <x v="2"/>
    <x v="0"/>
    <x v="2"/>
    <x v="39"/>
    <x v="139"/>
    <x v="1674"/>
    <x v="0"/>
    <x v="15"/>
    <x v="4"/>
  </r>
  <r>
    <x v="15"/>
    <x v="133"/>
    <x v="2"/>
    <x v="2"/>
    <x v="0"/>
    <x v="2"/>
    <x v="39"/>
    <x v="254"/>
    <x v="1675"/>
    <x v="0"/>
    <x v="15"/>
    <x v="4"/>
  </r>
  <r>
    <x v="15"/>
    <x v="135"/>
    <x v="3"/>
    <x v="3"/>
    <x v="0"/>
    <x v="2"/>
    <x v="39"/>
    <x v="149"/>
    <x v="1676"/>
    <x v="0"/>
    <x v="15"/>
    <x v="4"/>
  </r>
  <r>
    <x v="15"/>
    <x v="160"/>
    <x v="0"/>
    <x v="0"/>
    <x v="0"/>
    <x v="2"/>
    <x v="39"/>
    <x v="179"/>
    <x v="1677"/>
    <x v="0"/>
    <x v="15"/>
    <x v="4"/>
  </r>
  <r>
    <x v="15"/>
    <x v="145"/>
    <x v="5"/>
    <x v="5"/>
    <x v="0"/>
    <x v="2"/>
    <x v="39"/>
    <x v="124"/>
    <x v="810"/>
    <x v="0"/>
    <x v="15"/>
    <x v="4"/>
  </r>
  <r>
    <x v="15"/>
    <x v="40"/>
    <x v="1"/>
    <x v="1"/>
    <x v="0"/>
    <x v="2"/>
    <x v="39"/>
    <x v="125"/>
    <x v="1678"/>
    <x v="0"/>
    <x v="15"/>
    <x v="4"/>
  </r>
  <r>
    <x v="15"/>
    <x v="1"/>
    <x v="1"/>
    <x v="1"/>
    <x v="0"/>
    <x v="2"/>
    <x v="1"/>
    <x v="1"/>
    <x v="1"/>
    <x v="491"/>
    <x v="15"/>
    <x v="4"/>
  </r>
  <r>
    <x v="16"/>
    <x v="71"/>
    <x v="6"/>
    <x v="6"/>
    <x v="0"/>
    <x v="2"/>
    <x v="39"/>
    <x v="37"/>
    <x v="1679"/>
    <x v="0"/>
    <x v="16"/>
    <x v="4"/>
  </r>
  <r>
    <x v="16"/>
    <x v="145"/>
    <x v="5"/>
    <x v="5"/>
    <x v="0"/>
    <x v="2"/>
    <x v="39"/>
    <x v="124"/>
    <x v="1680"/>
    <x v="0"/>
    <x v="16"/>
    <x v="4"/>
  </r>
  <r>
    <x v="16"/>
    <x v="128"/>
    <x v="1"/>
    <x v="1"/>
    <x v="0"/>
    <x v="2"/>
    <x v="39"/>
    <x v="164"/>
    <x v="1681"/>
    <x v="0"/>
    <x v="16"/>
    <x v="4"/>
  </r>
  <r>
    <x v="16"/>
    <x v="1"/>
    <x v="1"/>
    <x v="1"/>
    <x v="0"/>
    <x v="2"/>
    <x v="1"/>
    <x v="1"/>
    <x v="1"/>
    <x v="492"/>
    <x v="16"/>
    <x v="4"/>
  </r>
  <r>
    <x v="17"/>
    <x v="107"/>
    <x v="2"/>
    <x v="2"/>
    <x v="0"/>
    <x v="2"/>
    <x v="39"/>
    <x v="158"/>
    <x v="240"/>
    <x v="0"/>
    <x v="17"/>
    <x v="4"/>
  </r>
  <r>
    <x v="17"/>
    <x v="79"/>
    <x v="3"/>
    <x v="3"/>
    <x v="0"/>
    <x v="2"/>
    <x v="39"/>
    <x v="142"/>
    <x v="1682"/>
    <x v="0"/>
    <x v="17"/>
    <x v="4"/>
  </r>
  <r>
    <x v="17"/>
    <x v="62"/>
    <x v="4"/>
    <x v="4"/>
    <x v="0"/>
    <x v="2"/>
    <x v="39"/>
    <x v="176"/>
    <x v="816"/>
    <x v="0"/>
    <x v="17"/>
    <x v="4"/>
  </r>
  <r>
    <x v="17"/>
    <x v="22"/>
    <x v="1"/>
    <x v="1"/>
    <x v="0"/>
    <x v="2"/>
    <x v="39"/>
    <x v="211"/>
    <x v="1683"/>
    <x v="0"/>
    <x v="17"/>
    <x v="4"/>
  </r>
  <r>
    <x v="17"/>
    <x v="98"/>
    <x v="1"/>
    <x v="1"/>
    <x v="0"/>
    <x v="2"/>
    <x v="39"/>
    <x v="198"/>
    <x v="1684"/>
    <x v="0"/>
    <x v="17"/>
    <x v="4"/>
  </r>
  <r>
    <x v="17"/>
    <x v="1"/>
    <x v="1"/>
    <x v="1"/>
    <x v="0"/>
    <x v="2"/>
    <x v="1"/>
    <x v="1"/>
    <x v="1"/>
    <x v="493"/>
    <x v="17"/>
    <x v="4"/>
  </r>
  <r>
    <x v="18"/>
    <x v="70"/>
    <x v="2"/>
    <x v="2"/>
    <x v="0"/>
    <x v="2"/>
    <x v="39"/>
    <x v="36"/>
    <x v="1685"/>
    <x v="0"/>
    <x v="18"/>
    <x v="4"/>
  </r>
  <r>
    <x v="18"/>
    <x v="77"/>
    <x v="5"/>
    <x v="5"/>
    <x v="0"/>
    <x v="2"/>
    <x v="39"/>
    <x v="156"/>
    <x v="1686"/>
    <x v="0"/>
    <x v="18"/>
    <x v="4"/>
  </r>
  <r>
    <x v="18"/>
    <x v="33"/>
    <x v="1"/>
    <x v="1"/>
    <x v="0"/>
    <x v="2"/>
    <x v="39"/>
    <x v="241"/>
    <x v="988"/>
    <x v="0"/>
    <x v="18"/>
    <x v="4"/>
  </r>
  <r>
    <x v="18"/>
    <x v="1"/>
    <x v="1"/>
    <x v="1"/>
    <x v="0"/>
    <x v="2"/>
    <x v="1"/>
    <x v="1"/>
    <x v="1"/>
    <x v="494"/>
    <x v="18"/>
    <x v="4"/>
  </r>
  <r>
    <x v="19"/>
    <x v="70"/>
    <x v="2"/>
    <x v="2"/>
    <x v="0"/>
    <x v="2"/>
    <x v="39"/>
    <x v="36"/>
    <x v="1687"/>
    <x v="0"/>
    <x v="19"/>
    <x v="4"/>
  </r>
  <r>
    <x v="19"/>
    <x v="31"/>
    <x v="4"/>
    <x v="4"/>
    <x v="0"/>
    <x v="2"/>
    <x v="39"/>
    <x v="72"/>
    <x v="1688"/>
    <x v="0"/>
    <x v="19"/>
    <x v="4"/>
  </r>
  <r>
    <x v="19"/>
    <x v="58"/>
    <x v="1"/>
    <x v="1"/>
    <x v="0"/>
    <x v="2"/>
    <x v="39"/>
    <x v="84"/>
    <x v="1689"/>
    <x v="0"/>
    <x v="19"/>
    <x v="4"/>
  </r>
  <r>
    <x v="19"/>
    <x v="1"/>
    <x v="1"/>
    <x v="1"/>
    <x v="0"/>
    <x v="2"/>
    <x v="1"/>
    <x v="1"/>
    <x v="1"/>
    <x v="495"/>
    <x v="19"/>
    <x v="4"/>
  </r>
  <r>
    <x v="20"/>
    <x v="133"/>
    <x v="2"/>
    <x v="2"/>
    <x v="0"/>
    <x v="2"/>
    <x v="39"/>
    <x v="254"/>
    <x v="1690"/>
    <x v="0"/>
    <x v="20"/>
    <x v="4"/>
  </r>
  <r>
    <x v="20"/>
    <x v="71"/>
    <x v="6"/>
    <x v="6"/>
    <x v="0"/>
    <x v="2"/>
    <x v="39"/>
    <x v="37"/>
    <x v="1691"/>
    <x v="0"/>
    <x v="20"/>
    <x v="4"/>
  </r>
  <r>
    <x v="20"/>
    <x v="135"/>
    <x v="3"/>
    <x v="3"/>
    <x v="0"/>
    <x v="2"/>
    <x v="39"/>
    <x v="149"/>
    <x v="1692"/>
    <x v="0"/>
    <x v="20"/>
    <x v="4"/>
  </r>
  <r>
    <x v="20"/>
    <x v="50"/>
    <x v="4"/>
    <x v="4"/>
    <x v="0"/>
    <x v="2"/>
    <x v="39"/>
    <x v="77"/>
    <x v="1693"/>
    <x v="0"/>
    <x v="20"/>
    <x v="4"/>
  </r>
  <r>
    <x v="20"/>
    <x v="160"/>
    <x v="0"/>
    <x v="0"/>
    <x v="0"/>
    <x v="2"/>
    <x v="39"/>
    <x v="179"/>
    <x v="1176"/>
    <x v="0"/>
    <x v="20"/>
    <x v="4"/>
  </r>
  <r>
    <x v="20"/>
    <x v="45"/>
    <x v="0"/>
    <x v="0"/>
    <x v="0"/>
    <x v="2"/>
    <x v="40"/>
    <x v="180"/>
    <x v="1694"/>
    <x v="0"/>
    <x v="20"/>
    <x v="4"/>
  </r>
  <r>
    <x v="20"/>
    <x v="22"/>
    <x v="1"/>
    <x v="1"/>
    <x v="0"/>
    <x v="2"/>
    <x v="39"/>
    <x v="211"/>
    <x v="1695"/>
    <x v="0"/>
    <x v="20"/>
    <x v="4"/>
  </r>
  <r>
    <x v="20"/>
    <x v="1"/>
    <x v="1"/>
    <x v="1"/>
    <x v="0"/>
    <x v="2"/>
    <x v="1"/>
    <x v="1"/>
    <x v="1"/>
    <x v="496"/>
    <x v="20"/>
    <x v="4"/>
  </r>
  <r>
    <x v="21"/>
    <x v="85"/>
    <x v="2"/>
    <x v="2"/>
    <x v="0"/>
    <x v="2"/>
    <x v="40"/>
    <x v="161"/>
    <x v="907"/>
    <x v="0"/>
    <x v="21"/>
    <x v="4"/>
  </r>
  <r>
    <x v="21"/>
    <x v="169"/>
    <x v="6"/>
    <x v="6"/>
    <x v="0"/>
    <x v="2"/>
    <x v="40"/>
    <x v="249"/>
    <x v="907"/>
    <x v="0"/>
    <x v="21"/>
    <x v="4"/>
  </r>
  <r>
    <x v="21"/>
    <x v="44"/>
    <x v="3"/>
    <x v="3"/>
    <x v="0"/>
    <x v="2"/>
    <x v="40"/>
    <x v="191"/>
    <x v="1696"/>
    <x v="0"/>
    <x v="21"/>
    <x v="4"/>
  </r>
  <r>
    <x v="21"/>
    <x v="50"/>
    <x v="4"/>
    <x v="4"/>
    <x v="0"/>
    <x v="2"/>
    <x v="39"/>
    <x v="77"/>
    <x v="1697"/>
    <x v="0"/>
    <x v="21"/>
    <x v="4"/>
  </r>
  <r>
    <x v="21"/>
    <x v="121"/>
    <x v="0"/>
    <x v="0"/>
    <x v="0"/>
    <x v="2"/>
    <x v="40"/>
    <x v="80"/>
    <x v="907"/>
    <x v="0"/>
    <x v="21"/>
    <x v="4"/>
  </r>
  <r>
    <x v="21"/>
    <x v="76"/>
    <x v="5"/>
    <x v="5"/>
    <x v="0"/>
    <x v="2"/>
    <x v="40"/>
    <x v="182"/>
    <x v="907"/>
    <x v="0"/>
    <x v="21"/>
    <x v="4"/>
  </r>
  <r>
    <x v="21"/>
    <x v="40"/>
    <x v="1"/>
    <x v="1"/>
    <x v="0"/>
    <x v="2"/>
    <x v="39"/>
    <x v="125"/>
    <x v="1698"/>
    <x v="0"/>
    <x v="21"/>
    <x v="4"/>
  </r>
  <r>
    <x v="21"/>
    <x v="152"/>
    <x v="1"/>
    <x v="1"/>
    <x v="0"/>
    <x v="2"/>
    <x v="39"/>
    <x v="194"/>
    <x v="1699"/>
    <x v="0"/>
    <x v="21"/>
    <x v="4"/>
  </r>
  <r>
    <x v="21"/>
    <x v="1"/>
    <x v="1"/>
    <x v="1"/>
    <x v="0"/>
    <x v="2"/>
    <x v="1"/>
    <x v="1"/>
    <x v="1"/>
    <x v="497"/>
    <x v="21"/>
    <x v="4"/>
  </r>
  <r>
    <x v="72"/>
    <x v="64"/>
    <x v="2"/>
    <x v="2"/>
    <x v="0"/>
    <x v="2"/>
    <x v="39"/>
    <x v="139"/>
    <x v="1700"/>
    <x v="0"/>
    <x v="72"/>
    <x v="4"/>
  </r>
  <r>
    <x v="72"/>
    <x v="107"/>
    <x v="2"/>
    <x v="2"/>
    <x v="0"/>
    <x v="2"/>
    <x v="39"/>
    <x v="158"/>
    <x v="1701"/>
    <x v="0"/>
    <x v="72"/>
    <x v="4"/>
  </r>
  <r>
    <x v="72"/>
    <x v="102"/>
    <x v="6"/>
    <x v="6"/>
    <x v="0"/>
    <x v="2"/>
    <x v="39"/>
    <x v="141"/>
    <x v="1702"/>
    <x v="0"/>
    <x v="72"/>
    <x v="4"/>
  </r>
  <r>
    <x v="72"/>
    <x v="23"/>
    <x v="3"/>
    <x v="3"/>
    <x v="0"/>
    <x v="2"/>
    <x v="39"/>
    <x v="221"/>
    <x v="1703"/>
    <x v="0"/>
    <x v="72"/>
    <x v="4"/>
  </r>
  <r>
    <x v="72"/>
    <x v="125"/>
    <x v="5"/>
    <x v="5"/>
    <x v="0"/>
    <x v="2"/>
    <x v="39"/>
    <x v="82"/>
    <x v="1704"/>
    <x v="0"/>
    <x v="72"/>
    <x v="4"/>
  </r>
  <r>
    <x v="72"/>
    <x v="155"/>
    <x v="1"/>
    <x v="1"/>
    <x v="0"/>
    <x v="2"/>
    <x v="39"/>
    <x v="145"/>
    <x v="1705"/>
    <x v="0"/>
    <x v="72"/>
    <x v="4"/>
  </r>
  <r>
    <x v="72"/>
    <x v="1"/>
    <x v="1"/>
    <x v="1"/>
    <x v="0"/>
    <x v="2"/>
    <x v="1"/>
    <x v="1"/>
    <x v="1"/>
    <x v="498"/>
    <x v="72"/>
    <x v="4"/>
  </r>
  <r>
    <x v="22"/>
    <x v="135"/>
    <x v="3"/>
    <x v="3"/>
    <x v="0"/>
    <x v="2"/>
    <x v="39"/>
    <x v="149"/>
    <x v="1706"/>
    <x v="0"/>
    <x v="22"/>
    <x v="4"/>
  </r>
  <r>
    <x v="22"/>
    <x v="152"/>
    <x v="1"/>
    <x v="1"/>
    <x v="0"/>
    <x v="2"/>
    <x v="40"/>
    <x v="194"/>
    <x v="1707"/>
    <x v="0"/>
    <x v="22"/>
    <x v="4"/>
  </r>
  <r>
    <x v="22"/>
    <x v="1"/>
    <x v="1"/>
    <x v="1"/>
    <x v="0"/>
    <x v="2"/>
    <x v="1"/>
    <x v="1"/>
    <x v="1"/>
    <x v="499"/>
    <x v="22"/>
    <x v="4"/>
  </r>
  <r>
    <x v="23"/>
    <x v="71"/>
    <x v="6"/>
    <x v="6"/>
    <x v="0"/>
    <x v="2"/>
    <x v="39"/>
    <x v="37"/>
    <x v="1708"/>
    <x v="0"/>
    <x v="23"/>
    <x v="4"/>
  </r>
  <r>
    <x v="23"/>
    <x v="108"/>
    <x v="3"/>
    <x v="3"/>
    <x v="0"/>
    <x v="2"/>
    <x v="39"/>
    <x v="63"/>
    <x v="1709"/>
    <x v="0"/>
    <x v="23"/>
    <x v="4"/>
  </r>
  <r>
    <x v="23"/>
    <x v="0"/>
    <x v="0"/>
    <x v="0"/>
    <x v="0"/>
    <x v="2"/>
    <x v="39"/>
    <x v="197"/>
    <x v="1710"/>
    <x v="0"/>
    <x v="23"/>
    <x v="4"/>
  </r>
  <r>
    <x v="23"/>
    <x v="145"/>
    <x v="5"/>
    <x v="5"/>
    <x v="0"/>
    <x v="2"/>
    <x v="39"/>
    <x v="124"/>
    <x v="1711"/>
    <x v="0"/>
    <x v="23"/>
    <x v="4"/>
  </r>
  <r>
    <x v="23"/>
    <x v="33"/>
    <x v="1"/>
    <x v="1"/>
    <x v="0"/>
    <x v="2"/>
    <x v="39"/>
    <x v="241"/>
    <x v="1712"/>
    <x v="0"/>
    <x v="23"/>
    <x v="4"/>
  </r>
  <r>
    <x v="23"/>
    <x v="128"/>
    <x v="1"/>
    <x v="1"/>
    <x v="0"/>
    <x v="2"/>
    <x v="39"/>
    <x v="164"/>
    <x v="1713"/>
    <x v="0"/>
    <x v="23"/>
    <x v="4"/>
  </r>
  <r>
    <x v="23"/>
    <x v="1"/>
    <x v="1"/>
    <x v="1"/>
    <x v="0"/>
    <x v="2"/>
    <x v="1"/>
    <x v="1"/>
    <x v="1"/>
    <x v="500"/>
    <x v="23"/>
    <x v="4"/>
  </r>
  <r>
    <x v="24"/>
    <x v="87"/>
    <x v="6"/>
    <x v="6"/>
    <x v="0"/>
    <x v="2"/>
    <x v="40"/>
    <x v="189"/>
    <x v="1714"/>
    <x v="0"/>
    <x v="24"/>
    <x v="4"/>
  </r>
  <r>
    <x v="24"/>
    <x v="71"/>
    <x v="6"/>
    <x v="6"/>
    <x v="0"/>
    <x v="2"/>
    <x v="39"/>
    <x v="37"/>
    <x v="1715"/>
    <x v="0"/>
    <x v="24"/>
    <x v="4"/>
  </r>
  <r>
    <x v="24"/>
    <x v="125"/>
    <x v="5"/>
    <x v="5"/>
    <x v="0"/>
    <x v="2"/>
    <x v="39"/>
    <x v="82"/>
    <x v="905"/>
    <x v="0"/>
    <x v="24"/>
    <x v="4"/>
  </r>
  <r>
    <x v="24"/>
    <x v="63"/>
    <x v="5"/>
    <x v="5"/>
    <x v="0"/>
    <x v="2"/>
    <x v="39"/>
    <x v="111"/>
    <x v="1716"/>
    <x v="0"/>
    <x v="24"/>
    <x v="4"/>
  </r>
  <r>
    <x v="24"/>
    <x v="1"/>
    <x v="1"/>
    <x v="1"/>
    <x v="0"/>
    <x v="2"/>
    <x v="1"/>
    <x v="1"/>
    <x v="1"/>
    <x v="501"/>
    <x v="24"/>
    <x v="4"/>
  </r>
  <r>
    <x v="25"/>
    <x v="64"/>
    <x v="2"/>
    <x v="2"/>
    <x v="0"/>
    <x v="2"/>
    <x v="39"/>
    <x v="139"/>
    <x v="1717"/>
    <x v="0"/>
    <x v="25"/>
    <x v="4"/>
  </r>
  <r>
    <x v="25"/>
    <x v="68"/>
    <x v="4"/>
    <x v="4"/>
    <x v="0"/>
    <x v="2"/>
    <x v="39"/>
    <x v="222"/>
    <x v="1718"/>
    <x v="0"/>
    <x v="25"/>
    <x v="4"/>
  </r>
  <r>
    <x v="25"/>
    <x v="160"/>
    <x v="0"/>
    <x v="0"/>
    <x v="0"/>
    <x v="2"/>
    <x v="39"/>
    <x v="179"/>
    <x v="419"/>
    <x v="0"/>
    <x v="25"/>
    <x v="4"/>
  </r>
  <r>
    <x v="25"/>
    <x v="145"/>
    <x v="5"/>
    <x v="5"/>
    <x v="0"/>
    <x v="2"/>
    <x v="39"/>
    <x v="124"/>
    <x v="1719"/>
    <x v="0"/>
    <x v="25"/>
    <x v="4"/>
  </r>
  <r>
    <x v="25"/>
    <x v="1"/>
    <x v="1"/>
    <x v="1"/>
    <x v="0"/>
    <x v="2"/>
    <x v="1"/>
    <x v="1"/>
    <x v="1"/>
    <x v="502"/>
    <x v="25"/>
    <x v="4"/>
  </r>
  <r>
    <x v="26"/>
    <x v="65"/>
    <x v="6"/>
    <x v="6"/>
    <x v="0"/>
    <x v="2"/>
    <x v="39"/>
    <x v="190"/>
    <x v="1720"/>
    <x v="0"/>
    <x v="26"/>
    <x v="4"/>
  </r>
  <r>
    <x v="26"/>
    <x v="65"/>
    <x v="6"/>
    <x v="6"/>
    <x v="0"/>
    <x v="2"/>
    <x v="40"/>
    <x v="190"/>
    <x v="1721"/>
    <x v="0"/>
    <x v="26"/>
    <x v="4"/>
  </r>
  <r>
    <x v="26"/>
    <x v="135"/>
    <x v="3"/>
    <x v="3"/>
    <x v="0"/>
    <x v="2"/>
    <x v="39"/>
    <x v="149"/>
    <x v="1722"/>
    <x v="0"/>
    <x v="26"/>
    <x v="4"/>
  </r>
  <r>
    <x v="26"/>
    <x v="50"/>
    <x v="4"/>
    <x v="4"/>
    <x v="0"/>
    <x v="2"/>
    <x v="39"/>
    <x v="77"/>
    <x v="1723"/>
    <x v="0"/>
    <x v="26"/>
    <x v="4"/>
  </r>
  <r>
    <x v="26"/>
    <x v="31"/>
    <x v="4"/>
    <x v="4"/>
    <x v="0"/>
    <x v="2"/>
    <x v="39"/>
    <x v="72"/>
    <x v="1724"/>
    <x v="0"/>
    <x v="26"/>
    <x v="4"/>
  </r>
  <r>
    <x v="26"/>
    <x v="33"/>
    <x v="1"/>
    <x v="1"/>
    <x v="0"/>
    <x v="2"/>
    <x v="39"/>
    <x v="241"/>
    <x v="1220"/>
    <x v="0"/>
    <x v="26"/>
    <x v="4"/>
  </r>
  <r>
    <x v="26"/>
    <x v="1"/>
    <x v="1"/>
    <x v="1"/>
    <x v="0"/>
    <x v="2"/>
    <x v="1"/>
    <x v="1"/>
    <x v="1"/>
    <x v="503"/>
    <x v="26"/>
    <x v="4"/>
  </r>
  <r>
    <x v="27"/>
    <x v="156"/>
    <x v="4"/>
    <x v="4"/>
    <x v="0"/>
    <x v="2"/>
    <x v="39"/>
    <x v="146"/>
    <x v="1725"/>
    <x v="0"/>
    <x v="27"/>
    <x v="4"/>
  </r>
  <r>
    <x v="27"/>
    <x v="58"/>
    <x v="1"/>
    <x v="1"/>
    <x v="0"/>
    <x v="2"/>
    <x v="39"/>
    <x v="84"/>
    <x v="1726"/>
    <x v="0"/>
    <x v="27"/>
    <x v="4"/>
  </r>
  <r>
    <x v="27"/>
    <x v="98"/>
    <x v="1"/>
    <x v="1"/>
    <x v="0"/>
    <x v="2"/>
    <x v="39"/>
    <x v="198"/>
    <x v="1727"/>
    <x v="0"/>
    <x v="27"/>
    <x v="4"/>
  </r>
  <r>
    <x v="27"/>
    <x v="128"/>
    <x v="1"/>
    <x v="1"/>
    <x v="0"/>
    <x v="2"/>
    <x v="39"/>
    <x v="164"/>
    <x v="1728"/>
    <x v="0"/>
    <x v="27"/>
    <x v="4"/>
  </r>
  <r>
    <x v="27"/>
    <x v="1"/>
    <x v="1"/>
    <x v="1"/>
    <x v="0"/>
    <x v="2"/>
    <x v="1"/>
    <x v="1"/>
    <x v="1"/>
    <x v="504"/>
    <x v="27"/>
    <x v="4"/>
  </r>
  <r>
    <x v="28"/>
    <x v="64"/>
    <x v="2"/>
    <x v="2"/>
    <x v="0"/>
    <x v="2"/>
    <x v="39"/>
    <x v="139"/>
    <x v="905"/>
    <x v="0"/>
    <x v="28"/>
    <x v="4"/>
  </r>
  <r>
    <x v="28"/>
    <x v="86"/>
    <x v="6"/>
    <x v="6"/>
    <x v="0"/>
    <x v="2"/>
    <x v="39"/>
    <x v="224"/>
    <x v="1729"/>
    <x v="0"/>
    <x v="28"/>
    <x v="4"/>
  </r>
  <r>
    <x v="28"/>
    <x v="52"/>
    <x v="0"/>
    <x v="0"/>
    <x v="0"/>
    <x v="2"/>
    <x v="40"/>
    <x v="107"/>
    <x v="187"/>
    <x v="0"/>
    <x v="28"/>
    <x v="4"/>
  </r>
  <r>
    <x v="28"/>
    <x v="155"/>
    <x v="1"/>
    <x v="1"/>
    <x v="0"/>
    <x v="2"/>
    <x v="39"/>
    <x v="145"/>
    <x v="1730"/>
    <x v="0"/>
    <x v="28"/>
    <x v="4"/>
  </r>
  <r>
    <x v="28"/>
    <x v="128"/>
    <x v="1"/>
    <x v="1"/>
    <x v="0"/>
    <x v="2"/>
    <x v="39"/>
    <x v="164"/>
    <x v="1242"/>
    <x v="0"/>
    <x v="28"/>
    <x v="4"/>
  </r>
  <r>
    <x v="28"/>
    <x v="1"/>
    <x v="1"/>
    <x v="1"/>
    <x v="0"/>
    <x v="2"/>
    <x v="1"/>
    <x v="1"/>
    <x v="1"/>
    <x v="505"/>
    <x v="28"/>
    <x v="4"/>
  </r>
  <r>
    <x v="29"/>
    <x v="86"/>
    <x v="6"/>
    <x v="6"/>
    <x v="0"/>
    <x v="2"/>
    <x v="39"/>
    <x v="224"/>
    <x v="1731"/>
    <x v="0"/>
    <x v="29"/>
    <x v="4"/>
  </r>
  <r>
    <x v="29"/>
    <x v="97"/>
    <x v="5"/>
    <x v="5"/>
    <x v="0"/>
    <x v="2"/>
    <x v="40"/>
    <x v="183"/>
    <x v="1732"/>
    <x v="0"/>
    <x v="29"/>
    <x v="4"/>
  </r>
  <r>
    <x v="29"/>
    <x v="13"/>
    <x v="5"/>
    <x v="5"/>
    <x v="0"/>
    <x v="2"/>
    <x v="39"/>
    <x v="120"/>
    <x v="1084"/>
    <x v="0"/>
    <x v="29"/>
    <x v="4"/>
  </r>
  <r>
    <x v="29"/>
    <x v="101"/>
    <x v="1"/>
    <x v="1"/>
    <x v="0"/>
    <x v="2"/>
    <x v="40"/>
    <x v="207"/>
    <x v="840"/>
    <x v="0"/>
    <x v="29"/>
    <x v="4"/>
  </r>
  <r>
    <x v="29"/>
    <x v="55"/>
    <x v="1"/>
    <x v="1"/>
    <x v="0"/>
    <x v="2"/>
    <x v="39"/>
    <x v="188"/>
    <x v="1733"/>
    <x v="0"/>
    <x v="29"/>
    <x v="4"/>
  </r>
  <r>
    <x v="29"/>
    <x v="128"/>
    <x v="1"/>
    <x v="1"/>
    <x v="0"/>
    <x v="2"/>
    <x v="39"/>
    <x v="164"/>
    <x v="1734"/>
    <x v="0"/>
    <x v="29"/>
    <x v="4"/>
  </r>
  <r>
    <x v="29"/>
    <x v="128"/>
    <x v="1"/>
    <x v="1"/>
    <x v="0"/>
    <x v="2"/>
    <x v="40"/>
    <x v="164"/>
    <x v="1136"/>
    <x v="0"/>
    <x v="29"/>
    <x v="4"/>
  </r>
  <r>
    <x v="29"/>
    <x v="1"/>
    <x v="1"/>
    <x v="1"/>
    <x v="0"/>
    <x v="2"/>
    <x v="1"/>
    <x v="1"/>
    <x v="1"/>
    <x v="506"/>
    <x v="29"/>
    <x v="4"/>
  </r>
  <r>
    <x v="30"/>
    <x v="64"/>
    <x v="2"/>
    <x v="2"/>
    <x v="0"/>
    <x v="2"/>
    <x v="39"/>
    <x v="139"/>
    <x v="1735"/>
    <x v="0"/>
    <x v="30"/>
    <x v="4"/>
  </r>
  <r>
    <x v="30"/>
    <x v="71"/>
    <x v="6"/>
    <x v="6"/>
    <x v="0"/>
    <x v="2"/>
    <x v="39"/>
    <x v="37"/>
    <x v="1365"/>
    <x v="0"/>
    <x v="30"/>
    <x v="4"/>
  </r>
  <r>
    <x v="30"/>
    <x v="160"/>
    <x v="0"/>
    <x v="0"/>
    <x v="0"/>
    <x v="2"/>
    <x v="39"/>
    <x v="179"/>
    <x v="1579"/>
    <x v="0"/>
    <x v="30"/>
    <x v="4"/>
  </r>
  <r>
    <x v="30"/>
    <x v="1"/>
    <x v="1"/>
    <x v="1"/>
    <x v="0"/>
    <x v="2"/>
    <x v="1"/>
    <x v="1"/>
    <x v="1"/>
    <x v="507"/>
    <x v="30"/>
    <x v="4"/>
  </r>
  <r>
    <x v="31"/>
    <x v="68"/>
    <x v="4"/>
    <x v="4"/>
    <x v="0"/>
    <x v="2"/>
    <x v="39"/>
    <x v="222"/>
    <x v="1736"/>
    <x v="0"/>
    <x v="31"/>
    <x v="4"/>
  </r>
  <r>
    <x v="31"/>
    <x v="153"/>
    <x v="5"/>
    <x v="5"/>
    <x v="0"/>
    <x v="2"/>
    <x v="39"/>
    <x v="157"/>
    <x v="816"/>
    <x v="0"/>
    <x v="31"/>
    <x v="4"/>
  </r>
  <r>
    <x v="31"/>
    <x v="1"/>
    <x v="1"/>
    <x v="1"/>
    <x v="0"/>
    <x v="2"/>
    <x v="1"/>
    <x v="1"/>
    <x v="1"/>
    <x v="508"/>
    <x v="31"/>
    <x v="4"/>
  </r>
  <r>
    <x v="32"/>
    <x v="50"/>
    <x v="4"/>
    <x v="4"/>
    <x v="0"/>
    <x v="2"/>
    <x v="39"/>
    <x v="77"/>
    <x v="1737"/>
    <x v="0"/>
    <x v="32"/>
    <x v="4"/>
  </r>
  <r>
    <x v="32"/>
    <x v="115"/>
    <x v="5"/>
    <x v="5"/>
    <x v="0"/>
    <x v="2"/>
    <x v="39"/>
    <x v="213"/>
    <x v="1335"/>
    <x v="0"/>
    <x v="32"/>
    <x v="4"/>
  </r>
  <r>
    <x v="32"/>
    <x v="40"/>
    <x v="1"/>
    <x v="1"/>
    <x v="0"/>
    <x v="2"/>
    <x v="39"/>
    <x v="125"/>
    <x v="1738"/>
    <x v="0"/>
    <x v="32"/>
    <x v="4"/>
  </r>
  <r>
    <x v="32"/>
    <x v="33"/>
    <x v="1"/>
    <x v="1"/>
    <x v="0"/>
    <x v="2"/>
    <x v="39"/>
    <x v="241"/>
    <x v="1575"/>
    <x v="0"/>
    <x v="32"/>
    <x v="4"/>
  </r>
  <r>
    <x v="32"/>
    <x v="1"/>
    <x v="1"/>
    <x v="1"/>
    <x v="0"/>
    <x v="2"/>
    <x v="1"/>
    <x v="1"/>
    <x v="1"/>
    <x v="509"/>
    <x v="32"/>
    <x v="4"/>
  </r>
  <r>
    <x v="33"/>
    <x v="21"/>
    <x v="6"/>
    <x v="6"/>
    <x v="0"/>
    <x v="2"/>
    <x v="39"/>
    <x v="70"/>
    <x v="848"/>
    <x v="0"/>
    <x v="33"/>
    <x v="4"/>
  </r>
  <r>
    <x v="33"/>
    <x v="68"/>
    <x v="4"/>
    <x v="4"/>
    <x v="0"/>
    <x v="2"/>
    <x v="39"/>
    <x v="222"/>
    <x v="1739"/>
    <x v="0"/>
    <x v="33"/>
    <x v="4"/>
  </r>
  <r>
    <x v="33"/>
    <x v="50"/>
    <x v="4"/>
    <x v="4"/>
    <x v="0"/>
    <x v="2"/>
    <x v="39"/>
    <x v="77"/>
    <x v="764"/>
    <x v="0"/>
    <x v="33"/>
    <x v="4"/>
  </r>
  <r>
    <x v="33"/>
    <x v="13"/>
    <x v="5"/>
    <x v="5"/>
    <x v="0"/>
    <x v="2"/>
    <x v="39"/>
    <x v="120"/>
    <x v="1740"/>
    <x v="0"/>
    <x v="33"/>
    <x v="4"/>
  </r>
  <r>
    <x v="33"/>
    <x v="33"/>
    <x v="1"/>
    <x v="1"/>
    <x v="0"/>
    <x v="2"/>
    <x v="39"/>
    <x v="241"/>
    <x v="1741"/>
    <x v="0"/>
    <x v="33"/>
    <x v="4"/>
  </r>
  <r>
    <x v="33"/>
    <x v="55"/>
    <x v="1"/>
    <x v="1"/>
    <x v="0"/>
    <x v="2"/>
    <x v="39"/>
    <x v="188"/>
    <x v="1742"/>
    <x v="0"/>
    <x v="33"/>
    <x v="4"/>
  </r>
  <r>
    <x v="33"/>
    <x v="1"/>
    <x v="1"/>
    <x v="1"/>
    <x v="0"/>
    <x v="2"/>
    <x v="1"/>
    <x v="1"/>
    <x v="1"/>
    <x v="510"/>
    <x v="33"/>
    <x v="4"/>
  </r>
  <r>
    <x v="34"/>
    <x v="64"/>
    <x v="2"/>
    <x v="2"/>
    <x v="0"/>
    <x v="2"/>
    <x v="39"/>
    <x v="139"/>
    <x v="1236"/>
    <x v="0"/>
    <x v="34"/>
    <x v="4"/>
  </r>
  <r>
    <x v="34"/>
    <x v="65"/>
    <x v="6"/>
    <x v="6"/>
    <x v="0"/>
    <x v="2"/>
    <x v="39"/>
    <x v="190"/>
    <x v="1743"/>
    <x v="0"/>
    <x v="34"/>
    <x v="4"/>
  </r>
  <r>
    <x v="34"/>
    <x v="79"/>
    <x v="3"/>
    <x v="3"/>
    <x v="0"/>
    <x v="2"/>
    <x v="39"/>
    <x v="142"/>
    <x v="865"/>
    <x v="0"/>
    <x v="34"/>
    <x v="4"/>
  </r>
  <r>
    <x v="34"/>
    <x v="156"/>
    <x v="4"/>
    <x v="4"/>
    <x v="0"/>
    <x v="2"/>
    <x v="39"/>
    <x v="146"/>
    <x v="1236"/>
    <x v="0"/>
    <x v="34"/>
    <x v="4"/>
  </r>
  <r>
    <x v="34"/>
    <x v="160"/>
    <x v="0"/>
    <x v="0"/>
    <x v="0"/>
    <x v="2"/>
    <x v="39"/>
    <x v="179"/>
    <x v="900"/>
    <x v="0"/>
    <x v="34"/>
    <x v="4"/>
  </r>
  <r>
    <x v="34"/>
    <x v="13"/>
    <x v="5"/>
    <x v="5"/>
    <x v="0"/>
    <x v="2"/>
    <x v="39"/>
    <x v="120"/>
    <x v="1744"/>
    <x v="0"/>
    <x v="34"/>
    <x v="4"/>
  </r>
  <r>
    <x v="34"/>
    <x v="1"/>
    <x v="1"/>
    <x v="1"/>
    <x v="0"/>
    <x v="2"/>
    <x v="1"/>
    <x v="1"/>
    <x v="1"/>
    <x v="511"/>
    <x v="34"/>
    <x v="4"/>
  </r>
  <r>
    <x v="35"/>
    <x v="79"/>
    <x v="3"/>
    <x v="3"/>
    <x v="0"/>
    <x v="2"/>
    <x v="39"/>
    <x v="142"/>
    <x v="1582"/>
    <x v="0"/>
    <x v="35"/>
    <x v="4"/>
  </r>
  <r>
    <x v="35"/>
    <x v="79"/>
    <x v="3"/>
    <x v="3"/>
    <x v="0"/>
    <x v="2"/>
    <x v="39"/>
    <x v="142"/>
    <x v="1"/>
    <x v="454"/>
    <x v="35"/>
    <x v="4"/>
  </r>
  <r>
    <x v="35"/>
    <x v="44"/>
    <x v="3"/>
    <x v="3"/>
    <x v="0"/>
    <x v="2"/>
    <x v="39"/>
    <x v="191"/>
    <x v="1745"/>
    <x v="0"/>
    <x v="35"/>
    <x v="4"/>
  </r>
  <r>
    <x v="35"/>
    <x v="154"/>
    <x v="4"/>
    <x v="4"/>
    <x v="0"/>
    <x v="2"/>
    <x v="39"/>
    <x v="143"/>
    <x v="587"/>
    <x v="0"/>
    <x v="35"/>
    <x v="4"/>
  </r>
  <r>
    <x v="35"/>
    <x v="46"/>
    <x v="0"/>
    <x v="0"/>
    <x v="0"/>
    <x v="2"/>
    <x v="39"/>
    <x v="155"/>
    <x v="1746"/>
    <x v="0"/>
    <x v="35"/>
    <x v="4"/>
  </r>
  <r>
    <x v="35"/>
    <x v="139"/>
    <x v="5"/>
    <x v="5"/>
    <x v="0"/>
    <x v="2"/>
    <x v="39"/>
    <x v="110"/>
    <x v="1747"/>
    <x v="0"/>
    <x v="35"/>
    <x v="4"/>
  </r>
  <r>
    <x v="35"/>
    <x v="41"/>
    <x v="1"/>
    <x v="1"/>
    <x v="0"/>
    <x v="2"/>
    <x v="39"/>
    <x v="113"/>
    <x v="1748"/>
    <x v="0"/>
    <x v="35"/>
    <x v="4"/>
  </r>
  <r>
    <x v="35"/>
    <x v="128"/>
    <x v="1"/>
    <x v="1"/>
    <x v="0"/>
    <x v="2"/>
    <x v="39"/>
    <x v="164"/>
    <x v="1749"/>
    <x v="0"/>
    <x v="35"/>
    <x v="4"/>
  </r>
  <r>
    <x v="35"/>
    <x v="1"/>
    <x v="1"/>
    <x v="1"/>
    <x v="0"/>
    <x v="2"/>
    <x v="1"/>
    <x v="1"/>
    <x v="1"/>
    <x v="512"/>
    <x v="35"/>
    <x v="4"/>
  </r>
  <r>
    <x v="77"/>
    <x v="111"/>
    <x v="2"/>
    <x v="2"/>
    <x v="0"/>
    <x v="2"/>
    <x v="40"/>
    <x v="75"/>
    <x v="1737"/>
    <x v="0"/>
    <x v="77"/>
    <x v="4"/>
  </r>
  <r>
    <x v="77"/>
    <x v="154"/>
    <x v="4"/>
    <x v="4"/>
    <x v="0"/>
    <x v="2"/>
    <x v="39"/>
    <x v="143"/>
    <x v="782"/>
    <x v="0"/>
    <x v="77"/>
    <x v="4"/>
  </r>
  <r>
    <x v="77"/>
    <x v="41"/>
    <x v="1"/>
    <x v="1"/>
    <x v="0"/>
    <x v="2"/>
    <x v="39"/>
    <x v="113"/>
    <x v="1750"/>
    <x v="0"/>
    <x v="77"/>
    <x v="4"/>
  </r>
  <r>
    <x v="77"/>
    <x v="152"/>
    <x v="1"/>
    <x v="1"/>
    <x v="0"/>
    <x v="2"/>
    <x v="39"/>
    <x v="194"/>
    <x v="1751"/>
    <x v="0"/>
    <x v="77"/>
    <x v="4"/>
  </r>
  <r>
    <x v="77"/>
    <x v="128"/>
    <x v="1"/>
    <x v="1"/>
    <x v="0"/>
    <x v="2"/>
    <x v="39"/>
    <x v="164"/>
    <x v="1752"/>
    <x v="0"/>
    <x v="77"/>
    <x v="4"/>
  </r>
  <r>
    <x v="77"/>
    <x v="1"/>
    <x v="1"/>
    <x v="1"/>
    <x v="0"/>
    <x v="2"/>
    <x v="1"/>
    <x v="1"/>
    <x v="1"/>
    <x v="513"/>
    <x v="77"/>
    <x v="4"/>
  </r>
  <r>
    <x v="36"/>
    <x v="144"/>
    <x v="2"/>
    <x v="2"/>
    <x v="0"/>
    <x v="2"/>
    <x v="39"/>
    <x v="162"/>
    <x v="1753"/>
    <x v="0"/>
    <x v="36"/>
    <x v="4"/>
  </r>
  <r>
    <x v="36"/>
    <x v="36"/>
    <x v="6"/>
    <x v="6"/>
    <x v="0"/>
    <x v="2"/>
    <x v="40"/>
    <x v="94"/>
    <x v="1754"/>
    <x v="0"/>
    <x v="36"/>
    <x v="4"/>
  </r>
  <r>
    <x v="36"/>
    <x v="102"/>
    <x v="6"/>
    <x v="6"/>
    <x v="0"/>
    <x v="2"/>
    <x v="39"/>
    <x v="141"/>
    <x v="1755"/>
    <x v="0"/>
    <x v="36"/>
    <x v="4"/>
  </r>
  <r>
    <x v="36"/>
    <x v="108"/>
    <x v="3"/>
    <x v="3"/>
    <x v="0"/>
    <x v="2"/>
    <x v="40"/>
    <x v="63"/>
    <x v="1756"/>
    <x v="0"/>
    <x v="36"/>
    <x v="4"/>
  </r>
  <r>
    <x v="36"/>
    <x v="43"/>
    <x v="3"/>
    <x v="3"/>
    <x v="0"/>
    <x v="2"/>
    <x v="39"/>
    <x v="71"/>
    <x v="1757"/>
    <x v="0"/>
    <x v="36"/>
    <x v="4"/>
  </r>
  <r>
    <x v="36"/>
    <x v="68"/>
    <x v="4"/>
    <x v="4"/>
    <x v="0"/>
    <x v="2"/>
    <x v="39"/>
    <x v="222"/>
    <x v="187"/>
    <x v="0"/>
    <x v="36"/>
    <x v="4"/>
  </r>
  <r>
    <x v="36"/>
    <x v="50"/>
    <x v="4"/>
    <x v="4"/>
    <x v="0"/>
    <x v="2"/>
    <x v="39"/>
    <x v="77"/>
    <x v="1758"/>
    <x v="0"/>
    <x v="36"/>
    <x v="4"/>
  </r>
  <r>
    <x v="36"/>
    <x v="57"/>
    <x v="0"/>
    <x v="0"/>
    <x v="0"/>
    <x v="2"/>
    <x v="39"/>
    <x v="44"/>
    <x v="1759"/>
    <x v="0"/>
    <x v="36"/>
    <x v="4"/>
  </r>
  <r>
    <x v="36"/>
    <x v="117"/>
    <x v="0"/>
    <x v="0"/>
    <x v="0"/>
    <x v="2"/>
    <x v="39"/>
    <x v="65"/>
    <x v="1760"/>
    <x v="0"/>
    <x v="36"/>
    <x v="4"/>
  </r>
  <r>
    <x v="36"/>
    <x v="115"/>
    <x v="5"/>
    <x v="5"/>
    <x v="0"/>
    <x v="2"/>
    <x v="39"/>
    <x v="213"/>
    <x v="1761"/>
    <x v="0"/>
    <x v="36"/>
    <x v="4"/>
  </r>
  <r>
    <x v="36"/>
    <x v="13"/>
    <x v="5"/>
    <x v="5"/>
    <x v="0"/>
    <x v="2"/>
    <x v="39"/>
    <x v="120"/>
    <x v="1762"/>
    <x v="0"/>
    <x v="36"/>
    <x v="4"/>
  </r>
  <r>
    <x v="36"/>
    <x v="153"/>
    <x v="5"/>
    <x v="5"/>
    <x v="0"/>
    <x v="2"/>
    <x v="39"/>
    <x v="157"/>
    <x v="1017"/>
    <x v="0"/>
    <x v="36"/>
    <x v="4"/>
  </r>
  <r>
    <x v="36"/>
    <x v="152"/>
    <x v="1"/>
    <x v="1"/>
    <x v="0"/>
    <x v="2"/>
    <x v="39"/>
    <x v="194"/>
    <x v="1763"/>
    <x v="0"/>
    <x v="36"/>
    <x v="4"/>
  </r>
  <r>
    <x v="36"/>
    <x v="1"/>
    <x v="1"/>
    <x v="1"/>
    <x v="0"/>
    <x v="2"/>
    <x v="1"/>
    <x v="1"/>
    <x v="1"/>
    <x v="514"/>
    <x v="36"/>
    <x v="4"/>
  </r>
  <r>
    <x v="37"/>
    <x v="147"/>
    <x v="6"/>
    <x v="6"/>
    <x v="0"/>
    <x v="2"/>
    <x v="39"/>
    <x v="132"/>
    <x v="1764"/>
    <x v="0"/>
    <x v="37"/>
    <x v="4"/>
  </r>
  <r>
    <x v="37"/>
    <x v="50"/>
    <x v="4"/>
    <x v="4"/>
    <x v="0"/>
    <x v="2"/>
    <x v="39"/>
    <x v="77"/>
    <x v="482"/>
    <x v="0"/>
    <x v="37"/>
    <x v="4"/>
  </r>
  <r>
    <x v="37"/>
    <x v="117"/>
    <x v="0"/>
    <x v="0"/>
    <x v="0"/>
    <x v="2"/>
    <x v="39"/>
    <x v="65"/>
    <x v="1765"/>
    <x v="0"/>
    <x v="37"/>
    <x v="4"/>
  </r>
  <r>
    <x v="37"/>
    <x v="1"/>
    <x v="1"/>
    <x v="1"/>
    <x v="0"/>
    <x v="2"/>
    <x v="1"/>
    <x v="1"/>
    <x v="1"/>
    <x v="515"/>
    <x v="37"/>
    <x v="4"/>
  </r>
  <r>
    <x v="38"/>
    <x v="144"/>
    <x v="2"/>
    <x v="2"/>
    <x v="0"/>
    <x v="2"/>
    <x v="39"/>
    <x v="162"/>
    <x v="858"/>
    <x v="0"/>
    <x v="38"/>
    <x v="4"/>
  </r>
  <r>
    <x v="38"/>
    <x v="77"/>
    <x v="5"/>
    <x v="5"/>
    <x v="0"/>
    <x v="2"/>
    <x v="39"/>
    <x v="156"/>
    <x v="1766"/>
    <x v="0"/>
    <x v="38"/>
    <x v="4"/>
  </r>
  <r>
    <x v="38"/>
    <x v="1"/>
    <x v="1"/>
    <x v="1"/>
    <x v="0"/>
    <x v="2"/>
    <x v="1"/>
    <x v="1"/>
    <x v="1"/>
    <x v="516"/>
    <x v="38"/>
    <x v="4"/>
  </r>
  <r>
    <x v="39"/>
    <x v="112"/>
    <x v="2"/>
    <x v="2"/>
    <x v="0"/>
    <x v="2"/>
    <x v="40"/>
    <x v="209"/>
    <x v="1767"/>
    <x v="0"/>
    <x v="39"/>
    <x v="4"/>
  </r>
  <r>
    <x v="39"/>
    <x v="86"/>
    <x v="6"/>
    <x v="6"/>
    <x v="0"/>
    <x v="2"/>
    <x v="39"/>
    <x v="224"/>
    <x v="1768"/>
    <x v="0"/>
    <x v="39"/>
    <x v="4"/>
  </r>
  <r>
    <x v="39"/>
    <x v="71"/>
    <x v="6"/>
    <x v="6"/>
    <x v="0"/>
    <x v="2"/>
    <x v="40"/>
    <x v="37"/>
    <x v="782"/>
    <x v="0"/>
    <x v="39"/>
    <x v="4"/>
  </r>
  <r>
    <x v="39"/>
    <x v="135"/>
    <x v="3"/>
    <x v="3"/>
    <x v="0"/>
    <x v="2"/>
    <x v="39"/>
    <x v="149"/>
    <x v="1769"/>
    <x v="0"/>
    <x v="39"/>
    <x v="4"/>
  </r>
  <r>
    <x v="39"/>
    <x v="156"/>
    <x v="4"/>
    <x v="4"/>
    <x v="0"/>
    <x v="2"/>
    <x v="39"/>
    <x v="146"/>
    <x v="1770"/>
    <x v="0"/>
    <x v="39"/>
    <x v="4"/>
  </r>
  <r>
    <x v="39"/>
    <x v="162"/>
    <x v="4"/>
    <x v="4"/>
    <x v="0"/>
    <x v="2"/>
    <x v="40"/>
    <x v="192"/>
    <x v="865"/>
    <x v="0"/>
    <x v="39"/>
    <x v="4"/>
  </r>
  <r>
    <x v="39"/>
    <x v="154"/>
    <x v="4"/>
    <x v="4"/>
    <x v="0"/>
    <x v="2"/>
    <x v="39"/>
    <x v="143"/>
    <x v="1771"/>
    <x v="0"/>
    <x v="39"/>
    <x v="4"/>
  </r>
  <r>
    <x v="39"/>
    <x v="160"/>
    <x v="0"/>
    <x v="0"/>
    <x v="0"/>
    <x v="2"/>
    <x v="39"/>
    <x v="179"/>
    <x v="1772"/>
    <x v="0"/>
    <x v="39"/>
    <x v="4"/>
  </r>
  <r>
    <x v="39"/>
    <x v="115"/>
    <x v="5"/>
    <x v="5"/>
    <x v="0"/>
    <x v="2"/>
    <x v="39"/>
    <x v="213"/>
    <x v="1773"/>
    <x v="0"/>
    <x v="39"/>
    <x v="4"/>
  </r>
  <r>
    <x v="39"/>
    <x v="150"/>
    <x v="5"/>
    <x v="5"/>
    <x v="0"/>
    <x v="2"/>
    <x v="39"/>
    <x v="214"/>
    <x v="806"/>
    <x v="0"/>
    <x v="39"/>
    <x v="4"/>
  </r>
  <r>
    <x v="39"/>
    <x v="128"/>
    <x v="1"/>
    <x v="1"/>
    <x v="0"/>
    <x v="2"/>
    <x v="39"/>
    <x v="164"/>
    <x v="1774"/>
    <x v="0"/>
    <x v="39"/>
    <x v="4"/>
  </r>
  <r>
    <x v="39"/>
    <x v="1"/>
    <x v="1"/>
    <x v="1"/>
    <x v="0"/>
    <x v="2"/>
    <x v="1"/>
    <x v="1"/>
    <x v="1"/>
    <x v="517"/>
    <x v="39"/>
    <x v="4"/>
  </r>
  <r>
    <x v="40"/>
    <x v="71"/>
    <x v="6"/>
    <x v="6"/>
    <x v="0"/>
    <x v="2"/>
    <x v="39"/>
    <x v="37"/>
    <x v="1775"/>
    <x v="0"/>
    <x v="40"/>
    <x v="4"/>
  </r>
  <r>
    <x v="40"/>
    <x v="90"/>
    <x v="0"/>
    <x v="0"/>
    <x v="0"/>
    <x v="2"/>
    <x v="40"/>
    <x v="79"/>
    <x v="1776"/>
    <x v="0"/>
    <x v="40"/>
    <x v="4"/>
  </r>
  <r>
    <x v="40"/>
    <x v="57"/>
    <x v="0"/>
    <x v="0"/>
    <x v="0"/>
    <x v="2"/>
    <x v="39"/>
    <x v="44"/>
    <x v="1777"/>
    <x v="0"/>
    <x v="40"/>
    <x v="4"/>
  </r>
  <r>
    <x v="40"/>
    <x v="98"/>
    <x v="1"/>
    <x v="1"/>
    <x v="0"/>
    <x v="2"/>
    <x v="39"/>
    <x v="198"/>
    <x v="1778"/>
    <x v="0"/>
    <x v="40"/>
    <x v="4"/>
  </r>
  <r>
    <x v="40"/>
    <x v="1"/>
    <x v="1"/>
    <x v="1"/>
    <x v="0"/>
    <x v="2"/>
    <x v="1"/>
    <x v="1"/>
    <x v="1"/>
    <x v="518"/>
    <x v="40"/>
    <x v="4"/>
  </r>
  <r>
    <x v="74"/>
    <x v="79"/>
    <x v="3"/>
    <x v="3"/>
    <x v="0"/>
    <x v="2"/>
    <x v="39"/>
    <x v="142"/>
    <x v="1779"/>
    <x v="0"/>
    <x v="74"/>
    <x v="4"/>
  </r>
  <r>
    <x v="74"/>
    <x v="28"/>
    <x v="3"/>
    <x v="3"/>
    <x v="0"/>
    <x v="2"/>
    <x v="40"/>
    <x v="245"/>
    <x v="1780"/>
    <x v="0"/>
    <x v="74"/>
    <x v="4"/>
  </r>
  <r>
    <x v="74"/>
    <x v="142"/>
    <x v="0"/>
    <x v="0"/>
    <x v="0"/>
    <x v="2"/>
    <x v="39"/>
    <x v="119"/>
    <x v="1781"/>
    <x v="0"/>
    <x v="74"/>
    <x v="4"/>
  </r>
  <r>
    <x v="74"/>
    <x v="72"/>
    <x v="5"/>
    <x v="5"/>
    <x v="0"/>
    <x v="2"/>
    <x v="40"/>
    <x v="38"/>
    <x v="1782"/>
    <x v="0"/>
    <x v="74"/>
    <x v="4"/>
  </r>
  <r>
    <x v="74"/>
    <x v="40"/>
    <x v="1"/>
    <x v="1"/>
    <x v="0"/>
    <x v="2"/>
    <x v="39"/>
    <x v="125"/>
    <x v="1783"/>
    <x v="0"/>
    <x v="74"/>
    <x v="4"/>
  </r>
  <r>
    <x v="74"/>
    <x v="155"/>
    <x v="1"/>
    <x v="1"/>
    <x v="0"/>
    <x v="2"/>
    <x v="39"/>
    <x v="145"/>
    <x v="1784"/>
    <x v="0"/>
    <x v="74"/>
    <x v="4"/>
  </r>
  <r>
    <x v="74"/>
    <x v="98"/>
    <x v="1"/>
    <x v="1"/>
    <x v="0"/>
    <x v="2"/>
    <x v="39"/>
    <x v="198"/>
    <x v="1785"/>
    <x v="0"/>
    <x v="74"/>
    <x v="4"/>
  </r>
  <r>
    <x v="74"/>
    <x v="1"/>
    <x v="1"/>
    <x v="1"/>
    <x v="0"/>
    <x v="2"/>
    <x v="1"/>
    <x v="1"/>
    <x v="1"/>
    <x v="519"/>
    <x v="74"/>
    <x v="4"/>
  </r>
  <r>
    <x v="75"/>
    <x v="134"/>
    <x v="6"/>
    <x v="6"/>
    <x v="0"/>
    <x v="2"/>
    <x v="40"/>
    <x v="226"/>
    <x v="861"/>
    <x v="0"/>
    <x v="75"/>
    <x v="4"/>
  </r>
  <r>
    <x v="75"/>
    <x v="0"/>
    <x v="0"/>
    <x v="0"/>
    <x v="0"/>
    <x v="2"/>
    <x v="39"/>
    <x v="197"/>
    <x v="1786"/>
    <x v="0"/>
    <x v="75"/>
    <x v="4"/>
  </r>
  <r>
    <x v="75"/>
    <x v="101"/>
    <x v="1"/>
    <x v="1"/>
    <x v="0"/>
    <x v="2"/>
    <x v="39"/>
    <x v="207"/>
    <x v="1061"/>
    <x v="0"/>
    <x v="75"/>
    <x v="4"/>
  </r>
  <r>
    <x v="75"/>
    <x v="1"/>
    <x v="1"/>
    <x v="1"/>
    <x v="0"/>
    <x v="2"/>
    <x v="1"/>
    <x v="1"/>
    <x v="1"/>
    <x v="520"/>
    <x v="75"/>
    <x v="4"/>
  </r>
  <r>
    <x v="41"/>
    <x v="107"/>
    <x v="2"/>
    <x v="2"/>
    <x v="0"/>
    <x v="2"/>
    <x v="39"/>
    <x v="158"/>
    <x v="1787"/>
    <x v="0"/>
    <x v="41"/>
    <x v="4"/>
  </r>
  <r>
    <x v="41"/>
    <x v="13"/>
    <x v="5"/>
    <x v="5"/>
    <x v="0"/>
    <x v="2"/>
    <x v="39"/>
    <x v="120"/>
    <x v="1004"/>
    <x v="0"/>
    <x v="41"/>
    <x v="4"/>
  </r>
  <r>
    <x v="41"/>
    <x v="77"/>
    <x v="5"/>
    <x v="5"/>
    <x v="0"/>
    <x v="2"/>
    <x v="39"/>
    <x v="156"/>
    <x v="1004"/>
    <x v="0"/>
    <x v="41"/>
    <x v="4"/>
  </r>
  <r>
    <x v="41"/>
    <x v="1"/>
    <x v="1"/>
    <x v="1"/>
    <x v="0"/>
    <x v="2"/>
    <x v="1"/>
    <x v="1"/>
    <x v="1"/>
    <x v="521"/>
    <x v="41"/>
    <x v="4"/>
  </r>
  <r>
    <x v="43"/>
    <x v="70"/>
    <x v="2"/>
    <x v="2"/>
    <x v="0"/>
    <x v="2"/>
    <x v="39"/>
    <x v="36"/>
    <x v="1788"/>
    <x v="0"/>
    <x v="43"/>
    <x v="4"/>
  </r>
  <r>
    <x v="43"/>
    <x v="144"/>
    <x v="2"/>
    <x v="2"/>
    <x v="0"/>
    <x v="2"/>
    <x v="39"/>
    <x v="162"/>
    <x v="1789"/>
    <x v="0"/>
    <x v="43"/>
    <x v="4"/>
  </r>
  <r>
    <x v="43"/>
    <x v="89"/>
    <x v="4"/>
    <x v="4"/>
    <x v="0"/>
    <x v="2"/>
    <x v="39"/>
    <x v="154"/>
    <x v="1790"/>
    <x v="0"/>
    <x v="43"/>
    <x v="4"/>
  </r>
  <r>
    <x v="43"/>
    <x v="13"/>
    <x v="5"/>
    <x v="5"/>
    <x v="0"/>
    <x v="2"/>
    <x v="39"/>
    <x v="120"/>
    <x v="1791"/>
    <x v="0"/>
    <x v="43"/>
    <x v="4"/>
  </r>
  <r>
    <x v="43"/>
    <x v="155"/>
    <x v="1"/>
    <x v="1"/>
    <x v="0"/>
    <x v="2"/>
    <x v="39"/>
    <x v="145"/>
    <x v="1792"/>
    <x v="0"/>
    <x v="43"/>
    <x v="4"/>
  </r>
  <r>
    <x v="43"/>
    <x v="1"/>
    <x v="1"/>
    <x v="1"/>
    <x v="0"/>
    <x v="2"/>
    <x v="1"/>
    <x v="1"/>
    <x v="1"/>
    <x v="522"/>
    <x v="43"/>
    <x v="4"/>
  </r>
  <r>
    <x v="44"/>
    <x v="64"/>
    <x v="2"/>
    <x v="2"/>
    <x v="0"/>
    <x v="2"/>
    <x v="39"/>
    <x v="139"/>
    <x v="1793"/>
    <x v="0"/>
    <x v="44"/>
    <x v="4"/>
  </r>
  <r>
    <x v="44"/>
    <x v="133"/>
    <x v="2"/>
    <x v="2"/>
    <x v="0"/>
    <x v="2"/>
    <x v="39"/>
    <x v="254"/>
    <x v="146"/>
    <x v="0"/>
    <x v="44"/>
    <x v="4"/>
  </r>
  <r>
    <x v="44"/>
    <x v="21"/>
    <x v="6"/>
    <x v="6"/>
    <x v="0"/>
    <x v="2"/>
    <x v="39"/>
    <x v="70"/>
    <x v="1794"/>
    <x v="0"/>
    <x v="44"/>
    <x v="4"/>
  </r>
  <r>
    <x v="44"/>
    <x v="23"/>
    <x v="3"/>
    <x v="3"/>
    <x v="0"/>
    <x v="2"/>
    <x v="39"/>
    <x v="221"/>
    <x v="798"/>
    <x v="0"/>
    <x v="44"/>
    <x v="4"/>
  </r>
  <r>
    <x v="44"/>
    <x v="135"/>
    <x v="3"/>
    <x v="3"/>
    <x v="0"/>
    <x v="2"/>
    <x v="39"/>
    <x v="149"/>
    <x v="816"/>
    <x v="0"/>
    <x v="44"/>
    <x v="4"/>
  </r>
  <r>
    <x v="44"/>
    <x v="62"/>
    <x v="4"/>
    <x v="4"/>
    <x v="0"/>
    <x v="2"/>
    <x v="39"/>
    <x v="176"/>
    <x v="1795"/>
    <x v="0"/>
    <x v="44"/>
    <x v="4"/>
  </r>
  <r>
    <x v="44"/>
    <x v="57"/>
    <x v="0"/>
    <x v="0"/>
    <x v="0"/>
    <x v="2"/>
    <x v="39"/>
    <x v="44"/>
    <x v="905"/>
    <x v="0"/>
    <x v="44"/>
    <x v="4"/>
  </r>
  <r>
    <x v="44"/>
    <x v="117"/>
    <x v="0"/>
    <x v="0"/>
    <x v="0"/>
    <x v="2"/>
    <x v="39"/>
    <x v="65"/>
    <x v="187"/>
    <x v="0"/>
    <x v="44"/>
    <x v="4"/>
  </r>
  <r>
    <x v="44"/>
    <x v="128"/>
    <x v="1"/>
    <x v="1"/>
    <x v="0"/>
    <x v="2"/>
    <x v="39"/>
    <x v="164"/>
    <x v="1061"/>
    <x v="0"/>
    <x v="44"/>
    <x v="4"/>
  </r>
  <r>
    <x v="44"/>
    <x v="1"/>
    <x v="1"/>
    <x v="1"/>
    <x v="0"/>
    <x v="2"/>
    <x v="1"/>
    <x v="1"/>
    <x v="1"/>
    <x v="523"/>
    <x v="44"/>
    <x v="4"/>
  </r>
  <r>
    <x v="45"/>
    <x v="70"/>
    <x v="2"/>
    <x v="2"/>
    <x v="0"/>
    <x v="2"/>
    <x v="39"/>
    <x v="36"/>
    <x v="1796"/>
    <x v="0"/>
    <x v="45"/>
    <x v="4"/>
  </r>
  <r>
    <x v="45"/>
    <x v="111"/>
    <x v="2"/>
    <x v="2"/>
    <x v="0"/>
    <x v="2"/>
    <x v="40"/>
    <x v="75"/>
    <x v="852"/>
    <x v="0"/>
    <x v="45"/>
    <x v="4"/>
  </r>
  <r>
    <x v="45"/>
    <x v="71"/>
    <x v="6"/>
    <x v="6"/>
    <x v="0"/>
    <x v="2"/>
    <x v="40"/>
    <x v="37"/>
    <x v="1797"/>
    <x v="0"/>
    <x v="45"/>
    <x v="4"/>
  </r>
  <r>
    <x v="45"/>
    <x v="56"/>
    <x v="3"/>
    <x v="3"/>
    <x v="0"/>
    <x v="2"/>
    <x v="40"/>
    <x v="153"/>
    <x v="1798"/>
    <x v="0"/>
    <x v="45"/>
    <x v="4"/>
  </r>
  <r>
    <x v="45"/>
    <x v="90"/>
    <x v="0"/>
    <x v="0"/>
    <x v="0"/>
    <x v="2"/>
    <x v="40"/>
    <x v="79"/>
    <x v="1799"/>
    <x v="0"/>
    <x v="45"/>
    <x v="4"/>
  </r>
  <r>
    <x v="45"/>
    <x v="76"/>
    <x v="5"/>
    <x v="5"/>
    <x v="0"/>
    <x v="2"/>
    <x v="40"/>
    <x v="182"/>
    <x v="1800"/>
    <x v="0"/>
    <x v="45"/>
    <x v="4"/>
  </r>
  <r>
    <x v="45"/>
    <x v="1"/>
    <x v="1"/>
    <x v="1"/>
    <x v="0"/>
    <x v="2"/>
    <x v="1"/>
    <x v="1"/>
    <x v="1"/>
    <x v="524"/>
    <x v="45"/>
    <x v="4"/>
  </r>
  <r>
    <x v="46"/>
    <x v="86"/>
    <x v="6"/>
    <x v="6"/>
    <x v="0"/>
    <x v="2"/>
    <x v="39"/>
    <x v="224"/>
    <x v="1801"/>
    <x v="0"/>
    <x v="46"/>
    <x v="4"/>
  </r>
  <r>
    <x v="46"/>
    <x v="108"/>
    <x v="3"/>
    <x v="3"/>
    <x v="0"/>
    <x v="2"/>
    <x v="39"/>
    <x v="63"/>
    <x v="1802"/>
    <x v="0"/>
    <x v="46"/>
    <x v="4"/>
  </r>
  <r>
    <x v="46"/>
    <x v="79"/>
    <x v="3"/>
    <x v="3"/>
    <x v="0"/>
    <x v="2"/>
    <x v="39"/>
    <x v="142"/>
    <x v="1803"/>
    <x v="0"/>
    <x v="46"/>
    <x v="4"/>
  </r>
  <r>
    <x v="46"/>
    <x v="159"/>
    <x v="0"/>
    <x v="0"/>
    <x v="0"/>
    <x v="2"/>
    <x v="39"/>
    <x v="177"/>
    <x v="1804"/>
    <x v="0"/>
    <x v="46"/>
    <x v="4"/>
  </r>
  <r>
    <x v="46"/>
    <x v="160"/>
    <x v="0"/>
    <x v="0"/>
    <x v="0"/>
    <x v="2"/>
    <x v="39"/>
    <x v="179"/>
    <x v="1805"/>
    <x v="0"/>
    <x v="46"/>
    <x v="4"/>
  </r>
  <r>
    <x v="46"/>
    <x v="145"/>
    <x v="5"/>
    <x v="5"/>
    <x v="0"/>
    <x v="2"/>
    <x v="39"/>
    <x v="124"/>
    <x v="1806"/>
    <x v="0"/>
    <x v="46"/>
    <x v="4"/>
  </r>
  <r>
    <x v="46"/>
    <x v="41"/>
    <x v="1"/>
    <x v="1"/>
    <x v="0"/>
    <x v="2"/>
    <x v="39"/>
    <x v="113"/>
    <x v="1807"/>
    <x v="0"/>
    <x v="46"/>
    <x v="4"/>
  </r>
  <r>
    <x v="46"/>
    <x v="33"/>
    <x v="1"/>
    <x v="1"/>
    <x v="0"/>
    <x v="2"/>
    <x v="39"/>
    <x v="241"/>
    <x v="1808"/>
    <x v="0"/>
    <x v="46"/>
    <x v="4"/>
  </r>
  <r>
    <x v="46"/>
    <x v="128"/>
    <x v="1"/>
    <x v="1"/>
    <x v="0"/>
    <x v="2"/>
    <x v="39"/>
    <x v="164"/>
    <x v="1809"/>
    <x v="0"/>
    <x v="46"/>
    <x v="4"/>
  </r>
  <r>
    <x v="46"/>
    <x v="1"/>
    <x v="1"/>
    <x v="1"/>
    <x v="0"/>
    <x v="2"/>
    <x v="1"/>
    <x v="1"/>
    <x v="1"/>
    <x v="525"/>
    <x v="46"/>
    <x v="4"/>
  </r>
  <r>
    <x v="47"/>
    <x v="85"/>
    <x v="2"/>
    <x v="2"/>
    <x v="0"/>
    <x v="2"/>
    <x v="39"/>
    <x v="161"/>
    <x v="1810"/>
    <x v="0"/>
    <x v="47"/>
    <x v="4"/>
  </r>
  <r>
    <x v="47"/>
    <x v="68"/>
    <x v="4"/>
    <x v="4"/>
    <x v="0"/>
    <x v="2"/>
    <x v="39"/>
    <x v="222"/>
    <x v="1811"/>
    <x v="0"/>
    <x v="47"/>
    <x v="4"/>
  </r>
  <r>
    <x v="47"/>
    <x v="160"/>
    <x v="0"/>
    <x v="0"/>
    <x v="0"/>
    <x v="2"/>
    <x v="39"/>
    <x v="179"/>
    <x v="1812"/>
    <x v="0"/>
    <x v="47"/>
    <x v="4"/>
  </r>
  <r>
    <x v="47"/>
    <x v="150"/>
    <x v="5"/>
    <x v="5"/>
    <x v="0"/>
    <x v="2"/>
    <x v="39"/>
    <x v="214"/>
    <x v="1813"/>
    <x v="0"/>
    <x v="47"/>
    <x v="4"/>
  </r>
  <r>
    <x v="47"/>
    <x v="14"/>
    <x v="1"/>
    <x v="1"/>
    <x v="0"/>
    <x v="2"/>
    <x v="39"/>
    <x v="112"/>
    <x v="1814"/>
    <x v="0"/>
    <x v="47"/>
    <x v="4"/>
  </r>
  <r>
    <x v="47"/>
    <x v="1"/>
    <x v="1"/>
    <x v="1"/>
    <x v="0"/>
    <x v="2"/>
    <x v="1"/>
    <x v="1"/>
    <x v="1"/>
    <x v="526"/>
    <x v="47"/>
    <x v="4"/>
  </r>
  <r>
    <x v="48"/>
    <x v="86"/>
    <x v="6"/>
    <x v="6"/>
    <x v="0"/>
    <x v="2"/>
    <x v="39"/>
    <x v="224"/>
    <x v="1379"/>
    <x v="0"/>
    <x v="48"/>
    <x v="4"/>
  </r>
  <r>
    <x v="48"/>
    <x v="102"/>
    <x v="6"/>
    <x v="6"/>
    <x v="0"/>
    <x v="2"/>
    <x v="39"/>
    <x v="141"/>
    <x v="1815"/>
    <x v="0"/>
    <x v="48"/>
    <x v="4"/>
  </r>
  <r>
    <x v="48"/>
    <x v="62"/>
    <x v="4"/>
    <x v="4"/>
    <x v="0"/>
    <x v="2"/>
    <x v="39"/>
    <x v="176"/>
    <x v="1816"/>
    <x v="0"/>
    <x v="48"/>
    <x v="4"/>
  </r>
  <r>
    <x v="48"/>
    <x v="117"/>
    <x v="0"/>
    <x v="0"/>
    <x v="0"/>
    <x v="2"/>
    <x v="39"/>
    <x v="65"/>
    <x v="1817"/>
    <x v="0"/>
    <x v="48"/>
    <x v="4"/>
  </r>
  <r>
    <x v="48"/>
    <x v="115"/>
    <x v="5"/>
    <x v="5"/>
    <x v="0"/>
    <x v="2"/>
    <x v="39"/>
    <x v="213"/>
    <x v="1818"/>
    <x v="0"/>
    <x v="48"/>
    <x v="4"/>
  </r>
  <r>
    <x v="48"/>
    <x v="128"/>
    <x v="1"/>
    <x v="1"/>
    <x v="0"/>
    <x v="2"/>
    <x v="39"/>
    <x v="164"/>
    <x v="1819"/>
    <x v="0"/>
    <x v="48"/>
    <x v="4"/>
  </r>
  <r>
    <x v="48"/>
    <x v="1"/>
    <x v="1"/>
    <x v="1"/>
    <x v="0"/>
    <x v="2"/>
    <x v="1"/>
    <x v="1"/>
    <x v="1"/>
    <x v="527"/>
    <x v="48"/>
    <x v="4"/>
  </r>
  <r>
    <x v="49"/>
    <x v="86"/>
    <x v="6"/>
    <x v="6"/>
    <x v="0"/>
    <x v="2"/>
    <x v="39"/>
    <x v="224"/>
    <x v="493"/>
    <x v="0"/>
    <x v="49"/>
    <x v="4"/>
  </r>
  <r>
    <x v="49"/>
    <x v="71"/>
    <x v="6"/>
    <x v="6"/>
    <x v="0"/>
    <x v="2"/>
    <x v="39"/>
    <x v="37"/>
    <x v="1795"/>
    <x v="0"/>
    <x v="49"/>
    <x v="4"/>
  </r>
  <r>
    <x v="49"/>
    <x v="21"/>
    <x v="6"/>
    <x v="6"/>
    <x v="0"/>
    <x v="2"/>
    <x v="39"/>
    <x v="70"/>
    <x v="1820"/>
    <x v="0"/>
    <x v="49"/>
    <x v="4"/>
  </r>
  <r>
    <x v="49"/>
    <x v="50"/>
    <x v="4"/>
    <x v="4"/>
    <x v="0"/>
    <x v="2"/>
    <x v="39"/>
    <x v="77"/>
    <x v="1821"/>
    <x v="0"/>
    <x v="49"/>
    <x v="4"/>
  </r>
  <r>
    <x v="49"/>
    <x v="154"/>
    <x v="4"/>
    <x v="4"/>
    <x v="0"/>
    <x v="2"/>
    <x v="39"/>
    <x v="143"/>
    <x v="1822"/>
    <x v="0"/>
    <x v="49"/>
    <x v="4"/>
  </r>
  <r>
    <x v="49"/>
    <x v="13"/>
    <x v="5"/>
    <x v="5"/>
    <x v="0"/>
    <x v="2"/>
    <x v="39"/>
    <x v="120"/>
    <x v="1823"/>
    <x v="0"/>
    <x v="49"/>
    <x v="4"/>
  </r>
  <r>
    <x v="49"/>
    <x v="128"/>
    <x v="1"/>
    <x v="1"/>
    <x v="0"/>
    <x v="2"/>
    <x v="39"/>
    <x v="164"/>
    <x v="1824"/>
    <x v="0"/>
    <x v="49"/>
    <x v="4"/>
  </r>
  <r>
    <x v="49"/>
    <x v="1"/>
    <x v="1"/>
    <x v="1"/>
    <x v="0"/>
    <x v="2"/>
    <x v="1"/>
    <x v="1"/>
    <x v="1"/>
    <x v="528"/>
    <x v="49"/>
    <x v="4"/>
  </r>
  <r>
    <x v="50"/>
    <x v="147"/>
    <x v="6"/>
    <x v="6"/>
    <x v="0"/>
    <x v="2"/>
    <x v="39"/>
    <x v="132"/>
    <x v="1825"/>
    <x v="0"/>
    <x v="50"/>
    <x v="4"/>
  </r>
  <r>
    <x v="50"/>
    <x v="156"/>
    <x v="4"/>
    <x v="4"/>
    <x v="0"/>
    <x v="2"/>
    <x v="39"/>
    <x v="146"/>
    <x v="1826"/>
    <x v="0"/>
    <x v="50"/>
    <x v="4"/>
  </r>
  <r>
    <x v="50"/>
    <x v="145"/>
    <x v="5"/>
    <x v="5"/>
    <x v="0"/>
    <x v="2"/>
    <x v="39"/>
    <x v="124"/>
    <x v="1827"/>
    <x v="0"/>
    <x v="50"/>
    <x v="4"/>
  </r>
  <r>
    <x v="50"/>
    <x v="41"/>
    <x v="1"/>
    <x v="1"/>
    <x v="0"/>
    <x v="2"/>
    <x v="39"/>
    <x v="113"/>
    <x v="1282"/>
    <x v="0"/>
    <x v="50"/>
    <x v="4"/>
  </r>
  <r>
    <x v="50"/>
    <x v="1"/>
    <x v="1"/>
    <x v="1"/>
    <x v="0"/>
    <x v="2"/>
    <x v="1"/>
    <x v="1"/>
    <x v="1"/>
    <x v="529"/>
    <x v="50"/>
    <x v="4"/>
  </r>
  <r>
    <x v="51"/>
    <x v="70"/>
    <x v="2"/>
    <x v="2"/>
    <x v="0"/>
    <x v="2"/>
    <x v="39"/>
    <x v="36"/>
    <x v="1828"/>
    <x v="0"/>
    <x v="51"/>
    <x v="4"/>
  </r>
  <r>
    <x v="51"/>
    <x v="23"/>
    <x v="3"/>
    <x v="3"/>
    <x v="0"/>
    <x v="2"/>
    <x v="39"/>
    <x v="221"/>
    <x v="1829"/>
    <x v="0"/>
    <x v="51"/>
    <x v="4"/>
  </r>
  <r>
    <x v="51"/>
    <x v="68"/>
    <x v="4"/>
    <x v="4"/>
    <x v="0"/>
    <x v="2"/>
    <x v="39"/>
    <x v="222"/>
    <x v="703"/>
    <x v="0"/>
    <x v="51"/>
    <x v="4"/>
  </r>
  <r>
    <x v="51"/>
    <x v="115"/>
    <x v="5"/>
    <x v="5"/>
    <x v="0"/>
    <x v="2"/>
    <x v="39"/>
    <x v="213"/>
    <x v="1830"/>
    <x v="0"/>
    <x v="51"/>
    <x v="4"/>
  </r>
  <r>
    <x v="51"/>
    <x v="101"/>
    <x v="1"/>
    <x v="1"/>
    <x v="0"/>
    <x v="2"/>
    <x v="40"/>
    <x v="207"/>
    <x v="1831"/>
    <x v="0"/>
    <x v="51"/>
    <x v="4"/>
  </r>
  <r>
    <x v="51"/>
    <x v="128"/>
    <x v="1"/>
    <x v="1"/>
    <x v="0"/>
    <x v="2"/>
    <x v="40"/>
    <x v="164"/>
    <x v="1222"/>
    <x v="0"/>
    <x v="51"/>
    <x v="4"/>
  </r>
  <r>
    <x v="51"/>
    <x v="1"/>
    <x v="1"/>
    <x v="1"/>
    <x v="0"/>
    <x v="2"/>
    <x v="1"/>
    <x v="1"/>
    <x v="1"/>
    <x v="530"/>
    <x v="51"/>
    <x v="4"/>
  </r>
  <r>
    <x v="52"/>
    <x v="81"/>
    <x v="4"/>
    <x v="4"/>
    <x v="0"/>
    <x v="2"/>
    <x v="40"/>
    <x v="175"/>
    <x v="1567"/>
    <x v="0"/>
    <x v="52"/>
    <x v="4"/>
  </r>
  <r>
    <x v="52"/>
    <x v="46"/>
    <x v="0"/>
    <x v="0"/>
    <x v="0"/>
    <x v="2"/>
    <x v="39"/>
    <x v="155"/>
    <x v="1832"/>
    <x v="0"/>
    <x v="52"/>
    <x v="4"/>
  </r>
  <r>
    <x v="52"/>
    <x v="98"/>
    <x v="1"/>
    <x v="1"/>
    <x v="0"/>
    <x v="2"/>
    <x v="39"/>
    <x v="198"/>
    <x v="1833"/>
    <x v="0"/>
    <x v="52"/>
    <x v="4"/>
  </r>
  <r>
    <x v="52"/>
    <x v="1"/>
    <x v="1"/>
    <x v="1"/>
    <x v="0"/>
    <x v="2"/>
    <x v="1"/>
    <x v="1"/>
    <x v="1"/>
    <x v="531"/>
    <x v="52"/>
    <x v="4"/>
  </r>
  <r>
    <x v="53"/>
    <x v="70"/>
    <x v="2"/>
    <x v="2"/>
    <x v="0"/>
    <x v="2"/>
    <x v="39"/>
    <x v="36"/>
    <x v="1834"/>
    <x v="0"/>
    <x v="53"/>
    <x v="4"/>
  </r>
  <r>
    <x v="53"/>
    <x v="64"/>
    <x v="2"/>
    <x v="2"/>
    <x v="0"/>
    <x v="2"/>
    <x v="39"/>
    <x v="139"/>
    <x v="19"/>
    <x v="0"/>
    <x v="53"/>
    <x v="4"/>
  </r>
  <r>
    <x v="53"/>
    <x v="107"/>
    <x v="2"/>
    <x v="2"/>
    <x v="0"/>
    <x v="2"/>
    <x v="39"/>
    <x v="158"/>
    <x v="1835"/>
    <x v="0"/>
    <x v="53"/>
    <x v="4"/>
  </r>
  <r>
    <x v="53"/>
    <x v="108"/>
    <x v="3"/>
    <x v="3"/>
    <x v="0"/>
    <x v="2"/>
    <x v="39"/>
    <x v="63"/>
    <x v="1836"/>
    <x v="0"/>
    <x v="53"/>
    <x v="4"/>
  </r>
  <r>
    <x v="53"/>
    <x v="68"/>
    <x v="4"/>
    <x v="4"/>
    <x v="0"/>
    <x v="2"/>
    <x v="39"/>
    <x v="222"/>
    <x v="1837"/>
    <x v="0"/>
    <x v="53"/>
    <x v="4"/>
  </r>
  <r>
    <x v="53"/>
    <x v="50"/>
    <x v="4"/>
    <x v="4"/>
    <x v="0"/>
    <x v="2"/>
    <x v="39"/>
    <x v="77"/>
    <x v="1838"/>
    <x v="0"/>
    <x v="53"/>
    <x v="4"/>
  </r>
  <r>
    <x v="53"/>
    <x v="153"/>
    <x v="5"/>
    <x v="5"/>
    <x v="0"/>
    <x v="2"/>
    <x v="39"/>
    <x v="157"/>
    <x v="1839"/>
    <x v="0"/>
    <x v="53"/>
    <x v="4"/>
  </r>
  <r>
    <x v="53"/>
    <x v="1"/>
    <x v="1"/>
    <x v="1"/>
    <x v="0"/>
    <x v="2"/>
    <x v="1"/>
    <x v="1"/>
    <x v="1"/>
    <x v="532"/>
    <x v="53"/>
    <x v="4"/>
  </r>
  <r>
    <x v="54"/>
    <x v="144"/>
    <x v="2"/>
    <x v="2"/>
    <x v="0"/>
    <x v="2"/>
    <x v="39"/>
    <x v="162"/>
    <x v="1840"/>
    <x v="0"/>
    <x v="54"/>
    <x v="4"/>
  </r>
  <r>
    <x v="54"/>
    <x v="114"/>
    <x v="3"/>
    <x v="3"/>
    <x v="0"/>
    <x v="2"/>
    <x v="40"/>
    <x v="76"/>
    <x v="1841"/>
    <x v="0"/>
    <x v="54"/>
    <x v="4"/>
  </r>
  <r>
    <x v="54"/>
    <x v="68"/>
    <x v="4"/>
    <x v="4"/>
    <x v="0"/>
    <x v="2"/>
    <x v="39"/>
    <x v="222"/>
    <x v="1842"/>
    <x v="0"/>
    <x v="54"/>
    <x v="4"/>
  </r>
  <r>
    <x v="54"/>
    <x v="159"/>
    <x v="0"/>
    <x v="0"/>
    <x v="0"/>
    <x v="2"/>
    <x v="39"/>
    <x v="177"/>
    <x v="1843"/>
    <x v="0"/>
    <x v="54"/>
    <x v="4"/>
  </r>
  <r>
    <x v="54"/>
    <x v="0"/>
    <x v="0"/>
    <x v="0"/>
    <x v="0"/>
    <x v="2"/>
    <x v="39"/>
    <x v="197"/>
    <x v="1844"/>
    <x v="0"/>
    <x v="54"/>
    <x v="4"/>
  </r>
  <r>
    <x v="54"/>
    <x v="101"/>
    <x v="1"/>
    <x v="1"/>
    <x v="0"/>
    <x v="2"/>
    <x v="40"/>
    <x v="207"/>
    <x v="1845"/>
    <x v="0"/>
    <x v="54"/>
    <x v="4"/>
  </r>
  <r>
    <x v="54"/>
    <x v="98"/>
    <x v="1"/>
    <x v="1"/>
    <x v="0"/>
    <x v="2"/>
    <x v="39"/>
    <x v="198"/>
    <x v="1846"/>
    <x v="0"/>
    <x v="54"/>
    <x v="4"/>
  </r>
  <r>
    <x v="54"/>
    <x v="1"/>
    <x v="1"/>
    <x v="1"/>
    <x v="0"/>
    <x v="2"/>
    <x v="1"/>
    <x v="1"/>
    <x v="1"/>
    <x v="533"/>
    <x v="54"/>
    <x v="4"/>
  </r>
  <r>
    <x v="55"/>
    <x v="1"/>
    <x v="1"/>
    <x v="1"/>
    <x v="0"/>
    <x v="19"/>
    <x v="1"/>
    <x v="1"/>
    <x v="1"/>
    <x v="534"/>
    <x v="55"/>
    <x v="4"/>
  </r>
  <r>
    <x v="55"/>
    <x v="41"/>
    <x v="1"/>
    <x v="1"/>
    <x v="0"/>
    <x v="20"/>
    <x v="39"/>
    <x v="113"/>
    <x v="1847"/>
    <x v="0"/>
    <x v="55"/>
    <x v="4"/>
  </r>
  <r>
    <x v="55"/>
    <x v="101"/>
    <x v="1"/>
    <x v="1"/>
    <x v="0"/>
    <x v="20"/>
    <x v="39"/>
    <x v="207"/>
    <x v="1848"/>
    <x v="0"/>
    <x v="55"/>
    <x v="4"/>
  </r>
  <r>
    <x v="55"/>
    <x v="1"/>
    <x v="1"/>
    <x v="1"/>
    <x v="0"/>
    <x v="20"/>
    <x v="1"/>
    <x v="1"/>
    <x v="1"/>
    <x v="535"/>
    <x v="55"/>
    <x v="4"/>
  </r>
  <r>
    <x v="55"/>
    <x v="36"/>
    <x v="6"/>
    <x v="6"/>
    <x v="0"/>
    <x v="22"/>
    <x v="40"/>
    <x v="94"/>
    <x v="1849"/>
    <x v="0"/>
    <x v="55"/>
    <x v="4"/>
  </r>
  <r>
    <x v="55"/>
    <x v="1"/>
    <x v="1"/>
    <x v="1"/>
    <x v="0"/>
    <x v="22"/>
    <x v="1"/>
    <x v="1"/>
    <x v="1"/>
    <x v="536"/>
    <x v="55"/>
    <x v="4"/>
  </r>
  <r>
    <x v="55"/>
    <x v="25"/>
    <x v="2"/>
    <x v="2"/>
    <x v="0"/>
    <x v="3"/>
    <x v="39"/>
    <x v="169"/>
    <x v="460"/>
    <x v="0"/>
    <x v="55"/>
    <x v="4"/>
  </r>
  <r>
    <x v="55"/>
    <x v="1"/>
    <x v="1"/>
    <x v="1"/>
    <x v="0"/>
    <x v="3"/>
    <x v="1"/>
    <x v="1"/>
    <x v="1"/>
    <x v="537"/>
    <x v="55"/>
    <x v="4"/>
  </r>
  <r>
    <x v="55"/>
    <x v="25"/>
    <x v="2"/>
    <x v="2"/>
    <x v="0"/>
    <x v="24"/>
    <x v="40"/>
    <x v="169"/>
    <x v="951"/>
    <x v="0"/>
    <x v="55"/>
    <x v="4"/>
  </r>
  <r>
    <x v="55"/>
    <x v="101"/>
    <x v="1"/>
    <x v="1"/>
    <x v="0"/>
    <x v="24"/>
    <x v="40"/>
    <x v="207"/>
    <x v="1850"/>
    <x v="0"/>
    <x v="55"/>
    <x v="4"/>
  </r>
  <r>
    <x v="55"/>
    <x v="98"/>
    <x v="1"/>
    <x v="1"/>
    <x v="0"/>
    <x v="24"/>
    <x v="40"/>
    <x v="198"/>
    <x v="1851"/>
    <x v="0"/>
    <x v="55"/>
    <x v="4"/>
  </r>
  <r>
    <x v="55"/>
    <x v="1"/>
    <x v="1"/>
    <x v="1"/>
    <x v="0"/>
    <x v="24"/>
    <x v="1"/>
    <x v="1"/>
    <x v="1"/>
    <x v="538"/>
    <x v="55"/>
    <x v="4"/>
  </r>
  <r>
    <x v="55"/>
    <x v="144"/>
    <x v="2"/>
    <x v="2"/>
    <x v="0"/>
    <x v="4"/>
    <x v="40"/>
    <x v="162"/>
    <x v="1852"/>
    <x v="0"/>
    <x v="55"/>
    <x v="4"/>
  </r>
  <r>
    <x v="55"/>
    <x v="111"/>
    <x v="2"/>
    <x v="2"/>
    <x v="0"/>
    <x v="4"/>
    <x v="40"/>
    <x v="75"/>
    <x v="1853"/>
    <x v="0"/>
    <x v="55"/>
    <x v="4"/>
  </r>
  <r>
    <x v="55"/>
    <x v="131"/>
    <x v="3"/>
    <x v="3"/>
    <x v="0"/>
    <x v="4"/>
    <x v="40"/>
    <x v="163"/>
    <x v="1854"/>
    <x v="0"/>
    <x v="55"/>
    <x v="4"/>
  </r>
  <r>
    <x v="55"/>
    <x v="32"/>
    <x v="5"/>
    <x v="5"/>
    <x v="0"/>
    <x v="4"/>
    <x v="40"/>
    <x v="81"/>
    <x v="1855"/>
    <x v="0"/>
    <x v="55"/>
    <x v="4"/>
  </r>
  <r>
    <x v="55"/>
    <x v="150"/>
    <x v="5"/>
    <x v="5"/>
    <x v="0"/>
    <x v="4"/>
    <x v="40"/>
    <x v="214"/>
    <x v="1856"/>
    <x v="0"/>
    <x v="55"/>
    <x v="4"/>
  </r>
  <r>
    <x v="55"/>
    <x v="124"/>
    <x v="5"/>
    <x v="5"/>
    <x v="0"/>
    <x v="4"/>
    <x v="40"/>
    <x v="206"/>
    <x v="1857"/>
    <x v="0"/>
    <x v="55"/>
    <x v="4"/>
  </r>
  <r>
    <x v="55"/>
    <x v="161"/>
    <x v="1"/>
    <x v="1"/>
    <x v="0"/>
    <x v="4"/>
    <x v="40"/>
    <x v="186"/>
    <x v="1858"/>
    <x v="0"/>
    <x v="55"/>
    <x v="4"/>
  </r>
  <r>
    <x v="55"/>
    <x v="22"/>
    <x v="1"/>
    <x v="1"/>
    <x v="0"/>
    <x v="4"/>
    <x v="40"/>
    <x v="211"/>
    <x v="1859"/>
    <x v="0"/>
    <x v="55"/>
    <x v="4"/>
  </r>
  <r>
    <x v="55"/>
    <x v="128"/>
    <x v="1"/>
    <x v="1"/>
    <x v="0"/>
    <x v="4"/>
    <x v="40"/>
    <x v="164"/>
    <x v="1860"/>
    <x v="0"/>
    <x v="55"/>
    <x v="4"/>
  </r>
  <r>
    <x v="55"/>
    <x v="1"/>
    <x v="1"/>
    <x v="1"/>
    <x v="0"/>
    <x v="4"/>
    <x v="1"/>
    <x v="1"/>
    <x v="1"/>
    <x v="539"/>
    <x v="55"/>
    <x v="4"/>
  </r>
  <r>
    <x v="55"/>
    <x v="116"/>
    <x v="0"/>
    <x v="0"/>
    <x v="0"/>
    <x v="5"/>
    <x v="40"/>
    <x v="64"/>
    <x v="1861"/>
    <x v="0"/>
    <x v="55"/>
    <x v="4"/>
  </r>
  <r>
    <x v="55"/>
    <x v="98"/>
    <x v="1"/>
    <x v="1"/>
    <x v="0"/>
    <x v="5"/>
    <x v="40"/>
    <x v="198"/>
    <x v="1862"/>
    <x v="0"/>
    <x v="55"/>
    <x v="4"/>
  </r>
  <r>
    <x v="55"/>
    <x v="1"/>
    <x v="1"/>
    <x v="1"/>
    <x v="0"/>
    <x v="5"/>
    <x v="1"/>
    <x v="1"/>
    <x v="1"/>
    <x v="540"/>
    <x v="55"/>
    <x v="4"/>
  </r>
  <r>
    <x v="55"/>
    <x v="147"/>
    <x v="6"/>
    <x v="6"/>
    <x v="0"/>
    <x v="6"/>
    <x v="40"/>
    <x v="132"/>
    <x v="1370"/>
    <x v="0"/>
    <x v="55"/>
    <x v="4"/>
  </r>
  <r>
    <x v="55"/>
    <x v="96"/>
    <x v="6"/>
    <x v="6"/>
    <x v="0"/>
    <x v="6"/>
    <x v="40"/>
    <x v="165"/>
    <x v="1863"/>
    <x v="0"/>
    <x v="55"/>
    <x v="4"/>
  </r>
  <r>
    <x v="55"/>
    <x v="23"/>
    <x v="3"/>
    <x v="3"/>
    <x v="0"/>
    <x v="6"/>
    <x v="39"/>
    <x v="221"/>
    <x v="1864"/>
    <x v="0"/>
    <x v="55"/>
    <x v="4"/>
  </r>
  <r>
    <x v="55"/>
    <x v="79"/>
    <x v="3"/>
    <x v="3"/>
    <x v="0"/>
    <x v="6"/>
    <x v="39"/>
    <x v="142"/>
    <x v="1588"/>
    <x v="0"/>
    <x v="55"/>
    <x v="4"/>
  </r>
  <r>
    <x v="55"/>
    <x v="44"/>
    <x v="3"/>
    <x v="3"/>
    <x v="0"/>
    <x v="6"/>
    <x v="40"/>
    <x v="191"/>
    <x v="896"/>
    <x v="0"/>
    <x v="55"/>
    <x v="4"/>
  </r>
  <r>
    <x v="55"/>
    <x v="68"/>
    <x v="4"/>
    <x v="4"/>
    <x v="0"/>
    <x v="6"/>
    <x v="39"/>
    <x v="222"/>
    <x v="1865"/>
    <x v="0"/>
    <x v="55"/>
    <x v="4"/>
  </r>
  <r>
    <x v="55"/>
    <x v="156"/>
    <x v="4"/>
    <x v="4"/>
    <x v="0"/>
    <x v="6"/>
    <x v="39"/>
    <x v="146"/>
    <x v="240"/>
    <x v="0"/>
    <x v="55"/>
    <x v="4"/>
  </r>
  <r>
    <x v="55"/>
    <x v="159"/>
    <x v="0"/>
    <x v="0"/>
    <x v="0"/>
    <x v="6"/>
    <x v="39"/>
    <x v="177"/>
    <x v="1866"/>
    <x v="0"/>
    <x v="55"/>
    <x v="4"/>
  </r>
  <r>
    <x v="55"/>
    <x v="0"/>
    <x v="0"/>
    <x v="0"/>
    <x v="0"/>
    <x v="6"/>
    <x v="40"/>
    <x v="197"/>
    <x v="1867"/>
    <x v="0"/>
    <x v="55"/>
    <x v="4"/>
  </r>
  <r>
    <x v="55"/>
    <x v="160"/>
    <x v="0"/>
    <x v="0"/>
    <x v="0"/>
    <x v="6"/>
    <x v="39"/>
    <x v="179"/>
    <x v="911"/>
    <x v="0"/>
    <x v="55"/>
    <x v="4"/>
  </r>
  <r>
    <x v="55"/>
    <x v="145"/>
    <x v="5"/>
    <x v="5"/>
    <x v="0"/>
    <x v="6"/>
    <x v="39"/>
    <x v="124"/>
    <x v="1868"/>
    <x v="0"/>
    <x v="55"/>
    <x v="4"/>
  </r>
  <r>
    <x v="55"/>
    <x v="13"/>
    <x v="5"/>
    <x v="5"/>
    <x v="0"/>
    <x v="6"/>
    <x v="39"/>
    <x v="120"/>
    <x v="1471"/>
    <x v="0"/>
    <x v="55"/>
    <x v="4"/>
  </r>
  <r>
    <x v="55"/>
    <x v="22"/>
    <x v="1"/>
    <x v="1"/>
    <x v="0"/>
    <x v="6"/>
    <x v="39"/>
    <x v="211"/>
    <x v="1869"/>
    <x v="0"/>
    <x v="55"/>
    <x v="4"/>
  </r>
  <r>
    <x v="55"/>
    <x v="33"/>
    <x v="1"/>
    <x v="1"/>
    <x v="0"/>
    <x v="6"/>
    <x v="39"/>
    <x v="241"/>
    <x v="1870"/>
    <x v="0"/>
    <x v="55"/>
    <x v="4"/>
  </r>
  <r>
    <x v="55"/>
    <x v="98"/>
    <x v="1"/>
    <x v="1"/>
    <x v="0"/>
    <x v="6"/>
    <x v="40"/>
    <x v="198"/>
    <x v="1871"/>
    <x v="0"/>
    <x v="55"/>
    <x v="4"/>
  </r>
  <r>
    <x v="55"/>
    <x v="1"/>
    <x v="1"/>
    <x v="1"/>
    <x v="0"/>
    <x v="6"/>
    <x v="1"/>
    <x v="1"/>
    <x v="1"/>
    <x v="541"/>
    <x v="55"/>
    <x v="4"/>
  </r>
  <r>
    <x v="55"/>
    <x v="85"/>
    <x v="2"/>
    <x v="2"/>
    <x v="0"/>
    <x v="7"/>
    <x v="40"/>
    <x v="161"/>
    <x v="1872"/>
    <x v="0"/>
    <x v="55"/>
    <x v="4"/>
  </r>
  <r>
    <x v="55"/>
    <x v="25"/>
    <x v="2"/>
    <x v="2"/>
    <x v="0"/>
    <x v="7"/>
    <x v="40"/>
    <x v="169"/>
    <x v="1873"/>
    <x v="0"/>
    <x v="55"/>
    <x v="4"/>
  </r>
  <r>
    <x v="55"/>
    <x v="129"/>
    <x v="2"/>
    <x v="2"/>
    <x v="0"/>
    <x v="7"/>
    <x v="40"/>
    <x v="204"/>
    <x v="1874"/>
    <x v="0"/>
    <x v="55"/>
    <x v="4"/>
  </r>
  <r>
    <x v="55"/>
    <x v="49"/>
    <x v="3"/>
    <x v="3"/>
    <x v="0"/>
    <x v="7"/>
    <x v="40"/>
    <x v="244"/>
    <x v="1875"/>
    <x v="0"/>
    <x v="55"/>
    <x v="4"/>
  </r>
  <r>
    <x v="55"/>
    <x v="159"/>
    <x v="0"/>
    <x v="0"/>
    <x v="0"/>
    <x v="7"/>
    <x v="39"/>
    <x v="177"/>
    <x v="1876"/>
    <x v="0"/>
    <x v="55"/>
    <x v="4"/>
  </r>
  <r>
    <x v="55"/>
    <x v="53"/>
    <x v="0"/>
    <x v="0"/>
    <x v="0"/>
    <x v="7"/>
    <x v="40"/>
    <x v="144"/>
    <x v="1877"/>
    <x v="0"/>
    <x v="55"/>
    <x v="4"/>
  </r>
  <r>
    <x v="55"/>
    <x v="76"/>
    <x v="5"/>
    <x v="5"/>
    <x v="0"/>
    <x v="7"/>
    <x v="40"/>
    <x v="182"/>
    <x v="1878"/>
    <x v="0"/>
    <x v="55"/>
    <x v="4"/>
  </r>
  <r>
    <x v="55"/>
    <x v="97"/>
    <x v="5"/>
    <x v="5"/>
    <x v="0"/>
    <x v="7"/>
    <x v="40"/>
    <x v="183"/>
    <x v="1879"/>
    <x v="0"/>
    <x v="55"/>
    <x v="4"/>
  </r>
  <r>
    <x v="55"/>
    <x v="150"/>
    <x v="5"/>
    <x v="5"/>
    <x v="0"/>
    <x v="7"/>
    <x v="40"/>
    <x v="214"/>
    <x v="1880"/>
    <x v="0"/>
    <x v="55"/>
    <x v="4"/>
  </r>
  <r>
    <x v="55"/>
    <x v="101"/>
    <x v="1"/>
    <x v="1"/>
    <x v="0"/>
    <x v="7"/>
    <x v="39"/>
    <x v="207"/>
    <x v="1"/>
    <x v="542"/>
    <x v="55"/>
    <x v="4"/>
  </r>
  <r>
    <x v="55"/>
    <x v="152"/>
    <x v="1"/>
    <x v="1"/>
    <x v="0"/>
    <x v="7"/>
    <x v="40"/>
    <x v="194"/>
    <x v="1881"/>
    <x v="0"/>
    <x v="55"/>
    <x v="4"/>
  </r>
  <r>
    <x v="55"/>
    <x v="55"/>
    <x v="1"/>
    <x v="1"/>
    <x v="0"/>
    <x v="7"/>
    <x v="40"/>
    <x v="188"/>
    <x v="1882"/>
    <x v="0"/>
    <x v="55"/>
    <x v="4"/>
  </r>
  <r>
    <x v="55"/>
    <x v="128"/>
    <x v="1"/>
    <x v="1"/>
    <x v="0"/>
    <x v="7"/>
    <x v="40"/>
    <x v="164"/>
    <x v="1883"/>
    <x v="0"/>
    <x v="55"/>
    <x v="4"/>
  </r>
  <r>
    <x v="55"/>
    <x v="1"/>
    <x v="1"/>
    <x v="1"/>
    <x v="0"/>
    <x v="7"/>
    <x v="1"/>
    <x v="1"/>
    <x v="1"/>
    <x v="543"/>
    <x v="55"/>
    <x v="4"/>
  </r>
  <r>
    <x v="55"/>
    <x v="157"/>
    <x v="2"/>
    <x v="2"/>
    <x v="0"/>
    <x v="8"/>
    <x v="40"/>
    <x v="147"/>
    <x v="1884"/>
    <x v="0"/>
    <x v="55"/>
    <x v="4"/>
  </r>
  <r>
    <x v="55"/>
    <x v="11"/>
    <x v="6"/>
    <x v="6"/>
    <x v="0"/>
    <x v="8"/>
    <x v="40"/>
    <x v="91"/>
    <x v="1885"/>
    <x v="0"/>
    <x v="55"/>
    <x v="4"/>
  </r>
  <r>
    <x v="55"/>
    <x v="165"/>
    <x v="4"/>
    <x v="4"/>
    <x v="0"/>
    <x v="8"/>
    <x v="40"/>
    <x v="205"/>
    <x v="1886"/>
    <x v="0"/>
    <x v="55"/>
    <x v="4"/>
  </r>
  <r>
    <x v="55"/>
    <x v="0"/>
    <x v="0"/>
    <x v="0"/>
    <x v="0"/>
    <x v="8"/>
    <x v="40"/>
    <x v="197"/>
    <x v="1887"/>
    <x v="0"/>
    <x v="55"/>
    <x v="4"/>
  </r>
  <r>
    <x v="55"/>
    <x v="152"/>
    <x v="1"/>
    <x v="1"/>
    <x v="0"/>
    <x v="8"/>
    <x v="40"/>
    <x v="194"/>
    <x v="1888"/>
    <x v="0"/>
    <x v="55"/>
    <x v="4"/>
  </r>
  <r>
    <x v="55"/>
    <x v="128"/>
    <x v="1"/>
    <x v="1"/>
    <x v="0"/>
    <x v="8"/>
    <x v="40"/>
    <x v="164"/>
    <x v="1889"/>
    <x v="0"/>
    <x v="55"/>
    <x v="4"/>
  </r>
  <r>
    <x v="55"/>
    <x v="1"/>
    <x v="1"/>
    <x v="1"/>
    <x v="0"/>
    <x v="8"/>
    <x v="1"/>
    <x v="1"/>
    <x v="1"/>
    <x v="544"/>
    <x v="55"/>
    <x v="4"/>
  </r>
  <r>
    <x v="55"/>
    <x v="107"/>
    <x v="2"/>
    <x v="2"/>
    <x v="0"/>
    <x v="9"/>
    <x v="39"/>
    <x v="158"/>
    <x v="1890"/>
    <x v="0"/>
    <x v="55"/>
    <x v="4"/>
  </r>
  <r>
    <x v="55"/>
    <x v="25"/>
    <x v="2"/>
    <x v="2"/>
    <x v="0"/>
    <x v="9"/>
    <x v="40"/>
    <x v="169"/>
    <x v="1846"/>
    <x v="0"/>
    <x v="55"/>
    <x v="4"/>
  </r>
  <r>
    <x v="55"/>
    <x v="144"/>
    <x v="2"/>
    <x v="2"/>
    <x v="0"/>
    <x v="9"/>
    <x v="39"/>
    <x v="162"/>
    <x v="1891"/>
    <x v="0"/>
    <x v="55"/>
    <x v="4"/>
  </r>
  <r>
    <x v="55"/>
    <x v="144"/>
    <x v="2"/>
    <x v="2"/>
    <x v="0"/>
    <x v="9"/>
    <x v="40"/>
    <x v="162"/>
    <x v="816"/>
    <x v="0"/>
    <x v="55"/>
    <x v="4"/>
  </r>
  <r>
    <x v="55"/>
    <x v="35"/>
    <x v="2"/>
    <x v="2"/>
    <x v="0"/>
    <x v="9"/>
    <x v="40"/>
    <x v="170"/>
    <x v="936"/>
    <x v="0"/>
    <x v="55"/>
    <x v="4"/>
  </r>
  <r>
    <x v="55"/>
    <x v="87"/>
    <x v="6"/>
    <x v="6"/>
    <x v="0"/>
    <x v="9"/>
    <x v="40"/>
    <x v="189"/>
    <x v="1892"/>
    <x v="0"/>
    <x v="55"/>
    <x v="4"/>
  </r>
  <r>
    <x v="55"/>
    <x v="169"/>
    <x v="6"/>
    <x v="6"/>
    <x v="0"/>
    <x v="9"/>
    <x v="40"/>
    <x v="249"/>
    <x v="874"/>
    <x v="0"/>
    <x v="55"/>
    <x v="4"/>
  </r>
  <r>
    <x v="55"/>
    <x v="21"/>
    <x v="6"/>
    <x v="6"/>
    <x v="0"/>
    <x v="9"/>
    <x v="39"/>
    <x v="70"/>
    <x v="1893"/>
    <x v="0"/>
    <x v="55"/>
    <x v="4"/>
  </r>
  <r>
    <x v="55"/>
    <x v="96"/>
    <x v="6"/>
    <x v="6"/>
    <x v="0"/>
    <x v="9"/>
    <x v="40"/>
    <x v="165"/>
    <x v="1894"/>
    <x v="0"/>
    <x v="55"/>
    <x v="4"/>
  </r>
  <r>
    <x v="55"/>
    <x v="23"/>
    <x v="3"/>
    <x v="3"/>
    <x v="0"/>
    <x v="9"/>
    <x v="39"/>
    <x v="221"/>
    <x v="1895"/>
    <x v="0"/>
    <x v="55"/>
    <x v="4"/>
  </r>
  <r>
    <x v="55"/>
    <x v="135"/>
    <x v="3"/>
    <x v="3"/>
    <x v="0"/>
    <x v="9"/>
    <x v="39"/>
    <x v="149"/>
    <x v="1896"/>
    <x v="0"/>
    <x v="55"/>
    <x v="4"/>
  </r>
  <r>
    <x v="55"/>
    <x v="156"/>
    <x v="4"/>
    <x v="4"/>
    <x v="0"/>
    <x v="9"/>
    <x v="39"/>
    <x v="146"/>
    <x v="108"/>
    <x v="0"/>
    <x v="55"/>
    <x v="4"/>
  </r>
  <r>
    <x v="55"/>
    <x v="154"/>
    <x v="4"/>
    <x v="4"/>
    <x v="0"/>
    <x v="9"/>
    <x v="40"/>
    <x v="143"/>
    <x v="1897"/>
    <x v="0"/>
    <x v="55"/>
    <x v="4"/>
  </r>
  <r>
    <x v="55"/>
    <x v="31"/>
    <x v="4"/>
    <x v="4"/>
    <x v="0"/>
    <x v="9"/>
    <x v="39"/>
    <x v="72"/>
    <x v="1898"/>
    <x v="0"/>
    <x v="55"/>
    <x v="4"/>
  </r>
  <r>
    <x v="55"/>
    <x v="0"/>
    <x v="0"/>
    <x v="0"/>
    <x v="0"/>
    <x v="9"/>
    <x v="39"/>
    <x v="197"/>
    <x v="1899"/>
    <x v="0"/>
    <x v="55"/>
    <x v="4"/>
  </r>
  <r>
    <x v="55"/>
    <x v="45"/>
    <x v="0"/>
    <x v="0"/>
    <x v="0"/>
    <x v="9"/>
    <x v="40"/>
    <x v="180"/>
    <x v="1385"/>
    <x v="0"/>
    <x v="55"/>
    <x v="4"/>
  </r>
  <r>
    <x v="55"/>
    <x v="72"/>
    <x v="5"/>
    <x v="5"/>
    <x v="0"/>
    <x v="9"/>
    <x v="40"/>
    <x v="38"/>
    <x v="1900"/>
    <x v="0"/>
    <x v="55"/>
    <x v="4"/>
  </r>
  <r>
    <x v="55"/>
    <x v="41"/>
    <x v="1"/>
    <x v="1"/>
    <x v="0"/>
    <x v="9"/>
    <x v="40"/>
    <x v="113"/>
    <x v="1901"/>
    <x v="0"/>
    <x v="55"/>
    <x v="4"/>
  </r>
  <r>
    <x v="55"/>
    <x v="22"/>
    <x v="1"/>
    <x v="1"/>
    <x v="0"/>
    <x v="9"/>
    <x v="39"/>
    <x v="211"/>
    <x v="1902"/>
    <x v="0"/>
    <x v="55"/>
    <x v="4"/>
  </r>
  <r>
    <x v="55"/>
    <x v="73"/>
    <x v="1"/>
    <x v="1"/>
    <x v="0"/>
    <x v="9"/>
    <x v="40"/>
    <x v="39"/>
    <x v="1903"/>
    <x v="0"/>
    <x v="55"/>
    <x v="4"/>
  </r>
  <r>
    <x v="55"/>
    <x v="98"/>
    <x v="1"/>
    <x v="1"/>
    <x v="0"/>
    <x v="9"/>
    <x v="39"/>
    <x v="198"/>
    <x v="895"/>
    <x v="0"/>
    <x v="55"/>
    <x v="4"/>
  </r>
  <r>
    <x v="55"/>
    <x v="128"/>
    <x v="1"/>
    <x v="1"/>
    <x v="0"/>
    <x v="9"/>
    <x v="39"/>
    <x v="164"/>
    <x v="1169"/>
    <x v="0"/>
    <x v="55"/>
    <x v="4"/>
  </r>
  <r>
    <x v="55"/>
    <x v="128"/>
    <x v="1"/>
    <x v="1"/>
    <x v="0"/>
    <x v="9"/>
    <x v="40"/>
    <x v="164"/>
    <x v="1904"/>
    <x v="0"/>
    <x v="55"/>
    <x v="4"/>
  </r>
  <r>
    <x v="55"/>
    <x v="1"/>
    <x v="1"/>
    <x v="1"/>
    <x v="0"/>
    <x v="9"/>
    <x v="1"/>
    <x v="1"/>
    <x v="1"/>
    <x v="545"/>
    <x v="55"/>
    <x v="4"/>
  </r>
  <r>
    <x v="55"/>
    <x v="85"/>
    <x v="2"/>
    <x v="2"/>
    <x v="0"/>
    <x v="26"/>
    <x v="40"/>
    <x v="161"/>
    <x v="951"/>
    <x v="0"/>
    <x v="55"/>
    <x v="4"/>
  </r>
  <r>
    <x v="55"/>
    <x v="113"/>
    <x v="6"/>
    <x v="6"/>
    <x v="0"/>
    <x v="26"/>
    <x v="40"/>
    <x v="89"/>
    <x v="1905"/>
    <x v="0"/>
    <x v="55"/>
    <x v="4"/>
  </r>
  <r>
    <x v="55"/>
    <x v="89"/>
    <x v="4"/>
    <x v="4"/>
    <x v="0"/>
    <x v="26"/>
    <x v="39"/>
    <x v="154"/>
    <x v="1906"/>
    <x v="0"/>
    <x v="55"/>
    <x v="4"/>
  </r>
  <r>
    <x v="55"/>
    <x v="1"/>
    <x v="1"/>
    <x v="1"/>
    <x v="0"/>
    <x v="26"/>
    <x v="1"/>
    <x v="1"/>
    <x v="1"/>
    <x v="546"/>
    <x v="55"/>
    <x v="4"/>
  </r>
  <r>
    <x v="55"/>
    <x v="47"/>
    <x v="2"/>
    <x v="2"/>
    <x v="0"/>
    <x v="10"/>
    <x v="40"/>
    <x v="68"/>
    <x v="1907"/>
    <x v="0"/>
    <x v="55"/>
    <x v="4"/>
  </r>
  <r>
    <x v="55"/>
    <x v="144"/>
    <x v="2"/>
    <x v="2"/>
    <x v="0"/>
    <x v="10"/>
    <x v="40"/>
    <x v="162"/>
    <x v="1908"/>
    <x v="0"/>
    <x v="55"/>
    <x v="4"/>
  </r>
  <r>
    <x v="55"/>
    <x v="169"/>
    <x v="6"/>
    <x v="6"/>
    <x v="0"/>
    <x v="10"/>
    <x v="40"/>
    <x v="249"/>
    <x v="1866"/>
    <x v="0"/>
    <x v="55"/>
    <x v="4"/>
  </r>
  <r>
    <x v="55"/>
    <x v="79"/>
    <x v="3"/>
    <x v="3"/>
    <x v="0"/>
    <x v="10"/>
    <x v="40"/>
    <x v="142"/>
    <x v="1909"/>
    <x v="0"/>
    <x v="55"/>
    <x v="4"/>
  </r>
  <r>
    <x v="55"/>
    <x v="132"/>
    <x v="4"/>
    <x v="4"/>
    <x v="0"/>
    <x v="10"/>
    <x v="40"/>
    <x v="95"/>
    <x v="1866"/>
    <x v="0"/>
    <x v="55"/>
    <x v="4"/>
  </r>
  <r>
    <x v="55"/>
    <x v="29"/>
    <x v="4"/>
    <x v="4"/>
    <x v="0"/>
    <x v="10"/>
    <x v="40"/>
    <x v="248"/>
    <x v="1866"/>
    <x v="0"/>
    <x v="55"/>
    <x v="4"/>
  </r>
  <r>
    <x v="55"/>
    <x v="142"/>
    <x v="0"/>
    <x v="0"/>
    <x v="0"/>
    <x v="10"/>
    <x v="40"/>
    <x v="119"/>
    <x v="1866"/>
    <x v="0"/>
    <x v="55"/>
    <x v="4"/>
  </r>
  <r>
    <x v="55"/>
    <x v="155"/>
    <x v="1"/>
    <x v="1"/>
    <x v="0"/>
    <x v="10"/>
    <x v="39"/>
    <x v="145"/>
    <x v="1910"/>
    <x v="0"/>
    <x v="55"/>
    <x v="4"/>
  </r>
  <r>
    <x v="55"/>
    <x v="1"/>
    <x v="1"/>
    <x v="1"/>
    <x v="0"/>
    <x v="10"/>
    <x v="1"/>
    <x v="1"/>
    <x v="1"/>
    <x v="547"/>
    <x v="55"/>
    <x v="4"/>
  </r>
  <r>
    <x v="55"/>
    <x v="70"/>
    <x v="2"/>
    <x v="2"/>
    <x v="0"/>
    <x v="11"/>
    <x v="39"/>
    <x v="36"/>
    <x v="952"/>
    <x v="0"/>
    <x v="55"/>
    <x v="4"/>
  </r>
  <r>
    <x v="55"/>
    <x v="70"/>
    <x v="2"/>
    <x v="2"/>
    <x v="0"/>
    <x v="11"/>
    <x v="40"/>
    <x v="36"/>
    <x v="1911"/>
    <x v="0"/>
    <x v="55"/>
    <x v="4"/>
  </r>
  <r>
    <x v="55"/>
    <x v="47"/>
    <x v="2"/>
    <x v="2"/>
    <x v="0"/>
    <x v="11"/>
    <x v="40"/>
    <x v="68"/>
    <x v="1912"/>
    <x v="0"/>
    <x v="55"/>
    <x v="4"/>
  </r>
  <r>
    <x v="55"/>
    <x v="86"/>
    <x v="6"/>
    <x v="6"/>
    <x v="0"/>
    <x v="11"/>
    <x v="39"/>
    <x v="224"/>
    <x v="1913"/>
    <x v="0"/>
    <x v="55"/>
    <x v="4"/>
  </r>
  <r>
    <x v="55"/>
    <x v="134"/>
    <x v="6"/>
    <x v="6"/>
    <x v="0"/>
    <x v="11"/>
    <x v="40"/>
    <x v="226"/>
    <x v="1914"/>
    <x v="0"/>
    <x v="55"/>
    <x v="4"/>
  </r>
  <r>
    <x v="55"/>
    <x v="18"/>
    <x v="3"/>
    <x v="3"/>
    <x v="0"/>
    <x v="11"/>
    <x v="40"/>
    <x v="219"/>
    <x v="1596"/>
    <x v="0"/>
    <x v="55"/>
    <x v="4"/>
  </r>
  <r>
    <x v="55"/>
    <x v="28"/>
    <x v="3"/>
    <x v="3"/>
    <x v="0"/>
    <x v="11"/>
    <x v="40"/>
    <x v="245"/>
    <x v="1915"/>
    <x v="0"/>
    <x v="55"/>
    <x v="4"/>
  </r>
  <r>
    <x v="55"/>
    <x v="132"/>
    <x v="4"/>
    <x v="4"/>
    <x v="0"/>
    <x v="11"/>
    <x v="40"/>
    <x v="95"/>
    <x v="1805"/>
    <x v="0"/>
    <x v="55"/>
    <x v="4"/>
  </r>
  <r>
    <x v="55"/>
    <x v="162"/>
    <x v="4"/>
    <x v="4"/>
    <x v="0"/>
    <x v="11"/>
    <x v="40"/>
    <x v="192"/>
    <x v="1916"/>
    <x v="0"/>
    <x v="55"/>
    <x v="4"/>
  </r>
  <r>
    <x v="55"/>
    <x v="142"/>
    <x v="0"/>
    <x v="0"/>
    <x v="0"/>
    <x v="11"/>
    <x v="40"/>
    <x v="119"/>
    <x v="816"/>
    <x v="0"/>
    <x v="55"/>
    <x v="4"/>
  </r>
  <r>
    <x v="55"/>
    <x v="72"/>
    <x v="5"/>
    <x v="5"/>
    <x v="0"/>
    <x v="11"/>
    <x v="40"/>
    <x v="38"/>
    <x v="1917"/>
    <x v="0"/>
    <x v="55"/>
    <x v="4"/>
  </r>
  <r>
    <x v="55"/>
    <x v="40"/>
    <x v="1"/>
    <x v="1"/>
    <x v="0"/>
    <x v="11"/>
    <x v="40"/>
    <x v="125"/>
    <x v="1918"/>
    <x v="0"/>
    <x v="55"/>
    <x v="4"/>
  </r>
  <r>
    <x v="55"/>
    <x v="40"/>
    <x v="1"/>
    <x v="1"/>
    <x v="0"/>
    <x v="11"/>
    <x v="39"/>
    <x v="125"/>
    <x v="1919"/>
    <x v="0"/>
    <x v="55"/>
    <x v="4"/>
  </r>
  <r>
    <x v="55"/>
    <x v="127"/>
    <x v="1"/>
    <x v="1"/>
    <x v="0"/>
    <x v="11"/>
    <x v="40"/>
    <x v="85"/>
    <x v="1920"/>
    <x v="0"/>
    <x v="55"/>
    <x v="4"/>
  </r>
  <r>
    <x v="55"/>
    <x v="42"/>
    <x v="1"/>
    <x v="1"/>
    <x v="0"/>
    <x v="11"/>
    <x v="40"/>
    <x v="167"/>
    <x v="1921"/>
    <x v="0"/>
    <x v="55"/>
    <x v="4"/>
  </r>
  <r>
    <x v="55"/>
    <x v="33"/>
    <x v="1"/>
    <x v="1"/>
    <x v="0"/>
    <x v="11"/>
    <x v="39"/>
    <x v="241"/>
    <x v="1922"/>
    <x v="0"/>
    <x v="55"/>
    <x v="4"/>
  </r>
  <r>
    <x v="55"/>
    <x v="55"/>
    <x v="1"/>
    <x v="1"/>
    <x v="0"/>
    <x v="11"/>
    <x v="40"/>
    <x v="188"/>
    <x v="1923"/>
    <x v="0"/>
    <x v="55"/>
    <x v="4"/>
  </r>
  <r>
    <x v="55"/>
    <x v="128"/>
    <x v="1"/>
    <x v="1"/>
    <x v="0"/>
    <x v="11"/>
    <x v="40"/>
    <x v="164"/>
    <x v="1924"/>
    <x v="0"/>
    <x v="55"/>
    <x v="4"/>
  </r>
  <r>
    <x v="55"/>
    <x v="1"/>
    <x v="1"/>
    <x v="1"/>
    <x v="0"/>
    <x v="11"/>
    <x v="1"/>
    <x v="1"/>
    <x v="1"/>
    <x v="548"/>
    <x v="55"/>
    <x v="4"/>
  </r>
  <r>
    <x v="55"/>
    <x v="167"/>
    <x v="6"/>
    <x v="6"/>
    <x v="0"/>
    <x v="36"/>
    <x v="40"/>
    <x v="218"/>
    <x v="816"/>
    <x v="0"/>
    <x v="55"/>
    <x v="4"/>
  </r>
  <r>
    <x v="55"/>
    <x v="33"/>
    <x v="1"/>
    <x v="1"/>
    <x v="0"/>
    <x v="36"/>
    <x v="39"/>
    <x v="241"/>
    <x v="1209"/>
    <x v="0"/>
    <x v="55"/>
    <x v="4"/>
  </r>
  <r>
    <x v="55"/>
    <x v="152"/>
    <x v="1"/>
    <x v="1"/>
    <x v="0"/>
    <x v="36"/>
    <x v="39"/>
    <x v="194"/>
    <x v="1925"/>
    <x v="0"/>
    <x v="55"/>
    <x v="4"/>
  </r>
  <r>
    <x v="55"/>
    <x v="98"/>
    <x v="1"/>
    <x v="1"/>
    <x v="0"/>
    <x v="36"/>
    <x v="39"/>
    <x v="198"/>
    <x v="1926"/>
    <x v="0"/>
    <x v="55"/>
    <x v="4"/>
  </r>
  <r>
    <x v="55"/>
    <x v="1"/>
    <x v="1"/>
    <x v="1"/>
    <x v="0"/>
    <x v="36"/>
    <x v="1"/>
    <x v="1"/>
    <x v="1"/>
    <x v="549"/>
    <x v="55"/>
    <x v="4"/>
  </r>
  <r>
    <x v="55"/>
    <x v="106"/>
    <x v="2"/>
    <x v="2"/>
    <x v="0"/>
    <x v="12"/>
    <x v="40"/>
    <x v="223"/>
    <x v="792"/>
    <x v="0"/>
    <x v="55"/>
    <x v="4"/>
  </r>
  <r>
    <x v="55"/>
    <x v="110"/>
    <x v="2"/>
    <x v="2"/>
    <x v="0"/>
    <x v="12"/>
    <x v="40"/>
    <x v="171"/>
    <x v="1927"/>
    <x v="0"/>
    <x v="55"/>
    <x v="4"/>
  </r>
  <r>
    <x v="55"/>
    <x v="17"/>
    <x v="2"/>
    <x v="2"/>
    <x v="0"/>
    <x v="12"/>
    <x v="40"/>
    <x v="150"/>
    <x v="1928"/>
    <x v="0"/>
    <x v="55"/>
    <x v="4"/>
  </r>
  <r>
    <x v="55"/>
    <x v="129"/>
    <x v="2"/>
    <x v="2"/>
    <x v="0"/>
    <x v="12"/>
    <x v="40"/>
    <x v="204"/>
    <x v="909"/>
    <x v="0"/>
    <x v="55"/>
    <x v="4"/>
  </r>
  <r>
    <x v="55"/>
    <x v="137"/>
    <x v="6"/>
    <x v="6"/>
    <x v="0"/>
    <x v="12"/>
    <x v="40"/>
    <x v="102"/>
    <x v="782"/>
    <x v="0"/>
    <x v="55"/>
    <x v="4"/>
  </r>
  <r>
    <x v="55"/>
    <x v="60"/>
    <x v="3"/>
    <x v="3"/>
    <x v="0"/>
    <x v="12"/>
    <x v="40"/>
    <x v="57"/>
    <x v="1929"/>
    <x v="0"/>
    <x v="55"/>
    <x v="4"/>
  </r>
  <r>
    <x v="55"/>
    <x v="50"/>
    <x v="4"/>
    <x v="4"/>
    <x v="0"/>
    <x v="12"/>
    <x v="40"/>
    <x v="77"/>
    <x v="905"/>
    <x v="0"/>
    <x v="55"/>
    <x v="4"/>
  </r>
  <r>
    <x v="55"/>
    <x v="4"/>
    <x v="4"/>
    <x v="4"/>
    <x v="0"/>
    <x v="12"/>
    <x v="40"/>
    <x v="199"/>
    <x v="800"/>
    <x v="0"/>
    <x v="55"/>
    <x v="4"/>
  </r>
  <r>
    <x v="55"/>
    <x v="52"/>
    <x v="0"/>
    <x v="0"/>
    <x v="0"/>
    <x v="12"/>
    <x v="40"/>
    <x v="107"/>
    <x v="1930"/>
    <x v="0"/>
    <x v="55"/>
    <x v="4"/>
  </r>
  <r>
    <x v="55"/>
    <x v="91"/>
    <x v="0"/>
    <x v="0"/>
    <x v="0"/>
    <x v="12"/>
    <x v="40"/>
    <x v="118"/>
    <x v="1931"/>
    <x v="0"/>
    <x v="55"/>
    <x v="4"/>
  </r>
  <r>
    <x v="55"/>
    <x v="153"/>
    <x v="5"/>
    <x v="5"/>
    <x v="0"/>
    <x v="12"/>
    <x v="40"/>
    <x v="157"/>
    <x v="1932"/>
    <x v="0"/>
    <x v="55"/>
    <x v="4"/>
  </r>
  <r>
    <x v="55"/>
    <x v="6"/>
    <x v="5"/>
    <x v="5"/>
    <x v="0"/>
    <x v="12"/>
    <x v="40"/>
    <x v="193"/>
    <x v="1933"/>
    <x v="0"/>
    <x v="55"/>
    <x v="4"/>
  </r>
  <r>
    <x v="55"/>
    <x v="1"/>
    <x v="1"/>
    <x v="1"/>
    <x v="0"/>
    <x v="12"/>
    <x v="1"/>
    <x v="1"/>
    <x v="1"/>
    <x v="550"/>
    <x v="55"/>
    <x v="4"/>
  </r>
  <r>
    <x v="55"/>
    <x v="66"/>
    <x v="4"/>
    <x v="4"/>
    <x v="0"/>
    <x v="13"/>
    <x v="40"/>
    <x v="78"/>
    <x v="1934"/>
    <x v="0"/>
    <x v="55"/>
    <x v="4"/>
  </r>
  <r>
    <x v="55"/>
    <x v="54"/>
    <x v="5"/>
    <x v="5"/>
    <x v="0"/>
    <x v="13"/>
    <x v="40"/>
    <x v="246"/>
    <x v="1935"/>
    <x v="0"/>
    <x v="55"/>
    <x v="4"/>
  </r>
  <r>
    <x v="55"/>
    <x v="22"/>
    <x v="1"/>
    <x v="1"/>
    <x v="0"/>
    <x v="13"/>
    <x v="39"/>
    <x v="211"/>
    <x v="1105"/>
    <x v="0"/>
    <x v="55"/>
    <x v="4"/>
  </r>
  <r>
    <x v="55"/>
    <x v="101"/>
    <x v="1"/>
    <x v="1"/>
    <x v="0"/>
    <x v="13"/>
    <x v="39"/>
    <x v="207"/>
    <x v="1876"/>
    <x v="0"/>
    <x v="55"/>
    <x v="4"/>
  </r>
  <r>
    <x v="55"/>
    <x v="152"/>
    <x v="1"/>
    <x v="1"/>
    <x v="0"/>
    <x v="13"/>
    <x v="39"/>
    <x v="194"/>
    <x v="1936"/>
    <x v="0"/>
    <x v="55"/>
    <x v="4"/>
  </r>
  <r>
    <x v="55"/>
    <x v="128"/>
    <x v="1"/>
    <x v="1"/>
    <x v="0"/>
    <x v="13"/>
    <x v="40"/>
    <x v="164"/>
    <x v="909"/>
    <x v="0"/>
    <x v="55"/>
    <x v="4"/>
  </r>
  <r>
    <x v="55"/>
    <x v="1"/>
    <x v="1"/>
    <x v="1"/>
    <x v="0"/>
    <x v="13"/>
    <x v="1"/>
    <x v="1"/>
    <x v="1"/>
    <x v="551"/>
    <x v="55"/>
    <x v="4"/>
  </r>
  <r>
    <x v="55"/>
    <x v="144"/>
    <x v="2"/>
    <x v="2"/>
    <x v="0"/>
    <x v="14"/>
    <x v="40"/>
    <x v="162"/>
    <x v="1937"/>
    <x v="0"/>
    <x v="55"/>
    <x v="4"/>
  </r>
  <r>
    <x v="55"/>
    <x v="169"/>
    <x v="6"/>
    <x v="6"/>
    <x v="0"/>
    <x v="14"/>
    <x v="40"/>
    <x v="249"/>
    <x v="1737"/>
    <x v="0"/>
    <x v="55"/>
    <x v="4"/>
  </r>
  <r>
    <x v="55"/>
    <x v="108"/>
    <x v="3"/>
    <x v="3"/>
    <x v="0"/>
    <x v="14"/>
    <x v="39"/>
    <x v="63"/>
    <x v="1938"/>
    <x v="0"/>
    <x v="55"/>
    <x v="4"/>
  </r>
  <r>
    <x v="55"/>
    <x v="18"/>
    <x v="3"/>
    <x v="3"/>
    <x v="0"/>
    <x v="14"/>
    <x v="40"/>
    <x v="219"/>
    <x v="899"/>
    <x v="0"/>
    <x v="55"/>
    <x v="4"/>
  </r>
  <r>
    <x v="55"/>
    <x v="81"/>
    <x v="4"/>
    <x v="4"/>
    <x v="0"/>
    <x v="14"/>
    <x v="40"/>
    <x v="175"/>
    <x v="852"/>
    <x v="0"/>
    <x v="55"/>
    <x v="4"/>
  </r>
  <r>
    <x v="55"/>
    <x v="156"/>
    <x v="4"/>
    <x v="4"/>
    <x v="0"/>
    <x v="14"/>
    <x v="40"/>
    <x v="146"/>
    <x v="933"/>
    <x v="0"/>
    <x v="55"/>
    <x v="4"/>
  </r>
  <r>
    <x v="55"/>
    <x v="162"/>
    <x v="4"/>
    <x v="4"/>
    <x v="0"/>
    <x v="14"/>
    <x v="40"/>
    <x v="192"/>
    <x v="563"/>
    <x v="0"/>
    <x v="55"/>
    <x v="4"/>
  </r>
  <r>
    <x v="55"/>
    <x v="126"/>
    <x v="4"/>
    <x v="4"/>
    <x v="0"/>
    <x v="14"/>
    <x v="40"/>
    <x v="83"/>
    <x v="1939"/>
    <x v="0"/>
    <x v="55"/>
    <x v="4"/>
  </r>
  <r>
    <x v="55"/>
    <x v="78"/>
    <x v="4"/>
    <x v="4"/>
    <x v="0"/>
    <x v="14"/>
    <x v="40"/>
    <x v="160"/>
    <x v="1940"/>
    <x v="0"/>
    <x v="55"/>
    <x v="4"/>
  </r>
  <r>
    <x v="55"/>
    <x v="51"/>
    <x v="4"/>
    <x v="4"/>
    <x v="0"/>
    <x v="14"/>
    <x v="40"/>
    <x v="34"/>
    <x v="1941"/>
    <x v="0"/>
    <x v="55"/>
    <x v="4"/>
  </r>
  <r>
    <x v="55"/>
    <x v="90"/>
    <x v="0"/>
    <x v="0"/>
    <x v="0"/>
    <x v="14"/>
    <x v="40"/>
    <x v="79"/>
    <x v="1836"/>
    <x v="0"/>
    <x v="55"/>
    <x v="4"/>
  </r>
  <r>
    <x v="55"/>
    <x v="57"/>
    <x v="0"/>
    <x v="0"/>
    <x v="0"/>
    <x v="14"/>
    <x v="40"/>
    <x v="44"/>
    <x v="1942"/>
    <x v="0"/>
    <x v="55"/>
    <x v="4"/>
  </r>
  <r>
    <x v="55"/>
    <x v="32"/>
    <x v="5"/>
    <x v="5"/>
    <x v="0"/>
    <x v="14"/>
    <x v="40"/>
    <x v="81"/>
    <x v="1132"/>
    <x v="0"/>
    <x v="55"/>
    <x v="4"/>
  </r>
  <r>
    <x v="55"/>
    <x v="125"/>
    <x v="5"/>
    <x v="5"/>
    <x v="0"/>
    <x v="14"/>
    <x v="39"/>
    <x v="82"/>
    <x v="1943"/>
    <x v="0"/>
    <x v="55"/>
    <x v="4"/>
  </r>
  <r>
    <x v="55"/>
    <x v="41"/>
    <x v="1"/>
    <x v="1"/>
    <x v="0"/>
    <x v="14"/>
    <x v="40"/>
    <x v="113"/>
    <x v="1944"/>
    <x v="0"/>
    <x v="55"/>
    <x v="4"/>
  </r>
  <r>
    <x v="55"/>
    <x v="22"/>
    <x v="1"/>
    <x v="1"/>
    <x v="0"/>
    <x v="14"/>
    <x v="39"/>
    <x v="211"/>
    <x v="1945"/>
    <x v="0"/>
    <x v="55"/>
    <x v="4"/>
  </r>
  <r>
    <x v="55"/>
    <x v="152"/>
    <x v="1"/>
    <x v="1"/>
    <x v="0"/>
    <x v="14"/>
    <x v="40"/>
    <x v="194"/>
    <x v="1946"/>
    <x v="0"/>
    <x v="55"/>
    <x v="4"/>
  </r>
  <r>
    <x v="55"/>
    <x v="152"/>
    <x v="1"/>
    <x v="1"/>
    <x v="0"/>
    <x v="14"/>
    <x v="39"/>
    <x v="194"/>
    <x v="1947"/>
    <x v="0"/>
    <x v="55"/>
    <x v="4"/>
  </r>
  <r>
    <x v="55"/>
    <x v="55"/>
    <x v="1"/>
    <x v="1"/>
    <x v="0"/>
    <x v="14"/>
    <x v="39"/>
    <x v="188"/>
    <x v="1948"/>
    <x v="0"/>
    <x v="55"/>
    <x v="4"/>
  </r>
  <r>
    <x v="55"/>
    <x v="128"/>
    <x v="1"/>
    <x v="1"/>
    <x v="0"/>
    <x v="14"/>
    <x v="40"/>
    <x v="164"/>
    <x v="1949"/>
    <x v="0"/>
    <x v="55"/>
    <x v="4"/>
  </r>
  <r>
    <x v="55"/>
    <x v="1"/>
    <x v="1"/>
    <x v="1"/>
    <x v="0"/>
    <x v="14"/>
    <x v="1"/>
    <x v="1"/>
    <x v="1"/>
    <x v="552"/>
    <x v="55"/>
    <x v="4"/>
  </r>
  <r>
    <x v="55"/>
    <x v="13"/>
    <x v="5"/>
    <x v="5"/>
    <x v="0"/>
    <x v="15"/>
    <x v="40"/>
    <x v="120"/>
    <x v="1950"/>
    <x v="0"/>
    <x v="55"/>
    <x v="4"/>
  </r>
  <r>
    <x v="55"/>
    <x v="8"/>
    <x v="1"/>
    <x v="1"/>
    <x v="0"/>
    <x v="15"/>
    <x v="40"/>
    <x v="187"/>
    <x v="1951"/>
    <x v="0"/>
    <x v="55"/>
    <x v="4"/>
  </r>
  <r>
    <x v="55"/>
    <x v="128"/>
    <x v="1"/>
    <x v="1"/>
    <x v="0"/>
    <x v="15"/>
    <x v="40"/>
    <x v="164"/>
    <x v="1588"/>
    <x v="0"/>
    <x v="55"/>
    <x v="4"/>
  </r>
  <r>
    <x v="55"/>
    <x v="1"/>
    <x v="1"/>
    <x v="1"/>
    <x v="0"/>
    <x v="15"/>
    <x v="1"/>
    <x v="1"/>
    <x v="1"/>
    <x v="553"/>
    <x v="55"/>
    <x v="4"/>
  </r>
  <r>
    <x v="55"/>
    <x v="129"/>
    <x v="2"/>
    <x v="2"/>
    <x v="0"/>
    <x v="28"/>
    <x v="40"/>
    <x v="204"/>
    <x v="782"/>
    <x v="0"/>
    <x v="55"/>
    <x v="4"/>
  </r>
  <r>
    <x v="55"/>
    <x v="71"/>
    <x v="6"/>
    <x v="6"/>
    <x v="0"/>
    <x v="28"/>
    <x v="40"/>
    <x v="37"/>
    <x v="782"/>
    <x v="0"/>
    <x v="55"/>
    <x v="4"/>
  </r>
  <r>
    <x v="55"/>
    <x v="162"/>
    <x v="4"/>
    <x v="4"/>
    <x v="0"/>
    <x v="28"/>
    <x v="40"/>
    <x v="192"/>
    <x v="966"/>
    <x v="0"/>
    <x v="55"/>
    <x v="4"/>
  </r>
  <r>
    <x v="55"/>
    <x v="159"/>
    <x v="0"/>
    <x v="0"/>
    <x v="0"/>
    <x v="28"/>
    <x v="39"/>
    <x v="177"/>
    <x v="1484"/>
    <x v="0"/>
    <x v="55"/>
    <x v="4"/>
  </r>
  <r>
    <x v="55"/>
    <x v="121"/>
    <x v="0"/>
    <x v="0"/>
    <x v="0"/>
    <x v="28"/>
    <x v="40"/>
    <x v="80"/>
    <x v="1566"/>
    <x v="0"/>
    <x v="55"/>
    <x v="4"/>
  </r>
  <r>
    <x v="55"/>
    <x v="53"/>
    <x v="0"/>
    <x v="0"/>
    <x v="0"/>
    <x v="28"/>
    <x v="40"/>
    <x v="144"/>
    <x v="1952"/>
    <x v="0"/>
    <x v="55"/>
    <x v="4"/>
  </r>
  <r>
    <x v="55"/>
    <x v="115"/>
    <x v="5"/>
    <x v="5"/>
    <x v="0"/>
    <x v="28"/>
    <x v="39"/>
    <x v="213"/>
    <x v="1641"/>
    <x v="0"/>
    <x v="55"/>
    <x v="4"/>
  </r>
  <r>
    <x v="55"/>
    <x v="73"/>
    <x v="1"/>
    <x v="1"/>
    <x v="0"/>
    <x v="28"/>
    <x v="40"/>
    <x v="39"/>
    <x v="782"/>
    <x v="0"/>
    <x v="55"/>
    <x v="4"/>
  </r>
  <r>
    <x v="55"/>
    <x v="98"/>
    <x v="1"/>
    <x v="1"/>
    <x v="0"/>
    <x v="28"/>
    <x v="39"/>
    <x v="198"/>
    <x v="1953"/>
    <x v="0"/>
    <x v="55"/>
    <x v="4"/>
  </r>
  <r>
    <x v="55"/>
    <x v="1"/>
    <x v="1"/>
    <x v="1"/>
    <x v="0"/>
    <x v="28"/>
    <x v="1"/>
    <x v="1"/>
    <x v="1"/>
    <x v="554"/>
    <x v="55"/>
    <x v="4"/>
  </r>
  <r>
    <x v="55"/>
    <x v="53"/>
    <x v="0"/>
    <x v="0"/>
    <x v="0"/>
    <x v="29"/>
    <x v="40"/>
    <x v="144"/>
    <x v="1954"/>
    <x v="0"/>
    <x v="55"/>
    <x v="4"/>
  </r>
  <r>
    <x v="55"/>
    <x v="41"/>
    <x v="1"/>
    <x v="1"/>
    <x v="0"/>
    <x v="29"/>
    <x v="40"/>
    <x v="113"/>
    <x v="909"/>
    <x v="0"/>
    <x v="55"/>
    <x v="4"/>
  </r>
  <r>
    <x v="55"/>
    <x v="33"/>
    <x v="1"/>
    <x v="1"/>
    <x v="0"/>
    <x v="29"/>
    <x v="39"/>
    <x v="241"/>
    <x v="1955"/>
    <x v="0"/>
    <x v="55"/>
    <x v="4"/>
  </r>
  <r>
    <x v="55"/>
    <x v="98"/>
    <x v="1"/>
    <x v="1"/>
    <x v="0"/>
    <x v="29"/>
    <x v="39"/>
    <x v="198"/>
    <x v="1956"/>
    <x v="0"/>
    <x v="55"/>
    <x v="4"/>
  </r>
  <r>
    <x v="55"/>
    <x v="98"/>
    <x v="1"/>
    <x v="1"/>
    <x v="0"/>
    <x v="29"/>
    <x v="40"/>
    <x v="198"/>
    <x v="1957"/>
    <x v="0"/>
    <x v="55"/>
    <x v="4"/>
  </r>
  <r>
    <x v="55"/>
    <x v="1"/>
    <x v="1"/>
    <x v="1"/>
    <x v="0"/>
    <x v="29"/>
    <x v="1"/>
    <x v="1"/>
    <x v="1"/>
    <x v="555"/>
    <x v="55"/>
    <x v="4"/>
  </r>
  <r>
    <x v="55"/>
    <x v="41"/>
    <x v="1"/>
    <x v="1"/>
    <x v="0"/>
    <x v="30"/>
    <x v="39"/>
    <x v="113"/>
    <x v="1958"/>
    <x v="0"/>
    <x v="55"/>
    <x v="4"/>
  </r>
  <r>
    <x v="55"/>
    <x v="1"/>
    <x v="1"/>
    <x v="1"/>
    <x v="0"/>
    <x v="30"/>
    <x v="1"/>
    <x v="1"/>
    <x v="1"/>
    <x v="556"/>
    <x v="55"/>
    <x v="4"/>
  </r>
  <r>
    <x v="55"/>
    <x v="107"/>
    <x v="2"/>
    <x v="2"/>
    <x v="0"/>
    <x v="17"/>
    <x v="40"/>
    <x v="158"/>
    <x v="911"/>
    <x v="0"/>
    <x v="55"/>
    <x v="4"/>
  </r>
  <r>
    <x v="55"/>
    <x v="144"/>
    <x v="2"/>
    <x v="2"/>
    <x v="0"/>
    <x v="17"/>
    <x v="39"/>
    <x v="162"/>
    <x v="1959"/>
    <x v="0"/>
    <x v="55"/>
    <x v="4"/>
  </r>
  <r>
    <x v="55"/>
    <x v="71"/>
    <x v="6"/>
    <x v="6"/>
    <x v="0"/>
    <x v="17"/>
    <x v="39"/>
    <x v="37"/>
    <x v="1609"/>
    <x v="0"/>
    <x v="55"/>
    <x v="4"/>
  </r>
  <r>
    <x v="55"/>
    <x v="13"/>
    <x v="5"/>
    <x v="5"/>
    <x v="0"/>
    <x v="17"/>
    <x v="39"/>
    <x v="120"/>
    <x v="1960"/>
    <x v="0"/>
    <x v="55"/>
    <x v="4"/>
  </r>
  <r>
    <x v="55"/>
    <x v="55"/>
    <x v="1"/>
    <x v="1"/>
    <x v="0"/>
    <x v="17"/>
    <x v="39"/>
    <x v="188"/>
    <x v="736"/>
    <x v="0"/>
    <x v="55"/>
    <x v="4"/>
  </r>
  <r>
    <x v="55"/>
    <x v="98"/>
    <x v="1"/>
    <x v="1"/>
    <x v="0"/>
    <x v="17"/>
    <x v="39"/>
    <x v="198"/>
    <x v="1961"/>
    <x v="0"/>
    <x v="55"/>
    <x v="4"/>
  </r>
  <r>
    <x v="55"/>
    <x v="128"/>
    <x v="1"/>
    <x v="1"/>
    <x v="0"/>
    <x v="17"/>
    <x v="39"/>
    <x v="164"/>
    <x v="780"/>
    <x v="0"/>
    <x v="55"/>
    <x v="4"/>
  </r>
  <r>
    <x v="55"/>
    <x v="1"/>
    <x v="1"/>
    <x v="1"/>
    <x v="0"/>
    <x v="17"/>
    <x v="1"/>
    <x v="1"/>
    <x v="1"/>
    <x v="557"/>
    <x v="55"/>
    <x v="4"/>
  </r>
  <r>
    <x v="55"/>
    <x v="114"/>
    <x v="3"/>
    <x v="3"/>
    <x v="0"/>
    <x v="32"/>
    <x v="40"/>
    <x v="76"/>
    <x v="1962"/>
    <x v="0"/>
    <x v="55"/>
    <x v="4"/>
  </r>
  <r>
    <x v="55"/>
    <x v="1"/>
    <x v="1"/>
    <x v="1"/>
    <x v="0"/>
    <x v="32"/>
    <x v="1"/>
    <x v="1"/>
    <x v="1"/>
    <x v="558"/>
    <x v="55"/>
    <x v="4"/>
  </r>
  <r>
    <x v="55"/>
    <x v="33"/>
    <x v="1"/>
    <x v="1"/>
    <x v="0"/>
    <x v="33"/>
    <x v="39"/>
    <x v="241"/>
    <x v="1963"/>
    <x v="0"/>
    <x v="55"/>
    <x v="4"/>
  </r>
  <r>
    <x v="55"/>
    <x v="1"/>
    <x v="1"/>
    <x v="1"/>
    <x v="0"/>
    <x v="33"/>
    <x v="1"/>
    <x v="1"/>
    <x v="1"/>
    <x v="559"/>
    <x v="55"/>
    <x v="4"/>
  </r>
  <r>
    <x v="55"/>
    <x v="157"/>
    <x v="2"/>
    <x v="2"/>
    <x v="0"/>
    <x v="37"/>
    <x v="40"/>
    <x v="147"/>
    <x v="1964"/>
    <x v="0"/>
    <x v="55"/>
    <x v="4"/>
  </r>
  <r>
    <x v="55"/>
    <x v="132"/>
    <x v="4"/>
    <x v="4"/>
    <x v="0"/>
    <x v="37"/>
    <x v="40"/>
    <x v="95"/>
    <x v="1965"/>
    <x v="0"/>
    <x v="55"/>
    <x v="4"/>
  </r>
  <r>
    <x v="55"/>
    <x v="78"/>
    <x v="4"/>
    <x v="4"/>
    <x v="0"/>
    <x v="37"/>
    <x v="40"/>
    <x v="160"/>
    <x v="1966"/>
    <x v="0"/>
    <x v="55"/>
    <x v="4"/>
  </r>
  <r>
    <x v="55"/>
    <x v="1"/>
    <x v="1"/>
    <x v="1"/>
    <x v="0"/>
    <x v="37"/>
    <x v="1"/>
    <x v="1"/>
    <x v="1"/>
    <x v="560"/>
    <x v="55"/>
    <x v="4"/>
  </r>
  <r>
    <x v="55"/>
    <x v="118"/>
    <x v="2"/>
    <x v="2"/>
    <x v="0"/>
    <x v="34"/>
    <x v="40"/>
    <x v="69"/>
    <x v="1967"/>
    <x v="0"/>
    <x v="55"/>
    <x v="4"/>
  </r>
  <r>
    <x v="55"/>
    <x v="57"/>
    <x v="0"/>
    <x v="0"/>
    <x v="0"/>
    <x v="34"/>
    <x v="39"/>
    <x v="44"/>
    <x v="1744"/>
    <x v="0"/>
    <x v="55"/>
    <x v="4"/>
  </r>
  <r>
    <x v="55"/>
    <x v="1"/>
    <x v="1"/>
    <x v="1"/>
    <x v="0"/>
    <x v="34"/>
    <x v="1"/>
    <x v="1"/>
    <x v="1"/>
    <x v="561"/>
    <x v="55"/>
    <x v="4"/>
  </r>
  <r>
    <x v="55"/>
    <x v="16"/>
    <x v="2"/>
    <x v="2"/>
    <x v="0"/>
    <x v="18"/>
    <x v="40"/>
    <x v="93"/>
    <x v="1968"/>
    <x v="0"/>
    <x v="55"/>
    <x v="4"/>
  </r>
  <r>
    <x v="55"/>
    <x v="146"/>
    <x v="6"/>
    <x v="6"/>
    <x v="0"/>
    <x v="18"/>
    <x v="40"/>
    <x v="172"/>
    <x v="1969"/>
    <x v="0"/>
    <x v="55"/>
    <x v="4"/>
  </r>
  <r>
    <x v="55"/>
    <x v="65"/>
    <x v="6"/>
    <x v="6"/>
    <x v="0"/>
    <x v="18"/>
    <x v="40"/>
    <x v="190"/>
    <x v="1970"/>
    <x v="0"/>
    <x v="55"/>
    <x v="4"/>
  </r>
  <r>
    <x v="55"/>
    <x v="65"/>
    <x v="6"/>
    <x v="6"/>
    <x v="0"/>
    <x v="18"/>
    <x v="39"/>
    <x v="190"/>
    <x v="1"/>
    <x v="562"/>
    <x v="55"/>
    <x v="4"/>
  </r>
  <r>
    <x v="55"/>
    <x v="59"/>
    <x v="6"/>
    <x v="6"/>
    <x v="0"/>
    <x v="18"/>
    <x v="40"/>
    <x v="256"/>
    <x v="1971"/>
    <x v="0"/>
    <x v="55"/>
    <x v="4"/>
  </r>
  <r>
    <x v="55"/>
    <x v="156"/>
    <x v="4"/>
    <x v="4"/>
    <x v="0"/>
    <x v="18"/>
    <x v="40"/>
    <x v="146"/>
    <x v="1972"/>
    <x v="0"/>
    <x v="55"/>
    <x v="4"/>
  </r>
  <r>
    <x v="55"/>
    <x v="116"/>
    <x v="0"/>
    <x v="0"/>
    <x v="0"/>
    <x v="18"/>
    <x v="40"/>
    <x v="64"/>
    <x v="1973"/>
    <x v="0"/>
    <x v="55"/>
    <x v="4"/>
  </r>
  <r>
    <x v="55"/>
    <x v="76"/>
    <x v="5"/>
    <x v="5"/>
    <x v="0"/>
    <x v="18"/>
    <x v="40"/>
    <x v="182"/>
    <x v="1974"/>
    <x v="0"/>
    <x v="55"/>
    <x v="4"/>
  </r>
  <r>
    <x v="55"/>
    <x v="95"/>
    <x v="1"/>
    <x v="1"/>
    <x v="0"/>
    <x v="18"/>
    <x v="40"/>
    <x v="97"/>
    <x v="1975"/>
    <x v="0"/>
    <x v="55"/>
    <x v="4"/>
  </r>
  <r>
    <x v="55"/>
    <x v="155"/>
    <x v="1"/>
    <x v="1"/>
    <x v="0"/>
    <x v="18"/>
    <x v="40"/>
    <x v="145"/>
    <x v="1976"/>
    <x v="0"/>
    <x v="55"/>
    <x v="4"/>
  </r>
  <r>
    <x v="55"/>
    <x v="1"/>
    <x v="1"/>
    <x v="1"/>
    <x v="0"/>
    <x v="18"/>
    <x v="1"/>
    <x v="1"/>
    <x v="1"/>
    <x v="563"/>
    <x v="55"/>
    <x v="4"/>
  </r>
  <r>
    <x v="56"/>
    <x v="129"/>
    <x v="2"/>
    <x v="2"/>
    <x v="0"/>
    <x v="2"/>
    <x v="40"/>
    <x v="204"/>
    <x v="1977"/>
    <x v="0"/>
    <x v="56"/>
    <x v="4"/>
  </r>
  <r>
    <x v="56"/>
    <x v="86"/>
    <x v="6"/>
    <x v="6"/>
    <x v="0"/>
    <x v="2"/>
    <x v="39"/>
    <x v="224"/>
    <x v="1978"/>
    <x v="0"/>
    <x v="56"/>
    <x v="4"/>
  </r>
  <r>
    <x v="56"/>
    <x v="71"/>
    <x v="6"/>
    <x v="6"/>
    <x v="0"/>
    <x v="2"/>
    <x v="39"/>
    <x v="37"/>
    <x v="1979"/>
    <x v="0"/>
    <x v="56"/>
    <x v="4"/>
  </r>
  <r>
    <x v="56"/>
    <x v="135"/>
    <x v="3"/>
    <x v="3"/>
    <x v="0"/>
    <x v="2"/>
    <x v="39"/>
    <x v="149"/>
    <x v="1980"/>
    <x v="0"/>
    <x v="56"/>
    <x v="4"/>
  </r>
  <r>
    <x v="56"/>
    <x v="43"/>
    <x v="3"/>
    <x v="3"/>
    <x v="0"/>
    <x v="2"/>
    <x v="40"/>
    <x v="71"/>
    <x v="782"/>
    <x v="0"/>
    <x v="56"/>
    <x v="4"/>
  </r>
  <r>
    <x v="56"/>
    <x v="50"/>
    <x v="4"/>
    <x v="4"/>
    <x v="0"/>
    <x v="2"/>
    <x v="39"/>
    <x v="77"/>
    <x v="1981"/>
    <x v="0"/>
    <x v="56"/>
    <x v="4"/>
  </r>
  <r>
    <x v="56"/>
    <x v="160"/>
    <x v="0"/>
    <x v="0"/>
    <x v="0"/>
    <x v="2"/>
    <x v="39"/>
    <x v="179"/>
    <x v="1982"/>
    <x v="0"/>
    <x v="56"/>
    <x v="4"/>
  </r>
  <r>
    <x v="56"/>
    <x v="46"/>
    <x v="0"/>
    <x v="0"/>
    <x v="0"/>
    <x v="2"/>
    <x v="39"/>
    <x v="155"/>
    <x v="1983"/>
    <x v="0"/>
    <x v="56"/>
    <x v="4"/>
  </r>
  <r>
    <x v="56"/>
    <x v="145"/>
    <x v="5"/>
    <x v="5"/>
    <x v="0"/>
    <x v="2"/>
    <x v="39"/>
    <x v="124"/>
    <x v="1984"/>
    <x v="0"/>
    <x v="56"/>
    <x v="4"/>
  </r>
  <r>
    <x v="56"/>
    <x v="77"/>
    <x v="5"/>
    <x v="5"/>
    <x v="0"/>
    <x v="2"/>
    <x v="39"/>
    <x v="156"/>
    <x v="1985"/>
    <x v="0"/>
    <x v="56"/>
    <x v="4"/>
  </r>
  <r>
    <x v="56"/>
    <x v="155"/>
    <x v="1"/>
    <x v="1"/>
    <x v="0"/>
    <x v="2"/>
    <x v="39"/>
    <x v="145"/>
    <x v="1986"/>
    <x v="0"/>
    <x v="56"/>
    <x v="4"/>
  </r>
  <r>
    <x v="56"/>
    <x v="1"/>
    <x v="1"/>
    <x v="1"/>
    <x v="0"/>
    <x v="2"/>
    <x v="1"/>
    <x v="1"/>
    <x v="1"/>
    <x v="564"/>
    <x v="56"/>
    <x v="4"/>
  </r>
  <r>
    <x v="57"/>
    <x v="50"/>
    <x v="4"/>
    <x v="4"/>
    <x v="0"/>
    <x v="2"/>
    <x v="39"/>
    <x v="77"/>
    <x v="1987"/>
    <x v="0"/>
    <x v="57"/>
    <x v="4"/>
  </r>
  <r>
    <x v="57"/>
    <x v="55"/>
    <x v="1"/>
    <x v="1"/>
    <x v="0"/>
    <x v="2"/>
    <x v="39"/>
    <x v="188"/>
    <x v="1988"/>
    <x v="0"/>
    <x v="57"/>
    <x v="4"/>
  </r>
  <r>
    <x v="57"/>
    <x v="1"/>
    <x v="1"/>
    <x v="1"/>
    <x v="0"/>
    <x v="2"/>
    <x v="1"/>
    <x v="1"/>
    <x v="1"/>
    <x v="565"/>
    <x v="57"/>
    <x v="4"/>
  </r>
  <r>
    <x v="58"/>
    <x v="71"/>
    <x v="6"/>
    <x v="6"/>
    <x v="0"/>
    <x v="2"/>
    <x v="39"/>
    <x v="37"/>
    <x v="1989"/>
    <x v="0"/>
    <x v="58"/>
    <x v="4"/>
  </r>
  <r>
    <x v="58"/>
    <x v="23"/>
    <x v="3"/>
    <x v="3"/>
    <x v="0"/>
    <x v="2"/>
    <x v="39"/>
    <x v="221"/>
    <x v="1990"/>
    <x v="0"/>
    <x v="58"/>
    <x v="4"/>
  </r>
  <r>
    <x v="58"/>
    <x v="160"/>
    <x v="0"/>
    <x v="0"/>
    <x v="0"/>
    <x v="2"/>
    <x v="39"/>
    <x v="179"/>
    <x v="1991"/>
    <x v="0"/>
    <x v="58"/>
    <x v="4"/>
  </r>
  <r>
    <x v="58"/>
    <x v="77"/>
    <x v="5"/>
    <x v="5"/>
    <x v="0"/>
    <x v="2"/>
    <x v="39"/>
    <x v="156"/>
    <x v="1992"/>
    <x v="0"/>
    <x v="58"/>
    <x v="4"/>
  </r>
  <r>
    <x v="58"/>
    <x v="1"/>
    <x v="1"/>
    <x v="1"/>
    <x v="0"/>
    <x v="2"/>
    <x v="1"/>
    <x v="1"/>
    <x v="1"/>
    <x v="566"/>
    <x v="58"/>
    <x v="4"/>
  </r>
  <r>
    <x v="59"/>
    <x v="144"/>
    <x v="2"/>
    <x v="2"/>
    <x v="0"/>
    <x v="2"/>
    <x v="39"/>
    <x v="162"/>
    <x v="1993"/>
    <x v="0"/>
    <x v="59"/>
    <x v="4"/>
  </r>
  <r>
    <x v="59"/>
    <x v="159"/>
    <x v="0"/>
    <x v="0"/>
    <x v="0"/>
    <x v="2"/>
    <x v="39"/>
    <x v="177"/>
    <x v="909"/>
    <x v="0"/>
    <x v="59"/>
    <x v="4"/>
  </r>
  <r>
    <x v="59"/>
    <x v="145"/>
    <x v="5"/>
    <x v="5"/>
    <x v="0"/>
    <x v="2"/>
    <x v="39"/>
    <x v="124"/>
    <x v="1471"/>
    <x v="0"/>
    <x v="59"/>
    <x v="4"/>
  </r>
  <r>
    <x v="59"/>
    <x v="1"/>
    <x v="1"/>
    <x v="1"/>
    <x v="0"/>
    <x v="2"/>
    <x v="1"/>
    <x v="1"/>
    <x v="1"/>
    <x v="567"/>
    <x v="59"/>
    <x v="4"/>
  </r>
  <r>
    <x v="60"/>
    <x v="88"/>
    <x v="6"/>
    <x v="6"/>
    <x v="0"/>
    <x v="2"/>
    <x v="40"/>
    <x v="242"/>
    <x v="858"/>
    <x v="0"/>
    <x v="60"/>
    <x v="4"/>
  </r>
  <r>
    <x v="60"/>
    <x v="60"/>
    <x v="3"/>
    <x v="3"/>
    <x v="0"/>
    <x v="2"/>
    <x v="40"/>
    <x v="57"/>
    <x v="1994"/>
    <x v="0"/>
    <x v="60"/>
    <x v="4"/>
  </r>
  <r>
    <x v="60"/>
    <x v="132"/>
    <x v="4"/>
    <x v="4"/>
    <x v="0"/>
    <x v="2"/>
    <x v="40"/>
    <x v="95"/>
    <x v="1776"/>
    <x v="0"/>
    <x v="60"/>
    <x v="4"/>
  </r>
  <r>
    <x v="60"/>
    <x v="154"/>
    <x v="4"/>
    <x v="4"/>
    <x v="0"/>
    <x v="2"/>
    <x v="39"/>
    <x v="143"/>
    <x v="1995"/>
    <x v="0"/>
    <x v="60"/>
    <x v="4"/>
  </r>
  <r>
    <x v="60"/>
    <x v="51"/>
    <x v="4"/>
    <x v="4"/>
    <x v="0"/>
    <x v="2"/>
    <x v="40"/>
    <x v="34"/>
    <x v="1996"/>
    <x v="0"/>
    <x v="60"/>
    <x v="4"/>
  </r>
  <r>
    <x v="60"/>
    <x v="0"/>
    <x v="0"/>
    <x v="0"/>
    <x v="0"/>
    <x v="2"/>
    <x v="39"/>
    <x v="197"/>
    <x v="1997"/>
    <x v="0"/>
    <x v="60"/>
    <x v="4"/>
  </r>
  <r>
    <x v="60"/>
    <x v="125"/>
    <x v="5"/>
    <x v="5"/>
    <x v="0"/>
    <x v="2"/>
    <x v="40"/>
    <x v="82"/>
    <x v="1998"/>
    <x v="0"/>
    <x v="60"/>
    <x v="4"/>
  </r>
  <r>
    <x v="60"/>
    <x v="77"/>
    <x v="5"/>
    <x v="5"/>
    <x v="0"/>
    <x v="2"/>
    <x v="39"/>
    <x v="156"/>
    <x v="782"/>
    <x v="0"/>
    <x v="60"/>
    <x v="4"/>
  </r>
  <r>
    <x v="60"/>
    <x v="124"/>
    <x v="5"/>
    <x v="5"/>
    <x v="0"/>
    <x v="2"/>
    <x v="40"/>
    <x v="206"/>
    <x v="1999"/>
    <x v="0"/>
    <x v="60"/>
    <x v="4"/>
  </r>
  <r>
    <x v="60"/>
    <x v="42"/>
    <x v="1"/>
    <x v="1"/>
    <x v="0"/>
    <x v="2"/>
    <x v="40"/>
    <x v="167"/>
    <x v="1641"/>
    <x v="0"/>
    <x v="60"/>
    <x v="4"/>
  </r>
  <r>
    <x v="60"/>
    <x v="33"/>
    <x v="1"/>
    <x v="1"/>
    <x v="0"/>
    <x v="2"/>
    <x v="39"/>
    <x v="241"/>
    <x v="1723"/>
    <x v="0"/>
    <x v="60"/>
    <x v="4"/>
  </r>
  <r>
    <x v="60"/>
    <x v="1"/>
    <x v="1"/>
    <x v="1"/>
    <x v="0"/>
    <x v="2"/>
    <x v="1"/>
    <x v="1"/>
    <x v="1"/>
    <x v="568"/>
    <x v="60"/>
    <x v="4"/>
  </r>
  <r>
    <x v="61"/>
    <x v="102"/>
    <x v="6"/>
    <x v="6"/>
    <x v="0"/>
    <x v="2"/>
    <x v="39"/>
    <x v="141"/>
    <x v="1139"/>
    <x v="0"/>
    <x v="61"/>
    <x v="4"/>
  </r>
  <r>
    <x v="61"/>
    <x v="79"/>
    <x v="3"/>
    <x v="3"/>
    <x v="0"/>
    <x v="2"/>
    <x v="39"/>
    <x v="142"/>
    <x v="1641"/>
    <x v="0"/>
    <x v="61"/>
    <x v="4"/>
  </r>
  <r>
    <x v="61"/>
    <x v="115"/>
    <x v="5"/>
    <x v="5"/>
    <x v="0"/>
    <x v="2"/>
    <x v="39"/>
    <x v="213"/>
    <x v="1822"/>
    <x v="0"/>
    <x v="61"/>
    <x v="4"/>
  </r>
  <r>
    <x v="61"/>
    <x v="1"/>
    <x v="1"/>
    <x v="1"/>
    <x v="0"/>
    <x v="2"/>
    <x v="1"/>
    <x v="1"/>
    <x v="1"/>
    <x v="569"/>
    <x v="61"/>
    <x v="4"/>
  </r>
  <r>
    <x v="62"/>
    <x v="85"/>
    <x v="2"/>
    <x v="2"/>
    <x v="0"/>
    <x v="2"/>
    <x v="39"/>
    <x v="161"/>
    <x v="2000"/>
    <x v="0"/>
    <x v="62"/>
    <x v="4"/>
  </r>
  <r>
    <x v="62"/>
    <x v="102"/>
    <x v="6"/>
    <x v="6"/>
    <x v="0"/>
    <x v="2"/>
    <x v="39"/>
    <x v="141"/>
    <x v="1194"/>
    <x v="0"/>
    <x v="62"/>
    <x v="4"/>
  </r>
  <r>
    <x v="62"/>
    <x v="21"/>
    <x v="6"/>
    <x v="6"/>
    <x v="0"/>
    <x v="2"/>
    <x v="39"/>
    <x v="70"/>
    <x v="2001"/>
    <x v="0"/>
    <x v="62"/>
    <x v="4"/>
  </r>
  <r>
    <x v="62"/>
    <x v="135"/>
    <x v="3"/>
    <x v="3"/>
    <x v="0"/>
    <x v="2"/>
    <x v="39"/>
    <x v="149"/>
    <x v="2002"/>
    <x v="0"/>
    <x v="62"/>
    <x v="4"/>
  </r>
  <r>
    <x v="62"/>
    <x v="127"/>
    <x v="1"/>
    <x v="1"/>
    <x v="0"/>
    <x v="2"/>
    <x v="40"/>
    <x v="85"/>
    <x v="858"/>
    <x v="0"/>
    <x v="62"/>
    <x v="4"/>
  </r>
  <r>
    <x v="62"/>
    <x v="98"/>
    <x v="1"/>
    <x v="1"/>
    <x v="0"/>
    <x v="2"/>
    <x v="39"/>
    <x v="198"/>
    <x v="2003"/>
    <x v="0"/>
    <x v="62"/>
    <x v="4"/>
  </r>
  <r>
    <x v="62"/>
    <x v="1"/>
    <x v="1"/>
    <x v="1"/>
    <x v="0"/>
    <x v="2"/>
    <x v="1"/>
    <x v="1"/>
    <x v="1"/>
    <x v="570"/>
    <x v="62"/>
    <x v="4"/>
  </r>
  <r>
    <x v="63"/>
    <x v="70"/>
    <x v="2"/>
    <x v="2"/>
    <x v="0"/>
    <x v="2"/>
    <x v="39"/>
    <x v="36"/>
    <x v="171"/>
    <x v="0"/>
    <x v="63"/>
    <x v="4"/>
  </r>
  <r>
    <x v="63"/>
    <x v="86"/>
    <x v="6"/>
    <x v="6"/>
    <x v="0"/>
    <x v="2"/>
    <x v="39"/>
    <x v="224"/>
    <x v="2004"/>
    <x v="0"/>
    <x v="63"/>
    <x v="4"/>
  </r>
  <r>
    <x v="63"/>
    <x v="43"/>
    <x v="3"/>
    <x v="3"/>
    <x v="0"/>
    <x v="2"/>
    <x v="39"/>
    <x v="71"/>
    <x v="2005"/>
    <x v="0"/>
    <x v="63"/>
    <x v="4"/>
  </r>
  <r>
    <x v="63"/>
    <x v="159"/>
    <x v="0"/>
    <x v="0"/>
    <x v="0"/>
    <x v="2"/>
    <x v="39"/>
    <x v="177"/>
    <x v="2006"/>
    <x v="0"/>
    <x v="63"/>
    <x v="4"/>
  </r>
  <r>
    <x v="63"/>
    <x v="117"/>
    <x v="0"/>
    <x v="0"/>
    <x v="0"/>
    <x v="2"/>
    <x v="39"/>
    <x v="65"/>
    <x v="2007"/>
    <x v="0"/>
    <x v="63"/>
    <x v="4"/>
  </r>
  <r>
    <x v="63"/>
    <x v="98"/>
    <x v="1"/>
    <x v="1"/>
    <x v="0"/>
    <x v="2"/>
    <x v="39"/>
    <x v="198"/>
    <x v="2008"/>
    <x v="0"/>
    <x v="63"/>
    <x v="4"/>
  </r>
  <r>
    <x v="63"/>
    <x v="1"/>
    <x v="1"/>
    <x v="1"/>
    <x v="0"/>
    <x v="2"/>
    <x v="1"/>
    <x v="1"/>
    <x v="1"/>
    <x v="571"/>
    <x v="63"/>
    <x v="4"/>
  </r>
  <r>
    <x v="64"/>
    <x v="85"/>
    <x v="2"/>
    <x v="2"/>
    <x v="0"/>
    <x v="2"/>
    <x v="39"/>
    <x v="161"/>
    <x v="2009"/>
    <x v="0"/>
    <x v="64"/>
    <x v="4"/>
  </r>
  <r>
    <x v="64"/>
    <x v="85"/>
    <x v="2"/>
    <x v="2"/>
    <x v="0"/>
    <x v="2"/>
    <x v="40"/>
    <x v="161"/>
    <x v="2010"/>
    <x v="0"/>
    <x v="64"/>
    <x v="4"/>
  </r>
  <r>
    <x v="64"/>
    <x v="0"/>
    <x v="0"/>
    <x v="0"/>
    <x v="0"/>
    <x v="2"/>
    <x v="39"/>
    <x v="197"/>
    <x v="2011"/>
    <x v="0"/>
    <x v="64"/>
    <x v="4"/>
  </r>
  <r>
    <x v="64"/>
    <x v="40"/>
    <x v="1"/>
    <x v="1"/>
    <x v="0"/>
    <x v="2"/>
    <x v="39"/>
    <x v="125"/>
    <x v="2012"/>
    <x v="0"/>
    <x v="64"/>
    <x v="4"/>
  </r>
  <r>
    <x v="64"/>
    <x v="1"/>
    <x v="1"/>
    <x v="1"/>
    <x v="0"/>
    <x v="2"/>
    <x v="1"/>
    <x v="1"/>
    <x v="1"/>
    <x v="572"/>
    <x v="64"/>
    <x v="4"/>
  </r>
  <r>
    <x v="65"/>
    <x v="135"/>
    <x v="3"/>
    <x v="3"/>
    <x v="0"/>
    <x v="2"/>
    <x v="39"/>
    <x v="149"/>
    <x v="2013"/>
    <x v="0"/>
    <x v="65"/>
    <x v="4"/>
  </r>
  <r>
    <x v="65"/>
    <x v="50"/>
    <x v="4"/>
    <x v="4"/>
    <x v="0"/>
    <x v="2"/>
    <x v="39"/>
    <x v="77"/>
    <x v="2014"/>
    <x v="0"/>
    <x v="65"/>
    <x v="4"/>
  </r>
  <r>
    <x v="65"/>
    <x v="101"/>
    <x v="1"/>
    <x v="1"/>
    <x v="0"/>
    <x v="2"/>
    <x v="39"/>
    <x v="207"/>
    <x v="2015"/>
    <x v="0"/>
    <x v="65"/>
    <x v="4"/>
  </r>
  <r>
    <x v="65"/>
    <x v="128"/>
    <x v="1"/>
    <x v="1"/>
    <x v="0"/>
    <x v="2"/>
    <x v="39"/>
    <x v="164"/>
    <x v="1690"/>
    <x v="0"/>
    <x v="65"/>
    <x v="4"/>
  </r>
  <r>
    <x v="65"/>
    <x v="1"/>
    <x v="1"/>
    <x v="1"/>
    <x v="0"/>
    <x v="2"/>
    <x v="1"/>
    <x v="1"/>
    <x v="1"/>
    <x v="573"/>
    <x v="65"/>
    <x v="4"/>
  </r>
  <r>
    <x v="66"/>
    <x v="86"/>
    <x v="6"/>
    <x v="6"/>
    <x v="0"/>
    <x v="2"/>
    <x v="39"/>
    <x v="224"/>
    <x v="2016"/>
    <x v="0"/>
    <x v="66"/>
    <x v="4"/>
  </r>
  <r>
    <x v="66"/>
    <x v="77"/>
    <x v="5"/>
    <x v="5"/>
    <x v="0"/>
    <x v="2"/>
    <x v="39"/>
    <x v="156"/>
    <x v="2017"/>
    <x v="0"/>
    <x v="66"/>
    <x v="4"/>
  </r>
  <r>
    <x v="66"/>
    <x v="41"/>
    <x v="1"/>
    <x v="1"/>
    <x v="0"/>
    <x v="2"/>
    <x v="39"/>
    <x v="113"/>
    <x v="2018"/>
    <x v="0"/>
    <x v="66"/>
    <x v="4"/>
  </r>
  <r>
    <x v="66"/>
    <x v="1"/>
    <x v="1"/>
    <x v="1"/>
    <x v="0"/>
    <x v="2"/>
    <x v="1"/>
    <x v="1"/>
    <x v="1"/>
    <x v="574"/>
    <x v="66"/>
    <x v="4"/>
  </r>
  <r>
    <x v="67"/>
    <x v="47"/>
    <x v="2"/>
    <x v="2"/>
    <x v="0"/>
    <x v="2"/>
    <x v="40"/>
    <x v="68"/>
    <x v="2019"/>
    <x v="0"/>
    <x v="67"/>
    <x v="4"/>
  </r>
  <r>
    <x v="67"/>
    <x v="108"/>
    <x v="3"/>
    <x v="3"/>
    <x v="0"/>
    <x v="2"/>
    <x v="39"/>
    <x v="63"/>
    <x v="1212"/>
    <x v="0"/>
    <x v="67"/>
    <x v="4"/>
  </r>
  <r>
    <x v="67"/>
    <x v="159"/>
    <x v="0"/>
    <x v="0"/>
    <x v="0"/>
    <x v="2"/>
    <x v="39"/>
    <x v="177"/>
    <x v="2020"/>
    <x v="0"/>
    <x v="67"/>
    <x v="4"/>
  </r>
  <r>
    <x v="67"/>
    <x v="13"/>
    <x v="5"/>
    <x v="5"/>
    <x v="0"/>
    <x v="2"/>
    <x v="39"/>
    <x v="120"/>
    <x v="2021"/>
    <x v="0"/>
    <x v="67"/>
    <x v="4"/>
  </r>
  <r>
    <x v="67"/>
    <x v="77"/>
    <x v="5"/>
    <x v="5"/>
    <x v="0"/>
    <x v="2"/>
    <x v="39"/>
    <x v="156"/>
    <x v="1303"/>
    <x v="0"/>
    <x v="67"/>
    <x v="4"/>
  </r>
  <r>
    <x v="67"/>
    <x v="33"/>
    <x v="1"/>
    <x v="1"/>
    <x v="0"/>
    <x v="2"/>
    <x v="39"/>
    <x v="241"/>
    <x v="2022"/>
    <x v="0"/>
    <x v="67"/>
    <x v="4"/>
  </r>
  <r>
    <x v="67"/>
    <x v="128"/>
    <x v="1"/>
    <x v="1"/>
    <x v="0"/>
    <x v="2"/>
    <x v="39"/>
    <x v="164"/>
    <x v="2023"/>
    <x v="0"/>
    <x v="67"/>
    <x v="4"/>
  </r>
  <r>
    <x v="67"/>
    <x v="1"/>
    <x v="1"/>
    <x v="1"/>
    <x v="0"/>
    <x v="2"/>
    <x v="1"/>
    <x v="1"/>
    <x v="1"/>
    <x v="575"/>
    <x v="67"/>
    <x v="4"/>
  </r>
  <r>
    <x v="68"/>
    <x v="121"/>
    <x v="0"/>
    <x v="0"/>
    <x v="0"/>
    <x v="2"/>
    <x v="40"/>
    <x v="80"/>
    <x v="146"/>
    <x v="0"/>
    <x v="68"/>
    <x v="4"/>
  </r>
  <r>
    <x v="68"/>
    <x v="160"/>
    <x v="0"/>
    <x v="0"/>
    <x v="0"/>
    <x v="2"/>
    <x v="39"/>
    <x v="179"/>
    <x v="882"/>
    <x v="0"/>
    <x v="68"/>
    <x v="4"/>
  </r>
  <r>
    <x v="68"/>
    <x v="1"/>
    <x v="1"/>
    <x v="1"/>
    <x v="0"/>
    <x v="2"/>
    <x v="1"/>
    <x v="1"/>
    <x v="1"/>
    <x v="576"/>
    <x v="68"/>
    <x v="4"/>
  </r>
  <r>
    <x v="69"/>
    <x v="107"/>
    <x v="2"/>
    <x v="2"/>
    <x v="0"/>
    <x v="2"/>
    <x v="39"/>
    <x v="158"/>
    <x v="2024"/>
    <x v="0"/>
    <x v="69"/>
    <x v="4"/>
  </r>
  <r>
    <x v="69"/>
    <x v="62"/>
    <x v="4"/>
    <x v="4"/>
    <x v="0"/>
    <x v="2"/>
    <x v="39"/>
    <x v="176"/>
    <x v="2025"/>
    <x v="0"/>
    <x v="69"/>
    <x v="4"/>
  </r>
  <r>
    <x v="69"/>
    <x v="57"/>
    <x v="0"/>
    <x v="0"/>
    <x v="0"/>
    <x v="2"/>
    <x v="39"/>
    <x v="44"/>
    <x v="2026"/>
    <x v="0"/>
    <x v="69"/>
    <x v="4"/>
  </r>
  <r>
    <x v="69"/>
    <x v="160"/>
    <x v="0"/>
    <x v="0"/>
    <x v="0"/>
    <x v="2"/>
    <x v="39"/>
    <x v="179"/>
    <x v="1543"/>
    <x v="0"/>
    <x v="69"/>
    <x v="4"/>
  </r>
  <r>
    <x v="69"/>
    <x v="1"/>
    <x v="1"/>
    <x v="1"/>
    <x v="0"/>
    <x v="2"/>
    <x v="1"/>
    <x v="1"/>
    <x v="1"/>
    <x v="577"/>
    <x v="69"/>
    <x v="4"/>
  </r>
  <r>
    <x v="0"/>
    <x v="171"/>
    <x v="7"/>
    <x v="7"/>
    <x v="1"/>
    <x v="0"/>
    <x v="41"/>
    <x v="257"/>
    <x v="2027"/>
    <x v="0"/>
    <x v="0"/>
    <x v="0"/>
  </r>
  <r>
    <x v="0"/>
    <x v="172"/>
    <x v="8"/>
    <x v="8"/>
    <x v="1"/>
    <x v="1"/>
    <x v="42"/>
    <x v="258"/>
    <x v="2028"/>
    <x v="0"/>
    <x v="0"/>
    <x v="0"/>
  </r>
  <r>
    <x v="0"/>
    <x v="173"/>
    <x v="8"/>
    <x v="8"/>
    <x v="1"/>
    <x v="1"/>
    <x v="43"/>
    <x v="259"/>
    <x v="2029"/>
    <x v="0"/>
    <x v="0"/>
    <x v="0"/>
  </r>
  <r>
    <x v="0"/>
    <x v="174"/>
    <x v="6"/>
    <x v="6"/>
    <x v="1"/>
    <x v="1"/>
    <x v="44"/>
    <x v="260"/>
    <x v="2030"/>
    <x v="0"/>
    <x v="0"/>
    <x v="0"/>
  </r>
  <r>
    <x v="1"/>
    <x v="175"/>
    <x v="9"/>
    <x v="9"/>
    <x v="1"/>
    <x v="2"/>
    <x v="45"/>
    <x v="261"/>
    <x v="2031"/>
    <x v="0"/>
    <x v="1"/>
    <x v="0"/>
  </r>
  <r>
    <x v="1"/>
    <x v="176"/>
    <x v="10"/>
    <x v="10"/>
    <x v="1"/>
    <x v="2"/>
    <x v="46"/>
    <x v="262"/>
    <x v="2032"/>
    <x v="0"/>
    <x v="1"/>
    <x v="0"/>
  </r>
  <r>
    <x v="1"/>
    <x v="177"/>
    <x v="11"/>
    <x v="11"/>
    <x v="1"/>
    <x v="2"/>
    <x v="47"/>
    <x v="263"/>
    <x v="2032"/>
    <x v="0"/>
    <x v="1"/>
    <x v="0"/>
  </r>
  <r>
    <x v="1"/>
    <x v="171"/>
    <x v="7"/>
    <x v="7"/>
    <x v="1"/>
    <x v="0"/>
    <x v="41"/>
    <x v="257"/>
    <x v="2033"/>
    <x v="0"/>
    <x v="1"/>
    <x v="0"/>
  </r>
  <r>
    <x v="1"/>
    <x v="178"/>
    <x v="9"/>
    <x v="9"/>
    <x v="1"/>
    <x v="0"/>
    <x v="48"/>
    <x v="264"/>
    <x v="2034"/>
    <x v="0"/>
    <x v="1"/>
    <x v="0"/>
  </r>
  <r>
    <x v="2"/>
    <x v="179"/>
    <x v="7"/>
    <x v="7"/>
    <x v="1"/>
    <x v="0"/>
    <x v="49"/>
    <x v="265"/>
    <x v="2035"/>
    <x v="0"/>
    <x v="2"/>
    <x v="0"/>
  </r>
  <r>
    <x v="2"/>
    <x v="180"/>
    <x v="10"/>
    <x v="10"/>
    <x v="1"/>
    <x v="0"/>
    <x v="50"/>
    <x v="266"/>
    <x v="2036"/>
    <x v="0"/>
    <x v="2"/>
    <x v="0"/>
  </r>
  <r>
    <x v="2"/>
    <x v="176"/>
    <x v="10"/>
    <x v="10"/>
    <x v="1"/>
    <x v="0"/>
    <x v="46"/>
    <x v="262"/>
    <x v="2037"/>
    <x v="0"/>
    <x v="2"/>
    <x v="0"/>
  </r>
  <r>
    <x v="2"/>
    <x v="174"/>
    <x v="6"/>
    <x v="6"/>
    <x v="1"/>
    <x v="0"/>
    <x v="44"/>
    <x v="260"/>
    <x v="2038"/>
    <x v="0"/>
    <x v="2"/>
    <x v="0"/>
  </r>
  <r>
    <x v="2"/>
    <x v="174"/>
    <x v="6"/>
    <x v="6"/>
    <x v="1"/>
    <x v="1"/>
    <x v="44"/>
    <x v="260"/>
    <x v="2039"/>
    <x v="0"/>
    <x v="2"/>
    <x v="0"/>
  </r>
  <r>
    <x v="3"/>
    <x v="180"/>
    <x v="10"/>
    <x v="10"/>
    <x v="1"/>
    <x v="2"/>
    <x v="50"/>
    <x v="266"/>
    <x v="2040"/>
    <x v="0"/>
    <x v="3"/>
    <x v="0"/>
  </r>
  <r>
    <x v="3"/>
    <x v="173"/>
    <x v="8"/>
    <x v="8"/>
    <x v="1"/>
    <x v="0"/>
    <x v="43"/>
    <x v="259"/>
    <x v="2041"/>
    <x v="0"/>
    <x v="3"/>
    <x v="0"/>
  </r>
  <r>
    <x v="3"/>
    <x v="176"/>
    <x v="10"/>
    <x v="10"/>
    <x v="1"/>
    <x v="0"/>
    <x v="46"/>
    <x v="262"/>
    <x v="2042"/>
    <x v="0"/>
    <x v="3"/>
    <x v="0"/>
  </r>
  <r>
    <x v="3"/>
    <x v="181"/>
    <x v="11"/>
    <x v="11"/>
    <x v="1"/>
    <x v="0"/>
    <x v="51"/>
    <x v="267"/>
    <x v="2043"/>
    <x v="0"/>
    <x v="3"/>
    <x v="0"/>
  </r>
  <r>
    <x v="4"/>
    <x v="172"/>
    <x v="8"/>
    <x v="8"/>
    <x v="1"/>
    <x v="2"/>
    <x v="42"/>
    <x v="258"/>
    <x v="2044"/>
    <x v="0"/>
    <x v="4"/>
    <x v="0"/>
  </r>
  <r>
    <x v="4"/>
    <x v="178"/>
    <x v="9"/>
    <x v="9"/>
    <x v="1"/>
    <x v="2"/>
    <x v="48"/>
    <x v="264"/>
    <x v="2045"/>
    <x v="0"/>
    <x v="4"/>
    <x v="0"/>
  </r>
  <r>
    <x v="4"/>
    <x v="181"/>
    <x v="11"/>
    <x v="11"/>
    <x v="1"/>
    <x v="2"/>
    <x v="51"/>
    <x v="267"/>
    <x v="2046"/>
    <x v="0"/>
    <x v="4"/>
    <x v="0"/>
  </r>
  <r>
    <x v="4"/>
    <x v="182"/>
    <x v="2"/>
    <x v="2"/>
    <x v="1"/>
    <x v="2"/>
    <x v="52"/>
    <x v="268"/>
    <x v="2047"/>
    <x v="0"/>
    <x v="4"/>
    <x v="0"/>
  </r>
  <r>
    <x v="4"/>
    <x v="183"/>
    <x v="2"/>
    <x v="2"/>
    <x v="1"/>
    <x v="2"/>
    <x v="53"/>
    <x v="269"/>
    <x v="2048"/>
    <x v="0"/>
    <x v="4"/>
    <x v="0"/>
  </r>
  <r>
    <x v="4"/>
    <x v="184"/>
    <x v="6"/>
    <x v="6"/>
    <x v="1"/>
    <x v="2"/>
    <x v="54"/>
    <x v="270"/>
    <x v="2049"/>
    <x v="0"/>
    <x v="4"/>
    <x v="0"/>
  </r>
  <r>
    <x v="4"/>
    <x v="179"/>
    <x v="7"/>
    <x v="7"/>
    <x v="1"/>
    <x v="0"/>
    <x v="49"/>
    <x v="265"/>
    <x v="2050"/>
    <x v="0"/>
    <x v="4"/>
    <x v="0"/>
  </r>
  <r>
    <x v="4"/>
    <x v="171"/>
    <x v="7"/>
    <x v="7"/>
    <x v="1"/>
    <x v="0"/>
    <x v="41"/>
    <x v="257"/>
    <x v="2051"/>
    <x v="0"/>
    <x v="4"/>
    <x v="0"/>
  </r>
  <r>
    <x v="4"/>
    <x v="172"/>
    <x v="8"/>
    <x v="8"/>
    <x v="1"/>
    <x v="0"/>
    <x v="42"/>
    <x v="258"/>
    <x v="2052"/>
    <x v="0"/>
    <x v="4"/>
    <x v="0"/>
  </r>
  <r>
    <x v="4"/>
    <x v="173"/>
    <x v="8"/>
    <x v="8"/>
    <x v="1"/>
    <x v="0"/>
    <x v="43"/>
    <x v="259"/>
    <x v="2053"/>
    <x v="0"/>
    <x v="4"/>
    <x v="0"/>
  </r>
  <r>
    <x v="4"/>
    <x v="175"/>
    <x v="9"/>
    <x v="9"/>
    <x v="1"/>
    <x v="0"/>
    <x v="45"/>
    <x v="261"/>
    <x v="2054"/>
    <x v="0"/>
    <x v="4"/>
    <x v="0"/>
  </r>
  <r>
    <x v="4"/>
    <x v="178"/>
    <x v="9"/>
    <x v="9"/>
    <x v="1"/>
    <x v="0"/>
    <x v="48"/>
    <x v="264"/>
    <x v="2055"/>
    <x v="0"/>
    <x v="4"/>
    <x v="0"/>
  </r>
  <r>
    <x v="4"/>
    <x v="180"/>
    <x v="10"/>
    <x v="10"/>
    <x v="1"/>
    <x v="0"/>
    <x v="50"/>
    <x v="266"/>
    <x v="2056"/>
    <x v="0"/>
    <x v="4"/>
    <x v="0"/>
  </r>
  <r>
    <x v="4"/>
    <x v="176"/>
    <x v="10"/>
    <x v="10"/>
    <x v="1"/>
    <x v="0"/>
    <x v="46"/>
    <x v="262"/>
    <x v="2057"/>
    <x v="0"/>
    <x v="4"/>
    <x v="0"/>
  </r>
  <r>
    <x v="4"/>
    <x v="177"/>
    <x v="11"/>
    <x v="11"/>
    <x v="1"/>
    <x v="0"/>
    <x v="47"/>
    <x v="263"/>
    <x v="2058"/>
    <x v="0"/>
    <x v="4"/>
    <x v="0"/>
  </r>
  <r>
    <x v="4"/>
    <x v="181"/>
    <x v="11"/>
    <x v="11"/>
    <x v="1"/>
    <x v="0"/>
    <x v="51"/>
    <x v="267"/>
    <x v="2059"/>
    <x v="0"/>
    <x v="4"/>
    <x v="0"/>
  </r>
  <r>
    <x v="4"/>
    <x v="182"/>
    <x v="2"/>
    <x v="2"/>
    <x v="1"/>
    <x v="0"/>
    <x v="52"/>
    <x v="268"/>
    <x v="2060"/>
    <x v="0"/>
    <x v="4"/>
    <x v="0"/>
  </r>
  <r>
    <x v="4"/>
    <x v="183"/>
    <x v="2"/>
    <x v="2"/>
    <x v="1"/>
    <x v="0"/>
    <x v="53"/>
    <x v="269"/>
    <x v="2061"/>
    <x v="0"/>
    <x v="4"/>
    <x v="0"/>
  </r>
  <r>
    <x v="4"/>
    <x v="184"/>
    <x v="6"/>
    <x v="6"/>
    <x v="1"/>
    <x v="0"/>
    <x v="54"/>
    <x v="270"/>
    <x v="2062"/>
    <x v="0"/>
    <x v="4"/>
    <x v="0"/>
  </r>
  <r>
    <x v="4"/>
    <x v="174"/>
    <x v="6"/>
    <x v="6"/>
    <x v="1"/>
    <x v="0"/>
    <x v="44"/>
    <x v="260"/>
    <x v="2063"/>
    <x v="0"/>
    <x v="4"/>
    <x v="0"/>
  </r>
  <r>
    <x v="4"/>
    <x v="177"/>
    <x v="11"/>
    <x v="11"/>
    <x v="1"/>
    <x v="1"/>
    <x v="47"/>
    <x v="263"/>
    <x v="2064"/>
    <x v="0"/>
    <x v="4"/>
    <x v="0"/>
  </r>
  <r>
    <x v="4"/>
    <x v="182"/>
    <x v="2"/>
    <x v="2"/>
    <x v="1"/>
    <x v="1"/>
    <x v="52"/>
    <x v="268"/>
    <x v="2065"/>
    <x v="0"/>
    <x v="4"/>
    <x v="0"/>
  </r>
  <r>
    <x v="4"/>
    <x v="184"/>
    <x v="6"/>
    <x v="6"/>
    <x v="1"/>
    <x v="1"/>
    <x v="54"/>
    <x v="270"/>
    <x v="2066"/>
    <x v="0"/>
    <x v="4"/>
    <x v="0"/>
  </r>
  <r>
    <x v="4"/>
    <x v="174"/>
    <x v="6"/>
    <x v="6"/>
    <x v="1"/>
    <x v="1"/>
    <x v="44"/>
    <x v="260"/>
    <x v="2067"/>
    <x v="0"/>
    <x v="4"/>
    <x v="0"/>
  </r>
  <r>
    <x v="5"/>
    <x v="179"/>
    <x v="7"/>
    <x v="7"/>
    <x v="1"/>
    <x v="0"/>
    <x v="49"/>
    <x v="265"/>
    <x v="2068"/>
    <x v="0"/>
    <x v="5"/>
    <x v="0"/>
  </r>
  <r>
    <x v="5"/>
    <x v="171"/>
    <x v="7"/>
    <x v="7"/>
    <x v="1"/>
    <x v="0"/>
    <x v="41"/>
    <x v="257"/>
    <x v="2069"/>
    <x v="0"/>
    <x v="5"/>
    <x v="0"/>
  </r>
  <r>
    <x v="5"/>
    <x v="181"/>
    <x v="11"/>
    <x v="11"/>
    <x v="1"/>
    <x v="1"/>
    <x v="51"/>
    <x v="267"/>
    <x v="170"/>
    <x v="0"/>
    <x v="5"/>
    <x v="0"/>
  </r>
  <r>
    <x v="5"/>
    <x v="184"/>
    <x v="6"/>
    <x v="6"/>
    <x v="1"/>
    <x v="1"/>
    <x v="54"/>
    <x v="270"/>
    <x v="2070"/>
    <x v="0"/>
    <x v="5"/>
    <x v="0"/>
  </r>
  <r>
    <x v="6"/>
    <x v="180"/>
    <x v="10"/>
    <x v="10"/>
    <x v="1"/>
    <x v="0"/>
    <x v="50"/>
    <x v="266"/>
    <x v="2071"/>
    <x v="0"/>
    <x v="6"/>
    <x v="0"/>
  </r>
  <r>
    <x v="6"/>
    <x v="176"/>
    <x v="10"/>
    <x v="10"/>
    <x v="1"/>
    <x v="0"/>
    <x v="46"/>
    <x v="262"/>
    <x v="2072"/>
    <x v="0"/>
    <x v="6"/>
    <x v="0"/>
  </r>
  <r>
    <x v="7"/>
    <x v="176"/>
    <x v="10"/>
    <x v="10"/>
    <x v="1"/>
    <x v="1"/>
    <x v="46"/>
    <x v="262"/>
    <x v="2073"/>
    <x v="0"/>
    <x v="7"/>
    <x v="0"/>
  </r>
  <r>
    <x v="8"/>
    <x v="175"/>
    <x v="9"/>
    <x v="9"/>
    <x v="1"/>
    <x v="0"/>
    <x v="45"/>
    <x v="261"/>
    <x v="1046"/>
    <x v="0"/>
    <x v="8"/>
    <x v="0"/>
  </r>
  <r>
    <x v="9"/>
    <x v="172"/>
    <x v="8"/>
    <x v="8"/>
    <x v="1"/>
    <x v="2"/>
    <x v="42"/>
    <x v="258"/>
    <x v="2074"/>
    <x v="0"/>
    <x v="9"/>
    <x v="0"/>
  </r>
  <r>
    <x v="9"/>
    <x v="179"/>
    <x v="7"/>
    <x v="7"/>
    <x v="1"/>
    <x v="0"/>
    <x v="49"/>
    <x v="265"/>
    <x v="2075"/>
    <x v="0"/>
    <x v="9"/>
    <x v="0"/>
  </r>
  <r>
    <x v="9"/>
    <x v="171"/>
    <x v="7"/>
    <x v="7"/>
    <x v="1"/>
    <x v="0"/>
    <x v="41"/>
    <x v="257"/>
    <x v="2076"/>
    <x v="0"/>
    <x v="9"/>
    <x v="0"/>
  </r>
  <r>
    <x v="9"/>
    <x v="172"/>
    <x v="8"/>
    <x v="8"/>
    <x v="1"/>
    <x v="0"/>
    <x v="42"/>
    <x v="258"/>
    <x v="2077"/>
    <x v="0"/>
    <x v="9"/>
    <x v="0"/>
  </r>
  <r>
    <x v="9"/>
    <x v="173"/>
    <x v="8"/>
    <x v="8"/>
    <x v="1"/>
    <x v="0"/>
    <x v="43"/>
    <x v="259"/>
    <x v="2078"/>
    <x v="0"/>
    <x v="9"/>
    <x v="0"/>
  </r>
  <r>
    <x v="9"/>
    <x v="175"/>
    <x v="9"/>
    <x v="9"/>
    <x v="1"/>
    <x v="0"/>
    <x v="45"/>
    <x v="261"/>
    <x v="2079"/>
    <x v="0"/>
    <x v="9"/>
    <x v="0"/>
  </r>
  <r>
    <x v="9"/>
    <x v="178"/>
    <x v="9"/>
    <x v="9"/>
    <x v="1"/>
    <x v="0"/>
    <x v="48"/>
    <x v="264"/>
    <x v="2080"/>
    <x v="0"/>
    <x v="9"/>
    <x v="0"/>
  </r>
  <r>
    <x v="9"/>
    <x v="180"/>
    <x v="10"/>
    <x v="10"/>
    <x v="1"/>
    <x v="0"/>
    <x v="50"/>
    <x v="266"/>
    <x v="2081"/>
    <x v="0"/>
    <x v="9"/>
    <x v="0"/>
  </r>
  <r>
    <x v="9"/>
    <x v="176"/>
    <x v="10"/>
    <x v="10"/>
    <x v="1"/>
    <x v="0"/>
    <x v="46"/>
    <x v="262"/>
    <x v="2082"/>
    <x v="0"/>
    <x v="9"/>
    <x v="0"/>
  </r>
  <r>
    <x v="9"/>
    <x v="177"/>
    <x v="11"/>
    <x v="11"/>
    <x v="1"/>
    <x v="0"/>
    <x v="47"/>
    <x v="263"/>
    <x v="2083"/>
    <x v="0"/>
    <x v="9"/>
    <x v="0"/>
  </r>
  <r>
    <x v="9"/>
    <x v="181"/>
    <x v="11"/>
    <x v="11"/>
    <x v="1"/>
    <x v="0"/>
    <x v="51"/>
    <x v="267"/>
    <x v="2084"/>
    <x v="0"/>
    <x v="9"/>
    <x v="0"/>
  </r>
  <r>
    <x v="9"/>
    <x v="182"/>
    <x v="2"/>
    <x v="2"/>
    <x v="1"/>
    <x v="0"/>
    <x v="52"/>
    <x v="268"/>
    <x v="2085"/>
    <x v="0"/>
    <x v="9"/>
    <x v="0"/>
  </r>
  <r>
    <x v="9"/>
    <x v="183"/>
    <x v="2"/>
    <x v="2"/>
    <x v="1"/>
    <x v="0"/>
    <x v="53"/>
    <x v="269"/>
    <x v="2086"/>
    <x v="0"/>
    <x v="9"/>
    <x v="0"/>
  </r>
  <r>
    <x v="9"/>
    <x v="174"/>
    <x v="6"/>
    <x v="6"/>
    <x v="1"/>
    <x v="0"/>
    <x v="44"/>
    <x v="260"/>
    <x v="2087"/>
    <x v="0"/>
    <x v="9"/>
    <x v="0"/>
  </r>
  <r>
    <x v="9"/>
    <x v="173"/>
    <x v="8"/>
    <x v="8"/>
    <x v="1"/>
    <x v="1"/>
    <x v="43"/>
    <x v="259"/>
    <x v="2088"/>
    <x v="0"/>
    <x v="9"/>
    <x v="0"/>
  </r>
  <r>
    <x v="9"/>
    <x v="175"/>
    <x v="9"/>
    <x v="9"/>
    <x v="1"/>
    <x v="1"/>
    <x v="45"/>
    <x v="261"/>
    <x v="2089"/>
    <x v="0"/>
    <x v="9"/>
    <x v="0"/>
  </r>
  <r>
    <x v="9"/>
    <x v="181"/>
    <x v="11"/>
    <x v="11"/>
    <x v="1"/>
    <x v="1"/>
    <x v="51"/>
    <x v="267"/>
    <x v="2088"/>
    <x v="0"/>
    <x v="9"/>
    <x v="0"/>
  </r>
  <r>
    <x v="9"/>
    <x v="183"/>
    <x v="2"/>
    <x v="2"/>
    <x v="1"/>
    <x v="1"/>
    <x v="53"/>
    <x v="269"/>
    <x v="2090"/>
    <x v="0"/>
    <x v="9"/>
    <x v="0"/>
  </r>
  <r>
    <x v="9"/>
    <x v="184"/>
    <x v="6"/>
    <x v="6"/>
    <x v="1"/>
    <x v="1"/>
    <x v="54"/>
    <x v="270"/>
    <x v="2091"/>
    <x v="0"/>
    <x v="9"/>
    <x v="0"/>
  </r>
  <r>
    <x v="9"/>
    <x v="174"/>
    <x v="6"/>
    <x v="6"/>
    <x v="1"/>
    <x v="1"/>
    <x v="44"/>
    <x v="260"/>
    <x v="2065"/>
    <x v="0"/>
    <x v="9"/>
    <x v="0"/>
  </r>
  <r>
    <x v="10"/>
    <x v="179"/>
    <x v="7"/>
    <x v="7"/>
    <x v="1"/>
    <x v="2"/>
    <x v="49"/>
    <x v="265"/>
    <x v="2092"/>
    <x v="0"/>
    <x v="10"/>
    <x v="0"/>
  </r>
  <r>
    <x v="10"/>
    <x v="172"/>
    <x v="8"/>
    <x v="8"/>
    <x v="1"/>
    <x v="2"/>
    <x v="42"/>
    <x v="258"/>
    <x v="2093"/>
    <x v="0"/>
    <x v="10"/>
    <x v="0"/>
  </r>
  <r>
    <x v="10"/>
    <x v="180"/>
    <x v="10"/>
    <x v="10"/>
    <x v="1"/>
    <x v="2"/>
    <x v="50"/>
    <x v="266"/>
    <x v="2094"/>
    <x v="0"/>
    <x v="10"/>
    <x v="0"/>
  </r>
  <r>
    <x v="10"/>
    <x v="176"/>
    <x v="10"/>
    <x v="10"/>
    <x v="1"/>
    <x v="2"/>
    <x v="46"/>
    <x v="262"/>
    <x v="2095"/>
    <x v="0"/>
    <x v="10"/>
    <x v="0"/>
  </r>
  <r>
    <x v="10"/>
    <x v="177"/>
    <x v="11"/>
    <x v="11"/>
    <x v="1"/>
    <x v="2"/>
    <x v="47"/>
    <x v="263"/>
    <x v="2096"/>
    <x v="0"/>
    <x v="10"/>
    <x v="0"/>
  </r>
  <r>
    <x v="10"/>
    <x v="179"/>
    <x v="7"/>
    <x v="7"/>
    <x v="1"/>
    <x v="0"/>
    <x v="49"/>
    <x v="265"/>
    <x v="2097"/>
    <x v="0"/>
    <x v="10"/>
    <x v="0"/>
  </r>
  <r>
    <x v="10"/>
    <x v="171"/>
    <x v="7"/>
    <x v="7"/>
    <x v="1"/>
    <x v="0"/>
    <x v="41"/>
    <x v="257"/>
    <x v="2098"/>
    <x v="0"/>
    <x v="10"/>
    <x v="0"/>
  </r>
  <r>
    <x v="10"/>
    <x v="172"/>
    <x v="8"/>
    <x v="8"/>
    <x v="1"/>
    <x v="0"/>
    <x v="42"/>
    <x v="258"/>
    <x v="2099"/>
    <x v="0"/>
    <x v="10"/>
    <x v="0"/>
  </r>
  <r>
    <x v="10"/>
    <x v="173"/>
    <x v="8"/>
    <x v="8"/>
    <x v="1"/>
    <x v="0"/>
    <x v="43"/>
    <x v="259"/>
    <x v="2100"/>
    <x v="0"/>
    <x v="10"/>
    <x v="0"/>
  </r>
  <r>
    <x v="10"/>
    <x v="185"/>
    <x v="8"/>
    <x v="8"/>
    <x v="1"/>
    <x v="0"/>
    <x v="55"/>
    <x v="271"/>
    <x v="2101"/>
    <x v="0"/>
    <x v="10"/>
    <x v="0"/>
  </r>
  <r>
    <x v="10"/>
    <x v="175"/>
    <x v="9"/>
    <x v="9"/>
    <x v="1"/>
    <x v="0"/>
    <x v="45"/>
    <x v="261"/>
    <x v="2102"/>
    <x v="0"/>
    <x v="10"/>
    <x v="0"/>
  </r>
  <r>
    <x v="10"/>
    <x v="178"/>
    <x v="9"/>
    <x v="9"/>
    <x v="1"/>
    <x v="0"/>
    <x v="48"/>
    <x v="264"/>
    <x v="2103"/>
    <x v="0"/>
    <x v="10"/>
    <x v="0"/>
  </r>
  <r>
    <x v="10"/>
    <x v="180"/>
    <x v="10"/>
    <x v="10"/>
    <x v="1"/>
    <x v="0"/>
    <x v="50"/>
    <x v="266"/>
    <x v="2104"/>
    <x v="0"/>
    <x v="10"/>
    <x v="0"/>
  </r>
  <r>
    <x v="10"/>
    <x v="176"/>
    <x v="10"/>
    <x v="10"/>
    <x v="1"/>
    <x v="0"/>
    <x v="46"/>
    <x v="262"/>
    <x v="2105"/>
    <x v="0"/>
    <x v="10"/>
    <x v="0"/>
  </r>
  <r>
    <x v="10"/>
    <x v="177"/>
    <x v="11"/>
    <x v="11"/>
    <x v="1"/>
    <x v="0"/>
    <x v="47"/>
    <x v="263"/>
    <x v="2106"/>
    <x v="0"/>
    <x v="10"/>
    <x v="0"/>
  </r>
  <r>
    <x v="10"/>
    <x v="181"/>
    <x v="11"/>
    <x v="11"/>
    <x v="1"/>
    <x v="0"/>
    <x v="51"/>
    <x v="267"/>
    <x v="2107"/>
    <x v="0"/>
    <x v="10"/>
    <x v="0"/>
  </r>
  <r>
    <x v="10"/>
    <x v="182"/>
    <x v="2"/>
    <x v="2"/>
    <x v="1"/>
    <x v="0"/>
    <x v="52"/>
    <x v="268"/>
    <x v="2108"/>
    <x v="0"/>
    <x v="10"/>
    <x v="0"/>
  </r>
  <r>
    <x v="10"/>
    <x v="183"/>
    <x v="2"/>
    <x v="2"/>
    <x v="1"/>
    <x v="0"/>
    <x v="53"/>
    <x v="269"/>
    <x v="2109"/>
    <x v="0"/>
    <x v="10"/>
    <x v="0"/>
  </r>
  <r>
    <x v="10"/>
    <x v="184"/>
    <x v="6"/>
    <x v="6"/>
    <x v="1"/>
    <x v="0"/>
    <x v="54"/>
    <x v="270"/>
    <x v="2110"/>
    <x v="0"/>
    <x v="10"/>
    <x v="0"/>
  </r>
  <r>
    <x v="10"/>
    <x v="174"/>
    <x v="6"/>
    <x v="6"/>
    <x v="1"/>
    <x v="0"/>
    <x v="44"/>
    <x v="260"/>
    <x v="2111"/>
    <x v="0"/>
    <x v="10"/>
    <x v="0"/>
  </r>
  <r>
    <x v="10"/>
    <x v="179"/>
    <x v="7"/>
    <x v="7"/>
    <x v="1"/>
    <x v="1"/>
    <x v="49"/>
    <x v="265"/>
    <x v="2112"/>
    <x v="0"/>
    <x v="10"/>
    <x v="0"/>
  </r>
  <r>
    <x v="10"/>
    <x v="172"/>
    <x v="8"/>
    <x v="8"/>
    <x v="1"/>
    <x v="1"/>
    <x v="42"/>
    <x v="258"/>
    <x v="2113"/>
    <x v="0"/>
    <x v="10"/>
    <x v="0"/>
  </r>
  <r>
    <x v="10"/>
    <x v="173"/>
    <x v="8"/>
    <x v="8"/>
    <x v="1"/>
    <x v="1"/>
    <x v="43"/>
    <x v="259"/>
    <x v="114"/>
    <x v="0"/>
    <x v="10"/>
    <x v="0"/>
  </r>
  <r>
    <x v="10"/>
    <x v="175"/>
    <x v="9"/>
    <x v="9"/>
    <x v="1"/>
    <x v="1"/>
    <x v="45"/>
    <x v="261"/>
    <x v="2114"/>
    <x v="0"/>
    <x v="10"/>
    <x v="0"/>
  </r>
  <r>
    <x v="10"/>
    <x v="180"/>
    <x v="10"/>
    <x v="10"/>
    <x v="1"/>
    <x v="1"/>
    <x v="50"/>
    <x v="266"/>
    <x v="1551"/>
    <x v="0"/>
    <x v="10"/>
    <x v="0"/>
  </r>
  <r>
    <x v="10"/>
    <x v="176"/>
    <x v="10"/>
    <x v="10"/>
    <x v="1"/>
    <x v="1"/>
    <x v="46"/>
    <x v="262"/>
    <x v="2115"/>
    <x v="0"/>
    <x v="10"/>
    <x v="0"/>
  </r>
  <r>
    <x v="10"/>
    <x v="177"/>
    <x v="11"/>
    <x v="11"/>
    <x v="1"/>
    <x v="1"/>
    <x v="47"/>
    <x v="263"/>
    <x v="1353"/>
    <x v="0"/>
    <x v="10"/>
    <x v="0"/>
  </r>
  <r>
    <x v="10"/>
    <x v="183"/>
    <x v="2"/>
    <x v="2"/>
    <x v="1"/>
    <x v="1"/>
    <x v="53"/>
    <x v="269"/>
    <x v="2116"/>
    <x v="0"/>
    <x v="10"/>
    <x v="0"/>
  </r>
  <r>
    <x v="10"/>
    <x v="184"/>
    <x v="6"/>
    <x v="6"/>
    <x v="1"/>
    <x v="1"/>
    <x v="54"/>
    <x v="270"/>
    <x v="2117"/>
    <x v="0"/>
    <x v="10"/>
    <x v="0"/>
  </r>
  <r>
    <x v="10"/>
    <x v="174"/>
    <x v="6"/>
    <x v="6"/>
    <x v="1"/>
    <x v="1"/>
    <x v="44"/>
    <x v="260"/>
    <x v="2118"/>
    <x v="0"/>
    <x v="10"/>
    <x v="0"/>
  </r>
  <r>
    <x v="12"/>
    <x v="171"/>
    <x v="7"/>
    <x v="7"/>
    <x v="1"/>
    <x v="2"/>
    <x v="41"/>
    <x v="257"/>
    <x v="831"/>
    <x v="0"/>
    <x v="12"/>
    <x v="0"/>
  </r>
  <r>
    <x v="12"/>
    <x v="172"/>
    <x v="8"/>
    <x v="8"/>
    <x v="1"/>
    <x v="2"/>
    <x v="42"/>
    <x v="258"/>
    <x v="831"/>
    <x v="0"/>
    <x v="12"/>
    <x v="0"/>
  </r>
  <r>
    <x v="12"/>
    <x v="173"/>
    <x v="8"/>
    <x v="8"/>
    <x v="1"/>
    <x v="2"/>
    <x v="43"/>
    <x v="259"/>
    <x v="831"/>
    <x v="0"/>
    <x v="12"/>
    <x v="0"/>
  </r>
  <r>
    <x v="12"/>
    <x v="179"/>
    <x v="7"/>
    <x v="7"/>
    <x v="1"/>
    <x v="0"/>
    <x v="49"/>
    <x v="265"/>
    <x v="2119"/>
    <x v="0"/>
    <x v="12"/>
    <x v="0"/>
  </r>
  <r>
    <x v="12"/>
    <x v="171"/>
    <x v="7"/>
    <x v="7"/>
    <x v="1"/>
    <x v="0"/>
    <x v="41"/>
    <x v="257"/>
    <x v="2120"/>
    <x v="0"/>
    <x v="12"/>
    <x v="0"/>
  </r>
  <r>
    <x v="12"/>
    <x v="182"/>
    <x v="2"/>
    <x v="2"/>
    <x v="1"/>
    <x v="0"/>
    <x v="52"/>
    <x v="268"/>
    <x v="1683"/>
    <x v="0"/>
    <x v="12"/>
    <x v="0"/>
  </r>
  <r>
    <x v="12"/>
    <x v="184"/>
    <x v="6"/>
    <x v="6"/>
    <x v="1"/>
    <x v="0"/>
    <x v="54"/>
    <x v="270"/>
    <x v="2121"/>
    <x v="0"/>
    <x v="12"/>
    <x v="0"/>
  </r>
  <r>
    <x v="12"/>
    <x v="176"/>
    <x v="10"/>
    <x v="10"/>
    <x v="1"/>
    <x v="1"/>
    <x v="46"/>
    <x v="262"/>
    <x v="2122"/>
    <x v="0"/>
    <x v="12"/>
    <x v="0"/>
  </r>
  <r>
    <x v="13"/>
    <x v="171"/>
    <x v="7"/>
    <x v="7"/>
    <x v="1"/>
    <x v="0"/>
    <x v="41"/>
    <x v="257"/>
    <x v="2123"/>
    <x v="0"/>
    <x v="13"/>
    <x v="0"/>
  </r>
  <r>
    <x v="14"/>
    <x v="180"/>
    <x v="10"/>
    <x v="10"/>
    <x v="1"/>
    <x v="2"/>
    <x v="50"/>
    <x v="266"/>
    <x v="2124"/>
    <x v="0"/>
    <x v="14"/>
    <x v="0"/>
  </r>
  <r>
    <x v="14"/>
    <x v="171"/>
    <x v="7"/>
    <x v="7"/>
    <x v="1"/>
    <x v="0"/>
    <x v="41"/>
    <x v="257"/>
    <x v="1694"/>
    <x v="0"/>
    <x v="14"/>
    <x v="0"/>
  </r>
  <r>
    <x v="14"/>
    <x v="173"/>
    <x v="8"/>
    <x v="8"/>
    <x v="1"/>
    <x v="0"/>
    <x v="43"/>
    <x v="259"/>
    <x v="1781"/>
    <x v="0"/>
    <x v="14"/>
    <x v="0"/>
  </r>
  <r>
    <x v="14"/>
    <x v="175"/>
    <x v="9"/>
    <x v="9"/>
    <x v="1"/>
    <x v="0"/>
    <x v="45"/>
    <x v="261"/>
    <x v="2125"/>
    <x v="0"/>
    <x v="14"/>
    <x v="0"/>
  </r>
  <r>
    <x v="15"/>
    <x v="175"/>
    <x v="9"/>
    <x v="9"/>
    <x v="1"/>
    <x v="2"/>
    <x v="45"/>
    <x v="261"/>
    <x v="2126"/>
    <x v="0"/>
    <x v="15"/>
    <x v="0"/>
  </r>
  <r>
    <x v="15"/>
    <x v="179"/>
    <x v="7"/>
    <x v="7"/>
    <x v="1"/>
    <x v="0"/>
    <x v="49"/>
    <x v="265"/>
    <x v="2127"/>
    <x v="0"/>
    <x v="15"/>
    <x v="0"/>
  </r>
  <r>
    <x v="15"/>
    <x v="171"/>
    <x v="7"/>
    <x v="7"/>
    <x v="1"/>
    <x v="0"/>
    <x v="41"/>
    <x v="257"/>
    <x v="2128"/>
    <x v="0"/>
    <x v="15"/>
    <x v="0"/>
  </r>
  <r>
    <x v="15"/>
    <x v="172"/>
    <x v="8"/>
    <x v="8"/>
    <x v="1"/>
    <x v="0"/>
    <x v="42"/>
    <x v="258"/>
    <x v="2129"/>
    <x v="0"/>
    <x v="15"/>
    <x v="0"/>
  </r>
  <r>
    <x v="15"/>
    <x v="173"/>
    <x v="8"/>
    <x v="8"/>
    <x v="1"/>
    <x v="0"/>
    <x v="43"/>
    <x v="259"/>
    <x v="2130"/>
    <x v="0"/>
    <x v="15"/>
    <x v="0"/>
  </r>
  <r>
    <x v="15"/>
    <x v="175"/>
    <x v="9"/>
    <x v="9"/>
    <x v="1"/>
    <x v="0"/>
    <x v="45"/>
    <x v="261"/>
    <x v="2131"/>
    <x v="0"/>
    <x v="15"/>
    <x v="0"/>
  </r>
  <r>
    <x v="15"/>
    <x v="178"/>
    <x v="9"/>
    <x v="9"/>
    <x v="1"/>
    <x v="0"/>
    <x v="48"/>
    <x v="264"/>
    <x v="2132"/>
    <x v="0"/>
    <x v="15"/>
    <x v="0"/>
  </r>
  <r>
    <x v="15"/>
    <x v="180"/>
    <x v="10"/>
    <x v="10"/>
    <x v="1"/>
    <x v="0"/>
    <x v="50"/>
    <x v="266"/>
    <x v="2133"/>
    <x v="0"/>
    <x v="15"/>
    <x v="0"/>
  </r>
  <r>
    <x v="15"/>
    <x v="176"/>
    <x v="10"/>
    <x v="10"/>
    <x v="1"/>
    <x v="0"/>
    <x v="46"/>
    <x v="262"/>
    <x v="2134"/>
    <x v="0"/>
    <x v="15"/>
    <x v="0"/>
  </r>
  <r>
    <x v="15"/>
    <x v="177"/>
    <x v="11"/>
    <x v="11"/>
    <x v="1"/>
    <x v="0"/>
    <x v="47"/>
    <x v="263"/>
    <x v="2135"/>
    <x v="0"/>
    <x v="15"/>
    <x v="0"/>
  </r>
  <r>
    <x v="15"/>
    <x v="181"/>
    <x v="11"/>
    <x v="11"/>
    <x v="1"/>
    <x v="0"/>
    <x v="51"/>
    <x v="267"/>
    <x v="2136"/>
    <x v="0"/>
    <x v="15"/>
    <x v="0"/>
  </r>
  <r>
    <x v="15"/>
    <x v="182"/>
    <x v="2"/>
    <x v="2"/>
    <x v="1"/>
    <x v="0"/>
    <x v="52"/>
    <x v="268"/>
    <x v="2137"/>
    <x v="0"/>
    <x v="15"/>
    <x v="0"/>
  </r>
  <r>
    <x v="15"/>
    <x v="183"/>
    <x v="2"/>
    <x v="2"/>
    <x v="1"/>
    <x v="0"/>
    <x v="53"/>
    <x v="269"/>
    <x v="2138"/>
    <x v="0"/>
    <x v="15"/>
    <x v="0"/>
  </r>
  <r>
    <x v="15"/>
    <x v="184"/>
    <x v="6"/>
    <x v="6"/>
    <x v="1"/>
    <x v="0"/>
    <x v="54"/>
    <x v="270"/>
    <x v="2139"/>
    <x v="0"/>
    <x v="15"/>
    <x v="0"/>
  </r>
  <r>
    <x v="15"/>
    <x v="174"/>
    <x v="6"/>
    <x v="6"/>
    <x v="1"/>
    <x v="0"/>
    <x v="44"/>
    <x v="260"/>
    <x v="2140"/>
    <x v="0"/>
    <x v="15"/>
    <x v="0"/>
  </r>
  <r>
    <x v="15"/>
    <x v="177"/>
    <x v="11"/>
    <x v="11"/>
    <x v="1"/>
    <x v="1"/>
    <x v="47"/>
    <x v="263"/>
    <x v="734"/>
    <x v="0"/>
    <x v="15"/>
    <x v="0"/>
  </r>
  <r>
    <x v="15"/>
    <x v="174"/>
    <x v="6"/>
    <x v="6"/>
    <x v="1"/>
    <x v="1"/>
    <x v="44"/>
    <x v="260"/>
    <x v="2141"/>
    <x v="0"/>
    <x v="15"/>
    <x v="0"/>
  </r>
  <r>
    <x v="16"/>
    <x v="172"/>
    <x v="8"/>
    <x v="8"/>
    <x v="1"/>
    <x v="2"/>
    <x v="42"/>
    <x v="258"/>
    <x v="2142"/>
    <x v="0"/>
    <x v="16"/>
    <x v="0"/>
  </r>
  <r>
    <x v="16"/>
    <x v="173"/>
    <x v="8"/>
    <x v="8"/>
    <x v="1"/>
    <x v="2"/>
    <x v="43"/>
    <x v="259"/>
    <x v="2143"/>
    <x v="0"/>
    <x v="16"/>
    <x v="0"/>
  </r>
  <r>
    <x v="16"/>
    <x v="174"/>
    <x v="6"/>
    <x v="6"/>
    <x v="1"/>
    <x v="2"/>
    <x v="44"/>
    <x v="260"/>
    <x v="2144"/>
    <x v="0"/>
    <x v="16"/>
    <x v="0"/>
  </r>
  <r>
    <x v="16"/>
    <x v="179"/>
    <x v="7"/>
    <x v="7"/>
    <x v="1"/>
    <x v="0"/>
    <x v="49"/>
    <x v="265"/>
    <x v="2145"/>
    <x v="0"/>
    <x v="16"/>
    <x v="0"/>
  </r>
  <r>
    <x v="16"/>
    <x v="171"/>
    <x v="7"/>
    <x v="7"/>
    <x v="1"/>
    <x v="0"/>
    <x v="41"/>
    <x v="257"/>
    <x v="2146"/>
    <x v="0"/>
    <x v="16"/>
    <x v="0"/>
  </r>
  <r>
    <x v="16"/>
    <x v="172"/>
    <x v="8"/>
    <x v="8"/>
    <x v="1"/>
    <x v="0"/>
    <x v="42"/>
    <x v="258"/>
    <x v="2147"/>
    <x v="0"/>
    <x v="16"/>
    <x v="0"/>
  </r>
  <r>
    <x v="16"/>
    <x v="173"/>
    <x v="8"/>
    <x v="8"/>
    <x v="1"/>
    <x v="0"/>
    <x v="43"/>
    <x v="259"/>
    <x v="2148"/>
    <x v="0"/>
    <x v="16"/>
    <x v="0"/>
  </r>
  <r>
    <x v="16"/>
    <x v="175"/>
    <x v="9"/>
    <x v="9"/>
    <x v="1"/>
    <x v="0"/>
    <x v="45"/>
    <x v="261"/>
    <x v="2149"/>
    <x v="0"/>
    <x v="16"/>
    <x v="0"/>
  </r>
  <r>
    <x v="16"/>
    <x v="178"/>
    <x v="9"/>
    <x v="9"/>
    <x v="1"/>
    <x v="0"/>
    <x v="48"/>
    <x v="264"/>
    <x v="2150"/>
    <x v="0"/>
    <x v="16"/>
    <x v="0"/>
  </r>
  <r>
    <x v="16"/>
    <x v="180"/>
    <x v="10"/>
    <x v="10"/>
    <x v="1"/>
    <x v="0"/>
    <x v="50"/>
    <x v="266"/>
    <x v="2151"/>
    <x v="0"/>
    <x v="16"/>
    <x v="0"/>
  </r>
  <r>
    <x v="16"/>
    <x v="176"/>
    <x v="10"/>
    <x v="10"/>
    <x v="1"/>
    <x v="0"/>
    <x v="46"/>
    <x v="262"/>
    <x v="2152"/>
    <x v="0"/>
    <x v="16"/>
    <x v="0"/>
  </r>
  <r>
    <x v="16"/>
    <x v="177"/>
    <x v="11"/>
    <x v="11"/>
    <x v="1"/>
    <x v="0"/>
    <x v="47"/>
    <x v="263"/>
    <x v="2153"/>
    <x v="0"/>
    <x v="16"/>
    <x v="0"/>
  </r>
  <r>
    <x v="16"/>
    <x v="181"/>
    <x v="11"/>
    <x v="11"/>
    <x v="1"/>
    <x v="0"/>
    <x v="51"/>
    <x v="267"/>
    <x v="2154"/>
    <x v="0"/>
    <x v="16"/>
    <x v="0"/>
  </r>
  <r>
    <x v="16"/>
    <x v="182"/>
    <x v="2"/>
    <x v="2"/>
    <x v="1"/>
    <x v="0"/>
    <x v="52"/>
    <x v="268"/>
    <x v="2155"/>
    <x v="0"/>
    <x v="16"/>
    <x v="0"/>
  </r>
  <r>
    <x v="16"/>
    <x v="183"/>
    <x v="2"/>
    <x v="2"/>
    <x v="1"/>
    <x v="0"/>
    <x v="53"/>
    <x v="269"/>
    <x v="2156"/>
    <x v="0"/>
    <x v="16"/>
    <x v="0"/>
  </r>
  <r>
    <x v="16"/>
    <x v="184"/>
    <x v="6"/>
    <x v="6"/>
    <x v="1"/>
    <x v="0"/>
    <x v="54"/>
    <x v="270"/>
    <x v="2157"/>
    <x v="0"/>
    <x v="16"/>
    <x v="0"/>
  </r>
  <r>
    <x v="16"/>
    <x v="174"/>
    <x v="6"/>
    <x v="6"/>
    <x v="1"/>
    <x v="0"/>
    <x v="44"/>
    <x v="260"/>
    <x v="2158"/>
    <x v="0"/>
    <x v="16"/>
    <x v="0"/>
  </r>
  <r>
    <x v="16"/>
    <x v="179"/>
    <x v="7"/>
    <x v="7"/>
    <x v="1"/>
    <x v="1"/>
    <x v="49"/>
    <x v="265"/>
    <x v="2159"/>
    <x v="0"/>
    <x v="16"/>
    <x v="0"/>
  </r>
  <r>
    <x v="16"/>
    <x v="171"/>
    <x v="7"/>
    <x v="7"/>
    <x v="1"/>
    <x v="1"/>
    <x v="41"/>
    <x v="257"/>
    <x v="2160"/>
    <x v="0"/>
    <x v="16"/>
    <x v="0"/>
  </r>
  <r>
    <x v="16"/>
    <x v="173"/>
    <x v="8"/>
    <x v="8"/>
    <x v="1"/>
    <x v="1"/>
    <x v="43"/>
    <x v="259"/>
    <x v="2161"/>
    <x v="0"/>
    <x v="16"/>
    <x v="0"/>
  </r>
  <r>
    <x v="16"/>
    <x v="175"/>
    <x v="9"/>
    <x v="9"/>
    <x v="1"/>
    <x v="1"/>
    <x v="45"/>
    <x v="261"/>
    <x v="2162"/>
    <x v="0"/>
    <x v="16"/>
    <x v="0"/>
  </r>
  <r>
    <x v="16"/>
    <x v="178"/>
    <x v="9"/>
    <x v="9"/>
    <x v="1"/>
    <x v="1"/>
    <x v="48"/>
    <x v="264"/>
    <x v="2163"/>
    <x v="0"/>
    <x v="16"/>
    <x v="0"/>
  </r>
  <r>
    <x v="16"/>
    <x v="180"/>
    <x v="10"/>
    <x v="10"/>
    <x v="1"/>
    <x v="1"/>
    <x v="50"/>
    <x v="266"/>
    <x v="2164"/>
    <x v="0"/>
    <x v="16"/>
    <x v="0"/>
  </r>
  <r>
    <x v="16"/>
    <x v="177"/>
    <x v="11"/>
    <x v="11"/>
    <x v="1"/>
    <x v="1"/>
    <x v="47"/>
    <x v="263"/>
    <x v="2165"/>
    <x v="0"/>
    <x v="16"/>
    <x v="0"/>
  </r>
  <r>
    <x v="16"/>
    <x v="181"/>
    <x v="11"/>
    <x v="11"/>
    <x v="1"/>
    <x v="1"/>
    <x v="51"/>
    <x v="267"/>
    <x v="2166"/>
    <x v="0"/>
    <x v="16"/>
    <x v="0"/>
  </r>
  <r>
    <x v="16"/>
    <x v="182"/>
    <x v="2"/>
    <x v="2"/>
    <x v="1"/>
    <x v="1"/>
    <x v="52"/>
    <x v="268"/>
    <x v="2167"/>
    <x v="0"/>
    <x v="16"/>
    <x v="0"/>
  </r>
  <r>
    <x v="16"/>
    <x v="184"/>
    <x v="6"/>
    <x v="6"/>
    <x v="1"/>
    <x v="1"/>
    <x v="54"/>
    <x v="270"/>
    <x v="2168"/>
    <x v="0"/>
    <x v="16"/>
    <x v="0"/>
  </r>
  <r>
    <x v="16"/>
    <x v="174"/>
    <x v="6"/>
    <x v="6"/>
    <x v="1"/>
    <x v="1"/>
    <x v="44"/>
    <x v="260"/>
    <x v="2169"/>
    <x v="0"/>
    <x v="16"/>
    <x v="0"/>
  </r>
  <r>
    <x v="17"/>
    <x v="171"/>
    <x v="7"/>
    <x v="7"/>
    <x v="1"/>
    <x v="0"/>
    <x v="41"/>
    <x v="257"/>
    <x v="2170"/>
    <x v="0"/>
    <x v="17"/>
    <x v="0"/>
  </r>
  <r>
    <x v="17"/>
    <x v="180"/>
    <x v="10"/>
    <x v="10"/>
    <x v="1"/>
    <x v="0"/>
    <x v="50"/>
    <x v="266"/>
    <x v="2171"/>
    <x v="0"/>
    <x v="17"/>
    <x v="0"/>
  </r>
  <r>
    <x v="17"/>
    <x v="176"/>
    <x v="10"/>
    <x v="10"/>
    <x v="1"/>
    <x v="0"/>
    <x v="46"/>
    <x v="262"/>
    <x v="2172"/>
    <x v="0"/>
    <x v="17"/>
    <x v="0"/>
  </r>
  <r>
    <x v="17"/>
    <x v="182"/>
    <x v="2"/>
    <x v="2"/>
    <x v="1"/>
    <x v="0"/>
    <x v="52"/>
    <x v="268"/>
    <x v="2173"/>
    <x v="0"/>
    <x v="17"/>
    <x v="0"/>
  </r>
  <r>
    <x v="18"/>
    <x v="171"/>
    <x v="7"/>
    <x v="7"/>
    <x v="1"/>
    <x v="0"/>
    <x v="41"/>
    <x v="257"/>
    <x v="2174"/>
    <x v="0"/>
    <x v="18"/>
    <x v="0"/>
  </r>
  <r>
    <x v="19"/>
    <x v="177"/>
    <x v="11"/>
    <x v="11"/>
    <x v="1"/>
    <x v="2"/>
    <x v="47"/>
    <x v="263"/>
    <x v="2175"/>
    <x v="0"/>
    <x v="19"/>
    <x v="0"/>
  </r>
  <r>
    <x v="19"/>
    <x v="179"/>
    <x v="7"/>
    <x v="7"/>
    <x v="1"/>
    <x v="0"/>
    <x v="49"/>
    <x v="265"/>
    <x v="2176"/>
    <x v="0"/>
    <x v="19"/>
    <x v="0"/>
  </r>
  <r>
    <x v="19"/>
    <x v="171"/>
    <x v="7"/>
    <x v="7"/>
    <x v="1"/>
    <x v="0"/>
    <x v="41"/>
    <x v="257"/>
    <x v="2177"/>
    <x v="0"/>
    <x v="19"/>
    <x v="0"/>
  </r>
  <r>
    <x v="19"/>
    <x v="172"/>
    <x v="8"/>
    <x v="8"/>
    <x v="1"/>
    <x v="0"/>
    <x v="42"/>
    <x v="258"/>
    <x v="2178"/>
    <x v="0"/>
    <x v="19"/>
    <x v="0"/>
  </r>
  <r>
    <x v="19"/>
    <x v="173"/>
    <x v="8"/>
    <x v="8"/>
    <x v="1"/>
    <x v="0"/>
    <x v="43"/>
    <x v="259"/>
    <x v="2179"/>
    <x v="0"/>
    <x v="19"/>
    <x v="0"/>
  </r>
  <r>
    <x v="19"/>
    <x v="175"/>
    <x v="9"/>
    <x v="9"/>
    <x v="1"/>
    <x v="0"/>
    <x v="45"/>
    <x v="261"/>
    <x v="2180"/>
    <x v="0"/>
    <x v="19"/>
    <x v="0"/>
  </r>
  <r>
    <x v="19"/>
    <x v="178"/>
    <x v="9"/>
    <x v="9"/>
    <x v="1"/>
    <x v="0"/>
    <x v="48"/>
    <x v="264"/>
    <x v="2181"/>
    <x v="0"/>
    <x v="19"/>
    <x v="0"/>
  </r>
  <r>
    <x v="19"/>
    <x v="180"/>
    <x v="10"/>
    <x v="10"/>
    <x v="1"/>
    <x v="0"/>
    <x v="50"/>
    <x v="266"/>
    <x v="2182"/>
    <x v="0"/>
    <x v="19"/>
    <x v="0"/>
  </r>
  <r>
    <x v="19"/>
    <x v="176"/>
    <x v="10"/>
    <x v="10"/>
    <x v="1"/>
    <x v="0"/>
    <x v="46"/>
    <x v="262"/>
    <x v="2183"/>
    <x v="0"/>
    <x v="19"/>
    <x v="0"/>
  </r>
  <r>
    <x v="19"/>
    <x v="177"/>
    <x v="11"/>
    <x v="11"/>
    <x v="1"/>
    <x v="0"/>
    <x v="47"/>
    <x v="263"/>
    <x v="2184"/>
    <x v="0"/>
    <x v="19"/>
    <x v="0"/>
  </r>
  <r>
    <x v="19"/>
    <x v="181"/>
    <x v="11"/>
    <x v="11"/>
    <x v="1"/>
    <x v="0"/>
    <x v="51"/>
    <x v="267"/>
    <x v="2185"/>
    <x v="0"/>
    <x v="19"/>
    <x v="0"/>
  </r>
  <r>
    <x v="19"/>
    <x v="182"/>
    <x v="2"/>
    <x v="2"/>
    <x v="1"/>
    <x v="0"/>
    <x v="52"/>
    <x v="268"/>
    <x v="2186"/>
    <x v="0"/>
    <x v="19"/>
    <x v="0"/>
  </r>
  <r>
    <x v="19"/>
    <x v="183"/>
    <x v="2"/>
    <x v="2"/>
    <x v="1"/>
    <x v="0"/>
    <x v="53"/>
    <x v="269"/>
    <x v="2187"/>
    <x v="0"/>
    <x v="19"/>
    <x v="0"/>
  </r>
  <r>
    <x v="19"/>
    <x v="184"/>
    <x v="6"/>
    <x v="6"/>
    <x v="1"/>
    <x v="0"/>
    <x v="54"/>
    <x v="270"/>
    <x v="2188"/>
    <x v="0"/>
    <x v="19"/>
    <x v="0"/>
  </r>
  <r>
    <x v="19"/>
    <x v="174"/>
    <x v="6"/>
    <x v="6"/>
    <x v="1"/>
    <x v="0"/>
    <x v="44"/>
    <x v="260"/>
    <x v="2189"/>
    <x v="0"/>
    <x v="19"/>
    <x v="0"/>
  </r>
  <r>
    <x v="19"/>
    <x v="171"/>
    <x v="7"/>
    <x v="7"/>
    <x v="1"/>
    <x v="1"/>
    <x v="41"/>
    <x v="257"/>
    <x v="2190"/>
    <x v="0"/>
    <x v="19"/>
    <x v="0"/>
  </r>
  <r>
    <x v="19"/>
    <x v="180"/>
    <x v="10"/>
    <x v="10"/>
    <x v="1"/>
    <x v="1"/>
    <x v="50"/>
    <x v="266"/>
    <x v="63"/>
    <x v="0"/>
    <x v="19"/>
    <x v="0"/>
  </r>
  <r>
    <x v="19"/>
    <x v="176"/>
    <x v="10"/>
    <x v="10"/>
    <x v="1"/>
    <x v="1"/>
    <x v="46"/>
    <x v="262"/>
    <x v="2191"/>
    <x v="0"/>
    <x v="19"/>
    <x v="0"/>
  </r>
  <r>
    <x v="19"/>
    <x v="181"/>
    <x v="11"/>
    <x v="11"/>
    <x v="1"/>
    <x v="1"/>
    <x v="51"/>
    <x v="267"/>
    <x v="2192"/>
    <x v="0"/>
    <x v="19"/>
    <x v="0"/>
  </r>
  <r>
    <x v="20"/>
    <x v="179"/>
    <x v="7"/>
    <x v="7"/>
    <x v="1"/>
    <x v="2"/>
    <x v="49"/>
    <x v="265"/>
    <x v="2193"/>
    <x v="0"/>
    <x v="20"/>
    <x v="0"/>
  </r>
  <r>
    <x v="20"/>
    <x v="182"/>
    <x v="2"/>
    <x v="2"/>
    <x v="1"/>
    <x v="2"/>
    <x v="52"/>
    <x v="268"/>
    <x v="2194"/>
    <x v="0"/>
    <x v="20"/>
    <x v="0"/>
  </r>
  <r>
    <x v="20"/>
    <x v="183"/>
    <x v="2"/>
    <x v="2"/>
    <x v="1"/>
    <x v="2"/>
    <x v="53"/>
    <x v="269"/>
    <x v="2195"/>
    <x v="0"/>
    <x v="20"/>
    <x v="0"/>
  </r>
  <r>
    <x v="20"/>
    <x v="184"/>
    <x v="6"/>
    <x v="6"/>
    <x v="1"/>
    <x v="2"/>
    <x v="54"/>
    <x v="270"/>
    <x v="2196"/>
    <x v="0"/>
    <x v="20"/>
    <x v="0"/>
  </r>
  <r>
    <x v="20"/>
    <x v="174"/>
    <x v="6"/>
    <x v="6"/>
    <x v="1"/>
    <x v="2"/>
    <x v="44"/>
    <x v="260"/>
    <x v="2197"/>
    <x v="0"/>
    <x v="20"/>
    <x v="0"/>
  </r>
  <r>
    <x v="20"/>
    <x v="179"/>
    <x v="7"/>
    <x v="7"/>
    <x v="1"/>
    <x v="0"/>
    <x v="49"/>
    <x v="265"/>
    <x v="2198"/>
    <x v="0"/>
    <x v="20"/>
    <x v="0"/>
  </r>
  <r>
    <x v="20"/>
    <x v="171"/>
    <x v="7"/>
    <x v="7"/>
    <x v="1"/>
    <x v="0"/>
    <x v="41"/>
    <x v="257"/>
    <x v="2199"/>
    <x v="0"/>
    <x v="20"/>
    <x v="0"/>
  </r>
  <r>
    <x v="20"/>
    <x v="172"/>
    <x v="8"/>
    <x v="8"/>
    <x v="1"/>
    <x v="0"/>
    <x v="42"/>
    <x v="258"/>
    <x v="2200"/>
    <x v="0"/>
    <x v="20"/>
    <x v="0"/>
  </r>
  <r>
    <x v="20"/>
    <x v="173"/>
    <x v="8"/>
    <x v="8"/>
    <x v="1"/>
    <x v="0"/>
    <x v="43"/>
    <x v="259"/>
    <x v="2201"/>
    <x v="0"/>
    <x v="20"/>
    <x v="0"/>
  </r>
  <r>
    <x v="20"/>
    <x v="175"/>
    <x v="9"/>
    <x v="9"/>
    <x v="1"/>
    <x v="0"/>
    <x v="45"/>
    <x v="261"/>
    <x v="2202"/>
    <x v="0"/>
    <x v="20"/>
    <x v="0"/>
  </r>
  <r>
    <x v="20"/>
    <x v="178"/>
    <x v="9"/>
    <x v="9"/>
    <x v="1"/>
    <x v="0"/>
    <x v="48"/>
    <x v="264"/>
    <x v="2203"/>
    <x v="0"/>
    <x v="20"/>
    <x v="0"/>
  </r>
  <r>
    <x v="20"/>
    <x v="180"/>
    <x v="10"/>
    <x v="10"/>
    <x v="1"/>
    <x v="0"/>
    <x v="50"/>
    <x v="266"/>
    <x v="2204"/>
    <x v="0"/>
    <x v="20"/>
    <x v="0"/>
  </r>
  <r>
    <x v="20"/>
    <x v="176"/>
    <x v="10"/>
    <x v="10"/>
    <x v="1"/>
    <x v="0"/>
    <x v="46"/>
    <x v="262"/>
    <x v="2205"/>
    <x v="0"/>
    <x v="20"/>
    <x v="0"/>
  </r>
  <r>
    <x v="20"/>
    <x v="177"/>
    <x v="11"/>
    <x v="11"/>
    <x v="1"/>
    <x v="0"/>
    <x v="47"/>
    <x v="263"/>
    <x v="2206"/>
    <x v="0"/>
    <x v="20"/>
    <x v="0"/>
  </r>
  <r>
    <x v="20"/>
    <x v="181"/>
    <x v="11"/>
    <x v="11"/>
    <x v="1"/>
    <x v="0"/>
    <x v="51"/>
    <x v="267"/>
    <x v="2207"/>
    <x v="0"/>
    <x v="20"/>
    <x v="0"/>
  </r>
  <r>
    <x v="20"/>
    <x v="182"/>
    <x v="2"/>
    <x v="2"/>
    <x v="1"/>
    <x v="0"/>
    <x v="52"/>
    <x v="268"/>
    <x v="2208"/>
    <x v="0"/>
    <x v="20"/>
    <x v="0"/>
  </r>
  <r>
    <x v="20"/>
    <x v="183"/>
    <x v="2"/>
    <x v="2"/>
    <x v="1"/>
    <x v="0"/>
    <x v="53"/>
    <x v="269"/>
    <x v="2209"/>
    <x v="0"/>
    <x v="20"/>
    <x v="0"/>
  </r>
  <r>
    <x v="20"/>
    <x v="184"/>
    <x v="6"/>
    <x v="6"/>
    <x v="1"/>
    <x v="0"/>
    <x v="54"/>
    <x v="270"/>
    <x v="2210"/>
    <x v="0"/>
    <x v="20"/>
    <x v="0"/>
  </r>
  <r>
    <x v="20"/>
    <x v="174"/>
    <x v="6"/>
    <x v="6"/>
    <x v="1"/>
    <x v="0"/>
    <x v="44"/>
    <x v="260"/>
    <x v="2211"/>
    <x v="0"/>
    <x v="20"/>
    <x v="0"/>
  </r>
  <r>
    <x v="20"/>
    <x v="179"/>
    <x v="7"/>
    <x v="7"/>
    <x v="1"/>
    <x v="1"/>
    <x v="49"/>
    <x v="265"/>
    <x v="2212"/>
    <x v="0"/>
    <x v="20"/>
    <x v="0"/>
  </r>
  <r>
    <x v="20"/>
    <x v="176"/>
    <x v="10"/>
    <x v="10"/>
    <x v="1"/>
    <x v="1"/>
    <x v="46"/>
    <x v="262"/>
    <x v="2213"/>
    <x v="0"/>
    <x v="20"/>
    <x v="0"/>
  </r>
  <r>
    <x v="20"/>
    <x v="177"/>
    <x v="11"/>
    <x v="11"/>
    <x v="1"/>
    <x v="1"/>
    <x v="47"/>
    <x v="263"/>
    <x v="2214"/>
    <x v="0"/>
    <x v="20"/>
    <x v="0"/>
  </r>
  <r>
    <x v="20"/>
    <x v="183"/>
    <x v="2"/>
    <x v="2"/>
    <x v="1"/>
    <x v="1"/>
    <x v="53"/>
    <x v="269"/>
    <x v="2215"/>
    <x v="0"/>
    <x v="20"/>
    <x v="0"/>
  </r>
  <r>
    <x v="20"/>
    <x v="174"/>
    <x v="6"/>
    <x v="6"/>
    <x v="1"/>
    <x v="1"/>
    <x v="44"/>
    <x v="260"/>
    <x v="2216"/>
    <x v="0"/>
    <x v="20"/>
    <x v="0"/>
  </r>
  <r>
    <x v="21"/>
    <x v="172"/>
    <x v="8"/>
    <x v="8"/>
    <x v="1"/>
    <x v="2"/>
    <x v="42"/>
    <x v="258"/>
    <x v="546"/>
    <x v="0"/>
    <x v="21"/>
    <x v="0"/>
  </r>
  <r>
    <x v="21"/>
    <x v="175"/>
    <x v="9"/>
    <x v="9"/>
    <x v="1"/>
    <x v="2"/>
    <x v="45"/>
    <x v="261"/>
    <x v="2217"/>
    <x v="0"/>
    <x v="21"/>
    <x v="0"/>
  </r>
  <r>
    <x v="21"/>
    <x v="177"/>
    <x v="11"/>
    <x v="11"/>
    <x v="1"/>
    <x v="2"/>
    <x v="47"/>
    <x v="263"/>
    <x v="2218"/>
    <x v="0"/>
    <x v="21"/>
    <x v="0"/>
  </r>
  <r>
    <x v="21"/>
    <x v="179"/>
    <x v="7"/>
    <x v="7"/>
    <x v="1"/>
    <x v="0"/>
    <x v="49"/>
    <x v="265"/>
    <x v="2219"/>
    <x v="0"/>
    <x v="21"/>
    <x v="0"/>
  </r>
  <r>
    <x v="21"/>
    <x v="171"/>
    <x v="7"/>
    <x v="7"/>
    <x v="1"/>
    <x v="0"/>
    <x v="41"/>
    <x v="257"/>
    <x v="2220"/>
    <x v="0"/>
    <x v="21"/>
    <x v="0"/>
  </r>
  <r>
    <x v="21"/>
    <x v="172"/>
    <x v="8"/>
    <x v="8"/>
    <x v="1"/>
    <x v="0"/>
    <x v="42"/>
    <x v="258"/>
    <x v="2221"/>
    <x v="0"/>
    <x v="21"/>
    <x v="0"/>
  </r>
  <r>
    <x v="21"/>
    <x v="173"/>
    <x v="8"/>
    <x v="8"/>
    <x v="1"/>
    <x v="0"/>
    <x v="43"/>
    <x v="259"/>
    <x v="2222"/>
    <x v="0"/>
    <x v="21"/>
    <x v="0"/>
  </r>
  <r>
    <x v="21"/>
    <x v="175"/>
    <x v="9"/>
    <x v="9"/>
    <x v="1"/>
    <x v="0"/>
    <x v="45"/>
    <x v="261"/>
    <x v="2223"/>
    <x v="0"/>
    <x v="21"/>
    <x v="0"/>
  </r>
  <r>
    <x v="21"/>
    <x v="178"/>
    <x v="9"/>
    <x v="9"/>
    <x v="1"/>
    <x v="0"/>
    <x v="48"/>
    <x v="264"/>
    <x v="2224"/>
    <x v="0"/>
    <x v="21"/>
    <x v="0"/>
  </r>
  <r>
    <x v="21"/>
    <x v="180"/>
    <x v="10"/>
    <x v="10"/>
    <x v="1"/>
    <x v="0"/>
    <x v="50"/>
    <x v="266"/>
    <x v="2225"/>
    <x v="0"/>
    <x v="21"/>
    <x v="0"/>
  </r>
  <r>
    <x v="21"/>
    <x v="176"/>
    <x v="10"/>
    <x v="10"/>
    <x v="1"/>
    <x v="0"/>
    <x v="46"/>
    <x v="262"/>
    <x v="2226"/>
    <x v="0"/>
    <x v="21"/>
    <x v="0"/>
  </r>
  <r>
    <x v="21"/>
    <x v="177"/>
    <x v="11"/>
    <x v="11"/>
    <x v="1"/>
    <x v="0"/>
    <x v="47"/>
    <x v="263"/>
    <x v="2227"/>
    <x v="0"/>
    <x v="21"/>
    <x v="0"/>
  </r>
  <r>
    <x v="21"/>
    <x v="181"/>
    <x v="11"/>
    <x v="11"/>
    <x v="1"/>
    <x v="0"/>
    <x v="51"/>
    <x v="267"/>
    <x v="2228"/>
    <x v="0"/>
    <x v="21"/>
    <x v="0"/>
  </r>
  <r>
    <x v="21"/>
    <x v="182"/>
    <x v="2"/>
    <x v="2"/>
    <x v="1"/>
    <x v="0"/>
    <x v="52"/>
    <x v="268"/>
    <x v="2229"/>
    <x v="0"/>
    <x v="21"/>
    <x v="0"/>
  </r>
  <r>
    <x v="21"/>
    <x v="183"/>
    <x v="2"/>
    <x v="2"/>
    <x v="1"/>
    <x v="0"/>
    <x v="53"/>
    <x v="269"/>
    <x v="2230"/>
    <x v="0"/>
    <x v="21"/>
    <x v="0"/>
  </r>
  <r>
    <x v="21"/>
    <x v="184"/>
    <x v="6"/>
    <x v="6"/>
    <x v="1"/>
    <x v="0"/>
    <x v="54"/>
    <x v="270"/>
    <x v="2231"/>
    <x v="0"/>
    <x v="21"/>
    <x v="0"/>
  </r>
  <r>
    <x v="21"/>
    <x v="174"/>
    <x v="6"/>
    <x v="6"/>
    <x v="1"/>
    <x v="0"/>
    <x v="44"/>
    <x v="260"/>
    <x v="2232"/>
    <x v="0"/>
    <x v="21"/>
    <x v="0"/>
  </r>
  <r>
    <x v="21"/>
    <x v="175"/>
    <x v="9"/>
    <x v="9"/>
    <x v="1"/>
    <x v="1"/>
    <x v="45"/>
    <x v="261"/>
    <x v="2233"/>
    <x v="0"/>
    <x v="21"/>
    <x v="0"/>
  </r>
  <r>
    <x v="21"/>
    <x v="180"/>
    <x v="10"/>
    <x v="10"/>
    <x v="1"/>
    <x v="1"/>
    <x v="50"/>
    <x v="266"/>
    <x v="2234"/>
    <x v="0"/>
    <x v="21"/>
    <x v="0"/>
  </r>
  <r>
    <x v="21"/>
    <x v="176"/>
    <x v="10"/>
    <x v="10"/>
    <x v="1"/>
    <x v="1"/>
    <x v="46"/>
    <x v="262"/>
    <x v="12"/>
    <x v="0"/>
    <x v="21"/>
    <x v="0"/>
  </r>
  <r>
    <x v="21"/>
    <x v="177"/>
    <x v="11"/>
    <x v="11"/>
    <x v="1"/>
    <x v="1"/>
    <x v="47"/>
    <x v="263"/>
    <x v="2235"/>
    <x v="0"/>
    <x v="21"/>
    <x v="0"/>
  </r>
  <r>
    <x v="21"/>
    <x v="182"/>
    <x v="2"/>
    <x v="2"/>
    <x v="1"/>
    <x v="1"/>
    <x v="52"/>
    <x v="268"/>
    <x v="2236"/>
    <x v="0"/>
    <x v="21"/>
    <x v="0"/>
  </r>
  <r>
    <x v="21"/>
    <x v="183"/>
    <x v="2"/>
    <x v="2"/>
    <x v="1"/>
    <x v="1"/>
    <x v="53"/>
    <x v="269"/>
    <x v="0"/>
    <x v="0"/>
    <x v="21"/>
    <x v="0"/>
  </r>
  <r>
    <x v="21"/>
    <x v="184"/>
    <x v="6"/>
    <x v="6"/>
    <x v="1"/>
    <x v="1"/>
    <x v="54"/>
    <x v="270"/>
    <x v="2237"/>
    <x v="0"/>
    <x v="21"/>
    <x v="0"/>
  </r>
  <r>
    <x v="21"/>
    <x v="174"/>
    <x v="6"/>
    <x v="6"/>
    <x v="1"/>
    <x v="1"/>
    <x v="44"/>
    <x v="260"/>
    <x v="2238"/>
    <x v="0"/>
    <x v="21"/>
    <x v="0"/>
  </r>
  <r>
    <x v="22"/>
    <x v="173"/>
    <x v="8"/>
    <x v="8"/>
    <x v="1"/>
    <x v="0"/>
    <x v="43"/>
    <x v="259"/>
    <x v="2239"/>
    <x v="0"/>
    <x v="22"/>
    <x v="0"/>
  </r>
  <r>
    <x v="22"/>
    <x v="181"/>
    <x v="11"/>
    <x v="11"/>
    <x v="1"/>
    <x v="0"/>
    <x v="51"/>
    <x v="267"/>
    <x v="2240"/>
    <x v="0"/>
    <x v="22"/>
    <x v="0"/>
  </r>
  <r>
    <x v="22"/>
    <x v="174"/>
    <x v="6"/>
    <x v="6"/>
    <x v="1"/>
    <x v="0"/>
    <x v="44"/>
    <x v="260"/>
    <x v="2241"/>
    <x v="0"/>
    <x v="22"/>
    <x v="0"/>
  </r>
  <r>
    <x v="23"/>
    <x v="179"/>
    <x v="7"/>
    <x v="7"/>
    <x v="1"/>
    <x v="0"/>
    <x v="49"/>
    <x v="265"/>
    <x v="1563"/>
    <x v="0"/>
    <x v="23"/>
    <x v="0"/>
  </r>
  <r>
    <x v="23"/>
    <x v="173"/>
    <x v="8"/>
    <x v="8"/>
    <x v="1"/>
    <x v="0"/>
    <x v="43"/>
    <x v="259"/>
    <x v="2242"/>
    <x v="0"/>
    <x v="23"/>
    <x v="0"/>
  </r>
  <r>
    <x v="23"/>
    <x v="181"/>
    <x v="11"/>
    <x v="11"/>
    <x v="1"/>
    <x v="0"/>
    <x v="51"/>
    <x v="267"/>
    <x v="2243"/>
    <x v="0"/>
    <x v="23"/>
    <x v="0"/>
  </r>
  <r>
    <x v="23"/>
    <x v="182"/>
    <x v="2"/>
    <x v="2"/>
    <x v="1"/>
    <x v="0"/>
    <x v="52"/>
    <x v="268"/>
    <x v="2244"/>
    <x v="0"/>
    <x v="23"/>
    <x v="0"/>
  </r>
  <r>
    <x v="23"/>
    <x v="183"/>
    <x v="2"/>
    <x v="2"/>
    <x v="1"/>
    <x v="0"/>
    <x v="53"/>
    <x v="269"/>
    <x v="65"/>
    <x v="0"/>
    <x v="23"/>
    <x v="0"/>
  </r>
  <r>
    <x v="23"/>
    <x v="174"/>
    <x v="6"/>
    <x v="6"/>
    <x v="1"/>
    <x v="0"/>
    <x v="44"/>
    <x v="260"/>
    <x v="2245"/>
    <x v="0"/>
    <x v="23"/>
    <x v="0"/>
  </r>
  <r>
    <x v="23"/>
    <x v="175"/>
    <x v="9"/>
    <x v="9"/>
    <x v="1"/>
    <x v="1"/>
    <x v="45"/>
    <x v="261"/>
    <x v="2246"/>
    <x v="0"/>
    <x v="23"/>
    <x v="0"/>
  </r>
  <r>
    <x v="23"/>
    <x v="181"/>
    <x v="11"/>
    <x v="11"/>
    <x v="1"/>
    <x v="1"/>
    <x v="51"/>
    <x v="267"/>
    <x v="1053"/>
    <x v="0"/>
    <x v="23"/>
    <x v="0"/>
  </r>
  <r>
    <x v="23"/>
    <x v="174"/>
    <x v="6"/>
    <x v="6"/>
    <x v="1"/>
    <x v="1"/>
    <x v="44"/>
    <x v="260"/>
    <x v="2247"/>
    <x v="0"/>
    <x v="23"/>
    <x v="0"/>
  </r>
  <r>
    <x v="24"/>
    <x v="179"/>
    <x v="7"/>
    <x v="7"/>
    <x v="1"/>
    <x v="2"/>
    <x v="49"/>
    <x v="265"/>
    <x v="2248"/>
    <x v="0"/>
    <x v="24"/>
    <x v="0"/>
  </r>
  <r>
    <x v="24"/>
    <x v="171"/>
    <x v="7"/>
    <x v="7"/>
    <x v="1"/>
    <x v="2"/>
    <x v="41"/>
    <x v="257"/>
    <x v="2249"/>
    <x v="0"/>
    <x v="24"/>
    <x v="0"/>
  </r>
  <r>
    <x v="24"/>
    <x v="172"/>
    <x v="8"/>
    <x v="8"/>
    <x v="1"/>
    <x v="2"/>
    <x v="42"/>
    <x v="258"/>
    <x v="2250"/>
    <x v="0"/>
    <x v="24"/>
    <x v="0"/>
  </r>
  <r>
    <x v="24"/>
    <x v="175"/>
    <x v="9"/>
    <x v="9"/>
    <x v="1"/>
    <x v="2"/>
    <x v="45"/>
    <x v="261"/>
    <x v="2251"/>
    <x v="0"/>
    <x v="24"/>
    <x v="0"/>
  </r>
  <r>
    <x v="24"/>
    <x v="180"/>
    <x v="10"/>
    <x v="10"/>
    <x v="1"/>
    <x v="2"/>
    <x v="50"/>
    <x v="266"/>
    <x v="2252"/>
    <x v="0"/>
    <x v="24"/>
    <x v="0"/>
  </r>
  <r>
    <x v="24"/>
    <x v="176"/>
    <x v="10"/>
    <x v="10"/>
    <x v="1"/>
    <x v="2"/>
    <x v="46"/>
    <x v="262"/>
    <x v="2253"/>
    <x v="0"/>
    <x v="24"/>
    <x v="0"/>
  </r>
  <r>
    <x v="24"/>
    <x v="177"/>
    <x v="11"/>
    <x v="11"/>
    <x v="1"/>
    <x v="2"/>
    <x v="47"/>
    <x v="263"/>
    <x v="2254"/>
    <x v="0"/>
    <x v="24"/>
    <x v="0"/>
  </r>
  <r>
    <x v="24"/>
    <x v="181"/>
    <x v="11"/>
    <x v="11"/>
    <x v="1"/>
    <x v="2"/>
    <x v="51"/>
    <x v="267"/>
    <x v="2255"/>
    <x v="0"/>
    <x v="24"/>
    <x v="0"/>
  </r>
  <r>
    <x v="24"/>
    <x v="182"/>
    <x v="2"/>
    <x v="2"/>
    <x v="1"/>
    <x v="2"/>
    <x v="52"/>
    <x v="268"/>
    <x v="2010"/>
    <x v="0"/>
    <x v="24"/>
    <x v="0"/>
  </r>
  <r>
    <x v="24"/>
    <x v="174"/>
    <x v="6"/>
    <x v="6"/>
    <x v="1"/>
    <x v="2"/>
    <x v="44"/>
    <x v="260"/>
    <x v="2256"/>
    <x v="0"/>
    <x v="24"/>
    <x v="0"/>
  </r>
  <r>
    <x v="24"/>
    <x v="179"/>
    <x v="7"/>
    <x v="7"/>
    <x v="1"/>
    <x v="0"/>
    <x v="49"/>
    <x v="265"/>
    <x v="2257"/>
    <x v="0"/>
    <x v="24"/>
    <x v="0"/>
  </r>
  <r>
    <x v="24"/>
    <x v="171"/>
    <x v="7"/>
    <x v="7"/>
    <x v="1"/>
    <x v="0"/>
    <x v="41"/>
    <x v="257"/>
    <x v="2258"/>
    <x v="0"/>
    <x v="24"/>
    <x v="0"/>
  </r>
  <r>
    <x v="24"/>
    <x v="172"/>
    <x v="8"/>
    <x v="8"/>
    <x v="1"/>
    <x v="0"/>
    <x v="42"/>
    <x v="258"/>
    <x v="2259"/>
    <x v="0"/>
    <x v="24"/>
    <x v="0"/>
  </r>
  <r>
    <x v="24"/>
    <x v="173"/>
    <x v="8"/>
    <x v="8"/>
    <x v="1"/>
    <x v="0"/>
    <x v="43"/>
    <x v="259"/>
    <x v="2260"/>
    <x v="0"/>
    <x v="24"/>
    <x v="0"/>
  </r>
  <r>
    <x v="24"/>
    <x v="175"/>
    <x v="9"/>
    <x v="9"/>
    <x v="1"/>
    <x v="0"/>
    <x v="45"/>
    <x v="261"/>
    <x v="2261"/>
    <x v="0"/>
    <x v="24"/>
    <x v="0"/>
  </r>
  <r>
    <x v="24"/>
    <x v="178"/>
    <x v="9"/>
    <x v="9"/>
    <x v="1"/>
    <x v="0"/>
    <x v="48"/>
    <x v="264"/>
    <x v="2262"/>
    <x v="0"/>
    <x v="24"/>
    <x v="0"/>
  </r>
  <r>
    <x v="24"/>
    <x v="180"/>
    <x v="10"/>
    <x v="10"/>
    <x v="1"/>
    <x v="0"/>
    <x v="50"/>
    <x v="266"/>
    <x v="2263"/>
    <x v="0"/>
    <x v="24"/>
    <x v="0"/>
  </r>
  <r>
    <x v="24"/>
    <x v="186"/>
    <x v="10"/>
    <x v="10"/>
    <x v="1"/>
    <x v="0"/>
    <x v="56"/>
    <x v="272"/>
    <x v="2264"/>
    <x v="0"/>
    <x v="24"/>
    <x v="0"/>
  </r>
  <r>
    <x v="24"/>
    <x v="176"/>
    <x v="10"/>
    <x v="10"/>
    <x v="1"/>
    <x v="0"/>
    <x v="46"/>
    <x v="262"/>
    <x v="2265"/>
    <x v="0"/>
    <x v="24"/>
    <x v="0"/>
  </r>
  <r>
    <x v="24"/>
    <x v="177"/>
    <x v="11"/>
    <x v="11"/>
    <x v="1"/>
    <x v="0"/>
    <x v="47"/>
    <x v="263"/>
    <x v="2266"/>
    <x v="0"/>
    <x v="24"/>
    <x v="0"/>
  </r>
  <r>
    <x v="24"/>
    <x v="181"/>
    <x v="11"/>
    <x v="11"/>
    <x v="1"/>
    <x v="0"/>
    <x v="51"/>
    <x v="267"/>
    <x v="2267"/>
    <x v="0"/>
    <x v="24"/>
    <x v="0"/>
  </r>
  <r>
    <x v="24"/>
    <x v="182"/>
    <x v="2"/>
    <x v="2"/>
    <x v="1"/>
    <x v="0"/>
    <x v="52"/>
    <x v="268"/>
    <x v="2268"/>
    <x v="0"/>
    <x v="24"/>
    <x v="0"/>
  </r>
  <r>
    <x v="24"/>
    <x v="183"/>
    <x v="2"/>
    <x v="2"/>
    <x v="1"/>
    <x v="0"/>
    <x v="53"/>
    <x v="269"/>
    <x v="2269"/>
    <x v="0"/>
    <x v="24"/>
    <x v="0"/>
  </r>
  <r>
    <x v="24"/>
    <x v="184"/>
    <x v="6"/>
    <x v="6"/>
    <x v="1"/>
    <x v="0"/>
    <x v="54"/>
    <x v="270"/>
    <x v="2270"/>
    <x v="0"/>
    <x v="24"/>
    <x v="0"/>
  </r>
  <r>
    <x v="24"/>
    <x v="174"/>
    <x v="6"/>
    <x v="6"/>
    <x v="1"/>
    <x v="0"/>
    <x v="44"/>
    <x v="260"/>
    <x v="2271"/>
    <x v="0"/>
    <x v="24"/>
    <x v="0"/>
  </r>
  <r>
    <x v="24"/>
    <x v="179"/>
    <x v="7"/>
    <x v="7"/>
    <x v="1"/>
    <x v="1"/>
    <x v="49"/>
    <x v="265"/>
    <x v="2272"/>
    <x v="0"/>
    <x v="24"/>
    <x v="0"/>
  </r>
  <r>
    <x v="24"/>
    <x v="173"/>
    <x v="8"/>
    <x v="8"/>
    <x v="1"/>
    <x v="1"/>
    <x v="43"/>
    <x v="259"/>
    <x v="2273"/>
    <x v="0"/>
    <x v="24"/>
    <x v="0"/>
  </r>
  <r>
    <x v="24"/>
    <x v="175"/>
    <x v="9"/>
    <x v="9"/>
    <x v="1"/>
    <x v="1"/>
    <x v="45"/>
    <x v="261"/>
    <x v="2274"/>
    <x v="0"/>
    <x v="24"/>
    <x v="0"/>
  </r>
  <r>
    <x v="24"/>
    <x v="182"/>
    <x v="2"/>
    <x v="2"/>
    <x v="1"/>
    <x v="1"/>
    <x v="52"/>
    <x v="268"/>
    <x v="2275"/>
    <x v="0"/>
    <x v="24"/>
    <x v="0"/>
  </r>
  <r>
    <x v="24"/>
    <x v="183"/>
    <x v="2"/>
    <x v="2"/>
    <x v="1"/>
    <x v="1"/>
    <x v="53"/>
    <x v="269"/>
    <x v="2276"/>
    <x v="0"/>
    <x v="24"/>
    <x v="0"/>
  </r>
  <r>
    <x v="24"/>
    <x v="184"/>
    <x v="6"/>
    <x v="6"/>
    <x v="1"/>
    <x v="1"/>
    <x v="54"/>
    <x v="270"/>
    <x v="825"/>
    <x v="0"/>
    <x v="24"/>
    <x v="0"/>
  </r>
  <r>
    <x v="24"/>
    <x v="174"/>
    <x v="6"/>
    <x v="6"/>
    <x v="1"/>
    <x v="1"/>
    <x v="44"/>
    <x v="260"/>
    <x v="2277"/>
    <x v="0"/>
    <x v="24"/>
    <x v="0"/>
  </r>
  <r>
    <x v="25"/>
    <x v="171"/>
    <x v="7"/>
    <x v="7"/>
    <x v="1"/>
    <x v="0"/>
    <x v="41"/>
    <x v="257"/>
    <x v="1621"/>
    <x v="0"/>
    <x v="25"/>
    <x v="0"/>
  </r>
  <r>
    <x v="25"/>
    <x v="173"/>
    <x v="8"/>
    <x v="8"/>
    <x v="1"/>
    <x v="1"/>
    <x v="43"/>
    <x v="259"/>
    <x v="2278"/>
    <x v="0"/>
    <x v="25"/>
    <x v="0"/>
  </r>
  <r>
    <x v="26"/>
    <x v="181"/>
    <x v="11"/>
    <x v="11"/>
    <x v="1"/>
    <x v="0"/>
    <x v="51"/>
    <x v="267"/>
    <x v="1558"/>
    <x v="0"/>
    <x v="26"/>
    <x v="0"/>
  </r>
  <r>
    <x v="26"/>
    <x v="174"/>
    <x v="6"/>
    <x v="6"/>
    <x v="1"/>
    <x v="0"/>
    <x v="44"/>
    <x v="260"/>
    <x v="2279"/>
    <x v="0"/>
    <x v="26"/>
    <x v="0"/>
  </r>
  <r>
    <x v="26"/>
    <x v="179"/>
    <x v="7"/>
    <x v="7"/>
    <x v="1"/>
    <x v="1"/>
    <x v="49"/>
    <x v="265"/>
    <x v="679"/>
    <x v="0"/>
    <x v="26"/>
    <x v="0"/>
  </r>
  <r>
    <x v="27"/>
    <x v="173"/>
    <x v="8"/>
    <x v="8"/>
    <x v="1"/>
    <x v="2"/>
    <x v="43"/>
    <x v="259"/>
    <x v="2280"/>
    <x v="0"/>
    <x v="27"/>
    <x v="0"/>
  </r>
  <r>
    <x v="27"/>
    <x v="177"/>
    <x v="11"/>
    <x v="11"/>
    <x v="1"/>
    <x v="2"/>
    <x v="47"/>
    <x v="263"/>
    <x v="2281"/>
    <x v="0"/>
    <x v="27"/>
    <x v="0"/>
  </r>
  <r>
    <x v="27"/>
    <x v="181"/>
    <x v="11"/>
    <x v="11"/>
    <x v="1"/>
    <x v="2"/>
    <x v="51"/>
    <x v="267"/>
    <x v="2282"/>
    <x v="0"/>
    <x v="27"/>
    <x v="0"/>
  </r>
  <r>
    <x v="27"/>
    <x v="182"/>
    <x v="2"/>
    <x v="2"/>
    <x v="1"/>
    <x v="2"/>
    <x v="52"/>
    <x v="268"/>
    <x v="2283"/>
    <x v="0"/>
    <x v="27"/>
    <x v="0"/>
  </r>
  <r>
    <x v="27"/>
    <x v="183"/>
    <x v="2"/>
    <x v="2"/>
    <x v="1"/>
    <x v="2"/>
    <x v="53"/>
    <x v="269"/>
    <x v="2284"/>
    <x v="0"/>
    <x v="27"/>
    <x v="0"/>
  </r>
  <r>
    <x v="27"/>
    <x v="179"/>
    <x v="7"/>
    <x v="7"/>
    <x v="1"/>
    <x v="0"/>
    <x v="49"/>
    <x v="265"/>
    <x v="2285"/>
    <x v="0"/>
    <x v="27"/>
    <x v="0"/>
  </r>
  <r>
    <x v="27"/>
    <x v="171"/>
    <x v="7"/>
    <x v="7"/>
    <x v="1"/>
    <x v="0"/>
    <x v="41"/>
    <x v="257"/>
    <x v="2286"/>
    <x v="0"/>
    <x v="27"/>
    <x v="0"/>
  </r>
  <r>
    <x v="27"/>
    <x v="172"/>
    <x v="8"/>
    <x v="8"/>
    <x v="1"/>
    <x v="0"/>
    <x v="42"/>
    <x v="258"/>
    <x v="2287"/>
    <x v="0"/>
    <x v="27"/>
    <x v="0"/>
  </r>
  <r>
    <x v="27"/>
    <x v="173"/>
    <x v="8"/>
    <x v="8"/>
    <x v="1"/>
    <x v="0"/>
    <x v="43"/>
    <x v="259"/>
    <x v="2288"/>
    <x v="0"/>
    <x v="27"/>
    <x v="0"/>
  </r>
  <r>
    <x v="27"/>
    <x v="175"/>
    <x v="9"/>
    <x v="9"/>
    <x v="1"/>
    <x v="0"/>
    <x v="45"/>
    <x v="261"/>
    <x v="2289"/>
    <x v="0"/>
    <x v="27"/>
    <x v="0"/>
  </r>
  <r>
    <x v="27"/>
    <x v="178"/>
    <x v="9"/>
    <x v="9"/>
    <x v="1"/>
    <x v="0"/>
    <x v="48"/>
    <x v="264"/>
    <x v="2290"/>
    <x v="0"/>
    <x v="27"/>
    <x v="0"/>
  </r>
  <r>
    <x v="27"/>
    <x v="180"/>
    <x v="10"/>
    <x v="10"/>
    <x v="1"/>
    <x v="0"/>
    <x v="50"/>
    <x v="266"/>
    <x v="2291"/>
    <x v="0"/>
    <x v="27"/>
    <x v="0"/>
  </r>
  <r>
    <x v="27"/>
    <x v="176"/>
    <x v="10"/>
    <x v="10"/>
    <x v="1"/>
    <x v="0"/>
    <x v="46"/>
    <x v="262"/>
    <x v="2292"/>
    <x v="0"/>
    <x v="27"/>
    <x v="0"/>
  </r>
  <r>
    <x v="27"/>
    <x v="177"/>
    <x v="11"/>
    <x v="11"/>
    <x v="1"/>
    <x v="0"/>
    <x v="47"/>
    <x v="263"/>
    <x v="2293"/>
    <x v="0"/>
    <x v="27"/>
    <x v="0"/>
  </r>
  <r>
    <x v="27"/>
    <x v="181"/>
    <x v="11"/>
    <x v="11"/>
    <x v="1"/>
    <x v="0"/>
    <x v="51"/>
    <x v="267"/>
    <x v="2294"/>
    <x v="0"/>
    <x v="27"/>
    <x v="0"/>
  </r>
  <r>
    <x v="27"/>
    <x v="182"/>
    <x v="2"/>
    <x v="2"/>
    <x v="1"/>
    <x v="0"/>
    <x v="52"/>
    <x v="268"/>
    <x v="2295"/>
    <x v="0"/>
    <x v="27"/>
    <x v="0"/>
  </r>
  <r>
    <x v="27"/>
    <x v="183"/>
    <x v="2"/>
    <x v="2"/>
    <x v="1"/>
    <x v="0"/>
    <x v="53"/>
    <x v="269"/>
    <x v="2296"/>
    <x v="0"/>
    <x v="27"/>
    <x v="0"/>
  </r>
  <r>
    <x v="27"/>
    <x v="184"/>
    <x v="6"/>
    <x v="6"/>
    <x v="1"/>
    <x v="0"/>
    <x v="54"/>
    <x v="270"/>
    <x v="2297"/>
    <x v="0"/>
    <x v="27"/>
    <x v="0"/>
  </r>
  <r>
    <x v="27"/>
    <x v="174"/>
    <x v="6"/>
    <x v="6"/>
    <x v="1"/>
    <x v="0"/>
    <x v="44"/>
    <x v="260"/>
    <x v="2298"/>
    <x v="0"/>
    <x v="27"/>
    <x v="0"/>
  </r>
  <r>
    <x v="27"/>
    <x v="179"/>
    <x v="7"/>
    <x v="7"/>
    <x v="1"/>
    <x v="1"/>
    <x v="49"/>
    <x v="265"/>
    <x v="1873"/>
    <x v="0"/>
    <x v="27"/>
    <x v="0"/>
  </r>
  <r>
    <x v="27"/>
    <x v="180"/>
    <x v="10"/>
    <x v="10"/>
    <x v="1"/>
    <x v="1"/>
    <x v="50"/>
    <x v="266"/>
    <x v="505"/>
    <x v="0"/>
    <x v="27"/>
    <x v="0"/>
  </r>
  <r>
    <x v="27"/>
    <x v="176"/>
    <x v="10"/>
    <x v="10"/>
    <x v="1"/>
    <x v="1"/>
    <x v="46"/>
    <x v="262"/>
    <x v="2299"/>
    <x v="0"/>
    <x v="27"/>
    <x v="0"/>
  </r>
  <r>
    <x v="27"/>
    <x v="177"/>
    <x v="11"/>
    <x v="11"/>
    <x v="1"/>
    <x v="1"/>
    <x v="47"/>
    <x v="263"/>
    <x v="2300"/>
    <x v="0"/>
    <x v="27"/>
    <x v="0"/>
  </r>
  <r>
    <x v="27"/>
    <x v="181"/>
    <x v="11"/>
    <x v="11"/>
    <x v="1"/>
    <x v="1"/>
    <x v="51"/>
    <x v="267"/>
    <x v="2301"/>
    <x v="0"/>
    <x v="27"/>
    <x v="0"/>
  </r>
  <r>
    <x v="27"/>
    <x v="182"/>
    <x v="2"/>
    <x v="2"/>
    <x v="1"/>
    <x v="1"/>
    <x v="52"/>
    <x v="268"/>
    <x v="2302"/>
    <x v="0"/>
    <x v="27"/>
    <x v="0"/>
  </r>
  <r>
    <x v="27"/>
    <x v="183"/>
    <x v="2"/>
    <x v="2"/>
    <x v="1"/>
    <x v="1"/>
    <x v="53"/>
    <x v="269"/>
    <x v="1317"/>
    <x v="0"/>
    <x v="27"/>
    <x v="0"/>
  </r>
  <r>
    <x v="27"/>
    <x v="184"/>
    <x v="6"/>
    <x v="6"/>
    <x v="1"/>
    <x v="1"/>
    <x v="54"/>
    <x v="270"/>
    <x v="2303"/>
    <x v="0"/>
    <x v="27"/>
    <x v="0"/>
  </r>
  <r>
    <x v="27"/>
    <x v="174"/>
    <x v="6"/>
    <x v="6"/>
    <x v="1"/>
    <x v="1"/>
    <x v="44"/>
    <x v="260"/>
    <x v="2304"/>
    <x v="0"/>
    <x v="27"/>
    <x v="0"/>
  </r>
  <r>
    <x v="28"/>
    <x v="181"/>
    <x v="11"/>
    <x v="11"/>
    <x v="1"/>
    <x v="0"/>
    <x v="51"/>
    <x v="267"/>
    <x v="2305"/>
    <x v="0"/>
    <x v="28"/>
    <x v="0"/>
  </r>
  <r>
    <x v="28"/>
    <x v="181"/>
    <x v="11"/>
    <x v="11"/>
    <x v="1"/>
    <x v="1"/>
    <x v="51"/>
    <x v="267"/>
    <x v="2306"/>
    <x v="0"/>
    <x v="28"/>
    <x v="0"/>
  </r>
  <r>
    <x v="29"/>
    <x v="179"/>
    <x v="7"/>
    <x v="7"/>
    <x v="1"/>
    <x v="0"/>
    <x v="49"/>
    <x v="265"/>
    <x v="2307"/>
    <x v="0"/>
    <x v="29"/>
    <x v="0"/>
  </r>
  <r>
    <x v="29"/>
    <x v="171"/>
    <x v="7"/>
    <x v="7"/>
    <x v="1"/>
    <x v="0"/>
    <x v="41"/>
    <x v="257"/>
    <x v="2308"/>
    <x v="0"/>
    <x v="29"/>
    <x v="0"/>
  </r>
  <r>
    <x v="29"/>
    <x v="172"/>
    <x v="8"/>
    <x v="8"/>
    <x v="1"/>
    <x v="0"/>
    <x v="42"/>
    <x v="258"/>
    <x v="2309"/>
    <x v="0"/>
    <x v="29"/>
    <x v="0"/>
  </r>
  <r>
    <x v="29"/>
    <x v="173"/>
    <x v="8"/>
    <x v="8"/>
    <x v="1"/>
    <x v="0"/>
    <x v="43"/>
    <x v="259"/>
    <x v="2310"/>
    <x v="0"/>
    <x v="29"/>
    <x v="0"/>
  </r>
  <r>
    <x v="29"/>
    <x v="175"/>
    <x v="9"/>
    <x v="9"/>
    <x v="1"/>
    <x v="0"/>
    <x v="45"/>
    <x v="261"/>
    <x v="2311"/>
    <x v="0"/>
    <x v="29"/>
    <x v="0"/>
  </r>
  <r>
    <x v="29"/>
    <x v="178"/>
    <x v="9"/>
    <x v="9"/>
    <x v="1"/>
    <x v="0"/>
    <x v="48"/>
    <x v="264"/>
    <x v="2312"/>
    <x v="0"/>
    <x v="29"/>
    <x v="0"/>
  </r>
  <r>
    <x v="29"/>
    <x v="180"/>
    <x v="10"/>
    <x v="10"/>
    <x v="1"/>
    <x v="0"/>
    <x v="50"/>
    <x v="266"/>
    <x v="2313"/>
    <x v="0"/>
    <x v="29"/>
    <x v="0"/>
  </r>
  <r>
    <x v="29"/>
    <x v="186"/>
    <x v="10"/>
    <x v="10"/>
    <x v="1"/>
    <x v="0"/>
    <x v="56"/>
    <x v="272"/>
    <x v="2314"/>
    <x v="0"/>
    <x v="29"/>
    <x v="0"/>
  </r>
  <r>
    <x v="29"/>
    <x v="176"/>
    <x v="10"/>
    <x v="10"/>
    <x v="1"/>
    <x v="0"/>
    <x v="46"/>
    <x v="262"/>
    <x v="2315"/>
    <x v="0"/>
    <x v="29"/>
    <x v="0"/>
  </r>
  <r>
    <x v="29"/>
    <x v="177"/>
    <x v="11"/>
    <x v="11"/>
    <x v="1"/>
    <x v="0"/>
    <x v="47"/>
    <x v="263"/>
    <x v="2316"/>
    <x v="0"/>
    <x v="29"/>
    <x v="0"/>
  </r>
  <r>
    <x v="29"/>
    <x v="181"/>
    <x v="11"/>
    <x v="11"/>
    <x v="1"/>
    <x v="0"/>
    <x v="51"/>
    <x v="267"/>
    <x v="2317"/>
    <x v="0"/>
    <x v="29"/>
    <x v="0"/>
  </r>
  <r>
    <x v="29"/>
    <x v="182"/>
    <x v="2"/>
    <x v="2"/>
    <x v="1"/>
    <x v="0"/>
    <x v="52"/>
    <x v="268"/>
    <x v="2318"/>
    <x v="0"/>
    <x v="29"/>
    <x v="0"/>
  </r>
  <r>
    <x v="29"/>
    <x v="183"/>
    <x v="2"/>
    <x v="2"/>
    <x v="1"/>
    <x v="0"/>
    <x v="53"/>
    <x v="269"/>
    <x v="2319"/>
    <x v="0"/>
    <x v="29"/>
    <x v="0"/>
  </r>
  <r>
    <x v="29"/>
    <x v="184"/>
    <x v="6"/>
    <x v="6"/>
    <x v="1"/>
    <x v="0"/>
    <x v="54"/>
    <x v="270"/>
    <x v="2320"/>
    <x v="0"/>
    <x v="29"/>
    <x v="0"/>
  </r>
  <r>
    <x v="29"/>
    <x v="174"/>
    <x v="6"/>
    <x v="6"/>
    <x v="1"/>
    <x v="0"/>
    <x v="44"/>
    <x v="260"/>
    <x v="2321"/>
    <x v="0"/>
    <x v="29"/>
    <x v="0"/>
  </r>
  <r>
    <x v="29"/>
    <x v="172"/>
    <x v="8"/>
    <x v="8"/>
    <x v="1"/>
    <x v="1"/>
    <x v="42"/>
    <x v="258"/>
    <x v="2322"/>
    <x v="0"/>
    <x v="29"/>
    <x v="0"/>
  </r>
  <r>
    <x v="29"/>
    <x v="175"/>
    <x v="9"/>
    <x v="9"/>
    <x v="1"/>
    <x v="1"/>
    <x v="45"/>
    <x v="261"/>
    <x v="2323"/>
    <x v="0"/>
    <x v="29"/>
    <x v="0"/>
  </r>
  <r>
    <x v="29"/>
    <x v="177"/>
    <x v="11"/>
    <x v="11"/>
    <x v="1"/>
    <x v="1"/>
    <x v="47"/>
    <x v="263"/>
    <x v="2324"/>
    <x v="0"/>
    <x v="29"/>
    <x v="0"/>
  </r>
  <r>
    <x v="29"/>
    <x v="174"/>
    <x v="6"/>
    <x v="6"/>
    <x v="1"/>
    <x v="1"/>
    <x v="44"/>
    <x v="260"/>
    <x v="2042"/>
    <x v="0"/>
    <x v="29"/>
    <x v="0"/>
  </r>
  <r>
    <x v="30"/>
    <x v="181"/>
    <x v="11"/>
    <x v="11"/>
    <x v="1"/>
    <x v="2"/>
    <x v="51"/>
    <x v="267"/>
    <x v="1313"/>
    <x v="0"/>
    <x v="30"/>
    <x v="0"/>
  </r>
  <r>
    <x v="30"/>
    <x v="184"/>
    <x v="6"/>
    <x v="6"/>
    <x v="1"/>
    <x v="2"/>
    <x v="54"/>
    <x v="270"/>
    <x v="2325"/>
    <x v="0"/>
    <x v="30"/>
    <x v="0"/>
  </r>
  <r>
    <x v="30"/>
    <x v="179"/>
    <x v="7"/>
    <x v="7"/>
    <x v="1"/>
    <x v="0"/>
    <x v="49"/>
    <x v="265"/>
    <x v="2326"/>
    <x v="0"/>
    <x v="30"/>
    <x v="0"/>
  </r>
  <r>
    <x v="30"/>
    <x v="171"/>
    <x v="7"/>
    <x v="7"/>
    <x v="1"/>
    <x v="0"/>
    <x v="41"/>
    <x v="257"/>
    <x v="2327"/>
    <x v="0"/>
    <x v="30"/>
    <x v="0"/>
  </r>
  <r>
    <x v="30"/>
    <x v="172"/>
    <x v="8"/>
    <x v="8"/>
    <x v="1"/>
    <x v="0"/>
    <x v="42"/>
    <x v="258"/>
    <x v="2328"/>
    <x v="0"/>
    <x v="30"/>
    <x v="0"/>
  </r>
  <r>
    <x v="30"/>
    <x v="173"/>
    <x v="8"/>
    <x v="8"/>
    <x v="1"/>
    <x v="0"/>
    <x v="43"/>
    <x v="259"/>
    <x v="2329"/>
    <x v="0"/>
    <x v="30"/>
    <x v="0"/>
  </r>
  <r>
    <x v="30"/>
    <x v="175"/>
    <x v="9"/>
    <x v="9"/>
    <x v="1"/>
    <x v="0"/>
    <x v="45"/>
    <x v="261"/>
    <x v="2330"/>
    <x v="0"/>
    <x v="30"/>
    <x v="0"/>
  </r>
  <r>
    <x v="30"/>
    <x v="178"/>
    <x v="9"/>
    <x v="9"/>
    <x v="1"/>
    <x v="0"/>
    <x v="48"/>
    <x v="264"/>
    <x v="2331"/>
    <x v="0"/>
    <x v="30"/>
    <x v="0"/>
  </r>
  <r>
    <x v="30"/>
    <x v="180"/>
    <x v="10"/>
    <x v="10"/>
    <x v="1"/>
    <x v="0"/>
    <x v="50"/>
    <x v="266"/>
    <x v="2332"/>
    <x v="0"/>
    <x v="30"/>
    <x v="0"/>
  </r>
  <r>
    <x v="30"/>
    <x v="176"/>
    <x v="10"/>
    <x v="10"/>
    <x v="1"/>
    <x v="0"/>
    <x v="46"/>
    <x v="262"/>
    <x v="2333"/>
    <x v="0"/>
    <x v="30"/>
    <x v="0"/>
  </r>
  <r>
    <x v="30"/>
    <x v="177"/>
    <x v="11"/>
    <x v="11"/>
    <x v="1"/>
    <x v="0"/>
    <x v="47"/>
    <x v="263"/>
    <x v="2334"/>
    <x v="0"/>
    <x v="30"/>
    <x v="0"/>
  </r>
  <r>
    <x v="30"/>
    <x v="181"/>
    <x v="11"/>
    <x v="11"/>
    <x v="1"/>
    <x v="0"/>
    <x v="51"/>
    <x v="267"/>
    <x v="2335"/>
    <x v="0"/>
    <x v="30"/>
    <x v="0"/>
  </r>
  <r>
    <x v="30"/>
    <x v="182"/>
    <x v="2"/>
    <x v="2"/>
    <x v="1"/>
    <x v="0"/>
    <x v="52"/>
    <x v="268"/>
    <x v="2336"/>
    <x v="0"/>
    <x v="30"/>
    <x v="0"/>
  </r>
  <r>
    <x v="30"/>
    <x v="183"/>
    <x v="2"/>
    <x v="2"/>
    <x v="1"/>
    <x v="0"/>
    <x v="53"/>
    <x v="269"/>
    <x v="2337"/>
    <x v="0"/>
    <x v="30"/>
    <x v="0"/>
  </r>
  <r>
    <x v="30"/>
    <x v="184"/>
    <x v="6"/>
    <x v="6"/>
    <x v="1"/>
    <x v="0"/>
    <x v="54"/>
    <x v="270"/>
    <x v="476"/>
    <x v="0"/>
    <x v="30"/>
    <x v="0"/>
  </r>
  <r>
    <x v="30"/>
    <x v="174"/>
    <x v="6"/>
    <x v="6"/>
    <x v="1"/>
    <x v="0"/>
    <x v="44"/>
    <x v="260"/>
    <x v="2338"/>
    <x v="0"/>
    <x v="30"/>
    <x v="0"/>
  </r>
  <r>
    <x v="30"/>
    <x v="179"/>
    <x v="7"/>
    <x v="7"/>
    <x v="1"/>
    <x v="1"/>
    <x v="49"/>
    <x v="265"/>
    <x v="2339"/>
    <x v="0"/>
    <x v="30"/>
    <x v="0"/>
  </r>
  <r>
    <x v="30"/>
    <x v="173"/>
    <x v="8"/>
    <x v="8"/>
    <x v="1"/>
    <x v="1"/>
    <x v="43"/>
    <x v="259"/>
    <x v="2340"/>
    <x v="0"/>
    <x v="30"/>
    <x v="0"/>
  </r>
  <r>
    <x v="30"/>
    <x v="178"/>
    <x v="9"/>
    <x v="9"/>
    <x v="1"/>
    <x v="1"/>
    <x v="48"/>
    <x v="264"/>
    <x v="993"/>
    <x v="0"/>
    <x v="30"/>
    <x v="0"/>
  </r>
  <r>
    <x v="30"/>
    <x v="180"/>
    <x v="10"/>
    <x v="10"/>
    <x v="1"/>
    <x v="1"/>
    <x v="50"/>
    <x v="266"/>
    <x v="2341"/>
    <x v="0"/>
    <x v="30"/>
    <x v="0"/>
  </r>
  <r>
    <x v="30"/>
    <x v="176"/>
    <x v="10"/>
    <x v="10"/>
    <x v="1"/>
    <x v="1"/>
    <x v="46"/>
    <x v="262"/>
    <x v="1982"/>
    <x v="0"/>
    <x v="30"/>
    <x v="0"/>
  </r>
  <r>
    <x v="30"/>
    <x v="177"/>
    <x v="11"/>
    <x v="11"/>
    <x v="1"/>
    <x v="1"/>
    <x v="47"/>
    <x v="263"/>
    <x v="2342"/>
    <x v="0"/>
    <x v="30"/>
    <x v="0"/>
  </r>
  <r>
    <x v="30"/>
    <x v="181"/>
    <x v="11"/>
    <x v="11"/>
    <x v="1"/>
    <x v="1"/>
    <x v="51"/>
    <x v="267"/>
    <x v="400"/>
    <x v="0"/>
    <x v="30"/>
    <x v="0"/>
  </r>
  <r>
    <x v="30"/>
    <x v="183"/>
    <x v="2"/>
    <x v="2"/>
    <x v="1"/>
    <x v="1"/>
    <x v="53"/>
    <x v="269"/>
    <x v="2343"/>
    <x v="0"/>
    <x v="30"/>
    <x v="0"/>
  </r>
  <r>
    <x v="30"/>
    <x v="184"/>
    <x v="6"/>
    <x v="6"/>
    <x v="1"/>
    <x v="1"/>
    <x v="54"/>
    <x v="270"/>
    <x v="2344"/>
    <x v="0"/>
    <x v="30"/>
    <x v="0"/>
  </r>
  <r>
    <x v="30"/>
    <x v="174"/>
    <x v="6"/>
    <x v="6"/>
    <x v="1"/>
    <x v="1"/>
    <x v="44"/>
    <x v="260"/>
    <x v="2345"/>
    <x v="0"/>
    <x v="30"/>
    <x v="0"/>
  </r>
  <r>
    <x v="31"/>
    <x v="171"/>
    <x v="7"/>
    <x v="7"/>
    <x v="1"/>
    <x v="0"/>
    <x v="41"/>
    <x v="257"/>
    <x v="2346"/>
    <x v="0"/>
    <x v="31"/>
    <x v="0"/>
  </r>
  <r>
    <x v="31"/>
    <x v="176"/>
    <x v="10"/>
    <x v="10"/>
    <x v="1"/>
    <x v="1"/>
    <x v="46"/>
    <x v="262"/>
    <x v="2347"/>
    <x v="0"/>
    <x v="31"/>
    <x v="0"/>
  </r>
  <r>
    <x v="31"/>
    <x v="177"/>
    <x v="11"/>
    <x v="11"/>
    <x v="1"/>
    <x v="1"/>
    <x v="47"/>
    <x v="263"/>
    <x v="2348"/>
    <x v="0"/>
    <x v="31"/>
    <x v="0"/>
  </r>
  <r>
    <x v="32"/>
    <x v="171"/>
    <x v="7"/>
    <x v="7"/>
    <x v="1"/>
    <x v="0"/>
    <x v="41"/>
    <x v="257"/>
    <x v="2349"/>
    <x v="0"/>
    <x v="32"/>
    <x v="0"/>
  </r>
  <r>
    <x v="33"/>
    <x v="176"/>
    <x v="10"/>
    <x v="10"/>
    <x v="1"/>
    <x v="2"/>
    <x v="46"/>
    <x v="262"/>
    <x v="2350"/>
    <x v="0"/>
    <x v="33"/>
    <x v="0"/>
  </r>
  <r>
    <x v="33"/>
    <x v="174"/>
    <x v="6"/>
    <x v="6"/>
    <x v="1"/>
    <x v="0"/>
    <x v="44"/>
    <x v="260"/>
    <x v="2351"/>
    <x v="0"/>
    <x v="33"/>
    <x v="0"/>
  </r>
  <r>
    <x v="34"/>
    <x v="179"/>
    <x v="7"/>
    <x v="7"/>
    <x v="1"/>
    <x v="0"/>
    <x v="49"/>
    <x v="265"/>
    <x v="2352"/>
    <x v="0"/>
    <x v="34"/>
    <x v="0"/>
  </r>
  <r>
    <x v="34"/>
    <x v="171"/>
    <x v="7"/>
    <x v="7"/>
    <x v="1"/>
    <x v="0"/>
    <x v="41"/>
    <x v="257"/>
    <x v="2353"/>
    <x v="0"/>
    <x v="34"/>
    <x v="0"/>
  </r>
  <r>
    <x v="34"/>
    <x v="172"/>
    <x v="8"/>
    <x v="8"/>
    <x v="1"/>
    <x v="0"/>
    <x v="42"/>
    <x v="258"/>
    <x v="2354"/>
    <x v="0"/>
    <x v="34"/>
    <x v="0"/>
  </r>
  <r>
    <x v="34"/>
    <x v="173"/>
    <x v="8"/>
    <x v="8"/>
    <x v="1"/>
    <x v="0"/>
    <x v="43"/>
    <x v="259"/>
    <x v="2355"/>
    <x v="0"/>
    <x v="34"/>
    <x v="0"/>
  </r>
  <r>
    <x v="34"/>
    <x v="175"/>
    <x v="9"/>
    <x v="9"/>
    <x v="1"/>
    <x v="0"/>
    <x v="45"/>
    <x v="261"/>
    <x v="2356"/>
    <x v="0"/>
    <x v="34"/>
    <x v="0"/>
  </r>
  <r>
    <x v="34"/>
    <x v="178"/>
    <x v="9"/>
    <x v="9"/>
    <x v="1"/>
    <x v="0"/>
    <x v="48"/>
    <x v="264"/>
    <x v="2357"/>
    <x v="0"/>
    <x v="34"/>
    <x v="0"/>
  </r>
  <r>
    <x v="34"/>
    <x v="180"/>
    <x v="10"/>
    <x v="10"/>
    <x v="1"/>
    <x v="0"/>
    <x v="50"/>
    <x v="266"/>
    <x v="2358"/>
    <x v="0"/>
    <x v="34"/>
    <x v="0"/>
  </r>
  <r>
    <x v="34"/>
    <x v="176"/>
    <x v="10"/>
    <x v="10"/>
    <x v="1"/>
    <x v="0"/>
    <x v="46"/>
    <x v="262"/>
    <x v="2359"/>
    <x v="0"/>
    <x v="34"/>
    <x v="0"/>
  </r>
  <r>
    <x v="34"/>
    <x v="187"/>
    <x v="11"/>
    <x v="11"/>
    <x v="1"/>
    <x v="0"/>
    <x v="57"/>
    <x v="273"/>
    <x v="2360"/>
    <x v="0"/>
    <x v="34"/>
    <x v="0"/>
  </r>
  <r>
    <x v="34"/>
    <x v="177"/>
    <x v="11"/>
    <x v="11"/>
    <x v="1"/>
    <x v="0"/>
    <x v="47"/>
    <x v="263"/>
    <x v="2361"/>
    <x v="0"/>
    <x v="34"/>
    <x v="0"/>
  </r>
  <r>
    <x v="34"/>
    <x v="181"/>
    <x v="11"/>
    <x v="11"/>
    <x v="1"/>
    <x v="0"/>
    <x v="51"/>
    <x v="267"/>
    <x v="2362"/>
    <x v="0"/>
    <x v="34"/>
    <x v="0"/>
  </r>
  <r>
    <x v="34"/>
    <x v="182"/>
    <x v="2"/>
    <x v="2"/>
    <x v="1"/>
    <x v="0"/>
    <x v="52"/>
    <x v="268"/>
    <x v="2363"/>
    <x v="0"/>
    <x v="34"/>
    <x v="0"/>
  </r>
  <r>
    <x v="34"/>
    <x v="183"/>
    <x v="2"/>
    <x v="2"/>
    <x v="1"/>
    <x v="0"/>
    <x v="53"/>
    <x v="269"/>
    <x v="2364"/>
    <x v="0"/>
    <x v="34"/>
    <x v="0"/>
  </r>
  <r>
    <x v="34"/>
    <x v="184"/>
    <x v="6"/>
    <x v="6"/>
    <x v="1"/>
    <x v="0"/>
    <x v="54"/>
    <x v="270"/>
    <x v="2321"/>
    <x v="0"/>
    <x v="34"/>
    <x v="0"/>
  </r>
  <r>
    <x v="34"/>
    <x v="188"/>
    <x v="6"/>
    <x v="6"/>
    <x v="1"/>
    <x v="0"/>
    <x v="58"/>
    <x v="274"/>
    <x v="2365"/>
    <x v="0"/>
    <x v="34"/>
    <x v="0"/>
  </r>
  <r>
    <x v="34"/>
    <x v="174"/>
    <x v="6"/>
    <x v="6"/>
    <x v="1"/>
    <x v="0"/>
    <x v="44"/>
    <x v="260"/>
    <x v="2366"/>
    <x v="0"/>
    <x v="34"/>
    <x v="0"/>
  </r>
  <r>
    <x v="34"/>
    <x v="179"/>
    <x v="7"/>
    <x v="7"/>
    <x v="1"/>
    <x v="1"/>
    <x v="49"/>
    <x v="265"/>
    <x v="2367"/>
    <x v="0"/>
    <x v="34"/>
    <x v="0"/>
  </r>
  <r>
    <x v="34"/>
    <x v="175"/>
    <x v="9"/>
    <x v="9"/>
    <x v="1"/>
    <x v="1"/>
    <x v="45"/>
    <x v="261"/>
    <x v="2244"/>
    <x v="0"/>
    <x v="34"/>
    <x v="0"/>
  </r>
  <r>
    <x v="34"/>
    <x v="178"/>
    <x v="9"/>
    <x v="9"/>
    <x v="1"/>
    <x v="1"/>
    <x v="48"/>
    <x v="264"/>
    <x v="2368"/>
    <x v="0"/>
    <x v="34"/>
    <x v="0"/>
  </r>
  <r>
    <x v="34"/>
    <x v="180"/>
    <x v="10"/>
    <x v="10"/>
    <x v="1"/>
    <x v="1"/>
    <x v="50"/>
    <x v="266"/>
    <x v="2369"/>
    <x v="0"/>
    <x v="34"/>
    <x v="0"/>
  </r>
  <r>
    <x v="34"/>
    <x v="177"/>
    <x v="11"/>
    <x v="11"/>
    <x v="1"/>
    <x v="1"/>
    <x v="47"/>
    <x v="263"/>
    <x v="2370"/>
    <x v="0"/>
    <x v="34"/>
    <x v="0"/>
  </r>
  <r>
    <x v="34"/>
    <x v="182"/>
    <x v="2"/>
    <x v="2"/>
    <x v="1"/>
    <x v="1"/>
    <x v="52"/>
    <x v="268"/>
    <x v="2371"/>
    <x v="0"/>
    <x v="34"/>
    <x v="0"/>
  </r>
  <r>
    <x v="34"/>
    <x v="183"/>
    <x v="2"/>
    <x v="2"/>
    <x v="1"/>
    <x v="1"/>
    <x v="53"/>
    <x v="269"/>
    <x v="2372"/>
    <x v="0"/>
    <x v="34"/>
    <x v="0"/>
  </r>
  <r>
    <x v="34"/>
    <x v="184"/>
    <x v="6"/>
    <x v="6"/>
    <x v="1"/>
    <x v="1"/>
    <x v="54"/>
    <x v="270"/>
    <x v="2373"/>
    <x v="0"/>
    <x v="34"/>
    <x v="0"/>
  </r>
  <r>
    <x v="34"/>
    <x v="174"/>
    <x v="6"/>
    <x v="6"/>
    <x v="1"/>
    <x v="1"/>
    <x v="44"/>
    <x v="260"/>
    <x v="2374"/>
    <x v="0"/>
    <x v="34"/>
    <x v="0"/>
  </r>
  <r>
    <x v="35"/>
    <x v="181"/>
    <x v="11"/>
    <x v="11"/>
    <x v="1"/>
    <x v="2"/>
    <x v="51"/>
    <x v="267"/>
    <x v="2375"/>
    <x v="0"/>
    <x v="35"/>
    <x v="0"/>
  </r>
  <r>
    <x v="35"/>
    <x v="179"/>
    <x v="7"/>
    <x v="7"/>
    <x v="1"/>
    <x v="0"/>
    <x v="49"/>
    <x v="265"/>
    <x v="2376"/>
    <x v="0"/>
    <x v="35"/>
    <x v="0"/>
  </r>
  <r>
    <x v="35"/>
    <x v="171"/>
    <x v="7"/>
    <x v="7"/>
    <x v="1"/>
    <x v="0"/>
    <x v="41"/>
    <x v="257"/>
    <x v="2377"/>
    <x v="0"/>
    <x v="35"/>
    <x v="0"/>
  </r>
  <r>
    <x v="35"/>
    <x v="172"/>
    <x v="8"/>
    <x v="8"/>
    <x v="1"/>
    <x v="0"/>
    <x v="42"/>
    <x v="258"/>
    <x v="2378"/>
    <x v="0"/>
    <x v="35"/>
    <x v="0"/>
  </r>
  <r>
    <x v="35"/>
    <x v="173"/>
    <x v="8"/>
    <x v="8"/>
    <x v="1"/>
    <x v="0"/>
    <x v="43"/>
    <x v="259"/>
    <x v="2379"/>
    <x v="0"/>
    <x v="35"/>
    <x v="0"/>
  </r>
  <r>
    <x v="35"/>
    <x v="175"/>
    <x v="9"/>
    <x v="9"/>
    <x v="1"/>
    <x v="0"/>
    <x v="45"/>
    <x v="261"/>
    <x v="271"/>
    <x v="0"/>
    <x v="35"/>
    <x v="0"/>
  </r>
  <r>
    <x v="35"/>
    <x v="178"/>
    <x v="9"/>
    <x v="9"/>
    <x v="1"/>
    <x v="0"/>
    <x v="48"/>
    <x v="264"/>
    <x v="2380"/>
    <x v="0"/>
    <x v="35"/>
    <x v="0"/>
  </r>
  <r>
    <x v="35"/>
    <x v="180"/>
    <x v="10"/>
    <x v="10"/>
    <x v="1"/>
    <x v="0"/>
    <x v="50"/>
    <x v="266"/>
    <x v="2381"/>
    <x v="0"/>
    <x v="35"/>
    <x v="0"/>
  </r>
  <r>
    <x v="35"/>
    <x v="176"/>
    <x v="10"/>
    <x v="10"/>
    <x v="1"/>
    <x v="0"/>
    <x v="46"/>
    <x v="262"/>
    <x v="2382"/>
    <x v="0"/>
    <x v="35"/>
    <x v="0"/>
  </r>
  <r>
    <x v="35"/>
    <x v="177"/>
    <x v="11"/>
    <x v="11"/>
    <x v="1"/>
    <x v="0"/>
    <x v="47"/>
    <x v="263"/>
    <x v="2383"/>
    <x v="0"/>
    <x v="35"/>
    <x v="0"/>
  </r>
  <r>
    <x v="35"/>
    <x v="181"/>
    <x v="11"/>
    <x v="11"/>
    <x v="1"/>
    <x v="0"/>
    <x v="51"/>
    <x v="267"/>
    <x v="2384"/>
    <x v="0"/>
    <x v="35"/>
    <x v="0"/>
  </r>
  <r>
    <x v="35"/>
    <x v="182"/>
    <x v="2"/>
    <x v="2"/>
    <x v="1"/>
    <x v="0"/>
    <x v="52"/>
    <x v="268"/>
    <x v="2385"/>
    <x v="0"/>
    <x v="35"/>
    <x v="0"/>
  </r>
  <r>
    <x v="35"/>
    <x v="183"/>
    <x v="2"/>
    <x v="2"/>
    <x v="1"/>
    <x v="0"/>
    <x v="53"/>
    <x v="269"/>
    <x v="2386"/>
    <x v="0"/>
    <x v="35"/>
    <x v="0"/>
  </r>
  <r>
    <x v="35"/>
    <x v="184"/>
    <x v="6"/>
    <x v="6"/>
    <x v="1"/>
    <x v="0"/>
    <x v="54"/>
    <x v="270"/>
    <x v="2387"/>
    <x v="0"/>
    <x v="35"/>
    <x v="0"/>
  </r>
  <r>
    <x v="35"/>
    <x v="174"/>
    <x v="6"/>
    <x v="6"/>
    <x v="1"/>
    <x v="0"/>
    <x v="44"/>
    <x v="260"/>
    <x v="2388"/>
    <x v="0"/>
    <x v="35"/>
    <x v="0"/>
  </r>
  <r>
    <x v="35"/>
    <x v="172"/>
    <x v="8"/>
    <x v="8"/>
    <x v="1"/>
    <x v="1"/>
    <x v="42"/>
    <x v="258"/>
    <x v="2389"/>
    <x v="0"/>
    <x v="35"/>
    <x v="0"/>
  </r>
  <r>
    <x v="35"/>
    <x v="180"/>
    <x v="10"/>
    <x v="10"/>
    <x v="1"/>
    <x v="1"/>
    <x v="50"/>
    <x v="266"/>
    <x v="56"/>
    <x v="0"/>
    <x v="35"/>
    <x v="0"/>
  </r>
  <r>
    <x v="35"/>
    <x v="181"/>
    <x v="11"/>
    <x v="11"/>
    <x v="1"/>
    <x v="1"/>
    <x v="51"/>
    <x v="267"/>
    <x v="2390"/>
    <x v="0"/>
    <x v="35"/>
    <x v="0"/>
  </r>
  <r>
    <x v="35"/>
    <x v="174"/>
    <x v="6"/>
    <x v="6"/>
    <x v="1"/>
    <x v="1"/>
    <x v="44"/>
    <x v="260"/>
    <x v="2391"/>
    <x v="0"/>
    <x v="35"/>
    <x v="0"/>
  </r>
  <r>
    <x v="77"/>
    <x v="171"/>
    <x v="7"/>
    <x v="7"/>
    <x v="1"/>
    <x v="0"/>
    <x v="41"/>
    <x v="257"/>
    <x v="2392"/>
    <x v="0"/>
    <x v="77"/>
    <x v="0"/>
  </r>
  <r>
    <x v="77"/>
    <x v="174"/>
    <x v="6"/>
    <x v="6"/>
    <x v="1"/>
    <x v="0"/>
    <x v="44"/>
    <x v="260"/>
    <x v="899"/>
    <x v="0"/>
    <x v="77"/>
    <x v="0"/>
  </r>
  <r>
    <x v="36"/>
    <x v="178"/>
    <x v="9"/>
    <x v="9"/>
    <x v="1"/>
    <x v="2"/>
    <x v="48"/>
    <x v="264"/>
    <x v="2393"/>
    <x v="0"/>
    <x v="36"/>
    <x v="0"/>
  </r>
  <r>
    <x v="36"/>
    <x v="182"/>
    <x v="2"/>
    <x v="2"/>
    <x v="1"/>
    <x v="2"/>
    <x v="52"/>
    <x v="268"/>
    <x v="2394"/>
    <x v="0"/>
    <x v="36"/>
    <x v="0"/>
  </r>
  <r>
    <x v="36"/>
    <x v="174"/>
    <x v="6"/>
    <x v="6"/>
    <x v="1"/>
    <x v="2"/>
    <x v="44"/>
    <x v="260"/>
    <x v="2395"/>
    <x v="0"/>
    <x v="36"/>
    <x v="0"/>
  </r>
  <r>
    <x v="36"/>
    <x v="179"/>
    <x v="7"/>
    <x v="7"/>
    <x v="1"/>
    <x v="0"/>
    <x v="49"/>
    <x v="265"/>
    <x v="2396"/>
    <x v="0"/>
    <x v="36"/>
    <x v="0"/>
  </r>
  <r>
    <x v="36"/>
    <x v="171"/>
    <x v="7"/>
    <x v="7"/>
    <x v="1"/>
    <x v="0"/>
    <x v="41"/>
    <x v="257"/>
    <x v="2397"/>
    <x v="0"/>
    <x v="36"/>
    <x v="0"/>
  </r>
  <r>
    <x v="36"/>
    <x v="172"/>
    <x v="8"/>
    <x v="8"/>
    <x v="1"/>
    <x v="0"/>
    <x v="42"/>
    <x v="258"/>
    <x v="2398"/>
    <x v="0"/>
    <x v="36"/>
    <x v="0"/>
  </r>
  <r>
    <x v="36"/>
    <x v="173"/>
    <x v="8"/>
    <x v="8"/>
    <x v="1"/>
    <x v="0"/>
    <x v="43"/>
    <x v="259"/>
    <x v="2399"/>
    <x v="0"/>
    <x v="36"/>
    <x v="0"/>
  </r>
  <r>
    <x v="36"/>
    <x v="175"/>
    <x v="9"/>
    <x v="9"/>
    <x v="1"/>
    <x v="0"/>
    <x v="45"/>
    <x v="261"/>
    <x v="2400"/>
    <x v="0"/>
    <x v="36"/>
    <x v="0"/>
  </r>
  <r>
    <x v="36"/>
    <x v="178"/>
    <x v="9"/>
    <x v="9"/>
    <x v="1"/>
    <x v="0"/>
    <x v="48"/>
    <x v="264"/>
    <x v="2401"/>
    <x v="0"/>
    <x v="36"/>
    <x v="0"/>
  </r>
  <r>
    <x v="36"/>
    <x v="180"/>
    <x v="10"/>
    <x v="10"/>
    <x v="1"/>
    <x v="0"/>
    <x v="50"/>
    <x v="266"/>
    <x v="2402"/>
    <x v="0"/>
    <x v="36"/>
    <x v="0"/>
  </r>
  <r>
    <x v="36"/>
    <x v="176"/>
    <x v="10"/>
    <x v="10"/>
    <x v="1"/>
    <x v="0"/>
    <x v="46"/>
    <x v="262"/>
    <x v="2403"/>
    <x v="0"/>
    <x v="36"/>
    <x v="0"/>
  </r>
  <r>
    <x v="36"/>
    <x v="177"/>
    <x v="11"/>
    <x v="11"/>
    <x v="1"/>
    <x v="0"/>
    <x v="47"/>
    <x v="263"/>
    <x v="2404"/>
    <x v="0"/>
    <x v="36"/>
    <x v="0"/>
  </r>
  <r>
    <x v="36"/>
    <x v="181"/>
    <x v="11"/>
    <x v="11"/>
    <x v="1"/>
    <x v="0"/>
    <x v="51"/>
    <x v="267"/>
    <x v="2405"/>
    <x v="0"/>
    <x v="36"/>
    <x v="0"/>
  </r>
  <r>
    <x v="36"/>
    <x v="182"/>
    <x v="2"/>
    <x v="2"/>
    <x v="1"/>
    <x v="0"/>
    <x v="52"/>
    <x v="268"/>
    <x v="2406"/>
    <x v="0"/>
    <x v="36"/>
    <x v="0"/>
  </r>
  <r>
    <x v="36"/>
    <x v="183"/>
    <x v="2"/>
    <x v="2"/>
    <x v="1"/>
    <x v="0"/>
    <x v="53"/>
    <x v="269"/>
    <x v="2407"/>
    <x v="0"/>
    <x v="36"/>
    <x v="0"/>
  </r>
  <r>
    <x v="36"/>
    <x v="184"/>
    <x v="6"/>
    <x v="6"/>
    <x v="1"/>
    <x v="0"/>
    <x v="54"/>
    <x v="270"/>
    <x v="2408"/>
    <x v="0"/>
    <x v="36"/>
    <x v="0"/>
  </r>
  <r>
    <x v="36"/>
    <x v="174"/>
    <x v="6"/>
    <x v="6"/>
    <x v="1"/>
    <x v="0"/>
    <x v="44"/>
    <x v="260"/>
    <x v="2409"/>
    <x v="0"/>
    <x v="36"/>
    <x v="0"/>
  </r>
  <r>
    <x v="36"/>
    <x v="171"/>
    <x v="7"/>
    <x v="7"/>
    <x v="1"/>
    <x v="1"/>
    <x v="41"/>
    <x v="257"/>
    <x v="2410"/>
    <x v="0"/>
    <x v="36"/>
    <x v="0"/>
  </r>
  <r>
    <x v="36"/>
    <x v="172"/>
    <x v="8"/>
    <x v="8"/>
    <x v="1"/>
    <x v="1"/>
    <x v="42"/>
    <x v="258"/>
    <x v="438"/>
    <x v="0"/>
    <x v="36"/>
    <x v="0"/>
  </r>
  <r>
    <x v="36"/>
    <x v="175"/>
    <x v="9"/>
    <x v="9"/>
    <x v="1"/>
    <x v="1"/>
    <x v="45"/>
    <x v="261"/>
    <x v="2411"/>
    <x v="0"/>
    <x v="36"/>
    <x v="0"/>
  </r>
  <r>
    <x v="36"/>
    <x v="178"/>
    <x v="9"/>
    <x v="9"/>
    <x v="1"/>
    <x v="1"/>
    <x v="48"/>
    <x v="264"/>
    <x v="2412"/>
    <x v="0"/>
    <x v="36"/>
    <x v="0"/>
  </r>
  <r>
    <x v="36"/>
    <x v="180"/>
    <x v="10"/>
    <x v="10"/>
    <x v="1"/>
    <x v="1"/>
    <x v="50"/>
    <x v="266"/>
    <x v="2413"/>
    <x v="0"/>
    <x v="36"/>
    <x v="0"/>
  </r>
  <r>
    <x v="36"/>
    <x v="177"/>
    <x v="11"/>
    <x v="11"/>
    <x v="1"/>
    <x v="1"/>
    <x v="47"/>
    <x v="263"/>
    <x v="2414"/>
    <x v="0"/>
    <x v="36"/>
    <x v="0"/>
  </r>
  <r>
    <x v="36"/>
    <x v="181"/>
    <x v="11"/>
    <x v="11"/>
    <x v="1"/>
    <x v="1"/>
    <x v="51"/>
    <x v="267"/>
    <x v="2415"/>
    <x v="0"/>
    <x v="36"/>
    <x v="0"/>
  </r>
  <r>
    <x v="36"/>
    <x v="183"/>
    <x v="2"/>
    <x v="2"/>
    <x v="1"/>
    <x v="1"/>
    <x v="53"/>
    <x v="269"/>
    <x v="2"/>
    <x v="0"/>
    <x v="36"/>
    <x v="0"/>
  </r>
  <r>
    <x v="36"/>
    <x v="184"/>
    <x v="6"/>
    <x v="6"/>
    <x v="1"/>
    <x v="1"/>
    <x v="54"/>
    <x v="270"/>
    <x v="2416"/>
    <x v="0"/>
    <x v="36"/>
    <x v="0"/>
  </r>
  <r>
    <x v="36"/>
    <x v="174"/>
    <x v="6"/>
    <x v="6"/>
    <x v="1"/>
    <x v="1"/>
    <x v="44"/>
    <x v="260"/>
    <x v="2417"/>
    <x v="0"/>
    <x v="36"/>
    <x v="0"/>
  </r>
  <r>
    <x v="37"/>
    <x v="174"/>
    <x v="6"/>
    <x v="6"/>
    <x v="1"/>
    <x v="2"/>
    <x v="44"/>
    <x v="260"/>
    <x v="2418"/>
    <x v="0"/>
    <x v="37"/>
    <x v="0"/>
  </r>
  <r>
    <x v="37"/>
    <x v="171"/>
    <x v="7"/>
    <x v="7"/>
    <x v="1"/>
    <x v="0"/>
    <x v="41"/>
    <x v="257"/>
    <x v="248"/>
    <x v="0"/>
    <x v="37"/>
    <x v="0"/>
  </r>
  <r>
    <x v="39"/>
    <x v="179"/>
    <x v="7"/>
    <x v="7"/>
    <x v="1"/>
    <x v="2"/>
    <x v="49"/>
    <x v="265"/>
    <x v="2419"/>
    <x v="0"/>
    <x v="39"/>
    <x v="0"/>
  </r>
  <r>
    <x v="39"/>
    <x v="179"/>
    <x v="7"/>
    <x v="7"/>
    <x v="1"/>
    <x v="0"/>
    <x v="49"/>
    <x v="265"/>
    <x v="2420"/>
    <x v="0"/>
    <x v="39"/>
    <x v="0"/>
  </r>
  <r>
    <x v="39"/>
    <x v="171"/>
    <x v="7"/>
    <x v="7"/>
    <x v="1"/>
    <x v="0"/>
    <x v="41"/>
    <x v="257"/>
    <x v="2421"/>
    <x v="0"/>
    <x v="39"/>
    <x v="0"/>
  </r>
  <r>
    <x v="39"/>
    <x v="172"/>
    <x v="8"/>
    <x v="8"/>
    <x v="1"/>
    <x v="0"/>
    <x v="42"/>
    <x v="258"/>
    <x v="2422"/>
    <x v="0"/>
    <x v="39"/>
    <x v="0"/>
  </r>
  <r>
    <x v="39"/>
    <x v="175"/>
    <x v="9"/>
    <x v="9"/>
    <x v="1"/>
    <x v="0"/>
    <x v="45"/>
    <x v="261"/>
    <x v="2423"/>
    <x v="0"/>
    <x v="39"/>
    <x v="0"/>
  </r>
  <r>
    <x v="39"/>
    <x v="178"/>
    <x v="9"/>
    <x v="9"/>
    <x v="1"/>
    <x v="0"/>
    <x v="48"/>
    <x v="264"/>
    <x v="2424"/>
    <x v="0"/>
    <x v="39"/>
    <x v="0"/>
  </r>
  <r>
    <x v="39"/>
    <x v="180"/>
    <x v="10"/>
    <x v="10"/>
    <x v="1"/>
    <x v="0"/>
    <x v="50"/>
    <x v="266"/>
    <x v="2425"/>
    <x v="0"/>
    <x v="39"/>
    <x v="0"/>
  </r>
  <r>
    <x v="39"/>
    <x v="176"/>
    <x v="10"/>
    <x v="10"/>
    <x v="1"/>
    <x v="0"/>
    <x v="46"/>
    <x v="262"/>
    <x v="2426"/>
    <x v="0"/>
    <x v="39"/>
    <x v="0"/>
  </r>
  <r>
    <x v="39"/>
    <x v="177"/>
    <x v="11"/>
    <x v="11"/>
    <x v="1"/>
    <x v="0"/>
    <x v="47"/>
    <x v="263"/>
    <x v="2427"/>
    <x v="0"/>
    <x v="39"/>
    <x v="0"/>
  </r>
  <r>
    <x v="39"/>
    <x v="181"/>
    <x v="11"/>
    <x v="11"/>
    <x v="1"/>
    <x v="0"/>
    <x v="51"/>
    <x v="267"/>
    <x v="2428"/>
    <x v="0"/>
    <x v="39"/>
    <x v="0"/>
  </r>
  <r>
    <x v="39"/>
    <x v="182"/>
    <x v="2"/>
    <x v="2"/>
    <x v="1"/>
    <x v="0"/>
    <x v="52"/>
    <x v="268"/>
    <x v="2429"/>
    <x v="0"/>
    <x v="39"/>
    <x v="0"/>
  </r>
  <r>
    <x v="39"/>
    <x v="183"/>
    <x v="2"/>
    <x v="2"/>
    <x v="1"/>
    <x v="0"/>
    <x v="53"/>
    <x v="269"/>
    <x v="2430"/>
    <x v="0"/>
    <x v="39"/>
    <x v="0"/>
  </r>
  <r>
    <x v="39"/>
    <x v="184"/>
    <x v="6"/>
    <x v="6"/>
    <x v="1"/>
    <x v="0"/>
    <x v="54"/>
    <x v="270"/>
    <x v="2431"/>
    <x v="0"/>
    <x v="39"/>
    <x v="0"/>
  </r>
  <r>
    <x v="39"/>
    <x v="174"/>
    <x v="6"/>
    <x v="6"/>
    <x v="1"/>
    <x v="0"/>
    <x v="44"/>
    <x v="260"/>
    <x v="2432"/>
    <x v="0"/>
    <x v="39"/>
    <x v="0"/>
  </r>
  <r>
    <x v="39"/>
    <x v="179"/>
    <x v="7"/>
    <x v="7"/>
    <x v="1"/>
    <x v="1"/>
    <x v="49"/>
    <x v="265"/>
    <x v="2433"/>
    <x v="0"/>
    <x v="39"/>
    <x v="0"/>
  </r>
  <r>
    <x v="39"/>
    <x v="173"/>
    <x v="8"/>
    <x v="8"/>
    <x v="1"/>
    <x v="1"/>
    <x v="43"/>
    <x v="259"/>
    <x v="1079"/>
    <x v="0"/>
    <x v="39"/>
    <x v="0"/>
  </r>
  <r>
    <x v="39"/>
    <x v="181"/>
    <x v="11"/>
    <x v="11"/>
    <x v="1"/>
    <x v="1"/>
    <x v="51"/>
    <x v="267"/>
    <x v="2434"/>
    <x v="0"/>
    <x v="39"/>
    <x v="0"/>
  </r>
  <r>
    <x v="39"/>
    <x v="184"/>
    <x v="6"/>
    <x v="6"/>
    <x v="1"/>
    <x v="1"/>
    <x v="54"/>
    <x v="270"/>
    <x v="1757"/>
    <x v="0"/>
    <x v="39"/>
    <x v="0"/>
  </r>
  <r>
    <x v="40"/>
    <x v="171"/>
    <x v="7"/>
    <x v="7"/>
    <x v="1"/>
    <x v="2"/>
    <x v="41"/>
    <x v="257"/>
    <x v="2435"/>
    <x v="0"/>
    <x v="40"/>
    <x v="0"/>
  </r>
  <r>
    <x v="40"/>
    <x v="175"/>
    <x v="9"/>
    <x v="9"/>
    <x v="1"/>
    <x v="2"/>
    <x v="45"/>
    <x v="261"/>
    <x v="2436"/>
    <x v="0"/>
    <x v="40"/>
    <x v="0"/>
  </r>
  <r>
    <x v="40"/>
    <x v="177"/>
    <x v="11"/>
    <x v="11"/>
    <x v="1"/>
    <x v="2"/>
    <x v="47"/>
    <x v="263"/>
    <x v="2437"/>
    <x v="0"/>
    <x v="40"/>
    <x v="0"/>
  </r>
  <r>
    <x v="40"/>
    <x v="179"/>
    <x v="7"/>
    <x v="7"/>
    <x v="1"/>
    <x v="0"/>
    <x v="49"/>
    <x v="265"/>
    <x v="2438"/>
    <x v="0"/>
    <x v="40"/>
    <x v="0"/>
  </r>
  <r>
    <x v="40"/>
    <x v="171"/>
    <x v="7"/>
    <x v="7"/>
    <x v="1"/>
    <x v="0"/>
    <x v="41"/>
    <x v="257"/>
    <x v="2439"/>
    <x v="0"/>
    <x v="40"/>
    <x v="0"/>
  </r>
  <r>
    <x v="40"/>
    <x v="172"/>
    <x v="8"/>
    <x v="8"/>
    <x v="1"/>
    <x v="0"/>
    <x v="42"/>
    <x v="258"/>
    <x v="2440"/>
    <x v="0"/>
    <x v="40"/>
    <x v="0"/>
  </r>
  <r>
    <x v="40"/>
    <x v="173"/>
    <x v="8"/>
    <x v="8"/>
    <x v="1"/>
    <x v="0"/>
    <x v="43"/>
    <x v="259"/>
    <x v="2441"/>
    <x v="0"/>
    <x v="40"/>
    <x v="0"/>
  </r>
  <r>
    <x v="40"/>
    <x v="175"/>
    <x v="9"/>
    <x v="9"/>
    <x v="1"/>
    <x v="0"/>
    <x v="45"/>
    <x v="261"/>
    <x v="2442"/>
    <x v="0"/>
    <x v="40"/>
    <x v="0"/>
  </r>
  <r>
    <x v="40"/>
    <x v="178"/>
    <x v="9"/>
    <x v="9"/>
    <x v="1"/>
    <x v="0"/>
    <x v="48"/>
    <x v="264"/>
    <x v="2443"/>
    <x v="0"/>
    <x v="40"/>
    <x v="0"/>
  </r>
  <r>
    <x v="40"/>
    <x v="180"/>
    <x v="10"/>
    <x v="10"/>
    <x v="1"/>
    <x v="0"/>
    <x v="50"/>
    <x v="266"/>
    <x v="2444"/>
    <x v="0"/>
    <x v="40"/>
    <x v="0"/>
  </r>
  <r>
    <x v="40"/>
    <x v="176"/>
    <x v="10"/>
    <x v="10"/>
    <x v="1"/>
    <x v="0"/>
    <x v="46"/>
    <x v="262"/>
    <x v="2445"/>
    <x v="0"/>
    <x v="40"/>
    <x v="0"/>
  </r>
  <r>
    <x v="40"/>
    <x v="177"/>
    <x v="11"/>
    <x v="11"/>
    <x v="1"/>
    <x v="0"/>
    <x v="47"/>
    <x v="263"/>
    <x v="2446"/>
    <x v="0"/>
    <x v="40"/>
    <x v="0"/>
  </r>
  <r>
    <x v="40"/>
    <x v="181"/>
    <x v="11"/>
    <x v="11"/>
    <x v="1"/>
    <x v="0"/>
    <x v="51"/>
    <x v="267"/>
    <x v="2447"/>
    <x v="0"/>
    <x v="40"/>
    <x v="0"/>
  </r>
  <r>
    <x v="40"/>
    <x v="182"/>
    <x v="2"/>
    <x v="2"/>
    <x v="1"/>
    <x v="0"/>
    <x v="52"/>
    <x v="268"/>
    <x v="2448"/>
    <x v="0"/>
    <x v="40"/>
    <x v="0"/>
  </r>
  <r>
    <x v="40"/>
    <x v="183"/>
    <x v="2"/>
    <x v="2"/>
    <x v="1"/>
    <x v="0"/>
    <x v="53"/>
    <x v="269"/>
    <x v="2449"/>
    <x v="0"/>
    <x v="40"/>
    <x v="0"/>
  </r>
  <r>
    <x v="40"/>
    <x v="184"/>
    <x v="6"/>
    <x v="6"/>
    <x v="1"/>
    <x v="0"/>
    <x v="54"/>
    <x v="270"/>
    <x v="2450"/>
    <x v="0"/>
    <x v="40"/>
    <x v="0"/>
  </r>
  <r>
    <x v="40"/>
    <x v="174"/>
    <x v="6"/>
    <x v="6"/>
    <x v="1"/>
    <x v="0"/>
    <x v="44"/>
    <x v="260"/>
    <x v="2451"/>
    <x v="0"/>
    <x v="40"/>
    <x v="0"/>
  </r>
  <r>
    <x v="40"/>
    <x v="173"/>
    <x v="8"/>
    <x v="8"/>
    <x v="1"/>
    <x v="1"/>
    <x v="43"/>
    <x v="259"/>
    <x v="2452"/>
    <x v="0"/>
    <x v="40"/>
    <x v="0"/>
  </r>
  <r>
    <x v="40"/>
    <x v="175"/>
    <x v="9"/>
    <x v="9"/>
    <x v="1"/>
    <x v="1"/>
    <x v="45"/>
    <x v="261"/>
    <x v="2453"/>
    <x v="0"/>
    <x v="40"/>
    <x v="0"/>
  </r>
  <r>
    <x v="40"/>
    <x v="178"/>
    <x v="9"/>
    <x v="9"/>
    <x v="1"/>
    <x v="1"/>
    <x v="48"/>
    <x v="264"/>
    <x v="2454"/>
    <x v="0"/>
    <x v="40"/>
    <x v="0"/>
  </r>
  <r>
    <x v="40"/>
    <x v="180"/>
    <x v="10"/>
    <x v="10"/>
    <x v="1"/>
    <x v="1"/>
    <x v="50"/>
    <x v="266"/>
    <x v="2455"/>
    <x v="0"/>
    <x v="40"/>
    <x v="0"/>
  </r>
  <r>
    <x v="40"/>
    <x v="176"/>
    <x v="10"/>
    <x v="10"/>
    <x v="1"/>
    <x v="1"/>
    <x v="46"/>
    <x v="262"/>
    <x v="2456"/>
    <x v="0"/>
    <x v="40"/>
    <x v="0"/>
  </r>
  <r>
    <x v="40"/>
    <x v="177"/>
    <x v="11"/>
    <x v="11"/>
    <x v="1"/>
    <x v="1"/>
    <x v="47"/>
    <x v="263"/>
    <x v="2457"/>
    <x v="0"/>
    <x v="40"/>
    <x v="0"/>
  </r>
  <r>
    <x v="40"/>
    <x v="181"/>
    <x v="11"/>
    <x v="11"/>
    <x v="1"/>
    <x v="1"/>
    <x v="51"/>
    <x v="267"/>
    <x v="5"/>
    <x v="0"/>
    <x v="40"/>
    <x v="0"/>
  </r>
  <r>
    <x v="40"/>
    <x v="182"/>
    <x v="2"/>
    <x v="2"/>
    <x v="1"/>
    <x v="1"/>
    <x v="52"/>
    <x v="268"/>
    <x v="2458"/>
    <x v="0"/>
    <x v="40"/>
    <x v="0"/>
  </r>
  <r>
    <x v="40"/>
    <x v="183"/>
    <x v="2"/>
    <x v="2"/>
    <x v="1"/>
    <x v="1"/>
    <x v="53"/>
    <x v="269"/>
    <x v="2459"/>
    <x v="0"/>
    <x v="40"/>
    <x v="0"/>
  </r>
  <r>
    <x v="40"/>
    <x v="184"/>
    <x v="6"/>
    <x v="6"/>
    <x v="1"/>
    <x v="1"/>
    <x v="54"/>
    <x v="270"/>
    <x v="2460"/>
    <x v="0"/>
    <x v="40"/>
    <x v="0"/>
  </r>
  <r>
    <x v="40"/>
    <x v="174"/>
    <x v="6"/>
    <x v="6"/>
    <x v="1"/>
    <x v="1"/>
    <x v="44"/>
    <x v="260"/>
    <x v="2461"/>
    <x v="0"/>
    <x v="40"/>
    <x v="0"/>
  </r>
  <r>
    <x v="41"/>
    <x v="171"/>
    <x v="7"/>
    <x v="7"/>
    <x v="1"/>
    <x v="0"/>
    <x v="41"/>
    <x v="257"/>
    <x v="2462"/>
    <x v="0"/>
    <x v="41"/>
    <x v="0"/>
  </r>
  <r>
    <x v="43"/>
    <x v="171"/>
    <x v="7"/>
    <x v="7"/>
    <x v="1"/>
    <x v="0"/>
    <x v="41"/>
    <x v="257"/>
    <x v="879"/>
    <x v="0"/>
    <x v="43"/>
    <x v="0"/>
  </r>
  <r>
    <x v="43"/>
    <x v="180"/>
    <x v="10"/>
    <x v="10"/>
    <x v="1"/>
    <x v="0"/>
    <x v="50"/>
    <x v="266"/>
    <x v="2463"/>
    <x v="0"/>
    <x v="43"/>
    <x v="0"/>
  </r>
  <r>
    <x v="43"/>
    <x v="176"/>
    <x v="10"/>
    <x v="10"/>
    <x v="1"/>
    <x v="0"/>
    <x v="46"/>
    <x v="262"/>
    <x v="2464"/>
    <x v="0"/>
    <x v="43"/>
    <x v="0"/>
  </r>
  <r>
    <x v="43"/>
    <x v="177"/>
    <x v="11"/>
    <x v="11"/>
    <x v="1"/>
    <x v="0"/>
    <x v="47"/>
    <x v="263"/>
    <x v="2465"/>
    <x v="0"/>
    <x v="43"/>
    <x v="0"/>
  </r>
  <r>
    <x v="43"/>
    <x v="182"/>
    <x v="2"/>
    <x v="2"/>
    <x v="1"/>
    <x v="0"/>
    <x v="52"/>
    <x v="268"/>
    <x v="2466"/>
    <x v="0"/>
    <x v="43"/>
    <x v="0"/>
  </r>
  <r>
    <x v="44"/>
    <x v="184"/>
    <x v="6"/>
    <x v="6"/>
    <x v="1"/>
    <x v="1"/>
    <x v="54"/>
    <x v="270"/>
    <x v="287"/>
    <x v="0"/>
    <x v="44"/>
    <x v="0"/>
  </r>
  <r>
    <x v="45"/>
    <x v="171"/>
    <x v="7"/>
    <x v="7"/>
    <x v="1"/>
    <x v="0"/>
    <x v="41"/>
    <x v="257"/>
    <x v="676"/>
    <x v="0"/>
    <x v="45"/>
    <x v="0"/>
  </r>
  <r>
    <x v="45"/>
    <x v="173"/>
    <x v="8"/>
    <x v="8"/>
    <x v="1"/>
    <x v="0"/>
    <x v="43"/>
    <x v="259"/>
    <x v="2467"/>
    <x v="0"/>
    <x v="45"/>
    <x v="0"/>
  </r>
  <r>
    <x v="45"/>
    <x v="178"/>
    <x v="9"/>
    <x v="9"/>
    <x v="1"/>
    <x v="0"/>
    <x v="48"/>
    <x v="264"/>
    <x v="2468"/>
    <x v="0"/>
    <x v="45"/>
    <x v="0"/>
  </r>
  <r>
    <x v="45"/>
    <x v="180"/>
    <x v="10"/>
    <x v="10"/>
    <x v="1"/>
    <x v="0"/>
    <x v="50"/>
    <x v="266"/>
    <x v="2469"/>
    <x v="0"/>
    <x v="45"/>
    <x v="0"/>
  </r>
  <r>
    <x v="45"/>
    <x v="172"/>
    <x v="8"/>
    <x v="8"/>
    <x v="1"/>
    <x v="1"/>
    <x v="42"/>
    <x v="258"/>
    <x v="2470"/>
    <x v="0"/>
    <x v="45"/>
    <x v="0"/>
  </r>
  <r>
    <x v="45"/>
    <x v="175"/>
    <x v="9"/>
    <x v="9"/>
    <x v="1"/>
    <x v="1"/>
    <x v="45"/>
    <x v="261"/>
    <x v="1505"/>
    <x v="0"/>
    <x v="45"/>
    <x v="0"/>
  </r>
  <r>
    <x v="45"/>
    <x v="180"/>
    <x v="10"/>
    <x v="10"/>
    <x v="1"/>
    <x v="1"/>
    <x v="50"/>
    <x v="266"/>
    <x v="2161"/>
    <x v="0"/>
    <x v="45"/>
    <x v="0"/>
  </r>
  <r>
    <x v="45"/>
    <x v="176"/>
    <x v="10"/>
    <x v="10"/>
    <x v="1"/>
    <x v="1"/>
    <x v="46"/>
    <x v="262"/>
    <x v="2471"/>
    <x v="0"/>
    <x v="45"/>
    <x v="0"/>
  </r>
  <r>
    <x v="45"/>
    <x v="183"/>
    <x v="2"/>
    <x v="2"/>
    <x v="1"/>
    <x v="1"/>
    <x v="53"/>
    <x v="269"/>
    <x v="2472"/>
    <x v="0"/>
    <x v="45"/>
    <x v="0"/>
  </r>
  <r>
    <x v="46"/>
    <x v="180"/>
    <x v="10"/>
    <x v="10"/>
    <x v="1"/>
    <x v="0"/>
    <x v="50"/>
    <x v="266"/>
    <x v="2473"/>
    <x v="0"/>
    <x v="46"/>
    <x v="0"/>
  </r>
  <r>
    <x v="46"/>
    <x v="176"/>
    <x v="10"/>
    <x v="10"/>
    <x v="1"/>
    <x v="0"/>
    <x v="46"/>
    <x v="262"/>
    <x v="1980"/>
    <x v="0"/>
    <x v="46"/>
    <x v="0"/>
  </r>
  <r>
    <x v="46"/>
    <x v="172"/>
    <x v="8"/>
    <x v="8"/>
    <x v="1"/>
    <x v="1"/>
    <x v="42"/>
    <x v="258"/>
    <x v="2474"/>
    <x v="0"/>
    <x v="46"/>
    <x v="0"/>
  </r>
  <r>
    <x v="46"/>
    <x v="173"/>
    <x v="8"/>
    <x v="8"/>
    <x v="1"/>
    <x v="1"/>
    <x v="43"/>
    <x v="259"/>
    <x v="384"/>
    <x v="0"/>
    <x v="46"/>
    <x v="0"/>
  </r>
  <r>
    <x v="47"/>
    <x v="175"/>
    <x v="9"/>
    <x v="9"/>
    <x v="1"/>
    <x v="2"/>
    <x v="45"/>
    <x v="261"/>
    <x v="2475"/>
    <x v="0"/>
    <x v="47"/>
    <x v="0"/>
  </r>
  <r>
    <x v="47"/>
    <x v="178"/>
    <x v="9"/>
    <x v="9"/>
    <x v="1"/>
    <x v="2"/>
    <x v="48"/>
    <x v="264"/>
    <x v="2476"/>
    <x v="0"/>
    <x v="47"/>
    <x v="0"/>
  </r>
  <r>
    <x v="47"/>
    <x v="180"/>
    <x v="10"/>
    <x v="10"/>
    <x v="1"/>
    <x v="2"/>
    <x v="50"/>
    <x v="266"/>
    <x v="2477"/>
    <x v="0"/>
    <x v="47"/>
    <x v="0"/>
  </r>
  <r>
    <x v="47"/>
    <x v="176"/>
    <x v="10"/>
    <x v="10"/>
    <x v="1"/>
    <x v="2"/>
    <x v="46"/>
    <x v="262"/>
    <x v="2478"/>
    <x v="0"/>
    <x v="47"/>
    <x v="0"/>
  </r>
  <r>
    <x v="47"/>
    <x v="177"/>
    <x v="11"/>
    <x v="11"/>
    <x v="1"/>
    <x v="2"/>
    <x v="47"/>
    <x v="263"/>
    <x v="2479"/>
    <x v="0"/>
    <x v="47"/>
    <x v="0"/>
  </r>
  <r>
    <x v="47"/>
    <x v="183"/>
    <x v="2"/>
    <x v="2"/>
    <x v="1"/>
    <x v="2"/>
    <x v="53"/>
    <x v="269"/>
    <x v="2480"/>
    <x v="0"/>
    <x v="47"/>
    <x v="0"/>
  </r>
  <r>
    <x v="47"/>
    <x v="184"/>
    <x v="6"/>
    <x v="6"/>
    <x v="1"/>
    <x v="2"/>
    <x v="54"/>
    <x v="270"/>
    <x v="2481"/>
    <x v="0"/>
    <x v="47"/>
    <x v="0"/>
  </r>
  <r>
    <x v="47"/>
    <x v="174"/>
    <x v="6"/>
    <x v="6"/>
    <x v="1"/>
    <x v="2"/>
    <x v="44"/>
    <x v="260"/>
    <x v="2474"/>
    <x v="0"/>
    <x v="47"/>
    <x v="0"/>
  </r>
  <r>
    <x v="47"/>
    <x v="179"/>
    <x v="7"/>
    <x v="7"/>
    <x v="1"/>
    <x v="0"/>
    <x v="49"/>
    <x v="265"/>
    <x v="2482"/>
    <x v="0"/>
    <x v="47"/>
    <x v="0"/>
  </r>
  <r>
    <x v="47"/>
    <x v="171"/>
    <x v="7"/>
    <x v="7"/>
    <x v="1"/>
    <x v="0"/>
    <x v="41"/>
    <x v="257"/>
    <x v="2483"/>
    <x v="0"/>
    <x v="47"/>
    <x v="0"/>
  </r>
  <r>
    <x v="47"/>
    <x v="172"/>
    <x v="8"/>
    <x v="8"/>
    <x v="1"/>
    <x v="0"/>
    <x v="42"/>
    <x v="258"/>
    <x v="2484"/>
    <x v="0"/>
    <x v="47"/>
    <x v="0"/>
  </r>
  <r>
    <x v="47"/>
    <x v="173"/>
    <x v="8"/>
    <x v="8"/>
    <x v="1"/>
    <x v="0"/>
    <x v="43"/>
    <x v="259"/>
    <x v="2485"/>
    <x v="0"/>
    <x v="47"/>
    <x v="0"/>
  </r>
  <r>
    <x v="47"/>
    <x v="175"/>
    <x v="9"/>
    <x v="9"/>
    <x v="1"/>
    <x v="0"/>
    <x v="45"/>
    <x v="261"/>
    <x v="2486"/>
    <x v="0"/>
    <x v="47"/>
    <x v="0"/>
  </r>
  <r>
    <x v="47"/>
    <x v="178"/>
    <x v="9"/>
    <x v="9"/>
    <x v="1"/>
    <x v="0"/>
    <x v="48"/>
    <x v="264"/>
    <x v="2487"/>
    <x v="0"/>
    <x v="47"/>
    <x v="0"/>
  </r>
  <r>
    <x v="47"/>
    <x v="180"/>
    <x v="10"/>
    <x v="10"/>
    <x v="1"/>
    <x v="0"/>
    <x v="50"/>
    <x v="266"/>
    <x v="2488"/>
    <x v="0"/>
    <x v="47"/>
    <x v="0"/>
  </r>
  <r>
    <x v="47"/>
    <x v="176"/>
    <x v="10"/>
    <x v="10"/>
    <x v="1"/>
    <x v="0"/>
    <x v="46"/>
    <x v="262"/>
    <x v="2489"/>
    <x v="0"/>
    <x v="47"/>
    <x v="0"/>
  </r>
  <r>
    <x v="47"/>
    <x v="177"/>
    <x v="11"/>
    <x v="11"/>
    <x v="1"/>
    <x v="0"/>
    <x v="47"/>
    <x v="263"/>
    <x v="2490"/>
    <x v="0"/>
    <x v="47"/>
    <x v="0"/>
  </r>
  <r>
    <x v="47"/>
    <x v="181"/>
    <x v="11"/>
    <x v="11"/>
    <x v="1"/>
    <x v="0"/>
    <x v="51"/>
    <x v="267"/>
    <x v="2491"/>
    <x v="0"/>
    <x v="47"/>
    <x v="0"/>
  </r>
  <r>
    <x v="47"/>
    <x v="182"/>
    <x v="2"/>
    <x v="2"/>
    <x v="1"/>
    <x v="0"/>
    <x v="52"/>
    <x v="268"/>
    <x v="2492"/>
    <x v="0"/>
    <x v="47"/>
    <x v="0"/>
  </r>
  <r>
    <x v="47"/>
    <x v="183"/>
    <x v="2"/>
    <x v="2"/>
    <x v="1"/>
    <x v="0"/>
    <x v="53"/>
    <x v="269"/>
    <x v="2493"/>
    <x v="0"/>
    <x v="47"/>
    <x v="0"/>
  </r>
  <r>
    <x v="47"/>
    <x v="184"/>
    <x v="6"/>
    <x v="6"/>
    <x v="1"/>
    <x v="0"/>
    <x v="54"/>
    <x v="270"/>
    <x v="2494"/>
    <x v="0"/>
    <x v="47"/>
    <x v="0"/>
  </r>
  <r>
    <x v="47"/>
    <x v="174"/>
    <x v="6"/>
    <x v="6"/>
    <x v="1"/>
    <x v="0"/>
    <x v="44"/>
    <x v="260"/>
    <x v="2495"/>
    <x v="0"/>
    <x v="47"/>
    <x v="0"/>
  </r>
  <r>
    <x v="47"/>
    <x v="171"/>
    <x v="7"/>
    <x v="7"/>
    <x v="1"/>
    <x v="1"/>
    <x v="41"/>
    <x v="257"/>
    <x v="2496"/>
    <x v="0"/>
    <x v="47"/>
    <x v="0"/>
  </r>
  <r>
    <x v="47"/>
    <x v="172"/>
    <x v="8"/>
    <x v="8"/>
    <x v="1"/>
    <x v="1"/>
    <x v="42"/>
    <x v="258"/>
    <x v="2497"/>
    <x v="0"/>
    <x v="47"/>
    <x v="0"/>
  </r>
  <r>
    <x v="47"/>
    <x v="173"/>
    <x v="8"/>
    <x v="8"/>
    <x v="1"/>
    <x v="1"/>
    <x v="43"/>
    <x v="259"/>
    <x v="2498"/>
    <x v="0"/>
    <x v="47"/>
    <x v="0"/>
  </r>
  <r>
    <x v="47"/>
    <x v="175"/>
    <x v="9"/>
    <x v="9"/>
    <x v="1"/>
    <x v="1"/>
    <x v="45"/>
    <x v="261"/>
    <x v="2499"/>
    <x v="0"/>
    <x v="47"/>
    <x v="0"/>
  </r>
  <r>
    <x v="47"/>
    <x v="178"/>
    <x v="9"/>
    <x v="9"/>
    <x v="1"/>
    <x v="1"/>
    <x v="48"/>
    <x v="264"/>
    <x v="2500"/>
    <x v="0"/>
    <x v="47"/>
    <x v="0"/>
  </r>
  <r>
    <x v="47"/>
    <x v="180"/>
    <x v="10"/>
    <x v="10"/>
    <x v="1"/>
    <x v="1"/>
    <x v="50"/>
    <x v="266"/>
    <x v="2501"/>
    <x v="0"/>
    <x v="47"/>
    <x v="0"/>
  </r>
  <r>
    <x v="47"/>
    <x v="176"/>
    <x v="10"/>
    <x v="10"/>
    <x v="1"/>
    <x v="1"/>
    <x v="46"/>
    <x v="262"/>
    <x v="2502"/>
    <x v="0"/>
    <x v="47"/>
    <x v="0"/>
  </r>
  <r>
    <x v="47"/>
    <x v="177"/>
    <x v="11"/>
    <x v="11"/>
    <x v="1"/>
    <x v="1"/>
    <x v="47"/>
    <x v="263"/>
    <x v="2503"/>
    <x v="0"/>
    <x v="47"/>
    <x v="0"/>
  </r>
  <r>
    <x v="47"/>
    <x v="181"/>
    <x v="11"/>
    <x v="11"/>
    <x v="1"/>
    <x v="1"/>
    <x v="51"/>
    <x v="267"/>
    <x v="2504"/>
    <x v="0"/>
    <x v="47"/>
    <x v="0"/>
  </r>
  <r>
    <x v="47"/>
    <x v="182"/>
    <x v="2"/>
    <x v="2"/>
    <x v="1"/>
    <x v="1"/>
    <x v="52"/>
    <x v="268"/>
    <x v="2505"/>
    <x v="0"/>
    <x v="47"/>
    <x v="0"/>
  </r>
  <r>
    <x v="47"/>
    <x v="183"/>
    <x v="2"/>
    <x v="2"/>
    <x v="1"/>
    <x v="1"/>
    <x v="53"/>
    <x v="269"/>
    <x v="2506"/>
    <x v="0"/>
    <x v="47"/>
    <x v="0"/>
  </r>
  <r>
    <x v="47"/>
    <x v="184"/>
    <x v="6"/>
    <x v="6"/>
    <x v="1"/>
    <x v="1"/>
    <x v="54"/>
    <x v="270"/>
    <x v="2507"/>
    <x v="0"/>
    <x v="47"/>
    <x v="0"/>
  </r>
  <r>
    <x v="47"/>
    <x v="174"/>
    <x v="6"/>
    <x v="6"/>
    <x v="1"/>
    <x v="1"/>
    <x v="44"/>
    <x v="260"/>
    <x v="2508"/>
    <x v="0"/>
    <x v="47"/>
    <x v="0"/>
  </r>
  <r>
    <x v="48"/>
    <x v="171"/>
    <x v="7"/>
    <x v="7"/>
    <x v="1"/>
    <x v="0"/>
    <x v="41"/>
    <x v="257"/>
    <x v="2509"/>
    <x v="0"/>
    <x v="48"/>
    <x v="0"/>
  </r>
  <r>
    <x v="48"/>
    <x v="178"/>
    <x v="9"/>
    <x v="9"/>
    <x v="1"/>
    <x v="1"/>
    <x v="48"/>
    <x v="264"/>
    <x v="2510"/>
    <x v="0"/>
    <x v="48"/>
    <x v="0"/>
  </r>
  <r>
    <x v="48"/>
    <x v="181"/>
    <x v="11"/>
    <x v="11"/>
    <x v="1"/>
    <x v="1"/>
    <x v="51"/>
    <x v="267"/>
    <x v="2511"/>
    <x v="0"/>
    <x v="48"/>
    <x v="0"/>
  </r>
  <r>
    <x v="49"/>
    <x v="175"/>
    <x v="9"/>
    <x v="9"/>
    <x v="1"/>
    <x v="0"/>
    <x v="45"/>
    <x v="261"/>
    <x v="2123"/>
    <x v="0"/>
    <x v="49"/>
    <x v="0"/>
  </r>
  <r>
    <x v="49"/>
    <x v="180"/>
    <x v="10"/>
    <x v="10"/>
    <x v="1"/>
    <x v="0"/>
    <x v="50"/>
    <x v="266"/>
    <x v="361"/>
    <x v="0"/>
    <x v="49"/>
    <x v="0"/>
  </r>
  <r>
    <x v="49"/>
    <x v="176"/>
    <x v="10"/>
    <x v="10"/>
    <x v="1"/>
    <x v="0"/>
    <x v="46"/>
    <x v="262"/>
    <x v="2512"/>
    <x v="0"/>
    <x v="49"/>
    <x v="0"/>
  </r>
  <r>
    <x v="49"/>
    <x v="177"/>
    <x v="11"/>
    <x v="11"/>
    <x v="1"/>
    <x v="1"/>
    <x v="47"/>
    <x v="263"/>
    <x v="2513"/>
    <x v="0"/>
    <x v="49"/>
    <x v="0"/>
  </r>
  <r>
    <x v="50"/>
    <x v="179"/>
    <x v="7"/>
    <x v="7"/>
    <x v="1"/>
    <x v="0"/>
    <x v="49"/>
    <x v="265"/>
    <x v="2514"/>
    <x v="0"/>
    <x v="50"/>
    <x v="0"/>
  </r>
  <r>
    <x v="50"/>
    <x v="171"/>
    <x v="7"/>
    <x v="7"/>
    <x v="1"/>
    <x v="0"/>
    <x v="41"/>
    <x v="257"/>
    <x v="2515"/>
    <x v="0"/>
    <x v="50"/>
    <x v="0"/>
  </r>
  <r>
    <x v="50"/>
    <x v="180"/>
    <x v="10"/>
    <x v="10"/>
    <x v="1"/>
    <x v="0"/>
    <x v="50"/>
    <x v="266"/>
    <x v="2516"/>
    <x v="0"/>
    <x v="50"/>
    <x v="0"/>
  </r>
  <r>
    <x v="50"/>
    <x v="176"/>
    <x v="10"/>
    <x v="10"/>
    <x v="1"/>
    <x v="0"/>
    <x v="46"/>
    <x v="262"/>
    <x v="2517"/>
    <x v="0"/>
    <x v="50"/>
    <x v="0"/>
  </r>
  <r>
    <x v="50"/>
    <x v="177"/>
    <x v="11"/>
    <x v="11"/>
    <x v="1"/>
    <x v="0"/>
    <x v="47"/>
    <x v="263"/>
    <x v="2518"/>
    <x v="0"/>
    <x v="50"/>
    <x v="0"/>
  </r>
  <r>
    <x v="51"/>
    <x v="178"/>
    <x v="9"/>
    <x v="9"/>
    <x v="1"/>
    <x v="2"/>
    <x v="48"/>
    <x v="264"/>
    <x v="2519"/>
    <x v="0"/>
    <x v="51"/>
    <x v="0"/>
  </r>
  <r>
    <x v="51"/>
    <x v="180"/>
    <x v="10"/>
    <x v="10"/>
    <x v="1"/>
    <x v="0"/>
    <x v="50"/>
    <x v="266"/>
    <x v="490"/>
    <x v="0"/>
    <x v="51"/>
    <x v="0"/>
  </r>
  <r>
    <x v="51"/>
    <x v="176"/>
    <x v="10"/>
    <x v="10"/>
    <x v="1"/>
    <x v="0"/>
    <x v="46"/>
    <x v="262"/>
    <x v="2520"/>
    <x v="0"/>
    <x v="51"/>
    <x v="0"/>
  </r>
  <r>
    <x v="51"/>
    <x v="184"/>
    <x v="6"/>
    <x v="6"/>
    <x v="1"/>
    <x v="0"/>
    <x v="54"/>
    <x v="270"/>
    <x v="2521"/>
    <x v="0"/>
    <x v="51"/>
    <x v="0"/>
  </r>
  <r>
    <x v="51"/>
    <x v="184"/>
    <x v="6"/>
    <x v="6"/>
    <x v="1"/>
    <x v="1"/>
    <x v="54"/>
    <x v="270"/>
    <x v="2522"/>
    <x v="0"/>
    <x v="51"/>
    <x v="0"/>
  </r>
  <r>
    <x v="52"/>
    <x v="171"/>
    <x v="7"/>
    <x v="7"/>
    <x v="1"/>
    <x v="0"/>
    <x v="41"/>
    <x v="257"/>
    <x v="1431"/>
    <x v="0"/>
    <x v="52"/>
    <x v="0"/>
  </r>
  <r>
    <x v="52"/>
    <x v="181"/>
    <x v="11"/>
    <x v="11"/>
    <x v="1"/>
    <x v="0"/>
    <x v="51"/>
    <x v="267"/>
    <x v="2523"/>
    <x v="0"/>
    <x v="52"/>
    <x v="0"/>
  </r>
  <r>
    <x v="52"/>
    <x v="174"/>
    <x v="6"/>
    <x v="6"/>
    <x v="1"/>
    <x v="0"/>
    <x v="44"/>
    <x v="260"/>
    <x v="841"/>
    <x v="0"/>
    <x v="52"/>
    <x v="0"/>
  </r>
  <r>
    <x v="53"/>
    <x v="179"/>
    <x v="7"/>
    <x v="7"/>
    <x v="1"/>
    <x v="0"/>
    <x v="49"/>
    <x v="265"/>
    <x v="2524"/>
    <x v="0"/>
    <x v="53"/>
    <x v="0"/>
  </r>
  <r>
    <x v="53"/>
    <x v="171"/>
    <x v="7"/>
    <x v="7"/>
    <x v="1"/>
    <x v="0"/>
    <x v="41"/>
    <x v="257"/>
    <x v="2525"/>
    <x v="0"/>
    <x v="53"/>
    <x v="0"/>
  </r>
  <r>
    <x v="53"/>
    <x v="172"/>
    <x v="8"/>
    <x v="8"/>
    <x v="1"/>
    <x v="0"/>
    <x v="42"/>
    <x v="258"/>
    <x v="2526"/>
    <x v="0"/>
    <x v="53"/>
    <x v="0"/>
  </r>
  <r>
    <x v="53"/>
    <x v="173"/>
    <x v="8"/>
    <x v="8"/>
    <x v="1"/>
    <x v="0"/>
    <x v="43"/>
    <x v="259"/>
    <x v="2527"/>
    <x v="0"/>
    <x v="53"/>
    <x v="0"/>
  </r>
  <r>
    <x v="53"/>
    <x v="175"/>
    <x v="9"/>
    <x v="9"/>
    <x v="1"/>
    <x v="0"/>
    <x v="45"/>
    <x v="261"/>
    <x v="2528"/>
    <x v="0"/>
    <x v="53"/>
    <x v="0"/>
  </r>
  <r>
    <x v="53"/>
    <x v="178"/>
    <x v="9"/>
    <x v="9"/>
    <x v="1"/>
    <x v="0"/>
    <x v="48"/>
    <x v="264"/>
    <x v="2529"/>
    <x v="0"/>
    <x v="53"/>
    <x v="0"/>
  </r>
  <r>
    <x v="53"/>
    <x v="180"/>
    <x v="10"/>
    <x v="10"/>
    <x v="1"/>
    <x v="0"/>
    <x v="50"/>
    <x v="266"/>
    <x v="2530"/>
    <x v="0"/>
    <x v="53"/>
    <x v="0"/>
  </r>
  <r>
    <x v="53"/>
    <x v="176"/>
    <x v="10"/>
    <x v="10"/>
    <x v="1"/>
    <x v="0"/>
    <x v="46"/>
    <x v="262"/>
    <x v="1230"/>
    <x v="0"/>
    <x v="53"/>
    <x v="0"/>
  </r>
  <r>
    <x v="53"/>
    <x v="177"/>
    <x v="11"/>
    <x v="11"/>
    <x v="1"/>
    <x v="0"/>
    <x v="47"/>
    <x v="263"/>
    <x v="2531"/>
    <x v="0"/>
    <x v="53"/>
    <x v="0"/>
  </r>
  <r>
    <x v="53"/>
    <x v="181"/>
    <x v="11"/>
    <x v="11"/>
    <x v="1"/>
    <x v="0"/>
    <x v="51"/>
    <x v="267"/>
    <x v="2532"/>
    <x v="0"/>
    <x v="53"/>
    <x v="0"/>
  </r>
  <r>
    <x v="53"/>
    <x v="182"/>
    <x v="2"/>
    <x v="2"/>
    <x v="1"/>
    <x v="0"/>
    <x v="52"/>
    <x v="268"/>
    <x v="2533"/>
    <x v="0"/>
    <x v="53"/>
    <x v="0"/>
  </r>
  <r>
    <x v="53"/>
    <x v="183"/>
    <x v="2"/>
    <x v="2"/>
    <x v="1"/>
    <x v="0"/>
    <x v="53"/>
    <x v="269"/>
    <x v="2534"/>
    <x v="0"/>
    <x v="53"/>
    <x v="0"/>
  </r>
  <r>
    <x v="53"/>
    <x v="184"/>
    <x v="6"/>
    <x v="6"/>
    <x v="1"/>
    <x v="0"/>
    <x v="54"/>
    <x v="270"/>
    <x v="2535"/>
    <x v="0"/>
    <x v="53"/>
    <x v="0"/>
  </r>
  <r>
    <x v="53"/>
    <x v="174"/>
    <x v="6"/>
    <x v="6"/>
    <x v="1"/>
    <x v="0"/>
    <x v="44"/>
    <x v="260"/>
    <x v="2536"/>
    <x v="0"/>
    <x v="53"/>
    <x v="0"/>
  </r>
  <r>
    <x v="54"/>
    <x v="172"/>
    <x v="8"/>
    <x v="8"/>
    <x v="1"/>
    <x v="2"/>
    <x v="42"/>
    <x v="258"/>
    <x v="2537"/>
    <x v="0"/>
    <x v="54"/>
    <x v="0"/>
  </r>
  <r>
    <x v="54"/>
    <x v="171"/>
    <x v="7"/>
    <x v="7"/>
    <x v="1"/>
    <x v="0"/>
    <x v="41"/>
    <x v="257"/>
    <x v="2538"/>
    <x v="0"/>
    <x v="54"/>
    <x v="0"/>
  </r>
  <r>
    <x v="55"/>
    <x v="176"/>
    <x v="10"/>
    <x v="10"/>
    <x v="1"/>
    <x v="3"/>
    <x v="46"/>
    <x v="262"/>
    <x v="2539"/>
    <x v="0"/>
    <x v="55"/>
    <x v="0"/>
  </r>
  <r>
    <x v="55"/>
    <x v="177"/>
    <x v="11"/>
    <x v="11"/>
    <x v="1"/>
    <x v="3"/>
    <x v="47"/>
    <x v="263"/>
    <x v="2540"/>
    <x v="0"/>
    <x v="55"/>
    <x v="0"/>
  </r>
  <r>
    <x v="55"/>
    <x v="179"/>
    <x v="7"/>
    <x v="7"/>
    <x v="1"/>
    <x v="4"/>
    <x v="49"/>
    <x v="265"/>
    <x v="2541"/>
    <x v="0"/>
    <x v="55"/>
    <x v="0"/>
  </r>
  <r>
    <x v="55"/>
    <x v="171"/>
    <x v="7"/>
    <x v="7"/>
    <x v="1"/>
    <x v="4"/>
    <x v="41"/>
    <x v="257"/>
    <x v="2542"/>
    <x v="0"/>
    <x v="55"/>
    <x v="0"/>
  </r>
  <r>
    <x v="55"/>
    <x v="172"/>
    <x v="8"/>
    <x v="8"/>
    <x v="1"/>
    <x v="4"/>
    <x v="42"/>
    <x v="258"/>
    <x v="2543"/>
    <x v="0"/>
    <x v="55"/>
    <x v="0"/>
  </r>
  <r>
    <x v="55"/>
    <x v="175"/>
    <x v="9"/>
    <x v="9"/>
    <x v="1"/>
    <x v="4"/>
    <x v="45"/>
    <x v="261"/>
    <x v="2544"/>
    <x v="0"/>
    <x v="55"/>
    <x v="0"/>
  </r>
  <r>
    <x v="55"/>
    <x v="178"/>
    <x v="9"/>
    <x v="9"/>
    <x v="1"/>
    <x v="4"/>
    <x v="48"/>
    <x v="264"/>
    <x v="2545"/>
    <x v="0"/>
    <x v="55"/>
    <x v="0"/>
  </r>
  <r>
    <x v="55"/>
    <x v="176"/>
    <x v="10"/>
    <x v="10"/>
    <x v="1"/>
    <x v="4"/>
    <x v="46"/>
    <x v="262"/>
    <x v="2546"/>
    <x v="0"/>
    <x v="55"/>
    <x v="0"/>
  </r>
  <r>
    <x v="55"/>
    <x v="177"/>
    <x v="11"/>
    <x v="11"/>
    <x v="1"/>
    <x v="4"/>
    <x v="47"/>
    <x v="263"/>
    <x v="2547"/>
    <x v="0"/>
    <x v="55"/>
    <x v="0"/>
  </r>
  <r>
    <x v="55"/>
    <x v="181"/>
    <x v="11"/>
    <x v="11"/>
    <x v="1"/>
    <x v="4"/>
    <x v="51"/>
    <x v="267"/>
    <x v="2548"/>
    <x v="0"/>
    <x v="55"/>
    <x v="0"/>
  </r>
  <r>
    <x v="55"/>
    <x v="182"/>
    <x v="2"/>
    <x v="2"/>
    <x v="1"/>
    <x v="4"/>
    <x v="52"/>
    <x v="268"/>
    <x v="2549"/>
    <x v="0"/>
    <x v="55"/>
    <x v="0"/>
  </r>
  <r>
    <x v="55"/>
    <x v="183"/>
    <x v="2"/>
    <x v="2"/>
    <x v="1"/>
    <x v="4"/>
    <x v="53"/>
    <x v="269"/>
    <x v="2550"/>
    <x v="0"/>
    <x v="55"/>
    <x v="0"/>
  </r>
  <r>
    <x v="55"/>
    <x v="184"/>
    <x v="6"/>
    <x v="6"/>
    <x v="1"/>
    <x v="4"/>
    <x v="54"/>
    <x v="270"/>
    <x v="2551"/>
    <x v="0"/>
    <x v="55"/>
    <x v="0"/>
  </r>
  <r>
    <x v="55"/>
    <x v="174"/>
    <x v="6"/>
    <x v="6"/>
    <x v="1"/>
    <x v="4"/>
    <x v="44"/>
    <x v="260"/>
    <x v="2552"/>
    <x v="0"/>
    <x v="55"/>
    <x v="0"/>
  </r>
  <r>
    <x v="55"/>
    <x v="177"/>
    <x v="11"/>
    <x v="11"/>
    <x v="1"/>
    <x v="5"/>
    <x v="47"/>
    <x v="263"/>
    <x v="2553"/>
    <x v="0"/>
    <x v="55"/>
    <x v="0"/>
  </r>
  <r>
    <x v="55"/>
    <x v="171"/>
    <x v="7"/>
    <x v="7"/>
    <x v="1"/>
    <x v="6"/>
    <x v="41"/>
    <x v="257"/>
    <x v="2554"/>
    <x v="0"/>
    <x v="55"/>
    <x v="0"/>
  </r>
  <r>
    <x v="55"/>
    <x v="172"/>
    <x v="8"/>
    <x v="8"/>
    <x v="1"/>
    <x v="6"/>
    <x v="42"/>
    <x v="258"/>
    <x v="2555"/>
    <x v="0"/>
    <x v="55"/>
    <x v="0"/>
  </r>
  <r>
    <x v="55"/>
    <x v="178"/>
    <x v="9"/>
    <x v="9"/>
    <x v="1"/>
    <x v="6"/>
    <x v="48"/>
    <x v="264"/>
    <x v="2556"/>
    <x v="0"/>
    <x v="55"/>
    <x v="0"/>
  </r>
  <r>
    <x v="55"/>
    <x v="180"/>
    <x v="10"/>
    <x v="10"/>
    <x v="1"/>
    <x v="6"/>
    <x v="50"/>
    <x v="266"/>
    <x v="2557"/>
    <x v="0"/>
    <x v="55"/>
    <x v="0"/>
  </r>
  <r>
    <x v="55"/>
    <x v="176"/>
    <x v="10"/>
    <x v="10"/>
    <x v="1"/>
    <x v="6"/>
    <x v="46"/>
    <x v="262"/>
    <x v="2558"/>
    <x v="0"/>
    <x v="55"/>
    <x v="0"/>
  </r>
  <r>
    <x v="55"/>
    <x v="189"/>
    <x v="10"/>
    <x v="10"/>
    <x v="1"/>
    <x v="6"/>
    <x v="56"/>
    <x v="275"/>
    <x v="2559"/>
    <x v="0"/>
    <x v="55"/>
    <x v="0"/>
  </r>
  <r>
    <x v="55"/>
    <x v="177"/>
    <x v="11"/>
    <x v="11"/>
    <x v="1"/>
    <x v="6"/>
    <x v="47"/>
    <x v="263"/>
    <x v="2560"/>
    <x v="0"/>
    <x v="55"/>
    <x v="0"/>
  </r>
  <r>
    <x v="55"/>
    <x v="183"/>
    <x v="2"/>
    <x v="2"/>
    <x v="1"/>
    <x v="6"/>
    <x v="53"/>
    <x v="269"/>
    <x v="2561"/>
    <x v="0"/>
    <x v="55"/>
    <x v="0"/>
  </r>
  <r>
    <x v="55"/>
    <x v="184"/>
    <x v="6"/>
    <x v="6"/>
    <x v="1"/>
    <x v="6"/>
    <x v="54"/>
    <x v="270"/>
    <x v="51"/>
    <x v="0"/>
    <x v="55"/>
    <x v="0"/>
  </r>
  <r>
    <x v="55"/>
    <x v="174"/>
    <x v="6"/>
    <x v="6"/>
    <x v="1"/>
    <x v="6"/>
    <x v="44"/>
    <x v="260"/>
    <x v="2562"/>
    <x v="0"/>
    <x v="55"/>
    <x v="0"/>
  </r>
  <r>
    <x v="55"/>
    <x v="179"/>
    <x v="7"/>
    <x v="7"/>
    <x v="1"/>
    <x v="7"/>
    <x v="49"/>
    <x v="265"/>
    <x v="2563"/>
    <x v="0"/>
    <x v="55"/>
    <x v="0"/>
  </r>
  <r>
    <x v="55"/>
    <x v="171"/>
    <x v="7"/>
    <x v="7"/>
    <x v="1"/>
    <x v="7"/>
    <x v="41"/>
    <x v="257"/>
    <x v="2564"/>
    <x v="0"/>
    <x v="55"/>
    <x v="0"/>
  </r>
  <r>
    <x v="55"/>
    <x v="172"/>
    <x v="8"/>
    <x v="8"/>
    <x v="1"/>
    <x v="7"/>
    <x v="42"/>
    <x v="258"/>
    <x v="2565"/>
    <x v="0"/>
    <x v="55"/>
    <x v="0"/>
  </r>
  <r>
    <x v="55"/>
    <x v="173"/>
    <x v="8"/>
    <x v="8"/>
    <x v="1"/>
    <x v="7"/>
    <x v="43"/>
    <x v="259"/>
    <x v="2566"/>
    <x v="0"/>
    <x v="55"/>
    <x v="0"/>
  </r>
  <r>
    <x v="55"/>
    <x v="180"/>
    <x v="10"/>
    <x v="10"/>
    <x v="1"/>
    <x v="7"/>
    <x v="50"/>
    <x v="266"/>
    <x v="2567"/>
    <x v="0"/>
    <x v="55"/>
    <x v="0"/>
  </r>
  <r>
    <x v="55"/>
    <x v="176"/>
    <x v="10"/>
    <x v="10"/>
    <x v="1"/>
    <x v="7"/>
    <x v="46"/>
    <x v="262"/>
    <x v="2568"/>
    <x v="0"/>
    <x v="55"/>
    <x v="0"/>
  </r>
  <r>
    <x v="55"/>
    <x v="177"/>
    <x v="11"/>
    <x v="11"/>
    <x v="1"/>
    <x v="7"/>
    <x v="47"/>
    <x v="263"/>
    <x v="2569"/>
    <x v="0"/>
    <x v="55"/>
    <x v="0"/>
  </r>
  <r>
    <x v="55"/>
    <x v="182"/>
    <x v="2"/>
    <x v="2"/>
    <x v="1"/>
    <x v="7"/>
    <x v="52"/>
    <x v="268"/>
    <x v="2570"/>
    <x v="0"/>
    <x v="55"/>
    <x v="0"/>
  </r>
  <r>
    <x v="55"/>
    <x v="180"/>
    <x v="10"/>
    <x v="10"/>
    <x v="1"/>
    <x v="8"/>
    <x v="50"/>
    <x v="266"/>
    <x v="2571"/>
    <x v="0"/>
    <x v="55"/>
    <x v="0"/>
  </r>
  <r>
    <x v="55"/>
    <x v="182"/>
    <x v="2"/>
    <x v="2"/>
    <x v="1"/>
    <x v="8"/>
    <x v="52"/>
    <x v="268"/>
    <x v="2572"/>
    <x v="0"/>
    <x v="55"/>
    <x v="0"/>
  </r>
  <r>
    <x v="55"/>
    <x v="184"/>
    <x v="6"/>
    <x v="6"/>
    <x v="1"/>
    <x v="8"/>
    <x v="54"/>
    <x v="270"/>
    <x v="2573"/>
    <x v="0"/>
    <x v="55"/>
    <x v="0"/>
  </r>
  <r>
    <x v="55"/>
    <x v="174"/>
    <x v="6"/>
    <x v="6"/>
    <x v="1"/>
    <x v="8"/>
    <x v="44"/>
    <x v="260"/>
    <x v="2574"/>
    <x v="0"/>
    <x v="55"/>
    <x v="0"/>
  </r>
  <r>
    <x v="55"/>
    <x v="190"/>
    <x v="6"/>
    <x v="6"/>
    <x v="1"/>
    <x v="8"/>
    <x v="58"/>
    <x v="276"/>
    <x v="2575"/>
    <x v="0"/>
    <x v="55"/>
    <x v="0"/>
  </r>
  <r>
    <x v="55"/>
    <x v="191"/>
    <x v="6"/>
    <x v="6"/>
    <x v="1"/>
    <x v="8"/>
    <x v="58"/>
    <x v="277"/>
    <x v="26"/>
    <x v="0"/>
    <x v="55"/>
    <x v="0"/>
  </r>
  <r>
    <x v="55"/>
    <x v="173"/>
    <x v="8"/>
    <x v="8"/>
    <x v="1"/>
    <x v="9"/>
    <x v="43"/>
    <x v="259"/>
    <x v="2576"/>
    <x v="0"/>
    <x v="55"/>
    <x v="0"/>
  </r>
  <r>
    <x v="55"/>
    <x v="179"/>
    <x v="7"/>
    <x v="7"/>
    <x v="1"/>
    <x v="10"/>
    <x v="49"/>
    <x v="265"/>
    <x v="2577"/>
    <x v="0"/>
    <x v="55"/>
    <x v="0"/>
  </r>
  <r>
    <x v="55"/>
    <x v="172"/>
    <x v="8"/>
    <x v="8"/>
    <x v="1"/>
    <x v="10"/>
    <x v="42"/>
    <x v="258"/>
    <x v="2578"/>
    <x v="0"/>
    <x v="55"/>
    <x v="0"/>
  </r>
  <r>
    <x v="55"/>
    <x v="173"/>
    <x v="8"/>
    <x v="8"/>
    <x v="1"/>
    <x v="10"/>
    <x v="43"/>
    <x v="259"/>
    <x v="2579"/>
    <x v="0"/>
    <x v="55"/>
    <x v="0"/>
  </r>
  <r>
    <x v="55"/>
    <x v="180"/>
    <x v="10"/>
    <x v="10"/>
    <x v="1"/>
    <x v="10"/>
    <x v="50"/>
    <x v="266"/>
    <x v="2467"/>
    <x v="0"/>
    <x v="55"/>
    <x v="0"/>
  </r>
  <r>
    <x v="55"/>
    <x v="177"/>
    <x v="11"/>
    <x v="11"/>
    <x v="1"/>
    <x v="10"/>
    <x v="47"/>
    <x v="263"/>
    <x v="2580"/>
    <x v="0"/>
    <x v="55"/>
    <x v="0"/>
  </r>
  <r>
    <x v="55"/>
    <x v="181"/>
    <x v="11"/>
    <x v="11"/>
    <x v="1"/>
    <x v="10"/>
    <x v="51"/>
    <x v="267"/>
    <x v="2581"/>
    <x v="0"/>
    <x v="55"/>
    <x v="0"/>
  </r>
  <r>
    <x v="55"/>
    <x v="183"/>
    <x v="2"/>
    <x v="2"/>
    <x v="1"/>
    <x v="10"/>
    <x v="53"/>
    <x v="269"/>
    <x v="2582"/>
    <x v="0"/>
    <x v="55"/>
    <x v="0"/>
  </r>
  <r>
    <x v="55"/>
    <x v="184"/>
    <x v="6"/>
    <x v="6"/>
    <x v="1"/>
    <x v="10"/>
    <x v="54"/>
    <x v="270"/>
    <x v="2583"/>
    <x v="0"/>
    <x v="55"/>
    <x v="0"/>
  </r>
  <r>
    <x v="55"/>
    <x v="174"/>
    <x v="6"/>
    <x v="6"/>
    <x v="1"/>
    <x v="10"/>
    <x v="44"/>
    <x v="260"/>
    <x v="2584"/>
    <x v="0"/>
    <x v="55"/>
    <x v="0"/>
  </r>
  <r>
    <x v="55"/>
    <x v="179"/>
    <x v="7"/>
    <x v="7"/>
    <x v="1"/>
    <x v="11"/>
    <x v="49"/>
    <x v="265"/>
    <x v="2585"/>
    <x v="0"/>
    <x v="55"/>
    <x v="0"/>
  </r>
  <r>
    <x v="55"/>
    <x v="171"/>
    <x v="7"/>
    <x v="7"/>
    <x v="1"/>
    <x v="11"/>
    <x v="41"/>
    <x v="257"/>
    <x v="2586"/>
    <x v="0"/>
    <x v="55"/>
    <x v="0"/>
  </r>
  <r>
    <x v="55"/>
    <x v="192"/>
    <x v="8"/>
    <x v="8"/>
    <x v="1"/>
    <x v="11"/>
    <x v="55"/>
    <x v="278"/>
    <x v="2587"/>
    <x v="0"/>
    <x v="55"/>
    <x v="0"/>
  </r>
  <r>
    <x v="55"/>
    <x v="172"/>
    <x v="8"/>
    <x v="8"/>
    <x v="1"/>
    <x v="11"/>
    <x v="42"/>
    <x v="258"/>
    <x v="2588"/>
    <x v="0"/>
    <x v="55"/>
    <x v="0"/>
  </r>
  <r>
    <x v="55"/>
    <x v="173"/>
    <x v="8"/>
    <x v="8"/>
    <x v="1"/>
    <x v="11"/>
    <x v="43"/>
    <x v="259"/>
    <x v="2589"/>
    <x v="0"/>
    <x v="55"/>
    <x v="0"/>
  </r>
  <r>
    <x v="55"/>
    <x v="175"/>
    <x v="9"/>
    <x v="9"/>
    <x v="1"/>
    <x v="11"/>
    <x v="45"/>
    <x v="261"/>
    <x v="2590"/>
    <x v="0"/>
    <x v="55"/>
    <x v="0"/>
  </r>
  <r>
    <x v="55"/>
    <x v="178"/>
    <x v="9"/>
    <x v="9"/>
    <x v="1"/>
    <x v="11"/>
    <x v="48"/>
    <x v="264"/>
    <x v="2591"/>
    <x v="0"/>
    <x v="55"/>
    <x v="0"/>
  </r>
  <r>
    <x v="55"/>
    <x v="180"/>
    <x v="10"/>
    <x v="10"/>
    <x v="1"/>
    <x v="11"/>
    <x v="50"/>
    <x v="266"/>
    <x v="2592"/>
    <x v="0"/>
    <x v="55"/>
    <x v="0"/>
  </r>
  <r>
    <x v="55"/>
    <x v="186"/>
    <x v="10"/>
    <x v="10"/>
    <x v="1"/>
    <x v="11"/>
    <x v="56"/>
    <x v="272"/>
    <x v="2593"/>
    <x v="0"/>
    <x v="55"/>
    <x v="0"/>
  </r>
  <r>
    <x v="55"/>
    <x v="176"/>
    <x v="10"/>
    <x v="10"/>
    <x v="1"/>
    <x v="11"/>
    <x v="46"/>
    <x v="262"/>
    <x v="2594"/>
    <x v="0"/>
    <x v="55"/>
    <x v="0"/>
  </r>
  <r>
    <x v="55"/>
    <x v="177"/>
    <x v="11"/>
    <x v="11"/>
    <x v="1"/>
    <x v="11"/>
    <x v="47"/>
    <x v="263"/>
    <x v="2595"/>
    <x v="0"/>
    <x v="55"/>
    <x v="0"/>
  </r>
  <r>
    <x v="55"/>
    <x v="193"/>
    <x v="11"/>
    <x v="11"/>
    <x v="1"/>
    <x v="11"/>
    <x v="57"/>
    <x v="279"/>
    <x v="2596"/>
    <x v="0"/>
    <x v="55"/>
    <x v="0"/>
  </r>
  <r>
    <x v="55"/>
    <x v="181"/>
    <x v="11"/>
    <x v="11"/>
    <x v="1"/>
    <x v="11"/>
    <x v="51"/>
    <x v="267"/>
    <x v="2597"/>
    <x v="0"/>
    <x v="55"/>
    <x v="0"/>
  </r>
  <r>
    <x v="55"/>
    <x v="182"/>
    <x v="2"/>
    <x v="2"/>
    <x v="1"/>
    <x v="11"/>
    <x v="52"/>
    <x v="268"/>
    <x v="2598"/>
    <x v="0"/>
    <x v="55"/>
    <x v="0"/>
  </r>
  <r>
    <x v="55"/>
    <x v="183"/>
    <x v="2"/>
    <x v="2"/>
    <x v="1"/>
    <x v="11"/>
    <x v="53"/>
    <x v="269"/>
    <x v="2599"/>
    <x v="0"/>
    <x v="55"/>
    <x v="0"/>
  </r>
  <r>
    <x v="55"/>
    <x v="184"/>
    <x v="6"/>
    <x v="6"/>
    <x v="1"/>
    <x v="11"/>
    <x v="54"/>
    <x v="270"/>
    <x v="2600"/>
    <x v="0"/>
    <x v="55"/>
    <x v="0"/>
  </r>
  <r>
    <x v="55"/>
    <x v="174"/>
    <x v="6"/>
    <x v="6"/>
    <x v="1"/>
    <x v="11"/>
    <x v="44"/>
    <x v="260"/>
    <x v="2601"/>
    <x v="0"/>
    <x v="55"/>
    <x v="0"/>
  </r>
  <r>
    <x v="55"/>
    <x v="178"/>
    <x v="9"/>
    <x v="9"/>
    <x v="1"/>
    <x v="13"/>
    <x v="48"/>
    <x v="264"/>
    <x v="2602"/>
    <x v="0"/>
    <x v="55"/>
    <x v="0"/>
  </r>
  <r>
    <x v="55"/>
    <x v="180"/>
    <x v="10"/>
    <x v="10"/>
    <x v="1"/>
    <x v="13"/>
    <x v="50"/>
    <x v="266"/>
    <x v="2603"/>
    <x v="0"/>
    <x v="55"/>
    <x v="0"/>
  </r>
  <r>
    <x v="55"/>
    <x v="181"/>
    <x v="11"/>
    <x v="11"/>
    <x v="1"/>
    <x v="13"/>
    <x v="51"/>
    <x v="267"/>
    <x v="2604"/>
    <x v="0"/>
    <x v="55"/>
    <x v="0"/>
  </r>
  <r>
    <x v="55"/>
    <x v="183"/>
    <x v="2"/>
    <x v="2"/>
    <x v="1"/>
    <x v="13"/>
    <x v="53"/>
    <x v="269"/>
    <x v="2605"/>
    <x v="0"/>
    <x v="55"/>
    <x v="0"/>
  </r>
  <r>
    <x v="55"/>
    <x v="179"/>
    <x v="7"/>
    <x v="7"/>
    <x v="1"/>
    <x v="14"/>
    <x v="49"/>
    <x v="265"/>
    <x v="2606"/>
    <x v="0"/>
    <x v="55"/>
    <x v="0"/>
  </r>
  <r>
    <x v="55"/>
    <x v="171"/>
    <x v="7"/>
    <x v="7"/>
    <x v="1"/>
    <x v="14"/>
    <x v="41"/>
    <x v="257"/>
    <x v="2607"/>
    <x v="0"/>
    <x v="55"/>
    <x v="0"/>
  </r>
  <r>
    <x v="55"/>
    <x v="172"/>
    <x v="8"/>
    <x v="8"/>
    <x v="1"/>
    <x v="14"/>
    <x v="42"/>
    <x v="258"/>
    <x v="2608"/>
    <x v="0"/>
    <x v="55"/>
    <x v="0"/>
  </r>
  <r>
    <x v="55"/>
    <x v="173"/>
    <x v="8"/>
    <x v="8"/>
    <x v="1"/>
    <x v="14"/>
    <x v="43"/>
    <x v="259"/>
    <x v="2609"/>
    <x v="0"/>
    <x v="55"/>
    <x v="0"/>
  </r>
  <r>
    <x v="55"/>
    <x v="175"/>
    <x v="9"/>
    <x v="9"/>
    <x v="1"/>
    <x v="14"/>
    <x v="45"/>
    <x v="261"/>
    <x v="2610"/>
    <x v="0"/>
    <x v="55"/>
    <x v="0"/>
  </r>
  <r>
    <x v="55"/>
    <x v="178"/>
    <x v="9"/>
    <x v="9"/>
    <x v="1"/>
    <x v="14"/>
    <x v="48"/>
    <x v="264"/>
    <x v="2611"/>
    <x v="0"/>
    <x v="55"/>
    <x v="0"/>
  </r>
  <r>
    <x v="55"/>
    <x v="180"/>
    <x v="10"/>
    <x v="10"/>
    <x v="1"/>
    <x v="14"/>
    <x v="50"/>
    <x v="266"/>
    <x v="2533"/>
    <x v="0"/>
    <x v="55"/>
    <x v="0"/>
  </r>
  <r>
    <x v="55"/>
    <x v="176"/>
    <x v="10"/>
    <x v="10"/>
    <x v="1"/>
    <x v="14"/>
    <x v="46"/>
    <x v="262"/>
    <x v="2612"/>
    <x v="0"/>
    <x v="55"/>
    <x v="0"/>
  </r>
  <r>
    <x v="55"/>
    <x v="177"/>
    <x v="11"/>
    <x v="11"/>
    <x v="1"/>
    <x v="14"/>
    <x v="47"/>
    <x v="263"/>
    <x v="2613"/>
    <x v="0"/>
    <x v="55"/>
    <x v="0"/>
  </r>
  <r>
    <x v="55"/>
    <x v="181"/>
    <x v="11"/>
    <x v="11"/>
    <x v="1"/>
    <x v="14"/>
    <x v="51"/>
    <x v="267"/>
    <x v="2614"/>
    <x v="0"/>
    <x v="55"/>
    <x v="0"/>
  </r>
  <r>
    <x v="55"/>
    <x v="182"/>
    <x v="2"/>
    <x v="2"/>
    <x v="1"/>
    <x v="14"/>
    <x v="52"/>
    <x v="268"/>
    <x v="2615"/>
    <x v="0"/>
    <x v="55"/>
    <x v="0"/>
  </r>
  <r>
    <x v="55"/>
    <x v="183"/>
    <x v="2"/>
    <x v="2"/>
    <x v="1"/>
    <x v="14"/>
    <x v="53"/>
    <x v="269"/>
    <x v="2616"/>
    <x v="0"/>
    <x v="55"/>
    <x v="0"/>
  </r>
  <r>
    <x v="55"/>
    <x v="184"/>
    <x v="6"/>
    <x v="6"/>
    <x v="1"/>
    <x v="14"/>
    <x v="54"/>
    <x v="270"/>
    <x v="2617"/>
    <x v="0"/>
    <x v="55"/>
    <x v="0"/>
  </r>
  <r>
    <x v="55"/>
    <x v="174"/>
    <x v="6"/>
    <x v="6"/>
    <x v="1"/>
    <x v="14"/>
    <x v="44"/>
    <x v="260"/>
    <x v="2618"/>
    <x v="0"/>
    <x v="55"/>
    <x v="0"/>
  </r>
  <r>
    <x v="55"/>
    <x v="179"/>
    <x v="7"/>
    <x v="7"/>
    <x v="1"/>
    <x v="15"/>
    <x v="49"/>
    <x v="265"/>
    <x v="2619"/>
    <x v="0"/>
    <x v="55"/>
    <x v="0"/>
  </r>
  <r>
    <x v="55"/>
    <x v="172"/>
    <x v="8"/>
    <x v="8"/>
    <x v="1"/>
    <x v="15"/>
    <x v="42"/>
    <x v="258"/>
    <x v="2620"/>
    <x v="0"/>
    <x v="55"/>
    <x v="0"/>
  </r>
  <r>
    <x v="55"/>
    <x v="173"/>
    <x v="8"/>
    <x v="8"/>
    <x v="1"/>
    <x v="15"/>
    <x v="43"/>
    <x v="259"/>
    <x v="2621"/>
    <x v="0"/>
    <x v="55"/>
    <x v="0"/>
  </r>
  <r>
    <x v="55"/>
    <x v="175"/>
    <x v="9"/>
    <x v="9"/>
    <x v="1"/>
    <x v="15"/>
    <x v="45"/>
    <x v="261"/>
    <x v="2622"/>
    <x v="0"/>
    <x v="55"/>
    <x v="0"/>
  </r>
  <r>
    <x v="55"/>
    <x v="194"/>
    <x v="9"/>
    <x v="9"/>
    <x v="1"/>
    <x v="15"/>
    <x v="59"/>
    <x v="280"/>
    <x v="2623"/>
    <x v="0"/>
    <x v="55"/>
    <x v="0"/>
  </r>
  <r>
    <x v="55"/>
    <x v="180"/>
    <x v="10"/>
    <x v="10"/>
    <x v="1"/>
    <x v="15"/>
    <x v="50"/>
    <x v="266"/>
    <x v="2624"/>
    <x v="0"/>
    <x v="55"/>
    <x v="0"/>
  </r>
  <r>
    <x v="55"/>
    <x v="176"/>
    <x v="10"/>
    <x v="10"/>
    <x v="1"/>
    <x v="15"/>
    <x v="46"/>
    <x v="262"/>
    <x v="2625"/>
    <x v="0"/>
    <x v="55"/>
    <x v="0"/>
  </r>
  <r>
    <x v="55"/>
    <x v="177"/>
    <x v="11"/>
    <x v="11"/>
    <x v="1"/>
    <x v="15"/>
    <x v="47"/>
    <x v="263"/>
    <x v="2626"/>
    <x v="0"/>
    <x v="55"/>
    <x v="0"/>
  </r>
  <r>
    <x v="55"/>
    <x v="182"/>
    <x v="2"/>
    <x v="2"/>
    <x v="1"/>
    <x v="15"/>
    <x v="52"/>
    <x v="268"/>
    <x v="2627"/>
    <x v="0"/>
    <x v="55"/>
    <x v="0"/>
  </r>
  <r>
    <x v="55"/>
    <x v="183"/>
    <x v="2"/>
    <x v="2"/>
    <x v="1"/>
    <x v="15"/>
    <x v="53"/>
    <x v="269"/>
    <x v="2628"/>
    <x v="0"/>
    <x v="55"/>
    <x v="0"/>
  </r>
  <r>
    <x v="55"/>
    <x v="184"/>
    <x v="6"/>
    <x v="6"/>
    <x v="1"/>
    <x v="15"/>
    <x v="54"/>
    <x v="270"/>
    <x v="2629"/>
    <x v="0"/>
    <x v="55"/>
    <x v="0"/>
  </r>
  <r>
    <x v="55"/>
    <x v="179"/>
    <x v="7"/>
    <x v="7"/>
    <x v="1"/>
    <x v="18"/>
    <x v="49"/>
    <x v="265"/>
    <x v="2630"/>
    <x v="0"/>
    <x v="55"/>
    <x v="0"/>
  </r>
  <r>
    <x v="55"/>
    <x v="172"/>
    <x v="8"/>
    <x v="8"/>
    <x v="1"/>
    <x v="18"/>
    <x v="42"/>
    <x v="258"/>
    <x v="2631"/>
    <x v="0"/>
    <x v="55"/>
    <x v="0"/>
  </r>
  <r>
    <x v="55"/>
    <x v="175"/>
    <x v="9"/>
    <x v="9"/>
    <x v="1"/>
    <x v="18"/>
    <x v="45"/>
    <x v="261"/>
    <x v="1957"/>
    <x v="0"/>
    <x v="55"/>
    <x v="0"/>
  </r>
  <r>
    <x v="55"/>
    <x v="178"/>
    <x v="9"/>
    <x v="9"/>
    <x v="1"/>
    <x v="18"/>
    <x v="48"/>
    <x v="264"/>
    <x v="2632"/>
    <x v="0"/>
    <x v="55"/>
    <x v="0"/>
  </r>
  <r>
    <x v="55"/>
    <x v="176"/>
    <x v="10"/>
    <x v="10"/>
    <x v="1"/>
    <x v="18"/>
    <x v="46"/>
    <x v="262"/>
    <x v="2633"/>
    <x v="0"/>
    <x v="55"/>
    <x v="0"/>
  </r>
  <r>
    <x v="55"/>
    <x v="182"/>
    <x v="2"/>
    <x v="2"/>
    <x v="1"/>
    <x v="18"/>
    <x v="52"/>
    <x v="268"/>
    <x v="2634"/>
    <x v="0"/>
    <x v="55"/>
    <x v="0"/>
  </r>
  <r>
    <x v="56"/>
    <x v="171"/>
    <x v="7"/>
    <x v="7"/>
    <x v="1"/>
    <x v="2"/>
    <x v="41"/>
    <x v="257"/>
    <x v="2635"/>
    <x v="0"/>
    <x v="56"/>
    <x v="0"/>
  </r>
  <r>
    <x v="56"/>
    <x v="172"/>
    <x v="8"/>
    <x v="8"/>
    <x v="1"/>
    <x v="2"/>
    <x v="42"/>
    <x v="258"/>
    <x v="2636"/>
    <x v="0"/>
    <x v="56"/>
    <x v="0"/>
  </r>
  <r>
    <x v="56"/>
    <x v="180"/>
    <x v="10"/>
    <x v="10"/>
    <x v="1"/>
    <x v="2"/>
    <x v="50"/>
    <x v="266"/>
    <x v="2637"/>
    <x v="0"/>
    <x v="56"/>
    <x v="0"/>
  </r>
  <r>
    <x v="56"/>
    <x v="181"/>
    <x v="11"/>
    <x v="11"/>
    <x v="1"/>
    <x v="2"/>
    <x v="51"/>
    <x v="267"/>
    <x v="2638"/>
    <x v="0"/>
    <x v="56"/>
    <x v="0"/>
  </r>
  <r>
    <x v="56"/>
    <x v="182"/>
    <x v="2"/>
    <x v="2"/>
    <x v="1"/>
    <x v="2"/>
    <x v="52"/>
    <x v="268"/>
    <x v="2639"/>
    <x v="0"/>
    <x v="56"/>
    <x v="0"/>
  </r>
  <r>
    <x v="56"/>
    <x v="179"/>
    <x v="7"/>
    <x v="7"/>
    <x v="1"/>
    <x v="0"/>
    <x v="49"/>
    <x v="265"/>
    <x v="2640"/>
    <x v="0"/>
    <x v="56"/>
    <x v="0"/>
  </r>
  <r>
    <x v="56"/>
    <x v="171"/>
    <x v="7"/>
    <x v="7"/>
    <x v="1"/>
    <x v="0"/>
    <x v="41"/>
    <x v="257"/>
    <x v="2641"/>
    <x v="0"/>
    <x v="56"/>
    <x v="0"/>
  </r>
  <r>
    <x v="56"/>
    <x v="172"/>
    <x v="8"/>
    <x v="8"/>
    <x v="1"/>
    <x v="0"/>
    <x v="42"/>
    <x v="258"/>
    <x v="2642"/>
    <x v="0"/>
    <x v="56"/>
    <x v="0"/>
  </r>
  <r>
    <x v="56"/>
    <x v="173"/>
    <x v="8"/>
    <x v="8"/>
    <x v="1"/>
    <x v="0"/>
    <x v="43"/>
    <x v="259"/>
    <x v="2643"/>
    <x v="0"/>
    <x v="56"/>
    <x v="0"/>
  </r>
  <r>
    <x v="56"/>
    <x v="175"/>
    <x v="9"/>
    <x v="9"/>
    <x v="1"/>
    <x v="0"/>
    <x v="45"/>
    <x v="261"/>
    <x v="2644"/>
    <x v="0"/>
    <x v="56"/>
    <x v="0"/>
  </r>
  <r>
    <x v="56"/>
    <x v="178"/>
    <x v="9"/>
    <x v="9"/>
    <x v="1"/>
    <x v="0"/>
    <x v="48"/>
    <x v="264"/>
    <x v="2645"/>
    <x v="0"/>
    <x v="56"/>
    <x v="0"/>
  </r>
  <r>
    <x v="56"/>
    <x v="180"/>
    <x v="10"/>
    <x v="10"/>
    <x v="1"/>
    <x v="0"/>
    <x v="50"/>
    <x v="266"/>
    <x v="2646"/>
    <x v="0"/>
    <x v="56"/>
    <x v="0"/>
  </r>
  <r>
    <x v="56"/>
    <x v="176"/>
    <x v="10"/>
    <x v="10"/>
    <x v="1"/>
    <x v="0"/>
    <x v="46"/>
    <x v="262"/>
    <x v="2647"/>
    <x v="0"/>
    <x v="56"/>
    <x v="0"/>
  </r>
  <r>
    <x v="56"/>
    <x v="177"/>
    <x v="11"/>
    <x v="11"/>
    <x v="1"/>
    <x v="0"/>
    <x v="47"/>
    <x v="263"/>
    <x v="2648"/>
    <x v="0"/>
    <x v="56"/>
    <x v="0"/>
  </r>
  <r>
    <x v="56"/>
    <x v="181"/>
    <x v="11"/>
    <x v="11"/>
    <x v="1"/>
    <x v="0"/>
    <x v="51"/>
    <x v="267"/>
    <x v="476"/>
    <x v="0"/>
    <x v="56"/>
    <x v="0"/>
  </r>
  <r>
    <x v="56"/>
    <x v="182"/>
    <x v="2"/>
    <x v="2"/>
    <x v="1"/>
    <x v="0"/>
    <x v="52"/>
    <x v="268"/>
    <x v="753"/>
    <x v="0"/>
    <x v="56"/>
    <x v="0"/>
  </r>
  <r>
    <x v="56"/>
    <x v="183"/>
    <x v="2"/>
    <x v="2"/>
    <x v="1"/>
    <x v="0"/>
    <x v="53"/>
    <x v="269"/>
    <x v="2649"/>
    <x v="0"/>
    <x v="56"/>
    <x v="0"/>
  </r>
  <r>
    <x v="56"/>
    <x v="184"/>
    <x v="6"/>
    <x v="6"/>
    <x v="1"/>
    <x v="0"/>
    <x v="54"/>
    <x v="270"/>
    <x v="2650"/>
    <x v="0"/>
    <x v="56"/>
    <x v="0"/>
  </r>
  <r>
    <x v="56"/>
    <x v="174"/>
    <x v="6"/>
    <x v="6"/>
    <x v="1"/>
    <x v="0"/>
    <x v="44"/>
    <x v="260"/>
    <x v="2651"/>
    <x v="0"/>
    <x v="56"/>
    <x v="0"/>
  </r>
  <r>
    <x v="56"/>
    <x v="179"/>
    <x v="7"/>
    <x v="7"/>
    <x v="1"/>
    <x v="1"/>
    <x v="49"/>
    <x v="265"/>
    <x v="2652"/>
    <x v="0"/>
    <x v="56"/>
    <x v="0"/>
  </r>
  <r>
    <x v="56"/>
    <x v="171"/>
    <x v="7"/>
    <x v="7"/>
    <x v="1"/>
    <x v="1"/>
    <x v="41"/>
    <x v="257"/>
    <x v="1436"/>
    <x v="0"/>
    <x v="56"/>
    <x v="0"/>
  </r>
  <r>
    <x v="56"/>
    <x v="172"/>
    <x v="8"/>
    <x v="8"/>
    <x v="1"/>
    <x v="1"/>
    <x v="42"/>
    <x v="258"/>
    <x v="2653"/>
    <x v="0"/>
    <x v="56"/>
    <x v="0"/>
  </r>
  <r>
    <x v="56"/>
    <x v="173"/>
    <x v="8"/>
    <x v="8"/>
    <x v="1"/>
    <x v="1"/>
    <x v="43"/>
    <x v="259"/>
    <x v="2654"/>
    <x v="0"/>
    <x v="56"/>
    <x v="0"/>
  </r>
  <r>
    <x v="56"/>
    <x v="176"/>
    <x v="10"/>
    <x v="10"/>
    <x v="1"/>
    <x v="1"/>
    <x v="46"/>
    <x v="262"/>
    <x v="678"/>
    <x v="0"/>
    <x v="56"/>
    <x v="0"/>
  </r>
  <r>
    <x v="56"/>
    <x v="177"/>
    <x v="11"/>
    <x v="11"/>
    <x v="1"/>
    <x v="1"/>
    <x v="47"/>
    <x v="263"/>
    <x v="2655"/>
    <x v="0"/>
    <x v="56"/>
    <x v="0"/>
  </r>
  <r>
    <x v="56"/>
    <x v="181"/>
    <x v="11"/>
    <x v="11"/>
    <x v="1"/>
    <x v="1"/>
    <x v="51"/>
    <x v="267"/>
    <x v="1445"/>
    <x v="0"/>
    <x v="56"/>
    <x v="0"/>
  </r>
  <r>
    <x v="56"/>
    <x v="183"/>
    <x v="2"/>
    <x v="2"/>
    <x v="1"/>
    <x v="1"/>
    <x v="53"/>
    <x v="269"/>
    <x v="2656"/>
    <x v="0"/>
    <x v="56"/>
    <x v="0"/>
  </r>
  <r>
    <x v="57"/>
    <x v="175"/>
    <x v="9"/>
    <x v="9"/>
    <x v="1"/>
    <x v="2"/>
    <x v="45"/>
    <x v="261"/>
    <x v="2657"/>
    <x v="0"/>
    <x v="57"/>
    <x v="0"/>
  </r>
  <r>
    <x v="57"/>
    <x v="182"/>
    <x v="2"/>
    <x v="2"/>
    <x v="1"/>
    <x v="2"/>
    <x v="52"/>
    <x v="268"/>
    <x v="2658"/>
    <x v="0"/>
    <x v="57"/>
    <x v="0"/>
  </r>
  <r>
    <x v="57"/>
    <x v="183"/>
    <x v="2"/>
    <x v="2"/>
    <x v="1"/>
    <x v="2"/>
    <x v="53"/>
    <x v="269"/>
    <x v="2659"/>
    <x v="0"/>
    <x v="57"/>
    <x v="0"/>
  </r>
  <r>
    <x v="57"/>
    <x v="179"/>
    <x v="7"/>
    <x v="7"/>
    <x v="1"/>
    <x v="0"/>
    <x v="49"/>
    <x v="265"/>
    <x v="2660"/>
    <x v="0"/>
    <x v="57"/>
    <x v="0"/>
  </r>
  <r>
    <x v="57"/>
    <x v="171"/>
    <x v="7"/>
    <x v="7"/>
    <x v="1"/>
    <x v="0"/>
    <x v="41"/>
    <x v="257"/>
    <x v="2661"/>
    <x v="0"/>
    <x v="57"/>
    <x v="0"/>
  </r>
  <r>
    <x v="57"/>
    <x v="172"/>
    <x v="8"/>
    <x v="8"/>
    <x v="1"/>
    <x v="0"/>
    <x v="42"/>
    <x v="258"/>
    <x v="2662"/>
    <x v="0"/>
    <x v="57"/>
    <x v="0"/>
  </r>
  <r>
    <x v="57"/>
    <x v="173"/>
    <x v="8"/>
    <x v="8"/>
    <x v="1"/>
    <x v="0"/>
    <x v="43"/>
    <x v="259"/>
    <x v="2663"/>
    <x v="0"/>
    <x v="57"/>
    <x v="0"/>
  </r>
  <r>
    <x v="57"/>
    <x v="175"/>
    <x v="9"/>
    <x v="9"/>
    <x v="1"/>
    <x v="0"/>
    <x v="45"/>
    <x v="261"/>
    <x v="2664"/>
    <x v="0"/>
    <x v="57"/>
    <x v="0"/>
  </r>
  <r>
    <x v="57"/>
    <x v="178"/>
    <x v="9"/>
    <x v="9"/>
    <x v="1"/>
    <x v="0"/>
    <x v="48"/>
    <x v="264"/>
    <x v="2665"/>
    <x v="0"/>
    <x v="57"/>
    <x v="0"/>
  </r>
  <r>
    <x v="57"/>
    <x v="180"/>
    <x v="10"/>
    <x v="10"/>
    <x v="1"/>
    <x v="0"/>
    <x v="50"/>
    <x v="266"/>
    <x v="2666"/>
    <x v="0"/>
    <x v="57"/>
    <x v="0"/>
  </r>
  <r>
    <x v="57"/>
    <x v="176"/>
    <x v="10"/>
    <x v="10"/>
    <x v="1"/>
    <x v="0"/>
    <x v="46"/>
    <x v="262"/>
    <x v="2667"/>
    <x v="0"/>
    <x v="57"/>
    <x v="0"/>
  </r>
  <r>
    <x v="57"/>
    <x v="177"/>
    <x v="11"/>
    <x v="11"/>
    <x v="1"/>
    <x v="0"/>
    <x v="47"/>
    <x v="263"/>
    <x v="2668"/>
    <x v="0"/>
    <x v="57"/>
    <x v="0"/>
  </r>
  <r>
    <x v="57"/>
    <x v="181"/>
    <x v="11"/>
    <x v="11"/>
    <x v="1"/>
    <x v="0"/>
    <x v="51"/>
    <x v="267"/>
    <x v="2669"/>
    <x v="0"/>
    <x v="57"/>
    <x v="0"/>
  </r>
  <r>
    <x v="57"/>
    <x v="182"/>
    <x v="2"/>
    <x v="2"/>
    <x v="1"/>
    <x v="0"/>
    <x v="52"/>
    <x v="268"/>
    <x v="2670"/>
    <x v="0"/>
    <x v="57"/>
    <x v="0"/>
  </r>
  <r>
    <x v="57"/>
    <x v="183"/>
    <x v="2"/>
    <x v="2"/>
    <x v="1"/>
    <x v="0"/>
    <x v="53"/>
    <x v="269"/>
    <x v="2671"/>
    <x v="0"/>
    <x v="57"/>
    <x v="0"/>
  </r>
  <r>
    <x v="57"/>
    <x v="184"/>
    <x v="6"/>
    <x v="6"/>
    <x v="1"/>
    <x v="0"/>
    <x v="54"/>
    <x v="270"/>
    <x v="2672"/>
    <x v="0"/>
    <x v="57"/>
    <x v="0"/>
  </r>
  <r>
    <x v="57"/>
    <x v="174"/>
    <x v="6"/>
    <x v="6"/>
    <x v="1"/>
    <x v="0"/>
    <x v="44"/>
    <x v="260"/>
    <x v="2673"/>
    <x v="0"/>
    <x v="57"/>
    <x v="0"/>
  </r>
  <r>
    <x v="57"/>
    <x v="182"/>
    <x v="2"/>
    <x v="2"/>
    <x v="1"/>
    <x v="1"/>
    <x v="52"/>
    <x v="268"/>
    <x v="527"/>
    <x v="0"/>
    <x v="57"/>
    <x v="0"/>
  </r>
  <r>
    <x v="58"/>
    <x v="175"/>
    <x v="9"/>
    <x v="9"/>
    <x v="1"/>
    <x v="0"/>
    <x v="45"/>
    <x v="261"/>
    <x v="2674"/>
    <x v="0"/>
    <x v="58"/>
    <x v="0"/>
  </r>
  <r>
    <x v="60"/>
    <x v="179"/>
    <x v="7"/>
    <x v="7"/>
    <x v="1"/>
    <x v="0"/>
    <x v="49"/>
    <x v="265"/>
    <x v="2509"/>
    <x v="0"/>
    <x v="60"/>
    <x v="0"/>
  </r>
  <r>
    <x v="60"/>
    <x v="171"/>
    <x v="7"/>
    <x v="7"/>
    <x v="1"/>
    <x v="0"/>
    <x v="41"/>
    <x v="257"/>
    <x v="2675"/>
    <x v="0"/>
    <x v="60"/>
    <x v="0"/>
  </r>
  <r>
    <x v="60"/>
    <x v="180"/>
    <x v="10"/>
    <x v="10"/>
    <x v="1"/>
    <x v="0"/>
    <x v="50"/>
    <x v="266"/>
    <x v="2676"/>
    <x v="0"/>
    <x v="60"/>
    <x v="0"/>
  </r>
  <r>
    <x v="60"/>
    <x v="176"/>
    <x v="10"/>
    <x v="10"/>
    <x v="1"/>
    <x v="0"/>
    <x v="46"/>
    <x v="262"/>
    <x v="2677"/>
    <x v="0"/>
    <x v="60"/>
    <x v="0"/>
  </r>
  <r>
    <x v="61"/>
    <x v="172"/>
    <x v="8"/>
    <x v="8"/>
    <x v="1"/>
    <x v="0"/>
    <x v="42"/>
    <x v="258"/>
    <x v="2678"/>
    <x v="0"/>
    <x v="61"/>
    <x v="0"/>
  </r>
  <r>
    <x v="61"/>
    <x v="176"/>
    <x v="10"/>
    <x v="10"/>
    <x v="1"/>
    <x v="0"/>
    <x v="46"/>
    <x v="262"/>
    <x v="2679"/>
    <x v="0"/>
    <x v="61"/>
    <x v="0"/>
  </r>
  <r>
    <x v="61"/>
    <x v="177"/>
    <x v="11"/>
    <x v="11"/>
    <x v="1"/>
    <x v="0"/>
    <x v="47"/>
    <x v="263"/>
    <x v="2680"/>
    <x v="0"/>
    <x v="61"/>
    <x v="0"/>
  </r>
  <r>
    <x v="61"/>
    <x v="177"/>
    <x v="11"/>
    <x v="11"/>
    <x v="1"/>
    <x v="1"/>
    <x v="47"/>
    <x v="263"/>
    <x v="2681"/>
    <x v="0"/>
    <x v="61"/>
    <x v="0"/>
  </r>
  <r>
    <x v="63"/>
    <x v="171"/>
    <x v="7"/>
    <x v="7"/>
    <x v="1"/>
    <x v="0"/>
    <x v="41"/>
    <x v="257"/>
    <x v="2682"/>
    <x v="0"/>
    <x v="63"/>
    <x v="0"/>
  </r>
  <r>
    <x v="63"/>
    <x v="172"/>
    <x v="8"/>
    <x v="8"/>
    <x v="1"/>
    <x v="0"/>
    <x v="42"/>
    <x v="258"/>
    <x v="2683"/>
    <x v="0"/>
    <x v="63"/>
    <x v="0"/>
  </r>
  <r>
    <x v="63"/>
    <x v="180"/>
    <x v="10"/>
    <x v="10"/>
    <x v="1"/>
    <x v="0"/>
    <x v="50"/>
    <x v="266"/>
    <x v="2684"/>
    <x v="0"/>
    <x v="63"/>
    <x v="0"/>
  </r>
  <r>
    <x v="63"/>
    <x v="176"/>
    <x v="10"/>
    <x v="10"/>
    <x v="1"/>
    <x v="0"/>
    <x v="46"/>
    <x v="262"/>
    <x v="2685"/>
    <x v="0"/>
    <x v="63"/>
    <x v="0"/>
  </r>
  <r>
    <x v="63"/>
    <x v="182"/>
    <x v="2"/>
    <x v="2"/>
    <x v="1"/>
    <x v="0"/>
    <x v="52"/>
    <x v="268"/>
    <x v="2686"/>
    <x v="0"/>
    <x v="63"/>
    <x v="0"/>
  </r>
  <r>
    <x v="63"/>
    <x v="183"/>
    <x v="2"/>
    <x v="2"/>
    <x v="1"/>
    <x v="0"/>
    <x v="53"/>
    <x v="269"/>
    <x v="2687"/>
    <x v="0"/>
    <x v="63"/>
    <x v="0"/>
  </r>
  <r>
    <x v="63"/>
    <x v="184"/>
    <x v="6"/>
    <x v="6"/>
    <x v="1"/>
    <x v="0"/>
    <x v="54"/>
    <x v="270"/>
    <x v="2688"/>
    <x v="0"/>
    <x v="63"/>
    <x v="0"/>
  </r>
  <r>
    <x v="63"/>
    <x v="174"/>
    <x v="6"/>
    <x v="6"/>
    <x v="1"/>
    <x v="0"/>
    <x v="44"/>
    <x v="260"/>
    <x v="2689"/>
    <x v="0"/>
    <x v="63"/>
    <x v="0"/>
  </r>
  <r>
    <x v="63"/>
    <x v="172"/>
    <x v="8"/>
    <x v="8"/>
    <x v="1"/>
    <x v="1"/>
    <x v="42"/>
    <x v="258"/>
    <x v="2690"/>
    <x v="0"/>
    <x v="63"/>
    <x v="0"/>
  </r>
  <r>
    <x v="63"/>
    <x v="178"/>
    <x v="9"/>
    <x v="9"/>
    <x v="1"/>
    <x v="1"/>
    <x v="48"/>
    <x v="264"/>
    <x v="2691"/>
    <x v="0"/>
    <x v="63"/>
    <x v="0"/>
  </r>
  <r>
    <x v="63"/>
    <x v="184"/>
    <x v="6"/>
    <x v="6"/>
    <x v="1"/>
    <x v="1"/>
    <x v="54"/>
    <x v="270"/>
    <x v="2692"/>
    <x v="0"/>
    <x v="63"/>
    <x v="0"/>
  </r>
  <r>
    <x v="63"/>
    <x v="174"/>
    <x v="6"/>
    <x v="6"/>
    <x v="1"/>
    <x v="1"/>
    <x v="44"/>
    <x v="260"/>
    <x v="2693"/>
    <x v="0"/>
    <x v="63"/>
    <x v="0"/>
  </r>
  <r>
    <x v="78"/>
    <x v="183"/>
    <x v="2"/>
    <x v="2"/>
    <x v="1"/>
    <x v="0"/>
    <x v="53"/>
    <x v="269"/>
    <x v="2694"/>
    <x v="0"/>
    <x v="78"/>
    <x v="0"/>
  </r>
  <r>
    <x v="67"/>
    <x v="171"/>
    <x v="7"/>
    <x v="7"/>
    <x v="1"/>
    <x v="0"/>
    <x v="41"/>
    <x v="257"/>
    <x v="2695"/>
    <x v="0"/>
    <x v="67"/>
    <x v="0"/>
  </r>
  <r>
    <x v="67"/>
    <x v="176"/>
    <x v="10"/>
    <x v="10"/>
    <x v="1"/>
    <x v="0"/>
    <x v="46"/>
    <x v="262"/>
    <x v="2696"/>
    <x v="0"/>
    <x v="67"/>
    <x v="0"/>
  </r>
  <r>
    <x v="67"/>
    <x v="174"/>
    <x v="6"/>
    <x v="6"/>
    <x v="1"/>
    <x v="0"/>
    <x v="44"/>
    <x v="260"/>
    <x v="673"/>
    <x v="0"/>
    <x v="67"/>
    <x v="0"/>
  </r>
  <r>
    <x v="67"/>
    <x v="180"/>
    <x v="10"/>
    <x v="10"/>
    <x v="1"/>
    <x v="1"/>
    <x v="50"/>
    <x v="266"/>
    <x v="2697"/>
    <x v="0"/>
    <x v="67"/>
    <x v="0"/>
  </r>
  <r>
    <x v="68"/>
    <x v="174"/>
    <x v="6"/>
    <x v="6"/>
    <x v="1"/>
    <x v="1"/>
    <x v="44"/>
    <x v="260"/>
    <x v="2698"/>
    <x v="0"/>
    <x v="68"/>
    <x v="0"/>
  </r>
  <r>
    <x v="69"/>
    <x v="171"/>
    <x v="7"/>
    <x v="7"/>
    <x v="1"/>
    <x v="0"/>
    <x v="41"/>
    <x v="257"/>
    <x v="2699"/>
    <x v="0"/>
    <x v="69"/>
    <x v="0"/>
  </r>
  <r>
    <x v="69"/>
    <x v="172"/>
    <x v="8"/>
    <x v="8"/>
    <x v="1"/>
    <x v="1"/>
    <x v="42"/>
    <x v="258"/>
    <x v="2700"/>
    <x v="0"/>
    <x v="69"/>
    <x v="0"/>
  </r>
  <r>
    <x v="0"/>
    <x v="195"/>
    <x v="8"/>
    <x v="8"/>
    <x v="1"/>
    <x v="2"/>
    <x v="20"/>
    <x v="24"/>
    <x v="813"/>
    <x v="0"/>
    <x v="0"/>
    <x v="1"/>
  </r>
  <r>
    <x v="0"/>
    <x v="196"/>
    <x v="8"/>
    <x v="8"/>
    <x v="1"/>
    <x v="2"/>
    <x v="20"/>
    <x v="24"/>
    <x v="735"/>
    <x v="0"/>
    <x v="0"/>
    <x v="1"/>
  </r>
  <r>
    <x v="0"/>
    <x v="197"/>
    <x v="9"/>
    <x v="9"/>
    <x v="1"/>
    <x v="2"/>
    <x v="20"/>
    <x v="24"/>
    <x v="735"/>
    <x v="0"/>
    <x v="0"/>
    <x v="1"/>
  </r>
  <r>
    <x v="0"/>
    <x v="198"/>
    <x v="10"/>
    <x v="10"/>
    <x v="1"/>
    <x v="2"/>
    <x v="20"/>
    <x v="24"/>
    <x v="736"/>
    <x v="0"/>
    <x v="0"/>
    <x v="1"/>
  </r>
  <r>
    <x v="0"/>
    <x v="199"/>
    <x v="10"/>
    <x v="10"/>
    <x v="1"/>
    <x v="2"/>
    <x v="20"/>
    <x v="24"/>
    <x v="735"/>
    <x v="0"/>
    <x v="0"/>
    <x v="1"/>
  </r>
  <r>
    <x v="0"/>
    <x v="200"/>
    <x v="11"/>
    <x v="11"/>
    <x v="1"/>
    <x v="2"/>
    <x v="20"/>
    <x v="24"/>
    <x v="748"/>
    <x v="0"/>
    <x v="0"/>
    <x v="1"/>
  </r>
  <r>
    <x v="0"/>
    <x v="201"/>
    <x v="11"/>
    <x v="11"/>
    <x v="1"/>
    <x v="2"/>
    <x v="20"/>
    <x v="24"/>
    <x v="742"/>
    <x v="0"/>
    <x v="0"/>
    <x v="1"/>
  </r>
  <r>
    <x v="0"/>
    <x v="202"/>
    <x v="11"/>
    <x v="11"/>
    <x v="1"/>
    <x v="2"/>
    <x v="20"/>
    <x v="24"/>
    <x v="741"/>
    <x v="0"/>
    <x v="0"/>
    <x v="1"/>
  </r>
  <r>
    <x v="0"/>
    <x v="203"/>
    <x v="6"/>
    <x v="6"/>
    <x v="1"/>
    <x v="2"/>
    <x v="20"/>
    <x v="24"/>
    <x v="1894"/>
    <x v="0"/>
    <x v="0"/>
    <x v="1"/>
  </r>
  <r>
    <x v="0"/>
    <x v="204"/>
    <x v="6"/>
    <x v="6"/>
    <x v="1"/>
    <x v="2"/>
    <x v="20"/>
    <x v="24"/>
    <x v="735"/>
    <x v="0"/>
    <x v="0"/>
    <x v="1"/>
  </r>
  <r>
    <x v="1"/>
    <x v="205"/>
    <x v="7"/>
    <x v="7"/>
    <x v="1"/>
    <x v="2"/>
    <x v="20"/>
    <x v="25"/>
    <x v="742"/>
    <x v="0"/>
    <x v="1"/>
    <x v="1"/>
  </r>
  <r>
    <x v="1"/>
    <x v="206"/>
    <x v="7"/>
    <x v="7"/>
    <x v="1"/>
    <x v="2"/>
    <x v="20"/>
    <x v="25"/>
    <x v="742"/>
    <x v="0"/>
    <x v="1"/>
    <x v="1"/>
  </r>
  <r>
    <x v="1"/>
    <x v="207"/>
    <x v="8"/>
    <x v="8"/>
    <x v="1"/>
    <x v="2"/>
    <x v="20"/>
    <x v="25"/>
    <x v="908"/>
    <x v="0"/>
    <x v="1"/>
    <x v="1"/>
  </r>
  <r>
    <x v="1"/>
    <x v="208"/>
    <x v="8"/>
    <x v="8"/>
    <x v="1"/>
    <x v="2"/>
    <x v="20"/>
    <x v="25"/>
    <x v="763"/>
    <x v="0"/>
    <x v="1"/>
    <x v="1"/>
  </r>
  <r>
    <x v="1"/>
    <x v="182"/>
    <x v="2"/>
    <x v="2"/>
    <x v="1"/>
    <x v="2"/>
    <x v="20"/>
    <x v="25"/>
    <x v="742"/>
    <x v="0"/>
    <x v="1"/>
    <x v="1"/>
  </r>
  <r>
    <x v="2"/>
    <x v="179"/>
    <x v="7"/>
    <x v="7"/>
    <x v="1"/>
    <x v="2"/>
    <x v="20"/>
    <x v="26"/>
    <x v="776"/>
    <x v="0"/>
    <x v="2"/>
    <x v="1"/>
  </r>
  <r>
    <x v="2"/>
    <x v="209"/>
    <x v="7"/>
    <x v="7"/>
    <x v="1"/>
    <x v="2"/>
    <x v="20"/>
    <x v="26"/>
    <x v="771"/>
    <x v="0"/>
    <x v="2"/>
    <x v="1"/>
  </r>
  <r>
    <x v="2"/>
    <x v="210"/>
    <x v="7"/>
    <x v="7"/>
    <x v="1"/>
    <x v="2"/>
    <x v="20"/>
    <x v="26"/>
    <x v="745"/>
    <x v="0"/>
    <x v="2"/>
    <x v="1"/>
  </r>
  <r>
    <x v="2"/>
    <x v="211"/>
    <x v="9"/>
    <x v="9"/>
    <x v="1"/>
    <x v="2"/>
    <x v="20"/>
    <x v="26"/>
    <x v="776"/>
    <x v="0"/>
    <x v="2"/>
    <x v="1"/>
  </r>
  <r>
    <x v="2"/>
    <x v="212"/>
    <x v="10"/>
    <x v="10"/>
    <x v="1"/>
    <x v="2"/>
    <x v="20"/>
    <x v="26"/>
    <x v="777"/>
    <x v="0"/>
    <x v="2"/>
    <x v="1"/>
  </r>
  <r>
    <x v="2"/>
    <x v="213"/>
    <x v="11"/>
    <x v="11"/>
    <x v="1"/>
    <x v="2"/>
    <x v="20"/>
    <x v="26"/>
    <x v="742"/>
    <x v="0"/>
    <x v="2"/>
    <x v="1"/>
  </r>
  <r>
    <x v="2"/>
    <x v="214"/>
    <x v="11"/>
    <x v="11"/>
    <x v="1"/>
    <x v="2"/>
    <x v="20"/>
    <x v="26"/>
    <x v="750"/>
    <x v="0"/>
    <x v="2"/>
    <x v="1"/>
  </r>
  <r>
    <x v="2"/>
    <x v="215"/>
    <x v="2"/>
    <x v="2"/>
    <x v="1"/>
    <x v="2"/>
    <x v="20"/>
    <x v="26"/>
    <x v="737"/>
    <x v="0"/>
    <x v="2"/>
    <x v="1"/>
  </r>
  <r>
    <x v="2"/>
    <x v="216"/>
    <x v="2"/>
    <x v="2"/>
    <x v="1"/>
    <x v="2"/>
    <x v="20"/>
    <x v="26"/>
    <x v="2701"/>
    <x v="0"/>
    <x v="2"/>
    <x v="1"/>
  </r>
  <r>
    <x v="2"/>
    <x v="217"/>
    <x v="6"/>
    <x v="6"/>
    <x v="1"/>
    <x v="2"/>
    <x v="20"/>
    <x v="26"/>
    <x v="745"/>
    <x v="0"/>
    <x v="2"/>
    <x v="1"/>
  </r>
  <r>
    <x v="2"/>
    <x v="218"/>
    <x v="6"/>
    <x v="6"/>
    <x v="1"/>
    <x v="2"/>
    <x v="20"/>
    <x v="26"/>
    <x v="744"/>
    <x v="0"/>
    <x v="2"/>
    <x v="1"/>
  </r>
  <r>
    <x v="2"/>
    <x v="190"/>
    <x v="6"/>
    <x v="6"/>
    <x v="1"/>
    <x v="2"/>
    <x v="20"/>
    <x v="26"/>
    <x v="744"/>
    <x v="0"/>
    <x v="2"/>
    <x v="1"/>
  </r>
  <r>
    <x v="3"/>
    <x v="219"/>
    <x v="9"/>
    <x v="9"/>
    <x v="1"/>
    <x v="2"/>
    <x v="20"/>
    <x v="27"/>
    <x v="738"/>
    <x v="0"/>
    <x v="3"/>
    <x v="1"/>
  </r>
  <r>
    <x v="3"/>
    <x v="220"/>
    <x v="11"/>
    <x v="11"/>
    <x v="1"/>
    <x v="2"/>
    <x v="20"/>
    <x v="27"/>
    <x v="744"/>
    <x v="0"/>
    <x v="3"/>
    <x v="1"/>
  </r>
  <r>
    <x v="3"/>
    <x v="202"/>
    <x v="11"/>
    <x v="11"/>
    <x v="1"/>
    <x v="2"/>
    <x v="20"/>
    <x v="27"/>
    <x v="763"/>
    <x v="0"/>
    <x v="3"/>
    <x v="1"/>
  </r>
  <r>
    <x v="3"/>
    <x v="221"/>
    <x v="2"/>
    <x v="2"/>
    <x v="1"/>
    <x v="2"/>
    <x v="20"/>
    <x v="27"/>
    <x v="737"/>
    <x v="0"/>
    <x v="3"/>
    <x v="1"/>
  </r>
  <r>
    <x v="3"/>
    <x v="222"/>
    <x v="2"/>
    <x v="2"/>
    <x v="1"/>
    <x v="2"/>
    <x v="20"/>
    <x v="27"/>
    <x v="742"/>
    <x v="0"/>
    <x v="3"/>
    <x v="1"/>
  </r>
  <r>
    <x v="3"/>
    <x v="223"/>
    <x v="2"/>
    <x v="2"/>
    <x v="1"/>
    <x v="2"/>
    <x v="20"/>
    <x v="27"/>
    <x v="737"/>
    <x v="0"/>
    <x v="3"/>
    <x v="1"/>
  </r>
  <r>
    <x v="3"/>
    <x v="224"/>
    <x v="2"/>
    <x v="2"/>
    <x v="1"/>
    <x v="2"/>
    <x v="20"/>
    <x v="27"/>
    <x v="748"/>
    <x v="0"/>
    <x v="3"/>
    <x v="1"/>
  </r>
  <r>
    <x v="3"/>
    <x v="204"/>
    <x v="6"/>
    <x v="6"/>
    <x v="1"/>
    <x v="2"/>
    <x v="20"/>
    <x v="27"/>
    <x v="744"/>
    <x v="0"/>
    <x v="3"/>
    <x v="1"/>
  </r>
  <r>
    <x v="3"/>
    <x v="191"/>
    <x v="6"/>
    <x v="6"/>
    <x v="1"/>
    <x v="2"/>
    <x v="20"/>
    <x v="27"/>
    <x v="763"/>
    <x v="0"/>
    <x v="3"/>
    <x v="1"/>
  </r>
  <r>
    <x v="4"/>
    <x v="179"/>
    <x v="7"/>
    <x v="7"/>
    <x v="1"/>
    <x v="2"/>
    <x v="20"/>
    <x v="28"/>
    <x v="744"/>
    <x v="0"/>
    <x v="4"/>
    <x v="1"/>
  </r>
  <r>
    <x v="4"/>
    <x v="225"/>
    <x v="7"/>
    <x v="7"/>
    <x v="1"/>
    <x v="2"/>
    <x v="20"/>
    <x v="28"/>
    <x v="744"/>
    <x v="0"/>
    <x v="4"/>
    <x v="1"/>
  </r>
  <r>
    <x v="4"/>
    <x v="206"/>
    <x v="7"/>
    <x v="7"/>
    <x v="1"/>
    <x v="2"/>
    <x v="20"/>
    <x v="28"/>
    <x v="777"/>
    <x v="0"/>
    <x v="4"/>
    <x v="1"/>
  </r>
  <r>
    <x v="4"/>
    <x v="196"/>
    <x v="8"/>
    <x v="8"/>
    <x v="1"/>
    <x v="2"/>
    <x v="20"/>
    <x v="28"/>
    <x v="745"/>
    <x v="0"/>
    <x v="4"/>
    <x v="1"/>
  </r>
  <r>
    <x v="4"/>
    <x v="226"/>
    <x v="8"/>
    <x v="8"/>
    <x v="1"/>
    <x v="2"/>
    <x v="20"/>
    <x v="28"/>
    <x v="2702"/>
    <x v="0"/>
    <x v="4"/>
    <x v="1"/>
  </r>
  <r>
    <x v="4"/>
    <x v="208"/>
    <x v="8"/>
    <x v="8"/>
    <x v="1"/>
    <x v="2"/>
    <x v="20"/>
    <x v="28"/>
    <x v="745"/>
    <x v="0"/>
    <x v="4"/>
    <x v="1"/>
  </r>
  <r>
    <x v="4"/>
    <x v="227"/>
    <x v="9"/>
    <x v="9"/>
    <x v="1"/>
    <x v="2"/>
    <x v="20"/>
    <x v="28"/>
    <x v="742"/>
    <x v="0"/>
    <x v="4"/>
    <x v="1"/>
  </r>
  <r>
    <x v="4"/>
    <x v="194"/>
    <x v="9"/>
    <x v="9"/>
    <x v="1"/>
    <x v="2"/>
    <x v="20"/>
    <x v="28"/>
    <x v="744"/>
    <x v="0"/>
    <x v="4"/>
    <x v="1"/>
  </r>
  <r>
    <x v="4"/>
    <x v="228"/>
    <x v="9"/>
    <x v="9"/>
    <x v="1"/>
    <x v="2"/>
    <x v="20"/>
    <x v="28"/>
    <x v="737"/>
    <x v="0"/>
    <x v="4"/>
    <x v="1"/>
  </r>
  <r>
    <x v="4"/>
    <x v="229"/>
    <x v="6"/>
    <x v="6"/>
    <x v="1"/>
    <x v="2"/>
    <x v="25"/>
    <x v="281"/>
    <x v="744"/>
    <x v="0"/>
    <x v="4"/>
    <x v="1"/>
  </r>
  <r>
    <x v="4"/>
    <x v="174"/>
    <x v="6"/>
    <x v="6"/>
    <x v="1"/>
    <x v="0"/>
    <x v="25"/>
    <x v="282"/>
    <x v="744"/>
    <x v="0"/>
    <x v="4"/>
    <x v="1"/>
  </r>
  <r>
    <x v="4"/>
    <x v="229"/>
    <x v="6"/>
    <x v="6"/>
    <x v="1"/>
    <x v="0"/>
    <x v="25"/>
    <x v="281"/>
    <x v="739"/>
    <x v="0"/>
    <x v="4"/>
    <x v="1"/>
  </r>
  <r>
    <x v="4"/>
    <x v="230"/>
    <x v="9"/>
    <x v="9"/>
    <x v="1"/>
    <x v="1"/>
    <x v="25"/>
    <x v="283"/>
    <x v="745"/>
    <x v="0"/>
    <x v="4"/>
    <x v="1"/>
  </r>
  <r>
    <x v="5"/>
    <x v="226"/>
    <x v="8"/>
    <x v="8"/>
    <x v="1"/>
    <x v="2"/>
    <x v="20"/>
    <x v="29"/>
    <x v="746"/>
    <x v="0"/>
    <x v="5"/>
    <x v="1"/>
  </r>
  <r>
    <x v="5"/>
    <x v="198"/>
    <x v="10"/>
    <x v="10"/>
    <x v="1"/>
    <x v="2"/>
    <x v="20"/>
    <x v="29"/>
    <x v="750"/>
    <x v="0"/>
    <x v="5"/>
    <x v="1"/>
  </r>
  <r>
    <x v="5"/>
    <x v="231"/>
    <x v="10"/>
    <x v="10"/>
    <x v="1"/>
    <x v="2"/>
    <x v="20"/>
    <x v="29"/>
    <x v="1355"/>
    <x v="0"/>
    <x v="5"/>
    <x v="1"/>
  </r>
  <r>
    <x v="5"/>
    <x v="232"/>
    <x v="10"/>
    <x v="10"/>
    <x v="1"/>
    <x v="2"/>
    <x v="20"/>
    <x v="29"/>
    <x v="748"/>
    <x v="0"/>
    <x v="5"/>
    <x v="1"/>
  </r>
  <r>
    <x v="5"/>
    <x v="186"/>
    <x v="10"/>
    <x v="10"/>
    <x v="1"/>
    <x v="2"/>
    <x v="20"/>
    <x v="29"/>
    <x v="748"/>
    <x v="0"/>
    <x v="5"/>
    <x v="1"/>
  </r>
  <r>
    <x v="5"/>
    <x v="233"/>
    <x v="10"/>
    <x v="10"/>
    <x v="1"/>
    <x v="2"/>
    <x v="20"/>
    <x v="29"/>
    <x v="745"/>
    <x v="0"/>
    <x v="5"/>
    <x v="1"/>
  </r>
  <r>
    <x v="5"/>
    <x v="176"/>
    <x v="10"/>
    <x v="10"/>
    <x v="1"/>
    <x v="2"/>
    <x v="20"/>
    <x v="29"/>
    <x v="750"/>
    <x v="0"/>
    <x v="5"/>
    <x v="1"/>
  </r>
  <r>
    <x v="5"/>
    <x v="234"/>
    <x v="11"/>
    <x v="11"/>
    <x v="1"/>
    <x v="2"/>
    <x v="20"/>
    <x v="29"/>
    <x v="775"/>
    <x v="0"/>
    <x v="5"/>
    <x v="1"/>
  </r>
  <r>
    <x v="5"/>
    <x v="223"/>
    <x v="2"/>
    <x v="2"/>
    <x v="1"/>
    <x v="2"/>
    <x v="20"/>
    <x v="29"/>
    <x v="2703"/>
    <x v="0"/>
    <x v="5"/>
    <x v="1"/>
  </r>
  <r>
    <x v="5"/>
    <x v="235"/>
    <x v="2"/>
    <x v="2"/>
    <x v="1"/>
    <x v="2"/>
    <x v="20"/>
    <x v="29"/>
    <x v="777"/>
    <x v="0"/>
    <x v="5"/>
    <x v="1"/>
  </r>
  <r>
    <x v="5"/>
    <x v="236"/>
    <x v="6"/>
    <x v="6"/>
    <x v="1"/>
    <x v="2"/>
    <x v="20"/>
    <x v="29"/>
    <x v="748"/>
    <x v="0"/>
    <x v="5"/>
    <x v="1"/>
  </r>
  <r>
    <x v="5"/>
    <x v="174"/>
    <x v="6"/>
    <x v="6"/>
    <x v="1"/>
    <x v="2"/>
    <x v="20"/>
    <x v="29"/>
    <x v="748"/>
    <x v="0"/>
    <x v="5"/>
    <x v="1"/>
  </r>
  <r>
    <x v="6"/>
    <x v="237"/>
    <x v="7"/>
    <x v="7"/>
    <x v="1"/>
    <x v="2"/>
    <x v="20"/>
    <x v="30"/>
    <x v="752"/>
    <x v="0"/>
    <x v="6"/>
    <x v="1"/>
  </r>
  <r>
    <x v="6"/>
    <x v="196"/>
    <x v="8"/>
    <x v="8"/>
    <x v="1"/>
    <x v="2"/>
    <x v="20"/>
    <x v="30"/>
    <x v="842"/>
    <x v="0"/>
    <x v="6"/>
    <x v="1"/>
  </r>
  <r>
    <x v="6"/>
    <x v="238"/>
    <x v="9"/>
    <x v="9"/>
    <x v="1"/>
    <x v="2"/>
    <x v="20"/>
    <x v="30"/>
    <x v="2704"/>
    <x v="0"/>
    <x v="6"/>
    <x v="1"/>
  </r>
  <r>
    <x v="6"/>
    <x v="197"/>
    <x v="9"/>
    <x v="9"/>
    <x v="1"/>
    <x v="2"/>
    <x v="20"/>
    <x v="30"/>
    <x v="2704"/>
    <x v="0"/>
    <x v="6"/>
    <x v="1"/>
  </r>
  <r>
    <x v="6"/>
    <x v="239"/>
    <x v="10"/>
    <x v="10"/>
    <x v="1"/>
    <x v="2"/>
    <x v="20"/>
    <x v="30"/>
    <x v="742"/>
    <x v="0"/>
    <x v="6"/>
    <x v="1"/>
  </r>
  <r>
    <x v="6"/>
    <x v="240"/>
    <x v="2"/>
    <x v="2"/>
    <x v="1"/>
    <x v="2"/>
    <x v="20"/>
    <x v="30"/>
    <x v="191"/>
    <x v="0"/>
    <x v="6"/>
    <x v="1"/>
  </r>
  <r>
    <x v="6"/>
    <x v="224"/>
    <x v="2"/>
    <x v="2"/>
    <x v="1"/>
    <x v="2"/>
    <x v="20"/>
    <x v="30"/>
    <x v="744"/>
    <x v="0"/>
    <x v="6"/>
    <x v="1"/>
  </r>
  <r>
    <x v="6"/>
    <x v="241"/>
    <x v="6"/>
    <x v="6"/>
    <x v="1"/>
    <x v="2"/>
    <x v="20"/>
    <x v="30"/>
    <x v="842"/>
    <x v="0"/>
    <x v="6"/>
    <x v="1"/>
  </r>
  <r>
    <x v="7"/>
    <x v="242"/>
    <x v="9"/>
    <x v="9"/>
    <x v="1"/>
    <x v="2"/>
    <x v="20"/>
    <x v="31"/>
    <x v="842"/>
    <x v="0"/>
    <x v="7"/>
    <x v="1"/>
  </r>
  <r>
    <x v="7"/>
    <x v="243"/>
    <x v="10"/>
    <x v="10"/>
    <x v="1"/>
    <x v="2"/>
    <x v="20"/>
    <x v="31"/>
    <x v="755"/>
    <x v="0"/>
    <x v="7"/>
    <x v="1"/>
  </r>
  <r>
    <x v="7"/>
    <x v="244"/>
    <x v="10"/>
    <x v="10"/>
    <x v="1"/>
    <x v="2"/>
    <x v="20"/>
    <x v="31"/>
    <x v="756"/>
    <x v="0"/>
    <x v="7"/>
    <x v="1"/>
  </r>
  <r>
    <x v="7"/>
    <x v="199"/>
    <x v="10"/>
    <x v="10"/>
    <x v="1"/>
    <x v="2"/>
    <x v="20"/>
    <x v="31"/>
    <x v="745"/>
    <x v="0"/>
    <x v="7"/>
    <x v="1"/>
  </r>
  <r>
    <x v="8"/>
    <x v="206"/>
    <x v="7"/>
    <x v="7"/>
    <x v="1"/>
    <x v="2"/>
    <x v="21"/>
    <x v="284"/>
    <x v="761"/>
    <x v="0"/>
    <x v="8"/>
    <x v="1"/>
  </r>
  <r>
    <x v="8"/>
    <x v="245"/>
    <x v="8"/>
    <x v="8"/>
    <x v="1"/>
    <x v="2"/>
    <x v="20"/>
    <x v="33"/>
    <x v="858"/>
    <x v="0"/>
    <x v="8"/>
    <x v="1"/>
  </r>
  <r>
    <x v="8"/>
    <x v="245"/>
    <x v="8"/>
    <x v="8"/>
    <x v="1"/>
    <x v="2"/>
    <x v="21"/>
    <x v="285"/>
    <x v="1295"/>
    <x v="0"/>
    <x v="8"/>
    <x v="1"/>
  </r>
  <r>
    <x v="8"/>
    <x v="211"/>
    <x v="9"/>
    <x v="9"/>
    <x v="1"/>
    <x v="2"/>
    <x v="25"/>
    <x v="286"/>
    <x v="761"/>
    <x v="0"/>
    <x v="8"/>
    <x v="1"/>
  </r>
  <r>
    <x v="8"/>
    <x v="246"/>
    <x v="2"/>
    <x v="2"/>
    <x v="1"/>
    <x v="2"/>
    <x v="25"/>
    <x v="287"/>
    <x v="1596"/>
    <x v="0"/>
    <x v="8"/>
    <x v="1"/>
  </r>
  <r>
    <x v="8"/>
    <x v="203"/>
    <x v="6"/>
    <x v="6"/>
    <x v="1"/>
    <x v="2"/>
    <x v="25"/>
    <x v="288"/>
    <x v="2705"/>
    <x v="0"/>
    <x v="8"/>
    <x v="1"/>
  </r>
  <r>
    <x v="9"/>
    <x v="207"/>
    <x v="8"/>
    <x v="8"/>
    <x v="1"/>
    <x v="2"/>
    <x v="20"/>
    <x v="35"/>
    <x v="763"/>
    <x v="0"/>
    <x v="9"/>
    <x v="1"/>
  </r>
  <r>
    <x v="9"/>
    <x v="196"/>
    <x v="8"/>
    <x v="8"/>
    <x v="1"/>
    <x v="2"/>
    <x v="20"/>
    <x v="35"/>
    <x v="763"/>
    <x v="0"/>
    <x v="9"/>
    <x v="1"/>
  </r>
  <r>
    <x v="70"/>
    <x v="247"/>
    <x v="8"/>
    <x v="8"/>
    <x v="1"/>
    <x v="2"/>
    <x v="21"/>
    <x v="289"/>
    <x v="2706"/>
    <x v="0"/>
    <x v="70"/>
    <x v="1"/>
  </r>
  <r>
    <x v="70"/>
    <x v="232"/>
    <x v="10"/>
    <x v="10"/>
    <x v="1"/>
    <x v="2"/>
    <x v="25"/>
    <x v="290"/>
    <x v="2707"/>
    <x v="0"/>
    <x v="70"/>
    <x v="1"/>
  </r>
  <r>
    <x v="10"/>
    <x v="207"/>
    <x v="8"/>
    <x v="8"/>
    <x v="1"/>
    <x v="2"/>
    <x v="20"/>
    <x v="40"/>
    <x v="2708"/>
    <x v="0"/>
    <x v="10"/>
    <x v="1"/>
  </r>
  <r>
    <x v="10"/>
    <x v="248"/>
    <x v="10"/>
    <x v="10"/>
    <x v="1"/>
    <x v="2"/>
    <x v="20"/>
    <x v="40"/>
    <x v="1301"/>
    <x v="0"/>
    <x v="10"/>
    <x v="1"/>
  </r>
  <r>
    <x v="10"/>
    <x v="249"/>
    <x v="11"/>
    <x v="11"/>
    <x v="1"/>
    <x v="2"/>
    <x v="20"/>
    <x v="40"/>
    <x v="742"/>
    <x v="0"/>
    <x v="10"/>
    <x v="1"/>
  </r>
  <r>
    <x v="10"/>
    <x v="250"/>
    <x v="2"/>
    <x v="2"/>
    <x v="1"/>
    <x v="2"/>
    <x v="20"/>
    <x v="40"/>
    <x v="770"/>
    <x v="0"/>
    <x v="10"/>
    <x v="1"/>
  </r>
  <r>
    <x v="11"/>
    <x v="229"/>
    <x v="6"/>
    <x v="6"/>
    <x v="1"/>
    <x v="2"/>
    <x v="20"/>
    <x v="41"/>
    <x v="774"/>
    <x v="0"/>
    <x v="11"/>
    <x v="1"/>
  </r>
  <r>
    <x v="11"/>
    <x v="251"/>
    <x v="8"/>
    <x v="8"/>
    <x v="1"/>
    <x v="0"/>
    <x v="21"/>
    <x v="291"/>
    <x v="823"/>
    <x v="0"/>
    <x v="11"/>
    <x v="1"/>
  </r>
  <r>
    <x v="12"/>
    <x v="252"/>
    <x v="7"/>
    <x v="7"/>
    <x v="1"/>
    <x v="2"/>
    <x v="20"/>
    <x v="42"/>
    <x v="858"/>
    <x v="0"/>
    <x v="12"/>
    <x v="1"/>
  </r>
  <r>
    <x v="12"/>
    <x v="253"/>
    <x v="7"/>
    <x v="7"/>
    <x v="1"/>
    <x v="2"/>
    <x v="21"/>
    <x v="292"/>
    <x v="769"/>
    <x v="0"/>
    <x v="12"/>
    <x v="1"/>
  </r>
  <r>
    <x v="12"/>
    <x v="210"/>
    <x v="7"/>
    <x v="7"/>
    <x v="1"/>
    <x v="2"/>
    <x v="20"/>
    <x v="42"/>
    <x v="770"/>
    <x v="0"/>
    <x v="12"/>
    <x v="1"/>
  </r>
  <r>
    <x v="12"/>
    <x v="254"/>
    <x v="8"/>
    <x v="8"/>
    <x v="1"/>
    <x v="2"/>
    <x v="20"/>
    <x v="42"/>
    <x v="748"/>
    <x v="0"/>
    <x v="12"/>
    <x v="1"/>
  </r>
  <r>
    <x v="12"/>
    <x v="207"/>
    <x v="8"/>
    <x v="8"/>
    <x v="1"/>
    <x v="2"/>
    <x v="20"/>
    <x v="42"/>
    <x v="816"/>
    <x v="0"/>
    <x v="12"/>
    <x v="1"/>
  </r>
  <r>
    <x v="12"/>
    <x v="173"/>
    <x v="8"/>
    <x v="8"/>
    <x v="1"/>
    <x v="2"/>
    <x v="20"/>
    <x v="42"/>
    <x v="816"/>
    <x v="0"/>
    <x v="12"/>
    <x v="1"/>
  </r>
  <r>
    <x v="12"/>
    <x v="178"/>
    <x v="9"/>
    <x v="9"/>
    <x v="1"/>
    <x v="2"/>
    <x v="20"/>
    <x v="42"/>
    <x v="748"/>
    <x v="0"/>
    <x v="12"/>
    <x v="1"/>
  </r>
  <r>
    <x v="12"/>
    <x v="255"/>
    <x v="9"/>
    <x v="9"/>
    <x v="1"/>
    <x v="2"/>
    <x v="25"/>
    <x v="293"/>
    <x v="769"/>
    <x v="0"/>
    <x v="12"/>
    <x v="1"/>
  </r>
  <r>
    <x v="12"/>
    <x v="256"/>
    <x v="11"/>
    <x v="11"/>
    <x v="1"/>
    <x v="2"/>
    <x v="25"/>
    <x v="294"/>
    <x v="769"/>
    <x v="0"/>
    <x v="12"/>
    <x v="1"/>
  </r>
  <r>
    <x v="12"/>
    <x v="257"/>
    <x v="2"/>
    <x v="2"/>
    <x v="1"/>
    <x v="2"/>
    <x v="20"/>
    <x v="42"/>
    <x v="814"/>
    <x v="0"/>
    <x v="12"/>
    <x v="1"/>
  </r>
  <r>
    <x v="12"/>
    <x v="203"/>
    <x v="6"/>
    <x v="6"/>
    <x v="1"/>
    <x v="2"/>
    <x v="20"/>
    <x v="42"/>
    <x v="873"/>
    <x v="0"/>
    <x v="12"/>
    <x v="1"/>
  </r>
  <r>
    <x v="13"/>
    <x v="245"/>
    <x v="8"/>
    <x v="8"/>
    <x v="1"/>
    <x v="2"/>
    <x v="20"/>
    <x v="46"/>
    <x v="2709"/>
    <x v="0"/>
    <x v="13"/>
    <x v="1"/>
  </r>
  <r>
    <x v="13"/>
    <x v="174"/>
    <x v="6"/>
    <x v="6"/>
    <x v="1"/>
    <x v="2"/>
    <x v="20"/>
    <x v="46"/>
    <x v="2709"/>
    <x v="0"/>
    <x v="13"/>
    <x v="1"/>
  </r>
  <r>
    <x v="14"/>
    <x v="258"/>
    <x v="7"/>
    <x v="7"/>
    <x v="1"/>
    <x v="2"/>
    <x v="20"/>
    <x v="47"/>
    <x v="737"/>
    <x v="0"/>
    <x v="14"/>
    <x v="1"/>
  </r>
  <r>
    <x v="14"/>
    <x v="259"/>
    <x v="7"/>
    <x v="7"/>
    <x v="1"/>
    <x v="2"/>
    <x v="20"/>
    <x v="47"/>
    <x v="742"/>
    <x v="0"/>
    <x v="14"/>
    <x v="1"/>
  </r>
  <r>
    <x v="14"/>
    <x v="260"/>
    <x v="7"/>
    <x v="7"/>
    <x v="1"/>
    <x v="2"/>
    <x v="20"/>
    <x v="47"/>
    <x v="1111"/>
    <x v="0"/>
    <x v="14"/>
    <x v="1"/>
  </r>
  <r>
    <x v="14"/>
    <x v="261"/>
    <x v="8"/>
    <x v="8"/>
    <x v="1"/>
    <x v="2"/>
    <x v="20"/>
    <x v="47"/>
    <x v="737"/>
    <x v="0"/>
    <x v="14"/>
    <x v="1"/>
  </r>
  <r>
    <x v="14"/>
    <x v="196"/>
    <x v="8"/>
    <x v="8"/>
    <x v="1"/>
    <x v="2"/>
    <x v="20"/>
    <x v="47"/>
    <x v="745"/>
    <x v="0"/>
    <x v="14"/>
    <x v="1"/>
  </r>
  <r>
    <x v="14"/>
    <x v="227"/>
    <x v="9"/>
    <x v="9"/>
    <x v="1"/>
    <x v="2"/>
    <x v="20"/>
    <x v="47"/>
    <x v="754"/>
    <x v="0"/>
    <x v="14"/>
    <x v="1"/>
  </r>
  <r>
    <x v="14"/>
    <x v="238"/>
    <x v="9"/>
    <x v="9"/>
    <x v="1"/>
    <x v="2"/>
    <x v="20"/>
    <x v="47"/>
    <x v="777"/>
    <x v="0"/>
    <x v="14"/>
    <x v="1"/>
  </r>
  <r>
    <x v="14"/>
    <x v="197"/>
    <x v="9"/>
    <x v="9"/>
    <x v="1"/>
    <x v="2"/>
    <x v="20"/>
    <x v="47"/>
    <x v="742"/>
    <x v="0"/>
    <x v="14"/>
    <x v="1"/>
  </r>
  <r>
    <x v="14"/>
    <x v="242"/>
    <x v="9"/>
    <x v="9"/>
    <x v="1"/>
    <x v="2"/>
    <x v="20"/>
    <x v="47"/>
    <x v="742"/>
    <x v="0"/>
    <x v="14"/>
    <x v="1"/>
  </r>
  <r>
    <x v="14"/>
    <x v="262"/>
    <x v="9"/>
    <x v="9"/>
    <x v="1"/>
    <x v="2"/>
    <x v="20"/>
    <x v="47"/>
    <x v="776"/>
    <x v="0"/>
    <x v="14"/>
    <x v="1"/>
  </r>
  <r>
    <x v="14"/>
    <x v="255"/>
    <x v="9"/>
    <x v="9"/>
    <x v="1"/>
    <x v="2"/>
    <x v="20"/>
    <x v="47"/>
    <x v="754"/>
    <x v="0"/>
    <x v="14"/>
    <x v="1"/>
  </r>
  <r>
    <x v="14"/>
    <x v="176"/>
    <x v="10"/>
    <x v="10"/>
    <x v="1"/>
    <x v="2"/>
    <x v="20"/>
    <x v="47"/>
    <x v="737"/>
    <x v="0"/>
    <x v="14"/>
    <x v="1"/>
  </r>
  <r>
    <x v="14"/>
    <x v="223"/>
    <x v="2"/>
    <x v="2"/>
    <x v="1"/>
    <x v="2"/>
    <x v="20"/>
    <x v="47"/>
    <x v="742"/>
    <x v="0"/>
    <x v="14"/>
    <x v="1"/>
  </r>
  <r>
    <x v="14"/>
    <x v="174"/>
    <x v="6"/>
    <x v="6"/>
    <x v="1"/>
    <x v="2"/>
    <x v="20"/>
    <x v="47"/>
    <x v="745"/>
    <x v="0"/>
    <x v="14"/>
    <x v="1"/>
  </r>
  <r>
    <x v="15"/>
    <x v="210"/>
    <x v="7"/>
    <x v="7"/>
    <x v="1"/>
    <x v="2"/>
    <x v="20"/>
    <x v="48"/>
    <x v="735"/>
    <x v="0"/>
    <x v="15"/>
    <x v="1"/>
  </r>
  <r>
    <x v="15"/>
    <x v="195"/>
    <x v="8"/>
    <x v="8"/>
    <x v="1"/>
    <x v="2"/>
    <x v="20"/>
    <x v="48"/>
    <x v="2710"/>
    <x v="0"/>
    <x v="15"/>
    <x v="1"/>
  </r>
  <r>
    <x v="15"/>
    <x v="226"/>
    <x v="8"/>
    <x v="8"/>
    <x v="1"/>
    <x v="2"/>
    <x v="20"/>
    <x v="48"/>
    <x v="2710"/>
    <x v="0"/>
    <x v="15"/>
    <x v="1"/>
  </r>
  <r>
    <x v="15"/>
    <x v="263"/>
    <x v="10"/>
    <x v="10"/>
    <x v="1"/>
    <x v="2"/>
    <x v="20"/>
    <x v="48"/>
    <x v="841"/>
    <x v="0"/>
    <x v="15"/>
    <x v="1"/>
  </r>
  <r>
    <x v="15"/>
    <x v="180"/>
    <x v="10"/>
    <x v="10"/>
    <x v="1"/>
    <x v="2"/>
    <x v="20"/>
    <x v="48"/>
    <x v="755"/>
    <x v="0"/>
    <x v="15"/>
    <x v="1"/>
  </r>
  <r>
    <x v="15"/>
    <x v="264"/>
    <x v="6"/>
    <x v="6"/>
    <x v="1"/>
    <x v="2"/>
    <x v="20"/>
    <x v="48"/>
    <x v="777"/>
    <x v="0"/>
    <x v="15"/>
    <x v="1"/>
  </r>
  <r>
    <x v="15"/>
    <x v="265"/>
    <x v="6"/>
    <x v="6"/>
    <x v="1"/>
    <x v="2"/>
    <x v="20"/>
    <x v="48"/>
    <x v="756"/>
    <x v="0"/>
    <x v="15"/>
    <x v="1"/>
  </r>
  <r>
    <x v="15"/>
    <x v="266"/>
    <x v="6"/>
    <x v="6"/>
    <x v="1"/>
    <x v="2"/>
    <x v="20"/>
    <x v="48"/>
    <x v="738"/>
    <x v="0"/>
    <x v="15"/>
    <x v="1"/>
  </r>
  <r>
    <x v="15"/>
    <x v="203"/>
    <x v="6"/>
    <x v="6"/>
    <x v="1"/>
    <x v="2"/>
    <x v="20"/>
    <x v="48"/>
    <x v="777"/>
    <x v="0"/>
    <x v="15"/>
    <x v="1"/>
  </r>
  <r>
    <x v="15"/>
    <x v="229"/>
    <x v="6"/>
    <x v="6"/>
    <x v="1"/>
    <x v="2"/>
    <x v="20"/>
    <x v="48"/>
    <x v="841"/>
    <x v="0"/>
    <x v="15"/>
    <x v="1"/>
  </r>
  <r>
    <x v="16"/>
    <x v="267"/>
    <x v="8"/>
    <x v="8"/>
    <x v="1"/>
    <x v="2"/>
    <x v="20"/>
    <x v="49"/>
    <x v="873"/>
    <x v="0"/>
    <x v="16"/>
    <x v="1"/>
  </r>
  <r>
    <x v="16"/>
    <x v="220"/>
    <x v="11"/>
    <x v="11"/>
    <x v="1"/>
    <x v="2"/>
    <x v="20"/>
    <x v="49"/>
    <x v="738"/>
    <x v="0"/>
    <x v="16"/>
    <x v="1"/>
  </r>
  <r>
    <x v="16"/>
    <x v="218"/>
    <x v="6"/>
    <x v="6"/>
    <x v="1"/>
    <x v="2"/>
    <x v="20"/>
    <x v="49"/>
    <x v="2711"/>
    <x v="0"/>
    <x v="16"/>
    <x v="1"/>
  </r>
  <r>
    <x v="17"/>
    <x v="208"/>
    <x v="8"/>
    <x v="8"/>
    <x v="1"/>
    <x v="2"/>
    <x v="20"/>
    <x v="50"/>
    <x v="709"/>
    <x v="0"/>
    <x v="17"/>
    <x v="1"/>
  </r>
  <r>
    <x v="17"/>
    <x v="255"/>
    <x v="9"/>
    <x v="9"/>
    <x v="1"/>
    <x v="2"/>
    <x v="20"/>
    <x v="50"/>
    <x v="748"/>
    <x v="0"/>
    <x v="17"/>
    <x v="1"/>
  </r>
  <r>
    <x v="17"/>
    <x v="231"/>
    <x v="10"/>
    <x v="10"/>
    <x v="1"/>
    <x v="2"/>
    <x v="20"/>
    <x v="50"/>
    <x v="737"/>
    <x v="0"/>
    <x v="17"/>
    <x v="1"/>
  </r>
  <r>
    <x v="17"/>
    <x v="180"/>
    <x v="10"/>
    <x v="10"/>
    <x v="1"/>
    <x v="2"/>
    <x v="20"/>
    <x v="50"/>
    <x v="737"/>
    <x v="0"/>
    <x v="17"/>
    <x v="1"/>
  </r>
  <r>
    <x v="17"/>
    <x v="268"/>
    <x v="10"/>
    <x v="10"/>
    <x v="1"/>
    <x v="2"/>
    <x v="20"/>
    <x v="50"/>
    <x v="737"/>
    <x v="0"/>
    <x v="17"/>
    <x v="1"/>
  </r>
  <r>
    <x v="17"/>
    <x v="269"/>
    <x v="11"/>
    <x v="11"/>
    <x v="1"/>
    <x v="2"/>
    <x v="20"/>
    <x v="50"/>
    <x v="736"/>
    <x v="0"/>
    <x v="17"/>
    <x v="1"/>
  </r>
  <r>
    <x v="17"/>
    <x v="270"/>
    <x v="2"/>
    <x v="2"/>
    <x v="1"/>
    <x v="2"/>
    <x v="20"/>
    <x v="50"/>
    <x v="763"/>
    <x v="0"/>
    <x v="17"/>
    <x v="1"/>
  </r>
  <r>
    <x v="17"/>
    <x v="216"/>
    <x v="2"/>
    <x v="2"/>
    <x v="1"/>
    <x v="2"/>
    <x v="20"/>
    <x v="50"/>
    <x v="737"/>
    <x v="0"/>
    <x v="17"/>
    <x v="1"/>
  </r>
  <r>
    <x v="17"/>
    <x v="246"/>
    <x v="2"/>
    <x v="2"/>
    <x v="1"/>
    <x v="2"/>
    <x v="20"/>
    <x v="50"/>
    <x v="763"/>
    <x v="0"/>
    <x v="17"/>
    <x v="1"/>
  </r>
  <r>
    <x v="17"/>
    <x v="271"/>
    <x v="6"/>
    <x v="6"/>
    <x v="1"/>
    <x v="2"/>
    <x v="20"/>
    <x v="50"/>
    <x v="747"/>
    <x v="0"/>
    <x v="17"/>
    <x v="1"/>
  </r>
  <r>
    <x v="18"/>
    <x v="226"/>
    <x v="8"/>
    <x v="8"/>
    <x v="1"/>
    <x v="2"/>
    <x v="20"/>
    <x v="52"/>
    <x v="742"/>
    <x v="0"/>
    <x v="18"/>
    <x v="1"/>
  </r>
  <r>
    <x v="18"/>
    <x v="272"/>
    <x v="11"/>
    <x v="11"/>
    <x v="1"/>
    <x v="2"/>
    <x v="20"/>
    <x v="52"/>
    <x v="747"/>
    <x v="0"/>
    <x v="18"/>
    <x v="1"/>
  </r>
  <r>
    <x v="18"/>
    <x v="273"/>
    <x v="11"/>
    <x v="11"/>
    <x v="1"/>
    <x v="2"/>
    <x v="20"/>
    <x v="52"/>
    <x v="2712"/>
    <x v="0"/>
    <x v="18"/>
    <x v="1"/>
  </r>
  <r>
    <x v="18"/>
    <x v="274"/>
    <x v="11"/>
    <x v="11"/>
    <x v="1"/>
    <x v="2"/>
    <x v="20"/>
    <x v="52"/>
    <x v="771"/>
    <x v="0"/>
    <x v="18"/>
    <x v="1"/>
  </r>
  <r>
    <x v="18"/>
    <x v="275"/>
    <x v="11"/>
    <x v="11"/>
    <x v="1"/>
    <x v="2"/>
    <x v="20"/>
    <x v="52"/>
    <x v="771"/>
    <x v="0"/>
    <x v="18"/>
    <x v="1"/>
  </r>
  <r>
    <x v="18"/>
    <x v="276"/>
    <x v="2"/>
    <x v="2"/>
    <x v="1"/>
    <x v="2"/>
    <x v="20"/>
    <x v="52"/>
    <x v="743"/>
    <x v="0"/>
    <x v="18"/>
    <x v="1"/>
  </r>
  <r>
    <x v="19"/>
    <x v="277"/>
    <x v="7"/>
    <x v="7"/>
    <x v="1"/>
    <x v="2"/>
    <x v="20"/>
    <x v="53"/>
    <x v="785"/>
    <x v="0"/>
    <x v="19"/>
    <x v="1"/>
  </r>
  <r>
    <x v="19"/>
    <x v="278"/>
    <x v="7"/>
    <x v="7"/>
    <x v="1"/>
    <x v="2"/>
    <x v="20"/>
    <x v="53"/>
    <x v="909"/>
    <x v="0"/>
    <x v="19"/>
    <x v="1"/>
  </r>
  <r>
    <x v="19"/>
    <x v="279"/>
    <x v="7"/>
    <x v="7"/>
    <x v="1"/>
    <x v="2"/>
    <x v="20"/>
    <x v="53"/>
    <x v="785"/>
    <x v="0"/>
    <x v="19"/>
    <x v="1"/>
  </r>
  <r>
    <x v="19"/>
    <x v="280"/>
    <x v="2"/>
    <x v="2"/>
    <x v="1"/>
    <x v="2"/>
    <x v="25"/>
    <x v="295"/>
    <x v="2713"/>
    <x v="0"/>
    <x v="19"/>
    <x v="1"/>
  </r>
  <r>
    <x v="19"/>
    <x v="235"/>
    <x v="2"/>
    <x v="2"/>
    <x v="1"/>
    <x v="2"/>
    <x v="20"/>
    <x v="53"/>
    <x v="785"/>
    <x v="0"/>
    <x v="19"/>
    <x v="1"/>
  </r>
  <r>
    <x v="19"/>
    <x v="281"/>
    <x v="6"/>
    <x v="6"/>
    <x v="1"/>
    <x v="2"/>
    <x v="20"/>
    <x v="53"/>
    <x v="857"/>
    <x v="0"/>
    <x v="19"/>
    <x v="1"/>
  </r>
  <r>
    <x v="19"/>
    <x v="255"/>
    <x v="9"/>
    <x v="9"/>
    <x v="1"/>
    <x v="1"/>
    <x v="25"/>
    <x v="293"/>
    <x v="2714"/>
    <x v="0"/>
    <x v="19"/>
    <x v="1"/>
  </r>
  <r>
    <x v="20"/>
    <x v="206"/>
    <x v="7"/>
    <x v="7"/>
    <x v="1"/>
    <x v="2"/>
    <x v="20"/>
    <x v="54"/>
    <x v="2273"/>
    <x v="0"/>
    <x v="20"/>
    <x v="1"/>
  </r>
  <r>
    <x v="20"/>
    <x v="279"/>
    <x v="7"/>
    <x v="7"/>
    <x v="1"/>
    <x v="2"/>
    <x v="20"/>
    <x v="54"/>
    <x v="751"/>
    <x v="0"/>
    <x v="20"/>
    <x v="1"/>
  </r>
  <r>
    <x v="20"/>
    <x v="192"/>
    <x v="8"/>
    <x v="8"/>
    <x v="1"/>
    <x v="2"/>
    <x v="20"/>
    <x v="54"/>
    <x v="795"/>
    <x v="0"/>
    <x v="20"/>
    <x v="1"/>
  </r>
  <r>
    <x v="20"/>
    <x v="247"/>
    <x v="8"/>
    <x v="8"/>
    <x v="1"/>
    <x v="2"/>
    <x v="20"/>
    <x v="54"/>
    <x v="795"/>
    <x v="0"/>
    <x v="20"/>
    <x v="1"/>
  </r>
  <r>
    <x v="20"/>
    <x v="262"/>
    <x v="9"/>
    <x v="9"/>
    <x v="1"/>
    <x v="2"/>
    <x v="20"/>
    <x v="54"/>
    <x v="751"/>
    <x v="0"/>
    <x v="20"/>
    <x v="1"/>
  </r>
  <r>
    <x v="20"/>
    <x v="263"/>
    <x v="10"/>
    <x v="10"/>
    <x v="1"/>
    <x v="2"/>
    <x v="20"/>
    <x v="54"/>
    <x v="795"/>
    <x v="0"/>
    <x v="20"/>
    <x v="1"/>
  </r>
  <r>
    <x v="20"/>
    <x v="282"/>
    <x v="11"/>
    <x v="11"/>
    <x v="1"/>
    <x v="2"/>
    <x v="20"/>
    <x v="54"/>
    <x v="742"/>
    <x v="0"/>
    <x v="20"/>
    <x v="1"/>
  </r>
  <r>
    <x v="20"/>
    <x v="283"/>
    <x v="11"/>
    <x v="11"/>
    <x v="1"/>
    <x v="2"/>
    <x v="20"/>
    <x v="54"/>
    <x v="795"/>
    <x v="0"/>
    <x v="20"/>
    <x v="1"/>
  </r>
  <r>
    <x v="20"/>
    <x v="284"/>
    <x v="2"/>
    <x v="2"/>
    <x v="1"/>
    <x v="2"/>
    <x v="20"/>
    <x v="54"/>
    <x v="756"/>
    <x v="0"/>
    <x v="20"/>
    <x v="1"/>
  </r>
  <r>
    <x v="20"/>
    <x v="270"/>
    <x v="2"/>
    <x v="2"/>
    <x v="1"/>
    <x v="2"/>
    <x v="20"/>
    <x v="54"/>
    <x v="754"/>
    <x v="0"/>
    <x v="20"/>
    <x v="1"/>
  </r>
  <r>
    <x v="20"/>
    <x v="257"/>
    <x v="2"/>
    <x v="2"/>
    <x v="1"/>
    <x v="2"/>
    <x v="20"/>
    <x v="54"/>
    <x v="754"/>
    <x v="0"/>
    <x v="20"/>
    <x v="1"/>
  </r>
  <r>
    <x v="20"/>
    <x v="285"/>
    <x v="6"/>
    <x v="6"/>
    <x v="1"/>
    <x v="2"/>
    <x v="20"/>
    <x v="54"/>
    <x v="756"/>
    <x v="0"/>
    <x v="20"/>
    <x v="1"/>
  </r>
  <r>
    <x v="21"/>
    <x v="195"/>
    <x v="8"/>
    <x v="8"/>
    <x v="1"/>
    <x v="2"/>
    <x v="20"/>
    <x v="55"/>
    <x v="745"/>
    <x v="0"/>
    <x v="21"/>
    <x v="1"/>
  </r>
  <r>
    <x v="21"/>
    <x v="198"/>
    <x v="10"/>
    <x v="10"/>
    <x v="1"/>
    <x v="2"/>
    <x v="20"/>
    <x v="55"/>
    <x v="737"/>
    <x v="0"/>
    <x v="21"/>
    <x v="1"/>
  </r>
  <r>
    <x v="21"/>
    <x v="190"/>
    <x v="6"/>
    <x v="6"/>
    <x v="1"/>
    <x v="2"/>
    <x v="20"/>
    <x v="55"/>
    <x v="745"/>
    <x v="0"/>
    <x v="21"/>
    <x v="1"/>
  </r>
  <r>
    <x v="72"/>
    <x v="185"/>
    <x v="8"/>
    <x v="8"/>
    <x v="1"/>
    <x v="2"/>
    <x v="21"/>
    <x v="296"/>
    <x v="766"/>
    <x v="0"/>
    <x v="72"/>
    <x v="1"/>
  </r>
  <r>
    <x v="72"/>
    <x v="230"/>
    <x v="9"/>
    <x v="9"/>
    <x v="1"/>
    <x v="2"/>
    <x v="25"/>
    <x v="283"/>
    <x v="835"/>
    <x v="0"/>
    <x v="72"/>
    <x v="1"/>
  </r>
  <r>
    <x v="72"/>
    <x v="286"/>
    <x v="10"/>
    <x v="10"/>
    <x v="1"/>
    <x v="2"/>
    <x v="25"/>
    <x v="297"/>
    <x v="790"/>
    <x v="0"/>
    <x v="72"/>
    <x v="1"/>
  </r>
  <r>
    <x v="72"/>
    <x v="199"/>
    <x v="10"/>
    <x v="10"/>
    <x v="1"/>
    <x v="2"/>
    <x v="25"/>
    <x v="298"/>
    <x v="2715"/>
    <x v="0"/>
    <x v="72"/>
    <x v="1"/>
  </r>
  <r>
    <x v="72"/>
    <x v="246"/>
    <x v="2"/>
    <x v="2"/>
    <x v="1"/>
    <x v="2"/>
    <x v="25"/>
    <x v="287"/>
    <x v="765"/>
    <x v="0"/>
    <x v="72"/>
    <x v="1"/>
  </r>
  <r>
    <x v="72"/>
    <x v="229"/>
    <x v="6"/>
    <x v="6"/>
    <x v="1"/>
    <x v="2"/>
    <x v="25"/>
    <x v="281"/>
    <x v="1183"/>
    <x v="0"/>
    <x v="72"/>
    <x v="1"/>
  </r>
  <r>
    <x v="72"/>
    <x v="246"/>
    <x v="2"/>
    <x v="2"/>
    <x v="1"/>
    <x v="0"/>
    <x v="25"/>
    <x v="287"/>
    <x v="765"/>
    <x v="0"/>
    <x v="72"/>
    <x v="1"/>
  </r>
  <r>
    <x v="72"/>
    <x v="246"/>
    <x v="2"/>
    <x v="2"/>
    <x v="1"/>
    <x v="1"/>
    <x v="25"/>
    <x v="287"/>
    <x v="1132"/>
    <x v="0"/>
    <x v="72"/>
    <x v="1"/>
  </r>
  <r>
    <x v="22"/>
    <x v="245"/>
    <x v="8"/>
    <x v="8"/>
    <x v="1"/>
    <x v="2"/>
    <x v="20"/>
    <x v="60"/>
    <x v="2710"/>
    <x v="0"/>
    <x v="22"/>
    <x v="1"/>
  </r>
  <r>
    <x v="22"/>
    <x v="287"/>
    <x v="10"/>
    <x v="10"/>
    <x v="1"/>
    <x v="2"/>
    <x v="20"/>
    <x v="60"/>
    <x v="777"/>
    <x v="0"/>
    <x v="22"/>
    <x v="1"/>
  </r>
  <r>
    <x v="22"/>
    <x v="217"/>
    <x v="6"/>
    <x v="6"/>
    <x v="1"/>
    <x v="2"/>
    <x v="20"/>
    <x v="60"/>
    <x v="2716"/>
    <x v="0"/>
    <x v="22"/>
    <x v="1"/>
  </r>
  <r>
    <x v="23"/>
    <x v="288"/>
    <x v="7"/>
    <x v="7"/>
    <x v="1"/>
    <x v="2"/>
    <x v="20"/>
    <x v="61"/>
    <x v="2717"/>
    <x v="0"/>
    <x v="23"/>
    <x v="1"/>
  </r>
  <r>
    <x v="23"/>
    <x v="192"/>
    <x v="8"/>
    <x v="8"/>
    <x v="1"/>
    <x v="2"/>
    <x v="20"/>
    <x v="61"/>
    <x v="737"/>
    <x v="0"/>
    <x v="23"/>
    <x v="1"/>
  </r>
  <r>
    <x v="23"/>
    <x v="226"/>
    <x v="8"/>
    <x v="8"/>
    <x v="1"/>
    <x v="2"/>
    <x v="20"/>
    <x v="61"/>
    <x v="737"/>
    <x v="0"/>
    <x v="23"/>
    <x v="1"/>
  </r>
  <r>
    <x v="23"/>
    <x v="184"/>
    <x v="6"/>
    <x v="6"/>
    <x v="1"/>
    <x v="2"/>
    <x v="20"/>
    <x v="61"/>
    <x v="737"/>
    <x v="0"/>
    <x v="23"/>
    <x v="1"/>
  </r>
  <r>
    <x v="24"/>
    <x v="205"/>
    <x v="7"/>
    <x v="7"/>
    <x v="1"/>
    <x v="2"/>
    <x v="21"/>
    <x v="299"/>
    <x v="720"/>
    <x v="0"/>
    <x v="24"/>
    <x v="1"/>
  </r>
  <r>
    <x v="24"/>
    <x v="192"/>
    <x v="8"/>
    <x v="8"/>
    <x v="1"/>
    <x v="2"/>
    <x v="21"/>
    <x v="300"/>
    <x v="2718"/>
    <x v="0"/>
    <x v="24"/>
    <x v="1"/>
  </r>
  <r>
    <x v="24"/>
    <x v="289"/>
    <x v="8"/>
    <x v="8"/>
    <x v="1"/>
    <x v="2"/>
    <x v="21"/>
    <x v="301"/>
    <x v="816"/>
    <x v="0"/>
    <x v="24"/>
    <x v="1"/>
  </r>
  <r>
    <x v="24"/>
    <x v="245"/>
    <x v="8"/>
    <x v="8"/>
    <x v="1"/>
    <x v="2"/>
    <x v="21"/>
    <x v="285"/>
    <x v="1798"/>
    <x v="0"/>
    <x v="24"/>
    <x v="1"/>
  </r>
  <r>
    <x v="24"/>
    <x v="290"/>
    <x v="9"/>
    <x v="9"/>
    <x v="1"/>
    <x v="2"/>
    <x v="25"/>
    <x v="302"/>
    <x v="843"/>
    <x v="0"/>
    <x v="24"/>
    <x v="1"/>
  </r>
  <r>
    <x v="24"/>
    <x v="291"/>
    <x v="9"/>
    <x v="9"/>
    <x v="1"/>
    <x v="2"/>
    <x v="25"/>
    <x v="303"/>
    <x v="2719"/>
    <x v="0"/>
    <x v="24"/>
    <x v="1"/>
  </r>
  <r>
    <x v="24"/>
    <x v="248"/>
    <x v="10"/>
    <x v="10"/>
    <x v="1"/>
    <x v="2"/>
    <x v="25"/>
    <x v="304"/>
    <x v="1441"/>
    <x v="0"/>
    <x v="24"/>
    <x v="1"/>
  </r>
  <r>
    <x v="24"/>
    <x v="202"/>
    <x v="11"/>
    <x v="11"/>
    <x v="1"/>
    <x v="2"/>
    <x v="25"/>
    <x v="305"/>
    <x v="2720"/>
    <x v="0"/>
    <x v="24"/>
    <x v="1"/>
  </r>
  <r>
    <x v="24"/>
    <x v="214"/>
    <x v="11"/>
    <x v="11"/>
    <x v="1"/>
    <x v="2"/>
    <x v="25"/>
    <x v="306"/>
    <x v="2720"/>
    <x v="0"/>
    <x v="24"/>
    <x v="1"/>
  </r>
  <r>
    <x v="24"/>
    <x v="275"/>
    <x v="11"/>
    <x v="11"/>
    <x v="1"/>
    <x v="2"/>
    <x v="26"/>
    <x v="307"/>
    <x v="1"/>
    <x v="578"/>
    <x v="24"/>
    <x v="1"/>
  </r>
  <r>
    <x v="24"/>
    <x v="246"/>
    <x v="2"/>
    <x v="2"/>
    <x v="1"/>
    <x v="0"/>
    <x v="25"/>
    <x v="287"/>
    <x v="911"/>
    <x v="0"/>
    <x v="24"/>
    <x v="1"/>
  </r>
  <r>
    <x v="24"/>
    <x v="290"/>
    <x v="9"/>
    <x v="9"/>
    <x v="1"/>
    <x v="1"/>
    <x v="25"/>
    <x v="302"/>
    <x v="982"/>
    <x v="0"/>
    <x v="24"/>
    <x v="1"/>
  </r>
  <r>
    <x v="25"/>
    <x v="251"/>
    <x v="8"/>
    <x v="8"/>
    <x v="1"/>
    <x v="2"/>
    <x v="20"/>
    <x v="66"/>
    <x v="2721"/>
    <x v="0"/>
    <x v="25"/>
    <x v="1"/>
  </r>
  <r>
    <x v="25"/>
    <x v="272"/>
    <x v="11"/>
    <x v="11"/>
    <x v="1"/>
    <x v="2"/>
    <x v="20"/>
    <x v="66"/>
    <x v="2722"/>
    <x v="0"/>
    <x v="25"/>
    <x v="1"/>
  </r>
  <r>
    <x v="25"/>
    <x v="273"/>
    <x v="11"/>
    <x v="11"/>
    <x v="1"/>
    <x v="2"/>
    <x v="20"/>
    <x v="66"/>
    <x v="1301"/>
    <x v="0"/>
    <x v="25"/>
    <x v="1"/>
  </r>
  <r>
    <x v="26"/>
    <x v="261"/>
    <x v="8"/>
    <x v="8"/>
    <x v="1"/>
    <x v="2"/>
    <x v="20"/>
    <x v="67"/>
    <x v="770"/>
    <x v="0"/>
    <x v="26"/>
    <x v="1"/>
  </r>
  <r>
    <x v="26"/>
    <x v="245"/>
    <x v="8"/>
    <x v="8"/>
    <x v="1"/>
    <x v="2"/>
    <x v="20"/>
    <x v="67"/>
    <x v="800"/>
    <x v="0"/>
    <x v="26"/>
    <x v="1"/>
  </r>
  <r>
    <x v="26"/>
    <x v="292"/>
    <x v="9"/>
    <x v="9"/>
    <x v="1"/>
    <x v="2"/>
    <x v="20"/>
    <x v="67"/>
    <x v="800"/>
    <x v="0"/>
    <x v="26"/>
    <x v="1"/>
  </r>
  <r>
    <x v="26"/>
    <x v="293"/>
    <x v="9"/>
    <x v="9"/>
    <x v="1"/>
    <x v="2"/>
    <x v="20"/>
    <x v="67"/>
    <x v="800"/>
    <x v="0"/>
    <x v="26"/>
    <x v="1"/>
  </r>
  <r>
    <x v="26"/>
    <x v="262"/>
    <x v="9"/>
    <x v="9"/>
    <x v="1"/>
    <x v="2"/>
    <x v="20"/>
    <x v="67"/>
    <x v="800"/>
    <x v="0"/>
    <x v="26"/>
    <x v="1"/>
  </r>
  <r>
    <x v="26"/>
    <x v="219"/>
    <x v="9"/>
    <x v="9"/>
    <x v="1"/>
    <x v="2"/>
    <x v="25"/>
    <x v="308"/>
    <x v="804"/>
    <x v="0"/>
    <x v="26"/>
    <x v="1"/>
  </r>
  <r>
    <x v="26"/>
    <x v="255"/>
    <x v="9"/>
    <x v="9"/>
    <x v="1"/>
    <x v="2"/>
    <x v="20"/>
    <x v="67"/>
    <x v="800"/>
    <x v="0"/>
    <x v="26"/>
    <x v="1"/>
  </r>
  <r>
    <x v="26"/>
    <x v="248"/>
    <x v="10"/>
    <x v="10"/>
    <x v="1"/>
    <x v="2"/>
    <x v="20"/>
    <x v="67"/>
    <x v="800"/>
    <x v="0"/>
    <x v="26"/>
    <x v="1"/>
  </r>
  <r>
    <x v="26"/>
    <x v="244"/>
    <x v="10"/>
    <x v="10"/>
    <x v="1"/>
    <x v="2"/>
    <x v="20"/>
    <x v="67"/>
    <x v="800"/>
    <x v="0"/>
    <x v="26"/>
    <x v="1"/>
  </r>
  <r>
    <x v="26"/>
    <x v="287"/>
    <x v="10"/>
    <x v="10"/>
    <x v="1"/>
    <x v="2"/>
    <x v="20"/>
    <x v="67"/>
    <x v="800"/>
    <x v="0"/>
    <x v="26"/>
    <x v="1"/>
  </r>
  <r>
    <x v="26"/>
    <x v="220"/>
    <x v="11"/>
    <x v="11"/>
    <x v="1"/>
    <x v="2"/>
    <x v="25"/>
    <x v="309"/>
    <x v="891"/>
    <x v="0"/>
    <x v="26"/>
    <x v="1"/>
  </r>
  <r>
    <x v="26"/>
    <x v="201"/>
    <x v="11"/>
    <x v="11"/>
    <x v="1"/>
    <x v="2"/>
    <x v="20"/>
    <x v="67"/>
    <x v="800"/>
    <x v="0"/>
    <x v="26"/>
    <x v="1"/>
  </r>
  <r>
    <x v="26"/>
    <x v="213"/>
    <x v="11"/>
    <x v="11"/>
    <x v="1"/>
    <x v="2"/>
    <x v="20"/>
    <x v="67"/>
    <x v="800"/>
    <x v="0"/>
    <x v="26"/>
    <x v="1"/>
  </r>
  <r>
    <x v="26"/>
    <x v="275"/>
    <x v="11"/>
    <x v="11"/>
    <x v="1"/>
    <x v="2"/>
    <x v="20"/>
    <x v="67"/>
    <x v="770"/>
    <x v="0"/>
    <x v="26"/>
    <x v="1"/>
  </r>
  <r>
    <x v="26"/>
    <x v="294"/>
    <x v="11"/>
    <x v="11"/>
    <x v="1"/>
    <x v="2"/>
    <x v="20"/>
    <x v="67"/>
    <x v="770"/>
    <x v="0"/>
    <x v="26"/>
    <x v="1"/>
  </r>
  <r>
    <x v="26"/>
    <x v="295"/>
    <x v="2"/>
    <x v="2"/>
    <x v="1"/>
    <x v="2"/>
    <x v="25"/>
    <x v="310"/>
    <x v="800"/>
    <x v="0"/>
    <x v="26"/>
    <x v="1"/>
  </r>
  <r>
    <x v="26"/>
    <x v="276"/>
    <x v="2"/>
    <x v="2"/>
    <x v="1"/>
    <x v="2"/>
    <x v="20"/>
    <x v="67"/>
    <x v="1849"/>
    <x v="0"/>
    <x v="26"/>
    <x v="1"/>
  </r>
  <r>
    <x v="26"/>
    <x v="264"/>
    <x v="6"/>
    <x v="6"/>
    <x v="1"/>
    <x v="2"/>
    <x v="25"/>
    <x v="311"/>
    <x v="951"/>
    <x v="0"/>
    <x v="26"/>
    <x v="1"/>
  </r>
  <r>
    <x v="26"/>
    <x v="296"/>
    <x v="6"/>
    <x v="6"/>
    <x v="1"/>
    <x v="2"/>
    <x v="25"/>
    <x v="312"/>
    <x v="800"/>
    <x v="0"/>
    <x v="26"/>
    <x v="1"/>
  </r>
  <r>
    <x v="26"/>
    <x v="204"/>
    <x v="6"/>
    <x v="6"/>
    <x v="1"/>
    <x v="2"/>
    <x v="20"/>
    <x v="67"/>
    <x v="800"/>
    <x v="0"/>
    <x v="26"/>
    <x v="1"/>
  </r>
  <r>
    <x v="26"/>
    <x v="297"/>
    <x v="6"/>
    <x v="6"/>
    <x v="1"/>
    <x v="2"/>
    <x v="25"/>
    <x v="313"/>
    <x v="804"/>
    <x v="0"/>
    <x v="26"/>
    <x v="1"/>
  </r>
  <r>
    <x v="26"/>
    <x v="298"/>
    <x v="10"/>
    <x v="10"/>
    <x v="1"/>
    <x v="0"/>
    <x v="25"/>
    <x v="314"/>
    <x v="2723"/>
    <x v="0"/>
    <x v="26"/>
    <x v="1"/>
  </r>
  <r>
    <x v="26"/>
    <x v="299"/>
    <x v="11"/>
    <x v="11"/>
    <x v="1"/>
    <x v="0"/>
    <x v="25"/>
    <x v="315"/>
    <x v="2723"/>
    <x v="0"/>
    <x v="26"/>
    <x v="1"/>
  </r>
  <r>
    <x v="26"/>
    <x v="300"/>
    <x v="2"/>
    <x v="2"/>
    <x v="1"/>
    <x v="0"/>
    <x v="25"/>
    <x v="316"/>
    <x v="803"/>
    <x v="0"/>
    <x v="26"/>
    <x v="1"/>
  </r>
  <r>
    <x v="26"/>
    <x v="280"/>
    <x v="2"/>
    <x v="2"/>
    <x v="1"/>
    <x v="0"/>
    <x v="25"/>
    <x v="295"/>
    <x v="2724"/>
    <x v="0"/>
    <x v="26"/>
    <x v="1"/>
  </r>
  <r>
    <x v="26"/>
    <x v="264"/>
    <x v="6"/>
    <x v="6"/>
    <x v="1"/>
    <x v="0"/>
    <x v="25"/>
    <x v="311"/>
    <x v="803"/>
    <x v="0"/>
    <x v="26"/>
    <x v="1"/>
  </r>
  <r>
    <x v="26"/>
    <x v="204"/>
    <x v="6"/>
    <x v="6"/>
    <x v="1"/>
    <x v="0"/>
    <x v="25"/>
    <x v="317"/>
    <x v="803"/>
    <x v="0"/>
    <x v="26"/>
    <x v="1"/>
  </r>
  <r>
    <x v="26"/>
    <x v="191"/>
    <x v="6"/>
    <x v="6"/>
    <x v="1"/>
    <x v="0"/>
    <x v="25"/>
    <x v="318"/>
    <x v="2725"/>
    <x v="0"/>
    <x v="26"/>
    <x v="1"/>
  </r>
  <r>
    <x v="26"/>
    <x v="212"/>
    <x v="10"/>
    <x v="10"/>
    <x v="1"/>
    <x v="1"/>
    <x v="25"/>
    <x v="319"/>
    <x v="832"/>
    <x v="0"/>
    <x v="26"/>
    <x v="1"/>
  </r>
  <r>
    <x v="27"/>
    <x v="252"/>
    <x v="7"/>
    <x v="7"/>
    <x v="1"/>
    <x v="2"/>
    <x v="20"/>
    <x v="86"/>
    <x v="742"/>
    <x v="0"/>
    <x v="27"/>
    <x v="1"/>
  </r>
  <r>
    <x v="27"/>
    <x v="261"/>
    <x v="8"/>
    <x v="8"/>
    <x v="1"/>
    <x v="2"/>
    <x v="21"/>
    <x v="320"/>
    <x v="814"/>
    <x v="0"/>
    <x v="27"/>
    <x v="1"/>
  </r>
  <r>
    <x v="27"/>
    <x v="186"/>
    <x v="10"/>
    <x v="10"/>
    <x v="1"/>
    <x v="2"/>
    <x v="25"/>
    <x v="321"/>
    <x v="814"/>
    <x v="0"/>
    <x v="27"/>
    <x v="1"/>
  </r>
  <r>
    <x v="28"/>
    <x v="207"/>
    <x v="8"/>
    <x v="8"/>
    <x v="1"/>
    <x v="2"/>
    <x v="20"/>
    <x v="87"/>
    <x v="899"/>
    <x v="0"/>
    <x v="28"/>
    <x v="1"/>
  </r>
  <r>
    <x v="28"/>
    <x v="176"/>
    <x v="10"/>
    <x v="10"/>
    <x v="1"/>
    <x v="2"/>
    <x v="20"/>
    <x v="87"/>
    <x v="900"/>
    <x v="0"/>
    <x v="28"/>
    <x v="1"/>
  </r>
  <r>
    <x v="28"/>
    <x v="177"/>
    <x v="11"/>
    <x v="11"/>
    <x v="1"/>
    <x v="2"/>
    <x v="20"/>
    <x v="87"/>
    <x v="815"/>
    <x v="0"/>
    <x v="28"/>
    <x v="1"/>
  </r>
  <r>
    <x v="28"/>
    <x v="223"/>
    <x v="2"/>
    <x v="2"/>
    <x v="1"/>
    <x v="2"/>
    <x v="20"/>
    <x v="87"/>
    <x v="849"/>
    <x v="0"/>
    <x v="28"/>
    <x v="1"/>
  </r>
  <r>
    <x v="28"/>
    <x v="264"/>
    <x v="6"/>
    <x v="6"/>
    <x v="1"/>
    <x v="2"/>
    <x v="20"/>
    <x v="87"/>
    <x v="900"/>
    <x v="0"/>
    <x v="28"/>
    <x v="1"/>
  </r>
  <r>
    <x v="73"/>
    <x v="290"/>
    <x v="9"/>
    <x v="9"/>
    <x v="1"/>
    <x v="2"/>
    <x v="20"/>
    <x v="88"/>
    <x v="748"/>
    <x v="0"/>
    <x v="73"/>
    <x v="1"/>
  </r>
  <r>
    <x v="73"/>
    <x v="299"/>
    <x v="11"/>
    <x v="11"/>
    <x v="1"/>
    <x v="2"/>
    <x v="25"/>
    <x v="315"/>
    <x v="2726"/>
    <x v="0"/>
    <x v="73"/>
    <x v="1"/>
  </r>
  <r>
    <x v="73"/>
    <x v="215"/>
    <x v="2"/>
    <x v="2"/>
    <x v="1"/>
    <x v="2"/>
    <x v="26"/>
    <x v="322"/>
    <x v="1"/>
    <x v="579"/>
    <x v="73"/>
    <x v="1"/>
  </r>
  <r>
    <x v="73"/>
    <x v="270"/>
    <x v="2"/>
    <x v="2"/>
    <x v="1"/>
    <x v="2"/>
    <x v="20"/>
    <x v="88"/>
    <x v="2727"/>
    <x v="0"/>
    <x v="73"/>
    <x v="1"/>
  </r>
  <r>
    <x v="73"/>
    <x v="217"/>
    <x v="6"/>
    <x v="6"/>
    <x v="1"/>
    <x v="2"/>
    <x v="20"/>
    <x v="88"/>
    <x v="740"/>
    <x v="0"/>
    <x v="73"/>
    <x v="1"/>
  </r>
  <r>
    <x v="73"/>
    <x v="217"/>
    <x v="6"/>
    <x v="6"/>
    <x v="1"/>
    <x v="2"/>
    <x v="25"/>
    <x v="323"/>
    <x v="2728"/>
    <x v="0"/>
    <x v="73"/>
    <x v="1"/>
  </r>
  <r>
    <x v="73"/>
    <x v="191"/>
    <x v="6"/>
    <x v="6"/>
    <x v="1"/>
    <x v="2"/>
    <x v="25"/>
    <x v="318"/>
    <x v="2726"/>
    <x v="0"/>
    <x v="73"/>
    <x v="1"/>
  </r>
  <r>
    <x v="73"/>
    <x v="298"/>
    <x v="10"/>
    <x v="10"/>
    <x v="1"/>
    <x v="0"/>
    <x v="25"/>
    <x v="314"/>
    <x v="2726"/>
    <x v="0"/>
    <x v="73"/>
    <x v="1"/>
  </r>
  <r>
    <x v="73"/>
    <x v="300"/>
    <x v="2"/>
    <x v="2"/>
    <x v="1"/>
    <x v="0"/>
    <x v="25"/>
    <x v="316"/>
    <x v="819"/>
    <x v="0"/>
    <x v="73"/>
    <x v="1"/>
  </r>
  <r>
    <x v="73"/>
    <x v="280"/>
    <x v="2"/>
    <x v="2"/>
    <x v="1"/>
    <x v="0"/>
    <x v="25"/>
    <x v="295"/>
    <x v="822"/>
    <x v="0"/>
    <x v="73"/>
    <x v="1"/>
  </r>
  <r>
    <x v="73"/>
    <x v="217"/>
    <x v="6"/>
    <x v="6"/>
    <x v="1"/>
    <x v="1"/>
    <x v="25"/>
    <x v="323"/>
    <x v="861"/>
    <x v="0"/>
    <x v="73"/>
    <x v="1"/>
  </r>
  <r>
    <x v="29"/>
    <x v="253"/>
    <x v="7"/>
    <x v="7"/>
    <x v="1"/>
    <x v="2"/>
    <x v="20"/>
    <x v="92"/>
    <x v="826"/>
    <x v="0"/>
    <x v="29"/>
    <x v="1"/>
  </r>
  <r>
    <x v="29"/>
    <x v="245"/>
    <x v="8"/>
    <x v="8"/>
    <x v="1"/>
    <x v="2"/>
    <x v="21"/>
    <x v="285"/>
    <x v="814"/>
    <x v="0"/>
    <x v="29"/>
    <x v="1"/>
  </r>
  <r>
    <x v="29"/>
    <x v="208"/>
    <x v="8"/>
    <x v="8"/>
    <x v="1"/>
    <x v="2"/>
    <x v="20"/>
    <x v="92"/>
    <x v="2582"/>
    <x v="0"/>
    <x v="29"/>
    <x v="1"/>
  </r>
  <r>
    <x v="29"/>
    <x v="301"/>
    <x v="9"/>
    <x v="9"/>
    <x v="1"/>
    <x v="2"/>
    <x v="20"/>
    <x v="92"/>
    <x v="2729"/>
    <x v="0"/>
    <x v="29"/>
    <x v="1"/>
  </r>
  <r>
    <x v="29"/>
    <x v="255"/>
    <x v="9"/>
    <x v="9"/>
    <x v="1"/>
    <x v="2"/>
    <x v="20"/>
    <x v="92"/>
    <x v="826"/>
    <x v="0"/>
    <x v="29"/>
    <x v="1"/>
  </r>
  <r>
    <x v="29"/>
    <x v="302"/>
    <x v="11"/>
    <x v="11"/>
    <x v="1"/>
    <x v="2"/>
    <x v="25"/>
    <x v="324"/>
    <x v="814"/>
    <x v="0"/>
    <x v="29"/>
    <x v="1"/>
  </r>
  <r>
    <x v="29"/>
    <x v="273"/>
    <x v="11"/>
    <x v="11"/>
    <x v="1"/>
    <x v="2"/>
    <x v="20"/>
    <x v="92"/>
    <x v="2730"/>
    <x v="0"/>
    <x v="29"/>
    <x v="1"/>
  </r>
  <r>
    <x v="29"/>
    <x v="277"/>
    <x v="7"/>
    <x v="7"/>
    <x v="1"/>
    <x v="0"/>
    <x v="21"/>
    <x v="325"/>
    <x v="2731"/>
    <x v="0"/>
    <x v="29"/>
    <x v="1"/>
  </r>
  <r>
    <x v="29"/>
    <x v="251"/>
    <x v="8"/>
    <x v="8"/>
    <x v="1"/>
    <x v="0"/>
    <x v="21"/>
    <x v="291"/>
    <x v="858"/>
    <x v="0"/>
    <x v="29"/>
    <x v="1"/>
  </r>
  <r>
    <x v="29"/>
    <x v="254"/>
    <x v="8"/>
    <x v="8"/>
    <x v="1"/>
    <x v="0"/>
    <x v="21"/>
    <x v="326"/>
    <x v="2731"/>
    <x v="0"/>
    <x v="29"/>
    <x v="1"/>
  </r>
  <r>
    <x v="29"/>
    <x v="303"/>
    <x v="9"/>
    <x v="9"/>
    <x v="1"/>
    <x v="0"/>
    <x v="21"/>
    <x v="327"/>
    <x v="2731"/>
    <x v="0"/>
    <x v="29"/>
    <x v="1"/>
  </r>
  <r>
    <x v="29"/>
    <x v="187"/>
    <x v="11"/>
    <x v="11"/>
    <x v="1"/>
    <x v="0"/>
    <x v="25"/>
    <x v="328"/>
    <x v="828"/>
    <x v="0"/>
    <x v="29"/>
    <x v="1"/>
  </r>
  <r>
    <x v="29"/>
    <x v="304"/>
    <x v="2"/>
    <x v="2"/>
    <x v="1"/>
    <x v="0"/>
    <x v="25"/>
    <x v="329"/>
    <x v="830"/>
    <x v="0"/>
    <x v="29"/>
    <x v="1"/>
  </r>
  <r>
    <x v="29"/>
    <x v="183"/>
    <x v="2"/>
    <x v="2"/>
    <x v="1"/>
    <x v="0"/>
    <x v="25"/>
    <x v="330"/>
    <x v="2732"/>
    <x v="0"/>
    <x v="29"/>
    <x v="1"/>
  </r>
  <r>
    <x v="29"/>
    <x v="305"/>
    <x v="6"/>
    <x v="6"/>
    <x v="1"/>
    <x v="0"/>
    <x v="25"/>
    <x v="331"/>
    <x v="2731"/>
    <x v="0"/>
    <x v="29"/>
    <x v="1"/>
  </r>
  <r>
    <x v="29"/>
    <x v="229"/>
    <x v="6"/>
    <x v="6"/>
    <x v="1"/>
    <x v="0"/>
    <x v="25"/>
    <x v="281"/>
    <x v="744"/>
    <x v="0"/>
    <x v="29"/>
    <x v="1"/>
  </r>
  <r>
    <x v="30"/>
    <x v="277"/>
    <x v="7"/>
    <x v="7"/>
    <x v="1"/>
    <x v="2"/>
    <x v="20"/>
    <x v="98"/>
    <x v="815"/>
    <x v="0"/>
    <x v="30"/>
    <x v="1"/>
  </r>
  <r>
    <x v="30"/>
    <x v="255"/>
    <x v="9"/>
    <x v="9"/>
    <x v="1"/>
    <x v="2"/>
    <x v="25"/>
    <x v="293"/>
    <x v="2714"/>
    <x v="0"/>
    <x v="30"/>
    <x v="1"/>
  </r>
  <r>
    <x v="30"/>
    <x v="198"/>
    <x v="10"/>
    <x v="10"/>
    <x v="1"/>
    <x v="2"/>
    <x v="20"/>
    <x v="98"/>
    <x v="770"/>
    <x v="0"/>
    <x v="30"/>
    <x v="1"/>
  </r>
  <r>
    <x v="31"/>
    <x v="252"/>
    <x v="7"/>
    <x v="7"/>
    <x v="1"/>
    <x v="2"/>
    <x v="20"/>
    <x v="99"/>
    <x v="785"/>
    <x v="0"/>
    <x v="31"/>
    <x v="1"/>
  </r>
  <r>
    <x v="31"/>
    <x v="251"/>
    <x v="8"/>
    <x v="8"/>
    <x v="1"/>
    <x v="2"/>
    <x v="20"/>
    <x v="99"/>
    <x v="779"/>
    <x v="0"/>
    <x v="31"/>
    <x v="1"/>
  </r>
  <r>
    <x v="31"/>
    <x v="185"/>
    <x v="8"/>
    <x v="8"/>
    <x v="1"/>
    <x v="2"/>
    <x v="20"/>
    <x v="99"/>
    <x v="187"/>
    <x v="0"/>
    <x v="31"/>
    <x v="1"/>
  </r>
  <r>
    <x v="31"/>
    <x v="306"/>
    <x v="9"/>
    <x v="9"/>
    <x v="1"/>
    <x v="2"/>
    <x v="20"/>
    <x v="99"/>
    <x v="785"/>
    <x v="0"/>
    <x v="31"/>
    <x v="1"/>
  </r>
  <r>
    <x v="31"/>
    <x v="293"/>
    <x v="9"/>
    <x v="9"/>
    <x v="1"/>
    <x v="2"/>
    <x v="20"/>
    <x v="99"/>
    <x v="785"/>
    <x v="0"/>
    <x v="31"/>
    <x v="1"/>
  </r>
  <r>
    <x v="31"/>
    <x v="231"/>
    <x v="10"/>
    <x v="10"/>
    <x v="1"/>
    <x v="2"/>
    <x v="20"/>
    <x v="99"/>
    <x v="785"/>
    <x v="0"/>
    <x v="31"/>
    <x v="1"/>
  </r>
  <r>
    <x v="31"/>
    <x v="300"/>
    <x v="2"/>
    <x v="2"/>
    <x v="1"/>
    <x v="2"/>
    <x v="25"/>
    <x v="316"/>
    <x v="1951"/>
    <x v="0"/>
    <x v="31"/>
    <x v="1"/>
  </r>
  <r>
    <x v="31"/>
    <x v="307"/>
    <x v="2"/>
    <x v="2"/>
    <x v="1"/>
    <x v="2"/>
    <x v="20"/>
    <x v="99"/>
    <x v="785"/>
    <x v="0"/>
    <x v="31"/>
    <x v="1"/>
  </r>
  <r>
    <x v="31"/>
    <x v="216"/>
    <x v="2"/>
    <x v="2"/>
    <x v="1"/>
    <x v="2"/>
    <x v="25"/>
    <x v="332"/>
    <x v="2733"/>
    <x v="0"/>
    <x v="31"/>
    <x v="1"/>
  </r>
  <r>
    <x v="31"/>
    <x v="280"/>
    <x v="2"/>
    <x v="2"/>
    <x v="1"/>
    <x v="2"/>
    <x v="25"/>
    <x v="295"/>
    <x v="807"/>
    <x v="0"/>
    <x v="31"/>
    <x v="1"/>
  </r>
  <r>
    <x v="31"/>
    <x v="246"/>
    <x v="2"/>
    <x v="2"/>
    <x v="1"/>
    <x v="2"/>
    <x v="25"/>
    <x v="287"/>
    <x v="898"/>
    <x v="0"/>
    <x v="31"/>
    <x v="1"/>
  </r>
  <r>
    <x v="31"/>
    <x v="305"/>
    <x v="6"/>
    <x v="6"/>
    <x v="1"/>
    <x v="2"/>
    <x v="26"/>
    <x v="331"/>
    <x v="1"/>
    <x v="580"/>
    <x v="31"/>
    <x v="1"/>
  </r>
  <r>
    <x v="31"/>
    <x v="203"/>
    <x v="6"/>
    <x v="6"/>
    <x v="1"/>
    <x v="2"/>
    <x v="20"/>
    <x v="99"/>
    <x v="785"/>
    <x v="0"/>
    <x v="31"/>
    <x v="1"/>
  </r>
  <r>
    <x v="31"/>
    <x v="190"/>
    <x v="6"/>
    <x v="6"/>
    <x v="1"/>
    <x v="2"/>
    <x v="20"/>
    <x v="99"/>
    <x v="779"/>
    <x v="0"/>
    <x v="31"/>
    <x v="1"/>
  </r>
  <r>
    <x v="31"/>
    <x v="191"/>
    <x v="6"/>
    <x v="6"/>
    <x v="1"/>
    <x v="2"/>
    <x v="25"/>
    <x v="318"/>
    <x v="839"/>
    <x v="0"/>
    <x v="31"/>
    <x v="1"/>
  </r>
  <r>
    <x v="31"/>
    <x v="308"/>
    <x v="7"/>
    <x v="7"/>
    <x v="1"/>
    <x v="0"/>
    <x v="21"/>
    <x v="333"/>
    <x v="2734"/>
    <x v="0"/>
    <x v="31"/>
    <x v="1"/>
  </r>
  <r>
    <x v="31"/>
    <x v="309"/>
    <x v="7"/>
    <x v="7"/>
    <x v="1"/>
    <x v="0"/>
    <x v="21"/>
    <x v="334"/>
    <x v="885"/>
    <x v="0"/>
    <x v="31"/>
    <x v="1"/>
  </r>
  <r>
    <x v="31"/>
    <x v="310"/>
    <x v="10"/>
    <x v="10"/>
    <x v="1"/>
    <x v="0"/>
    <x v="25"/>
    <x v="335"/>
    <x v="1588"/>
    <x v="0"/>
    <x v="31"/>
    <x v="1"/>
  </r>
  <r>
    <x v="31"/>
    <x v="298"/>
    <x v="10"/>
    <x v="10"/>
    <x v="1"/>
    <x v="0"/>
    <x v="25"/>
    <x v="314"/>
    <x v="839"/>
    <x v="0"/>
    <x v="31"/>
    <x v="1"/>
  </r>
  <r>
    <x v="31"/>
    <x v="264"/>
    <x v="6"/>
    <x v="6"/>
    <x v="1"/>
    <x v="0"/>
    <x v="25"/>
    <x v="311"/>
    <x v="839"/>
    <x v="0"/>
    <x v="31"/>
    <x v="1"/>
  </r>
  <r>
    <x v="31"/>
    <x v="204"/>
    <x v="6"/>
    <x v="6"/>
    <x v="1"/>
    <x v="0"/>
    <x v="25"/>
    <x v="317"/>
    <x v="839"/>
    <x v="0"/>
    <x v="31"/>
    <x v="1"/>
  </r>
  <r>
    <x v="31"/>
    <x v="306"/>
    <x v="9"/>
    <x v="9"/>
    <x v="1"/>
    <x v="1"/>
    <x v="21"/>
    <x v="336"/>
    <x v="2533"/>
    <x v="0"/>
    <x v="31"/>
    <x v="1"/>
  </r>
  <r>
    <x v="31"/>
    <x v="293"/>
    <x v="9"/>
    <x v="9"/>
    <x v="1"/>
    <x v="1"/>
    <x v="21"/>
    <x v="337"/>
    <x v="840"/>
    <x v="0"/>
    <x v="31"/>
    <x v="1"/>
  </r>
  <r>
    <x v="31"/>
    <x v="255"/>
    <x v="9"/>
    <x v="9"/>
    <x v="1"/>
    <x v="1"/>
    <x v="25"/>
    <x v="293"/>
    <x v="819"/>
    <x v="0"/>
    <x v="31"/>
    <x v="1"/>
  </r>
  <r>
    <x v="31"/>
    <x v="198"/>
    <x v="10"/>
    <x v="10"/>
    <x v="1"/>
    <x v="1"/>
    <x v="25"/>
    <x v="338"/>
    <x v="838"/>
    <x v="0"/>
    <x v="31"/>
    <x v="1"/>
  </r>
  <r>
    <x v="31"/>
    <x v="268"/>
    <x v="10"/>
    <x v="10"/>
    <x v="1"/>
    <x v="1"/>
    <x v="25"/>
    <x v="339"/>
    <x v="839"/>
    <x v="0"/>
    <x v="31"/>
    <x v="1"/>
  </r>
  <r>
    <x v="31"/>
    <x v="299"/>
    <x v="11"/>
    <x v="11"/>
    <x v="1"/>
    <x v="1"/>
    <x v="25"/>
    <x v="315"/>
    <x v="839"/>
    <x v="0"/>
    <x v="31"/>
    <x v="1"/>
  </r>
  <r>
    <x v="31"/>
    <x v="300"/>
    <x v="2"/>
    <x v="2"/>
    <x v="1"/>
    <x v="1"/>
    <x v="25"/>
    <x v="316"/>
    <x v="2735"/>
    <x v="0"/>
    <x v="31"/>
    <x v="1"/>
  </r>
  <r>
    <x v="32"/>
    <x v="268"/>
    <x v="10"/>
    <x v="10"/>
    <x v="1"/>
    <x v="2"/>
    <x v="20"/>
    <x v="101"/>
    <x v="841"/>
    <x v="0"/>
    <x v="32"/>
    <x v="1"/>
  </r>
  <r>
    <x v="32"/>
    <x v="199"/>
    <x v="10"/>
    <x v="10"/>
    <x v="1"/>
    <x v="2"/>
    <x v="20"/>
    <x v="101"/>
    <x v="1301"/>
    <x v="0"/>
    <x v="32"/>
    <x v="1"/>
  </r>
  <r>
    <x v="32"/>
    <x v="311"/>
    <x v="11"/>
    <x v="11"/>
    <x v="1"/>
    <x v="2"/>
    <x v="20"/>
    <x v="101"/>
    <x v="1301"/>
    <x v="0"/>
    <x v="32"/>
    <x v="1"/>
  </r>
  <r>
    <x v="32"/>
    <x v="174"/>
    <x v="6"/>
    <x v="6"/>
    <x v="1"/>
    <x v="2"/>
    <x v="20"/>
    <x v="101"/>
    <x v="1301"/>
    <x v="0"/>
    <x v="32"/>
    <x v="1"/>
  </r>
  <r>
    <x v="33"/>
    <x v="312"/>
    <x v="2"/>
    <x v="2"/>
    <x v="1"/>
    <x v="2"/>
    <x v="20"/>
    <x v="340"/>
    <x v="759"/>
    <x v="0"/>
    <x v="33"/>
    <x v="1"/>
  </r>
  <r>
    <x v="33"/>
    <x v="313"/>
    <x v="6"/>
    <x v="6"/>
    <x v="1"/>
    <x v="2"/>
    <x v="25"/>
    <x v="341"/>
    <x v="899"/>
    <x v="0"/>
    <x v="33"/>
    <x v="1"/>
  </r>
  <r>
    <x v="33"/>
    <x v="190"/>
    <x v="6"/>
    <x v="6"/>
    <x v="1"/>
    <x v="2"/>
    <x v="26"/>
    <x v="342"/>
    <x v="1"/>
    <x v="355"/>
    <x v="33"/>
    <x v="1"/>
  </r>
  <r>
    <x v="34"/>
    <x v="209"/>
    <x v="7"/>
    <x v="7"/>
    <x v="1"/>
    <x v="2"/>
    <x v="20"/>
    <x v="103"/>
    <x v="748"/>
    <x v="0"/>
    <x v="34"/>
    <x v="1"/>
  </r>
  <r>
    <x v="34"/>
    <x v="195"/>
    <x v="8"/>
    <x v="8"/>
    <x v="1"/>
    <x v="2"/>
    <x v="20"/>
    <x v="103"/>
    <x v="842"/>
    <x v="0"/>
    <x v="34"/>
    <x v="1"/>
  </r>
  <r>
    <x v="34"/>
    <x v="293"/>
    <x v="9"/>
    <x v="9"/>
    <x v="1"/>
    <x v="2"/>
    <x v="20"/>
    <x v="103"/>
    <x v="842"/>
    <x v="0"/>
    <x v="34"/>
    <x v="1"/>
  </r>
  <r>
    <x v="34"/>
    <x v="180"/>
    <x v="10"/>
    <x v="10"/>
    <x v="1"/>
    <x v="2"/>
    <x v="20"/>
    <x v="103"/>
    <x v="776"/>
    <x v="0"/>
    <x v="34"/>
    <x v="1"/>
  </r>
  <r>
    <x v="34"/>
    <x v="200"/>
    <x v="11"/>
    <x v="11"/>
    <x v="1"/>
    <x v="2"/>
    <x v="20"/>
    <x v="103"/>
    <x v="743"/>
    <x v="0"/>
    <x v="34"/>
    <x v="1"/>
  </r>
  <r>
    <x v="34"/>
    <x v="215"/>
    <x v="2"/>
    <x v="2"/>
    <x v="1"/>
    <x v="2"/>
    <x v="20"/>
    <x v="103"/>
    <x v="842"/>
    <x v="0"/>
    <x v="34"/>
    <x v="1"/>
  </r>
  <r>
    <x v="34"/>
    <x v="314"/>
    <x v="6"/>
    <x v="6"/>
    <x v="1"/>
    <x v="2"/>
    <x v="20"/>
    <x v="103"/>
    <x v="744"/>
    <x v="0"/>
    <x v="34"/>
    <x v="1"/>
  </r>
  <r>
    <x v="34"/>
    <x v="229"/>
    <x v="6"/>
    <x v="6"/>
    <x v="1"/>
    <x v="2"/>
    <x v="20"/>
    <x v="103"/>
    <x v="842"/>
    <x v="0"/>
    <x v="34"/>
    <x v="1"/>
  </r>
  <r>
    <x v="35"/>
    <x v="207"/>
    <x v="8"/>
    <x v="8"/>
    <x v="1"/>
    <x v="2"/>
    <x v="20"/>
    <x v="104"/>
    <x v="745"/>
    <x v="0"/>
    <x v="35"/>
    <x v="1"/>
  </r>
  <r>
    <x v="35"/>
    <x v="226"/>
    <x v="8"/>
    <x v="8"/>
    <x v="1"/>
    <x v="2"/>
    <x v="20"/>
    <x v="104"/>
    <x v="745"/>
    <x v="0"/>
    <x v="35"/>
    <x v="1"/>
  </r>
  <r>
    <x v="35"/>
    <x v="315"/>
    <x v="2"/>
    <x v="2"/>
    <x v="1"/>
    <x v="2"/>
    <x v="20"/>
    <x v="104"/>
    <x v="748"/>
    <x v="0"/>
    <x v="35"/>
    <x v="1"/>
  </r>
  <r>
    <x v="77"/>
    <x v="244"/>
    <x v="10"/>
    <x v="10"/>
    <x v="1"/>
    <x v="2"/>
    <x v="20"/>
    <x v="343"/>
    <x v="737"/>
    <x v="0"/>
    <x v="77"/>
    <x v="1"/>
  </r>
  <r>
    <x v="36"/>
    <x v="261"/>
    <x v="8"/>
    <x v="8"/>
    <x v="1"/>
    <x v="2"/>
    <x v="21"/>
    <x v="320"/>
    <x v="814"/>
    <x v="0"/>
    <x v="36"/>
    <x v="1"/>
  </r>
  <r>
    <x v="36"/>
    <x v="208"/>
    <x v="8"/>
    <x v="8"/>
    <x v="1"/>
    <x v="2"/>
    <x v="20"/>
    <x v="105"/>
    <x v="742"/>
    <x v="0"/>
    <x v="36"/>
    <x v="1"/>
  </r>
  <r>
    <x v="36"/>
    <x v="233"/>
    <x v="10"/>
    <x v="10"/>
    <x v="1"/>
    <x v="2"/>
    <x v="25"/>
    <x v="344"/>
    <x v="814"/>
    <x v="0"/>
    <x v="36"/>
    <x v="1"/>
  </r>
  <r>
    <x v="36"/>
    <x v="189"/>
    <x v="10"/>
    <x v="10"/>
    <x v="1"/>
    <x v="2"/>
    <x v="25"/>
    <x v="345"/>
    <x v="814"/>
    <x v="0"/>
    <x v="36"/>
    <x v="1"/>
  </r>
  <r>
    <x v="36"/>
    <x v="177"/>
    <x v="11"/>
    <x v="11"/>
    <x v="1"/>
    <x v="2"/>
    <x v="25"/>
    <x v="346"/>
    <x v="814"/>
    <x v="0"/>
    <x v="36"/>
    <x v="1"/>
  </r>
  <r>
    <x v="36"/>
    <x v="221"/>
    <x v="2"/>
    <x v="2"/>
    <x v="1"/>
    <x v="2"/>
    <x v="25"/>
    <x v="347"/>
    <x v="814"/>
    <x v="0"/>
    <x v="36"/>
    <x v="1"/>
  </r>
  <r>
    <x v="36"/>
    <x v="316"/>
    <x v="2"/>
    <x v="2"/>
    <x v="1"/>
    <x v="2"/>
    <x v="25"/>
    <x v="348"/>
    <x v="814"/>
    <x v="0"/>
    <x v="36"/>
    <x v="1"/>
  </r>
  <r>
    <x v="36"/>
    <x v="204"/>
    <x v="6"/>
    <x v="6"/>
    <x v="1"/>
    <x v="2"/>
    <x v="25"/>
    <x v="317"/>
    <x v="814"/>
    <x v="0"/>
    <x v="36"/>
    <x v="1"/>
  </r>
  <r>
    <x v="36"/>
    <x v="229"/>
    <x v="6"/>
    <x v="6"/>
    <x v="1"/>
    <x v="2"/>
    <x v="25"/>
    <x v="281"/>
    <x v="814"/>
    <x v="0"/>
    <x v="36"/>
    <x v="1"/>
  </r>
  <r>
    <x v="37"/>
    <x v="237"/>
    <x v="7"/>
    <x v="7"/>
    <x v="1"/>
    <x v="2"/>
    <x v="20"/>
    <x v="108"/>
    <x v="849"/>
    <x v="0"/>
    <x v="37"/>
    <x v="1"/>
  </r>
  <r>
    <x v="37"/>
    <x v="293"/>
    <x v="9"/>
    <x v="9"/>
    <x v="1"/>
    <x v="2"/>
    <x v="20"/>
    <x v="108"/>
    <x v="849"/>
    <x v="0"/>
    <x v="37"/>
    <x v="1"/>
  </r>
  <r>
    <x v="37"/>
    <x v="317"/>
    <x v="10"/>
    <x v="10"/>
    <x v="1"/>
    <x v="2"/>
    <x v="20"/>
    <x v="108"/>
    <x v="849"/>
    <x v="0"/>
    <x v="37"/>
    <x v="1"/>
  </r>
  <r>
    <x v="37"/>
    <x v="299"/>
    <x v="11"/>
    <x v="11"/>
    <x v="1"/>
    <x v="2"/>
    <x v="20"/>
    <x v="108"/>
    <x v="849"/>
    <x v="0"/>
    <x v="37"/>
    <x v="1"/>
  </r>
  <r>
    <x v="37"/>
    <x v="193"/>
    <x v="11"/>
    <x v="11"/>
    <x v="1"/>
    <x v="2"/>
    <x v="20"/>
    <x v="108"/>
    <x v="849"/>
    <x v="0"/>
    <x v="37"/>
    <x v="1"/>
  </r>
  <r>
    <x v="37"/>
    <x v="246"/>
    <x v="2"/>
    <x v="2"/>
    <x v="1"/>
    <x v="2"/>
    <x v="25"/>
    <x v="287"/>
    <x v="736"/>
    <x v="0"/>
    <x v="37"/>
    <x v="1"/>
  </r>
  <r>
    <x v="38"/>
    <x v="308"/>
    <x v="7"/>
    <x v="7"/>
    <x v="1"/>
    <x v="2"/>
    <x v="21"/>
    <x v="333"/>
    <x v="2736"/>
    <x v="0"/>
    <x v="38"/>
    <x v="1"/>
  </r>
  <r>
    <x v="38"/>
    <x v="258"/>
    <x v="7"/>
    <x v="7"/>
    <x v="1"/>
    <x v="2"/>
    <x v="26"/>
    <x v="349"/>
    <x v="1"/>
    <x v="581"/>
    <x v="38"/>
    <x v="1"/>
  </r>
  <r>
    <x v="38"/>
    <x v="192"/>
    <x v="8"/>
    <x v="8"/>
    <x v="1"/>
    <x v="2"/>
    <x v="21"/>
    <x v="300"/>
    <x v="851"/>
    <x v="0"/>
    <x v="38"/>
    <x v="1"/>
  </r>
  <r>
    <x v="38"/>
    <x v="192"/>
    <x v="8"/>
    <x v="8"/>
    <x v="1"/>
    <x v="2"/>
    <x v="26"/>
    <x v="300"/>
    <x v="1"/>
    <x v="582"/>
    <x v="38"/>
    <x v="1"/>
  </r>
  <r>
    <x v="38"/>
    <x v="247"/>
    <x v="8"/>
    <x v="8"/>
    <x v="1"/>
    <x v="2"/>
    <x v="21"/>
    <x v="289"/>
    <x v="2737"/>
    <x v="0"/>
    <x v="38"/>
    <x v="1"/>
  </r>
  <r>
    <x v="38"/>
    <x v="318"/>
    <x v="8"/>
    <x v="8"/>
    <x v="1"/>
    <x v="2"/>
    <x v="20"/>
    <x v="114"/>
    <x v="852"/>
    <x v="0"/>
    <x v="38"/>
    <x v="1"/>
  </r>
  <r>
    <x v="38"/>
    <x v="261"/>
    <x v="8"/>
    <x v="8"/>
    <x v="1"/>
    <x v="2"/>
    <x v="20"/>
    <x v="114"/>
    <x v="852"/>
    <x v="0"/>
    <x v="38"/>
    <x v="1"/>
  </r>
  <r>
    <x v="38"/>
    <x v="319"/>
    <x v="8"/>
    <x v="8"/>
    <x v="1"/>
    <x v="2"/>
    <x v="21"/>
    <x v="350"/>
    <x v="851"/>
    <x v="0"/>
    <x v="38"/>
    <x v="1"/>
  </r>
  <r>
    <x v="38"/>
    <x v="292"/>
    <x v="9"/>
    <x v="9"/>
    <x v="1"/>
    <x v="2"/>
    <x v="20"/>
    <x v="114"/>
    <x v="743"/>
    <x v="0"/>
    <x v="38"/>
    <x v="1"/>
  </r>
  <r>
    <x v="38"/>
    <x v="290"/>
    <x v="9"/>
    <x v="9"/>
    <x v="1"/>
    <x v="2"/>
    <x v="20"/>
    <x v="114"/>
    <x v="779"/>
    <x v="0"/>
    <x v="38"/>
    <x v="1"/>
  </r>
  <r>
    <x v="38"/>
    <x v="211"/>
    <x v="9"/>
    <x v="9"/>
    <x v="1"/>
    <x v="2"/>
    <x v="25"/>
    <x v="286"/>
    <x v="2738"/>
    <x v="0"/>
    <x v="38"/>
    <x v="1"/>
  </r>
  <r>
    <x v="38"/>
    <x v="180"/>
    <x v="10"/>
    <x v="10"/>
    <x v="1"/>
    <x v="2"/>
    <x v="20"/>
    <x v="114"/>
    <x v="2015"/>
    <x v="0"/>
    <x v="38"/>
    <x v="1"/>
  </r>
  <r>
    <x v="38"/>
    <x v="282"/>
    <x v="11"/>
    <x v="11"/>
    <x v="1"/>
    <x v="2"/>
    <x v="20"/>
    <x v="114"/>
    <x v="852"/>
    <x v="0"/>
    <x v="38"/>
    <x v="1"/>
  </r>
  <r>
    <x v="38"/>
    <x v="187"/>
    <x v="11"/>
    <x v="11"/>
    <x v="1"/>
    <x v="2"/>
    <x v="20"/>
    <x v="114"/>
    <x v="852"/>
    <x v="0"/>
    <x v="38"/>
    <x v="1"/>
  </r>
  <r>
    <x v="38"/>
    <x v="202"/>
    <x v="11"/>
    <x v="11"/>
    <x v="1"/>
    <x v="2"/>
    <x v="20"/>
    <x v="114"/>
    <x v="852"/>
    <x v="0"/>
    <x v="38"/>
    <x v="1"/>
  </r>
  <r>
    <x v="38"/>
    <x v="246"/>
    <x v="2"/>
    <x v="2"/>
    <x v="1"/>
    <x v="2"/>
    <x v="20"/>
    <x v="114"/>
    <x v="852"/>
    <x v="0"/>
    <x v="38"/>
    <x v="1"/>
  </r>
  <r>
    <x v="38"/>
    <x v="271"/>
    <x v="6"/>
    <x v="6"/>
    <x v="1"/>
    <x v="2"/>
    <x v="20"/>
    <x v="114"/>
    <x v="2015"/>
    <x v="0"/>
    <x v="38"/>
    <x v="1"/>
  </r>
  <r>
    <x v="38"/>
    <x v="308"/>
    <x v="7"/>
    <x v="7"/>
    <x v="1"/>
    <x v="0"/>
    <x v="21"/>
    <x v="333"/>
    <x v="2736"/>
    <x v="0"/>
    <x v="38"/>
    <x v="1"/>
  </r>
  <r>
    <x v="38"/>
    <x v="309"/>
    <x v="7"/>
    <x v="7"/>
    <x v="1"/>
    <x v="0"/>
    <x v="21"/>
    <x v="334"/>
    <x v="848"/>
    <x v="0"/>
    <x v="38"/>
    <x v="1"/>
  </r>
  <r>
    <x v="38"/>
    <x v="306"/>
    <x v="9"/>
    <x v="9"/>
    <x v="1"/>
    <x v="1"/>
    <x v="21"/>
    <x v="336"/>
    <x v="2739"/>
    <x v="0"/>
    <x v="38"/>
    <x v="1"/>
  </r>
  <r>
    <x v="38"/>
    <x v="293"/>
    <x v="9"/>
    <x v="9"/>
    <x v="1"/>
    <x v="1"/>
    <x v="21"/>
    <x v="337"/>
    <x v="2740"/>
    <x v="0"/>
    <x v="38"/>
    <x v="1"/>
  </r>
  <r>
    <x v="39"/>
    <x v="253"/>
    <x v="7"/>
    <x v="7"/>
    <x v="1"/>
    <x v="2"/>
    <x v="21"/>
    <x v="292"/>
    <x v="856"/>
    <x v="0"/>
    <x v="39"/>
    <x v="1"/>
  </r>
  <r>
    <x v="39"/>
    <x v="200"/>
    <x v="11"/>
    <x v="11"/>
    <x v="1"/>
    <x v="2"/>
    <x v="25"/>
    <x v="351"/>
    <x v="2741"/>
    <x v="0"/>
    <x v="39"/>
    <x v="1"/>
  </r>
  <r>
    <x v="39"/>
    <x v="296"/>
    <x v="6"/>
    <x v="6"/>
    <x v="1"/>
    <x v="2"/>
    <x v="25"/>
    <x v="312"/>
    <x v="2741"/>
    <x v="0"/>
    <x v="39"/>
    <x v="1"/>
  </r>
  <r>
    <x v="39"/>
    <x v="303"/>
    <x v="9"/>
    <x v="9"/>
    <x v="1"/>
    <x v="1"/>
    <x v="21"/>
    <x v="327"/>
    <x v="856"/>
    <x v="0"/>
    <x v="39"/>
    <x v="1"/>
  </r>
  <r>
    <x v="40"/>
    <x v="290"/>
    <x v="9"/>
    <x v="9"/>
    <x v="1"/>
    <x v="2"/>
    <x v="20"/>
    <x v="121"/>
    <x v="754"/>
    <x v="0"/>
    <x v="40"/>
    <x v="1"/>
  </r>
  <r>
    <x v="40"/>
    <x v="282"/>
    <x v="11"/>
    <x v="11"/>
    <x v="1"/>
    <x v="2"/>
    <x v="20"/>
    <x v="121"/>
    <x v="754"/>
    <x v="0"/>
    <x v="40"/>
    <x v="1"/>
  </r>
  <r>
    <x v="40"/>
    <x v="220"/>
    <x v="11"/>
    <x v="11"/>
    <x v="1"/>
    <x v="2"/>
    <x v="25"/>
    <x v="309"/>
    <x v="749"/>
    <x v="0"/>
    <x v="40"/>
    <x v="1"/>
  </r>
  <r>
    <x v="40"/>
    <x v="246"/>
    <x v="2"/>
    <x v="2"/>
    <x v="1"/>
    <x v="2"/>
    <x v="20"/>
    <x v="121"/>
    <x v="795"/>
    <x v="0"/>
    <x v="40"/>
    <x v="1"/>
  </r>
  <r>
    <x v="74"/>
    <x v="171"/>
    <x v="7"/>
    <x v="7"/>
    <x v="1"/>
    <x v="2"/>
    <x v="20"/>
    <x v="122"/>
    <x v="1303"/>
    <x v="0"/>
    <x v="74"/>
    <x v="1"/>
  </r>
  <r>
    <x v="74"/>
    <x v="237"/>
    <x v="7"/>
    <x v="7"/>
    <x v="1"/>
    <x v="2"/>
    <x v="20"/>
    <x v="122"/>
    <x v="781"/>
    <x v="0"/>
    <x v="74"/>
    <x v="1"/>
  </r>
  <r>
    <x v="74"/>
    <x v="251"/>
    <x v="8"/>
    <x v="8"/>
    <x v="1"/>
    <x v="2"/>
    <x v="21"/>
    <x v="291"/>
    <x v="2726"/>
    <x v="0"/>
    <x v="74"/>
    <x v="1"/>
  </r>
  <r>
    <x v="74"/>
    <x v="247"/>
    <x v="8"/>
    <x v="8"/>
    <x v="1"/>
    <x v="2"/>
    <x v="20"/>
    <x v="122"/>
    <x v="858"/>
    <x v="0"/>
    <x v="74"/>
    <x v="1"/>
  </r>
  <r>
    <x v="74"/>
    <x v="320"/>
    <x v="8"/>
    <x v="8"/>
    <x v="1"/>
    <x v="2"/>
    <x v="20"/>
    <x v="122"/>
    <x v="858"/>
    <x v="0"/>
    <x v="74"/>
    <x v="1"/>
  </r>
  <r>
    <x v="74"/>
    <x v="173"/>
    <x v="8"/>
    <x v="8"/>
    <x v="1"/>
    <x v="2"/>
    <x v="20"/>
    <x v="122"/>
    <x v="2742"/>
    <x v="0"/>
    <x v="74"/>
    <x v="1"/>
  </r>
  <r>
    <x v="74"/>
    <x v="306"/>
    <x v="9"/>
    <x v="9"/>
    <x v="1"/>
    <x v="2"/>
    <x v="20"/>
    <x v="122"/>
    <x v="858"/>
    <x v="0"/>
    <x v="74"/>
    <x v="1"/>
  </r>
  <r>
    <x v="74"/>
    <x v="175"/>
    <x v="9"/>
    <x v="9"/>
    <x v="1"/>
    <x v="2"/>
    <x v="20"/>
    <x v="122"/>
    <x v="858"/>
    <x v="0"/>
    <x v="74"/>
    <x v="1"/>
  </r>
  <r>
    <x v="74"/>
    <x v="303"/>
    <x v="9"/>
    <x v="9"/>
    <x v="1"/>
    <x v="2"/>
    <x v="20"/>
    <x v="122"/>
    <x v="858"/>
    <x v="0"/>
    <x v="74"/>
    <x v="1"/>
  </r>
  <r>
    <x v="74"/>
    <x v="178"/>
    <x v="9"/>
    <x v="9"/>
    <x v="1"/>
    <x v="2"/>
    <x v="20"/>
    <x v="122"/>
    <x v="782"/>
    <x v="0"/>
    <x v="74"/>
    <x v="1"/>
  </r>
  <r>
    <x v="74"/>
    <x v="255"/>
    <x v="9"/>
    <x v="9"/>
    <x v="1"/>
    <x v="2"/>
    <x v="25"/>
    <x v="293"/>
    <x v="1584"/>
    <x v="0"/>
    <x v="74"/>
    <x v="1"/>
  </r>
  <r>
    <x v="74"/>
    <x v="230"/>
    <x v="9"/>
    <x v="9"/>
    <x v="1"/>
    <x v="2"/>
    <x v="20"/>
    <x v="122"/>
    <x v="874"/>
    <x v="0"/>
    <x v="74"/>
    <x v="1"/>
  </r>
  <r>
    <x v="74"/>
    <x v="263"/>
    <x v="10"/>
    <x v="10"/>
    <x v="1"/>
    <x v="2"/>
    <x v="20"/>
    <x v="122"/>
    <x v="770"/>
    <x v="0"/>
    <x v="74"/>
    <x v="1"/>
  </r>
  <r>
    <x v="74"/>
    <x v="176"/>
    <x v="10"/>
    <x v="10"/>
    <x v="1"/>
    <x v="2"/>
    <x v="20"/>
    <x v="122"/>
    <x v="874"/>
    <x v="0"/>
    <x v="74"/>
    <x v="1"/>
  </r>
  <r>
    <x v="74"/>
    <x v="274"/>
    <x v="11"/>
    <x v="11"/>
    <x v="1"/>
    <x v="2"/>
    <x v="20"/>
    <x v="122"/>
    <x v="146"/>
    <x v="0"/>
    <x v="74"/>
    <x v="1"/>
  </r>
  <r>
    <x v="74"/>
    <x v="240"/>
    <x v="2"/>
    <x v="2"/>
    <x v="1"/>
    <x v="2"/>
    <x v="20"/>
    <x v="122"/>
    <x v="858"/>
    <x v="0"/>
    <x v="74"/>
    <x v="1"/>
  </r>
  <r>
    <x v="74"/>
    <x v="223"/>
    <x v="2"/>
    <x v="2"/>
    <x v="1"/>
    <x v="2"/>
    <x v="20"/>
    <x v="122"/>
    <x v="146"/>
    <x v="0"/>
    <x v="74"/>
    <x v="1"/>
  </r>
  <r>
    <x v="74"/>
    <x v="246"/>
    <x v="2"/>
    <x v="2"/>
    <x v="1"/>
    <x v="2"/>
    <x v="25"/>
    <x v="287"/>
    <x v="936"/>
    <x v="0"/>
    <x v="74"/>
    <x v="1"/>
  </r>
  <r>
    <x v="74"/>
    <x v="312"/>
    <x v="2"/>
    <x v="2"/>
    <x v="1"/>
    <x v="2"/>
    <x v="20"/>
    <x v="122"/>
    <x v="858"/>
    <x v="0"/>
    <x v="74"/>
    <x v="1"/>
  </r>
  <r>
    <x v="74"/>
    <x v="314"/>
    <x v="6"/>
    <x v="6"/>
    <x v="1"/>
    <x v="2"/>
    <x v="20"/>
    <x v="122"/>
    <x v="735"/>
    <x v="0"/>
    <x v="74"/>
    <x v="1"/>
  </r>
  <r>
    <x v="74"/>
    <x v="255"/>
    <x v="9"/>
    <x v="9"/>
    <x v="1"/>
    <x v="0"/>
    <x v="25"/>
    <x v="293"/>
    <x v="819"/>
    <x v="0"/>
    <x v="74"/>
    <x v="1"/>
  </r>
  <r>
    <x v="74"/>
    <x v="268"/>
    <x v="10"/>
    <x v="10"/>
    <x v="1"/>
    <x v="0"/>
    <x v="25"/>
    <x v="339"/>
    <x v="819"/>
    <x v="0"/>
    <x v="74"/>
    <x v="1"/>
  </r>
  <r>
    <x v="74"/>
    <x v="204"/>
    <x v="6"/>
    <x v="6"/>
    <x v="1"/>
    <x v="0"/>
    <x v="25"/>
    <x v="317"/>
    <x v="861"/>
    <x v="0"/>
    <x v="74"/>
    <x v="1"/>
  </r>
  <r>
    <x v="74"/>
    <x v="308"/>
    <x v="7"/>
    <x v="7"/>
    <x v="1"/>
    <x v="1"/>
    <x v="21"/>
    <x v="333"/>
    <x v="2743"/>
    <x v="0"/>
    <x v="74"/>
    <x v="1"/>
  </r>
  <r>
    <x v="75"/>
    <x v="309"/>
    <x v="7"/>
    <x v="7"/>
    <x v="1"/>
    <x v="2"/>
    <x v="21"/>
    <x v="334"/>
    <x v="1849"/>
    <x v="0"/>
    <x v="75"/>
    <x v="1"/>
  </r>
  <r>
    <x v="75"/>
    <x v="319"/>
    <x v="8"/>
    <x v="8"/>
    <x v="1"/>
    <x v="2"/>
    <x v="21"/>
    <x v="350"/>
    <x v="764"/>
    <x v="0"/>
    <x v="75"/>
    <x v="1"/>
  </r>
  <r>
    <x v="75"/>
    <x v="292"/>
    <x v="9"/>
    <x v="9"/>
    <x v="1"/>
    <x v="2"/>
    <x v="21"/>
    <x v="352"/>
    <x v="835"/>
    <x v="0"/>
    <x v="75"/>
    <x v="1"/>
  </r>
  <r>
    <x v="75"/>
    <x v="178"/>
    <x v="9"/>
    <x v="9"/>
    <x v="1"/>
    <x v="2"/>
    <x v="25"/>
    <x v="353"/>
    <x v="764"/>
    <x v="0"/>
    <x v="75"/>
    <x v="1"/>
  </r>
  <r>
    <x v="75"/>
    <x v="189"/>
    <x v="10"/>
    <x v="10"/>
    <x v="1"/>
    <x v="2"/>
    <x v="25"/>
    <x v="345"/>
    <x v="765"/>
    <x v="0"/>
    <x v="75"/>
    <x v="1"/>
  </r>
  <r>
    <x v="75"/>
    <x v="273"/>
    <x v="11"/>
    <x v="11"/>
    <x v="1"/>
    <x v="2"/>
    <x v="25"/>
    <x v="354"/>
    <x v="764"/>
    <x v="0"/>
    <x v="75"/>
    <x v="1"/>
  </r>
  <r>
    <x v="75"/>
    <x v="259"/>
    <x v="7"/>
    <x v="7"/>
    <x v="1"/>
    <x v="0"/>
    <x v="21"/>
    <x v="355"/>
    <x v="2744"/>
    <x v="0"/>
    <x v="75"/>
    <x v="1"/>
  </r>
  <r>
    <x v="41"/>
    <x v="192"/>
    <x v="8"/>
    <x v="8"/>
    <x v="1"/>
    <x v="2"/>
    <x v="20"/>
    <x v="356"/>
    <x v="795"/>
    <x v="0"/>
    <x v="41"/>
    <x v="1"/>
  </r>
  <r>
    <x v="41"/>
    <x v="196"/>
    <x v="8"/>
    <x v="8"/>
    <x v="1"/>
    <x v="2"/>
    <x v="20"/>
    <x v="356"/>
    <x v="786"/>
    <x v="0"/>
    <x v="41"/>
    <x v="1"/>
  </r>
  <r>
    <x v="41"/>
    <x v="244"/>
    <x v="10"/>
    <x v="10"/>
    <x v="1"/>
    <x v="2"/>
    <x v="20"/>
    <x v="356"/>
    <x v="756"/>
    <x v="0"/>
    <x v="41"/>
    <x v="1"/>
  </r>
  <r>
    <x v="41"/>
    <x v="273"/>
    <x v="11"/>
    <x v="11"/>
    <x v="1"/>
    <x v="2"/>
    <x v="20"/>
    <x v="356"/>
    <x v="2745"/>
    <x v="0"/>
    <x v="41"/>
    <x v="1"/>
  </r>
  <r>
    <x v="42"/>
    <x v="239"/>
    <x v="10"/>
    <x v="10"/>
    <x v="1"/>
    <x v="2"/>
    <x v="20"/>
    <x v="357"/>
    <x v="777"/>
    <x v="0"/>
    <x v="42"/>
    <x v="1"/>
  </r>
  <r>
    <x v="42"/>
    <x v="287"/>
    <x v="10"/>
    <x v="10"/>
    <x v="1"/>
    <x v="2"/>
    <x v="20"/>
    <x v="357"/>
    <x v="857"/>
    <x v="0"/>
    <x v="42"/>
    <x v="1"/>
  </r>
  <r>
    <x v="43"/>
    <x v="194"/>
    <x v="9"/>
    <x v="9"/>
    <x v="1"/>
    <x v="2"/>
    <x v="20"/>
    <x v="127"/>
    <x v="755"/>
    <x v="0"/>
    <x v="43"/>
    <x v="1"/>
  </r>
  <r>
    <x v="43"/>
    <x v="176"/>
    <x v="10"/>
    <x v="10"/>
    <x v="1"/>
    <x v="2"/>
    <x v="20"/>
    <x v="127"/>
    <x v="774"/>
    <x v="0"/>
    <x v="43"/>
    <x v="1"/>
  </r>
  <r>
    <x v="43"/>
    <x v="199"/>
    <x v="10"/>
    <x v="10"/>
    <x v="1"/>
    <x v="2"/>
    <x v="20"/>
    <x v="127"/>
    <x v="745"/>
    <x v="0"/>
    <x v="43"/>
    <x v="1"/>
  </r>
  <r>
    <x v="43"/>
    <x v="273"/>
    <x v="11"/>
    <x v="11"/>
    <x v="1"/>
    <x v="2"/>
    <x v="20"/>
    <x v="127"/>
    <x v="745"/>
    <x v="0"/>
    <x v="43"/>
    <x v="1"/>
  </r>
  <r>
    <x v="43"/>
    <x v="285"/>
    <x v="6"/>
    <x v="6"/>
    <x v="1"/>
    <x v="2"/>
    <x v="20"/>
    <x v="127"/>
    <x v="756"/>
    <x v="0"/>
    <x v="43"/>
    <x v="1"/>
  </r>
  <r>
    <x v="43"/>
    <x v="174"/>
    <x v="6"/>
    <x v="6"/>
    <x v="1"/>
    <x v="2"/>
    <x v="20"/>
    <x v="127"/>
    <x v="745"/>
    <x v="0"/>
    <x v="43"/>
    <x v="1"/>
  </r>
  <r>
    <x v="43"/>
    <x v="191"/>
    <x v="6"/>
    <x v="6"/>
    <x v="1"/>
    <x v="2"/>
    <x v="20"/>
    <x v="127"/>
    <x v="745"/>
    <x v="0"/>
    <x v="43"/>
    <x v="1"/>
  </r>
  <r>
    <x v="44"/>
    <x v="321"/>
    <x v="8"/>
    <x v="8"/>
    <x v="1"/>
    <x v="2"/>
    <x v="20"/>
    <x v="128"/>
    <x v="748"/>
    <x v="0"/>
    <x v="44"/>
    <x v="1"/>
  </r>
  <r>
    <x v="44"/>
    <x v="208"/>
    <x v="8"/>
    <x v="8"/>
    <x v="1"/>
    <x v="2"/>
    <x v="20"/>
    <x v="128"/>
    <x v="747"/>
    <x v="0"/>
    <x v="44"/>
    <x v="1"/>
  </r>
  <r>
    <x v="44"/>
    <x v="186"/>
    <x v="10"/>
    <x v="10"/>
    <x v="1"/>
    <x v="2"/>
    <x v="20"/>
    <x v="128"/>
    <x v="778"/>
    <x v="0"/>
    <x v="44"/>
    <x v="1"/>
  </r>
  <r>
    <x v="44"/>
    <x v="284"/>
    <x v="2"/>
    <x v="2"/>
    <x v="1"/>
    <x v="2"/>
    <x v="20"/>
    <x v="128"/>
    <x v="744"/>
    <x v="0"/>
    <x v="44"/>
    <x v="1"/>
  </r>
  <r>
    <x v="44"/>
    <x v="305"/>
    <x v="6"/>
    <x v="6"/>
    <x v="1"/>
    <x v="2"/>
    <x v="20"/>
    <x v="128"/>
    <x v="737"/>
    <x v="0"/>
    <x v="44"/>
    <x v="1"/>
  </r>
  <r>
    <x v="44"/>
    <x v="314"/>
    <x v="6"/>
    <x v="6"/>
    <x v="1"/>
    <x v="2"/>
    <x v="20"/>
    <x v="128"/>
    <x v="737"/>
    <x v="0"/>
    <x v="44"/>
    <x v="1"/>
  </r>
  <r>
    <x v="44"/>
    <x v="236"/>
    <x v="6"/>
    <x v="6"/>
    <x v="1"/>
    <x v="2"/>
    <x v="20"/>
    <x v="128"/>
    <x v="744"/>
    <x v="0"/>
    <x v="44"/>
    <x v="1"/>
  </r>
  <r>
    <x v="44"/>
    <x v="190"/>
    <x v="6"/>
    <x v="6"/>
    <x v="1"/>
    <x v="2"/>
    <x v="20"/>
    <x v="128"/>
    <x v="842"/>
    <x v="0"/>
    <x v="44"/>
    <x v="1"/>
  </r>
  <r>
    <x v="44"/>
    <x v="191"/>
    <x v="6"/>
    <x v="6"/>
    <x v="1"/>
    <x v="2"/>
    <x v="20"/>
    <x v="128"/>
    <x v="799"/>
    <x v="0"/>
    <x v="44"/>
    <x v="1"/>
  </r>
  <r>
    <x v="45"/>
    <x v="179"/>
    <x v="7"/>
    <x v="7"/>
    <x v="1"/>
    <x v="2"/>
    <x v="20"/>
    <x v="129"/>
    <x v="742"/>
    <x v="0"/>
    <x v="45"/>
    <x v="1"/>
  </r>
  <r>
    <x v="45"/>
    <x v="254"/>
    <x v="8"/>
    <x v="8"/>
    <x v="1"/>
    <x v="2"/>
    <x v="20"/>
    <x v="129"/>
    <x v="737"/>
    <x v="0"/>
    <x v="45"/>
    <x v="1"/>
  </r>
  <r>
    <x v="45"/>
    <x v="227"/>
    <x v="9"/>
    <x v="9"/>
    <x v="1"/>
    <x v="2"/>
    <x v="20"/>
    <x v="129"/>
    <x v="744"/>
    <x v="0"/>
    <x v="45"/>
    <x v="1"/>
  </r>
  <r>
    <x v="45"/>
    <x v="175"/>
    <x v="9"/>
    <x v="9"/>
    <x v="1"/>
    <x v="2"/>
    <x v="20"/>
    <x v="129"/>
    <x v="737"/>
    <x v="0"/>
    <x v="45"/>
    <x v="1"/>
  </r>
  <r>
    <x v="45"/>
    <x v="303"/>
    <x v="9"/>
    <x v="9"/>
    <x v="1"/>
    <x v="2"/>
    <x v="20"/>
    <x v="129"/>
    <x v="744"/>
    <x v="0"/>
    <x v="45"/>
    <x v="1"/>
  </r>
  <r>
    <x v="45"/>
    <x v="197"/>
    <x v="9"/>
    <x v="9"/>
    <x v="1"/>
    <x v="2"/>
    <x v="20"/>
    <x v="129"/>
    <x v="744"/>
    <x v="0"/>
    <x v="45"/>
    <x v="1"/>
  </r>
  <r>
    <x v="45"/>
    <x v="228"/>
    <x v="9"/>
    <x v="9"/>
    <x v="1"/>
    <x v="2"/>
    <x v="20"/>
    <x v="129"/>
    <x v="744"/>
    <x v="0"/>
    <x v="45"/>
    <x v="1"/>
  </r>
  <r>
    <x v="45"/>
    <x v="214"/>
    <x v="11"/>
    <x v="11"/>
    <x v="1"/>
    <x v="2"/>
    <x v="20"/>
    <x v="129"/>
    <x v="737"/>
    <x v="0"/>
    <x v="45"/>
    <x v="1"/>
  </r>
  <r>
    <x v="45"/>
    <x v="218"/>
    <x v="6"/>
    <x v="6"/>
    <x v="1"/>
    <x v="2"/>
    <x v="20"/>
    <x v="129"/>
    <x v="744"/>
    <x v="0"/>
    <x v="45"/>
    <x v="1"/>
  </r>
  <r>
    <x v="45"/>
    <x v="271"/>
    <x v="6"/>
    <x v="6"/>
    <x v="1"/>
    <x v="2"/>
    <x v="20"/>
    <x v="129"/>
    <x v="744"/>
    <x v="0"/>
    <x v="45"/>
    <x v="1"/>
  </r>
  <r>
    <x v="46"/>
    <x v="288"/>
    <x v="7"/>
    <x v="7"/>
    <x v="1"/>
    <x v="2"/>
    <x v="20"/>
    <x v="130"/>
    <x v="744"/>
    <x v="0"/>
    <x v="46"/>
    <x v="1"/>
  </r>
  <r>
    <x v="46"/>
    <x v="258"/>
    <x v="7"/>
    <x v="7"/>
    <x v="1"/>
    <x v="2"/>
    <x v="20"/>
    <x v="130"/>
    <x v="744"/>
    <x v="0"/>
    <x v="46"/>
    <x v="1"/>
  </r>
  <r>
    <x v="46"/>
    <x v="252"/>
    <x v="7"/>
    <x v="7"/>
    <x v="1"/>
    <x v="2"/>
    <x v="20"/>
    <x v="130"/>
    <x v="744"/>
    <x v="0"/>
    <x v="46"/>
    <x v="1"/>
  </r>
  <r>
    <x v="46"/>
    <x v="271"/>
    <x v="6"/>
    <x v="6"/>
    <x v="1"/>
    <x v="2"/>
    <x v="20"/>
    <x v="130"/>
    <x v="2746"/>
    <x v="0"/>
    <x v="46"/>
    <x v="1"/>
  </r>
  <r>
    <x v="47"/>
    <x v="206"/>
    <x v="7"/>
    <x v="7"/>
    <x v="1"/>
    <x v="2"/>
    <x v="20"/>
    <x v="131"/>
    <x v="814"/>
    <x v="0"/>
    <x v="47"/>
    <x v="1"/>
  </r>
  <r>
    <x v="47"/>
    <x v="322"/>
    <x v="7"/>
    <x v="7"/>
    <x v="1"/>
    <x v="2"/>
    <x v="20"/>
    <x v="131"/>
    <x v="771"/>
    <x v="0"/>
    <x v="47"/>
    <x v="1"/>
  </r>
  <r>
    <x v="47"/>
    <x v="289"/>
    <x v="8"/>
    <x v="8"/>
    <x v="1"/>
    <x v="2"/>
    <x v="20"/>
    <x v="131"/>
    <x v="748"/>
    <x v="0"/>
    <x v="47"/>
    <x v="1"/>
  </r>
  <r>
    <x v="47"/>
    <x v="320"/>
    <x v="8"/>
    <x v="8"/>
    <x v="1"/>
    <x v="2"/>
    <x v="20"/>
    <x v="131"/>
    <x v="771"/>
    <x v="0"/>
    <x v="47"/>
    <x v="1"/>
  </r>
  <r>
    <x v="47"/>
    <x v="303"/>
    <x v="9"/>
    <x v="9"/>
    <x v="1"/>
    <x v="2"/>
    <x v="20"/>
    <x v="131"/>
    <x v="748"/>
    <x v="0"/>
    <x v="47"/>
    <x v="1"/>
  </r>
  <r>
    <x v="47"/>
    <x v="290"/>
    <x v="9"/>
    <x v="9"/>
    <x v="1"/>
    <x v="2"/>
    <x v="20"/>
    <x v="131"/>
    <x v="814"/>
    <x v="0"/>
    <x v="47"/>
    <x v="1"/>
  </r>
  <r>
    <x v="47"/>
    <x v="238"/>
    <x v="9"/>
    <x v="9"/>
    <x v="1"/>
    <x v="2"/>
    <x v="20"/>
    <x v="131"/>
    <x v="873"/>
    <x v="0"/>
    <x v="47"/>
    <x v="1"/>
  </r>
  <r>
    <x v="47"/>
    <x v="299"/>
    <x v="11"/>
    <x v="11"/>
    <x v="1"/>
    <x v="2"/>
    <x v="20"/>
    <x v="131"/>
    <x v="735"/>
    <x v="0"/>
    <x v="47"/>
    <x v="1"/>
  </r>
  <r>
    <x v="47"/>
    <x v="214"/>
    <x v="11"/>
    <x v="11"/>
    <x v="1"/>
    <x v="2"/>
    <x v="20"/>
    <x v="131"/>
    <x v="814"/>
    <x v="0"/>
    <x v="47"/>
    <x v="1"/>
  </r>
  <r>
    <x v="47"/>
    <x v="275"/>
    <x v="11"/>
    <x v="11"/>
    <x v="1"/>
    <x v="2"/>
    <x v="26"/>
    <x v="307"/>
    <x v="1"/>
    <x v="583"/>
    <x v="47"/>
    <x v="1"/>
  </r>
  <r>
    <x v="47"/>
    <x v="282"/>
    <x v="11"/>
    <x v="11"/>
    <x v="1"/>
    <x v="0"/>
    <x v="25"/>
    <x v="358"/>
    <x v="2747"/>
    <x v="0"/>
    <x v="47"/>
    <x v="1"/>
  </r>
  <r>
    <x v="47"/>
    <x v="249"/>
    <x v="11"/>
    <x v="11"/>
    <x v="1"/>
    <x v="0"/>
    <x v="25"/>
    <x v="359"/>
    <x v="1283"/>
    <x v="0"/>
    <x v="47"/>
    <x v="1"/>
  </r>
  <r>
    <x v="47"/>
    <x v="255"/>
    <x v="9"/>
    <x v="9"/>
    <x v="1"/>
    <x v="1"/>
    <x v="25"/>
    <x v="293"/>
    <x v="2748"/>
    <x v="0"/>
    <x v="47"/>
    <x v="1"/>
  </r>
  <r>
    <x v="47"/>
    <x v="268"/>
    <x v="10"/>
    <x v="10"/>
    <x v="1"/>
    <x v="1"/>
    <x v="25"/>
    <x v="339"/>
    <x v="803"/>
    <x v="0"/>
    <x v="47"/>
    <x v="1"/>
  </r>
  <r>
    <x v="48"/>
    <x v="323"/>
    <x v="8"/>
    <x v="8"/>
    <x v="1"/>
    <x v="2"/>
    <x v="20"/>
    <x v="133"/>
    <x v="842"/>
    <x v="0"/>
    <x v="48"/>
    <x v="1"/>
  </r>
  <r>
    <x v="48"/>
    <x v="196"/>
    <x v="8"/>
    <x v="8"/>
    <x v="1"/>
    <x v="2"/>
    <x v="20"/>
    <x v="133"/>
    <x v="842"/>
    <x v="0"/>
    <x v="48"/>
    <x v="1"/>
  </r>
  <r>
    <x v="48"/>
    <x v="208"/>
    <x v="8"/>
    <x v="8"/>
    <x v="1"/>
    <x v="2"/>
    <x v="20"/>
    <x v="133"/>
    <x v="778"/>
    <x v="0"/>
    <x v="48"/>
    <x v="1"/>
  </r>
  <r>
    <x v="48"/>
    <x v="173"/>
    <x v="8"/>
    <x v="8"/>
    <x v="1"/>
    <x v="2"/>
    <x v="20"/>
    <x v="133"/>
    <x v="2749"/>
    <x v="0"/>
    <x v="48"/>
    <x v="1"/>
  </r>
  <r>
    <x v="48"/>
    <x v="244"/>
    <x v="10"/>
    <x v="10"/>
    <x v="1"/>
    <x v="2"/>
    <x v="20"/>
    <x v="133"/>
    <x v="744"/>
    <x v="0"/>
    <x v="48"/>
    <x v="1"/>
  </r>
  <r>
    <x v="48"/>
    <x v="324"/>
    <x v="6"/>
    <x v="6"/>
    <x v="1"/>
    <x v="2"/>
    <x v="20"/>
    <x v="133"/>
    <x v="1277"/>
    <x v="0"/>
    <x v="48"/>
    <x v="1"/>
  </r>
  <r>
    <x v="49"/>
    <x v="195"/>
    <x v="8"/>
    <x v="8"/>
    <x v="1"/>
    <x v="2"/>
    <x v="20"/>
    <x v="134"/>
    <x v="795"/>
    <x v="0"/>
    <x v="49"/>
    <x v="1"/>
  </r>
  <r>
    <x v="49"/>
    <x v="323"/>
    <x v="8"/>
    <x v="8"/>
    <x v="1"/>
    <x v="2"/>
    <x v="20"/>
    <x v="134"/>
    <x v="784"/>
    <x v="0"/>
    <x v="49"/>
    <x v="1"/>
  </r>
  <r>
    <x v="49"/>
    <x v="194"/>
    <x v="9"/>
    <x v="9"/>
    <x v="1"/>
    <x v="2"/>
    <x v="20"/>
    <x v="134"/>
    <x v="754"/>
    <x v="0"/>
    <x v="49"/>
    <x v="1"/>
  </r>
  <r>
    <x v="49"/>
    <x v="232"/>
    <x v="10"/>
    <x v="10"/>
    <x v="1"/>
    <x v="2"/>
    <x v="20"/>
    <x v="134"/>
    <x v="776"/>
    <x v="0"/>
    <x v="49"/>
    <x v="1"/>
  </r>
  <r>
    <x v="49"/>
    <x v="325"/>
    <x v="11"/>
    <x v="11"/>
    <x v="1"/>
    <x v="2"/>
    <x v="20"/>
    <x v="134"/>
    <x v="762"/>
    <x v="0"/>
    <x v="49"/>
    <x v="1"/>
  </r>
  <r>
    <x v="49"/>
    <x v="272"/>
    <x v="11"/>
    <x v="11"/>
    <x v="1"/>
    <x v="2"/>
    <x v="25"/>
    <x v="360"/>
    <x v="814"/>
    <x v="0"/>
    <x v="49"/>
    <x v="1"/>
  </r>
  <r>
    <x v="49"/>
    <x v="213"/>
    <x v="11"/>
    <x v="11"/>
    <x v="1"/>
    <x v="2"/>
    <x v="25"/>
    <x v="361"/>
    <x v="814"/>
    <x v="0"/>
    <x v="49"/>
    <x v="1"/>
  </r>
  <r>
    <x v="49"/>
    <x v="249"/>
    <x v="11"/>
    <x v="11"/>
    <x v="1"/>
    <x v="2"/>
    <x v="20"/>
    <x v="134"/>
    <x v="784"/>
    <x v="0"/>
    <x v="49"/>
    <x v="1"/>
  </r>
  <r>
    <x v="49"/>
    <x v="181"/>
    <x v="11"/>
    <x v="11"/>
    <x v="1"/>
    <x v="2"/>
    <x v="20"/>
    <x v="134"/>
    <x v="2746"/>
    <x v="0"/>
    <x v="49"/>
    <x v="1"/>
  </r>
  <r>
    <x v="49"/>
    <x v="181"/>
    <x v="11"/>
    <x v="11"/>
    <x v="1"/>
    <x v="2"/>
    <x v="25"/>
    <x v="362"/>
    <x v="814"/>
    <x v="0"/>
    <x v="49"/>
    <x v="1"/>
  </r>
  <r>
    <x v="49"/>
    <x v="270"/>
    <x v="2"/>
    <x v="2"/>
    <x v="1"/>
    <x v="2"/>
    <x v="25"/>
    <x v="363"/>
    <x v="814"/>
    <x v="0"/>
    <x v="49"/>
    <x v="1"/>
  </r>
  <r>
    <x v="49"/>
    <x v="250"/>
    <x v="2"/>
    <x v="2"/>
    <x v="1"/>
    <x v="2"/>
    <x v="20"/>
    <x v="134"/>
    <x v="784"/>
    <x v="0"/>
    <x v="49"/>
    <x v="1"/>
  </r>
  <r>
    <x v="49"/>
    <x v="297"/>
    <x v="6"/>
    <x v="6"/>
    <x v="1"/>
    <x v="2"/>
    <x v="25"/>
    <x v="313"/>
    <x v="814"/>
    <x v="0"/>
    <x v="49"/>
    <x v="1"/>
  </r>
  <r>
    <x v="49"/>
    <x v="324"/>
    <x v="6"/>
    <x v="6"/>
    <x v="1"/>
    <x v="2"/>
    <x v="20"/>
    <x v="134"/>
    <x v="2701"/>
    <x v="0"/>
    <x v="49"/>
    <x v="1"/>
  </r>
  <r>
    <x v="50"/>
    <x v="243"/>
    <x v="10"/>
    <x v="10"/>
    <x v="1"/>
    <x v="2"/>
    <x v="20"/>
    <x v="135"/>
    <x v="744"/>
    <x v="0"/>
    <x v="50"/>
    <x v="1"/>
  </r>
  <r>
    <x v="50"/>
    <x v="316"/>
    <x v="2"/>
    <x v="2"/>
    <x v="1"/>
    <x v="2"/>
    <x v="20"/>
    <x v="135"/>
    <x v="744"/>
    <x v="0"/>
    <x v="50"/>
    <x v="1"/>
  </r>
  <r>
    <x v="50"/>
    <x v="246"/>
    <x v="2"/>
    <x v="2"/>
    <x v="1"/>
    <x v="2"/>
    <x v="20"/>
    <x v="135"/>
    <x v="744"/>
    <x v="0"/>
    <x v="50"/>
    <x v="1"/>
  </r>
  <r>
    <x v="51"/>
    <x v="254"/>
    <x v="8"/>
    <x v="8"/>
    <x v="1"/>
    <x v="2"/>
    <x v="20"/>
    <x v="136"/>
    <x v="1140"/>
    <x v="0"/>
    <x v="51"/>
    <x v="1"/>
  </r>
  <r>
    <x v="51"/>
    <x v="261"/>
    <x v="8"/>
    <x v="8"/>
    <x v="1"/>
    <x v="2"/>
    <x v="20"/>
    <x v="136"/>
    <x v="748"/>
    <x v="0"/>
    <x v="51"/>
    <x v="1"/>
  </r>
  <r>
    <x v="51"/>
    <x v="323"/>
    <x v="8"/>
    <x v="8"/>
    <x v="1"/>
    <x v="2"/>
    <x v="20"/>
    <x v="136"/>
    <x v="842"/>
    <x v="0"/>
    <x v="51"/>
    <x v="1"/>
  </r>
  <r>
    <x v="51"/>
    <x v="207"/>
    <x v="8"/>
    <x v="8"/>
    <x v="1"/>
    <x v="2"/>
    <x v="20"/>
    <x v="136"/>
    <x v="842"/>
    <x v="0"/>
    <x v="51"/>
    <x v="1"/>
  </r>
  <r>
    <x v="51"/>
    <x v="221"/>
    <x v="2"/>
    <x v="2"/>
    <x v="1"/>
    <x v="2"/>
    <x v="20"/>
    <x v="136"/>
    <x v="751"/>
    <x v="0"/>
    <x v="51"/>
    <x v="1"/>
  </r>
  <r>
    <x v="51"/>
    <x v="270"/>
    <x v="2"/>
    <x v="2"/>
    <x v="1"/>
    <x v="2"/>
    <x v="20"/>
    <x v="136"/>
    <x v="739"/>
    <x v="0"/>
    <x v="51"/>
    <x v="1"/>
  </r>
  <r>
    <x v="51"/>
    <x v="188"/>
    <x v="6"/>
    <x v="6"/>
    <x v="1"/>
    <x v="2"/>
    <x v="20"/>
    <x v="136"/>
    <x v="842"/>
    <x v="0"/>
    <x v="51"/>
    <x v="1"/>
  </r>
  <r>
    <x v="52"/>
    <x v="206"/>
    <x v="7"/>
    <x v="7"/>
    <x v="1"/>
    <x v="2"/>
    <x v="20"/>
    <x v="137"/>
    <x v="2750"/>
    <x v="0"/>
    <x v="52"/>
    <x v="1"/>
  </r>
  <r>
    <x v="52"/>
    <x v="237"/>
    <x v="7"/>
    <x v="7"/>
    <x v="1"/>
    <x v="2"/>
    <x v="20"/>
    <x v="137"/>
    <x v="742"/>
    <x v="0"/>
    <x v="52"/>
    <x v="1"/>
  </r>
  <r>
    <x v="52"/>
    <x v="326"/>
    <x v="8"/>
    <x v="8"/>
    <x v="1"/>
    <x v="2"/>
    <x v="20"/>
    <x v="137"/>
    <x v="737"/>
    <x v="0"/>
    <x v="52"/>
    <x v="1"/>
  </r>
  <r>
    <x v="52"/>
    <x v="244"/>
    <x v="10"/>
    <x v="10"/>
    <x v="1"/>
    <x v="2"/>
    <x v="20"/>
    <x v="137"/>
    <x v="742"/>
    <x v="0"/>
    <x v="52"/>
    <x v="1"/>
  </r>
  <r>
    <x v="52"/>
    <x v="234"/>
    <x v="11"/>
    <x v="11"/>
    <x v="1"/>
    <x v="2"/>
    <x v="20"/>
    <x v="137"/>
    <x v="748"/>
    <x v="0"/>
    <x v="52"/>
    <x v="1"/>
  </r>
  <r>
    <x v="53"/>
    <x v="261"/>
    <x v="8"/>
    <x v="8"/>
    <x v="1"/>
    <x v="2"/>
    <x v="20"/>
    <x v="364"/>
    <x v="745"/>
    <x v="0"/>
    <x v="53"/>
    <x v="1"/>
  </r>
  <r>
    <x v="53"/>
    <x v="216"/>
    <x v="2"/>
    <x v="2"/>
    <x v="1"/>
    <x v="2"/>
    <x v="25"/>
    <x v="332"/>
    <x v="814"/>
    <x v="0"/>
    <x v="53"/>
    <x v="1"/>
  </r>
  <r>
    <x v="53"/>
    <x v="296"/>
    <x v="6"/>
    <x v="6"/>
    <x v="1"/>
    <x v="2"/>
    <x v="25"/>
    <x v="312"/>
    <x v="814"/>
    <x v="0"/>
    <x v="53"/>
    <x v="1"/>
  </r>
  <r>
    <x v="53"/>
    <x v="310"/>
    <x v="10"/>
    <x v="10"/>
    <x v="1"/>
    <x v="0"/>
    <x v="25"/>
    <x v="335"/>
    <x v="828"/>
    <x v="0"/>
    <x v="53"/>
    <x v="1"/>
  </r>
  <r>
    <x v="54"/>
    <x v="327"/>
    <x v="7"/>
    <x v="7"/>
    <x v="1"/>
    <x v="2"/>
    <x v="20"/>
    <x v="138"/>
    <x v="1293"/>
    <x v="0"/>
    <x v="54"/>
    <x v="1"/>
  </r>
  <r>
    <x v="54"/>
    <x v="288"/>
    <x v="7"/>
    <x v="7"/>
    <x v="1"/>
    <x v="2"/>
    <x v="20"/>
    <x v="138"/>
    <x v="737"/>
    <x v="0"/>
    <x v="54"/>
    <x v="1"/>
  </r>
  <r>
    <x v="54"/>
    <x v="260"/>
    <x v="7"/>
    <x v="7"/>
    <x v="1"/>
    <x v="2"/>
    <x v="20"/>
    <x v="138"/>
    <x v="742"/>
    <x v="0"/>
    <x v="54"/>
    <x v="1"/>
  </r>
  <r>
    <x v="54"/>
    <x v="207"/>
    <x v="8"/>
    <x v="8"/>
    <x v="1"/>
    <x v="2"/>
    <x v="20"/>
    <x v="138"/>
    <x v="813"/>
    <x v="0"/>
    <x v="54"/>
    <x v="1"/>
  </r>
  <r>
    <x v="54"/>
    <x v="194"/>
    <x v="9"/>
    <x v="9"/>
    <x v="1"/>
    <x v="2"/>
    <x v="20"/>
    <x v="138"/>
    <x v="742"/>
    <x v="0"/>
    <x v="54"/>
    <x v="1"/>
  </r>
  <r>
    <x v="54"/>
    <x v="290"/>
    <x v="9"/>
    <x v="9"/>
    <x v="1"/>
    <x v="2"/>
    <x v="20"/>
    <x v="138"/>
    <x v="742"/>
    <x v="0"/>
    <x v="54"/>
    <x v="1"/>
  </r>
  <r>
    <x v="54"/>
    <x v="262"/>
    <x v="9"/>
    <x v="9"/>
    <x v="1"/>
    <x v="2"/>
    <x v="60"/>
    <x v="365"/>
    <x v="813"/>
    <x v="0"/>
    <x v="54"/>
    <x v="1"/>
  </r>
  <r>
    <x v="54"/>
    <x v="232"/>
    <x v="10"/>
    <x v="10"/>
    <x v="1"/>
    <x v="2"/>
    <x v="25"/>
    <x v="290"/>
    <x v="735"/>
    <x v="0"/>
    <x v="54"/>
    <x v="1"/>
  </r>
  <r>
    <x v="54"/>
    <x v="174"/>
    <x v="6"/>
    <x v="6"/>
    <x v="1"/>
    <x v="2"/>
    <x v="20"/>
    <x v="138"/>
    <x v="813"/>
    <x v="0"/>
    <x v="54"/>
    <x v="1"/>
  </r>
  <r>
    <x v="55"/>
    <x v="328"/>
    <x v="7"/>
    <x v="7"/>
    <x v="1"/>
    <x v="20"/>
    <x v="26"/>
    <x v="366"/>
    <x v="2751"/>
    <x v="0"/>
    <x v="55"/>
    <x v="1"/>
  </r>
  <r>
    <x v="55"/>
    <x v="323"/>
    <x v="8"/>
    <x v="8"/>
    <x v="1"/>
    <x v="20"/>
    <x v="26"/>
    <x v="367"/>
    <x v="881"/>
    <x v="0"/>
    <x v="55"/>
    <x v="1"/>
  </r>
  <r>
    <x v="55"/>
    <x v="262"/>
    <x v="9"/>
    <x v="9"/>
    <x v="1"/>
    <x v="20"/>
    <x v="26"/>
    <x v="368"/>
    <x v="2752"/>
    <x v="0"/>
    <x v="55"/>
    <x v="1"/>
  </r>
  <r>
    <x v="55"/>
    <x v="219"/>
    <x v="9"/>
    <x v="9"/>
    <x v="1"/>
    <x v="20"/>
    <x v="25"/>
    <x v="308"/>
    <x v="2753"/>
    <x v="0"/>
    <x v="55"/>
    <x v="1"/>
  </r>
  <r>
    <x v="55"/>
    <x v="255"/>
    <x v="9"/>
    <x v="9"/>
    <x v="1"/>
    <x v="20"/>
    <x v="25"/>
    <x v="293"/>
    <x v="2754"/>
    <x v="0"/>
    <x v="55"/>
    <x v="1"/>
  </r>
  <r>
    <x v="55"/>
    <x v="248"/>
    <x v="10"/>
    <x v="10"/>
    <x v="1"/>
    <x v="20"/>
    <x v="25"/>
    <x v="304"/>
    <x v="2755"/>
    <x v="0"/>
    <x v="55"/>
    <x v="1"/>
  </r>
  <r>
    <x v="55"/>
    <x v="200"/>
    <x v="11"/>
    <x v="11"/>
    <x v="1"/>
    <x v="20"/>
    <x v="26"/>
    <x v="351"/>
    <x v="789"/>
    <x v="0"/>
    <x v="55"/>
    <x v="1"/>
  </r>
  <r>
    <x v="55"/>
    <x v="299"/>
    <x v="11"/>
    <x v="11"/>
    <x v="1"/>
    <x v="20"/>
    <x v="26"/>
    <x v="315"/>
    <x v="1"/>
    <x v="236"/>
    <x v="55"/>
    <x v="1"/>
  </r>
  <r>
    <x v="55"/>
    <x v="193"/>
    <x v="11"/>
    <x v="11"/>
    <x v="1"/>
    <x v="20"/>
    <x v="26"/>
    <x v="369"/>
    <x v="1183"/>
    <x v="0"/>
    <x v="55"/>
    <x v="1"/>
  </r>
  <r>
    <x v="55"/>
    <x v="316"/>
    <x v="2"/>
    <x v="2"/>
    <x v="1"/>
    <x v="20"/>
    <x v="26"/>
    <x v="348"/>
    <x v="2756"/>
    <x v="0"/>
    <x v="55"/>
    <x v="1"/>
  </r>
  <r>
    <x v="55"/>
    <x v="266"/>
    <x v="6"/>
    <x v="6"/>
    <x v="1"/>
    <x v="20"/>
    <x v="26"/>
    <x v="370"/>
    <x v="2757"/>
    <x v="0"/>
    <x v="55"/>
    <x v="1"/>
  </r>
  <r>
    <x v="55"/>
    <x v="236"/>
    <x v="6"/>
    <x v="6"/>
    <x v="1"/>
    <x v="20"/>
    <x v="26"/>
    <x v="371"/>
    <x v="879"/>
    <x v="0"/>
    <x v="55"/>
    <x v="1"/>
  </r>
  <r>
    <x v="55"/>
    <x v="314"/>
    <x v="6"/>
    <x v="6"/>
    <x v="1"/>
    <x v="21"/>
    <x v="26"/>
    <x v="372"/>
    <x v="1225"/>
    <x v="0"/>
    <x v="55"/>
    <x v="1"/>
  </r>
  <r>
    <x v="55"/>
    <x v="215"/>
    <x v="2"/>
    <x v="2"/>
    <x v="1"/>
    <x v="22"/>
    <x v="25"/>
    <x v="322"/>
    <x v="824"/>
    <x v="0"/>
    <x v="55"/>
    <x v="1"/>
  </r>
  <r>
    <x v="55"/>
    <x v="316"/>
    <x v="2"/>
    <x v="2"/>
    <x v="1"/>
    <x v="22"/>
    <x v="26"/>
    <x v="348"/>
    <x v="2758"/>
    <x v="0"/>
    <x v="55"/>
    <x v="1"/>
  </r>
  <r>
    <x v="55"/>
    <x v="328"/>
    <x v="7"/>
    <x v="7"/>
    <x v="1"/>
    <x v="23"/>
    <x v="26"/>
    <x v="366"/>
    <x v="2759"/>
    <x v="0"/>
    <x v="55"/>
    <x v="1"/>
  </r>
  <r>
    <x v="55"/>
    <x v="323"/>
    <x v="8"/>
    <x v="8"/>
    <x v="1"/>
    <x v="23"/>
    <x v="26"/>
    <x v="367"/>
    <x v="2760"/>
    <x v="0"/>
    <x v="55"/>
    <x v="1"/>
  </r>
  <r>
    <x v="55"/>
    <x v="293"/>
    <x v="9"/>
    <x v="9"/>
    <x v="1"/>
    <x v="23"/>
    <x v="21"/>
    <x v="337"/>
    <x v="2756"/>
    <x v="0"/>
    <x v="55"/>
    <x v="1"/>
  </r>
  <r>
    <x v="55"/>
    <x v="262"/>
    <x v="9"/>
    <x v="9"/>
    <x v="1"/>
    <x v="23"/>
    <x v="26"/>
    <x v="368"/>
    <x v="2761"/>
    <x v="0"/>
    <x v="55"/>
    <x v="1"/>
  </r>
  <r>
    <x v="55"/>
    <x v="199"/>
    <x v="10"/>
    <x v="10"/>
    <x v="1"/>
    <x v="23"/>
    <x v="26"/>
    <x v="298"/>
    <x v="2762"/>
    <x v="0"/>
    <x v="55"/>
    <x v="1"/>
  </r>
  <r>
    <x v="55"/>
    <x v="299"/>
    <x v="11"/>
    <x v="11"/>
    <x v="1"/>
    <x v="23"/>
    <x v="26"/>
    <x v="315"/>
    <x v="1"/>
    <x v="584"/>
    <x v="55"/>
    <x v="1"/>
  </r>
  <r>
    <x v="55"/>
    <x v="193"/>
    <x v="11"/>
    <x v="11"/>
    <x v="1"/>
    <x v="23"/>
    <x v="26"/>
    <x v="369"/>
    <x v="2763"/>
    <x v="0"/>
    <x v="55"/>
    <x v="1"/>
  </r>
  <r>
    <x v="55"/>
    <x v="316"/>
    <x v="2"/>
    <x v="2"/>
    <x v="1"/>
    <x v="23"/>
    <x v="26"/>
    <x v="348"/>
    <x v="2764"/>
    <x v="0"/>
    <x v="55"/>
    <x v="1"/>
  </r>
  <r>
    <x v="55"/>
    <x v="246"/>
    <x v="2"/>
    <x v="2"/>
    <x v="1"/>
    <x v="23"/>
    <x v="25"/>
    <x v="287"/>
    <x v="765"/>
    <x v="0"/>
    <x v="55"/>
    <x v="1"/>
  </r>
  <r>
    <x v="55"/>
    <x v="266"/>
    <x v="6"/>
    <x v="6"/>
    <x v="1"/>
    <x v="23"/>
    <x v="26"/>
    <x v="370"/>
    <x v="2765"/>
    <x v="0"/>
    <x v="55"/>
    <x v="1"/>
  </r>
  <r>
    <x v="55"/>
    <x v="259"/>
    <x v="7"/>
    <x v="7"/>
    <x v="1"/>
    <x v="3"/>
    <x v="25"/>
    <x v="355"/>
    <x v="816"/>
    <x v="0"/>
    <x v="55"/>
    <x v="1"/>
  </r>
  <r>
    <x v="55"/>
    <x v="309"/>
    <x v="7"/>
    <x v="7"/>
    <x v="1"/>
    <x v="3"/>
    <x v="21"/>
    <x v="334"/>
    <x v="146"/>
    <x v="0"/>
    <x v="55"/>
    <x v="1"/>
  </r>
  <r>
    <x v="55"/>
    <x v="206"/>
    <x v="7"/>
    <x v="7"/>
    <x v="1"/>
    <x v="3"/>
    <x v="21"/>
    <x v="284"/>
    <x v="911"/>
    <x v="0"/>
    <x v="55"/>
    <x v="1"/>
  </r>
  <r>
    <x v="55"/>
    <x v="254"/>
    <x v="8"/>
    <x v="8"/>
    <x v="1"/>
    <x v="3"/>
    <x v="21"/>
    <x v="326"/>
    <x v="736"/>
    <x v="0"/>
    <x v="55"/>
    <x v="1"/>
  </r>
  <r>
    <x v="55"/>
    <x v="195"/>
    <x v="8"/>
    <x v="8"/>
    <x v="1"/>
    <x v="3"/>
    <x v="21"/>
    <x v="373"/>
    <x v="736"/>
    <x v="0"/>
    <x v="55"/>
    <x v="1"/>
  </r>
  <r>
    <x v="55"/>
    <x v="323"/>
    <x v="8"/>
    <x v="8"/>
    <x v="1"/>
    <x v="3"/>
    <x v="21"/>
    <x v="367"/>
    <x v="2766"/>
    <x v="0"/>
    <x v="55"/>
    <x v="1"/>
  </r>
  <r>
    <x v="55"/>
    <x v="207"/>
    <x v="8"/>
    <x v="8"/>
    <x v="1"/>
    <x v="3"/>
    <x v="25"/>
    <x v="374"/>
    <x v="2767"/>
    <x v="0"/>
    <x v="55"/>
    <x v="1"/>
  </r>
  <r>
    <x v="55"/>
    <x v="207"/>
    <x v="8"/>
    <x v="8"/>
    <x v="1"/>
    <x v="3"/>
    <x v="21"/>
    <x v="374"/>
    <x v="1132"/>
    <x v="0"/>
    <x v="55"/>
    <x v="1"/>
  </r>
  <r>
    <x v="55"/>
    <x v="196"/>
    <x v="8"/>
    <x v="8"/>
    <x v="1"/>
    <x v="3"/>
    <x v="25"/>
    <x v="375"/>
    <x v="2768"/>
    <x v="0"/>
    <x v="55"/>
    <x v="1"/>
  </r>
  <r>
    <x v="55"/>
    <x v="196"/>
    <x v="8"/>
    <x v="8"/>
    <x v="1"/>
    <x v="3"/>
    <x v="21"/>
    <x v="375"/>
    <x v="874"/>
    <x v="0"/>
    <x v="55"/>
    <x v="1"/>
  </r>
  <r>
    <x v="55"/>
    <x v="226"/>
    <x v="8"/>
    <x v="8"/>
    <x v="1"/>
    <x v="3"/>
    <x v="26"/>
    <x v="376"/>
    <x v="1"/>
    <x v="585"/>
    <x v="55"/>
    <x v="1"/>
  </r>
  <r>
    <x v="55"/>
    <x v="208"/>
    <x v="8"/>
    <x v="8"/>
    <x v="1"/>
    <x v="3"/>
    <x v="21"/>
    <x v="377"/>
    <x v="1999"/>
    <x v="0"/>
    <x v="55"/>
    <x v="1"/>
  </r>
  <r>
    <x v="55"/>
    <x v="173"/>
    <x v="8"/>
    <x v="8"/>
    <x v="1"/>
    <x v="3"/>
    <x v="21"/>
    <x v="378"/>
    <x v="2769"/>
    <x v="0"/>
    <x v="55"/>
    <x v="1"/>
  </r>
  <r>
    <x v="55"/>
    <x v="292"/>
    <x v="9"/>
    <x v="9"/>
    <x v="1"/>
    <x v="3"/>
    <x v="21"/>
    <x v="352"/>
    <x v="146"/>
    <x v="0"/>
    <x v="55"/>
    <x v="1"/>
  </r>
  <r>
    <x v="55"/>
    <x v="293"/>
    <x v="9"/>
    <x v="9"/>
    <x v="1"/>
    <x v="3"/>
    <x v="25"/>
    <x v="337"/>
    <x v="905"/>
    <x v="0"/>
    <x v="55"/>
    <x v="1"/>
  </r>
  <r>
    <x v="55"/>
    <x v="238"/>
    <x v="9"/>
    <x v="9"/>
    <x v="1"/>
    <x v="3"/>
    <x v="21"/>
    <x v="379"/>
    <x v="800"/>
    <x v="0"/>
    <x v="55"/>
    <x v="1"/>
  </r>
  <r>
    <x v="55"/>
    <x v="262"/>
    <x v="9"/>
    <x v="9"/>
    <x v="1"/>
    <x v="3"/>
    <x v="21"/>
    <x v="368"/>
    <x v="782"/>
    <x v="0"/>
    <x v="55"/>
    <x v="1"/>
  </r>
  <r>
    <x v="55"/>
    <x v="310"/>
    <x v="10"/>
    <x v="10"/>
    <x v="1"/>
    <x v="3"/>
    <x v="25"/>
    <x v="335"/>
    <x v="816"/>
    <x v="0"/>
    <x v="55"/>
    <x v="1"/>
  </r>
  <r>
    <x v="55"/>
    <x v="329"/>
    <x v="10"/>
    <x v="10"/>
    <x v="1"/>
    <x v="3"/>
    <x v="25"/>
    <x v="380"/>
    <x v="2770"/>
    <x v="0"/>
    <x v="55"/>
    <x v="1"/>
  </r>
  <r>
    <x v="55"/>
    <x v="233"/>
    <x v="10"/>
    <x v="10"/>
    <x v="1"/>
    <x v="3"/>
    <x v="25"/>
    <x v="344"/>
    <x v="934"/>
    <x v="0"/>
    <x v="55"/>
    <x v="1"/>
  </r>
  <r>
    <x v="55"/>
    <x v="213"/>
    <x v="11"/>
    <x v="11"/>
    <x v="1"/>
    <x v="3"/>
    <x v="25"/>
    <x v="361"/>
    <x v="816"/>
    <x v="0"/>
    <x v="55"/>
    <x v="1"/>
  </r>
  <r>
    <x v="55"/>
    <x v="193"/>
    <x v="11"/>
    <x v="11"/>
    <x v="1"/>
    <x v="3"/>
    <x v="25"/>
    <x v="369"/>
    <x v="2771"/>
    <x v="0"/>
    <x v="55"/>
    <x v="1"/>
  </r>
  <r>
    <x v="55"/>
    <x v="256"/>
    <x v="11"/>
    <x v="11"/>
    <x v="1"/>
    <x v="3"/>
    <x v="26"/>
    <x v="294"/>
    <x v="1"/>
    <x v="178"/>
    <x v="55"/>
    <x v="1"/>
  </r>
  <r>
    <x v="55"/>
    <x v="330"/>
    <x v="11"/>
    <x v="11"/>
    <x v="1"/>
    <x v="3"/>
    <x v="25"/>
    <x v="381"/>
    <x v="736"/>
    <x v="0"/>
    <x v="55"/>
    <x v="1"/>
  </r>
  <r>
    <x v="55"/>
    <x v="181"/>
    <x v="11"/>
    <x v="11"/>
    <x v="1"/>
    <x v="3"/>
    <x v="25"/>
    <x v="362"/>
    <x v="736"/>
    <x v="0"/>
    <x v="55"/>
    <x v="1"/>
  </r>
  <r>
    <x v="55"/>
    <x v="214"/>
    <x v="11"/>
    <x v="11"/>
    <x v="1"/>
    <x v="3"/>
    <x v="25"/>
    <x v="306"/>
    <x v="146"/>
    <x v="0"/>
    <x v="55"/>
    <x v="1"/>
  </r>
  <r>
    <x v="55"/>
    <x v="294"/>
    <x v="11"/>
    <x v="11"/>
    <x v="1"/>
    <x v="3"/>
    <x v="21"/>
    <x v="382"/>
    <x v="911"/>
    <x v="0"/>
    <x v="55"/>
    <x v="1"/>
  </r>
  <r>
    <x v="55"/>
    <x v="284"/>
    <x v="2"/>
    <x v="2"/>
    <x v="1"/>
    <x v="3"/>
    <x v="25"/>
    <x v="383"/>
    <x v="146"/>
    <x v="0"/>
    <x v="55"/>
    <x v="1"/>
  </r>
  <r>
    <x v="55"/>
    <x v="222"/>
    <x v="2"/>
    <x v="2"/>
    <x v="1"/>
    <x v="3"/>
    <x v="25"/>
    <x v="384"/>
    <x v="911"/>
    <x v="0"/>
    <x v="55"/>
    <x v="1"/>
  </r>
  <r>
    <x v="55"/>
    <x v="270"/>
    <x v="2"/>
    <x v="2"/>
    <x v="1"/>
    <x v="3"/>
    <x v="25"/>
    <x v="363"/>
    <x v="2772"/>
    <x v="0"/>
    <x v="55"/>
    <x v="1"/>
  </r>
  <r>
    <x v="55"/>
    <x v="276"/>
    <x v="2"/>
    <x v="2"/>
    <x v="1"/>
    <x v="3"/>
    <x v="25"/>
    <x v="385"/>
    <x v="816"/>
    <x v="0"/>
    <x v="55"/>
    <x v="1"/>
  </r>
  <r>
    <x v="55"/>
    <x v="183"/>
    <x v="2"/>
    <x v="2"/>
    <x v="1"/>
    <x v="3"/>
    <x v="25"/>
    <x v="330"/>
    <x v="1007"/>
    <x v="0"/>
    <x v="55"/>
    <x v="1"/>
  </r>
  <r>
    <x v="55"/>
    <x v="246"/>
    <x v="2"/>
    <x v="2"/>
    <x v="1"/>
    <x v="3"/>
    <x v="25"/>
    <x v="287"/>
    <x v="816"/>
    <x v="0"/>
    <x v="55"/>
    <x v="1"/>
  </r>
  <r>
    <x v="55"/>
    <x v="217"/>
    <x v="6"/>
    <x v="6"/>
    <x v="1"/>
    <x v="3"/>
    <x v="25"/>
    <x v="323"/>
    <x v="736"/>
    <x v="0"/>
    <x v="55"/>
    <x v="1"/>
  </r>
  <r>
    <x v="55"/>
    <x v="265"/>
    <x v="6"/>
    <x v="6"/>
    <x v="1"/>
    <x v="3"/>
    <x v="25"/>
    <x v="386"/>
    <x v="911"/>
    <x v="0"/>
    <x v="55"/>
    <x v="1"/>
  </r>
  <r>
    <x v="55"/>
    <x v="266"/>
    <x v="6"/>
    <x v="6"/>
    <x v="1"/>
    <x v="3"/>
    <x v="25"/>
    <x v="370"/>
    <x v="816"/>
    <x v="0"/>
    <x v="55"/>
    <x v="1"/>
  </r>
  <r>
    <x v="55"/>
    <x v="191"/>
    <x v="6"/>
    <x v="6"/>
    <x v="1"/>
    <x v="3"/>
    <x v="25"/>
    <x v="318"/>
    <x v="900"/>
    <x v="0"/>
    <x v="55"/>
    <x v="1"/>
  </r>
  <r>
    <x v="55"/>
    <x v="251"/>
    <x v="8"/>
    <x v="8"/>
    <x v="1"/>
    <x v="24"/>
    <x v="21"/>
    <x v="291"/>
    <x v="735"/>
    <x v="0"/>
    <x v="55"/>
    <x v="1"/>
  </r>
  <r>
    <x v="55"/>
    <x v="327"/>
    <x v="7"/>
    <x v="7"/>
    <x v="1"/>
    <x v="4"/>
    <x v="21"/>
    <x v="387"/>
    <x v="146"/>
    <x v="0"/>
    <x v="55"/>
    <x v="1"/>
  </r>
  <r>
    <x v="55"/>
    <x v="206"/>
    <x v="7"/>
    <x v="7"/>
    <x v="1"/>
    <x v="4"/>
    <x v="21"/>
    <x v="284"/>
    <x v="814"/>
    <x v="0"/>
    <x v="55"/>
    <x v="1"/>
  </r>
  <r>
    <x v="55"/>
    <x v="254"/>
    <x v="8"/>
    <x v="8"/>
    <x v="1"/>
    <x v="4"/>
    <x v="21"/>
    <x v="326"/>
    <x v="874"/>
    <x v="0"/>
    <x v="55"/>
    <x v="1"/>
  </r>
  <r>
    <x v="55"/>
    <x v="318"/>
    <x v="8"/>
    <x v="8"/>
    <x v="1"/>
    <x v="4"/>
    <x v="21"/>
    <x v="388"/>
    <x v="146"/>
    <x v="0"/>
    <x v="55"/>
    <x v="1"/>
  </r>
  <r>
    <x v="55"/>
    <x v="196"/>
    <x v="8"/>
    <x v="8"/>
    <x v="1"/>
    <x v="4"/>
    <x v="21"/>
    <x v="375"/>
    <x v="1355"/>
    <x v="0"/>
    <x v="55"/>
    <x v="1"/>
  </r>
  <r>
    <x v="55"/>
    <x v="291"/>
    <x v="9"/>
    <x v="9"/>
    <x v="1"/>
    <x v="4"/>
    <x v="25"/>
    <x v="303"/>
    <x v="1580"/>
    <x v="0"/>
    <x v="55"/>
    <x v="1"/>
  </r>
  <r>
    <x v="55"/>
    <x v="268"/>
    <x v="10"/>
    <x v="10"/>
    <x v="1"/>
    <x v="4"/>
    <x v="25"/>
    <x v="339"/>
    <x v="2773"/>
    <x v="0"/>
    <x v="55"/>
    <x v="1"/>
  </r>
  <r>
    <x v="55"/>
    <x v="220"/>
    <x v="11"/>
    <x v="11"/>
    <x v="1"/>
    <x v="4"/>
    <x v="26"/>
    <x v="309"/>
    <x v="2774"/>
    <x v="0"/>
    <x v="55"/>
    <x v="1"/>
  </r>
  <r>
    <x v="55"/>
    <x v="193"/>
    <x v="11"/>
    <x v="11"/>
    <x v="1"/>
    <x v="4"/>
    <x v="25"/>
    <x v="369"/>
    <x v="146"/>
    <x v="0"/>
    <x v="55"/>
    <x v="1"/>
  </r>
  <r>
    <x v="55"/>
    <x v="330"/>
    <x v="11"/>
    <x v="11"/>
    <x v="1"/>
    <x v="4"/>
    <x v="25"/>
    <x v="381"/>
    <x v="2775"/>
    <x v="0"/>
    <x v="55"/>
    <x v="1"/>
  </r>
  <r>
    <x v="55"/>
    <x v="284"/>
    <x v="2"/>
    <x v="2"/>
    <x v="1"/>
    <x v="4"/>
    <x v="25"/>
    <x v="383"/>
    <x v="1010"/>
    <x v="0"/>
    <x v="55"/>
    <x v="1"/>
  </r>
  <r>
    <x v="55"/>
    <x v="276"/>
    <x v="2"/>
    <x v="2"/>
    <x v="1"/>
    <x v="4"/>
    <x v="25"/>
    <x v="385"/>
    <x v="2776"/>
    <x v="0"/>
    <x v="55"/>
    <x v="1"/>
  </r>
  <r>
    <x v="55"/>
    <x v="314"/>
    <x v="6"/>
    <x v="6"/>
    <x v="1"/>
    <x v="4"/>
    <x v="26"/>
    <x v="372"/>
    <x v="736"/>
    <x v="0"/>
    <x v="55"/>
    <x v="1"/>
  </r>
  <r>
    <x v="55"/>
    <x v="266"/>
    <x v="6"/>
    <x v="6"/>
    <x v="1"/>
    <x v="4"/>
    <x v="26"/>
    <x v="370"/>
    <x v="2777"/>
    <x v="0"/>
    <x v="55"/>
    <x v="1"/>
  </r>
  <r>
    <x v="55"/>
    <x v="308"/>
    <x v="7"/>
    <x v="7"/>
    <x v="1"/>
    <x v="5"/>
    <x v="21"/>
    <x v="333"/>
    <x v="2778"/>
    <x v="0"/>
    <x v="55"/>
    <x v="1"/>
  </r>
  <r>
    <x v="55"/>
    <x v="258"/>
    <x v="7"/>
    <x v="7"/>
    <x v="1"/>
    <x v="5"/>
    <x v="21"/>
    <x v="349"/>
    <x v="2779"/>
    <x v="0"/>
    <x v="55"/>
    <x v="1"/>
  </r>
  <r>
    <x v="55"/>
    <x v="192"/>
    <x v="8"/>
    <x v="8"/>
    <x v="1"/>
    <x v="5"/>
    <x v="25"/>
    <x v="300"/>
    <x v="2780"/>
    <x v="0"/>
    <x v="55"/>
    <x v="1"/>
  </r>
  <r>
    <x v="55"/>
    <x v="175"/>
    <x v="9"/>
    <x v="9"/>
    <x v="1"/>
    <x v="5"/>
    <x v="26"/>
    <x v="389"/>
    <x v="2781"/>
    <x v="0"/>
    <x v="55"/>
    <x v="1"/>
  </r>
  <r>
    <x v="55"/>
    <x v="194"/>
    <x v="9"/>
    <x v="9"/>
    <x v="1"/>
    <x v="5"/>
    <x v="21"/>
    <x v="390"/>
    <x v="2782"/>
    <x v="0"/>
    <x v="55"/>
    <x v="1"/>
  </r>
  <r>
    <x v="55"/>
    <x v="211"/>
    <x v="9"/>
    <x v="9"/>
    <x v="1"/>
    <x v="5"/>
    <x v="25"/>
    <x v="286"/>
    <x v="2783"/>
    <x v="0"/>
    <x v="55"/>
    <x v="1"/>
  </r>
  <r>
    <x v="55"/>
    <x v="331"/>
    <x v="9"/>
    <x v="9"/>
    <x v="1"/>
    <x v="5"/>
    <x v="25"/>
    <x v="391"/>
    <x v="2784"/>
    <x v="0"/>
    <x v="55"/>
    <x v="1"/>
  </r>
  <r>
    <x v="55"/>
    <x v="255"/>
    <x v="9"/>
    <x v="9"/>
    <x v="1"/>
    <x v="5"/>
    <x v="21"/>
    <x v="293"/>
    <x v="2785"/>
    <x v="0"/>
    <x v="55"/>
    <x v="1"/>
  </r>
  <r>
    <x v="55"/>
    <x v="248"/>
    <x v="10"/>
    <x v="10"/>
    <x v="1"/>
    <x v="5"/>
    <x v="25"/>
    <x v="304"/>
    <x v="2786"/>
    <x v="0"/>
    <x v="55"/>
    <x v="1"/>
  </r>
  <r>
    <x v="55"/>
    <x v="233"/>
    <x v="10"/>
    <x v="10"/>
    <x v="1"/>
    <x v="5"/>
    <x v="21"/>
    <x v="344"/>
    <x v="2787"/>
    <x v="0"/>
    <x v="55"/>
    <x v="1"/>
  </r>
  <r>
    <x v="55"/>
    <x v="182"/>
    <x v="2"/>
    <x v="2"/>
    <x v="1"/>
    <x v="5"/>
    <x v="26"/>
    <x v="392"/>
    <x v="2788"/>
    <x v="0"/>
    <x v="55"/>
    <x v="1"/>
  </r>
  <r>
    <x v="55"/>
    <x v="295"/>
    <x v="2"/>
    <x v="2"/>
    <x v="1"/>
    <x v="5"/>
    <x v="25"/>
    <x v="310"/>
    <x v="2782"/>
    <x v="0"/>
    <x v="55"/>
    <x v="1"/>
  </r>
  <r>
    <x v="55"/>
    <x v="235"/>
    <x v="2"/>
    <x v="2"/>
    <x v="1"/>
    <x v="5"/>
    <x v="25"/>
    <x v="393"/>
    <x v="2789"/>
    <x v="0"/>
    <x v="55"/>
    <x v="1"/>
  </r>
  <r>
    <x v="55"/>
    <x v="246"/>
    <x v="2"/>
    <x v="2"/>
    <x v="1"/>
    <x v="5"/>
    <x v="25"/>
    <x v="287"/>
    <x v="2790"/>
    <x v="0"/>
    <x v="55"/>
    <x v="1"/>
  </r>
  <r>
    <x v="55"/>
    <x v="312"/>
    <x v="2"/>
    <x v="2"/>
    <x v="1"/>
    <x v="5"/>
    <x v="26"/>
    <x v="394"/>
    <x v="1"/>
    <x v="586"/>
    <x v="55"/>
    <x v="1"/>
  </r>
  <r>
    <x v="55"/>
    <x v="281"/>
    <x v="6"/>
    <x v="6"/>
    <x v="1"/>
    <x v="5"/>
    <x v="26"/>
    <x v="395"/>
    <x v="2791"/>
    <x v="0"/>
    <x v="55"/>
    <x v="1"/>
  </r>
  <r>
    <x v="55"/>
    <x v="277"/>
    <x v="7"/>
    <x v="7"/>
    <x v="1"/>
    <x v="6"/>
    <x v="25"/>
    <x v="325"/>
    <x v="925"/>
    <x v="0"/>
    <x v="55"/>
    <x v="1"/>
  </r>
  <r>
    <x v="55"/>
    <x v="259"/>
    <x v="7"/>
    <x v="7"/>
    <x v="1"/>
    <x v="6"/>
    <x v="21"/>
    <x v="355"/>
    <x v="966"/>
    <x v="0"/>
    <x v="55"/>
    <x v="1"/>
  </r>
  <r>
    <x v="55"/>
    <x v="252"/>
    <x v="7"/>
    <x v="7"/>
    <x v="1"/>
    <x v="6"/>
    <x v="21"/>
    <x v="396"/>
    <x v="759"/>
    <x v="0"/>
    <x v="55"/>
    <x v="1"/>
  </r>
  <r>
    <x v="55"/>
    <x v="332"/>
    <x v="7"/>
    <x v="7"/>
    <x v="1"/>
    <x v="6"/>
    <x v="21"/>
    <x v="397"/>
    <x v="907"/>
    <x v="0"/>
    <x v="55"/>
    <x v="1"/>
  </r>
  <r>
    <x v="55"/>
    <x v="192"/>
    <x v="8"/>
    <x v="8"/>
    <x v="1"/>
    <x v="6"/>
    <x v="25"/>
    <x v="300"/>
    <x v="925"/>
    <x v="0"/>
    <x v="55"/>
    <x v="1"/>
  </r>
  <r>
    <x v="55"/>
    <x v="320"/>
    <x v="8"/>
    <x v="8"/>
    <x v="1"/>
    <x v="6"/>
    <x v="25"/>
    <x v="398"/>
    <x v="2792"/>
    <x v="0"/>
    <x v="55"/>
    <x v="1"/>
  </r>
  <r>
    <x v="55"/>
    <x v="207"/>
    <x v="8"/>
    <x v="8"/>
    <x v="1"/>
    <x v="6"/>
    <x v="26"/>
    <x v="374"/>
    <x v="2793"/>
    <x v="0"/>
    <x v="55"/>
    <x v="1"/>
  </r>
  <r>
    <x v="55"/>
    <x v="196"/>
    <x v="8"/>
    <x v="8"/>
    <x v="1"/>
    <x v="6"/>
    <x v="21"/>
    <x v="375"/>
    <x v="1165"/>
    <x v="0"/>
    <x v="55"/>
    <x v="1"/>
  </r>
  <r>
    <x v="55"/>
    <x v="208"/>
    <x v="8"/>
    <x v="8"/>
    <x v="1"/>
    <x v="6"/>
    <x v="25"/>
    <x v="377"/>
    <x v="953"/>
    <x v="0"/>
    <x v="55"/>
    <x v="1"/>
  </r>
  <r>
    <x v="55"/>
    <x v="319"/>
    <x v="8"/>
    <x v="8"/>
    <x v="1"/>
    <x v="6"/>
    <x v="21"/>
    <x v="350"/>
    <x v="2794"/>
    <x v="0"/>
    <x v="55"/>
    <x v="1"/>
  </r>
  <r>
    <x v="55"/>
    <x v="319"/>
    <x v="8"/>
    <x v="8"/>
    <x v="1"/>
    <x v="6"/>
    <x v="26"/>
    <x v="350"/>
    <x v="2795"/>
    <x v="0"/>
    <x v="55"/>
    <x v="1"/>
  </r>
  <r>
    <x v="55"/>
    <x v="306"/>
    <x v="9"/>
    <x v="9"/>
    <x v="1"/>
    <x v="6"/>
    <x v="25"/>
    <x v="336"/>
    <x v="925"/>
    <x v="0"/>
    <x v="55"/>
    <x v="1"/>
  </r>
  <r>
    <x v="55"/>
    <x v="227"/>
    <x v="9"/>
    <x v="9"/>
    <x v="1"/>
    <x v="6"/>
    <x v="21"/>
    <x v="399"/>
    <x v="2796"/>
    <x v="0"/>
    <x v="55"/>
    <x v="1"/>
  </r>
  <r>
    <x v="55"/>
    <x v="238"/>
    <x v="9"/>
    <x v="9"/>
    <x v="1"/>
    <x v="6"/>
    <x v="21"/>
    <x v="379"/>
    <x v="843"/>
    <x v="0"/>
    <x v="55"/>
    <x v="1"/>
  </r>
  <r>
    <x v="55"/>
    <x v="333"/>
    <x v="9"/>
    <x v="9"/>
    <x v="1"/>
    <x v="6"/>
    <x v="21"/>
    <x v="400"/>
    <x v="1931"/>
    <x v="0"/>
    <x v="55"/>
    <x v="1"/>
  </r>
  <r>
    <x v="55"/>
    <x v="211"/>
    <x v="9"/>
    <x v="9"/>
    <x v="1"/>
    <x v="6"/>
    <x v="25"/>
    <x v="286"/>
    <x v="2797"/>
    <x v="0"/>
    <x v="55"/>
    <x v="1"/>
  </r>
  <r>
    <x v="55"/>
    <x v="331"/>
    <x v="9"/>
    <x v="9"/>
    <x v="1"/>
    <x v="6"/>
    <x v="25"/>
    <x v="391"/>
    <x v="2798"/>
    <x v="0"/>
    <x v="55"/>
    <x v="1"/>
  </r>
  <r>
    <x v="55"/>
    <x v="331"/>
    <x v="9"/>
    <x v="9"/>
    <x v="1"/>
    <x v="6"/>
    <x v="26"/>
    <x v="391"/>
    <x v="2799"/>
    <x v="0"/>
    <x v="55"/>
    <x v="1"/>
  </r>
  <r>
    <x v="55"/>
    <x v="255"/>
    <x v="9"/>
    <x v="9"/>
    <x v="1"/>
    <x v="6"/>
    <x v="25"/>
    <x v="293"/>
    <x v="2800"/>
    <x v="0"/>
    <x v="55"/>
    <x v="1"/>
  </r>
  <r>
    <x v="55"/>
    <x v="255"/>
    <x v="9"/>
    <x v="9"/>
    <x v="1"/>
    <x v="6"/>
    <x v="21"/>
    <x v="293"/>
    <x v="1024"/>
    <x v="0"/>
    <x v="55"/>
    <x v="1"/>
  </r>
  <r>
    <x v="55"/>
    <x v="230"/>
    <x v="9"/>
    <x v="9"/>
    <x v="1"/>
    <x v="6"/>
    <x v="25"/>
    <x v="283"/>
    <x v="1220"/>
    <x v="0"/>
    <x v="55"/>
    <x v="1"/>
  </r>
  <r>
    <x v="55"/>
    <x v="286"/>
    <x v="10"/>
    <x v="10"/>
    <x v="1"/>
    <x v="6"/>
    <x v="25"/>
    <x v="297"/>
    <x v="925"/>
    <x v="0"/>
    <x v="55"/>
    <x v="1"/>
  </r>
  <r>
    <x v="55"/>
    <x v="310"/>
    <x v="10"/>
    <x v="10"/>
    <x v="1"/>
    <x v="6"/>
    <x v="26"/>
    <x v="335"/>
    <x v="852"/>
    <x v="0"/>
    <x v="55"/>
    <x v="1"/>
  </r>
  <r>
    <x v="55"/>
    <x v="317"/>
    <x v="10"/>
    <x v="10"/>
    <x v="1"/>
    <x v="6"/>
    <x v="25"/>
    <x v="401"/>
    <x v="2801"/>
    <x v="0"/>
    <x v="55"/>
    <x v="1"/>
  </r>
  <r>
    <x v="55"/>
    <x v="231"/>
    <x v="10"/>
    <x v="10"/>
    <x v="1"/>
    <x v="6"/>
    <x v="21"/>
    <x v="402"/>
    <x v="2802"/>
    <x v="0"/>
    <x v="55"/>
    <x v="1"/>
  </r>
  <r>
    <x v="55"/>
    <x v="248"/>
    <x v="10"/>
    <x v="10"/>
    <x v="1"/>
    <x v="6"/>
    <x v="25"/>
    <x v="304"/>
    <x v="2803"/>
    <x v="0"/>
    <x v="55"/>
    <x v="1"/>
  </r>
  <r>
    <x v="55"/>
    <x v="199"/>
    <x v="10"/>
    <x v="10"/>
    <x v="1"/>
    <x v="6"/>
    <x v="25"/>
    <x v="298"/>
    <x v="848"/>
    <x v="0"/>
    <x v="55"/>
    <x v="1"/>
  </r>
  <r>
    <x v="55"/>
    <x v="269"/>
    <x v="11"/>
    <x v="11"/>
    <x v="1"/>
    <x v="6"/>
    <x v="25"/>
    <x v="403"/>
    <x v="413"/>
    <x v="0"/>
    <x v="55"/>
    <x v="1"/>
  </r>
  <r>
    <x v="55"/>
    <x v="200"/>
    <x v="11"/>
    <x v="11"/>
    <x v="1"/>
    <x v="6"/>
    <x v="25"/>
    <x v="351"/>
    <x v="2804"/>
    <x v="0"/>
    <x v="55"/>
    <x v="1"/>
  </r>
  <r>
    <x v="55"/>
    <x v="193"/>
    <x v="11"/>
    <x v="11"/>
    <x v="1"/>
    <x v="6"/>
    <x v="25"/>
    <x v="369"/>
    <x v="146"/>
    <x v="0"/>
    <x v="55"/>
    <x v="1"/>
  </r>
  <r>
    <x v="55"/>
    <x v="330"/>
    <x v="11"/>
    <x v="11"/>
    <x v="1"/>
    <x v="6"/>
    <x v="25"/>
    <x v="381"/>
    <x v="2805"/>
    <x v="0"/>
    <x v="55"/>
    <x v="1"/>
  </r>
  <r>
    <x v="55"/>
    <x v="214"/>
    <x v="11"/>
    <x v="11"/>
    <x v="1"/>
    <x v="6"/>
    <x v="25"/>
    <x v="306"/>
    <x v="2806"/>
    <x v="0"/>
    <x v="55"/>
    <x v="1"/>
  </r>
  <r>
    <x v="55"/>
    <x v="274"/>
    <x v="11"/>
    <x v="11"/>
    <x v="1"/>
    <x v="6"/>
    <x v="25"/>
    <x v="404"/>
    <x v="761"/>
    <x v="0"/>
    <x v="55"/>
    <x v="1"/>
  </r>
  <r>
    <x v="55"/>
    <x v="315"/>
    <x v="2"/>
    <x v="2"/>
    <x v="1"/>
    <x v="6"/>
    <x v="25"/>
    <x v="405"/>
    <x v="810"/>
    <x v="0"/>
    <x v="55"/>
    <x v="1"/>
  </r>
  <r>
    <x v="55"/>
    <x v="334"/>
    <x v="2"/>
    <x v="2"/>
    <x v="1"/>
    <x v="6"/>
    <x v="26"/>
    <x v="406"/>
    <x v="2807"/>
    <x v="0"/>
    <x v="55"/>
    <x v="1"/>
  </r>
  <r>
    <x v="55"/>
    <x v="222"/>
    <x v="2"/>
    <x v="2"/>
    <x v="1"/>
    <x v="6"/>
    <x v="25"/>
    <x v="384"/>
    <x v="891"/>
    <x v="0"/>
    <x v="55"/>
    <x v="1"/>
  </r>
  <r>
    <x v="55"/>
    <x v="182"/>
    <x v="2"/>
    <x v="2"/>
    <x v="1"/>
    <x v="6"/>
    <x v="25"/>
    <x v="392"/>
    <x v="2808"/>
    <x v="0"/>
    <x v="55"/>
    <x v="1"/>
  </r>
  <r>
    <x v="55"/>
    <x v="270"/>
    <x v="2"/>
    <x v="2"/>
    <x v="1"/>
    <x v="6"/>
    <x v="25"/>
    <x v="363"/>
    <x v="772"/>
    <x v="0"/>
    <x v="55"/>
    <x v="1"/>
  </r>
  <r>
    <x v="55"/>
    <x v="276"/>
    <x v="2"/>
    <x v="2"/>
    <x v="1"/>
    <x v="6"/>
    <x v="25"/>
    <x v="385"/>
    <x v="899"/>
    <x v="0"/>
    <x v="55"/>
    <x v="1"/>
  </r>
  <r>
    <x v="55"/>
    <x v="276"/>
    <x v="2"/>
    <x v="2"/>
    <x v="1"/>
    <x v="6"/>
    <x v="21"/>
    <x v="385"/>
    <x v="1024"/>
    <x v="0"/>
    <x v="55"/>
    <x v="1"/>
  </r>
  <r>
    <x v="55"/>
    <x v="304"/>
    <x v="2"/>
    <x v="2"/>
    <x v="1"/>
    <x v="6"/>
    <x v="25"/>
    <x v="329"/>
    <x v="782"/>
    <x v="0"/>
    <x v="55"/>
    <x v="1"/>
  </r>
  <r>
    <x v="55"/>
    <x v="183"/>
    <x v="2"/>
    <x v="2"/>
    <x v="1"/>
    <x v="6"/>
    <x v="25"/>
    <x v="330"/>
    <x v="2809"/>
    <x v="0"/>
    <x v="55"/>
    <x v="1"/>
  </r>
  <r>
    <x v="55"/>
    <x v="246"/>
    <x v="2"/>
    <x v="2"/>
    <x v="1"/>
    <x v="6"/>
    <x v="25"/>
    <x v="287"/>
    <x v="840"/>
    <x v="0"/>
    <x v="55"/>
    <x v="1"/>
  </r>
  <r>
    <x v="55"/>
    <x v="264"/>
    <x v="6"/>
    <x v="6"/>
    <x v="1"/>
    <x v="6"/>
    <x v="25"/>
    <x v="311"/>
    <x v="1849"/>
    <x v="0"/>
    <x v="55"/>
    <x v="1"/>
  </r>
  <r>
    <x v="55"/>
    <x v="265"/>
    <x v="6"/>
    <x v="6"/>
    <x v="1"/>
    <x v="6"/>
    <x v="25"/>
    <x v="386"/>
    <x v="824"/>
    <x v="0"/>
    <x v="55"/>
    <x v="1"/>
  </r>
  <r>
    <x v="55"/>
    <x v="305"/>
    <x v="6"/>
    <x v="6"/>
    <x v="1"/>
    <x v="6"/>
    <x v="21"/>
    <x v="331"/>
    <x v="2810"/>
    <x v="0"/>
    <x v="55"/>
    <x v="1"/>
  </r>
  <r>
    <x v="55"/>
    <x v="305"/>
    <x v="6"/>
    <x v="6"/>
    <x v="1"/>
    <x v="6"/>
    <x v="25"/>
    <x v="331"/>
    <x v="801"/>
    <x v="0"/>
    <x v="55"/>
    <x v="1"/>
  </r>
  <r>
    <x v="55"/>
    <x v="236"/>
    <x v="6"/>
    <x v="6"/>
    <x v="1"/>
    <x v="6"/>
    <x v="26"/>
    <x v="371"/>
    <x v="2811"/>
    <x v="0"/>
    <x v="55"/>
    <x v="1"/>
  </r>
  <r>
    <x v="55"/>
    <x v="236"/>
    <x v="6"/>
    <x v="6"/>
    <x v="1"/>
    <x v="6"/>
    <x v="25"/>
    <x v="371"/>
    <x v="899"/>
    <x v="0"/>
    <x v="55"/>
    <x v="1"/>
  </r>
  <r>
    <x v="55"/>
    <x v="188"/>
    <x v="6"/>
    <x v="6"/>
    <x v="1"/>
    <x v="6"/>
    <x v="26"/>
    <x v="407"/>
    <x v="2812"/>
    <x v="0"/>
    <x v="55"/>
    <x v="1"/>
  </r>
  <r>
    <x v="55"/>
    <x v="313"/>
    <x v="6"/>
    <x v="6"/>
    <x v="1"/>
    <x v="6"/>
    <x v="25"/>
    <x v="341"/>
    <x v="759"/>
    <x v="0"/>
    <x v="55"/>
    <x v="1"/>
  </r>
  <r>
    <x v="55"/>
    <x v="335"/>
    <x v="6"/>
    <x v="6"/>
    <x v="1"/>
    <x v="6"/>
    <x v="25"/>
    <x v="408"/>
    <x v="1132"/>
    <x v="0"/>
    <x v="55"/>
    <x v="1"/>
  </r>
  <r>
    <x v="55"/>
    <x v="174"/>
    <x v="6"/>
    <x v="6"/>
    <x v="1"/>
    <x v="6"/>
    <x v="25"/>
    <x v="282"/>
    <x v="2813"/>
    <x v="0"/>
    <x v="55"/>
    <x v="1"/>
  </r>
  <r>
    <x v="55"/>
    <x v="229"/>
    <x v="6"/>
    <x v="6"/>
    <x v="1"/>
    <x v="6"/>
    <x v="25"/>
    <x v="281"/>
    <x v="1021"/>
    <x v="0"/>
    <x v="55"/>
    <x v="1"/>
  </r>
  <r>
    <x v="55"/>
    <x v="190"/>
    <x v="6"/>
    <x v="6"/>
    <x v="1"/>
    <x v="6"/>
    <x v="26"/>
    <x v="342"/>
    <x v="1"/>
    <x v="355"/>
    <x v="55"/>
    <x v="1"/>
  </r>
  <r>
    <x v="55"/>
    <x v="191"/>
    <x v="6"/>
    <x v="6"/>
    <x v="1"/>
    <x v="6"/>
    <x v="25"/>
    <x v="318"/>
    <x v="765"/>
    <x v="0"/>
    <x v="55"/>
    <x v="1"/>
  </r>
  <r>
    <x v="55"/>
    <x v="200"/>
    <x v="11"/>
    <x v="11"/>
    <x v="1"/>
    <x v="2"/>
    <x v="21"/>
    <x v="351"/>
    <x v="846"/>
    <x v="0"/>
    <x v="55"/>
    <x v="1"/>
  </r>
  <r>
    <x v="55"/>
    <x v="216"/>
    <x v="2"/>
    <x v="2"/>
    <x v="1"/>
    <x v="2"/>
    <x v="25"/>
    <x v="332"/>
    <x v="187"/>
    <x v="0"/>
    <x v="55"/>
    <x v="1"/>
  </r>
  <r>
    <x v="55"/>
    <x v="175"/>
    <x v="9"/>
    <x v="9"/>
    <x v="1"/>
    <x v="38"/>
    <x v="21"/>
    <x v="389"/>
    <x v="925"/>
    <x v="0"/>
    <x v="55"/>
    <x v="1"/>
  </r>
  <r>
    <x v="55"/>
    <x v="193"/>
    <x v="11"/>
    <x v="11"/>
    <x v="1"/>
    <x v="7"/>
    <x v="25"/>
    <x v="369"/>
    <x v="2814"/>
    <x v="0"/>
    <x v="55"/>
    <x v="1"/>
  </r>
  <r>
    <x v="55"/>
    <x v="276"/>
    <x v="2"/>
    <x v="2"/>
    <x v="1"/>
    <x v="7"/>
    <x v="25"/>
    <x v="385"/>
    <x v="2815"/>
    <x v="0"/>
    <x v="55"/>
    <x v="1"/>
  </r>
  <r>
    <x v="55"/>
    <x v="217"/>
    <x v="6"/>
    <x v="6"/>
    <x v="1"/>
    <x v="7"/>
    <x v="26"/>
    <x v="323"/>
    <x v="2816"/>
    <x v="0"/>
    <x v="55"/>
    <x v="1"/>
  </r>
  <r>
    <x v="55"/>
    <x v="314"/>
    <x v="6"/>
    <x v="6"/>
    <x v="1"/>
    <x v="7"/>
    <x v="25"/>
    <x v="372"/>
    <x v="782"/>
    <x v="0"/>
    <x v="55"/>
    <x v="1"/>
  </r>
  <r>
    <x v="55"/>
    <x v="266"/>
    <x v="6"/>
    <x v="6"/>
    <x v="1"/>
    <x v="7"/>
    <x v="26"/>
    <x v="370"/>
    <x v="2817"/>
    <x v="0"/>
    <x v="55"/>
    <x v="1"/>
  </r>
  <r>
    <x v="55"/>
    <x v="296"/>
    <x v="6"/>
    <x v="6"/>
    <x v="1"/>
    <x v="7"/>
    <x v="25"/>
    <x v="312"/>
    <x v="1455"/>
    <x v="0"/>
    <x v="55"/>
    <x v="1"/>
  </r>
  <r>
    <x v="55"/>
    <x v="297"/>
    <x v="6"/>
    <x v="6"/>
    <x v="1"/>
    <x v="7"/>
    <x v="25"/>
    <x v="313"/>
    <x v="2818"/>
    <x v="0"/>
    <x v="55"/>
    <x v="1"/>
  </r>
  <r>
    <x v="55"/>
    <x v="285"/>
    <x v="6"/>
    <x v="6"/>
    <x v="1"/>
    <x v="39"/>
    <x v="21"/>
    <x v="409"/>
    <x v="2819"/>
    <x v="0"/>
    <x v="55"/>
    <x v="1"/>
  </r>
  <r>
    <x v="55"/>
    <x v="257"/>
    <x v="2"/>
    <x v="2"/>
    <x v="1"/>
    <x v="35"/>
    <x v="26"/>
    <x v="410"/>
    <x v="2820"/>
    <x v="0"/>
    <x v="55"/>
    <x v="1"/>
  </r>
  <r>
    <x v="55"/>
    <x v="285"/>
    <x v="6"/>
    <x v="6"/>
    <x v="1"/>
    <x v="35"/>
    <x v="26"/>
    <x v="409"/>
    <x v="1"/>
    <x v="587"/>
    <x v="55"/>
    <x v="1"/>
  </r>
  <r>
    <x v="55"/>
    <x v="292"/>
    <x v="9"/>
    <x v="9"/>
    <x v="1"/>
    <x v="8"/>
    <x v="21"/>
    <x v="352"/>
    <x v="146"/>
    <x v="0"/>
    <x v="55"/>
    <x v="1"/>
  </r>
  <r>
    <x v="55"/>
    <x v="238"/>
    <x v="9"/>
    <x v="9"/>
    <x v="1"/>
    <x v="8"/>
    <x v="21"/>
    <x v="379"/>
    <x v="2821"/>
    <x v="0"/>
    <x v="55"/>
    <x v="1"/>
  </r>
  <r>
    <x v="55"/>
    <x v="211"/>
    <x v="9"/>
    <x v="9"/>
    <x v="1"/>
    <x v="8"/>
    <x v="25"/>
    <x v="286"/>
    <x v="1245"/>
    <x v="0"/>
    <x v="55"/>
    <x v="1"/>
  </r>
  <r>
    <x v="55"/>
    <x v="198"/>
    <x v="10"/>
    <x v="10"/>
    <x v="1"/>
    <x v="8"/>
    <x v="25"/>
    <x v="338"/>
    <x v="2822"/>
    <x v="0"/>
    <x v="55"/>
    <x v="1"/>
  </r>
  <r>
    <x v="55"/>
    <x v="243"/>
    <x v="10"/>
    <x v="10"/>
    <x v="1"/>
    <x v="8"/>
    <x v="25"/>
    <x v="411"/>
    <x v="2823"/>
    <x v="0"/>
    <x v="55"/>
    <x v="1"/>
  </r>
  <r>
    <x v="55"/>
    <x v="248"/>
    <x v="10"/>
    <x v="10"/>
    <x v="1"/>
    <x v="8"/>
    <x v="25"/>
    <x v="304"/>
    <x v="2824"/>
    <x v="0"/>
    <x v="55"/>
    <x v="1"/>
  </r>
  <r>
    <x v="55"/>
    <x v="248"/>
    <x v="10"/>
    <x v="10"/>
    <x v="1"/>
    <x v="8"/>
    <x v="21"/>
    <x v="304"/>
    <x v="2825"/>
    <x v="0"/>
    <x v="55"/>
    <x v="1"/>
  </r>
  <r>
    <x v="55"/>
    <x v="176"/>
    <x v="10"/>
    <x v="10"/>
    <x v="1"/>
    <x v="8"/>
    <x v="25"/>
    <x v="412"/>
    <x v="2826"/>
    <x v="0"/>
    <x v="55"/>
    <x v="1"/>
  </r>
  <r>
    <x v="55"/>
    <x v="200"/>
    <x v="11"/>
    <x v="11"/>
    <x v="1"/>
    <x v="8"/>
    <x v="25"/>
    <x v="351"/>
    <x v="1925"/>
    <x v="0"/>
    <x v="55"/>
    <x v="1"/>
  </r>
  <r>
    <x v="55"/>
    <x v="200"/>
    <x v="11"/>
    <x v="11"/>
    <x v="1"/>
    <x v="8"/>
    <x v="26"/>
    <x v="351"/>
    <x v="2827"/>
    <x v="0"/>
    <x v="55"/>
    <x v="1"/>
  </r>
  <r>
    <x v="55"/>
    <x v="187"/>
    <x v="11"/>
    <x v="11"/>
    <x v="1"/>
    <x v="8"/>
    <x v="25"/>
    <x v="328"/>
    <x v="2826"/>
    <x v="0"/>
    <x v="55"/>
    <x v="1"/>
  </r>
  <r>
    <x v="55"/>
    <x v="330"/>
    <x v="11"/>
    <x v="11"/>
    <x v="1"/>
    <x v="8"/>
    <x v="25"/>
    <x v="381"/>
    <x v="736"/>
    <x v="0"/>
    <x v="55"/>
    <x v="1"/>
  </r>
  <r>
    <x v="55"/>
    <x v="274"/>
    <x v="11"/>
    <x v="11"/>
    <x v="1"/>
    <x v="8"/>
    <x v="25"/>
    <x v="404"/>
    <x v="1013"/>
    <x v="0"/>
    <x v="55"/>
    <x v="1"/>
  </r>
  <r>
    <x v="55"/>
    <x v="284"/>
    <x v="2"/>
    <x v="2"/>
    <x v="1"/>
    <x v="8"/>
    <x v="25"/>
    <x v="383"/>
    <x v="2828"/>
    <x v="0"/>
    <x v="55"/>
    <x v="1"/>
  </r>
  <r>
    <x v="55"/>
    <x v="183"/>
    <x v="2"/>
    <x v="2"/>
    <x v="1"/>
    <x v="8"/>
    <x v="25"/>
    <x v="330"/>
    <x v="783"/>
    <x v="0"/>
    <x v="55"/>
    <x v="1"/>
  </r>
  <r>
    <x v="55"/>
    <x v="312"/>
    <x v="2"/>
    <x v="2"/>
    <x v="1"/>
    <x v="8"/>
    <x v="21"/>
    <x v="394"/>
    <x v="1819"/>
    <x v="0"/>
    <x v="55"/>
    <x v="1"/>
  </r>
  <r>
    <x v="55"/>
    <x v="184"/>
    <x v="6"/>
    <x v="6"/>
    <x v="1"/>
    <x v="8"/>
    <x v="25"/>
    <x v="413"/>
    <x v="2829"/>
    <x v="0"/>
    <x v="55"/>
    <x v="1"/>
  </r>
  <r>
    <x v="55"/>
    <x v="314"/>
    <x v="6"/>
    <x v="6"/>
    <x v="1"/>
    <x v="8"/>
    <x v="26"/>
    <x v="372"/>
    <x v="736"/>
    <x v="0"/>
    <x v="55"/>
    <x v="1"/>
  </r>
  <r>
    <x v="55"/>
    <x v="335"/>
    <x v="6"/>
    <x v="6"/>
    <x v="1"/>
    <x v="8"/>
    <x v="25"/>
    <x v="408"/>
    <x v="2830"/>
    <x v="0"/>
    <x v="55"/>
    <x v="1"/>
  </r>
  <r>
    <x v="55"/>
    <x v="229"/>
    <x v="6"/>
    <x v="6"/>
    <x v="1"/>
    <x v="8"/>
    <x v="25"/>
    <x v="281"/>
    <x v="1693"/>
    <x v="0"/>
    <x v="55"/>
    <x v="1"/>
  </r>
  <r>
    <x v="55"/>
    <x v="328"/>
    <x v="7"/>
    <x v="7"/>
    <x v="1"/>
    <x v="9"/>
    <x v="26"/>
    <x v="366"/>
    <x v="2831"/>
    <x v="0"/>
    <x v="55"/>
    <x v="1"/>
  </r>
  <r>
    <x v="55"/>
    <x v="323"/>
    <x v="8"/>
    <x v="8"/>
    <x v="1"/>
    <x v="9"/>
    <x v="26"/>
    <x v="367"/>
    <x v="2832"/>
    <x v="0"/>
    <x v="55"/>
    <x v="1"/>
  </r>
  <r>
    <x v="55"/>
    <x v="211"/>
    <x v="9"/>
    <x v="9"/>
    <x v="1"/>
    <x v="9"/>
    <x v="25"/>
    <x v="286"/>
    <x v="746"/>
    <x v="0"/>
    <x v="55"/>
    <x v="1"/>
  </r>
  <r>
    <x v="55"/>
    <x v="262"/>
    <x v="9"/>
    <x v="9"/>
    <x v="1"/>
    <x v="9"/>
    <x v="26"/>
    <x v="368"/>
    <x v="2833"/>
    <x v="0"/>
    <x v="55"/>
    <x v="1"/>
  </r>
  <r>
    <x v="55"/>
    <x v="255"/>
    <x v="9"/>
    <x v="9"/>
    <x v="1"/>
    <x v="9"/>
    <x v="25"/>
    <x v="293"/>
    <x v="2834"/>
    <x v="0"/>
    <x v="55"/>
    <x v="1"/>
  </r>
  <r>
    <x v="55"/>
    <x v="310"/>
    <x v="10"/>
    <x v="10"/>
    <x v="1"/>
    <x v="9"/>
    <x v="25"/>
    <x v="335"/>
    <x v="2835"/>
    <x v="0"/>
    <x v="55"/>
    <x v="1"/>
  </r>
  <r>
    <x v="55"/>
    <x v="232"/>
    <x v="10"/>
    <x v="10"/>
    <x v="1"/>
    <x v="9"/>
    <x v="25"/>
    <x v="290"/>
    <x v="2836"/>
    <x v="0"/>
    <x v="55"/>
    <x v="1"/>
  </r>
  <r>
    <x v="55"/>
    <x v="199"/>
    <x v="10"/>
    <x v="10"/>
    <x v="1"/>
    <x v="9"/>
    <x v="26"/>
    <x v="298"/>
    <x v="2837"/>
    <x v="0"/>
    <x v="55"/>
    <x v="1"/>
  </r>
  <r>
    <x v="55"/>
    <x v="249"/>
    <x v="11"/>
    <x v="11"/>
    <x v="1"/>
    <x v="9"/>
    <x v="25"/>
    <x v="359"/>
    <x v="768"/>
    <x v="0"/>
    <x v="55"/>
    <x v="1"/>
  </r>
  <r>
    <x v="55"/>
    <x v="299"/>
    <x v="11"/>
    <x v="11"/>
    <x v="1"/>
    <x v="9"/>
    <x v="26"/>
    <x v="315"/>
    <x v="1"/>
    <x v="588"/>
    <x v="55"/>
    <x v="1"/>
  </r>
  <r>
    <x v="55"/>
    <x v="193"/>
    <x v="11"/>
    <x v="11"/>
    <x v="1"/>
    <x v="9"/>
    <x v="26"/>
    <x v="369"/>
    <x v="2838"/>
    <x v="0"/>
    <x v="55"/>
    <x v="1"/>
  </r>
  <r>
    <x v="55"/>
    <x v="221"/>
    <x v="2"/>
    <x v="2"/>
    <x v="1"/>
    <x v="9"/>
    <x v="25"/>
    <x v="347"/>
    <x v="773"/>
    <x v="0"/>
    <x v="55"/>
    <x v="1"/>
  </r>
  <r>
    <x v="55"/>
    <x v="216"/>
    <x v="2"/>
    <x v="2"/>
    <x v="1"/>
    <x v="9"/>
    <x v="25"/>
    <x v="332"/>
    <x v="2839"/>
    <x v="0"/>
    <x v="55"/>
    <x v="1"/>
  </r>
  <r>
    <x v="55"/>
    <x v="316"/>
    <x v="2"/>
    <x v="2"/>
    <x v="1"/>
    <x v="9"/>
    <x v="26"/>
    <x v="348"/>
    <x v="2840"/>
    <x v="0"/>
    <x v="55"/>
    <x v="1"/>
  </r>
  <r>
    <x v="55"/>
    <x v="304"/>
    <x v="2"/>
    <x v="2"/>
    <x v="1"/>
    <x v="9"/>
    <x v="25"/>
    <x v="329"/>
    <x v="2841"/>
    <x v="0"/>
    <x v="55"/>
    <x v="1"/>
  </r>
  <r>
    <x v="55"/>
    <x v="224"/>
    <x v="2"/>
    <x v="2"/>
    <x v="1"/>
    <x v="9"/>
    <x v="25"/>
    <x v="414"/>
    <x v="768"/>
    <x v="0"/>
    <x v="55"/>
    <x v="1"/>
  </r>
  <r>
    <x v="55"/>
    <x v="281"/>
    <x v="6"/>
    <x v="6"/>
    <x v="1"/>
    <x v="9"/>
    <x v="25"/>
    <x v="395"/>
    <x v="2839"/>
    <x v="0"/>
    <x v="55"/>
    <x v="1"/>
  </r>
  <r>
    <x v="55"/>
    <x v="266"/>
    <x v="6"/>
    <x v="6"/>
    <x v="1"/>
    <x v="9"/>
    <x v="26"/>
    <x v="370"/>
    <x v="2842"/>
    <x v="0"/>
    <x v="55"/>
    <x v="1"/>
  </r>
  <r>
    <x v="55"/>
    <x v="296"/>
    <x v="6"/>
    <x v="6"/>
    <x v="1"/>
    <x v="9"/>
    <x v="25"/>
    <x v="312"/>
    <x v="2839"/>
    <x v="0"/>
    <x v="55"/>
    <x v="1"/>
  </r>
  <r>
    <x v="55"/>
    <x v="204"/>
    <x v="6"/>
    <x v="6"/>
    <x v="1"/>
    <x v="9"/>
    <x v="25"/>
    <x v="317"/>
    <x v="2839"/>
    <x v="0"/>
    <x v="55"/>
    <x v="1"/>
  </r>
  <r>
    <x v="55"/>
    <x v="277"/>
    <x v="7"/>
    <x v="7"/>
    <x v="1"/>
    <x v="10"/>
    <x v="21"/>
    <x v="325"/>
    <x v="736"/>
    <x v="0"/>
    <x v="55"/>
    <x v="1"/>
  </r>
  <r>
    <x v="55"/>
    <x v="327"/>
    <x v="7"/>
    <x v="7"/>
    <x v="1"/>
    <x v="10"/>
    <x v="25"/>
    <x v="387"/>
    <x v="2756"/>
    <x v="0"/>
    <x v="55"/>
    <x v="1"/>
  </r>
  <r>
    <x v="55"/>
    <x v="179"/>
    <x v="7"/>
    <x v="7"/>
    <x v="1"/>
    <x v="10"/>
    <x v="21"/>
    <x v="415"/>
    <x v="1157"/>
    <x v="0"/>
    <x v="55"/>
    <x v="1"/>
  </r>
  <r>
    <x v="55"/>
    <x v="225"/>
    <x v="7"/>
    <x v="7"/>
    <x v="1"/>
    <x v="10"/>
    <x v="25"/>
    <x v="416"/>
    <x v="911"/>
    <x v="0"/>
    <x v="55"/>
    <x v="1"/>
  </r>
  <r>
    <x v="55"/>
    <x v="206"/>
    <x v="7"/>
    <x v="7"/>
    <x v="1"/>
    <x v="10"/>
    <x v="21"/>
    <x v="284"/>
    <x v="2843"/>
    <x v="0"/>
    <x v="55"/>
    <x v="1"/>
  </r>
  <r>
    <x v="55"/>
    <x v="328"/>
    <x v="7"/>
    <x v="7"/>
    <x v="1"/>
    <x v="10"/>
    <x v="26"/>
    <x v="366"/>
    <x v="2844"/>
    <x v="0"/>
    <x v="55"/>
    <x v="1"/>
  </r>
  <r>
    <x v="55"/>
    <x v="332"/>
    <x v="7"/>
    <x v="7"/>
    <x v="1"/>
    <x v="10"/>
    <x v="21"/>
    <x v="397"/>
    <x v="736"/>
    <x v="0"/>
    <x v="55"/>
    <x v="1"/>
  </r>
  <r>
    <x v="55"/>
    <x v="253"/>
    <x v="7"/>
    <x v="7"/>
    <x v="1"/>
    <x v="10"/>
    <x v="21"/>
    <x v="292"/>
    <x v="1132"/>
    <x v="0"/>
    <x v="55"/>
    <x v="1"/>
  </r>
  <r>
    <x v="55"/>
    <x v="237"/>
    <x v="7"/>
    <x v="7"/>
    <x v="1"/>
    <x v="10"/>
    <x v="21"/>
    <x v="417"/>
    <x v="2845"/>
    <x v="0"/>
    <x v="55"/>
    <x v="1"/>
  </r>
  <r>
    <x v="55"/>
    <x v="210"/>
    <x v="7"/>
    <x v="7"/>
    <x v="1"/>
    <x v="10"/>
    <x v="21"/>
    <x v="418"/>
    <x v="1170"/>
    <x v="0"/>
    <x v="55"/>
    <x v="1"/>
  </r>
  <r>
    <x v="55"/>
    <x v="254"/>
    <x v="8"/>
    <x v="8"/>
    <x v="1"/>
    <x v="10"/>
    <x v="21"/>
    <x v="326"/>
    <x v="1795"/>
    <x v="0"/>
    <x v="55"/>
    <x v="1"/>
  </r>
  <r>
    <x v="55"/>
    <x v="261"/>
    <x v="8"/>
    <x v="8"/>
    <x v="1"/>
    <x v="10"/>
    <x v="21"/>
    <x v="320"/>
    <x v="911"/>
    <x v="0"/>
    <x v="55"/>
    <x v="1"/>
  </r>
  <r>
    <x v="55"/>
    <x v="323"/>
    <x v="8"/>
    <x v="8"/>
    <x v="1"/>
    <x v="10"/>
    <x v="26"/>
    <x v="367"/>
    <x v="2846"/>
    <x v="0"/>
    <x v="55"/>
    <x v="1"/>
  </r>
  <r>
    <x v="55"/>
    <x v="292"/>
    <x v="9"/>
    <x v="9"/>
    <x v="1"/>
    <x v="10"/>
    <x v="21"/>
    <x v="352"/>
    <x v="745"/>
    <x v="0"/>
    <x v="55"/>
    <x v="1"/>
  </r>
  <r>
    <x v="55"/>
    <x v="303"/>
    <x v="9"/>
    <x v="9"/>
    <x v="1"/>
    <x v="10"/>
    <x v="21"/>
    <x v="327"/>
    <x v="2847"/>
    <x v="0"/>
    <x v="55"/>
    <x v="1"/>
  </r>
  <r>
    <x v="55"/>
    <x v="238"/>
    <x v="9"/>
    <x v="9"/>
    <x v="1"/>
    <x v="10"/>
    <x v="21"/>
    <x v="379"/>
    <x v="815"/>
    <x v="0"/>
    <x v="55"/>
    <x v="1"/>
  </r>
  <r>
    <x v="55"/>
    <x v="262"/>
    <x v="9"/>
    <x v="9"/>
    <x v="1"/>
    <x v="10"/>
    <x v="26"/>
    <x v="368"/>
    <x v="2848"/>
    <x v="0"/>
    <x v="55"/>
    <x v="1"/>
  </r>
  <r>
    <x v="55"/>
    <x v="331"/>
    <x v="9"/>
    <x v="9"/>
    <x v="1"/>
    <x v="10"/>
    <x v="25"/>
    <x v="391"/>
    <x v="736"/>
    <x v="0"/>
    <x v="55"/>
    <x v="1"/>
  </r>
  <r>
    <x v="55"/>
    <x v="255"/>
    <x v="9"/>
    <x v="9"/>
    <x v="1"/>
    <x v="10"/>
    <x v="25"/>
    <x v="293"/>
    <x v="1032"/>
    <x v="0"/>
    <x v="55"/>
    <x v="1"/>
  </r>
  <r>
    <x v="55"/>
    <x v="317"/>
    <x v="10"/>
    <x v="10"/>
    <x v="1"/>
    <x v="10"/>
    <x v="25"/>
    <x v="401"/>
    <x v="736"/>
    <x v="0"/>
    <x v="55"/>
    <x v="1"/>
  </r>
  <r>
    <x v="55"/>
    <x v="239"/>
    <x v="10"/>
    <x v="10"/>
    <x v="1"/>
    <x v="10"/>
    <x v="25"/>
    <x v="419"/>
    <x v="816"/>
    <x v="0"/>
    <x v="55"/>
    <x v="1"/>
  </r>
  <r>
    <x v="55"/>
    <x v="268"/>
    <x v="10"/>
    <x v="10"/>
    <x v="1"/>
    <x v="10"/>
    <x v="25"/>
    <x v="339"/>
    <x v="816"/>
    <x v="0"/>
    <x v="55"/>
    <x v="1"/>
  </r>
  <r>
    <x v="55"/>
    <x v="336"/>
    <x v="10"/>
    <x v="10"/>
    <x v="1"/>
    <x v="10"/>
    <x v="26"/>
    <x v="420"/>
    <x v="1"/>
    <x v="221"/>
    <x v="55"/>
    <x v="1"/>
  </r>
  <r>
    <x v="55"/>
    <x v="186"/>
    <x v="10"/>
    <x v="10"/>
    <x v="1"/>
    <x v="10"/>
    <x v="25"/>
    <x v="321"/>
    <x v="2756"/>
    <x v="0"/>
    <x v="55"/>
    <x v="1"/>
  </r>
  <r>
    <x v="55"/>
    <x v="248"/>
    <x v="10"/>
    <x v="10"/>
    <x v="1"/>
    <x v="10"/>
    <x v="25"/>
    <x v="304"/>
    <x v="2847"/>
    <x v="0"/>
    <x v="55"/>
    <x v="1"/>
  </r>
  <r>
    <x v="55"/>
    <x v="199"/>
    <x v="10"/>
    <x v="10"/>
    <x v="1"/>
    <x v="10"/>
    <x v="26"/>
    <x v="298"/>
    <x v="2714"/>
    <x v="0"/>
    <x v="55"/>
    <x v="1"/>
  </r>
  <r>
    <x v="55"/>
    <x v="189"/>
    <x v="10"/>
    <x v="10"/>
    <x v="1"/>
    <x v="10"/>
    <x v="25"/>
    <x v="345"/>
    <x v="1537"/>
    <x v="0"/>
    <x v="55"/>
    <x v="1"/>
  </r>
  <r>
    <x v="55"/>
    <x v="269"/>
    <x v="11"/>
    <x v="11"/>
    <x v="1"/>
    <x v="10"/>
    <x v="25"/>
    <x v="403"/>
    <x v="1537"/>
    <x v="0"/>
    <x v="55"/>
    <x v="1"/>
  </r>
  <r>
    <x v="55"/>
    <x v="200"/>
    <x v="11"/>
    <x v="11"/>
    <x v="1"/>
    <x v="10"/>
    <x v="21"/>
    <x v="351"/>
    <x v="1024"/>
    <x v="0"/>
    <x v="55"/>
    <x v="1"/>
  </r>
  <r>
    <x v="55"/>
    <x v="325"/>
    <x v="11"/>
    <x v="11"/>
    <x v="1"/>
    <x v="10"/>
    <x v="25"/>
    <x v="421"/>
    <x v="2756"/>
    <x v="0"/>
    <x v="55"/>
    <x v="1"/>
  </r>
  <r>
    <x v="55"/>
    <x v="282"/>
    <x v="11"/>
    <x v="11"/>
    <x v="1"/>
    <x v="10"/>
    <x v="25"/>
    <x v="358"/>
    <x v="2849"/>
    <x v="0"/>
    <x v="55"/>
    <x v="1"/>
  </r>
  <r>
    <x v="55"/>
    <x v="272"/>
    <x v="11"/>
    <x v="11"/>
    <x v="1"/>
    <x v="10"/>
    <x v="25"/>
    <x v="360"/>
    <x v="146"/>
    <x v="0"/>
    <x v="55"/>
    <x v="1"/>
  </r>
  <r>
    <x v="55"/>
    <x v="177"/>
    <x v="11"/>
    <x v="11"/>
    <x v="1"/>
    <x v="10"/>
    <x v="25"/>
    <x v="346"/>
    <x v="2850"/>
    <x v="0"/>
    <x v="55"/>
    <x v="1"/>
  </r>
  <r>
    <x v="55"/>
    <x v="201"/>
    <x v="11"/>
    <x v="11"/>
    <x v="1"/>
    <x v="10"/>
    <x v="25"/>
    <x v="422"/>
    <x v="1580"/>
    <x v="0"/>
    <x v="55"/>
    <x v="1"/>
  </r>
  <r>
    <x v="55"/>
    <x v="213"/>
    <x v="11"/>
    <x v="11"/>
    <x v="1"/>
    <x v="10"/>
    <x v="25"/>
    <x v="361"/>
    <x v="2851"/>
    <x v="0"/>
    <x v="55"/>
    <x v="1"/>
  </r>
  <r>
    <x v="55"/>
    <x v="299"/>
    <x v="11"/>
    <x v="11"/>
    <x v="1"/>
    <x v="10"/>
    <x v="26"/>
    <x v="315"/>
    <x v="1"/>
    <x v="589"/>
    <x v="55"/>
    <x v="1"/>
  </r>
  <r>
    <x v="55"/>
    <x v="193"/>
    <x v="11"/>
    <x v="11"/>
    <x v="1"/>
    <x v="10"/>
    <x v="25"/>
    <x v="369"/>
    <x v="2852"/>
    <x v="0"/>
    <x v="55"/>
    <x v="1"/>
  </r>
  <r>
    <x v="55"/>
    <x v="193"/>
    <x v="11"/>
    <x v="11"/>
    <x v="1"/>
    <x v="10"/>
    <x v="26"/>
    <x v="369"/>
    <x v="2853"/>
    <x v="0"/>
    <x v="55"/>
    <x v="1"/>
  </r>
  <r>
    <x v="55"/>
    <x v="202"/>
    <x v="11"/>
    <x v="11"/>
    <x v="1"/>
    <x v="10"/>
    <x v="25"/>
    <x v="305"/>
    <x v="2854"/>
    <x v="0"/>
    <x v="55"/>
    <x v="1"/>
  </r>
  <r>
    <x v="55"/>
    <x v="273"/>
    <x v="11"/>
    <x v="11"/>
    <x v="1"/>
    <x v="10"/>
    <x v="25"/>
    <x v="354"/>
    <x v="736"/>
    <x v="0"/>
    <x v="55"/>
    <x v="1"/>
  </r>
  <r>
    <x v="55"/>
    <x v="181"/>
    <x v="11"/>
    <x v="11"/>
    <x v="1"/>
    <x v="10"/>
    <x v="25"/>
    <x v="362"/>
    <x v="2855"/>
    <x v="0"/>
    <x v="55"/>
    <x v="1"/>
  </r>
  <r>
    <x v="55"/>
    <x v="275"/>
    <x v="11"/>
    <x v="11"/>
    <x v="1"/>
    <x v="10"/>
    <x v="25"/>
    <x v="307"/>
    <x v="735"/>
    <x v="0"/>
    <x v="55"/>
    <x v="1"/>
  </r>
  <r>
    <x v="55"/>
    <x v="300"/>
    <x v="2"/>
    <x v="2"/>
    <x v="1"/>
    <x v="10"/>
    <x v="25"/>
    <x v="316"/>
    <x v="736"/>
    <x v="0"/>
    <x v="55"/>
    <x v="1"/>
  </r>
  <r>
    <x v="55"/>
    <x v="280"/>
    <x v="2"/>
    <x v="2"/>
    <x v="1"/>
    <x v="10"/>
    <x v="25"/>
    <x v="295"/>
    <x v="2856"/>
    <x v="0"/>
    <x v="55"/>
    <x v="1"/>
  </r>
  <r>
    <x v="55"/>
    <x v="316"/>
    <x v="2"/>
    <x v="2"/>
    <x v="1"/>
    <x v="10"/>
    <x v="26"/>
    <x v="348"/>
    <x v="2857"/>
    <x v="0"/>
    <x v="55"/>
    <x v="1"/>
  </r>
  <r>
    <x v="55"/>
    <x v="276"/>
    <x v="2"/>
    <x v="2"/>
    <x v="1"/>
    <x v="10"/>
    <x v="25"/>
    <x v="385"/>
    <x v="896"/>
    <x v="0"/>
    <x v="55"/>
    <x v="1"/>
  </r>
  <r>
    <x v="55"/>
    <x v="264"/>
    <x v="6"/>
    <x v="6"/>
    <x v="1"/>
    <x v="10"/>
    <x v="25"/>
    <x v="311"/>
    <x v="2858"/>
    <x v="0"/>
    <x v="55"/>
    <x v="1"/>
  </r>
  <r>
    <x v="55"/>
    <x v="265"/>
    <x v="6"/>
    <x v="6"/>
    <x v="1"/>
    <x v="10"/>
    <x v="25"/>
    <x v="386"/>
    <x v="736"/>
    <x v="0"/>
    <x v="55"/>
    <x v="1"/>
  </r>
  <r>
    <x v="55"/>
    <x v="184"/>
    <x v="6"/>
    <x v="6"/>
    <x v="1"/>
    <x v="10"/>
    <x v="25"/>
    <x v="413"/>
    <x v="814"/>
    <x v="0"/>
    <x v="55"/>
    <x v="1"/>
  </r>
  <r>
    <x v="55"/>
    <x v="314"/>
    <x v="6"/>
    <x v="6"/>
    <x v="1"/>
    <x v="10"/>
    <x v="26"/>
    <x v="372"/>
    <x v="782"/>
    <x v="0"/>
    <x v="55"/>
    <x v="1"/>
  </r>
  <r>
    <x v="55"/>
    <x v="266"/>
    <x v="6"/>
    <x v="6"/>
    <x v="1"/>
    <x v="10"/>
    <x v="26"/>
    <x v="370"/>
    <x v="2859"/>
    <x v="0"/>
    <x v="55"/>
    <x v="1"/>
  </r>
  <r>
    <x v="55"/>
    <x v="297"/>
    <x v="6"/>
    <x v="6"/>
    <x v="1"/>
    <x v="10"/>
    <x v="25"/>
    <x v="313"/>
    <x v="2860"/>
    <x v="0"/>
    <x v="55"/>
    <x v="1"/>
  </r>
  <r>
    <x v="55"/>
    <x v="335"/>
    <x v="6"/>
    <x v="6"/>
    <x v="1"/>
    <x v="10"/>
    <x v="25"/>
    <x v="408"/>
    <x v="736"/>
    <x v="0"/>
    <x v="55"/>
    <x v="1"/>
  </r>
  <r>
    <x v="55"/>
    <x v="335"/>
    <x v="6"/>
    <x v="6"/>
    <x v="1"/>
    <x v="10"/>
    <x v="21"/>
    <x v="408"/>
    <x v="982"/>
    <x v="0"/>
    <x v="55"/>
    <x v="1"/>
  </r>
  <r>
    <x v="55"/>
    <x v="174"/>
    <x v="6"/>
    <x v="6"/>
    <x v="1"/>
    <x v="10"/>
    <x v="25"/>
    <x v="282"/>
    <x v="879"/>
    <x v="0"/>
    <x v="55"/>
    <x v="1"/>
  </r>
  <r>
    <x v="55"/>
    <x v="191"/>
    <x v="6"/>
    <x v="6"/>
    <x v="1"/>
    <x v="10"/>
    <x v="25"/>
    <x v="318"/>
    <x v="2861"/>
    <x v="0"/>
    <x v="55"/>
    <x v="1"/>
  </r>
  <r>
    <x v="55"/>
    <x v="328"/>
    <x v="7"/>
    <x v="7"/>
    <x v="1"/>
    <x v="11"/>
    <x v="26"/>
    <x v="366"/>
    <x v="2862"/>
    <x v="0"/>
    <x v="55"/>
    <x v="1"/>
  </r>
  <r>
    <x v="55"/>
    <x v="323"/>
    <x v="8"/>
    <x v="8"/>
    <x v="1"/>
    <x v="11"/>
    <x v="26"/>
    <x v="367"/>
    <x v="2863"/>
    <x v="0"/>
    <x v="55"/>
    <x v="1"/>
  </r>
  <r>
    <x v="55"/>
    <x v="262"/>
    <x v="9"/>
    <x v="9"/>
    <x v="1"/>
    <x v="11"/>
    <x v="26"/>
    <x v="368"/>
    <x v="2864"/>
    <x v="0"/>
    <x v="55"/>
    <x v="1"/>
  </r>
  <r>
    <x v="55"/>
    <x v="199"/>
    <x v="10"/>
    <x v="10"/>
    <x v="1"/>
    <x v="11"/>
    <x v="26"/>
    <x v="298"/>
    <x v="2865"/>
    <x v="0"/>
    <x v="55"/>
    <x v="1"/>
  </r>
  <r>
    <x v="55"/>
    <x v="299"/>
    <x v="11"/>
    <x v="11"/>
    <x v="1"/>
    <x v="11"/>
    <x v="26"/>
    <x v="315"/>
    <x v="1"/>
    <x v="590"/>
    <x v="55"/>
    <x v="1"/>
  </r>
  <r>
    <x v="55"/>
    <x v="193"/>
    <x v="11"/>
    <x v="11"/>
    <x v="1"/>
    <x v="11"/>
    <x v="26"/>
    <x v="369"/>
    <x v="2866"/>
    <x v="0"/>
    <x v="55"/>
    <x v="1"/>
  </r>
  <r>
    <x v="55"/>
    <x v="300"/>
    <x v="2"/>
    <x v="2"/>
    <x v="1"/>
    <x v="11"/>
    <x v="26"/>
    <x v="316"/>
    <x v="2867"/>
    <x v="0"/>
    <x v="55"/>
    <x v="1"/>
  </r>
  <r>
    <x v="55"/>
    <x v="316"/>
    <x v="2"/>
    <x v="2"/>
    <x v="1"/>
    <x v="11"/>
    <x v="26"/>
    <x v="348"/>
    <x v="2868"/>
    <x v="0"/>
    <x v="55"/>
    <x v="1"/>
  </r>
  <r>
    <x v="55"/>
    <x v="266"/>
    <x v="6"/>
    <x v="6"/>
    <x v="1"/>
    <x v="11"/>
    <x v="26"/>
    <x v="370"/>
    <x v="2869"/>
    <x v="0"/>
    <x v="55"/>
    <x v="1"/>
  </r>
  <r>
    <x v="55"/>
    <x v="258"/>
    <x v="7"/>
    <x v="7"/>
    <x v="1"/>
    <x v="12"/>
    <x v="21"/>
    <x v="349"/>
    <x v="2870"/>
    <x v="0"/>
    <x v="55"/>
    <x v="1"/>
  </r>
  <r>
    <x v="55"/>
    <x v="259"/>
    <x v="7"/>
    <x v="7"/>
    <x v="1"/>
    <x v="12"/>
    <x v="21"/>
    <x v="355"/>
    <x v="781"/>
    <x v="0"/>
    <x v="55"/>
    <x v="1"/>
  </r>
  <r>
    <x v="55"/>
    <x v="247"/>
    <x v="8"/>
    <x v="8"/>
    <x v="1"/>
    <x v="12"/>
    <x v="21"/>
    <x v="289"/>
    <x v="835"/>
    <x v="0"/>
    <x v="55"/>
    <x v="1"/>
  </r>
  <r>
    <x v="55"/>
    <x v="326"/>
    <x v="8"/>
    <x v="8"/>
    <x v="1"/>
    <x v="12"/>
    <x v="26"/>
    <x v="423"/>
    <x v="2871"/>
    <x v="0"/>
    <x v="55"/>
    <x v="1"/>
  </r>
  <r>
    <x v="55"/>
    <x v="320"/>
    <x v="8"/>
    <x v="8"/>
    <x v="1"/>
    <x v="12"/>
    <x v="21"/>
    <x v="398"/>
    <x v="2872"/>
    <x v="0"/>
    <x v="55"/>
    <x v="1"/>
  </r>
  <r>
    <x v="55"/>
    <x v="261"/>
    <x v="8"/>
    <x v="8"/>
    <x v="1"/>
    <x v="12"/>
    <x v="21"/>
    <x v="320"/>
    <x v="933"/>
    <x v="0"/>
    <x v="55"/>
    <x v="1"/>
  </r>
  <r>
    <x v="55"/>
    <x v="245"/>
    <x v="8"/>
    <x v="8"/>
    <x v="1"/>
    <x v="12"/>
    <x v="25"/>
    <x v="285"/>
    <x v="1182"/>
    <x v="0"/>
    <x v="55"/>
    <x v="1"/>
  </r>
  <r>
    <x v="55"/>
    <x v="173"/>
    <x v="8"/>
    <x v="8"/>
    <x v="1"/>
    <x v="12"/>
    <x v="21"/>
    <x v="378"/>
    <x v="2873"/>
    <x v="0"/>
    <x v="55"/>
    <x v="1"/>
  </r>
  <r>
    <x v="55"/>
    <x v="319"/>
    <x v="8"/>
    <x v="8"/>
    <x v="1"/>
    <x v="12"/>
    <x v="21"/>
    <x v="350"/>
    <x v="763"/>
    <x v="0"/>
    <x v="55"/>
    <x v="1"/>
  </r>
  <r>
    <x v="55"/>
    <x v="306"/>
    <x v="9"/>
    <x v="9"/>
    <x v="1"/>
    <x v="12"/>
    <x v="21"/>
    <x v="336"/>
    <x v="2774"/>
    <x v="0"/>
    <x v="55"/>
    <x v="1"/>
  </r>
  <r>
    <x v="55"/>
    <x v="337"/>
    <x v="9"/>
    <x v="9"/>
    <x v="1"/>
    <x v="12"/>
    <x v="21"/>
    <x v="424"/>
    <x v="2874"/>
    <x v="0"/>
    <x v="55"/>
    <x v="1"/>
  </r>
  <r>
    <x v="55"/>
    <x v="194"/>
    <x v="9"/>
    <x v="9"/>
    <x v="1"/>
    <x v="12"/>
    <x v="21"/>
    <x v="390"/>
    <x v="2875"/>
    <x v="0"/>
    <x v="55"/>
    <x v="1"/>
  </r>
  <r>
    <x v="55"/>
    <x v="338"/>
    <x v="9"/>
    <x v="9"/>
    <x v="1"/>
    <x v="12"/>
    <x v="25"/>
    <x v="425"/>
    <x v="346"/>
    <x v="0"/>
    <x v="55"/>
    <x v="1"/>
  </r>
  <r>
    <x v="55"/>
    <x v="255"/>
    <x v="9"/>
    <x v="9"/>
    <x v="1"/>
    <x v="12"/>
    <x v="26"/>
    <x v="293"/>
    <x v="2876"/>
    <x v="0"/>
    <x v="55"/>
    <x v="1"/>
  </r>
  <r>
    <x v="55"/>
    <x v="231"/>
    <x v="10"/>
    <x v="10"/>
    <x v="1"/>
    <x v="12"/>
    <x v="25"/>
    <x v="402"/>
    <x v="1347"/>
    <x v="0"/>
    <x v="55"/>
    <x v="1"/>
  </r>
  <r>
    <x v="55"/>
    <x v="248"/>
    <x v="10"/>
    <x v="10"/>
    <x v="1"/>
    <x v="12"/>
    <x v="21"/>
    <x v="304"/>
    <x v="2877"/>
    <x v="0"/>
    <x v="55"/>
    <x v="1"/>
  </r>
  <r>
    <x v="55"/>
    <x v="248"/>
    <x v="10"/>
    <x v="10"/>
    <x v="1"/>
    <x v="12"/>
    <x v="25"/>
    <x v="304"/>
    <x v="2878"/>
    <x v="0"/>
    <x v="55"/>
    <x v="1"/>
  </r>
  <r>
    <x v="55"/>
    <x v="200"/>
    <x v="11"/>
    <x v="11"/>
    <x v="1"/>
    <x v="12"/>
    <x v="25"/>
    <x v="351"/>
    <x v="2879"/>
    <x v="0"/>
    <x v="55"/>
    <x v="1"/>
  </r>
  <r>
    <x v="55"/>
    <x v="187"/>
    <x v="11"/>
    <x v="11"/>
    <x v="1"/>
    <x v="12"/>
    <x v="25"/>
    <x v="328"/>
    <x v="2582"/>
    <x v="0"/>
    <x v="55"/>
    <x v="1"/>
  </r>
  <r>
    <x v="55"/>
    <x v="193"/>
    <x v="11"/>
    <x v="11"/>
    <x v="1"/>
    <x v="12"/>
    <x v="21"/>
    <x v="369"/>
    <x v="990"/>
    <x v="0"/>
    <x v="55"/>
    <x v="1"/>
  </r>
  <r>
    <x v="55"/>
    <x v="315"/>
    <x v="2"/>
    <x v="2"/>
    <x v="1"/>
    <x v="12"/>
    <x v="26"/>
    <x v="405"/>
    <x v="1"/>
    <x v="591"/>
    <x v="55"/>
    <x v="1"/>
  </r>
  <r>
    <x v="55"/>
    <x v="184"/>
    <x v="6"/>
    <x v="6"/>
    <x v="1"/>
    <x v="12"/>
    <x v="25"/>
    <x v="413"/>
    <x v="2880"/>
    <x v="0"/>
    <x v="55"/>
    <x v="1"/>
  </r>
  <r>
    <x v="55"/>
    <x v="314"/>
    <x v="6"/>
    <x v="6"/>
    <x v="1"/>
    <x v="12"/>
    <x v="25"/>
    <x v="372"/>
    <x v="2872"/>
    <x v="0"/>
    <x v="55"/>
    <x v="1"/>
  </r>
  <r>
    <x v="55"/>
    <x v="271"/>
    <x v="6"/>
    <x v="6"/>
    <x v="1"/>
    <x v="12"/>
    <x v="21"/>
    <x v="426"/>
    <x v="2881"/>
    <x v="0"/>
    <x v="55"/>
    <x v="1"/>
  </r>
  <r>
    <x v="55"/>
    <x v="328"/>
    <x v="7"/>
    <x v="7"/>
    <x v="1"/>
    <x v="13"/>
    <x v="26"/>
    <x v="366"/>
    <x v="2882"/>
    <x v="0"/>
    <x v="55"/>
    <x v="1"/>
  </r>
  <r>
    <x v="55"/>
    <x v="323"/>
    <x v="8"/>
    <x v="8"/>
    <x v="1"/>
    <x v="13"/>
    <x v="26"/>
    <x v="367"/>
    <x v="2883"/>
    <x v="0"/>
    <x v="55"/>
    <x v="1"/>
  </r>
  <r>
    <x v="55"/>
    <x v="208"/>
    <x v="8"/>
    <x v="8"/>
    <x v="1"/>
    <x v="13"/>
    <x v="26"/>
    <x v="377"/>
    <x v="2884"/>
    <x v="0"/>
    <x v="55"/>
    <x v="1"/>
  </r>
  <r>
    <x v="55"/>
    <x v="262"/>
    <x v="9"/>
    <x v="9"/>
    <x v="1"/>
    <x v="13"/>
    <x v="26"/>
    <x v="368"/>
    <x v="2885"/>
    <x v="0"/>
    <x v="55"/>
    <x v="1"/>
  </r>
  <r>
    <x v="55"/>
    <x v="329"/>
    <x v="10"/>
    <x v="10"/>
    <x v="1"/>
    <x v="13"/>
    <x v="25"/>
    <x v="380"/>
    <x v="2886"/>
    <x v="0"/>
    <x v="55"/>
    <x v="1"/>
  </r>
  <r>
    <x v="55"/>
    <x v="339"/>
    <x v="10"/>
    <x v="10"/>
    <x v="1"/>
    <x v="13"/>
    <x v="26"/>
    <x v="427"/>
    <x v="2887"/>
    <x v="0"/>
    <x v="55"/>
    <x v="1"/>
  </r>
  <r>
    <x v="55"/>
    <x v="177"/>
    <x v="11"/>
    <x v="11"/>
    <x v="1"/>
    <x v="13"/>
    <x v="25"/>
    <x v="346"/>
    <x v="763"/>
    <x v="0"/>
    <x v="55"/>
    <x v="1"/>
  </r>
  <r>
    <x v="55"/>
    <x v="294"/>
    <x v="11"/>
    <x v="11"/>
    <x v="1"/>
    <x v="13"/>
    <x v="25"/>
    <x v="382"/>
    <x v="2888"/>
    <x v="0"/>
    <x v="55"/>
    <x v="1"/>
  </r>
  <r>
    <x v="55"/>
    <x v="334"/>
    <x v="2"/>
    <x v="2"/>
    <x v="1"/>
    <x v="13"/>
    <x v="26"/>
    <x v="406"/>
    <x v="1067"/>
    <x v="0"/>
    <x v="55"/>
    <x v="1"/>
  </r>
  <r>
    <x v="55"/>
    <x v="184"/>
    <x v="6"/>
    <x v="6"/>
    <x v="1"/>
    <x v="13"/>
    <x v="25"/>
    <x v="413"/>
    <x v="2889"/>
    <x v="0"/>
    <x v="55"/>
    <x v="1"/>
  </r>
  <r>
    <x v="55"/>
    <x v="314"/>
    <x v="6"/>
    <x v="6"/>
    <x v="1"/>
    <x v="13"/>
    <x v="26"/>
    <x v="372"/>
    <x v="2247"/>
    <x v="0"/>
    <x v="55"/>
    <x v="1"/>
  </r>
  <r>
    <x v="55"/>
    <x v="188"/>
    <x v="6"/>
    <x v="6"/>
    <x v="1"/>
    <x v="13"/>
    <x v="25"/>
    <x v="407"/>
    <x v="2890"/>
    <x v="0"/>
    <x v="55"/>
    <x v="1"/>
  </r>
  <r>
    <x v="55"/>
    <x v="277"/>
    <x v="7"/>
    <x v="7"/>
    <x v="1"/>
    <x v="14"/>
    <x v="25"/>
    <x v="325"/>
    <x v="1104"/>
    <x v="0"/>
    <x v="55"/>
    <x v="1"/>
  </r>
  <r>
    <x v="55"/>
    <x v="225"/>
    <x v="7"/>
    <x v="7"/>
    <x v="1"/>
    <x v="14"/>
    <x v="21"/>
    <x v="416"/>
    <x v="2891"/>
    <x v="0"/>
    <x v="55"/>
    <x v="1"/>
  </r>
  <r>
    <x v="55"/>
    <x v="309"/>
    <x v="7"/>
    <x v="7"/>
    <x v="1"/>
    <x v="14"/>
    <x v="21"/>
    <x v="334"/>
    <x v="2574"/>
    <x v="0"/>
    <x v="55"/>
    <x v="1"/>
  </r>
  <r>
    <x v="55"/>
    <x v="252"/>
    <x v="7"/>
    <x v="7"/>
    <x v="1"/>
    <x v="14"/>
    <x v="21"/>
    <x v="396"/>
    <x v="1095"/>
    <x v="0"/>
    <x v="55"/>
    <x v="1"/>
  </r>
  <r>
    <x v="55"/>
    <x v="209"/>
    <x v="7"/>
    <x v="7"/>
    <x v="1"/>
    <x v="14"/>
    <x v="21"/>
    <x v="428"/>
    <x v="2892"/>
    <x v="0"/>
    <x v="55"/>
    <x v="1"/>
  </r>
  <r>
    <x v="55"/>
    <x v="253"/>
    <x v="7"/>
    <x v="7"/>
    <x v="1"/>
    <x v="14"/>
    <x v="21"/>
    <x v="292"/>
    <x v="2893"/>
    <x v="0"/>
    <x v="55"/>
    <x v="1"/>
  </r>
  <r>
    <x v="55"/>
    <x v="171"/>
    <x v="7"/>
    <x v="7"/>
    <x v="1"/>
    <x v="14"/>
    <x v="21"/>
    <x v="429"/>
    <x v="2894"/>
    <x v="0"/>
    <x v="55"/>
    <x v="1"/>
  </r>
  <r>
    <x v="55"/>
    <x v="321"/>
    <x v="8"/>
    <x v="8"/>
    <x v="1"/>
    <x v="14"/>
    <x v="21"/>
    <x v="430"/>
    <x v="2895"/>
    <x v="0"/>
    <x v="55"/>
    <x v="1"/>
  </r>
  <r>
    <x v="55"/>
    <x v="192"/>
    <x v="8"/>
    <x v="8"/>
    <x v="1"/>
    <x v="14"/>
    <x v="25"/>
    <x v="300"/>
    <x v="1112"/>
    <x v="0"/>
    <x v="55"/>
    <x v="1"/>
  </r>
  <r>
    <x v="55"/>
    <x v="289"/>
    <x v="8"/>
    <x v="8"/>
    <x v="1"/>
    <x v="14"/>
    <x v="21"/>
    <x v="301"/>
    <x v="2896"/>
    <x v="0"/>
    <x v="55"/>
    <x v="1"/>
  </r>
  <r>
    <x v="55"/>
    <x v="254"/>
    <x v="8"/>
    <x v="8"/>
    <x v="1"/>
    <x v="14"/>
    <x v="21"/>
    <x v="326"/>
    <x v="2897"/>
    <x v="0"/>
    <x v="55"/>
    <x v="1"/>
  </r>
  <r>
    <x v="55"/>
    <x v="172"/>
    <x v="8"/>
    <x v="8"/>
    <x v="1"/>
    <x v="14"/>
    <x v="21"/>
    <x v="431"/>
    <x v="2898"/>
    <x v="0"/>
    <x v="55"/>
    <x v="1"/>
  </r>
  <r>
    <x v="55"/>
    <x v="323"/>
    <x v="8"/>
    <x v="8"/>
    <x v="1"/>
    <x v="14"/>
    <x v="21"/>
    <x v="367"/>
    <x v="2899"/>
    <x v="0"/>
    <x v="55"/>
    <x v="1"/>
  </r>
  <r>
    <x v="55"/>
    <x v="245"/>
    <x v="8"/>
    <x v="8"/>
    <x v="1"/>
    <x v="14"/>
    <x v="21"/>
    <x v="285"/>
    <x v="2900"/>
    <x v="0"/>
    <x v="55"/>
    <x v="1"/>
  </r>
  <r>
    <x v="55"/>
    <x v="173"/>
    <x v="8"/>
    <x v="8"/>
    <x v="1"/>
    <x v="14"/>
    <x v="21"/>
    <x v="378"/>
    <x v="2901"/>
    <x v="0"/>
    <x v="55"/>
    <x v="1"/>
  </r>
  <r>
    <x v="55"/>
    <x v="306"/>
    <x v="9"/>
    <x v="9"/>
    <x v="1"/>
    <x v="14"/>
    <x v="25"/>
    <x v="336"/>
    <x v="2902"/>
    <x v="0"/>
    <x v="55"/>
    <x v="1"/>
  </r>
  <r>
    <x v="55"/>
    <x v="337"/>
    <x v="9"/>
    <x v="9"/>
    <x v="1"/>
    <x v="14"/>
    <x v="21"/>
    <x v="424"/>
    <x v="2903"/>
    <x v="0"/>
    <x v="55"/>
    <x v="1"/>
  </r>
  <r>
    <x v="55"/>
    <x v="303"/>
    <x v="9"/>
    <x v="9"/>
    <x v="1"/>
    <x v="14"/>
    <x v="21"/>
    <x v="327"/>
    <x v="2904"/>
    <x v="0"/>
    <x v="55"/>
    <x v="1"/>
  </r>
  <r>
    <x v="55"/>
    <x v="238"/>
    <x v="9"/>
    <x v="9"/>
    <x v="1"/>
    <x v="14"/>
    <x v="21"/>
    <x v="379"/>
    <x v="2905"/>
    <x v="0"/>
    <x v="55"/>
    <x v="1"/>
  </r>
  <r>
    <x v="55"/>
    <x v="197"/>
    <x v="9"/>
    <x v="9"/>
    <x v="1"/>
    <x v="14"/>
    <x v="21"/>
    <x v="432"/>
    <x v="2906"/>
    <x v="0"/>
    <x v="55"/>
    <x v="1"/>
  </r>
  <r>
    <x v="55"/>
    <x v="211"/>
    <x v="9"/>
    <x v="9"/>
    <x v="1"/>
    <x v="14"/>
    <x v="25"/>
    <x v="286"/>
    <x v="2907"/>
    <x v="0"/>
    <x v="55"/>
    <x v="1"/>
  </r>
  <r>
    <x v="55"/>
    <x v="286"/>
    <x v="10"/>
    <x v="10"/>
    <x v="1"/>
    <x v="14"/>
    <x v="25"/>
    <x v="297"/>
    <x v="1104"/>
    <x v="0"/>
    <x v="55"/>
    <x v="1"/>
  </r>
  <r>
    <x v="55"/>
    <x v="212"/>
    <x v="10"/>
    <x v="10"/>
    <x v="1"/>
    <x v="14"/>
    <x v="25"/>
    <x v="319"/>
    <x v="146"/>
    <x v="0"/>
    <x v="55"/>
    <x v="1"/>
  </r>
  <r>
    <x v="55"/>
    <x v="310"/>
    <x v="10"/>
    <x v="10"/>
    <x v="1"/>
    <x v="14"/>
    <x v="25"/>
    <x v="335"/>
    <x v="2908"/>
    <x v="0"/>
    <x v="55"/>
    <x v="1"/>
  </r>
  <r>
    <x v="55"/>
    <x v="317"/>
    <x v="10"/>
    <x v="10"/>
    <x v="1"/>
    <x v="14"/>
    <x v="25"/>
    <x v="401"/>
    <x v="2909"/>
    <x v="0"/>
    <x v="55"/>
    <x v="1"/>
  </r>
  <r>
    <x v="55"/>
    <x v="243"/>
    <x v="10"/>
    <x v="10"/>
    <x v="1"/>
    <x v="14"/>
    <x v="25"/>
    <x v="411"/>
    <x v="611"/>
    <x v="0"/>
    <x v="55"/>
    <x v="1"/>
  </r>
  <r>
    <x v="55"/>
    <x v="232"/>
    <x v="10"/>
    <x v="10"/>
    <x v="1"/>
    <x v="14"/>
    <x v="25"/>
    <x v="290"/>
    <x v="2513"/>
    <x v="0"/>
    <x v="55"/>
    <x v="1"/>
  </r>
  <r>
    <x v="55"/>
    <x v="244"/>
    <x v="10"/>
    <x v="10"/>
    <x v="1"/>
    <x v="14"/>
    <x v="25"/>
    <x v="433"/>
    <x v="2910"/>
    <x v="0"/>
    <x v="55"/>
    <x v="1"/>
  </r>
  <r>
    <x v="55"/>
    <x v="199"/>
    <x v="10"/>
    <x v="10"/>
    <x v="1"/>
    <x v="14"/>
    <x v="25"/>
    <x v="298"/>
    <x v="2911"/>
    <x v="0"/>
    <x v="55"/>
    <x v="1"/>
  </r>
  <r>
    <x v="55"/>
    <x v="189"/>
    <x v="10"/>
    <x v="10"/>
    <x v="1"/>
    <x v="14"/>
    <x v="25"/>
    <x v="345"/>
    <x v="874"/>
    <x v="0"/>
    <x v="55"/>
    <x v="1"/>
  </r>
  <r>
    <x v="55"/>
    <x v="269"/>
    <x v="11"/>
    <x v="11"/>
    <x v="1"/>
    <x v="14"/>
    <x v="25"/>
    <x v="403"/>
    <x v="736"/>
    <x v="0"/>
    <x v="55"/>
    <x v="1"/>
  </r>
  <r>
    <x v="55"/>
    <x v="200"/>
    <x v="11"/>
    <x v="11"/>
    <x v="1"/>
    <x v="14"/>
    <x v="25"/>
    <x v="351"/>
    <x v="1104"/>
    <x v="0"/>
    <x v="55"/>
    <x v="1"/>
  </r>
  <r>
    <x v="55"/>
    <x v="325"/>
    <x v="11"/>
    <x v="11"/>
    <x v="1"/>
    <x v="14"/>
    <x v="25"/>
    <x v="421"/>
    <x v="2850"/>
    <x v="0"/>
    <x v="55"/>
    <x v="1"/>
  </r>
  <r>
    <x v="55"/>
    <x v="177"/>
    <x v="11"/>
    <x v="11"/>
    <x v="1"/>
    <x v="14"/>
    <x v="25"/>
    <x v="346"/>
    <x v="2912"/>
    <x v="0"/>
    <x v="55"/>
    <x v="1"/>
  </r>
  <r>
    <x v="55"/>
    <x v="299"/>
    <x v="11"/>
    <x v="11"/>
    <x v="1"/>
    <x v="14"/>
    <x v="25"/>
    <x v="315"/>
    <x v="2913"/>
    <x v="0"/>
    <x v="55"/>
    <x v="1"/>
  </r>
  <r>
    <x v="55"/>
    <x v="202"/>
    <x v="11"/>
    <x v="11"/>
    <x v="1"/>
    <x v="14"/>
    <x v="25"/>
    <x v="305"/>
    <x v="1203"/>
    <x v="0"/>
    <x v="55"/>
    <x v="1"/>
  </r>
  <r>
    <x v="55"/>
    <x v="273"/>
    <x v="11"/>
    <x v="11"/>
    <x v="1"/>
    <x v="14"/>
    <x v="25"/>
    <x v="354"/>
    <x v="2914"/>
    <x v="0"/>
    <x v="55"/>
    <x v="1"/>
  </r>
  <r>
    <x v="55"/>
    <x v="215"/>
    <x v="2"/>
    <x v="2"/>
    <x v="1"/>
    <x v="14"/>
    <x v="25"/>
    <x v="322"/>
    <x v="2915"/>
    <x v="0"/>
    <x v="55"/>
    <x v="1"/>
  </r>
  <r>
    <x v="55"/>
    <x v="221"/>
    <x v="2"/>
    <x v="2"/>
    <x v="1"/>
    <x v="14"/>
    <x v="25"/>
    <x v="347"/>
    <x v="2916"/>
    <x v="0"/>
    <x v="55"/>
    <x v="1"/>
  </r>
  <r>
    <x v="55"/>
    <x v="284"/>
    <x v="2"/>
    <x v="2"/>
    <x v="1"/>
    <x v="14"/>
    <x v="25"/>
    <x v="383"/>
    <x v="2917"/>
    <x v="0"/>
    <x v="55"/>
    <x v="1"/>
  </r>
  <r>
    <x v="55"/>
    <x v="270"/>
    <x v="2"/>
    <x v="2"/>
    <x v="1"/>
    <x v="14"/>
    <x v="25"/>
    <x v="363"/>
    <x v="2918"/>
    <x v="0"/>
    <x v="55"/>
    <x v="1"/>
  </r>
  <r>
    <x v="55"/>
    <x v="216"/>
    <x v="2"/>
    <x v="2"/>
    <x v="1"/>
    <x v="14"/>
    <x v="25"/>
    <x v="332"/>
    <x v="816"/>
    <x v="0"/>
    <x v="55"/>
    <x v="1"/>
  </r>
  <r>
    <x v="55"/>
    <x v="257"/>
    <x v="2"/>
    <x v="2"/>
    <x v="1"/>
    <x v="14"/>
    <x v="25"/>
    <x v="410"/>
    <x v="2919"/>
    <x v="0"/>
    <x v="55"/>
    <x v="1"/>
  </r>
  <r>
    <x v="55"/>
    <x v="316"/>
    <x v="2"/>
    <x v="2"/>
    <x v="1"/>
    <x v="14"/>
    <x v="25"/>
    <x v="348"/>
    <x v="2920"/>
    <x v="0"/>
    <x v="55"/>
    <x v="1"/>
  </r>
  <r>
    <x v="55"/>
    <x v="304"/>
    <x v="2"/>
    <x v="2"/>
    <x v="1"/>
    <x v="14"/>
    <x v="25"/>
    <x v="329"/>
    <x v="1176"/>
    <x v="0"/>
    <x v="55"/>
    <x v="1"/>
  </r>
  <r>
    <x v="55"/>
    <x v="246"/>
    <x v="2"/>
    <x v="2"/>
    <x v="1"/>
    <x v="14"/>
    <x v="25"/>
    <x v="287"/>
    <x v="2921"/>
    <x v="0"/>
    <x v="55"/>
    <x v="1"/>
  </r>
  <r>
    <x v="55"/>
    <x v="217"/>
    <x v="6"/>
    <x v="6"/>
    <x v="1"/>
    <x v="14"/>
    <x v="25"/>
    <x v="323"/>
    <x v="2922"/>
    <x v="0"/>
    <x v="55"/>
    <x v="1"/>
  </r>
  <r>
    <x v="55"/>
    <x v="265"/>
    <x v="6"/>
    <x v="6"/>
    <x v="1"/>
    <x v="14"/>
    <x v="25"/>
    <x v="386"/>
    <x v="2923"/>
    <x v="0"/>
    <x v="55"/>
    <x v="1"/>
  </r>
  <r>
    <x v="55"/>
    <x v="184"/>
    <x v="6"/>
    <x v="6"/>
    <x v="1"/>
    <x v="14"/>
    <x v="25"/>
    <x v="413"/>
    <x v="2924"/>
    <x v="0"/>
    <x v="55"/>
    <x v="1"/>
  </r>
  <r>
    <x v="55"/>
    <x v="314"/>
    <x v="6"/>
    <x v="6"/>
    <x v="1"/>
    <x v="14"/>
    <x v="25"/>
    <x v="372"/>
    <x v="911"/>
    <x v="0"/>
    <x v="55"/>
    <x v="1"/>
  </r>
  <r>
    <x v="55"/>
    <x v="296"/>
    <x v="6"/>
    <x v="6"/>
    <x v="1"/>
    <x v="14"/>
    <x v="25"/>
    <x v="312"/>
    <x v="2925"/>
    <x v="0"/>
    <x v="55"/>
    <x v="1"/>
  </r>
  <r>
    <x v="55"/>
    <x v="313"/>
    <x v="6"/>
    <x v="6"/>
    <x v="1"/>
    <x v="14"/>
    <x v="25"/>
    <x v="341"/>
    <x v="2926"/>
    <x v="0"/>
    <x v="55"/>
    <x v="1"/>
  </r>
  <r>
    <x v="55"/>
    <x v="174"/>
    <x v="6"/>
    <x v="6"/>
    <x v="1"/>
    <x v="14"/>
    <x v="25"/>
    <x v="282"/>
    <x v="2927"/>
    <x v="0"/>
    <x v="55"/>
    <x v="1"/>
  </r>
  <r>
    <x v="55"/>
    <x v="277"/>
    <x v="7"/>
    <x v="7"/>
    <x v="1"/>
    <x v="15"/>
    <x v="25"/>
    <x v="325"/>
    <x v="925"/>
    <x v="0"/>
    <x v="55"/>
    <x v="1"/>
  </r>
  <r>
    <x v="55"/>
    <x v="277"/>
    <x v="7"/>
    <x v="7"/>
    <x v="1"/>
    <x v="15"/>
    <x v="21"/>
    <x v="325"/>
    <x v="146"/>
    <x v="0"/>
    <x v="55"/>
    <x v="1"/>
  </r>
  <r>
    <x v="55"/>
    <x v="327"/>
    <x v="7"/>
    <x v="7"/>
    <x v="1"/>
    <x v="15"/>
    <x v="21"/>
    <x v="387"/>
    <x v="146"/>
    <x v="0"/>
    <x v="55"/>
    <x v="1"/>
  </r>
  <r>
    <x v="55"/>
    <x v="179"/>
    <x v="7"/>
    <x v="7"/>
    <x v="1"/>
    <x v="15"/>
    <x v="21"/>
    <x v="415"/>
    <x v="2928"/>
    <x v="0"/>
    <x v="55"/>
    <x v="1"/>
  </r>
  <r>
    <x v="55"/>
    <x v="259"/>
    <x v="7"/>
    <x v="7"/>
    <x v="1"/>
    <x v="15"/>
    <x v="21"/>
    <x v="355"/>
    <x v="146"/>
    <x v="0"/>
    <x v="55"/>
    <x v="1"/>
  </r>
  <r>
    <x v="55"/>
    <x v="192"/>
    <x v="8"/>
    <x v="8"/>
    <x v="1"/>
    <x v="15"/>
    <x v="25"/>
    <x v="300"/>
    <x v="925"/>
    <x v="0"/>
    <x v="55"/>
    <x v="1"/>
  </r>
  <r>
    <x v="55"/>
    <x v="326"/>
    <x v="8"/>
    <x v="8"/>
    <x v="1"/>
    <x v="15"/>
    <x v="21"/>
    <x v="423"/>
    <x v="2734"/>
    <x v="0"/>
    <x v="55"/>
    <x v="1"/>
  </r>
  <r>
    <x v="55"/>
    <x v="254"/>
    <x v="8"/>
    <x v="8"/>
    <x v="1"/>
    <x v="15"/>
    <x v="21"/>
    <x v="326"/>
    <x v="146"/>
    <x v="0"/>
    <x v="55"/>
    <x v="1"/>
  </r>
  <r>
    <x v="55"/>
    <x v="323"/>
    <x v="8"/>
    <x v="8"/>
    <x v="1"/>
    <x v="15"/>
    <x v="21"/>
    <x v="367"/>
    <x v="2929"/>
    <x v="0"/>
    <x v="55"/>
    <x v="1"/>
  </r>
  <r>
    <x v="55"/>
    <x v="306"/>
    <x v="9"/>
    <x v="9"/>
    <x v="1"/>
    <x v="15"/>
    <x v="25"/>
    <x v="336"/>
    <x v="925"/>
    <x v="0"/>
    <x v="55"/>
    <x v="1"/>
  </r>
  <r>
    <x v="55"/>
    <x v="227"/>
    <x v="9"/>
    <x v="9"/>
    <x v="1"/>
    <x v="15"/>
    <x v="21"/>
    <x v="399"/>
    <x v="2930"/>
    <x v="0"/>
    <x v="55"/>
    <x v="1"/>
  </r>
  <r>
    <x v="55"/>
    <x v="303"/>
    <x v="9"/>
    <x v="9"/>
    <x v="1"/>
    <x v="15"/>
    <x v="21"/>
    <x v="327"/>
    <x v="874"/>
    <x v="0"/>
    <x v="55"/>
    <x v="1"/>
  </r>
  <r>
    <x v="55"/>
    <x v="197"/>
    <x v="9"/>
    <x v="9"/>
    <x v="1"/>
    <x v="15"/>
    <x v="21"/>
    <x v="432"/>
    <x v="1182"/>
    <x v="0"/>
    <x v="55"/>
    <x v="1"/>
  </r>
  <r>
    <x v="55"/>
    <x v="286"/>
    <x v="10"/>
    <x v="10"/>
    <x v="1"/>
    <x v="15"/>
    <x v="25"/>
    <x v="297"/>
    <x v="925"/>
    <x v="0"/>
    <x v="55"/>
    <x v="1"/>
  </r>
  <r>
    <x v="55"/>
    <x v="212"/>
    <x v="10"/>
    <x v="10"/>
    <x v="1"/>
    <x v="15"/>
    <x v="25"/>
    <x v="319"/>
    <x v="2931"/>
    <x v="0"/>
    <x v="55"/>
    <x v="1"/>
  </r>
  <r>
    <x v="55"/>
    <x v="248"/>
    <x v="10"/>
    <x v="10"/>
    <x v="1"/>
    <x v="15"/>
    <x v="26"/>
    <x v="304"/>
    <x v="1"/>
    <x v="261"/>
    <x v="55"/>
    <x v="1"/>
  </r>
  <r>
    <x v="55"/>
    <x v="200"/>
    <x v="11"/>
    <x v="11"/>
    <x v="1"/>
    <x v="15"/>
    <x v="25"/>
    <x v="351"/>
    <x v="925"/>
    <x v="0"/>
    <x v="55"/>
    <x v="1"/>
  </r>
  <r>
    <x v="55"/>
    <x v="220"/>
    <x v="11"/>
    <x v="11"/>
    <x v="1"/>
    <x v="15"/>
    <x v="25"/>
    <x v="309"/>
    <x v="874"/>
    <x v="0"/>
    <x v="55"/>
    <x v="1"/>
  </r>
  <r>
    <x v="55"/>
    <x v="193"/>
    <x v="11"/>
    <x v="11"/>
    <x v="1"/>
    <x v="15"/>
    <x v="25"/>
    <x v="369"/>
    <x v="2932"/>
    <x v="0"/>
    <x v="55"/>
    <x v="1"/>
  </r>
  <r>
    <x v="55"/>
    <x v="302"/>
    <x v="11"/>
    <x v="11"/>
    <x v="1"/>
    <x v="15"/>
    <x v="25"/>
    <x v="324"/>
    <x v="2933"/>
    <x v="0"/>
    <x v="55"/>
    <x v="1"/>
  </r>
  <r>
    <x v="55"/>
    <x v="330"/>
    <x v="11"/>
    <x v="11"/>
    <x v="1"/>
    <x v="15"/>
    <x v="25"/>
    <x v="381"/>
    <x v="2934"/>
    <x v="0"/>
    <x v="55"/>
    <x v="1"/>
  </r>
  <r>
    <x v="55"/>
    <x v="221"/>
    <x v="2"/>
    <x v="2"/>
    <x v="1"/>
    <x v="15"/>
    <x v="25"/>
    <x v="347"/>
    <x v="925"/>
    <x v="0"/>
    <x v="55"/>
    <x v="1"/>
  </r>
  <r>
    <x v="55"/>
    <x v="284"/>
    <x v="2"/>
    <x v="2"/>
    <x v="1"/>
    <x v="15"/>
    <x v="25"/>
    <x v="383"/>
    <x v="2930"/>
    <x v="0"/>
    <x v="55"/>
    <x v="1"/>
  </r>
  <r>
    <x v="55"/>
    <x v="265"/>
    <x v="6"/>
    <x v="6"/>
    <x v="1"/>
    <x v="15"/>
    <x v="25"/>
    <x v="386"/>
    <x v="925"/>
    <x v="0"/>
    <x v="55"/>
    <x v="1"/>
  </r>
  <r>
    <x v="55"/>
    <x v="290"/>
    <x v="9"/>
    <x v="9"/>
    <x v="1"/>
    <x v="27"/>
    <x v="25"/>
    <x v="302"/>
    <x v="2935"/>
    <x v="0"/>
    <x v="55"/>
    <x v="1"/>
  </r>
  <r>
    <x v="55"/>
    <x v="316"/>
    <x v="2"/>
    <x v="2"/>
    <x v="1"/>
    <x v="27"/>
    <x v="25"/>
    <x v="348"/>
    <x v="2815"/>
    <x v="0"/>
    <x v="55"/>
    <x v="1"/>
  </r>
  <r>
    <x v="55"/>
    <x v="248"/>
    <x v="10"/>
    <x v="10"/>
    <x v="1"/>
    <x v="28"/>
    <x v="25"/>
    <x v="304"/>
    <x v="2707"/>
    <x v="0"/>
    <x v="55"/>
    <x v="1"/>
  </r>
  <r>
    <x v="55"/>
    <x v="269"/>
    <x v="11"/>
    <x v="11"/>
    <x v="1"/>
    <x v="28"/>
    <x v="25"/>
    <x v="403"/>
    <x v="849"/>
    <x v="0"/>
    <x v="55"/>
    <x v="1"/>
  </r>
  <r>
    <x v="55"/>
    <x v="182"/>
    <x v="2"/>
    <x v="2"/>
    <x v="1"/>
    <x v="28"/>
    <x v="25"/>
    <x v="392"/>
    <x v="2936"/>
    <x v="0"/>
    <x v="55"/>
    <x v="1"/>
  </r>
  <r>
    <x v="55"/>
    <x v="270"/>
    <x v="2"/>
    <x v="2"/>
    <x v="1"/>
    <x v="28"/>
    <x v="25"/>
    <x v="363"/>
    <x v="2937"/>
    <x v="0"/>
    <x v="55"/>
    <x v="1"/>
  </r>
  <r>
    <x v="55"/>
    <x v="280"/>
    <x v="2"/>
    <x v="2"/>
    <x v="1"/>
    <x v="28"/>
    <x v="25"/>
    <x v="295"/>
    <x v="2938"/>
    <x v="0"/>
    <x v="55"/>
    <x v="1"/>
  </r>
  <r>
    <x v="55"/>
    <x v="223"/>
    <x v="2"/>
    <x v="2"/>
    <x v="1"/>
    <x v="28"/>
    <x v="25"/>
    <x v="434"/>
    <x v="2939"/>
    <x v="0"/>
    <x v="55"/>
    <x v="1"/>
  </r>
  <r>
    <x v="55"/>
    <x v="276"/>
    <x v="2"/>
    <x v="2"/>
    <x v="1"/>
    <x v="28"/>
    <x v="25"/>
    <x v="385"/>
    <x v="2940"/>
    <x v="0"/>
    <x v="55"/>
    <x v="1"/>
  </r>
  <r>
    <x v="55"/>
    <x v="281"/>
    <x v="6"/>
    <x v="6"/>
    <x v="1"/>
    <x v="28"/>
    <x v="25"/>
    <x v="395"/>
    <x v="110"/>
    <x v="0"/>
    <x v="55"/>
    <x v="1"/>
  </r>
  <r>
    <x v="55"/>
    <x v="265"/>
    <x v="6"/>
    <x v="6"/>
    <x v="1"/>
    <x v="28"/>
    <x v="25"/>
    <x v="386"/>
    <x v="2941"/>
    <x v="0"/>
    <x v="55"/>
    <x v="1"/>
  </r>
  <r>
    <x v="55"/>
    <x v="296"/>
    <x v="6"/>
    <x v="6"/>
    <x v="1"/>
    <x v="28"/>
    <x v="21"/>
    <x v="312"/>
    <x v="1024"/>
    <x v="0"/>
    <x v="55"/>
    <x v="1"/>
  </r>
  <r>
    <x v="55"/>
    <x v="296"/>
    <x v="6"/>
    <x v="6"/>
    <x v="1"/>
    <x v="28"/>
    <x v="25"/>
    <x v="312"/>
    <x v="2213"/>
    <x v="0"/>
    <x v="55"/>
    <x v="1"/>
  </r>
  <r>
    <x v="55"/>
    <x v="203"/>
    <x v="6"/>
    <x v="6"/>
    <x v="1"/>
    <x v="28"/>
    <x v="25"/>
    <x v="288"/>
    <x v="1941"/>
    <x v="0"/>
    <x v="55"/>
    <x v="1"/>
  </r>
  <r>
    <x v="55"/>
    <x v="188"/>
    <x v="6"/>
    <x v="6"/>
    <x v="1"/>
    <x v="28"/>
    <x v="25"/>
    <x v="407"/>
    <x v="774"/>
    <x v="0"/>
    <x v="55"/>
    <x v="1"/>
  </r>
  <r>
    <x v="55"/>
    <x v="271"/>
    <x v="6"/>
    <x v="6"/>
    <x v="1"/>
    <x v="28"/>
    <x v="25"/>
    <x v="426"/>
    <x v="763"/>
    <x v="0"/>
    <x v="55"/>
    <x v="1"/>
  </r>
  <r>
    <x v="55"/>
    <x v="174"/>
    <x v="6"/>
    <x v="6"/>
    <x v="1"/>
    <x v="28"/>
    <x v="25"/>
    <x v="282"/>
    <x v="2942"/>
    <x v="0"/>
    <x v="55"/>
    <x v="1"/>
  </r>
  <r>
    <x v="55"/>
    <x v="190"/>
    <x v="6"/>
    <x v="6"/>
    <x v="1"/>
    <x v="28"/>
    <x v="21"/>
    <x v="342"/>
    <x v="2829"/>
    <x v="0"/>
    <x v="55"/>
    <x v="1"/>
  </r>
  <r>
    <x v="55"/>
    <x v="308"/>
    <x v="7"/>
    <x v="7"/>
    <x v="1"/>
    <x v="29"/>
    <x v="21"/>
    <x v="333"/>
    <x v="2943"/>
    <x v="0"/>
    <x v="55"/>
    <x v="1"/>
  </r>
  <r>
    <x v="55"/>
    <x v="328"/>
    <x v="7"/>
    <x v="7"/>
    <x v="1"/>
    <x v="29"/>
    <x v="26"/>
    <x v="366"/>
    <x v="2944"/>
    <x v="0"/>
    <x v="55"/>
    <x v="1"/>
  </r>
  <r>
    <x v="55"/>
    <x v="323"/>
    <x v="8"/>
    <x v="8"/>
    <x v="1"/>
    <x v="29"/>
    <x v="26"/>
    <x v="367"/>
    <x v="1412"/>
    <x v="0"/>
    <x v="55"/>
    <x v="1"/>
  </r>
  <r>
    <x v="55"/>
    <x v="262"/>
    <x v="9"/>
    <x v="9"/>
    <x v="1"/>
    <x v="29"/>
    <x v="26"/>
    <x v="368"/>
    <x v="1805"/>
    <x v="0"/>
    <x v="55"/>
    <x v="1"/>
  </r>
  <r>
    <x v="55"/>
    <x v="199"/>
    <x v="10"/>
    <x v="10"/>
    <x v="1"/>
    <x v="29"/>
    <x v="26"/>
    <x v="298"/>
    <x v="1838"/>
    <x v="0"/>
    <x v="55"/>
    <x v="1"/>
  </r>
  <r>
    <x v="55"/>
    <x v="299"/>
    <x v="11"/>
    <x v="11"/>
    <x v="1"/>
    <x v="29"/>
    <x v="26"/>
    <x v="315"/>
    <x v="1"/>
    <x v="592"/>
    <x v="55"/>
    <x v="1"/>
  </r>
  <r>
    <x v="55"/>
    <x v="193"/>
    <x v="11"/>
    <x v="11"/>
    <x v="1"/>
    <x v="29"/>
    <x v="26"/>
    <x v="369"/>
    <x v="2945"/>
    <x v="0"/>
    <x v="55"/>
    <x v="1"/>
  </r>
  <r>
    <x v="55"/>
    <x v="225"/>
    <x v="7"/>
    <x v="7"/>
    <x v="1"/>
    <x v="30"/>
    <x v="21"/>
    <x v="416"/>
    <x v="1288"/>
    <x v="0"/>
    <x v="55"/>
    <x v="1"/>
  </r>
  <r>
    <x v="55"/>
    <x v="225"/>
    <x v="7"/>
    <x v="7"/>
    <x v="1"/>
    <x v="30"/>
    <x v="25"/>
    <x v="416"/>
    <x v="2946"/>
    <x v="0"/>
    <x v="55"/>
    <x v="1"/>
  </r>
  <r>
    <x v="55"/>
    <x v="252"/>
    <x v="7"/>
    <x v="7"/>
    <x v="1"/>
    <x v="30"/>
    <x v="21"/>
    <x v="396"/>
    <x v="2947"/>
    <x v="0"/>
    <x v="55"/>
    <x v="1"/>
  </r>
  <r>
    <x v="55"/>
    <x v="206"/>
    <x v="7"/>
    <x v="7"/>
    <x v="1"/>
    <x v="30"/>
    <x v="21"/>
    <x v="284"/>
    <x v="2948"/>
    <x v="0"/>
    <x v="55"/>
    <x v="1"/>
  </r>
  <r>
    <x v="55"/>
    <x v="332"/>
    <x v="7"/>
    <x v="7"/>
    <x v="1"/>
    <x v="30"/>
    <x v="21"/>
    <x v="397"/>
    <x v="1067"/>
    <x v="0"/>
    <x v="55"/>
    <x v="1"/>
  </r>
  <r>
    <x v="55"/>
    <x v="247"/>
    <x v="8"/>
    <x v="8"/>
    <x v="1"/>
    <x v="30"/>
    <x v="21"/>
    <x v="289"/>
    <x v="2949"/>
    <x v="0"/>
    <x v="55"/>
    <x v="1"/>
  </r>
  <r>
    <x v="55"/>
    <x v="254"/>
    <x v="8"/>
    <x v="8"/>
    <x v="1"/>
    <x v="30"/>
    <x v="21"/>
    <x v="326"/>
    <x v="764"/>
    <x v="0"/>
    <x v="55"/>
    <x v="1"/>
  </r>
  <r>
    <x v="55"/>
    <x v="318"/>
    <x v="8"/>
    <x v="8"/>
    <x v="1"/>
    <x v="30"/>
    <x v="21"/>
    <x v="388"/>
    <x v="2950"/>
    <x v="0"/>
    <x v="55"/>
    <x v="1"/>
  </r>
  <r>
    <x v="55"/>
    <x v="245"/>
    <x v="8"/>
    <x v="8"/>
    <x v="1"/>
    <x v="30"/>
    <x v="21"/>
    <x v="285"/>
    <x v="2064"/>
    <x v="0"/>
    <x v="55"/>
    <x v="1"/>
  </r>
  <r>
    <x v="55"/>
    <x v="245"/>
    <x v="8"/>
    <x v="8"/>
    <x v="1"/>
    <x v="30"/>
    <x v="25"/>
    <x v="285"/>
    <x v="2951"/>
    <x v="0"/>
    <x v="55"/>
    <x v="1"/>
  </r>
  <r>
    <x v="55"/>
    <x v="208"/>
    <x v="8"/>
    <x v="8"/>
    <x v="1"/>
    <x v="30"/>
    <x v="21"/>
    <x v="377"/>
    <x v="2952"/>
    <x v="0"/>
    <x v="55"/>
    <x v="1"/>
  </r>
  <r>
    <x v="55"/>
    <x v="319"/>
    <x v="8"/>
    <x v="8"/>
    <x v="1"/>
    <x v="30"/>
    <x v="21"/>
    <x v="350"/>
    <x v="2953"/>
    <x v="0"/>
    <x v="55"/>
    <x v="1"/>
  </r>
  <r>
    <x v="55"/>
    <x v="242"/>
    <x v="9"/>
    <x v="9"/>
    <x v="1"/>
    <x v="30"/>
    <x v="21"/>
    <x v="435"/>
    <x v="804"/>
    <x v="0"/>
    <x v="55"/>
    <x v="1"/>
  </r>
  <r>
    <x v="55"/>
    <x v="211"/>
    <x v="9"/>
    <x v="9"/>
    <x v="1"/>
    <x v="30"/>
    <x v="25"/>
    <x v="286"/>
    <x v="2954"/>
    <x v="0"/>
    <x v="55"/>
    <x v="1"/>
  </r>
  <r>
    <x v="55"/>
    <x v="331"/>
    <x v="9"/>
    <x v="9"/>
    <x v="1"/>
    <x v="30"/>
    <x v="25"/>
    <x v="391"/>
    <x v="2955"/>
    <x v="0"/>
    <x v="55"/>
    <x v="1"/>
  </r>
  <r>
    <x v="55"/>
    <x v="263"/>
    <x v="10"/>
    <x v="10"/>
    <x v="1"/>
    <x v="30"/>
    <x v="25"/>
    <x v="436"/>
    <x v="759"/>
    <x v="0"/>
    <x v="55"/>
    <x v="1"/>
  </r>
  <r>
    <x v="55"/>
    <x v="310"/>
    <x v="10"/>
    <x v="10"/>
    <x v="1"/>
    <x v="30"/>
    <x v="25"/>
    <x v="335"/>
    <x v="2956"/>
    <x v="0"/>
    <x v="55"/>
    <x v="1"/>
  </r>
  <r>
    <x v="55"/>
    <x v="239"/>
    <x v="10"/>
    <x v="10"/>
    <x v="1"/>
    <x v="30"/>
    <x v="25"/>
    <x v="419"/>
    <x v="1242"/>
    <x v="0"/>
    <x v="55"/>
    <x v="1"/>
  </r>
  <r>
    <x v="55"/>
    <x v="248"/>
    <x v="10"/>
    <x v="10"/>
    <x v="1"/>
    <x v="30"/>
    <x v="25"/>
    <x v="304"/>
    <x v="2957"/>
    <x v="0"/>
    <x v="55"/>
    <x v="1"/>
  </r>
  <r>
    <x v="55"/>
    <x v="248"/>
    <x v="10"/>
    <x v="10"/>
    <x v="1"/>
    <x v="30"/>
    <x v="21"/>
    <x v="304"/>
    <x v="2958"/>
    <x v="0"/>
    <x v="55"/>
    <x v="1"/>
  </r>
  <r>
    <x v="55"/>
    <x v="233"/>
    <x v="10"/>
    <x v="10"/>
    <x v="1"/>
    <x v="30"/>
    <x v="21"/>
    <x v="344"/>
    <x v="2959"/>
    <x v="0"/>
    <x v="55"/>
    <x v="1"/>
  </r>
  <r>
    <x v="55"/>
    <x v="200"/>
    <x v="11"/>
    <x v="11"/>
    <x v="1"/>
    <x v="30"/>
    <x v="25"/>
    <x v="351"/>
    <x v="2960"/>
    <x v="0"/>
    <x v="55"/>
    <x v="1"/>
  </r>
  <r>
    <x v="55"/>
    <x v="200"/>
    <x v="11"/>
    <x v="11"/>
    <x v="1"/>
    <x v="30"/>
    <x v="21"/>
    <x v="351"/>
    <x v="1024"/>
    <x v="0"/>
    <x v="55"/>
    <x v="1"/>
  </r>
  <r>
    <x v="55"/>
    <x v="202"/>
    <x v="11"/>
    <x v="11"/>
    <x v="1"/>
    <x v="30"/>
    <x v="26"/>
    <x v="305"/>
    <x v="2961"/>
    <x v="0"/>
    <x v="55"/>
    <x v="1"/>
  </r>
  <r>
    <x v="55"/>
    <x v="330"/>
    <x v="11"/>
    <x v="11"/>
    <x v="1"/>
    <x v="30"/>
    <x v="25"/>
    <x v="381"/>
    <x v="2962"/>
    <x v="0"/>
    <x v="55"/>
    <x v="1"/>
  </r>
  <r>
    <x v="55"/>
    <x v="274"/>
    <x v="11"/>
    <x v="11"/>
    <x v="1"/>
    <x v="30"/>
    <x v="25"/>
    <x v="404"/>
    <x v="2963"/>
    <x v="0"/>
    <x v="55"/>
    <x v="1"/>
  </r>
  <r>
    <x v="55"/>
    <x v="300"/>
    <x v="2"/>
    <x v="2"/>
    <x v="1"/>
    <x v="30"/>
    <x v="25"/>
    <x v="316"/>
    <x v="911"/>
    <x v="0"/>
    <x v="55"/>
    <x v="1"/>
  </r>
  <r>
    <x v="55"/>
    <x v="315"/>
    <x v="2"/>
    <x v="2"/>
    <x v="1"/>
    <x v="30"/>
    <x v="25"/>
    <x v="405"/>
    <x v="2964"/>
    <x v="0"/>
    <x v="55"/>
    <x v="1"/>
  </r>
  <r>
    <x v="55"/>
    <x v="334"/>
    <x v="2"/>
    <x v="2"/>
    <x v="1"/>
    <x v="30"/>
    <x v="21"/>
    <x v="406"/>
    <x v="2965"/>
    <x v="0"/>
    <x v="55"/>
    <x v="1"/>
  </r>
  <r>
    <x v="55"/>
    <x v="284"/>
    <x v="2"/>
    <x v="2"/>
    <x v="1"/>
    <x v="30"/>
    <x v="26"/>
    <x v="383"/>
    <x v="2966"/>
    <x v="0"/>
    <x v="55"/>
    <x v="1"/>
  </r>
  <r>
    <x v="55"/>
    <x v="270"/>
    <x v="2"/>
    <x v="2"/>
    <x v="1"/>
    <x v="30"/>
    <x v="26"/>
    <x v="363"/>
    <x v="2967"/>
    <x v="0"/>
    <x v="55"/>
    <x v="1"/>
  </r>
  <r>
    <x v="55"/>
    <x v="216"/>
    <x v="2"/>
    <x v="2"/>
    <x v="1"/>
    <x v="30"/>
    <x v="25"/>
    <x v="332"/>
    <x v="2968"/>
    <x v="0"/>
    <x v="55"/>
    <x v="1"/>
  </r>
  <r>
    <x v="55"/>
    <x v="223"/>
    <x v="2"/>
    <x v="2"/>
    <x v="1"/>
    <x v="30"/>
    <x v="21"/>
    <x v="434"/>
    <x v="2969"/>
    <x v="0"/>
    <x v="55"/>
    <x v="1"/>
  </r>
  <r>
    <x v="55"/>
    <x v="276"/>
    <x v="2"/>
    <x v="2"/>
    <x v="1"/>
    <x v="30"/>
    <x v="25"/>
    <x v="385"/>
    <x v="2970"/>
    <x v="0"/>
    <x v="55"/>
    <x v="1"/>
  </r>
  <r>
    <x v="55"/>
    <x v="276"/>
    <x v="2"/>
    <x v="2"/>
    <x v="1"/>
    <x v="30"/>
    <x v="21"/>
    <x v="385"/>
    <x v="2971"/>
    <x v="0"/>
    <x v="55"/>
    <x v="1"/>
  </r>
  <r>
    <x v="55"/>
    <x v="183"/>
    <x v="2"/>
    <x v="2"/>
    <x v="1"/>
    <x v="30"/>
    <x v="25"/>
    <x v="330"/>
    <x v="2972"/>
    <x v="0"/>
    <x v="55"/>
    <x v="1"/>
  </r>
  <r>
    <x v="55"/>
    <x v="285"/>
    <x v="6"/>
    <x v="6"/>
    <x v="1"/>
    <x v="30"/>
    <x v="21"/>
    <x v="409"/>
    <x v="2973"/>
    <x v="0"/>
    <x v="55"/>
    <x v="1"/>
  </r>
  <r>
    <x v="55"/>
    <x v="217"/>
    <x v="6"/>
    <x v="6"/>
    <x v="1"/>
    <x v="30"/>
    <x v="25"/>
    <x v="323"/>
    <x v="2974"/>
    <x v="0"/>
    <x v="55"/>
    <x v="1"/>
  </r>
  <r>
    <x v="55"/>
    <x v="265"/>
    <x v="6"/>
    <x v="6"/>
    <x v="1"/>
    <x v="30"/>
    <x v="25"/>
    <x v="386"/>
    <x v="816"/>
    <x v="0"/>
    <x v="55"/>
    <x v="1"/>
  </r>
  <r>
    <x v="55"/>
    <x v="265"/>
    <x v="6"/>
    <x v="6"/>
    <x v="1"/>
    <x v="30"/>
    <x v="26"/>
    <x v="386"/>
    <x v="2975"/>
    <x v="0"/>
    <x v="55"/>
    <x v="1"/>
  </r>
  <r>
    <x v="55"/>
    <x v="184"/>
    <x v="6"/>
    <x v="6"/>
    <x v="1"/>
    <x v="30"/>
    <x v="25"/>
    <x v="413"/>
    <x v="2976"/>
    <x v="0"/>
    <x v="55"/>
    <x v="1"/>
  </r>
  <r>
    <x v="55"/>
    <x v="236"/>
    <x v="6"/>
    <x v="6"/>
    <x v="1"/>
    <x v="30"/>
    <x v="26"/>
    <x v="371"/>
    <x v="2977"/>
    <x v="0"/>
    <x v="55"/>
    <x v="1"/>
  </r>
  <r>
    <x v="55"/>
    <x v="335"/>
    <x v="6"/>
    <x v="6"/>
    <x v="1"/>
    <x v="30"/>
    <x v="21"/>
    <x v="408"/>
    <x v="982"/>
    <x v="0"/>
    <x v="55"/>
    <x v="1"/>
  </r>
  <r>
    <x v="55"/>
    <x v="190"/>
    <x v="6"/>
    <x v="6"/>
    <x v="1"/>
    <x v="30"/>
    <x v="25"/>
    <x v="342"/>
    <x v="899"/>
    <x v="0"/>
    <x v="55"/>
    <x v="1"/>
  </r>
  <r>
    <x v="55"/>
    <x v="190"/>
    <x v="6"/>
    <x v="6"/>
    <x v="1"/>
    <x v="30"/>
    <x v="21"/>
    <x v="342"/>
    <x v="2978"/>
    <x v="0"/>
    <x v="55"/>
    <x v="1"/>
  </r>
  <r>
    <x v="55"/>
    <x v="332"/>
    <x v="7"/>
    <x v="7"/>
    <x v="1"/>
    <x v="17"/>
    <x v="26"/>
    <x v="397"/>
    <x v="2979"/>
    <x v="0"/>
    <x v="55"/>
    <x v="1"/>
  </r>
  <r>
    <x v="55"/>
    <x v="254"/>
    <x v="8"/>
    <x v="8"/>
    <x v="1"/>
    <x v="17"/>
    <x v="21"/>
    <x v="326"/>
    <x v="852"/>
    <x v="0"/>
    <x v="55"/>
    <x v="1"/>
  </r>
  <r>
    <x v="55"/>
    <x v="261"/>
    <x v="8"/>
    <x v="8"/>
    <x v="1"/>
    <x v="17"/>
    <x v="26"/>
    <x v="320"/>
    <x v="2839"/>
    <x v="0"/>
    <x v="55"/>
    <x v="1"/>
  </r>
  <r>
    <x v="55"/>
    <x v="323"/>
    <x v="8"/>
    <x v="8"/>
    <x v="1"/>
    <x v="17"/>
    <x v="26"/>
    <x v="367"/>
    <x v="2980"/>
    <x v="0"/>
    <x v="55"/>
    <x v="1"/>
  </r>
  <r>
    <x v="55"/>
    <x v="227"/>
    <x v="9"/>
    <x v="9"/>
    <x v="1"/>
    <x v="17"/>
    <x v="26"/>
    <x v="399"/>
    <x v="899"/>
    <x v="0"/>
    <x v="55"/>
    <x v="1"/>
  </r>
  <r>
    <x v="55"/>
    <x v="194"/>
    <x v="9"/>
    <x v="9"/>
    <x v="1"/>
    <x v="17"/>
    <x v="26"/>
    <x v="390"/>
    <x v="2981"/>
    <x v="0"/>
    <x v="55"/>
    <x v="1"/>
  </r>
  <r>
    <x v="55"/>
    <x v="338"/>
    <x v="9"/>
    <x v="9"/>
    <x v="1"/>
    <x v="17"/>
    <x v="25"/>
    <x v="425"/>
    <x v="2982"/>
    <x v="0"/>
    <x v="55"/>
    <x v="1"/>
  </r>
  <r>
    <x v="55"/>
    <x v="286"/>
    <x v="10"/>
    <x v="10"/>
    <x v="1"/>
    <x v="17"/>
    <x v="25"/>
    <x v="297"/>
    <x v="2983"/>
    <x v="0"/>
    <x v="55"/>
    <x v="1"/>
  </r>
  <r>
    <x v="55"/>
    <x v="263"/>
    <x v="10"/>
    <x v="10"/>
    <x v="1"/>
    <x v="17"/>
    <x v="26"/>
    <x v="436"/>
    <x v="2984"/>
    <x v="0"/>
    <x v="55"/>
    <x v="1"/>
  </r>
  <r>
    <x v="55"/>
    <x v="317"/>
    <x v="10"/>
    <x v="10"/>
    <x v="1"/>
    <x v="17"/>
    <x v="21"/>
    <x v="401"/>
    <x v="2985"/>
    <x v="0"/>
    <x v="55"/>
    <x v="1"/>
  </r>
  <r>
    <x v="55"/>
    <x v="248"/>
    <x v="10"/>
    <x v="10"/>
    <x v="1"/>
    <x v="17"/>
    <x v="25"/>
    <x v="304"/>
    <x v="2986"/>
    <x v="0"/>
    <x v="55"/>
    <x v="1"/>
  </r>
  <r>
    <x v="55"/>
    <x v="176"/>
    <x v="10"/>
    <x v="10"/>
    <x v="1"/>
    <x v="17"/>
    <x v="26"/>
    <x v="412"/>
    <x v="2987"/>
    <x v="0"/>
    <x v="55"/>
    <x v="1"/>
  </r>
  <r>
    <x v="55"/>
    <x v="249"/>
    <x v="11"/>
    <x v="11"/>
    <x v="1"/>
    <x v="17"/>
    <x v="25"/>
    <x v="359"/>
    <x v="2988"/>
    <x v="0"/>
    <x v="55"/>
    <x v="1"/>
  </r>
  <r>
    <x v="55"/>
    <x v="214"/>
    <x v="11"/>
    <x v="11"/>
    <x v="1"/>
    <x v="17"/>
    <x v="26"/>
    <x v="306"/>
    <x v="2989"/>
    <x v="0"/>
    <x v="55"/>
    <x v="1"/>
  </r>
  <r>
    <x v="55"/>
    <x v="275"/>
    <x v="11"/>
    <x v="11"/>
    <x v="1"/>
    <x v="17"/>
    <x v="25"/>
    <x v="307"/>
    <x v="835"/>
    <x v="0"/>
    <x v="55"/>
    <x v="1"/>
  </r>
  <r>
    <x v="55"/>
    <x v="300"/>
    <x v="2"/>
    <x v="2"/>
    <x v="1"/>
    <x v="17"/>
    <x v="25"/>
    <x v="316"/>
    <x v="905"/>
    <x v="0"/>
    <x v="55"/>
    <x v="1"/>
  </r>
  <r>
    <x v="55"/>
    <x v="182"/>
    <x v="2"/>
    <x v="2"/>
    <x v="1"/>
    <x v="17"/>
    <x v="25"/>
    <x v="392"/>
    <x v="2990"/>
    <x v="0"/>
    <x v="55"/>
    <x v="1"/>
  </r>
  <r>
    <x v="55"/>
    <x v="182"/>
    <x v="2"/>
    <x v="2"/>
    <x v="1"/>
    <x v="17"/>
    <x v="26"/>
    <x v="392"/>
    <x v="2991"/>
    <x v="0"/>
    <x v="55"/>
    <x v="1"/>
  </r>
  <r>
    <x v="55"/>
    <x v="246"/>
    <x v="2"/>
    <x v="2"/>
    <x v="1"/>
    <x v="17"/>
    <x v="25"/>
    <x v="287"/>
    <x v="2992"/>
    <x v="0"/>
    <x v="55"/>
    <x v="1"/>
  </r>
  <r>
    <x v="55"/>
    <x v="314"/>
    <x v="6"/>
    <x v="6"/>
    <x v="1"/>
    <x v="17"/>
    <x v="25"/>
    <x v="372"/>
    <x v="1746"/>
    <x v="0"/>
    <x v="55"/>
    <x v="1"/>
  </r>
  <r>
    <x v="55"/>
    <x v="314"/>
    <x v="6"/>
    <x v="6"/>
    <x v="1"/>
    <x v="17"/>
    <x v="26"/>
    <x v="372"/>
    <x v="2993"/>
    <x v="0"/>
    <x v="55"/>
    <x v="1"/>
  </r>
  <r>
    <x v="55"/>
    <x v="297"/>
    <x v="6"/>
    <x v="6"/>
    <x v="1"/>
    <x v="17"/>
    <x v="25"/>
    <x v="313"/>
    <x v="2994"/>
    <x v="0"/>
    <x v="55"/>
    <x v="1"/>
  </r>
  <r>
    <x v="55"/>
    <x v="335"/>
    <x v="6"/>
    <x v="6"/>
    <x v="1"/>
    <x v="17"/>
    <x v="25"/>
    <x v="408"/>
    <x v="2823"/>
    <x v="0"/>
    <x v="55"/>
    <x v="1"/>
  </r>
  <r>
    <x v="55"/>
    <x v="259"/>
    <x v="7"/>
    <x v="7"/>
    <x v="1"/>
    <x v="31"/>
    <x v="21"/>
    <x v="355"/>
    <x v="1231"/>
    <x v="0"/>
    <x v="55"/>
    <x v="1"/>
  </r>
  <r>
    <x v="55"/>
    <x v="260"/>
    <x v="7"/>
    <x v="7"/>
    <x v="1"/>
    <x v="31"/>
    <x v="21"/>
    <x v="437"/>
    <x v="2995"/>
    <x v="0"/>
    <x v="55"/>
    <x v="1"/>
  </r>
  <r>
    <x v="55"/>
    <x v="251"/>
    <x v="8"/>
    <x v="8"/>
    <x v="1"/>
    <x v="31"/>
    <x v="21"/>
    <x v="291"/>
    <x v="782"/>
    <x v="0"/>
    <x v="55"/>
    <x v="1"/>
  </r>
  <r>
    <x v="55"/>
    <x v="321"/>
    <x v="8"/>
    <x v="8"/>
    <x v="1"/>
    <x v="31"/>
    <x v="21"/>
    <x v="430"/>
    <x v="899"/>
    <x v="0"/>
    <x v="55"/>
    <x v="1"/>
  </r>
  <r>
    <x v="55"/>
    <x v="267"/>
    <x v="8"/>
    <x v="8"/>
    <x v="1"/>
    <x v="31"/>
    <x v="21"/>
    <x v="438"/>
    <x v="1212"/>
    <x v="0"/>
    <x v="55"/>
    <x v="1"/>
  </r>
  <r>
    <x v="55"/>
    <x v="245"/>
    <x v="8"/>
    <x v="8"/>
    <x v="1"/>
    <x v="31"/>
    <x v="21"/>
    <x v="285"/>
    <x v="2996"/>
    <x v="0"/>
    <x v="55"/>
    <x v="1"/>
  </r>
  <r>
    <x v="55"/>
    <x v="173"/>
    <x v="8"/>
    <x v="8"/>
    <x v="1"/>
    <x v="31"/>
    <x v="21"/>
    <x v="378"/>
    <x v="905"/>
    <x v="0"/>
    <x v="55"/>
    <x v="1"/>
  </r>
  <r>
    <x v="55"/>
    <x v="337"/>
    <x v="9"/>
    <x v="9"/>
    <x v="1"/>
    <x v="31"/>
    <x v="21"/>
    <x v="424"/>
    <x v="2997"/>
    <x v="0"/>
    <x v="55"/>
    <x v="1"/>
  </r>
  <r>
    <x v="55"/>
    <x v="303"/>
    <x v="9"/>
    <x v="9"/>
    <x v="1"/>
    <x v="31"/>
    <x v="21"/>
    <x v="327"/>
    <x v="2998"/>
    <x v="0"/>
    <x v="55"/>
    <x v="1"/>
  </r>
  <r>
    <x v="55"/>
    <x v="194"/>
    <x v="9"/>
    <x v="9"/>
    <x v="1"/>
    <x v="31"/>
    <x v="21"/>
    <x v="390"/>
    <x v="765"/>
    <x v="0"/>
    <x v="55"/>
    <x v="1"/>
  </r>
  <r>
    <x v="55"/>
    <x v="290"/>
    <x v="9"/>
    <x v="9"/>
    <x v="1"/>
    <x v="31"/>
    <x v="21"/>
    <x v="302"/>
    <x v="2999"/>
    <x v="0"/>
    <x v="55"/>
    <x v="1"/>
  </r>
  <r>
    <x v="55"/>
    <x v="333"/>
    <x v="9"/>
    <x v="9"/>
    <x v="1"/>
    <x v="31"/>
    <x v="21"/>
    <x v="400"/>
    <x v="1219"/>
    <x v="0"/>
    <x v="55"/>
    <x v="1"/>
  </r>
  <r>
    <x v="55"/>
    <x v="211"/>
    <x v="9"/>
    <x v="9"/>
    <x v="1"/>
    <x v="31"/>
    <x v="21"/>
    <x v="286"/>
    <x v="3000"/>
    <x v="0"/>
    <x v="55"/>
    <x v="1"/>
  </r>
  <r>
    <x v="55"/>
    <x v="331"/>
    <x v="9"/>
    <x v="9"/>
    <x v="1"/>
    <x v="31"/>
    <x v="25"/>
    <x v="391"/>
    <x v="3001"/>
    <x v="0"/>
    <x v="55"/>
    <x v="1"/>
  </r>
  <r>
    <x v="55"/>
    <x v="230"/>
    <x v="9"/>
    <x v="9"/>
    <x v="1"/>
    <x v="31"/>
    <x v="25"/>
    <x v="283"/>
    <x v="804"/>
    <x v="0"/>
    <x v="55"/>
    <x v="1"/>
  </r>
  <r>
    <x v="55"/>
    <x v="286"/>
    <x v="10"/>
    <x v="10"/>
    <x v="1"/>
    <x v="31"/>
    <x v="25"/>
    <x v="297"/>
    <x v="859"/>
    <x v="0"/>
    <x v="55"/>
    <x v="1"/>
  </r>
  <r>
    <x v="55"/>
    <x v="186"/>
    <x v="10"/>
    <x v="10"/>
    <x v="1"/>
    <x v="31"/>
    <x v="25"/>
    <x v="321"/>
    <x v="3002"/>
    <x v="0"/>
    <x v="55"/>
    <x v="1"/>
  </r>
  <r>
    <x v="55"/>
    <x v="248"/>
    <x v="10"/>
    <x v="10"/>
    <x v="1"/>
    <x v="31"/>
    <x v="25"/>
    <x v="304"/>
    <x v="3003"/>
    <x v="0"/>
    <x v="55"/>
    <x v="1"/>
  </r>
  <r>
    <x v="55"/>
    <x v="176"/>
    <x v="10"/>
    <x v="10"/>
    <x v="1"/>
    <x v="31"/>
    <x v="25"/>
    <x v="412"/>
    <x v="3004"/>
    <x v="0"/>
    <x v="55"/>
    <x v="1"/>
  </r>
  <r>
    <x v="55"/>
    <x v="200"/>
    <x v="11"/>
    <x v="11"/>
    <x v="1"/>
    <x v="31"/>
    <x v="25"/>
    <x v="351"/>
    <x v="3005"/>
    <x v="0"/>
    <x v="55"/>
    <x v="1"/>
  </r>
  <r>
    <x v="55"/>
    <x v="282"/>
    <x v="11"/>
    <x v="11"/>
    <x v="1"/>
    <x v="31"/>
    <x v="25"/>
    <x v="358"/>
    <x v="3006"/>
    <x v="0"/>
    <x v="55"/>
    <x v="1"/>
  </r>
  <r>
    <x v="55"/>
    <x v="272"/>
    <x v="11"/>
    <x v="11"/>
    <x v="1"/>
    <x v="31"/>
    <x v="25"/>
    <x v="360"/>
    <x v="772"/>
    <x v="0"/>
    <x v="55"/>
    <x v="1"/>
  </r>
  <r>
    <x v="55"/>
    <x v="299"/>
    <x v="11"/>
    <x v="11"/>
    <x v="1"/>
    <x v="31"/>
    <x v="25"/>
    <x v="315"/>
    <x v="900"/>
    <x v="0"/>
    <x v="55"/>
    <x v="1"/>
  </r>
  <r>
    <x v="55"/>
    <x v="330"/>
    <x v="11"/>
    <x v="11"/>
    <x v="1"/>
    <x v="31"/>
    <x v="21"/>
    <x v="381"/>
    <x v="2015"/>
    <x v="0"/>
    <x v="55"/>
    <x v="1"/>
  </r>
  <r>
    <x v="55"/>
    <x v="334"/>
    <x v="2"/>
    <x v="2"/>
    <x v="1"/>
    <x v="31"/>
    <x v="25"/>
    <x v="406"/>
    <x v="1134"/>
    <x v="0"/>
    <x v="55"/>
    <x v="1"/>
  </r>
  <r>
    <x v="55"/>
    <x v="221"/>
    <x v="2"/>
    <x v="2"/>
    <x v="1"/>
    <x v="31"/>
    <x v="25"/>
    <x v="347"/>
    <x v="896"/>
    <x v="0"/>
    <x v="55"/>
    <x v="1"/>
  </r>
  <r>
    <x v="55"/>
    <x v="280"/>
    <x v="2"/>
    <x v="2"/>
    <x v="1"/>
    <x v="31"/>
    <x v="25"/>
    <x v="295"/>
    <x v="3007"/>
    <x v="0"/>
    <x v="55"/>
    <x v="1"/>
  </r>
  <r>
    <x v="55"/>
    <x v="257"/>
    <x v="2"/>
    <x v="2"/>
    <x v="1"/>
    <x v="31"/>
    <x v="25"/>
    <x v="410"/>
    <x v="764"/>
    <x v="0"/>
    <x v="55"/>
    <x v="1"/>
  </r>
  <r>
    <x v="55"/>
    <x v="223"/>
    <x v="2"/>
    <x v="2"/>
    <x v="1"/>
    <x v="31"/>
    <x v="25"/>
    <x v="434"/>
    <x v="1242"/>
    <x v="0"/>
    <x v="55"/>
    <x v="1"/>
  </r>
  <r>
    <x v="55"/>
    <x v="276"/>
    <x v="2"/>
    <x v="2"/>
    <x v="1"/>
    <x v="31"/>
    <x v="25"/>
    <x v="385"/>
    <x v="2734"/>
    <x v="0"/>
    <x v="55"/>
    <x v="1"/>
  </r>
  <r>
    <x v="55"/>
    <x v="281"/>
    <x v="6"/>
    <x v="6"/>
    <x v="1"/>
    <x v="31"/>
    <x v="25"/>
    <x v="395"/>
    <x v="3008"/>
    <x v="0"/>
    <x v="55"/>
    <x v="1"/>
  </r>
  <r>
    <x v="55"/>
    <x v="265"/>
    <x v="6"/>
    <x v="6"/>
    <x v="1"/>
    <x v="31"/>
    <x v="25"/>
    <x v="386"/>
    <x v="3009"/>
    <x v="0"/>
    <x v="55"/>
    <x v="1"/>
  </r>
  <r>
    <x v="55"/>
    <x v="203"/>
    <x v="6"/>
    <x v="6"/>
    <x v="1"/>
    <x v="31"/>
    <x v="25"/>
    <x v="288"/>
    <x v="3010"/>
    <x v="0"/>
    <x v="55"/>
    <x v="1"/>
  </r>
  <r>
    <x v="55"/>
    <x v="204"/>
    <x v="6"/>
    <x v="6"/>
    <x v="1"/>
    <x v="31"/>
    <x v="25"/>
    <x v="317"/>
    <x v="772"/>
    <x v="0"/>
    <x v="55"/>
    <x v="1"/>
  </r>
  <r>
    <x v="55"/>
    <x v="271"/>
    <x v="6"/>
    <x v="6"/>
    <x v="1"/>
    <x v="31"/>
    <x v="25"/>
    <x v="426"/>
    <x v="3011"/>
    <x v="0"/>
    <x v="55"/>
    <x v="1"/>
  </r>
  <r>
    <x v="55"/>
    <x v="229"/>
    <x v="6"/>
    <x v="6"/>
    <x v="1"/>
    <x v="31"/>
    <x v="25"/>
    <x v="281"/>
    <x v="3012"/>
    <x v="0"/>
    <x v="55"/>
    <x v="1"/>
  </r>
  <r>
    <x v="55"/>
    <x v="190"/>
    <x v="6"/>
    <x v="6"/>
    <x v="1"/>
    <x v="31"/>
    <x v="25"/>
    <x v="342"/>
    <x v="1303"/>
    <x v="0"/>
    <x v="55"/>
    <x v="1"/>
  </r>
  <r>
    <x v="55"/>
    <x v="327"/>
    <x v="7"/>
    <x v="7"/>
    <x v="1"/>
    <x v="32"/>
    <x v="21"/>
    <x v="387"/>
    <x v="887"/>
    <x v="0"/>
    <x v="55"/>
    <x v="1"/>
  </r>
  <r>
    <x v="55"/>
    <x v="288"/>
    <x v="7"/>
    <x v="7"/>
    <x v="1"/>
    <x v="32"/>
    <x v="21"/>
    <x v="439"/>
    <x v="2985"/>
    <x v="0"/>
    <x v="55"/>
    <x v="1"/>
  </r>
  <r>
    <x v="55"/>
    <x v="309"/>
    <x v="7"/>
    <x v="7"/>
    <x v="1"/>
    <x v="32"/>
    <x v="21"/>
    <x v="334"/>
    <x v="3013"/>
    <x v="0"/>
    <x v="55"/>
    <x v="1"/>
  </r>
  <r>
    <x v="55"/>
    <x v="206"/>
    <x v="7"/>
    <x v="7"/>
    <x v="1"/>
    <x v="32"/>
    <x v="21"/>
    <x v="284"/>
    <x v="1268"/>
    <x v="0"/>
    <x v="55"/>
    <x v="1"/>
  </r>
  <r>
    <x v="55"/>
    <x v="171"/>
    <x v="7"/>
    <x v="7"/>
    <x v="1"/>
    <x v="32"/>
    <x v="21"/>
    <x v="429"/>
    <x v="3014"/>
    <x v="0"/>
    <x v="55"/>
    <x v="1"/>
  </r>
  <r>
    <x v="55"/>
    <x v="192"/>
    <x v="8"/>
    <x v="8"/>
    <x v="1"/>
    <x v="32"/>
    <x v="21"/>
    <x v="300"/>
    <x v="3015"/>
    <x v="0"/>
    <x v="55"/>
    <x v="1"/>
  </r>
  <r>
    <x v="55"/>
    <x v="289"/>
    <x v="8"/>
    <x v="8"/>
    <x v="1"/>
    <x v="32"/>
    <x v="21"/>
    <x v="301"/>
    <x v="3016"/>
    <x v="0"/>
    <x v="55"/>
    <x v="1"/>
  </r>
  <r>
    <x v="55"/>
    <x v="254"/>
    <x v="8"/>
    <x v="8"/>
    <x v="1"/>
    <x v="32"/>
    <x v="21"/>
    <x v="326"/>
    <x v="3017"/>
    <x v="0"/>
    <x v="55"/>
    <x v="1"/>
  </r>
  <r>
    <x v="55"/>
    <x v="207"/>
    <x v="8"/>
    <x v="8"/>
    <x v="1"/>
    <x v="32"/>
    <x v="21"/>
    <x v="374"/>
    <x v="3018"/>
    <x v="0"/>
    <x v="55"/>
    <x v="1"/>
  </r>
  <r>
    <x v="55"/>
    <x v="208"/>
    <x v="8"/>
    <x v="8"/>
    <x v="1"/>
    <x v="32"/>
    <x v="21"/>
    <x v="377"/>
    <x v="3019"/>
    <x v="0"/>
    <x v="55"/>
    <x v="1"/>
  </r>
  <r>
    <x v="55"/>
    <x v="337"/>
    <x v="9"/>
    <x v="9"/>
    <x v="1"/>
    <x v="32"/>
    <x v="21"/>
    <x v="424"/>
    <x v="3020"/>
    <x v="0"/>
    <x v="55"/>
    <x v="1"/>
  </r>
  <r>
    <x v="55"/>
    <x v="292"/>
    <x v="9"/>
    <x v="9"/>
    <x v="1"/>
    <x v="32"/>
    <x v="21"/>
    <x v="352"/>
    <x v="3021"/>
    <x v="0"/>
    <x v="55"/>
    <x v="1"/>
  </r>
  <r>
    <x v="55"/>
    <x v="290"/>
    <x v="9"/>
    <x v="9"/>
    <x v="1"/>
    <x v="32"/>
    <x v="21"/>
    <x v="302"/>
    <x v="3022"/>
    <x v="0"/>
    <x v="55"/>
    <x v="1"/>
  </r>
  <r>
    <x v="55"/>
    <x v="211"/>
    <x v="9"/>
    <x v="9"/>
    <x v="1"/>
    <x v="32"/>
    <x v="21"/>
    <x v="286"/>
    <x v="3023"/>
    <x v="0"/>
    <x v="55"/>
    <x v="1"/>
  </r>
  <r>
    <x v="55"/>
    <x v="219"/>
    <x v="9"/>
    <x v="9"/>
    <x v="1"/>
    <x v="32"/>
    <x v="25"/>
    <x v="308"/>
    <x v="1132"/>
    <x v="0"/>
    <x v="55"/>
    <x v="1"/>
  </r>
  <r>
    <x v="55"/>
    <x v="331"/>
    <x v="9"/>
    <x v="9"/>
    <x v="1"/>
    <x v="32"/>
    <x v="25"/>
    <x v="391"/>
    <x v="3024"/>
    <x v="0"/>
    <x v="55"/>
    <x v="1"/>
  </r>
  <r>
    <x v="55"/>
    <x v="331"/>
    <x v="9"/>
    <x v="9"/>
    <x v="1"/>
    <x v="32"/>
    <x v="26"/>
    <x v="391"/>
    <x v="3025"/>
    <x v="0"/>
    <x v="55"/>
    <x v="1"/>
  </r>
  <r>
    <x v="55"/>
    <x v="286"/>
    <x v="10"/>
    <x v="10"/>
    <x v="1"/>
    <x v="32"/>
    <x v="25"/>
    <x v="297"/>
    <x v="3026"/>
    <x v="0"/>
    <x v="55"/>
    <x v="1"/>
  </r>
  <r>
    <x v="55"/>
    <x v="263"/>
    <x v="10"/>
    <x v="10"/>
    <x v="1"/>
    <x v="32"/>
    <x v="25"/>
    <x v="436"/>
    <x v="3027"/>
    <x v="0"/>
    <x v="55"/>
    <x v="1"/>
  </r>
  <r>
    <x v="55"/>
    <x v="263"/>
    <x v="10"/>
    <x v="10"/>
    <x v="1"/>
    <x v="32"/>
    <x v="26"/>
    <x v="436"/>
    <x v="531"/>
    <x v="0"/>
    <x v="55"/>
    <x v="1"/>
  </r>
  <r>
    <x v="55"/>
    <x v="310"/>
    <x v="10"/>
    <x v="10"/>
    <x v="1"/>
    <x v="32"/>
    <x v="25"/>
    <x v="335"/>
    <x v="1212"/>
    <x v="0"/>
    <x v="55"/>
    <x v="1"/>
  </r>
  <r>
    <x v="55"/>
    <x v="231"/>
    <x v="10"/>
    <x v="10"/>
    <x v="1"/>
    <x v="32"/>
    <x v="25"/>
    <x v="402"/>
    <x v="3028"/>
    <x v="0"/>
    <x v="55"/>
    <x v="1"/>
  </r>
  <r>
    <x v="55"/>
    <x v="339"/>
    <x v="10"/>
    <x v="10"/>
    <x v="1"/>
    <x v="32"/>
    <x v="26"/>
    <x v="427"/>
    <x v="3029"/>
    <x v="0"/>
    <x v="55"/>
    <x v="1"/>
  </r>
  <r>
    <x v="55"/>
    <x v="189"/>
    <x v="10"/>
    <x v="10"/>
    <x v="1"/>
    <x v="32"/>
    <x v="26"/>
    <x v="345"/>
    <x v="3030"/>
    <x v="0"/>
    <x v="55"/>
    <x v="1"/>
  </r>
  <r>
    <x v="55"/>
    <x v="200"/>
    <x v="11"/>
    <x v="11"/>
    <x v="1"/>
    <x v="32"/>
    <x v="25"/>
    <x v="351"/>
    <x v="3031"/>
    <x v="0"/>
    <x v="55"/>
    <x v="1"/>
  </r>
  <r>
    <x v="55"/>
    <x v="282"/>
    <x v="11"/>
    <x v="11"/>
    <x v="1"/>
    <x v="32"/>
    <x v="25"/>
    <x v="358"/>
    <x v="3032"/>
    <x v="0"/>
    <x v="55"/>
    <x v="1"/>
  </r>
  <r>
    <x v="55"/>
    <x v="187"/>
    <x v="11"/>
    <x v="11"/>
    <x v="1"/>
    <x v="32"/>
    <x v="25"/>
    <x v="328"/>
    <x v="3033"/>
    <x v="0"/>
    <x v="55"/>
    <x v="1"/>
  </r>
  <r>
    <x v="55"/>
    <x v="202"/>
    <x v="11"/>
    <x v="11"/>
    <x v="1"/>
    <x v="32"/>
    <x v="26"/>
    <x v="305"/>
    <x v="905"/>
    <x v="0"/>
    <x v="55"/>
    <x v="1"/>
  </r>
  <r>
    <x v="55"/>
    <x v="311"/>
    <x v="11"/>
    <x v="11"/>
    <x v="1"/>
    <x v="32"/>
    <x v="25"/>
    <x v="440"/>
    <x v="3034"/>
    <x v="0"/>
    <x v="55"/>
    <x v="1"/>
  </r>
  <r>
    <x v="55"/>
    <x v="274"/>
    <x v="11"/>
    <x v="11"/>
    <x v="1"/>
    <x v="32"/>
    <x v="25"/>
    <x v="404"/>
    <x v="3035"/>
    <x v="0"/>
    <x v="55"/>
    <x v="1"/>
  </r>
  <r>
    <x v="55"/>
    <x v="300"/>
    <x v="2"/>
    <x v="2"/>
    <x v="1"/>
    <x v="32"/>
    <x v="25"/>
    <x v="316"/>
    <x v="2444"/>
    <x v="0"/>
    <x v="55"/>
    <x v="1"/>
  </r>
  <r>
    <x v="55"/>
    <x v="215"/>
    <x v="2"/>
    <x v="2"/>
    <x v="1"/>
    <x v="32"/>
    <x v="25"/>
    <x v="322"/>
    <x v="3036"/>
    <x v="0"/>
    <x v="55"/>
    <x v="1"/>
  </r>
  <r>
    <x v="55"/>
    <x v="182"/>
    <x v="2"/>
    <x v="2"/>
    <x v="1"/>
    <x v="32"/>
    <x v="26"/>
    <x v="392"/>
    <x v="3037"/>
    <x v="0"/>
    <x v="55"/>
    <x v="1"/>
  </r>
  <r>
    <x v="55"/>
    <x v="295"/>
    <x v="2"/>
    <x v="2"/>
    <x v="1"/>
    <x v="32"/>
    <x v="25"/>
    <x v="310"/>
    <x v="3038"/>
    <x v="0"/>
    <x v="55"/>
    <x v="1"/>
  </r>
  <r>
    <x v="55"/>
    <x v="307"/>
    <x v="2"/>
    <x v="2"/>
    <x v="1"/>
    <x v="32"/>
    <x v="25"/>
    <x v="441"/>
    <x v="552"/>
    <x v="0"/>
    <x v="55"/>
    <x v="1"/>
  </r>
  <r>
    <x v="55"/>
    <x v="240"/>
    <x v="2"/>
    <x v="2"/>
    <x v="1"/>
    <x v="32"/>
    <x v="26"/>
    <x v="442"/>
    <x v="3039"/>
    <x v="0"/>
    <x v="55"/>
    <x v="1"/>
  </r>
  <r>
    <x v="55"/>
    <x v="316"/>
    <x v="2"/>
    <x v="2"/>
    <x v="1"/>
    <x v="32"/>
    <x v="26"/>
    <x v="348"/>
    <x v="3040"/>
    <x v="0"/>
    <x v="55"/>
    <x v="1"/>
  </r>
  <r>
    <x v="55"/>
    <x v="276"/>
    <x v="2"/>
    <x v="2"/>
    <x v="1"/>
    <x v="32"/>
    <x v="25"/>
    <x v="385"/>
    <x v="3041"/>
    <x v="0"/>
    <x v="55"/>
    <x v="1"/>
  </r>
  <r>
    <x v="55"/>
    <x v="246"/>
    <x v="2"/>
    <x v="2"/>
    <x v="1"/>
    <x v="32"/>
    <x v="26"/>
    <x v="287"/>
    <x v="1"/>
    <x v="593"/>
    <x v="55"/>
    <x v="1"/>
  </r>
  <r>
    <x v="55"/>
    <x v="264"/>
    <x v="6"/>
    <x v="6"/>
    <x v="1"/>
    <x v="32"/>
    <x v="25"/>
    <x v="311"/>
    <x v="3042"/>
    <x v="0"/>
    <x v="55"/>
    <x v="1"/>
  </r>
  <r>
    <x v="55"/>
    <x v="281"/>
    <x v="6"/>
    <x v="6"/>
    <x v="1"/>
    <x v="32"/>
    <x v="25"/>
    <x v="395"/>
    <x v="3043"/>
    <x v="0"/>
    <x v="55"/>
    <x v="1"/>
  </r>
  <r>
    <x v="55"/>
    <x v="217"/>
    <x v="6"/>
    <x v="6"/>
    <x v="1"/>
    <x v="32"/>
    <x v="25"/>
    <x v="323"/>
    <x v="3044"/>
    <x v="0"/>
    <x v="55"/>
    <x v="1"/>
  </r>
  <r>
    <x v="55"/>
    <x v="305"/>
    <x v="6"/>
    <x v="6"/>
    <x v="1"/>
    <x v="32"/>
    <x v="25"/>
    <x v="331"/>
    <x v="391"/>
    <x v="0"/>
    <x v="55"/>
    <x v="1"/>
  </r>
  <r>
    <x v="55"/>
    <x v="262"/>
    <x v="9"/>
    <x v="9"/>
    <x v="1"/>
    <x v="33"/>
    <x v="26"/>
    <x v="368"/>
    <x v="3045"/>
    <x v="0"/>
    <x v="55"/>
    <x v="1"/>
  </r>
  <r>
    <x v="55"/>
    <x v="255"/>
    <x v="9"/>
    <x v="9"/>
    <x v="1"/>
    <x v="33"/>
    <x v="25"/>
    <x v="293"/>
    <x v="146"/>
    <x v="0"/>
    <x v="55"/>
    <x v="1"/>
  </r>
  <r>
    <x v="55"/>
    <x v="255"/>
    <x v="9"/>
    <x v="9"/>
    <x v="1"/>
    <x v="33"/>
    <x v="26"/>
    <x v="293"/>
    <x v="3046"/>
    <x v="0"/>
    <x v="55"/>
    <x v="1"/>
  </r>
  <r>
    <x v="55"/>
    <x v="263"/>
    <x v="10"/>
    <x v="10"/>
    <x v="1"/>
    <x v="33"/>
    <x v="26"/>
    <x v="436"/>
    <x v="3047"/>
    <x v="0"/>
    <x v="55"/>
    <x v="1"/>
  </r>
  <r>
    <x v="55"/>
    <x v="176"/>
    <x v="10"/>
    <x v="10"/>
    <x v="1"/>
    <x v="33"/>
    <x v="26"/>
    <x v="412"/>
    <x v="3048"/>
    <x v="0"/>
    <x v="55"/>
    <x v="1"/>
  </r>
  <r>
    <x v="55"/>
    <x v="269"/>
    <x v="11"/>
    <x v="11"/>
    <x v="1"/>
    <x v="33"/>
    <x v="25"/>
    <x v="403"/>
    <x v="785"/>
    <x v="0"/>
    <x v="55"/>
    <x v="1"/>
  </r>
  <r>
    <x v="55"/>
    <x v="200"/>
    <x v="11"/>
    <x v="11"/>
    <x v="1"/>
    <x v="33"/>
    <x v="25"/>
    <x v="351"/>
    <x v="1067"/>
    <x v="0"/>
    <x v="55"/>
    <x v="1"/>
  </r>
  <r>
    <x v="55"/>
    <x v="311"/>
    <x v="11"/>
    <x v="11"/>
    <x v="1"/>
    <x v="33"/>
    <x v="26"/>
    <x v="440"/>
    <x v="1"/>
    <x v="594"/>
    <x v="55"/>
    <x v="1"/>
  </r>
  <r>
    <x v="55"/>
    <x v="330"/>
    <x v="11"/>
    <x v="11"/>
    <x v="1"/>
    <x v="33"/>
    <x v="25"/>
    <x v="381"/>
    <x v="3049"/>
    <x v="0"/>
    <x v="55"/>
    <x v="1"/>
  </r>
  <r>
    <x v="55"/>
    <x v="181"/>
    <x v="11"/>
    <x v="11"/>
    <x v="1"/>
    <x v="33"/>
    <x v="21"/>
    <x v="362"/>
    <x v="3050"/>
    <x v="0"/>
    <x v="55"/>
    <x v="1"/>
  </r>
  <r>
    <x v="55"/>
    <x v="334"/>
    <x v="2"/>
    <x v="2"/>
    <x v="1"/>
    <x v="33"/>
    <x v="26"/>
    <x v="406"/>
    <x v="3051"/>
    <x v="0"/>
    <x v="55"/>
    <x v="1"/>
  </r>
  <r>
    <x v="55"/>
    <x v="284"/>
    <x v="2"/>
    <x v="2"/>
    <x v="1"/>
    <x v="33"/>
    <x v="26"/>
    <x v="383"/>
    <x v="3052"/>
    <x v="0"/>
    <x v="55"/>
    <x v="1"/>
  </r>
  <r>
    <x v="55"/>
    <x v="222"/>
    <x v="2"/>
    <x v="2"/>
    <x v="1"/>
    <x v="33"/>
    <x v="25"/>
    <x v="384"/>
    <x v="951"/>
    <x v="0"/>
    <x v="55"/>
    <x v="1"/>
  </r>
  <r>
    <x v="55"/>
    <x v="270"/>
    <x v="2"/>
    <x v="2"/>
    <x v="1"/>
    <x v="33"/>
    <x v="26"/>
    <x v="363"/>
    <x v="3053"/>
    <x v="0"/>
    <x v="55"/>
    <x v="1"/>
  </r>
  <r>
    <x v="55"/>
    <x v="240"/>
    <x v="2"/>
    <x v="2"/>
    <x v="1"/>
    <x v="33"/>
    <x v="26"/>
    <x v="442"/>
    <x v="3054"/>
    <x v="0"/>
    <x v="55"/>
    <x v="1"/>
  </r>
  <r>
    <x v="55"/>
    <x v="257"/>
    <x v="2"/>
    <x v="2"/>
    <x v="1"/>
    <x v="33"/>
    <x v="26"/>
    <x v="410"/>
    <x v="3055"/>
    <x v="0"/>
    <x v="55"/>
    <x v="1"/>
  </r>
  <r>
    <x v="55"/>
    <x v="183"/>
    <x v="2"/>
    <x v="2"/>
    <x v="1"/>
    <x v="33"/>
    <x v="25"/>
    <x v="330"/>
    <x v="3056"/>
    <x v="0"/>
    <x v="55"/>
    <x v="1"/>
  </r>
  <r>
    <x v="55"/>
    <x v="335"/>
    <x v="6"/>
    <x v="6"/>
    <x v="1"/>
    <x v="33"/>
    <x v="21"/>
    <x v="408"/>
    <x v="3050"/>
    <x v="0"/>
    <x v="55"/>
    <x v="1"/>
  </r>
  <r>
    <x v="55"/>
    <x v="249"/>
    <x v="11"/>
    <x v="11"/>
    <x v="1"/>
    <x v="37"/>
    <x v="25"/>
    <x v="359"/>
    <x v="3057"/>
    <x v="0"/>
    <x v="55"/>
    <x v="1"/>
  </r>
  <r>
    <x v="55"/>
    <x v="286"/>
    <x v="10"/>
    <x v="10"/>
    <x v="1"/>
    <x v="34"/>
    <x v="25"/>
    <x v="297"/>
    <x v="3058"/>
    <x v="0"/>
    <x v="55"/>
    <x v="1"/>
  </r>
  <r>
    <x v="55"/>
    <x v="232"/>
    <x v="10"/>
    <x v="10"/>
    <x v="1"/>
    <x v="34"/>
    <x v="25"/>
    <x v="290"/>
    <x v="530"/>
    <x v="0"/>
    <x v="55"/>
    <x v="1"/>
  </r>
  <r>
    <x v="55"/>
    <x v="282"/>
    <x v="11"/>
    <x v="11"/>
    <x v="1"/>
    <x v="34"/>
    <x v="25"/>
    <x v="358"/>
    <x v="3059"/>
    <x v="0"/>
    <x v="55"/>
    <x v="1"/>
  </r>
  <r>
    <x v="55"/>
    <x v="307"/>
    <x v="2"/>
    <x v="2"/>
    <x v="1"/>
    <x v="34"/>
    <x v="25"/>
    <x v="441"/>
    <x v="53"/>
    <x v="0"/>
    <x v="55"/>
    <x v="1"/>
  </r>
  <r>
    <x v="55"/>
    <x v="246"/>
    <x v="2"/>
    <x v="2"/>
    <x v="1"/>
    <x v="34"/>
    <x v="25"/>
    <x v="287"/>
    <x v="735"/>
    <x v="0"/>
    <x v="55"/>
    <x v="1"/>
  </r>
  <r>
    <x v="55"/>
    <x v="281"/>
    <x v="6"/>
    <x v="6"/>
    <x v="1"/>
    <x v="34"/>
    <x v="25"/>
    <x v="395"/>
    <x v="3060"/>
    <x v="0"/>
    <x v="55"/>
    <x v="1"/>
  </r>
  <r>
    <x v="55"/>
    <x v="288"/>
    <x v="7"/>
    <x v="7"/>
    <x v="1"/>
    <x v="18"/>
    <x v="21"/>
    <x v="439"/>
    <x v="3061"/>
    <x v="0"/>
    <x v="55"/>
    <x v="1"/>
  </r>
  <r>
    <x v="55"/>
    <x v="206"/>
    <x v="7"/>
    <x v="7"/>
    <x v="1"/>
    <x v="18"/>
    <x v="21"/>
    <x v="284"/>
    <x v="3062"/>
    <x v="0"/>
    <x v="55"/>
    <x v="1"/>
  </r>
  <r>
    <x v="55"/>
    <x v="195"/>
    <x v="8"/>
    <x v="8"/>
    <x v="1"/>
    <x v="18"/>
    <x v="21"/>
    <x v="373"/>
    <x v="735"/>
    <x v="0"/>
    <x v="55"/>
    <x v="1"/>
  </r>
  <r>
    <x v="55"/>
    <x v="323"/>
    <x v="8"/>
    <x v="8"/>
    <x v="1"/>
    <x v="18"/>
    <x v="21"/>
    <x v="367"/>
    <x v="735"/>
    <x v="0"/>
    <x v="55"/>
    <x v="1"/>
  </r>
  <r>
    <x v="55"/>
    <x v="245"/>
    <x v="8"/>
    <x v="8"/>
    <x v="1"/>
    <x v="18"/>
    <x v="21"/>
    <x v="285"/>
    <x v="3063"/>
    <x v="0"/>
    <x v="55"/>
    <x v="1"/>
  </r>
  <r>
    <x v="55"/>
    <x v="208"/>
    <x v="8"/>
    <x v="8"/>
    <x v="1"/>
    <x v="18"/>
    <x v="21"/>
    <x v="377"/>
    <x v="736"/>
    <x v="0"/>
    <x v="55"/>
    <x v="1"/>
  </r>
  <r>
    <x v="55"/>
    <x v="319"/>
    <x v="8"/>
    <x v="8"/>
    <x v="1"/>
    <x v="18"/>
    <x v="21"/>
    <x v="350"/>
    <x v="3064"/>
    <x v="0"/>
    <x v="55"/>
    <x v="1"/>
  </r>
  <r>
    <x v="55"/>
    <x v="227"/>
    <x v="9"/>
    <x v="9"/>
    <x v="1"/>
    <x v="18"/>
    <x v="21"/>
    <x v="399"/>
    <x v="797"/>
    <x v="0"/>
    <x v="55"/>
    <x v="1"/>
  </r>
  <r>
    <x v="55"/>
    <x v="290"/>
    <x v="9"/>
    <x v="9"/>
    <x v="1"/>
    <x v="18"/>
    <x v="21"/>
    <x v="302"/>
    <x v="1736"/>
    <x v="0"/>
    <x v="55"/>
    <x v="1"/>
  </r>
  <r>
    <x v="55"/>
    <x v="293"/>
    <x v="9"/>
    <x v="9"/>
    <x v="1"/>
    <x v="18"/>
    <x v="21"/>
    <x v="337"/>
    <x v="3065"/>
    <x v="0"/>
    <x v="55"/>
    <x v="1"/>
  </r>
  <r>
    <x v="55"/>
    <x v="230"/>
    <x v="9"/>
    <x v="9"/>
    <x v="1"/>
    <x v="18"/>
    <x v="26"/>
    <x v="283"/>
    <x v="2783"/>
    <x v="0"/>
    <x v="55"/>
    <x v="1"/>
  </r>
  <r>
    <x v="55"/>
    <x v="263"/>
    <x v="10"/>
    <x v="10"/>
    <x v="1"/>
    <x v="18"/>
    <x v="25"/>
    <x v="436"/>
    <x v="3066"/>
    <x v="0"/>
    <x v="55"/>
    <x v="1"/>
  </r>
  <r>
    <x v="55"/>
    <x v="244"/>
    <x v="10"/>
    <x v="10"/>
    <x v="1"/>
    <x v="18"/>
    <x v="25"/>
    <x v="433"/>
    <x v="835"/>
    <x v="0"/>
    <x v="55"/>
    <x v="1"/>
  </r>
  <r>
    <x v="55"/>
    <x v="311"/>
    <x v="11"/>
    <x v="11"/>
    <x v="1"/>
    <x v="18"/>
    <x v="26"/>
    <x v="440"/>
    <x v="785"/>
    <x v="0"/>
    <x v="55"/>
    <x v="1"/>
  </r>
  <r>
    <x v="55"/>
    <x v="330"/>
    <x v="11"/>
    <x v="11"/>
    <x v="1"/>
    <x v="18"/>
    <x v="25"/>
    <x v="381"/>
    <x v="735"/>
    <x v="0"/>
    <x v="55"/>
    <x v="1"/>
  </r>
  <r>
    <x v="55"/>
    <x v="275"/>
    <x v="11"/>
    <x v="11"/>
    <x v="1"/>
    <x v="18"/>
    <x v="26"/>
    <x v="307"/>
    <x v="187"/>
    <x v="0"/>
    <x v="55"/>
    <x v="1"/>
  </r>
  <r>
    <x v="55"/>
    <x v="300"/>
    <x v="2"/>
    <x v="2"/>
    <x v="1"/>
    <x v="18"/>
    <x v="25"/>
    <x v="316"/>
    <x v="736"/>
    <x v="0"/>
    <x v="55"/>
    <x v="1"/>
  </r>
  <r>
    <x v="55"/>
    <x v="307"/>
    <x v="2"/>
    <x v="2"/>
    <x v="1"/>
    <x v="18"/>
    <x v="25"/>
    <x v="441"/>
    <x v="835"/>
    <x v="0"/>
    <x v="55"/>
    <x v="1"/>
  </r>
  <r>
    <x v="55"/>
    <x v="235"/>
    <x v="2"/>
    <x v="2"/>
    <x v="1"/>
    <x v="18"/>
    <x v="25"/>
    <x v="393"/>
    <x v="3067"/>
    <x v="0"/>
    <x v="55"/>
    <x v="1"/>
  </r>
  <r>
    <x v="55"/>
    <x v="264"/>
    <x v="6"/>
    <x v="6"/>
    <x v="1"/>
    <x v="18"/>
    <x v="25"/>
    <x v="311"/>
    <x v="735"/>
    <x v="0"/>
    <x v="55"/>
    <x v="1"/>
  </r>
  <r>
    <x v="56"/>
    <x v="327"/>
    <x v="7"/>
    <x v="7"/>
    <x v="1"/>
    <x v="2"/>
    <x v="20"/>
    <x v="227"/>
    <x v="737"/>
    <x v="0"/>
    <x v="56"/>
    <x v="1"/>
  </r>
  <r>
    <x v="56"/>
    <x v="252"/>
    <x v="7"/>
    <x v="7"/>
    <x v="1"/>
    <x v="2"/>
    <x v="20"/>
    <x v="227"/>
    <x v="750"/>
    <x v="0"/>
    <x v="56"/>
    <x v="1"/>
  </r>
  <r>
    <x v="56"/>
    <x v="206"/>
    <x v="7"/>
    <x v="7"/>
    <x v="1"/>
    <x v="2"/>
    <x v="20"/>
    <x v="227"/>
    <x v="743"/>
    <x v="0"/>
    <x v="56"/>
    <x v="1"/>
  </r>
  <r>
    <x v="56"/>
    <x v="279"/>
    <x v="7"/>
    <x v="7"/>
    <x v="1"/>
    <x v="2"/>
    <x v="20"/>
    <x v="227"/>
    <x v="742"/>
    <x v="0"/>
    <x v="56"/>
    <x v="1"/>
  </r>
  <r>
    <x v="56"/>
    <x v="251"/>
    <x v="8"/>
    <x v="8"/>
    <x v="1"/>
    <x v="2"/>
    <x v="20"/>
    <x v="227"/>
    <x v="742"/>
    <x v="0"/>
    <x v="56"/>
    <x v="1"/>
  </r>
  <r>
    <x v="56"/>
    <x v="318"/>
    <x v="8"/>
    <x v="8"/>
    <x v="1"/>
    <x v="2"/>
    <x v="20"/>
    <x v="227"/>
    <x v="742"/>
    <x v="0"/>
    <x v="56"/>
    <x v="1"/>
  </r>
  <r>
    <x v="56"/>
    <x v="267"/>
    <x v="8"/>
    <x v="8"/>
    <x v="1"/>
    <x v="2"/>
    <x v="20"/>
    <x v="227"/>
    <x v="748"/>
    <x v="0"/>
    <x v="56"/>
    <x v="1"/>
  </r>
  <r>
    <x v="56"/>
    <x v="245"/>
    <x v="8"/>
    <x v="8"/>
    <x v="1"/>
    <x v="2"/>
    <x v="20"/>
    <x v="227"/>
    <x v="745"/>
    <x v="0"/>
    <x v="56"/>
    <x v="1"/>
  </r>
  <r>
    <x v="56"/>
    <x v="263"/>
    <x v="10"/>
    <x v="10"/>
    <x v="1"/>
    <x v="2"/>
    <x v="20"/>
    <x v="227"/>
    <x v="737"/>
    <x v="0"/>
    <x v="56"/>
    <x v="1"/>
  </r>
  <r>
    <x v="57"/>
    <x v="288"/>
    <x v="7"/>
    <x v="7"/>
    <x v="1"/>
    <x v="2"/>
    <x v="20"/>
    <x v="228"/>
    <x v="857"/>
    <x v="0"/>
    <x v="57"/>
    <x v="1"/>
  </r>
  <r>
    <x v="57"/>
    <x v="207"/>
    <x v="8"/>
    <x v="8"/>
    <x v="1"/>
    <x v="2"/>
    <x v="20"/>
    <x v="228"/>
    <x v="763"/>
    <x v="0"/>
    <x v="57"/>
    <x v="1"/>
  </r>
  <r>
    <x v="57"/>
    <x v="194"/>
    <x v="9"/>
    <x v="9"/>
    <x v="1"/>
    <x v="2"/>
    <x v="20"/>
    <x v="228"/>
    <x v="742"/>
    <x v="0"/>
    <x v="57"/>
    <x v="1"/>
  </r>
  <r>
    <x v="57"/>
    <x v="197"/>
    <x v="9"/>
    <x v="9"/>
    <x v="1"/>
    <x v="2"/>
    <x v="20"/>
    <x v="228"/>
    <x v="742"/>
    <x v="0"/>
    <x v="57"/>
    <x v="1"/>
  </r>
  <r>
    <x v="57"/>
    <x v="244"/>
    <x v="10"/>
    <x v="10"/>
    <x v="1"/>
    <x v="2"/>
    <x v="20"/>
    <x v="228"/>
    <x v="737"/>
    <x v="0"/>
    <x v="57"/>
    <x v="1"/>
  </r>
  <r>
    <x v="57"/>
    <x v="272"/>
    <x v="11"/>
    <x v="11"/>
    <x v="1"/>
    <x v="2"/>
    <x v="20"/>
    <x v="228"/>
    <x v="1355"/>
    <x v="0"/>
    <x v="57"/>
    <x v="1"/>
  </r>
  <r>
    <x v="57"/>
    <x v="276"/>
    <x v="2"/>
    <x v="2"/>
    <x v="1"/>
    <x v="2"/>
    <x v="20"/>
    <x v="228"/>
    <x v="3068"/>
    <x v="0"/>
    <x v="57"/>
    <x v="1"/>
  </r>
  <r>
    <x v="57"/>
    <x v="266"/>
    <x v="6"/>
    <x v="6"/>
    <x v="1"/>
    <x v="2"/>
    <x v="20"/>
    <x v="228"/>
    <x v="1355"/>
    <x v="0"/>
    <x v="57"/>
    <x v="1"/>
  </r>
  <r>
    <x v="57"/>
    <x v="296"/>
    <x v="6"/>
    <x v="6"/>
    <x v="1"/>
    <x v="2"/>
    <x v="20"/>
    <x v="228"/>
    <x v="737"/>
    <x v="0"/>
    <x v="57"/>
    <x v="1"/>
  </r>
  <r>
    <x v="57"/>
    <x v="174"/>
    <x v="6"/>
    <x v="6"/>
    <x v="1"/>
    <x v="2"/>
    <x v="20"/>
    <x v="228"/>
    <x v="737"/>
    <x v="0"/>
    <x v="57"/>
    <x v="1"/>
  </r>
  <r>
    <x v="57"/>
    <x v="181"/>
    <x v="11"/>
    <x v="11"/>
    <x v="1"/>
    <x v="0"/>
    <x v="25"/>
    <x v="362"/>
    <x v="146"/>
    <x v="0"/>
    <x v="57"/>
    <x v="1"/>
  </r>
  <r>
    <x v="58"/>
    <x v="326"/>
    <x v="8"/>
    <x v="8"/>
    <x v="1"/>
    <x v="2"/>
    <x v="26"/>
    <x v="423"/>
    <x v="187"/>
    <x v="0"/>
    <x v="58"/>
    <x v="1"/>
  </r>
  <r>
    <x v="58"/>
    <x v="331"/>
    <x v="9"/>
    <x v="9"/>
    <x v="1"/>
    <x v="2"/>
    <x v="25"/>
    <x v="391"/>
    <x v="782"/>
    <x v="0"/>
    <x v="58"/>
    <x v="1"/>
  </r>
  <r>
    <x v="58"/>
    <x v="268"/>
    <x v="10"/>
    <x v="10"/>
    <x v="1"/>
    <x v="2"/>
    <x v="26"/>
    <x v="339"/>
    <x v="905"/>
    <x v="0"/>
    <x v="58"/>
    <x v="1"/>
  </r>
  <r>
    <x v="58"/>
    <x v="248"/>
    <x v="10"/>
    <x v="10"/>
    <x v="1"/>
    <x v="2"/>
    <x v="21"/>
    <x v="304"/>
    <x v="3069"/>
    <x v="0"/>
    <x v="58"/>
    <x v="1"/>
  </r>
  <r>
    <x v="58"/>
    <x v="202"/>
    <x v="11"/>
    <x v="11"/>
    <x v="1"/>
    <x v="2"/>
    <x v="26"/>
    <x v="305"/>
    <x v="187"/>
    <x v="0"/>
    <x v="58"/>
    <x v="1"/>
  </r>
  <r>
    <x v="58"/>
    <x v="273"/>
    <x v="11"/>
    <x v="11"/>
    <x v="1"/>
    <x v="2"/>
    <x v="25"/>
    <x v="354"/>
    <x v="782"/>
    <x v="0"/>
    <x v="58"/>
    <x v="1"/>
  </r>
  <r>
    <x v="58"/>
    <x v="234"/>
    <x v="11"/>
    <x v="11"/>
    <x v="1"/>
    <x v="2"/>
    <x v="20"/>
    <x v="443"/>
    <x v="762"/>
    <x v="0"/>
    <x v="58"/>
    <x v="1"/>
  </r>
  <r>
    <x v="58"/>
    <x v="229"/>
    <x v="6"/>
    <x v="6"/>
    <x v="1"/>
    <x v="2"/>
    <x v="25"/>
    <x v="281"/>
    <x v="3070"/>
    <x v="0"/>
    <x v="58"/>
    <x v="1"/>
  </r>
  <r>
    <x v="59"/>
    <x v="208"/>
    <x v="8"/>
    <x v="8"/>
    <x v="1"/>
    <x v="2"/>
    <x v="20"/>
    <x v="229"/>
    <x v="3071"/>
    <x v="0"/>
    <x v="59"/>
    <x v="1"/>
  </r>
  <r>
    <x v="59"/>
    <x v="329"/>
    <x v="10"/>
    <x v="10"/>
    <x v="1"/>
    <x v="2"/>
    <x v="25"/>
    <x v="380"/>
    <x v="814"/>
    <x v="0"/>
    <x v="59"/>
    <x v="1"/>
  </r>
  <r>
    <x v="59"/>
    <x v="280"/>
    <x v="2"/>
    <x v="2"/>
    <x v="1"/>
    <x v="2"/>
    <x v="25"/>
    <x v="295"/>
    <x v="814"/>
    <x v="0"/>
    <x v="59"/>
    <x v="1"/>
  </r>
  <r>
    <x v="59"/>
    <x v="257"/>
    <x v="2"/>
    <x v="2"/>
    <x v="1"/>
    <x v="2"/>
    <x v="25"/>
    <x v="410"/>
    <x v="814"/>
    <x v="0"/>
    <x v="59"/>
    <x v="1"/>
  </r>
  <r>
    <x v="60"/>
    <x v="225"/>
    <x v="7"/>
    <x v="7"/>
    <x v="1"/>
    <x v="2"/>
    <x v="20"/>
    <x v="230"/>
    <x v="3072"/>
    <x v="0"/>
    <x v="60"/>
    <x v="1"/>
  </r>
  <r>
    <x v="60"/>
    <x v="285"/>
    <x v="6"/>
    <x v="6"/>
    <x v="1"/>
    <x v="2"/>
    <x v="20"/>
    <x v="230"/>
    <x v="2710"/>
    <x v="0"/>
    <x v="60"/>
    <x v="1"/>
  </r>
  <r>
    <x v="61"/>
    <x v="255"/>
    <x v="9"/>
    <x v="9"/>
    <x v="1"/>
    <x v="2"/>
    <x v="25"/>
    <x v="293"/>
    <x v="838"/>
    <x v="0"/>
    <x v="61"/>
    <x v="1"/>
  </r>
  <r>
    <x v="61"/>
    <x v="274"/>
    <x v="11"/>
    <x v="11"/>
    <x v="1"/>
    <x v="2"/>
    <x v="26"/>
    <x v="404"/>
    <x v="804"/>
    <x v="0"/>
    <x v="61"/>
    <x v="1"/>
  </r>
  <r>
    <x v="62"/>
    <x v="261"/>
    <x v="8"/>
    <x v="8"/>
    <x v="1"/>
    <x v="2"/>
    <x v="20"/>
    <x v="232"/>
    <x v="842"/>
    <x v="0"/>
    <x v="62"/>
    <x v="1"/>
  </r>
  <r>
    <x v="62"/>
    <x v="186"/>
    <x v="10"/>
    <x v="10"/>
    <x v="1"/>
    <x v="2"/>
    <x v="20"/>
    <x v="232"/>
    <x v="842"/>
    <x v="0"/>
    <x v="62"/>
    <x v="1"/>
  </r>
  <r>
    <x v="63"/>
    <x v="321"/>
    <x v="8"/>
    <x v="8"/>
    <x v="1"/>
    <x v="2"/>
    <x v="20"/>
    <x v="233"/>
    <x v="1300"/>
    <x v="0"/>
    <x v="63"/>
    <x v="1"/>
  </r>
  <r>
    <x v="63"/>
    <x v="319"/>
    <x v="8"/>
    <x v="8"/>
    <x v="1"/>
    <x v="2"/>
    <x v="20"/>
    <x v="233"/>
    <x v="1300"/>
    <x v="0"/>
    <x v="63"/>
    <x v="1"/>
  </r>
  <r>
    <x v="63"/>
    <x v="333"/>
    <x v="9"/>
    <x v="9"/>
    <x v="1"/>
    <x v="2"/>
    <x v="20"/>
    <x v="233"/>
    <x v="771"/>
    <x v="0"/>
    <x v="63"/>
    <x v="1"/>
  </r>
  <r>
    <x v="63"/>
    <x v="176"/>
    <x v="10"/>
    <x v="10"/>
    <x v="1"/>
    <x v="2"/>
    <x v="20"/>
    <x v="233"/>
    <x v="771"/>
    <x v="0"/>
    <x v="63"/>
    <x v="1"/>
  </r>
  <r>
    <x v="63"/>
    <x v="193"/>
    <x v="11"/>
    <x v="11"/>
    <x v="1"/>
    <x v="2"/>
    <x v="20"/>
    <x v="233"/>
    <x v="770"/>
    <x v="0"/>
    <x v="63"/>
    <x v="1"/>
  </r>
  <r>
    <x v="63"/>
    <x v="217"/>
    <x v="6"/>
    <x v="6"/>
    <x v="1"/>
    <x v="2"/>
    <x v="20"/>
    <x v="233"/>
    <x v="1344"/>
    <x v="0"/>
    <x v="63"/>
    <x v="1"/>
  </r>
  <r>
    <x v="63"/>
    <x v="241"/>
    <x v="6"/>
    <x v="6"/>
    <x v="1"/>
    <x v="2"/>
    <x v="20"/>
    <x v="233"/>
    <x v="770"/>
    <x v="0"/>
    <x v="63"/>
    <x v="1"/>
  </r>
  <r>
    <x v="63"/>
    <x v="190"/>
    <x v="6"/>
    <x v="6"/>
    <x v="1"/>
    <x v="2"/>
    <x v="20"/>
    <x v="233"/>
    <x v="770"/>
    <x v="0"/>
    <x v="63"/>
    <x v="1"/>
  </r>
  <r>
    <x v="63"/>
    <x v="324"/>
    <x v="6"/>
    <x v="6"/>
    <x v="1"/>
    <x v="2"/>
    <x v="20"/>
    <x v="233"/>
    <x v="771"/>
    <x v="0"/>
    <x v="63"/>
    <x v="1"/>
  </r>
  <r>
    <x v="64"/>
    <x v="279"/>
    <x v="7"/>
    <x v="7"/>
    <x v="1"/>
    <x v="2"/>
    <x v="20"/>
    <x v="234"/>
    <x v="745"/>
    <x v="0"/>
    <x v="64"/>
    <x v="1"/>
  </r>
  <r>
    <x v="64"/>
    <x v="196"/>
    <x v="8"/>
    <x v="8"/>
    <x v="1"/>
    <x v="2"/>
    <x v="20"/>
    <x v="234"/>
    <x v="745"/>
    <x v="0"/>
    <x v="64"/>
    <x v="1"/>
  </r>
  <r>
    <x v="64"/>
    <x v="219"/>
    <x v="9"/>
    <x v="9"/>
    <x v="1"/>
    <x v="2"/>
    <x v="20"/>
    <x v="234"/>
    <x v="1355"/>
    <x v="0"/>
    <x v="64"/>
    <x v="1"/>
  </r>
  <r>
    <x v="64"/>
    <x v="176"/>
    <x v="10"/>
    <x v="10"/>
    <x v="1"/>
    <x v="2"/>
    <x v="20"/>
    <x v="234"/>
    <x v="750"/>
    <x v="0"/>
    <x v="64"/>
    <x v="1"/>
  </r>
  <r>
    <x v="78"/>
    <x v="246"/>
    <x v="2"/>
    <x v="2"/>
    <x v="1"/>
    <x v="2"/>
    <x v="20"/>
    <x v="444"/>
    <x v="814"/>
    <x v="0"/>
    <x v="78"/>
    <x v="1"/>
  </r>
  <r>
    <x v="78"/>
    <x v="229"/>
    <x v="6"/>
    <x v="6"/>
    <x v="1"/>
    <x v="2"/>
    <x v="20"/>
    <x v="444"/>
    <x v="814"/>
    <x v="0"/>
    <x v="78"/>
    <x v="1"/>
  </r>
  <r>
    <x v="65"/>
    <x v="290"/>
    <x v="9"/>
    <x v="9"/>
    <x v="1"/>
    <x v="2"/>
    <x v="25"/>
    <x v="302"/>
    <x v="951"/>
    <x v="0"/>
    <x v="65"/>
    <x v="1"/>
  </r>
  <r>
    <x v="65"/>
    <x v="242"/>
    <x v="9"/>
    <x v="9"/>
    <x v="1"/>
    <x v="2"/>
    <x v="25"/>
    <x v="435"/>
    <x v="952"/>
    <x v="0"/>
    <x v="65"/>
    <x v="1"/>
  </r>
  <r>
    <x v="65"/>
    <x v="302"/>
    <x v="11"/>
    <x v="11"/>
    <x v="1"/>
    <x v="2"/>
    <x v="25"/>
    <x v="324"/>
    <x v="899"/>
    <x v="0"/>
    <x v="65"/>
    <x v="1"/>
  </r>
  <r>
    <x v="65"/>
    <x v="218"/>
    <x v="6"/>
    <x v="6"/>
    <x v="1"/>
    <x v="2"/>
    <x v="20"/>
    <x v="445"/>
    <x v="815"/>
    <x v="0"/>
    <x v="65"/>
    <x v="1"/>
  </r>
  <r>
    <x v="65"/>
    <x v="191"/>
    <x v="6"/>
    <x v="6"/>
    <x v="1"/>
    <x v="2"/>
    <x v="20"/>
    <x v="445"/>
    <x v="735"/>
    <x v="0"/>
    <x v="65"/>
    <x v="1"/>
  </r>
  <r>
    <x v="65"/>
    <x v="290"/>
    <x v="9"/>
    <x v="9"/>
    <x v="1"/>
    <x v="1"/>
    <x v="25"/>
    <x v="302"/>
    <x v="3073"/>
    <x v="0"/>
    <x v="65"/>
    <x v="1"/>
  </r>
  <r>
    <x v="66"/>
    <x v="171"/>
    <x v="7"/>
    <x v="7"/>
    <x v="1"/>
    <x v="2"/>
    <x v="21"/>
    <x v="429"/>
    <x v="769"/>
    <x v="0"/>
    <x v="66"/>
    <x v="1"/>
  </r>
  <r>
    <x v="66"/>
    <x v="331"/>
    <x v="9"/>
    <x v="9"/>
    <x v="1"/>
    <x v="2"/>
    <x v="25"/>
    <x v="391"/>
    <x v="769"/>
    <x v="0"/>
    <x v="66"/>
    <x v="1"/>
  </r>
  <r>
    <x v="66"/>
    <x v="275"/>
    <x v="11"/>
    <x v="11"/>
    <x v="1"/>
    <x v="2"/>
    <x v="25"/>
    <x v="307"/>
    <x v="769"/>
    <x v="0"/>
    <x v="66"/>
    <x v="1"/>
  </r>
  <r>
    <x v="66"/>
    <x v="307"/>
    <x v="2"/>
    <x v="2"/>
    <x v="1"/>
    <x v="2"/>
    <x v="20"/>
    <x v="237"/>
    <x v="742"/>
    <x v="0"/>
    <x v="66"/>
    <x v="1"/>
  </r>
  <r>
    <x v="66"/>
    <x v="174"/>
    <x v="6"/>
    <x v="6"/>
    <x v="1"/>
    <x v="2"/>
    <x v="25"/>
    <x v="282"/>
    <x v="769"/>
    <x v="0"/>
    <x v="66"/>
    <x v="1"/>
  </r>
  <r>
    <x v="67"/>
    <x v="179"/>
    <x v="7"/>
    <x v="7"/>
    <x v="1"/>
    <x v="2"/>
    <x v="20"/>
    <x v="238"/>
    <x v="1304"/>
    <x v="0"/>
    <x v="67"/>
    <x v="1"/>
  </r>
  <r>
    <x v="67"/>
    <x v="259"/>
    <x v="7"/>
    <x v="7"/>
    <x v="1"/>
    <x v="2"/>
    <x v="20"/>
    <x v="238"/>
    <x v="1304"/>
    <x v="0"/>
    <x v="67"/>
    <x v="1"/>
  </r>
  <r>
    <x v="67"/>
    <x v="253"/>
    <x v="7"/>
    <x v="7"/>
    <x v="1"/>
    <x v="2"/>
    <x v="21"/>
    <x v="292"/>
    <x v="769"/>
    <x v="0"/>
    <x v="67"/>
    <x v="1"/>
  </r>
  <r>
    <x v="67"/>
    <x v="239"/>
    <x v="10"/>
    <x v="10"/>
    <x v="1"/>
    <x v="2"/>
    <x v="20"/>
    <x v="238"/>
    <x v="771"/>
    <x v="0"/>
    <x v="67"/>
    <x v="1"/>
  </r>
  <r>
    <x v="67"/>
    <x v="177"/>
    <x v="11"/>
    <x v="11"/>
    <x v="1"/>
    <x v="2"/>
    <x v="20"/>
    <x v="238"/>
    <x v="814"/>
    <x v="0"/>
    <x v="67"/>
    <x v="1"/>
  </r>
  <r>
    <x v="67"/>
    <x v="294"/>
    <x v="11"/>
    <x v="11"/>
    <x v="1"/>
    <x v="2"/>
    <x v="25"/>
    <x v="382"/>
    <x v="769"/>
    <x v="0"/>
    <x v="67"/>
    <x v="1"/>
  </r>
  <r>
    <x v="67"/>
    <x v="257"/>
    <x v="2"/>
    <x v="2"/>
    <x v="1"/>
    <x v="2"/>
    <x v="20"/>
    <x v="238"/>
    <x v="2700"/>
    <x v="0"/>
    <x v="67"/>
    <x v="1"/>
  </r>
  <r>
    <x v="67"/>
    <x v="265"/>
    <x v="6"/>
    <x v="6"/>
    <x v="1"/>
    <x v="2"/>
    <x v="20"/>
    <x v="238"/>
    <x v="770"/>
    <x v="0"/>
    <x v="67"/>
    <x v="1"/>
  </r>
  <r>
    <x v="67"/>
    <x v="190"/>
    <x v="6"/>
    <x v="6"/>
    <x v="1"/>
    <x v="2"/>
    <x v="20"/>
    <x v="238"/>
    <x v="814"/>
    <x v="0"/>
    <x v="67"/>
    <x v="1"/>
  </r>
  <r>
    <x v="67"/>
    <x v="191"/>
    <x v="6"/>
    <x v="6"/>
    <x v="1"/>
    <x v="2"/>
    <x v="25"/>
    <x v="318"/>
    <x v="769"/>
    <x v="0"/>
    <x v="67"/>
    <x v="1"/>
  </r>
  <r>
    <x v="68"/>
    <x v="245"/>
    <x v="8"/>
    <x v="8"/>
    <x v="1"/>
    <x v="2"/>
    <x v="20"/>
    <x v="239"/>
    <x v="753"/>
    <x v="0"/>
    <x v="68"/>
    <x v="1"/>
  </r>
  <r>
    <x v="68"/>
    <x v="226"/>
    <x v="8"/>
    <x v="8"/>
    <x v="1"/>
    <x v="2"/>
    <x v="20"/>
    <x v="239"/>
    <x v="3074"/>
    <x v="0"/>
    <x v="68"/>
    <x v="1"/>
  </r>
  <r>
    <x v="68"/>
    <x v="303"/>
    <x v="9"/>
    <x v="9"/>
    <x v="1"/>
    <x v="2"/>
    <x v="20"/>
    <x v="239"/>
    <x v="191"/>
    <x v="0"/>
    <x v="68"/>
    <x v="1"/>
  </r>
  <r>
    <x v="68"/>
    <x v="268"/>
    <x v="10"/>
    <x v="10"/>
    <x v="1"/>
    <x v="2"/>
    <x v="20"/>
    <x v="239"/>
    <x v="841"/>
    <x v="0"/>
    <x v="68"/>
    <x v="1"/>
  </r>
  <r>
    <x v="68"/>
    <x v="176"/>
    <x v="10"/>
    <x v="10"/>
    <x v="1"/>
    <x v="2"/>
    <x v="20"/>
    <x v="239"/>
    <x v="1301"/>
    <x v="0"/>
    <x v="68"/>
    <x v="1"/>
  </r>
  <r>
    <x v="68"/>
    <x v="177"/>
    <x v="11"/>
    <x v="11"/>
    <x v="1"/>
    <x v="2"/>
    <x v="20"/>
    <x v="239"/>
    <x v="753"/>
    <x v="0"/>
    <x v="68"/>
    <x v="1"/>
  </r>
  <r>
    <x v="68"/>
    <x v="201"/>
    <x v="11"/>
    <x v="11"/>
    <x v="1"/>
    <x v="2"/>
    <x v="20"/>
    <x v="239"/>
    <x v="191"/>
    <x v="0"/>
    <x v="68"/>
    <x v="1"/>
  </r>
  <r>
    <x v="68"/>
    <x v="273"/>
    <x v="11"/>
    <x v="11"/>
    <x v="1"/>
    <x v="2"/>
    <x v="20"/>
    <x v="239"/>
    <x v="1301"/>
    <x v="0"/>
    <x v="68"/>
    <x v="1"/>
  </r>
  <r>
    <x v="68"/>
    <x v="257"/>
    <x v="2"/>
    <x v="2"/>
    <x v="1"/>
    <x v="2"/>
    <x v="20"/>
    <x v="239"/>
    <x v="753"/>
    <x v="0"/>
    <x v="68"/>
    <x v="1"/>
  </r>
  <r>
    <x v="68"/>
    <x v="266"/>
    <x v="6"/>
    <x v="6"/>
    <x v="1"/>
    <x v="2"/>
    <x v="20"/>
    <x v="239"/>
    <x v="753"/>
    <x v="0"/>
    <x v="68"/>
    <x v="1"/>
  </r>
  <r>
    <x v="69"/>
    <x v="308"/>
    <x v="7"/>
    <x v="7"/>
    <x v="1"/>
    <x v="2"/>
    <x v="20"/>
    <x v="240"/>
    <x v="747"/>
    <x v="0"/>
    <x v="69"/>
    <x v="1"/>
  </r>
  <r>
    <x v="69"/>
    <x v="323"/>
    <x v="8"/>
    <x v="8"/>
    <x v="1"/>
    <x v="2"/>
    <x v="20"/>
    <x v="240"/>
    <x v="842"/>
    <x v="0"/>
    <x v="69"/>
    <x v="1"/>
  </r>
  <r>
    <x v="69"/>
    <x v="207"/>
    <x v="8"/>
    <x v="8"/>
    <x v="1"/>
    <x v="2"/>
    <x v="20"/>
    <x v="240"/>
    <x v="737"/>
    <x v="0"/>
    <x v="69"/>
    <x v="1"/>
  </r>
  <r>
    <x v="69"/>
    <x v="340"/>
    <x v="8"/>
    <x v="8"/>
    <x v="1"/>
    <x v="2"/>
    <x v="20"/>
    <x v="240"/>
    <x v="842"/>
    <x v="0"/>
    <x v="69"/>
    <x v="1"/>
  </r>
  <r>
    <x v="69"/>
    <x v="292"/>
    <x v="9"/>
    <x v="9"/>
    <x v="1"/>
    <x v="2"/>
    <x v="20"/>
    <x v="240"/>
    <x v="752"/>
    <x v="0"/>
    <x v="69"/>
    <x v="1"/>
  </r>
  <r>
    <x v="69"/>
    <x v="242"/>
    <x v="9"/>
    <x v="9"/>
    <x v="1"/>
    <x v="2"/>
    <x v="20"/>
    <x v="240"/>
    <x v="737"/>
    <x v="0"/>
    <x v="69"/>
    <x v="1"/>
  </r>
  <r>
    <x v="69"/>
    <x v="338"/>
    <x v="9"/>
    <x v="9"/>
    <x v="1"/>
    <x v="2"/>
    <x v="20"/>
    <x v="240"/>
    <x v="842"/>
    <x v="0"/>
    <x v="69"/>
    <x v="1"/>
  </r>
  <r>
    <x v="69"/>
    <x v="231"/>
    <x v="10"/>
    <x v="10"/>
    <x v="1"/>
    <x v="2"/>
    <x v="20"/>
    <x v="240"/>
    <x v="744"/>
    <x v="0"/>
    <x v="69"/>
    <x v="1"/>
  </r>
  <r>
    <x v="69"/>
    <x v="329"/>
    <x v="10"/>
    <x v="10"/>
    <x v="1"/>
    <x v="2"/>
    <x v="20"/>
    <x v="240"/>
    <x v="3075"/>
    <x v="0"/>
    <x v="69"/>
    <x v="1"/>
  </r>
  <r>
    <x v="69"/>
    <x v="233"/>
    <x v="10"/>
    <x v="10"/>
    <x v="1"/>
    <x v="2"/>
    <x v="20"/>
    <x v="240"/>
    <x v="842"/>
    <x v="0"/>
    <x v="69"/>
    <x v="1"/>
  </r>
  <r>
    <x v="69"/>
    <x v="199"/>
    <x v="10"/>
    <x v="10"/>
    <x v="1"/>
    <x v="2"/>
    <x v="20"/>
    <x v="240"/>
    <x v="748"/>
    <x v="0"/>
    <x v="69"/>
    <x v="1"/>
  </r>
  <r>
    <x v="69"/>
    <x v="299"/>
    <x v="11"/>
    <x v="11"/>
    <x v="1"/>
    <x v="2"/>
    <x v="20"/>
    <x v="240"/>
    <x v="742"/>
    <x v="0"/>
    <x v="69"/>
    <x v="1"/>
  </r>
  <r>
    <x v="69"/>
    <x v="182"/>
    <x v="2"/>
    <x v="2"/>
    <x v="1"/>
    <x v="2"/>
    <x v="20"/>
    <x v="240"/>
    <x v="737"/>
    <x v="0"/>
    <x v="69"/>
    <x v="1"/>
  </r>
  <r>
    <x v="69"/>
    <x v="276"/>
    <x v="2"/>
    <x v="2"/>
    <x v="1"/>
    <x v="2"/>
    <x v="20"/>
    <x v="240"/>
    <x v="752"/>
    <x v="0"/>
    <x v="69"/>
    <x v="1"/>
  </r>
  <r>
    <x v="69"/>
    <x v="174"/>
    <x v="6"/>
    <x v="6"/>
    <x v="1"/>
    <x v="2"/>
    <x v="20"/>
    <x v="240"/>
    <x v="3076"/>
    <x v="0"/>
    <x v="69"/>
    <x v="1"/>
  </r>
  <r>
    <x v="0"/>
    <x v="319"/>
    <x v="8"/>
    <x v="8"/>
    <x v="1"/>
    <x v="2"/>
    <x v="32"/>
    <x v="350"/>
    <x v="3077"/>
    <x v="0"/>
    <x v="0"/>
    <x v="2"/>
  </r>
  <r>
    <x v="0"/>
    <x v="200"/>
    <x v="11"/>
    <x v="11"/>
    <x v="1"/>
    <x v="2"/>
    <x v="32"/>
    <x v="351"/>
    <x v="1331"/>
    <x v="0"/>
    <x v="0"/>
    <x v="2"/>
  </r>
  <r>
    <x v="0"/>
    <x v="182"/>
    <x v="2"/>
    <x v="2"/>
    <x v="1"/>
    <x v="2"/>
    <x v="32"/>
    <x v="392"/>
    <x v="3078"/>
    <x v="0"/>
    <x v="0"/>
    <x v="2"/>
  </r>
  <r>
    <x v="0"/>
    <x v="335"/>
    <x v="6"/>
    <x v="6"/>
    <x v="1"/>
    <x v="2"/>
    <x v="32"/>
    <x v="408"/>
    <x v="1603"/>
    <x v="0"/>
    <x v="0"/>
    <x v="2"/>
  </r>
  <r>
    <x v="0"/>
    <x v="277"/>
    <x v="7"/>
    <x v="7"/>
    <x v="1"/>
    <x v="0"/>
    <x v="33"/>
    <x v="325"/>
    <x v="934"/>
    <x v="0"/>
    <x v="0"/>
    <x v="2"/>
  </r>
  <r>
    <x v="0"/>
    <x v="206"/>
    <x v="7"/>
    <x v="7"/>
    <x v="1"/>
    <x v="0"/>
    <x v="33"/>
    <x v="284"/>
    <x v="874"/>
    <x v="0"/>
    <x v="0"/>
    <x v="2"/>
  </r>
  <r>
    <x v="0"/>
    <x v="338"/>
    <x v="9"/>
    <x v="9"/>
    <x v="1"/>
    <x v="0"/>
    <x v="33"/>
    <x v="425"/>
    <x v="874"/>
    <x v="0"/>
    <x v="0"/>
    <x v="2"/>
  </r>
  <r>
    <x v="0"/>
    <x v="186"/>
    <x v="10"/>
    <x v="10"/>
    <x v="1"/>
    <x v="0"/>
    <x v="33"/>
    <x v="321"/>
    <x v="759"/>
    <x v="0"/>
    <x v="0"/>
    <x v="2"/>
  </r>
  <r>
    <x v="0"/>
    <x v="325"/>
    <x v="11"/>
    <x v="11"/>
    <x v="1"/>
    <x v="0"/>
    <x v="33"/>
    <x v="421"/>
    <x v="759"/>
    <x v="0"/>
    <x v="0"/>
    <x v="2"/>
  </r>
  <r>
    <x v="0"/>
    <x v="282"/>
    <x v="11"/>
    <x v="11"/>
    <x v="1"/>
    <x v="0"/>
    <x v="33"/>
    <x v="358"/>
    <x v="874"/>
    <x v="0"/>
    <x v="0"/>
    <x v="2"/>
  </r>
  <r>
    <x v="0"/>
    <x v="285"/>
    <x v="6"/>
    <x v="6"/>
    <x v="1"/>
    <x v="0"/>
    <x v="33"/>
    <x v="409"/>
    <x v="759"/>
    <x v="0"/>
    <x v="0"/>
    <x v="2"/>
  </r>
  <r>
    <x v="0"/>
    <x v="184"/>
    <x v="6"/>
    <x v="6"/>
    <x v="1"/>
    <x v="0"/>
    <x v="33"/>
    <x v="413"/>
    <x v="874"/>
    <x v="0"/>
    <x v="0"/>
    <x v="2"/>
  </r>
  <r>
    <x v="0"/>
    <x v="236"/>
    <x v="6"/>
    <x v="6"/>
    <x v="1"/>
    <x v="0"/>
    <x v="33"/>
    <x v="371"/>
    <x v="765"/>
    <x v="0"/>
    <x v="0"/>
    <x v="2"/>
  </r>
  <r>
    <x v="0"/>
    <x v="188"/>
    <x v="6"/>
    <x v="6"/>
    <x v="1"/>
    <x v="0"/>
    <x v="33"/>
    <x v="407"/>
    <x v="874"/>
    <x v="0"/>
    <x v="0"/>
    <x v="2"/>
  </r>
  <r>
    <x v="0"/>
    <x v="188"/>
    <x v="6"/>
    <x v="6"/>
    <x v="1"/>
    <x v="0"/>
    <x v="32"/>
    <x v="407"/>
    <x v="1"/>
    <x v="216"/>
    <x v="0"/>
    <x v="2"/>
  </r>
  <r>
    <x v="4"/>
    <x v="323"/>
    <x v="8"/>
    <x v="8"/>
    <x v="1"/>
    <x v="2"/>
    <x v="33"/>
    <x v="367"/>
    <x v="146"/>
    <x v="0"/>
    <x v="4"/>
    <x v="2"/>
  </r>
  <r>
    <x v="4"/>
    <x v="319"/>
    <x v="8"/>
    <x v="8"/>
    <x v="1"/>
    <x v="2"/>
    <x v="32"/>
    <x v="350"/>
    <x v="3079"/>
    <x v="0"/>
    <x v="4"/>
    <x v="2"/>
  </r>
  <r>
    <x v="4"/>
    <x v="200"/>
    <x v="11"/>
    <x v="11"/>
    <x v="1"/>
    <x v="2"/>
    <x v="32"/>
    <x v="351"/>
    <x v="3080"/>
    <x v="0"/>
    <x v="4"/>
    <x v="2"/>
  </r>
  <r>
    <x v="4"/>
    <x v="177"/>
    <x v="11"/>
    <x v="11"/>
    <x v="1"/>
    <x v="2"/>
    <x v="33"/>
    <x v="346"/>
    <x v="765"/>
    <x v="0"/>
    <x v="4"/>
    <x v="2"/>
  </r>
  <r>
    <x v="4"/>
    <x v="274"/>
    <x v="11"/>
    <x v="11"/>
    <x v="1"/>
    <x v="2"/>
    <x v="33"/>
    <x v="404"/>
    <x v="874"/>
    <x v="0"/>
    <x v="4"/>
    <x v="2"/>
  </r>
  <r>
    <x v="4"/>
    <x v="275"/>
    <x v="11"/>
    <x v="11"/>
    <x v="1"/>
    <x v="2"/>
    <x v="33"/>
    <x v="307"/>
    <x v="874"/>
    <x v="0"/>
    <x v="4"/>
    <x v="2"/>
  </r>
  <r>
    <x v="4"/>
    <x v="240"/>
    <x v="2"/>
    <x v="2"/>
    <x v="1"/>
    <x v="2"/>
    <x v="32"/>
    <x v="442"/>
    <x v="3081"/>
    <x v="0"/>
    <x v="4"/>
    <x v="2"/>
  </r>
  <r>
    <x v="4"/>
    <x v="257"/>
    <x v="2"/>
    <x v="2"/>
    <x v="1"/>
    <x v="2"/>
    <x v="33"/>
    <x v="410"/>
    <x v="874"/>
    <x v="0"/>
    <x v="4"/>
    <x v="2"/>
  </r>
  <r>
    <x v="4"/>
    <x v="327"/>
    <x v="7"/>
    <x v="7"/>
    <x v="1"/>
    <x v="0"/>
    <x v="33"/>
    <x v="387"/>
    <x v="765"/>
    <x v="0"/>
    <x v="4"/>
    <x v="2"/>
  </r>
  <r>
    <x v="4"/>
    <x v="179"/>
    <x v="7"/>
    <x v="7"/>
    <x v="1"/>
    <x v="0"/>
    <x v="33"/>
    <x v="415"/>
    <x v="874"/>
    <x v="0"/>
    <x v="4"/>
    <x v="2"/>
  </r>
  <r>
    <x v="4"/>
    <x v="225"/>
    <x v="7"/>
    <x v="7"/>
    <x v="1"/>
    <x v="0"/>
    <x v="33"/>
    <x v="416"/>
    <x v="874"/>
    <x v="0"/>
    <x v="4"/>
    <x v="2"/>
  </r>
  <r>
    <x v="4"/>
    <x v="209"/>
    <x v="7"/>
    <x v="7"/>
    <x v="1"/>
    <x v="0"/>
    <x v="33"/>
    <x v="428"/>
    <x v="874"/>
    <x v="0"/>
    <x v="4"/>
    <x v="2"/>
  </r>
  <r>
    <x v="4"/>
    <x v="332"/>
    <x v="7"/>
    <x v="7"/>
    <x v="1"/>
    <x v="0"/>
    <x v="33"/>
    <x v="397"/>
    <x v="874"/>
    <x v="0"/>
    <x v="4"/>
    <x v="2"/>
  </r>
  <r>
    <x v="4"/>
    <x v="192"/>
    <x v="8"/>
    <x v="8"/>
    <x v="1"/>
    <x v="0"/>
    <x v="33"/>
    <x v="300"/>
    <x v="146"/>
    <x v="0"/>
    <x v="4"/>
    <x v="2"/>
  </r>
  <r>
    <x v="4"/>
    <x v="254"/>
    <x v="8"/>
    <x v="8"/>
    <x v="1"/>
    <x v="0"/>
    <x v="33"/>
    <x v="326"/>
    <x v="874"/>
    <x v="0"/>
    <x v="4"/>
    <x v="2"/>
  </r>
  <r>
    <x v="4"/>
    <x v="261"/>
    <x v="8"/>
    <x v="8"/>
    <x v="1"/>
    <x v="0"/>
    <x v="33"/>
    <x v="320"/>
    <x v="1182"/>
    <x v="0"/>
    <x v="4"/>
    <x v="2"/>
  </r>
  <r>
    <x v="4"/>
    <x v="196"/>
    <x v="8"/>
    <x v="8"/>
    <x v="1"/>
    <x v="0"/>
    <x v="33"/>
    <x v="375"/>
    <x v="874"/>
    <x v="0"/>
    <x v="4"/>
    <x v="2"/>
  </r>
  <r>
    <x v="4"/>
    <x v="227"/>
    <x v="9"/>
    <x v="9"/>
    <x v="1"/>
    <x v="0"/>
    <x v="33"/>
    <x v="399"/>
    <x v="765"/>
    <x v="0"/>
    <x v="4"/>
    <x v="2"/>
  </r>
  <r>
    <x v="4"/>
    <x v="211"/>
    <x v="9"/>
    <x v="9"/>
    <x v="1"/>
    <x v="0"/>
    <x v="33"/>
    <x v="286"/>
    <x v="874"/>
    <x v="0"/>
    <x v="4"/>
    <x v="2"/>
  </r>
  <r>
    <x v="4"/>
    <x v="331"/>
    <x v="9"/>
    <x v="9"/>
    <x v="1"/>
    <x v="0"/>
    <x v="33"/>
    <x v="391"/>
    <x v="874"/>
    <x v="0"/>
    <x v="4"/>
    <x v="2"/>
  </r>
  <r>
    <x v="4"/>
    <x v="339"/>
    <x v="10"/>
    <x v="10"/>
    <x v="1"/>
    <x v="0"/>
    <x v="33"/>
    <x v="427"/>
    <x v="765"/>
    <x v="0"/>
    <x v="4"/>
    <x v="2"/>
  </r>
  <r>
    <x v="4"/>
    <x v="176"/>
    <x v="10"/>
    <x v="10"/>
    <x v="1"/>
    <x v="0"/>
    <x v="33"/>
    <x v="412"/>
    <x v="874"/>
    <x v="0"/>
    <x v="4"/>
    <x v="2"/>
  </r>
  <r>
    <x v="4"/>
    <x v="200"/>
    <x v="11"/>
    <x v="11"/>
    <x v="1"/>
    <x v="0"/>
    <x v="33"/>
    <x v="351"/>
    <x v="874"/>
    <x v="0"/>
    <x v="4"/>
    <x v="2"/>
  </r>
  <r>
    <x v="4"/>
    <x v="282"/>
    <x v="11"/>
    <x v="11"/>
    <x v="1"/>
    <x v="0"/>
    <x v="33"/>
    <x v="358"/>
    <x v="146"/>
    <x v="0"/>
    <x v="4"/>
    <x v="2"/>
  </r>
  <r>
    <x v="4"/>
    <x v="221"/>
    <x v="2"/>
    <x v="2"/>
    <x v="1"/>
    <x v="0"/>
    <x v="61"/>
    <x v="446"/>
    <x v="874"/>
    <x v="0"/>
    <x v="4"/>
    <x v="2"/>
  </r>
  <r>
    <x v="4"/>
    <x v="221"/>
    <x v="2"/>
    <x v="2"/>
    <x v="1"/>
    <x v="0"/>
    <x v="33"/>
    <x v="347"/>
    <x v="874"/>
    <x v="0"/>
    <x v="4"/>
    <x v="2"/>
  </r>
  <r>
    <x v="4"/>
    <x v="222"/>
    <x v="2"/>
    <x v="2"/>
    <x v="1"/>
    <x v="0"/>
    <x v="32"/>
    <x v="384"/>
    <x v="874"/>
    <x v="0"/>
    <x v="4"/>
    <x v="2"/>
  </r>
  <r>
    <x v="4"/>
    <x v="222"/>
    <x v="2"/>
    <x v="2"/>
    <x v="1"/>
    <x v="0"/>
    <x v="33"/>
    <x v="384"/>
    <x v="874"/>
    <x v="0"/>
    <x v="4"/>
    <x v="2"/>
  </r>
  <r>
    <x v="4"/>
    <x v="182"/>
    <x v="2"/>
    <x v="2"/>
    <x v="1"/>
    <x v="0"/>
    <x v="62"/>
    <x v="59"/>
    <x v="1"/>
    <x v="216"/>
    <x v="4"/>
    <x v="2"/>
  </r>
  <r>
    <x v="4"/>
    <x v="307"/>
    <x v="2"/>
    <x v="2"/>
    <x v="1"/>
    <x v="0"/>
    <x v="33"/>
    <x v="441"/>
    <x v="874"/>
    <x v="0"/>
    <x v="4"/>
    <x v="2"/>
  </r>
  <r>
    <x v="4"/>
    <x v="257"/>
    <x v="2"/>
    <x v="2"/>
    <x v="1"/>
    <x v="0"/>
    <x v="33"/>
    <x v="410"/>
    <x v="874"/>
    <x v="0"/>
    <x v="4"/>
    <x v="2"/>
  </r>
  <r>
    <x v="4"/>
    <x v="235"/>
    <x v="2"/>
    <x v="2"/>
    <x v="1"/>
    <x v="0"/>
    <x v="33"/>
    <x v="393"/>
    <x v="874"/>
    <x v="0"/>
    <x v="4"/>
    <x v="2"/>
  </r>
  <r>
    <x v="4"/>
    <x v="217"/>
    <x v="6"/>
    <x v="6"/>
    <x v="1"/>
    <x v="0"/>
    <x v="33"/>
    <x v="323"/>
    <x v="146"/>
    <x v="0"/>
    <x v="4"/>
    <x v="2"/>
  </r>
  <r>
    <x v="4"/>
    <x v="184"/>
    <x v="6"/>
    <x v="6"/>
    <x v="1"/>
    <x v="0"/>
    <x v="33"/>
    <x v="413"/>
    <x v="874"/>
    <x v="0"/>
    <x v="4"/>
    <x v="2"/>
  </r>
  <r>
    <x v="4"/>
    <x v="296"/>
    <x v="6"/>
    <x v="6"/>
    <x v="1"/>
    <x v="0"/>
    <x v="33"/>
    <x v="312"/>
    <x v="874"/>
    <x v="0"/>
    <x v="4"/>
    <x v="2"/>
  </r>
  <r>
    <x v="4"/>
    <x v="236"/>
    <x v="6"/>
    <x v="6"/>
    <x v="1"/>
    <x v="0"/>
    <x v="33"/>
    <x v="371"/>
    <x v="759"/>
    <x v="0"/>
    <x v="4"/>
    <x v="2"/>
  </r>
  <r>
    <x v="4"/>
    <x v="174"/>
    <x v="6"/>
    <x v="6"/>
    <x v="1"/>
    <x v="0"/>
    <x v="33"/>
    <x v="282"/>
    <x v="874"/>
    <x v="0"/>
    <x v="4"/>
    <x v="2"/>
  </r>
  <r>
    <x v="4"/>
    <x v="229"/>
    <x v="6"/>
    <x v="6"/>
    <x v="1"/>
    <x v="0"/>
    <x v="33"/>
    <x v="281"/>
    <x v="759"/>
    <x v="0"/>
    <x v="4"/>
    <x v="2"/>
  </r>
  <r>
    <x v="4"/>
    <x v="241"/>
    <x v="6"/>
    <x v="6"/>
    <x v="1"/>
    <x v="0"/>
    <x v="33"/>
    <x v="447"/>
    <x v="146"/>
    <x v="0"/>
    <x v="4"/>
    <x v="2"/>
  </r>
  <r>
    <x v="4"/>
    <x v="191"/>
    <x v="6"/>
    <x v="6"/>
    <x v="1"/>
    <x v="0"/>
    <x v="33"/>
    <x v="318"/>
    <x v="874"/>
    <x v="0"/>
    <x v="4"/>
    <x v="2"/>
  </r>
  <r>
    <x v="4"/>
    <x v="239"/>
    <x v="10"/>
    <x v="10"/>
    <x v="1"/>
    <x v="1"/>
    <x v="33"/>
    <x v="419"/>
    <x v="874"/>
    <x v="0"/>
    <x v="4"/>
    <x v="2"/>
  </r>
  <r>
    <x v="4"/>
    <x v="187"/>
    <x v="11"/>
    <x v="11"/>
    <x v="1"/>
    <x v="1"/>
    <x v="33"/>
    <x v="328"/>
    <x v="874"/>
    <x v="0"/>
    <x v="4"/>
    <x v="2"/>
  </r>
  <r>
    <x v="4"/>
    <x v="177"/>
    <x v="11"/>
    <x v="11"/>
    <x v="1"/>
    <x v="1"/>
    <x v="33"/>
    <x v="346"/>
    <x v="874"/>
    <x v="0"/>
    <x v="4"/>
    <x v="2"/>
  </r>
  <r>
    <x v="4"/>
    <x v="285"/>
    <x v="6"/>
    <x v="6"/>
    <x v="1"/>
    <x v="1"/>
    <x v="33"/>
    <x v="409"/>
    <x v="874"/>
    <x v="0"/>
    <x v="4"/>
    <x v="2"/>
  </r>
  <r>
    <x v="6"/>
    <x v="323"/>
    <x v="8"/>
    <x v="8"/>
    <x v="1"/>
    <x v="2"/>
    <x v="32"/>
    <x v="367"/>
    <x v="3082"/>
    <x v="0"/>
    <x v="6"/>
    <x v="2"/>
  </r>
  <r>
    <x v="6"/>
    <x v="339"/>
    <x v="10"/>
    <x v="10"/>
    <x v="1"/>
    <x v="2"/>
    <x v="32"/>
    <x v="427"/>
    <x v="1624"/>
    <x v="0"/>
    <x v="6"/>
    <x v="2"/>
  </r>
  <r>
    <x v="6"/>
    <x v="214"/>
    <x v="11"/>
    <x v="11"/>
    <x v="1"/>
    <x v="2"/>
    <x v="32"/>
    <x v="306"/>
    <x v="3083"/>
    <x v="0"/>
    <x v="6"/>
    <x v="2"/>
  </r>
  <r>
    <x v="6"/>
    <x v="335"/>
    <x v="6"/>
    <x v="6"/>
    <x v="1"/>
    <x v="2"/>
    <x v="32"/>
    <x v="408"/>
    <x v="3084"/>
    <x v="0"/>
    <x v="6"/>
    <x v="2"/>
  </r>
  <r>
    <x v="7"/>
    <x v="277"/>
    <x v="7"/>
    <x v="7"/>
    <x v="1"/>
    <x v="2"/>
    <x v="32"/>
    <x v="325"/>
    <x v="3085"/>
    <x v="0"/>
    <x v="7"/>
    <x v="2"/>
  </r>
  <r>
    <x v="7"/>
    <x v="303"/>
    <x v="9"/>
    <x v="9"/>
    <x v="1"/>
    <x v="2"/>
    <x v="32"/>
    <x v="327"/>
    <x v="1"/>
    <x v="508"/>
    <x v="7"/>
    <x v="2"/>
  </r>
  <r>
    <x v="7"/>
    <x v="194"/>
    <x v="9"/>
    <x v="9"/>
    <x v="1"/>
    <x v="2"/>
    <x v="32"/>
    <x v="390"/>
    <x v="3086"/>
    <x v="0"/>
    <x v="7"/>
    <x v="2"/>
  </r>
  <r>
    <x v="7"/>
    <x v="248"/>
    <x v="10"/>
    <x v="10"/>
    <x v="1"/>
    <x v="2"/>
    <x v="33"/>
    <x v="304"/>
    <x v="3087"/>
    <x v="0"/>
    <x v="7"/>
    <x v="2"/>
  </r>
  <r>
    <x v="7"/>
    <x v="299"/>
    <x v="11"/>
    <x v="11"/>
    <x v="1"/>
    <x v="2"/>
    <x v="32"/>
    <x v="315"/>
    <x v="1215"/>
    <x v="0"/>
    <x v="7"/>
    <x v="2"/>
  </r>
  <r>
    <x v="7"/>
    <x v="214"/>
    <x v="11"/>
    <x v="11"/>
    <x v="1"/>
    <x v="2"/>
    <x v="32"/>
    <x v="306"/>
    <x v="3088"/>
    <x v="0"/>
    <x v="7"/>
    <x v="2"/>
  </r>
  <r>
    <x v="7"/>
    <x v="281"/>
    <x v="6"/>
    <x v="6"/>
    <x v="1"/>
    <x v="2"/>
    <x v="32"/>
    <x v="395"/>
    <x v="848"/>
    <x v="0"/>
    <x v="7"/>
    <x v="2"/>
  </r>
  <r>
    <x v="7"/>
    <x v="190"/>
    <x v="6"/>
    <x v="6"/>
    <x v="1"/>
    <x v="2"/>
    <x v="32"/>
    <x v="342"/>
    <x v="933"/>
    <x v="0"/>
    <x v="7"/>
    <x v="2"/>
  </r>
  <r>
    <x v="8"/>
    <x v="249"/>
    <x v="11"/>
    <x v="11"/>
    <x v="1"/>
    <x v="2"/>
    <x v="33"/>
    <x v="359"/>
    <x v="761"/>
    <x v="0"/>
    <x v="8"/>
    <x v="2"/>
  </r>
  <r>
    <x v="9"/>
    <x v="259"/>
    <x v="7"/>
    <x v="7"/>
    <x v="1"/>
    <x v="2"/>
    <x v="33"/>
    <x v="355"/>
    <x v="874"/>
    <x v="0"/>
    <x v="9"/>
    <x v="2"/>
  </r>
  <r>
    <x v="9"/>
    <x v="262"/>
    <x v="9"/>
    <x v="9"/>
    <x v="1"/>
    <x v="2"/>
    <x v="32"/>
    <x v="368"/>
    <x v="1795"/>
    <x v="0"/>
    <x v="9"/>
    <x v="2"/>
  </r>
  <r>
    <x v="9"/>
    <x v="258"/>
    <x v="7"/>
    <x v="7"/>
    <x v="1"/>
    <x v="0"/>
    <x v="33"/>
    <x v="349"/>
    <x v="759"/>
    <x v="0"/>
    <x v="9"/>
    <x v="2"/>
  </r>
  <r>
    <x v="9"/>
    <x v="309"/>
    <x v="7"/>
    <x v="7"/>
    <x v="1"/>
    <x v="0"/>
    <x v="33"/>
    <x v="334"/>
    <x v="874"/>
    <x v="0"/>
    <x v="9"/>
    <x v="2"/>
  </r>
  <r>
    <x v="9"/>
    <x v="337"/>
    <x v="9"/>
    <x v="9"/>
    <x v="1"/>
    <x v="0"/>
    <x v="33"/>
    <x v="424"/>
    <x v="759"/>
    <x v="0"/>
    <x v="9"/>
    <x v="2"/>
  </r>
  <r>
    <x v="9"/>
    <x v="303"/>
    <x v="9"/>
    <x v="9"/>
    <x v="1"/>
    <x v="0"/>
    <x v="33"/>
    <x v="327"/>
    <x v="874"/>
    <x v="0"/>
    <x v="9"/>
    <x v="2"/>
  </r>
  <r>
    <x v="9"/>
    <x v="338"/>
    <x v="9"/>
    <x v="9"/>
    <x v="1"/>
    <x v="0"/>
    <x v="33"/>
    <x v="425"/>
    <x v="874"/>
    <x v="0"/>
    <x v="9"/>
    <x v="2"/>
  </r>
  <r>
    <x v="9"/>
    <x v="233"/>
    <x v="10"/>
    <x v="10"/>
    <x v="1"/>
    <x v="0"/>
    <x v="33"/>
    <x v="344"/>
    <x v="765"/>
    <x v="0"/>
    <x v="9"/>
    <x v="2"/>
  </r>
  <r>
    <x v="9"/>
    <x v="272"/>
    <x v="11"/>
    <x v="11"/>
    <x v="1"/>
    <x v="0"/>
    <x v="33"/>
    <x v="360"/>
    <x v="146"/>
    <x v="0"/>
    <x v="9"/>
    <x v="2"/>
  </r>
  <r>
    <x v="9"/>
    <x v="314"/>
    <x v="6"/>
    <x v="6"/>
    <x v="1"/>
    <x v="0"/>
    <x v="33"/>
    <x v="372"/>
    <x v="759"/>
    <x v="0"/>
    <x v="9"/>
    <x v="2"/>
  </r>
  <r>
    <x v="9"/>
    <x v="254"/>
    <x v="8"/>
    <x v="8"/>
    <x v="1"/>
    <x v="1"/>
    <x v="33"/>
    <x v="326"/>
    <x v="874"/>
    <x v="0"/>
    <x v="9"/>
    <x v="2"/>
  </r>
  <r>
    <x v="9"/>
    <x v="246"/>
    <x v="2"/>
    <x v="2"/>
    <x v="1"/>
    <x v="1"/>
    <x v="33"/>
    <x v="287"/>
    <x v="759"/>
    <x v="0"/>
    <x v="9"/>
    <x v="2"/>
  </r>
  <r>
    <x v="10"/>
    <x v="194"/>
    <x v="9"/>
    <x v="9"/>
    <x v="1"/>
    <x v="2"/>
    <x v="33"/>
    <x v="390"/>
    <x v="874"/>
    <x v="0"/>
    <x v="10"/>
    <x v="2"/>
  </r>
  <r>
    <x v="10"/>
    <x v="230"/>
    <x v="9"/>
    <x v="9"/>
    <x v="1"/>
    <x v="2"/>
    <x v="33"/>
    <x v="283"/>
    <x v="874"/>
    <x v="0"/>
    <x v="10"/>
    <x v="2"/>
  </r>
  <r>
    <x v="10"/>
    <x v="317"/>
    <x v="10"/>
    <x v="10"/>
    <x v="1"/>
    <x v="2"/>
    <x v="33"/>
    <x v="401"/>
    <x v="759"/>
    <x v="0"/>
    <x v="10"/>
    <x v="2"/>
  </r>
  <r>
    <x v="10"/>
    <x v="191"/>
    <x v="6"/>
    <x v="6"/>
    <x v="1"/>
    <x v="2"/>
    <x v="33"/>
    <x v="318"/>
    <x v="874"/>
    <x v="0"/>
    <x v="10"/>
    <x v="2"/>
  </r>
  <r>
    <x v="10"/>
    <x v="288"/>
    <x v="7"/>
    <x v="7"/>
    <x v="1"/>
    <x v="0"/>
    <x v="33"/>
    <x v="439"/>
    <x v="759"/>
    <x v="0"/>
    <x v="10"/>
    <x v="2"/>
  </r>
  <r>
    <x v="10"/>
    <x v="259"/>
    <x v="7"/>
    <x v="7"/>
    <x v="1"/>
    <x v="0"/>
    <x v="33"/>
    <x v="355"/>
    <x v="759"/>
    <x v="0"/>
    <x v="10"/>
    <x v="2"/>
  </r>
  <r>
    <x v="10"/>
    <x v="205"/>
    <x v="7"/>
    <x v="7"/>
    <x v="1"/>
    <x v="0"/>
    <x v="33"/>
    <x v="299"/>
    <x v="934"/>
    <x v="0"/>
    <x v="10"/>
    <x v="2"/>
  </r>
  <r>
    <x v="10"/>
    <x v="209"/>
    <x v="7"/>
    <x v="7"/>
    <x v="1"/>
    <x v="0"/>
    <x v="33"/>
    <x v="428"/>
    <x v="848"/>
    <x v="0"/>
    <x v="10"/>
    <x v="2"/>
  </r>
  <r>
    <x v="10"/>
    <x v="322"/>
    <x v="7"/>
    <x v="7"/>
    <x v="1"/>
    <x v="0"/>
    <x v="33"/>
    <x v="448"/>
    <x v="1182"/>
    <x v="0"/>
    <x v="10"/>
    <x v="2"/>
  </r>
  <r>
    <x v="10"/>
    <x v="279"/>
    <x v="7"/>
    <x v="7"/>
    <x v="1"/>
    <x v="0"/>
    <x v="33"/>
    <x v="449"/>
    <x v="759"/>
    <x v="0"/>
    <x v="10"/>
    <x v="2"/>
  </r>
  <r>
    <x v="10"/>
    <x v="192"/>
    <x v="8"/>
    <x v="8"/>
    <x v="1"/>
    <x v="0"/>
    <x v="33"/>
    <x v="300"/>
    <x v="952"/>
    <x v="0"/>
    <x v="10"/>
    <x v="2"/>
  </r>
  <r>
    <x v="10"/>
    <x v="254"/>
    <x v="8"/>
    <x v="8"/>
    <x v="1"/>
    <x v="0"/>
    <x v="33"/>
    <x v="326"/>
    <x v="859"/>
    <x v="0"/>
    <x v="10"/>
    <x v="2"/>
  </r>
  <r>
    <x v="10"/>
    <x v="261"/>
    <x v="8"/>
    <x v="8"/>
    <x v="1"/>
    <x v="0"/>
    <x v="33"/>
    <x v="320"/>
    <x v="899"/>
    <x v="0"/>
    <x v="10"/>
    <x v="2"/>
  </r>
  <r>
    <x v="10"/>
    <x v="323"/>
    <x v="8"/>
    <x v="8"/>
    <x v="1"/>
    <x v="0"/>
    <x v="33"/>
    <x v="367"/>
    <x v="759"/>
    <x v="0"/>
    <x v="10"/>
    <x v="2"/>
  </r>
  <r>
    <x v="10"/>
    <x v="245"/>
    <x v="8"/>
    <x v="8"/>
    <x v="1"/>
    <x v="0"/>
    <x v="33"/>
    <x v="285"/>
    <x v="899"/>
    <x v="0"/>
    <x v="10"/>
    <x v="2"/>
  </r>
  <r>
    <x v="10"/>
    <x v="196"/>
    <x v="8"/>
    <x v="8"/>
    <x v="1"/>
    <x v="0"/>
    <x v="33"/>
    <x v="375"/>
    <x v="899"/>
    <x v="0"/>
    <x v="10"/>
    <x v="2"/>
  </r>
  <r>
    <x v="10"/>
    <x v="173"/>
    <x v="8"/>
    <x v="8"/>
    <x v="1"/>
    <x v="0"/>
    <x v="33"/>
    <x v="378"/>
    <x v="759"/>
    <x v="0"/>
    <x v="10"/>
    <x v="2"/>
  </r>
  <r>
    <x v="10"/>
    <x v="337"/>
    <x v="9"/>
    <x v="9"/>
    <x v="1"/>
    <x v="0"/>
    <x v="33"/>
    <x v="424"/>
    <x v="899"/>
    <x v="0"/>
    <x v="10"/>
    <x v="2"/>
  </r>
  <r>
    <x v="10"/>
    <x v="227"/>
    <x v="9"/>
    <x v="9"/>
    <x v="1"/>
    <x v="0"/>
    <x v="33"/>
    <x v="399"/>
    <x v="952"/>
    <x v="0"/>
    <x v="10"/>
    <x v="2"/>
  </r>
  <r>
    <x v="10"/>
    <x v="194"/>
    <x v="9"/>
    <x v="9"/>
    <x v="1"/>
    <x v="0"/>
    <x v="33"/>
    <x v="390"/>
    <x v="934"/>
    <x v="0"/>
    <x v="10"/>
    <x v="2"/>
  </r>
  <r>
    <x v="10"/>
    <x v="242"/>
    <x v="9"/>
    <x v="9"/>
    <x v="1"/>
    <x v="0"/>
    <x v="33"/>
    <x v="435"/>
    <x v="982"/>
    <x v="0"/>
    <x v="10"/>
    <x v="2"/>
  </r>
  <r>
    <x v="10"/>
    <x v="219"/>
    <x v="9"/>
    <x v="9"/>
    <x v="1"/>
    <x v="0"/>
    <x v="33"/>
    <x v="308"/>
    <x v="146"/>
    <x v="0"/>
    <x v="10"/>
    <x v="2"/>
  </r>
  <r>
    <x v="10"/>
    <x v="178"/>
    <x v="9"/>
    <x v="9"/>
    <x v="1"/>
    <x v="0"/>
    <x v="33"/>
    <x v="353"/>
    <x v="899"/>
    <x v="0"/>
    <x v="10"/>
    <x v="2"/>
  </r>
  <r>
    <x v="10"/>
    <x v="255"/>
    <x v="9"/>
    <x v="9"/>
    <x v="1"/>
    <x v="0"/>
    <x v="33"/>
    <x v="293"/>
    <x v="759"/>
    <x v="0"/>
    <x v="10"/>
    <x v="2"/>
  </r>
  <r>
    <x v="10"/>
    <x v="291"/>
    <x v="9"/>
    <x v="9"/>
    <x v="1"/>
    <x v="0"/>
    <x v="33"/>
    <x v="303"/>
    <x v="759"/>
    <x v="0"/>
    <x v="10"/>
    <x v="2"/>
  </r>
  <r>
    <x v="10"/>
    <x v="263"/>
    <x v="10"/>
    <x v="10"/>
    <x v="1"/>
    <x v="0"/>
    <x v="33"/>
    <x v="436"/>
    <x v="899"/>
    <x v="0"/>
    <x v="10"/>
    <x v="2"/>
  </r>
  <r>
    <x v="10"/>
    <x v="212"/>
    <x v="10"/>
    <x v="10"/>
    <x v="1"/>
    <x v="0"/>
    <x v="33"/>
    <x v="319"/>
    <x v="874"/>
    <x v="0"/>
    <x v="10"/>
    <x v="2"/>
  </r>
  <r>
    <x v="10"/>
    <x v="317"/>
    <x v="10"/>
    <x v="10"/>
    <x v="1"/>
    <x v="0"/>
    <x v="33"/>
    <x v="401"/>
    <x v="874"/>
    <x v="0"/>
    <x v="10"/>
    <x v="2"/>
  </r>
  <r>
    <x v="10"/>
    <x v="186"/>
    <x v="10"/>
    <x v="10"/>
    <x v="1"/>
    <x v="0"/>
    <x v="33"/>
    <x v="321"/>
    <x v="759"/>
    <x v="0"/>
    <x v="10"/>
    <x v="2"/>
  </r>
  <r>
    <x v="10"/>
    <x v="329"/>
    <x v="10"/>
    <x v="10"/>
    <x v="1"/>
    <x v="0"/>
    <x v="33"/>
    <x v="380"/>
    <x v="1182"/>
    <x v="0"/>
    <x v="10"/>
    <x v="2"/>
  </r>
  <r>
    <x v="10"/>
    <x v="248"/>
    <x v="10"/>
    <x v="10"/>
    <x v="1"/>
    <x v="0"/>
    <x v="33"/>
    <x v="304"/>
    <x v="759"/>
    <x v="0"/>
    <x v="10"/>
    <x v="2"/>
  </r>
  <r>
    <x v="10"/>
    <x v="233"/>
    <x v="10"/>
    <x v="10"/>
    <x v="1"/>
    <x v="0"/>
    <x v="33"/>
    <x v="344"/>
    <x v="759"/>
    <x v="0"/>
    <x v="10"/>
    <x v="2"/>
  </r>
  <r>
    <x v="10"/>
    <x v="176"/>
    <x v="10"/>
    <x v="10"/>
    <x v="1"/>
    <x v="0"/>
    <x v="33"/>
    <x v="412"/>
    <x v="1182"/>
    <x v="0"/>
    <x v="10"/>
    <x v="2"/>
  </r>
  <r>
    <x v="10"/>
    <x v="325"/>
    <x v="11"/>
    <x v="11"/>
    <x v="1"/>
    <x v="0"/>
    <x v="33"/>
    <x v="421"/>
    <x v="899"/>
    <x v="0"/>
    <x v="10"/>
    <x v="2"/>
  </r>
  <r>
    <x v="10"/>
    <x v="282"/>
    <x v="11"/>
    <x v="11"/>
    <x v="1"/>
    <x v="0"/>
    <x v="33"/>
    <x v="358"/>
    <x v="848"/>
    <x v="0"/>
    <x v="10"/>
    <x v="2"/>
  </r>
  <r>
    <x v="10"/>
    <x v="187"/>
    <x v="11"/>
    <x v="11"/>
    <x v="1"/>
    <x v="0"/>
    <x v="33"/>
    <x v="328"/>
    <x v="759"/>
    <x v="0"/>
    <x v="10"/>
    <x v="2"/>
  </r>
  <r>
    <x v="10"/>
    <x v="201"/>
    <x v="11"/>
    <x v="11"/>
    <x v="1"/>
    <x v="0"/>
    <x v="33"/>
    <x v="422"/>
    <x v="1182"/>
    <x v="0"/>
    <x v="10"/>
    <x v="2"/>
  </r>
  <r>
    <x v="10"/>
    <x v="249"/>
    <x v="11"/>
    <x v="11"/>
    <x v="1"/>
    <x v="0"/>
    <x v="33"/>
    <x v="359"/>
    <x v="899"/>
    <x v="0"/>
    <x v="10"/>
    <x v="2"/>
  </r>
  <r>
    <x v="10"/>
    <x v="299"/>
    <x v="11"/>
    <x v="11"/>
    <x v="1"/>
    <x v="0"/>
    <x v="33"/>
    <x v="315"/>
    <x v="146"/>
    <x v="0"/>
    <x v="10"/>
    <x v="2"/>
  </r>
  <r>
    <x v="10"/>
    <x v="302"/>
    <x v="11"/>
    <x v="11"/>
    <x v="1"/>
    <x v="0"/>
    <x v="33"/>
    <x v="324"/>
    <x v="759"/>
    <x v="0"/>
    <x v="10"/>
    <x v="2"/>
  </r>
  <r>
    <x v="10"/>
    <x v="256"/>
    <x v="11"/>
    <x v="11"/>
    <x v="1"/>
    <x v="0"/>
    <x v="33"/>
    <x v="294"/>
    <x v="934"/>
    <x v="0"/>
    <x v="10"/>
    <x v="2"/>
  </r>
  <r>
    <x v="10"/>
    <x v="202"/>
    <x v="11"/>
    <x v="11"/>
    <x v="1"/>
    <x v="0"/>
    <x v="33"/>
    <x v="305"/>
    <x v="934"/>
    <x v="0"/>
    <x v="10"/>
    <x v="2"/>
  </r>
  <r>
    <x v="10"/>
    <x v="273"/>
    <x v="11"/>
    <x v="11"/>
    <x v="1"/>
    <x v="0"/>
    <x v="33"/>
    <x v="354"/>
    <x v="874"/>
    <x v="0"/>
    <x v="10"/>
    <x v="2"/>
  </r>
  <r>
    <x v="10"/>
    <x v="214"/>
    <x v="11"/>
    <x v="11"/>
    <x v="1"/>
    <x v="0"/>
    <x v="33"/>
    <x v="306"/>
    <x v="759"/>
    <x v="0"/>
    <x v="10"/>
    <x v="2"/>
  </r>
  <r>
    <x v="10"/>
    <x v="274"/>
    <x v="11"/>
    <x v="11"/>
    <x v="1"/>
    <x v="0"/>
    <x v="33"/>
    <x v="404"/>
    <x v="759"/>
    <x v="0"/>
    <x v="10"/>
    <x v="2"/>
  </r>
  <r>
    <x v="10"/>
    <x v="294"/>
    <x v="11"/>
    <x v="11"/>
    <x v="1"/>
    <x v="0"/>
    <x v="33"/>
    <x v="382"/>
    <x v="759"/>
    <x v="0"/>
    <x v="10"/>
    <x v="2"/>
  </r>
  <r>
    <x v="10"/>
    <x v="300"/>
    <x v="2"/>
    <x v="2"/>
    <x v="1"/>
    <x v="0"/>
    <x v="33"/>
    <x v="316"/>
    <x v="759"/>
    <x v="0"/>
    <x v="10"/>
    <x v="2"/>
  </r>
  <r>
    <x v="10"/>
    <x v="315"/>
    <x v="2"/>
    <x v="2"/>
    <x v="1"/>
    <x v="0"/>
    <x v="33"/>
    <x v="405"/>
    <x v="1182"/>
    <x v="0"/>
    <x v="10"/>
    <x v="2"/>
  </r>
  <r>
    <x v="10"/>
    <x v="334"/>
    <x v="2"/>
    <x v="2"/>
    <x v="1"/>
    <x v="0"/>
    <x v="33"/>
    <x v="406"/>
    <x v="146"/>
    <x v="0"/>
    <x v="10"/>
    <x v="2"/>
  </r>
  <r>
    <x v="10"/>
    <x v="221"/>
    <x v="2"/>
    <x v="2"/>
    <x v="1"/>
    <x v="0"/>
    <x v="63"/>
    <x v="446"/>
    <x v="146"/>
    <x v="0"/>
    <x v="10"/>
    <x v="2"/>
  </r>
  <r>
    <x v="10"/>
    <x v="221"/>
    <x v="2"/>
    <x v="2"/>
    <x v="1"/>
    <x v="0"/>
    <x v="33"/>
    <x v="347"/>
    <x v="874"/>
    <x v="0"/>
    <x v="10"/>
    <x v="2"/>
  </r>
  <r>
    <x v="10"/>
    <x v="284"/>
    <x v="2"/>
    <x v="2"/>
    <x v="1"/>
    <x v="0"/>
    <x v="33"/>
    <x v="383"/>
    <x v="874"/>
    <x v="0"/>
    <x v="10"/>
    <x v="2"/>
  </r>
  <r>
    <x v="10"/>
    <x v="222"/>
    <x v="2"/>
    <x v="2"/>
    <x v="1"/>
    <x v="0"/>
    <x v="32"/>
    <x v="384"/>
    <x v="146"/>
    <x v="0"/>
    <x v="10"/>
    <x v="2"/>
  </r>
  <r>
    <x v="10"/>
    <x v="182"/>
    <x v="2"/>
    <x v="2"/>
    <x v="1"/>
    <x v="0"/>
    <x v="62"/>
    <x v="59"/>
    <x v="1"/>
    <x v="261"/>
    <x v="10"/>
    <x v="2"/>
  </r>
  <r>
    <x v="10"/>
    <x v="270"/>
    <x v="2"/>
    <x v="2"/>
    <x v="1"/>
    <x v="0"/>
    <x v="33"/>
    <x v="363"/>
    <x v="759"/>
    <x v="0"/>
    <x v="10"/>
    <x v="2"/>
  </r>
  <r>
    <x v="10"/>
    <x v="257"/>
    <x v="2"/>
    <x v="2"/>
    <x v="1"/>
    <x v="0"/>
    <x v="33"/>
    <x v="410"/>
    <x v="759"/>
    <x v="0"/>
    <x v="10"/>
    <x v="2"/>
  </r>
  <r>
    <x v="10"/>
    <x v="276"/>
    <x v="2"/>
    <x v="2"/>
    <x v="1"/>
    <x v="0"/>
    <x v="33"/>
    <x v="385"/>
    <x v="1132"/>
    <x v="0"/>
    <x v="10"/>
    <x v="2"/>
  </r>
  <r>
    <x v="10"/>
    <x v="246"/>
    <x v="2"/>
    <x v="2"/>
    <x v="1"/>
    <x v="0"/>
    <x v="33"/>
    <x v="287"/>
    <x v="874"/>
    <x v="0"/>
    <x v="10"/>
    <x v="2"/>
  </r>
  <r>
    <x v="10"/>
    <x v="281"/>
    <x v="6"/>
    <x v="6"/>
    <x v="1"/>
    <x v="0"/>
    <x v="33"/>
    <x v="395"/>
    <x v="934"/>
    <x v="0"/>
    <x v="10"/>
    <x v="2"/>
  </r>
  <r>
    <x v="10"/>
    <x v="265"/>
    <x v="6"/>
    <x v="6"/>
    <x v="1"/>
    <x v="0"/>
    <x v="33"/>
    <x v="386"/>
    <x v="899"/>
    <x v="0"/>
    <x v="10"/>
    <x v="2"/>
  </r>
  <r>
    <x v="10"/>
    <x v="184"/>
    <x v="6"/>
    <x v="6"/>
    <x v="1"/>
    <x v="0"/>
    <x v="33"/>
    <x v="413"/>
    <x v="759"/>
    <x v="0"/>
    <x v="10"/>
    <x v="2"/>
  </r>
  <r>
    <x v="10"/>
    <x v="314"/>
    <x v="6"/>
    <x v="6"/>
    <x v="1"/>
    <x v="0"/>
    <x v="33"/>
    <x v="372"/>
    <x v="759"/>
    <x v="0"/>
    <x v="10"/>
    <x v="2"/>
  </r>
  <r>
    <x v="10"/>
    <x v="203"/>
    <x v="6"/>
    <x v="6"/>
    <x v="1"/>
    <x v="0"/>
    <x v="33"/>
    <x v="288"/>
    <x v="146"/>
    <x v="0"/>
    <x v="10"/>
    <x v="2"/>
  </r>
  <r>
    <x v="10"/>
    <x v="236"/>
    <x v="6"/>
    <x v="6"/>
    <x v="1"/>
    <x v="0"/>
    <x v="33"/>
    <x v="371"/>
    <x v="934"/>
    <x v="0"/>
    <x v="10"/>
    <x v="2"/>
  </r>
  <r>
    <x v="10"/>
    <x v="188"/>
    <x v="6"/>
    <x v="6"/>
    <x v="1"/>
    <x v="0"/>
    <x v="33"/>
    <x v="407"/>
    <x v="765"/>
    <x v="0"/>
    <x v="10"/>
    <x v="2"/>
  </r>
  <r>
    <x v="10"/>
    <x v="335"/>
    <x v="6"/>
    <x v="6"/>
    <x v="1"/>
    <x v="0"/>
    <x v="33"/>
    <x v="408"/>
    <x v="146"/>
    <x v="0"/>
    <x v="10"/>
    <x v="2"/>
  </r>
  <r>
    <x v="10"/>
    <x v="190"/>
    <x v="6"/>
    <x v="6"/>
    <x v="1"/>
    <x v="0"/>
    <x v="33"/>
    <x v="342"/>
    <x v="874"/>
    <x v="0"/>
    <x v="10"/>
    <x v="2"/>
  </r>
  <r>
    <x v="10"/>
    <x v="191"/>
    <x v="6"/>
    <x v="6"/>
    <x v="1"/>
    <x v="0"/>
    <x v="33"/>
    <x v="318"/>
    <x v="765"/>
    <x v="0"/>
    <x v="10"/>
    <x v="2"/>
  </r>
  <r>
    <x v="10"/>
    <x v="277"/>
    <x v="7"/>
    <x v="7"/>
    <x v="1"/>
    <x v="1"/>
    <x v="33"/>
    <x v="325"/>
    <x v="874"/>
    <x v="0"/>
    <x v="10"/>
    <x v="2"/>
  </r>
  <r>
    <x v="10"/>
    <x v="327"/>
    <x v="7"/>
    <x v="7"/>
    <x v="1"/>
    <x v="1"/>
    <x v="33"/>
    <x v="387"/>
    <x v="874"/>
    <x v="0"/>
    <x v="10"/>
    <x v="2"/>
  </r>
  <r>
    <x v="10"/>
    <x v="209"/>
    <x v="7"/>
    <x v="7"/>
    <x v="1"/>
    <x v="1"/>
    <x v="33"/>
    <x v="428"/>
    <x v="874"/>
    <x v="0"/>
    <x v="10"/>
    <x v="2"/>
  </r>
  <r>
    <x v="10"/>
    <x v="279"/>
    <x v="7"/>
    <x v="7"/>
    <x v="1"/>
    <x v="1"/>
    <x v="33"/>
    <x v="449"/>
    <x v="874"/>
    <x v="0"/>
    <x v="10"/>
    <x v="2"/>
  </r>
  <r>
    <x v="10"/>
    <x v="245"/>
    <x v="8"/>
    <x v="8"/>
    <x v="1"/>
    <x v="1"/>
    <x v="33"/>
    <x v="285"/>
    <x v="874"/>
    <x v="0"/>
    <x v="10"/>
    <x v="2"/>
  </r>
  <r>
    <x v="10"/>
    <x v="207"/>
    <x v="8"/>
    <x v="8"/>
    <x v="1"/>
    <x v="1"/>
    <x v="33"/>
    <x v="374"/>
    <x v="874"/>
    <x v="0"/>
    <x v="10"/>
    <x v="2"/>
  </r>
  <r>
    <x v="10"/>
    <x v="242"/>
    <x v="9"/>
    <x v="9"/>
    <x v="1"/>
    <x v="1"/>
    <x v="33"/>
    <x v="435"/>
    <x v="874"/>
    <x v="0"/>
    <x v="10"/>
    <x v="2"/>
  </r>
  <r>
    <x v="10"/>
    <x v="230"/>
    <x v="9"/>
    <x v="9"/>
    <x v="1"/>
    <x v="1"/>
    <x v="33"/>
    <x v="283"/>
    <x v="874"/>
    <x v="0"/>
    <x v="10"/>
    <x v="2"/>
  </r>
  <r>
    <x v="10"/>
    <x v="329"/>
    <x v="10"/>
    <x v="10"/>
    <x v="1"/>
    <x v="1"/>
    <x v="33"/>
    <x v="380"/>
    <x v="874"/>
    <x v="0"/>
    <x v="10"/>
    <x v="2"/>
  </r>
  <r>
    <x v="10"/>
    <x v="315"/>
    <x v="2"/>
    <x v="2"/>
    <x v="1"/>
    <x v="1"/>
    <x v="33"/>
    <x v="405"/>
    <x v="874"/>
    <x v="0"/>
    <x v="10"/>
    <x v="2"/>
  </r>
  <r>
    <x v="10"/>
    <x v="246"/>
    <x v="2"/>
    <x v="2"/>
    <x v="1"/>
    <x v="1"/>
    <x v="33"/>
    <x v="287"/>
    <x v="874"/>
    <x v="0"/>
    <x v="10"/>
    <x v="2"/>
  </r>
  <r>
    <x v="10"/>
    <x v="265"/>
    <x v="6"/>
    <x v="6"/>
    <x v="1"/>
    <x v="1"/>
    <x v="33"/>
    <x v="386"/>
    <x v="874"/>
    <x v="0"/>
    <x v="10"/>
    <x v="2"/>
  </r>
  <r>
    <x v="12"/>
    <x v="263"/>
    <x v="10"/>
    <x v="10"/>
    <x v="1"/>
    <x v="2"/>
    <x v="32"/>
    <x v="436"/>
    <x v="3089"/>
    <x v="0"/>
    <x v="12"/>
    <x v="2"/>
  </r>
  <r>
    <x v="12"/>
    <x v="189"/>
    <x v="10"/>
    <x v="10"/>
    <x v="1"/>
    <x v="2"/>
    <x v="32"/>
    <x v="345"/>
    <x v="3090"/>
    <x v="0"/>
    <x v="12"/>
    <x v="2"/>
  </r>
  <r>
    <x v="12"/>
    <x v="330"/>
    <x v="11"/>
    <x v="11"/>
    <x v="1"/>
    <x v="2"/>
    <x v="32"/>
    <x v="381"/>
    <x v="1331"/>
    <x v="0"/>
    <x v="12"/>
    <x v="2"/>
  </r>
  <r>
    <x v="12"/>
    <x v="315"/>
    <x v="2"/>
    <x v="2"/>
    <x v="1"/>
    <x v="2"/>
    <x v="32"/>
    <x v="405"/>
    <x v="1331"/>
    <x v="0"/>
    <x v="12"/>
    <x v="2"/>
  </r>
  <r>
    <x v="13"/>
    <x v="205"/>
    <x v="7"/>
    <x v="7"/>
    <x v="1"/>
    <x v="0"/>
    <x v="33"/>
    <x v="299"/>
    <x v="874"/>
    <x v="0"/>
    <x v="13"/>
    <x v="2"/>
  </r>
  <r>
    <x v="15"/>
    <x v="263"/>
    <x v="10"/>
    <x v="10"/>
    <x v="1"/>
    <x v="2"/>
    <x v="32"/>
    <x v="436"/>
    <x v="3091"/>
    <x v="0"/>
    <x v="15"/>
    <x v="2"/>
  </r>
  <r>
    <x v="15"/>
    <x v="330"/>
    <x v="11"/>
    <x v="11"/>
    <x v="1"/>
    <x v="2"/>
    <x v="32"/>
    <x v="381"/>
    <x v="1145"/>
    <x v="0"/>
    <x v="15"/>
    <x v="2"/>
  </r>
  <r>
    <x v="15"/>
    <x v="305"/>
    <x v="6"/>
    <x v="6"/>
    <x v="1"/>
    <x v="2"/>
    <x v="32"/>
    <x v="331"/>
    <x v="1"/>
    <x v="595"/>
    <x v="15"/>
    <x v="2"/>
  </r>
  <r>
    <x v="15"/>
    <x v="229"/>
    <x v="6"/>
    <x v="6"/>
    <x v="1"/>
    <x v="2"/>
    <x v="32"/>
    <x v="281"/>
    <x v="3092"/>
    <x v="0"/>
    <x v="15"/>
    <x v="2"/>
  </r>
  <r>
    <x v="15"/>
    <x v="308"/>
    <x v="7"/>
    <x v="7"/>
    <x v="1"/>
    <x v="0"/>
    <x v="33"/>
    <x v="333"/>
    <x v="765"/>
    <x v="0"/>
    <x v="15"/>
    <x v="2"/>
  </r>
  <r>
    <x v="15"/>
    <x v="209"/>
    <x v="7"/>
    <x v="7"/>
    <x v="1"/>
    <x v="0"/>
    <x v="33"/>
    <x v="428"/>
    <x v="765"/>
    <x v="0"/>
    <x v="15"/>
    <x v="2"/>
  </r>
  <r>
    <x v="15"/>
    <x v="192"/>
    <x v="8"/>
    <x v="8"/>
    <x v="1"/>
    <x v="0"/>
    <x v="33"/>
    <x v="300"/>
    <x v="765"/>
    <x v="0"/>
    <x v="15"/>
    <x v="2"/>
  </r>
  <r>
    <x v="15"/>
    <x v="320"/>
    <x v="8"/>
    <x v="8"/>
    <x v="1"/>
    <x v="0"/>
    <x v="33"/>
    <x v="398"/>
    <x v="874"/>
    <x v="0"/>
    <x v="15"/>
    <x v="2"/>
  </r>
  <r>
    <x v="15"/>
    <x v="207"/>
    <x v="8"/>
    <x v="8"/>
    <x v="1"/>
    <x v="0"/>
    <x v="33"/>
    <x v="374"/>
    <x v="765"/>
    <x v="0"/>
    <x v="15"/>
    <x v="2"/>
  </r>
  <r>
    <x v="15"/>
    <x v="226"/>
    <x v="8"/>
    <x v="8"/>
    <x v="1"/>
    <x v="0"/>
    <x v="33"/>
    <x v="376"/>
    <x v="874"/>
    <x v="0"/>
    <x v="15"/>
    <x v="2"/>
  </r>
  <r>
    <x v="15"/>
    <x v="337"/>
    <x v="9"/>
    <x v="9"/>
    <x v="1"/>
    <x v="0"/>
    <x v="33"/>
    <x v="424"/>
    <x v="1182"/>
    <x v="0"/>
    <x v="15"/>
    <x v="2"/>
  </r>
  <r>
    <x v="15"/>
    <x v="242"/>
    <x v="9"/>
    <x v="9"/>
    <x v="1"/>
    <x v="0"/>
    <x v="33"/>
    <x v="435"/>
    <x v="765"/>
    <x v="0"/>
    <x v="15"/>
    <x v="2"/>
  </r>
  <r>
    <x v="15"/>
    <x v="331"/>
    <x v="9"/>
    <x v="9"/>
    <x v="1"/>
    <x v="0"/>
    <x v="33"/>
    <x v="391"/>
    <x v="874"/>
    <x v="0"/>
    <x v="15"/>
    <x v="2"/>
  </r>
  <r>
    <x v="15"/>
    <x v="286"/>
    <x v="10"/>
    <x v="10"/>
    <x v="1"/>
    <x v="0"/>
    <x v="33"/>
    <x v="297"/>
    <x v="146"/>
    <x v="0"/>
    <x v="15"/>
    <x v="2"/>
  </r>
  <r>
    <x v="15"/>
    <x v="186"/>
    <x v="10"/>
    <x v="10"/>
    <x v="1"/>
    <x v="0"/>
    <x v="33"/>
    <x v="321"/>
    <x v="934"/>
    <x v="0"/>
    <x v="15"/>
    <x v="2"/>
  </r>
  <r>
    <x v="15"/>
    <x v="325"/>
    <x v="11"/>
    <x v="11"/>
    <x v="1"/>
    <x v="0"/>
    <x v="33"/>
    <x v="421"/>
    <x v="952"/>
    <x v="0"/>
    <x v="15"/>
    <x v="2"/>
  </r>
  <r>
    <x v="15"/>
    <x v="187"/>
    <x v="11"/>
    <x v="11"/>
    <x v="1"/>
    <x v="0"/>
    <x v="33"/>
    <x v="328"/>
    <x v="874"/>
    <x v="0"/>
    <x v="15"/>
    <x v="2"/>
  </r>
  <r>
    <x v="15"/>
    <x v="272"/>
    <x v="11"/>
    <x v="11"/>
    <x v="1"/>
    <x v="0"/>
    <x v="33"/>
    <x v="360"/>
    <x v="874"/>
    <x v="0"/>
    <x v="15"/>
    <x v="2"/>
  </r>
  <r>
    <x v="15"/>
    <x v="302"/>
    <x v="11"/>
    <x v="11"/>
    <x v="1"/>
    <x v="0"/>
    <x v="33"/>
    <x v="324"/>
    <x v="1132"/>
    <x v="0"/>
    <x v="15"/>
    <x v="2"/>
  </r>
  <r>
    <x v="15"/>
    <x v="274"/>
    <x v="11"/>
    <x v="11"/>
    <x v="1"/>
    <x v="0"/>
    <x v="33"/>
    <x v="404"/>
    <x v="874"/>
    <x v="0"/>
    <x v="15"/>
    <x v="2"/>
  </r>
  <r>
    <x v="15"/>
    <x v="215"/>
    <x v="2"/>
    <x v="2"/>
    <x v="1"/>
    <x v="0"/>
    <x v="33"/>
    <x v="322"/>
    <x v="859"/>
    <x v="0"/>
    <x v="15"/>
    <x v="2"/>
  </r>
  <r>
    <x v="15"/>
    <x v="222"/>
    <x v="2"/>
    <x v="2"/>
    <x v="1"/>
    <x v="0"/>
    <x v="33"/>
    <x v="384"/>
    <x v="874"/>
    <x v="0"/>
    <x v="15"/>
    <x v="2"/>
  </r>
  <r>
    <x v="15"/>
    <x v="257"/>
    <x v="2"/>
    <x v="2"/>
    <x v="1"/>
    <x v="0"/>
    <x v="33"/>
    <x v="410"/>
    <x v="765"/>
    <x v="0"/>
    <x v="15"/>
    <x v="2"/>
  </r>
  <r>
    <x v="15"/>
    <x v="246"/>
    <x v="2"/>
    <x v="2"/>
    <x v="1"/>
    <x v="0"/>
    <x v="33"/>
    <x v="287"/>
    <x v="874"/>
    <x v="0"/>
    <x v="15"/>
    <x v="2"/>
  </r>
  <r>
    <x v="15"/>
    <x v="264"/>
    <x v="6"/>
    <x v="6"/>
    <x v="1"/>
    <x v="0"/>
    <x v="33"/>
    <x v="311"/>
    <x v="765"/>
    <x v="0"/>
    <x v="15"/>
    <x v="2"/>
  </r>
  <r>
    <x v="15"/>
    <x v="285"/>
    <x v="6"/>
    <x v="6"/>
    <x v="1"/>
    <x v="0"/>
    <x v="33"/>
    <x v="409"/>
    <x v="874"/>
    <x v="0"/>
    <x v="15"/>
    <x v="2"/>
  </r>
  <r>
    <x v="15"/>
    <x v="236"/>
    <x v="6"/>
    <x v="6"/>
    <x v="1"/>
    <x v="0"/>
    <x v="33"/>
    <x v="371"/>
    <x v="1182"/>
    <x v="0"/>
    <x v="15"/>
    <x v="2"/>
  </r>
  <r>
    <x v="15"/>
    <x v="335"/>
    <x v="6"/>
    <x v="6"/>
    <x v="1"/>
    <x v="0"/>
    <x v="33"/>
    <x v="408"/>
    <x v="759"/>
    <x v="0"/>
    <x v="15"/>
    <x v="2"/>
  </r>
  <r>
    <x v="16"/>
    <x v="277"/>
    <x v="7"/>
    <x v="7"/>
    <x v="1"/>
    <x v="2"/>
    <x v="33"/>
    <x v="325"/>
    <x v="874"/>
    <x v="0"/>
    <x v="16"/>
    <x v="2"/>
  </r>
  <r>
    <x v="16"/>
    <x v="209"/>
    <x v="7"/>
    <x v="7"/>
    <x v="1"/>
    <x v="2"/>
    <x v="33"/>
    <x v="428"/>
    <x v="874"/>
    <x v="0"/>
    <x v="16"/>
    <x v="2"/>
  </r>
  <r>
    <x v="16"/>
    <x v="277"/>
    <x v="7"/>
    <x v="7"/>
    <x v="1"/>
    <x v="0"/>
    <x v="33"/>
    <x v="325"/>
    <x v="146"/>
    <x v="0"/>
    <x v="16"/>
    <x v="2"/>
  </r>
  <r>
    <x v="16"/>
    <x v="327"/>
    <x v="7"/>
    <x v="7"/>
    <x v="1"/>
    <x v="0"/>
    <x v="33"/>
    <x v="387"/>
    <x v="146"/>
    <x v="0"/>
    <x v="16"/>
    <x v="2"/>
  </r>
  <r>
    <x v="16"/>
    <x v="278"/>
    <x v="7"/>
    <x v="7"/>
    <x v="1"/>
    <x v="0"/>
    <x v="33"/>
    <x v="450"/>
    <x v="859"/>
    <x v="0"/>
    <x v="16"/>
    <x v="2"/>
  </r>
  <r>
    <x v="16"/>
    <x v="259"/>
    <x v="7"/>
    <x v="7"/>
    <x v="1"/>
    <x v="0"/>
    <x v="33"/>
    <x v="355"/>
    <x v="874"/>
    <x v="0"/>
    <x v="16"/>
    <x v="2"/>
  </r>
  <r>
    <x v="16"/>
    <x v="225"/>
    <x v="7"/>
    <x v="7"/>
    <x v="1"/>
    <x v="0"/>
    <x v="33"/>
    <x v="416"/>
    <x v="146"/>
    <x v="0"/>
    <x v="16"/>
    <x v="2"/>
  </r>
  <r>
    <x v="16"/>
    <x v="309"/>
    <x v="7"/>
    <x v="7"/>
    <x v="1"/>
    <x v="0"/>
    <x v="33"/>
    <x v="334"/>
    <x v="874"/>
    <x v="0"/>
    <x v="16"/>
    <x v="2"/>
  </r>
  <r>
    <x v="16"/>
    <x v="205"/>
    <x v="7"/>
    <x v="7"/>
    <x v="1"/>
    <x v="0"/>
    <x v="33"/>
    <x v="299"/>
    <x v="1132"/>
    <x v="0"/>
    <x v="16"/>
    <x v="2"/>
  </r>
  <r>
    <x v="16"/>
    <x v="252"/>
    <x v="7"/>
    <x v="7"/>
    <x v="1"/>
    <x v="0"/>
    <x v="33"/>
    <x v="396"/>
    <x v="146"/>
    <x v="0"/>
    <x v="16"/>
    <x v="2"/>
  </r>
  <r>
    <x v="16"/>
    <x v="206"/>
    <x v="7"/>
    <x v="7"/>
    <x v="1"/>
    <x v="0"/>
    <x v="33"/>
    <x v="284"/>
    <x v="874"/>
    <x v="0"/>
    <x v="16"/>
    <x v="2"/>
  </r>
  <r>
    <x v="16"/>
    <x v="209"/>
    <x v="7"/>
    <x v="7"/>
    <x v="1"/>
    <x v="0"/>
    <x v="33"/>
    <x v="428"/>
    <x v="759"/>
    <x v="0"/>
    <x v="16"/>
    <x v="2"/>
  </r>
  <r>
    <x v="16"/>
    <x v="210"/>
    <x v="7"/>
    <x v="7"/>
    <x v="1"/>
    <x v="0"/>
    <x v="33"/>
    <x v="418"/>
    <x v="874"/>
    <x v="0"/>
    <x v="16"/>
    <x v="2"/>
  </r>
  <r>
    <x v="16"/>
    <x v="251"/>
    <x v="8"/>
    <x v="8"/>
    <x v="1"/>
    <x v="0"/>
    <x v="33"/>
    <x v="291"/>
    <x v="859"/>
    <x v="0"/>
    <x v="16"/>
    <x v="2"/>
  </r>
  <r>
    <x v="16"/>
    <x v="192"/>
    <x v="8"/>
    <x v="8"/>
    <x v="1"/>
    <x v="0"/>
    <x v="33"/>
    <x v="300"/>
    <x v="874"/>
    <x v="0"/>
    <x v="16"/>
    <x v="2"/>
  </r>
  <r>
    <x v="16"/>
    <x v="247"/>
    <x v="8"/>
    <x v="8"/>
    <x v="1"/>
    <x v="0"/>
    <x v="33"/>
    <x v="289"/>
    <x v="765"/>
    <x v="0"/>
    <x v="16"/>
    <x v="2"/>
  </r>
  <r>
    <x v="16"/>
    <x v="254"/>
    <x v="8"/>
    <x v="8"/>
    <x v="1"/>
    <x v="0"/>
    <x v="33"/>
    <x v="326"/>
    <x v="146"/>
    <x v="0"/>
    <x v="16"/>
    <x v="2"/>
  </r>
  <r>
    <x v="16"/>
    <x v="320"/>
    <x v="8"/>
    <x v="8"/>
    <x v="1"/>
    <x v="0"/>
    <x v="33"/>
    <x v="398"/>
    <x v="765"/>
    <x v="0"/>
    <x v="16"/>
    <x v="2"/>
  </r>
  <r>
    <x v="16"/>
    <x v="261"/>
    <x v="8"/>
    <x v="8"/>
    <x v="1"/>
    <x v="0"/>
    <x v="33"/>
    <x v="320"/>
    <x v="146"/>
    <x v="0"/>
    <x v="16"/>
    <x v="2"/>
  </r>
  <r>
    <x v="16"/>
    <x v="323"/>
    <x v="8"/>
    <x v="8"/>
    <x v="1"/>
    <x v="0"/>
    <x v="33"/>
    <x v="367"/>
    <x v="759"/>
    <x v="0"/>
    <x v="16"/>
    <x v="2"/>
  </r>
  <r>
    <x v="16"/>
    <x v="245"/>
    <x v="8"/>
    <x v="8"/>
    <x v="1"/>
    <x v="0"/>
    <x v="33"/>
    <x v="285"/>
    <x v="1182"/>
    <x v="0"/>
    <x v="16"/>
    <x v="2"/>
  </r>
  <r>
    <x v="16"/>
    <x v="185"/>
    <x v="8"/>
    <x v="8"/>
    <x v="1"/>
    <x v="0"/>
    <x v="33"/>
    <x v="296"/>
    <x v="765"/>
    <x v="0"/>
    <x v="16"/>
    <x v="2"/>
  </r>
  <r>
    <x v="16"/>
    <x v="292"/>
    <x v="9"/>
    <x v="9"/>
    <x v="1"/>
    <x v="0"/>
    <x v="33"/>
    <x v="352"/>
    <x v="982"/>
    <x v="0"/>
    <x v="16"/>
    <x v="2"/>
  </r>
  <r>
    <x v="16"/>
    <x v="194"/>
    <x v="9"/>
    <x v="9"/>
    <x v="1"/>
    <x v="0"/>
    <x v="33"/>
    <x v="390"/>
    <x v="765"/>
    <x v="0"/>
    <x v="16"/>
    <x v="2"/>
  </r>
  <r>
    <x v="16"/>
    <x v="197"/>
    <x v="9"/>
    <x v="9"/>
    <x v="1"/>
    <x v="0"/>
    <x v="33"/>
    <x v="432"/>
    <x v="859"/>
    <x v="0"/>
    <x v="16"/>
    <x v="2"/>
  </r>
  <r>
    <x v="16"/>
    <x v="211"/>
    <x v="9"/>
    <x v="9"/>
    <x v="1"/>
    <x v="0"/>
    <x v="33"/>
    <x v="286"/>
    <x v="874"/>
    <x v="0"/>
    <x v="16"/>
    <x v="2"/>
  </r>
  <r>
    <x v="16"/>
    <x v="230"/>
    <x v="9"/>
    <x v="9"/>
    <x v="1"/>
    <x v="0"/>
    <x v="33"/>
    <x v="283"/>
    <x v="874"/>
    <x v="0"/>
    <x v="16"/>
    <x v="2"/>
  </r>
  <r>
    <x v="16"/>
    <x v="198"/>
    <x v="10"/>
    <x v="10"/>
    <x v="1"/>
    <x v="0"/>
    <x v="33"/>
    <x v="338"/>
    <x v="765"/>
    <x v="0"/>
    <x v="16"/>
    <x v="2"/>
  </r>
  <r>
    <x v="16"/>
    <x v="263"/>
    <x v="10"/>
    <x v="10"/>
    <x v="1"/>
    <x v="0"/>
    <x v="33"/>
    <x v="436"/>
    <x v="1182"/>
    <x v="0"/>
    <x v="16"/>
    <x v="2"/>
  </r>
  <r>
    <x v="16"/>
    <x v="212"/>
    <x v="10"/>
    <x v="10"/>
    <x v="1"/>
    <x v="0"/>
    <x v="33"/>
    <x v="319"/>
    <x v="759"/>
    <x v="0"/>
    <x v="16"/>
    <x v="2"/>
  </r>
  <r>
    <x v="16"/>
    <x v="317"/>
    <x v="10"/>
    <x v="10"/>
    <x v="1"/>
    <x v="0"/>
    <x v="33"/>
    <x v="401"/>
    <x v="899"/>
    <x v="0"/>
    <x v="16"/>
    <x v="2"/>
  </r>
  <r>
    <x v="16"/>
    <x v="239"/>
    <x v="10"/>
    <x v="10"/>
    <x v="1"/>
    <x v="0"/>
    <x v="33"/>
    <x v="419"/>
    <x v="874"/>
    <x v="0"/>
    <x v="16"/>
    <x v="2"/>
  </r>
  <r>
    <x v="16"/>
    <x v="243"/>
    <x v="10"/>
    <x v="10"/>
    <x v="1"/>
    <x v="0"/>
    <x v="33"/>
    <x v="411"/>
    <x v="874"/>
    <x v="0"/>
    <x v="16"/>
    <x v="2"/>
  </r>
  <r>
    <x v="16"/>
    <x v="232"/>
    <x v="10"/>
    <x v="10"/>
    <x v="1"/>
    <x v="0"/>
    <x v="33"/>
    <x v="290"/>
    <x v="899"/>
    <x v="0"/>
    <x v="16"/>
    <x v="2"/>
  </r>
  <r>
    <x v="16"/>
    <x v="186"/>
    <x v="10"/>
    <x v="10"/>
    <x v="1"/>
    <x v="0"/>
    <x v="33"/>
    <x v="321"/>
    <x v="899"/>
    <x v="0"/>
    <x v="16"/>
    <x v="2"/>
  </r>
  <r>
    <x v="16"/>
    <x v="329"/>
    <x v="10"/>
    <x v="10"/>
    <x v="1"/>
    <x v="0"/>
    <x v="33"/>
    <x v="380"/>
    <x v="1182"/>
    <x v="0"/>
    <x v="16"/>
    <x v="2"/>
  </r>
  <r>
    <x v="16"/>
    <x v="339"/>
    <x v="10"/>
    <x v="10"/>
    <x v="1"/>
    <x v="0"/>
    <x v="33"/>
    <x v="427"/>
    <x v="1182"/>
    <x v="0"/>
    <x v="16"/>
    <x v="2"/>
  </r>
  <r>
    <x v="16"/>
    <x v="244"/>
    <x v="10"/>
    <x v="10"/>
    <x v="1"/>
    <x v="0"/>
    <x v="33"/>
    <x v="433"/>
    <x v="765"/>
    <x v="0"/>
    <x v="16"/>
    <x v="2"/>
  </r>
  <r>
    <x v="16"/>
    <x v="233"/>
    <x v="10"/>
    <x v="10"/>
    <x v="1"/>
    <x v="0"/>
    <x v="33"/>
    <x v="344"/>
    <x v="759"/>
    <x v="0"/>
    <x v="16"/>
    <x v="2"/>
  </r>
  <r>
    <x v="16"/>
    <x v="199"/>
    <x v="10"/>
    <x v="10"/>
    <x v="1"/>
    <x v="0"/>
    <x v="33"/>
    <x v="298"/>
    <x v="759"/>
    <x v="0"/>
    <x v="16"/>
    <x v="2"/>
  </r>
  <r>
    <x v="16"/>
    <x v="269"/>
    <x v="11"/>
    <x v="11"/>
    <x v="1"/>
    <x v="0"/>
    <x v="33"/>
    <x v="403"/>
    <x v="848"/>
    <x v="0"/>
    <x v="16"/>
    <x v="2"/>
  </r>
  <r>
    <x v="16"/>
    <x v="325"/>
    <x v="11"/>
    <x v="11"/>
    <x v="1"/>
    <x v="0"/>
    <x v="33"/>
    <x v="421"/>
    <x v="1182"/>
    <x v="0"/>
    <x v="16"/>
    <x v="2"/>
  </r>
  <r>
    <x v="16"/>
    <x v="282"/>
    <x v="11"/>
    <x v="11"/>
    <x v="1"/>
    <x v="0"/>
    <x v="33"/>
    <x v="358"/>
    <x v="934"/>
    <x v="0"/>
    <x v="16"/>
    <x v="2"/>
  </r>
  <r>
    <x v="16"/>
    <x v="272"/>
    <x v="11"/>
    <x v="11"/>
    <x v="1"/>
    <x v="0"/>
    <x v="33"/>
    <x v="360"/>
    <x v="759"/>
    <x v="0"/>
    <x v="16"/>
    <x v="2"/>
  </r>
  <r>
    <x v="16"/>
    <x v="220"/>
    <x v="11"/>
    <x v="11"/>
    <x v="1"/>
    <x v="0"/>
    <x v="33"/>
    <x v="309"/>
    <x v="934"/>
    <x v="0"/>
    <x v="16"/>
    <x v="2"/>
  </r>
  <r>
    <x v="16"/>
    <x v="201"/>
    <x v="11"/>
    <x v="11"/>
    <x v="1"/>
    <x v="0"/>
    <x v="33"/>
    <x v="422"/>
    <x v="899"/>
    <x v="0"/>
    <x v="16"/>
    <x v="2"/>
  </r>
  <r>
    <x v="16"/>
    <x v="249"/>
    <x v="11"/>
    <x v="11"/>
    <x v="1"/>
    <x v="0"/>
    <x v="33"/>
    <x v="359"/>
    <x v="1132"/>
    <x v="0"/>
    <x v="16"/>
    <x v="2"/>
  </r>
  <r>
    <x v="16"/>
    <x v="299"/>
    <x v="11"/>
    <x v="11"/>
    <x v="1"/>
    <x v="0"/>
    <x v="33"/>
    <x v="315"/>
    <x v="1182"/>
    <x v="0"/>
    <x v="16"/>
    <x v="2"/>
  </r>
  <r>
    <x v="16"/>
    <x v="302"/>
    <x v="11"/>
    <x v="11"/>
    <x v="1"/>
    <x v="0"/>
    <x v="33"/>
    <x v="324"/>
    <x v="1132"/>
    <x v="0"/>
    <x v="16"/>
    <x v="2"/>
  </r>
  <r>
    <x v="16"/>
    <x v="181"/>
    <x v="11"/>
    <x v="11"/>
    <x v="1"/>
    <x v="0"/>
    <x v="33"/>
    <x v="362"/>
    <x v="899"/>
    <x v="0"/>
    <x v="16"/>
    <x v="2"/>
  </r>
  <r>
    <x v="16"/>
    <x v="275"/>
    <x v="11"/>
    <x v="11"/>
    <x v="1"/>
    <x v="0"/>
    <x v="33"/>
    <x v="307"/>
    <x v="759"/>
    <x v="0"/>
    <x v="16"/>
    <x v="2"/>
  </r>
  <r>
    <x v="16"/>
    <x v="294"/>
    <x v="11"/>
    <x v="11"/>
    <x v="1"/>
    <x v="0"/>
    <x v="33"/>
    <x v="382"/>
    <x v="765"/>
    <x v="0"/>
    <x v="16"/>
    <x v="2"/>
  </r>
  <r>
    <x v="16"/>
    <x v="300"/>
    <x v="2"/>
    <x v="2"/>
    <x v="1"/>
    <x v="0"/>
    <x v="33"/>
    <x v="316"/>
    <x v="848"/>
    <x v="0"/>
    <x v="16"/>
    <x v="2"/>
  </r>
  <r>
    <x v="16"/>
    <x v="215"/>
    <x v="2"/>
    <x v="2"/>
    <x v="1"/>
    <x v="0"/>
    <x v="33"/>
    <x v="322"/>
    <x v="1182"/>
    <x v="0"/>
    <x v="16"/>
    <x v="2"/>
  </r>
  <r>
    <x v="16"/>
    <x v="221"/>
    <x v="2"/>
    <x v="2"/>
    <x v="1"/>
    <x v="0"/>
    <x v="33"/>
    <x v="347"/>
    <x v="765"/>
    <x v="0"/>
    <x v="16"/>
    <x v="2"/>
  </r>
  <r>
    <x v="16"/>
    <x v="284"/>
    <x v="2"/>
    <x v="2"/>
    <x v="1"/>
    <x v="0"/>
    <x v="33"/>
    <x v="383"/>
    <x v="765"/>
    <x v="0"/>
    <x v="16"/>
    <x v="2"/>
  </r>
  <r>
    <x v="16"/>
    <x v="222"/>
    <x v="2"/>
    <x v="2"/>
    <x v="1"/>
    <x v="0"/>
    <x v="33"/>
    <x v="384"/>
    <x v="899"/>
    <x v="0"/>
    <x v="16"/>
    <x v="2"/>
  </r>
  <r>
    <x v="16"/>
    <x v="295"/>
    <x v="2"/>
    <x v="2"/>
    <x v="1"/>
    <x v="0"/>
    <x v="33"/>
    <x v="310"/>
    <x v="759"/>
    <x v="0"/>
    <x v="16"/>
    <x v="2"/>
  </r>
  <r>
    <x v="16"/>
    <x v="270"/>
    <x v="2"/>
    <x v="2"/>
    <x v="1"/>
    <x v="0"/>
    <x v="33"/>
    <x v="363"/>
    <x v="759"/>
    <x v="0"/>
    <x v="16"/>
    <x v="2"/>
  </r>
  <r>
    <x v="16"/>
    <x v="216"/>
    <x v="2"/>
    <x v="2"/>
    <x v="1"/>
    <x v="0"/>
    <x v="33"/>
    <x v="332"/>
    <x v="1182"/>
    <x v="0"/>
    <x v="16"/>
    <x v="2"/>
  </r>
  <r>
    <x v="16"/>
    <x v="280"/>
    <x v="2"/>
    <x v="2"/>
    <x v="1"/>
    <x v="0"/>
    <x v="33"/>
    <x v="295"/>
    <x v="1182"/>
    <x v="0"/>
    <x v="16"/>
    <x v="2"/>
  </r>
  <r>
    <x v="16"/>
    <x v="257"/>
    <x v="2"/>
    <x v="2"/>
    <x v="1"/>
    <x v="0"/>
    <x v="33"/>
    <x v="410"/>
    <x v="899"/>
    <x v="0"/>
    <x v="16"/>
    <x v="2"/>
  </r>
  <r>
    <x v="16"/>
    <x v="223"/>
    <x v="2"/>
    <x v="2"/>
    <x v="1"/>
    <x v="0"/>
    <x v="33"/>
    <x v="434"/>
    <x v="874"/>
    <x v="0"/>
    <x v="16"/>
    <x v="2"/>
  </r>
  <r>
    <x v="16"/>
    <x v="276"/>
    <x v="2"/>
    <x v="2"/>
    <x v="1"/>
    <x v="0"/>
    <x v="33"/>
    <x v="385"/>
    <x v="874"/>
    <x v="0"/>
    <x v="16"/>
    <x v="2"/>
  </r>
  <r>
    <x v="16"/>
    <x v="183"/>
    <x v="2"/>
    <x v="2"/>
    <x v="1"/>
    <x v="0"/>
    <x v="33"/>
    <x v="330"/>
    <x v="1182"/>
    <x v="0"/>
    <x v="16"/>
    <x v="2"/>
  </r>
  <r>
    <x v="16"/>
    <x v="246"/>
    <x v="2"/>
    <x v="2"/>
    <x v="1"/>
    <x v="0"/>
    <x v="33"/>
    <x v="287"/>
    <x v="146"/>
    <x v="0"/>
    <x v="16"/>
    <x v="2"/>
  </r>
  <r>
    <x v="16"/>
    <x v="264"/>
    <x v="6"/>
    <x v="6"/>
    <x v="1"/>
    <x v="0"/>
    <x v="33"/>
    <x v="311"/>
    <x v="934"/>
    <x v="0"/>
    <x v="16"/>
    <x v="2"/>
  </r>
  <r>
    <x v="16"/>
    <x v="281"/>
    <x v="6"/>
    <x v="6"/>
    <x v="1"/>
    <x v="0"/>
    <x v="33"/>
    <x v="395"/>
    <x v="899"/>
    <x v="0"/>
    <x v="16"/>
    <x v="2"/>
  </r>
  <r>
    <x v="16"/>
    <x v="285"/>
    <x v="6"/>
    <x v="6"/>
    <x v="1"/>
    <x v="0"/>
    <x v="33"/>
    <x v="409"/>
    <x v="759"/>
    <x v="0"/>
    <x v="16"/>
    <x v="2"/>
  </r>
  <r>
    <x v="16"/>
    <x v="265"/>
    <x v="6"/>
    <x v="6"/>
    <x v="1"/>
    <x v="0"/>
    <x v="33"/>
    <x v="386"/>
    <x v="899"/>
    <x v="0"/>
    <x v="16"/>
    <x v="2"/>
  </r>
  <r>
    <x v="16"/>
    <x v="314"/>
    <x v="6"/>
    <x v="6"/>
    <x v="1"/>
    <x v="0"/>
    <x v="33"/>
    <x v="372"/>
    <x v="874"/>
    <x v="0"/>
    <x v="16"/>
    <x v="2"/>
  </r>
  <r>
    <x v="16"/>
    <x v="296"/>
    <x v="6"/>
    <x v="6"/>
    <x v="1"/>
    <x v="0"/>
    <x v="33"/>
    <x v="312"/>
    <x v="146"/>
    <x v="0"/>
    <x v="16"/>
    <x v="2"/>
  </r>
  <r>
    <x v="16"/>
    <x v="204"/>
    <x v="6"/>
    <x v="6"/>
    <x v="1"/>
    <x v="0"/>
    <x v="33"/>
    <x v="317"/>
    <x v="899"/>
    <x v="0"/>
    <x v="16"/>
    <x v="2"/>
  </r>
  <r>
    <x v="16"/>
    <x v="236"/>
    <x v="6"/>
    <x v="6"/>
    <x v="1"/>
    <x v="0"/>
    <x v="33"/>
    <x v="371"/>
    <x v="1182"/>
    <x v="0"/>
    <x v="16"/>
    <x v="2"/>
  </r>
  <r>
    <x v="16"/>
    <x v="188"/>
    <x v="6"/>
    <x v="6"/>
    <x v="1"/>
    <x v="0"/>
    <x v="33"/>
    <x v="407"/>
    <x v="759"/>
    <x v="0"/>
    <x v="16"/>
    <x v="2"/>
  </r>
  <r>
    <x v="16"/>
    <x v="313"/>
    <x v="6"/>
    <x v="6"/>
    <x v="1"/>
    <x v="0"/>
    <x v="33"/>
    <x v="341"/>
    <x v="765"/>
    <x v="0"/>
    <x v="16"/>
    <x v="2"/>
  </r>
  <r>
    <x v="16"/>
    <x v="335"/>
    <x v="6"/>
    <x v="6"/>
    <x v="1"/>
    <x v="0"/>
    <x v="33"/>
    <x v="408"/>
    <x v="874"/>
    <x v="0"/>
    <x v="16"/>
    <x v="2"/>
  </r>
  <r>
    <x v="16"/>
    <x v="174"/>
    <x v="6"/>
    <x v="6"/>
    <x v="1"/>
    <x v="0"/>
    <x v="33"/>
    <x v="282"/>
    <x v="874"/>
    <x v="0"/>
    <x v="16"/>
    <x v="2"/>
  </r>
  <r>
    <x v="16"/>
    <x v="229"/>
    <x v="6"/>
    <x v="6"/>
    <x v="1"/>
    <x v="0"/>
    <x v="33"/>
    <x v="281"/>
    <x v="874"/>
    <x v="0"/>
    <x v="16"/>
    <x v="2"/>
  </r>
  <r>
    <x v="16"/>
    <x v="241"/>
    <x v="6"/>
    <x v="6"/>
    <x v="1"/>
    <x v="0"/>
    <x v="33"/>
    <x v="447"/>
    <x v="759"/>
    <x v="0"/>
    <x v="16"/>
    <x v="2"/>
  </r>
  <r>
    <x v="16"/>
    <x v="191"/>
    <x v="6"/>
    <x v="6"/>
    <x v="1"/>
    <x v="0"/>
    <x v="33"/>
    <x v="318"/>
    <x v="899"/>
    <x v="0"/>
    <x v="16"/>
    <x v="2"/>
  </r>
  <r>
    <x v="16"/>
    <x v="209"/>
    <x v="7"/>
    <x v="7"/>
    <x v="1"/>
    <x v="1"/>
    <x v="33"/>
    <x v="428"/>
    <x v="874"/>
    <x v="0"/>
    <x v="16"/>
    <x v="2"/>
  </r>
  <r>
    <x v="16"/>
    <x v="323"/>
    <x v="8"/>
    <x v="8"/>
    <x v="1"/>
    <x v="1"/>
    <x v="33"/>
    <x v="367"/>
    <x v="874"/>
    <x v="0"/>
    <x v="16"/>
    <x v="2"/>
  </r>
  <r>
    <x v="16"/>
    <x v="185"/>
    <x v="8"/>
    <x v="8"/>
    <x v="1"/>
    <x v="1"/>
    <x v="33"/>
    <x v="296"/>
    <x v="759"/>
    <x v="0"/>
    <x v="16"/>
    <x v="2"/>
  </r>
  <r>
    <x v="16"/>
    <x v="292"/>
    <x v="9"/>
    <x v="9"/>
    <x v="1"/>
    <x v="1"/>
    <x v="33"/>
    <x v="352"/>
    <x v="759"/>
    <x v="0"/>
    <x v="16"/>
    <x v="2"/>
  </r>
  <r>
    <x v="16"/>
    <x v="317"/>
    <x v="10"/>
    <x v="10"/>
    <x v="1"/>
    <x v="1"/>
    <x v="33"/>
    <x v="401"/>
    <x v="874"/>
    <x v="0"/>
    <x v="16"/>
    <x v="2"/>
  </r>
  <r>
    <x v="16"/>
    <x v="200"/>
    <x v="11"/>
    <x v="11"/>
    <x v="1"/>
    <x v="1"/>
    <x v="33"/>
    <x v="351"/>
    <x v="874"/>
    <x v="0"/>
    <x v="16"/>
    <x v="2"/>
  </r>
  <r>
    <x v="16"/>
    <x v="220"/>
    <x v="11"/>
    <x v="11"/>
    <x v="1"/>
    <x v="1"/>
    <x v="33"/>
    <x v="309"/>
    <x v="874"/>
    <x v="0"/>
    <x v="16"/>
    <x v="2"/>
  </r>
  <r>
    <x v="16"/>
    <x v="270"/>
    <x v="2"/>
    <x v="2"/>
    <x v="1"/>
    <x v="1"/>
    <x v="33"/>
    <x v="363"/>
    <x v="146"/>
    <x v="0"/>
    <x v="16"/>
    <x v="2"/>
  </r>
  <r>
    <x v="16"/>
    <x v="246"/>
    <x v="2"/>
    <x v="2"/>
    <x v="1"/>
    <x v="1"/>
    <x v="33"/>
    <x v="287"/>
    <x v="874"/>
    <x v="0"/>
    <x v="16"/>
    <x v="2"/>
  </r>
  <r>
    <x v="16"/>
    <x v="264"/>
    <x v="6"/>
    <x v="6"/>
    <x v="1"/>
    <x v="1"/>
    <x v="33"/>
    <x v="311"/>
    <x v="874"/>
    <x v="0"/>
    <x v="16"/>
    <x v="2"/>
  </r>
  <r>
    <x v="16"/>
    <x v="296"/>
    <x v="6"/>
    <x v="6"/>
    <x v="1"/>
    <x v="1"/>
    <x v="33"/>
    <x v="312"/>
    <x v="759"/>
    <x v="0"/>
    <x v="16"/>
    <x v="2"/>
  </r>
  <r>
    <x v="16"/>
    <x v="241"/>
    <x v="6"/>
    <x v="6"/>
    <x v="1"/>
    <x v="1"/>
    <x v="33"/>
    <x v="447"/>
    <x v="874"/>
    <x v="0"/>
    <x v="16"/>
    <x v="2"/>
  </r>
  <r>
    <x v="17"/>
    <x v="214"/>
    <x v="11"/>
    <x v="11"/>
    <x v="1"/>
    <x v="2"/>
    <x v="32"/>
    <x v="306"/>
    <x v="3093"/>
    <x v="0"/>
    <x v="17"/>
    <x v="2"/>
  </r>
  <r>
    <x v="17"/>
    <x v="242"/>
    <x v="9"/>
    <x v="9"/>
    <x v="1"/>
    <x v="0"/>
    <x v="33"/>
    <x v="435"/>
    <x v="874"/>
    <x v="0"/>
    <x v="17"/>
    <x v="2"/>
  </r>
  <r>
    <x v="18"/>
    <x v="227"/>
    <x v="9"/>
    <x v="9"/>
    <x v="1"/>
    <x v="2"/>
    <x v="32"/>
    <x v="399"/>
    <x v="891"/>
    <x v="0"/>
    <x v="18"/>
    <x v="2"/>
  </r>
  <r>
    <x v="18"/>
    <x v="240"/>
    <x v="2"/>
    <x v="2"/>
    <x v="1"/>
    <x v="2"/>
    <x v="32"/>
    <x v="442"/>
    <x v="1755"/>
    <x v="0"/>
    <x v="18"/>
    <x v="2"/>
  </r>
  <r>
    <x v="19"/>
    <x v="308"/>
    <x v="7"/>
    <x v="7"/>
    <x v="1"/>
    <x v="2"/>
    <x v="33"/>
    <x v="333"/>
    <x v="759"/>
    <x v="0"/>
    <x v="19"/>
    <x v="2"/>
  </r>
  <r>
    <x v="19"/>
    <x v="290"/>
    <x v="9"/>
    <x v="9"/>
    <x v="1"/>
    <x v="2"/>
    <x v="32"/>
    <x v="302"/>
    <x v="3094"/>
    <x v="0"/>
    <x v="19"/>
    <x v="2"/>
  </r>
  <r>
    <x v="19"/>
    <x v="178"/>
    <x v="9"/>
    <x v="9"/>
    <x v="1"/>
    <x v="2"/>
    <x v="33"/>
    <x v="353"/>
    <x v="874"/>
    <x v="0"/>
    <x v="19"/>
    <x v="2"/>
  </r>
  <r>
    <x v="19"/>
    <x v="255"/>
    <x v="9"/>
    <x v="9"/>
    <x v="1"/>
    <x v="2"/>
    <x v="33"/>
    <x v="293"/>
    <x v="874"/>
    <x v="0"/>
    <x v="19"/>
    <x v="2"/>
  </r>
  <r>
    <x v="19"/>
    <x v="308"/>
    <x v="7"/>
    <x v="7"/>
    <x v="1"/>
    <x v="0"/>
    <x v="33"/>
    <x v="333"/>
    <x v="765"/>
    <x v="0"/>
    <x v="19"/>
    <x v="2"/>
  </r>
  <r>
    <x v="19"/>
    <x v="308"/>
    <x v="7"/>
    <x v="7"/>
    <x v="1"/>
    <x v="1"/>
    <x v="33"/>
    <x v="333"/>
    <x v="874"/>
    <x v="0"/>
    <x v="19"/>
    <x v="2"/>
  </r>
  <r>
    <x v="20"/>
    <x v="300"/>
    <x v="2"/>
    <x v="2"/>
    <x v="1"/>
    <x v="2"/>
    <x v="33"/>
    <x v="316"/>
    <x v="874"/>
    <x v="0"/>
    <x v="20"/>
    <x v="2"/>
  </r>
  <r>
    <x v="20"/>
    <x v="308"/>
    <x v="7"/>
    <x v="7"/>
    <x v="1"/>
    <x v="0"/>
    <x v="33"/>
    <x v="333"/>
    <x v="759"/>
    <x v="0"/>
    <x v="20"/>
    <x v="2"/>
  </r>
  <r>
    <x v="20"/>
    <x v="277"/>
    <x v="7"/>
    <x v="7"/>
    <x v="1"/>
    <x v="0"/>
    <x v="33"/>
    <x v="325"/>
    <x v="874"/>
    <x v="0"/>
    <x v="20"/>
    <x v="2"/>
  </r>
  <r>
    <x v="20"/>
    <x v="326"/>
    <x v="8"/>
    <x v="8"/>
    <x v="1"/>
    <x v="0"/>
    <x v="33"/>
    <x v="423"/>
    <x v="759"/>
    <x v="0"/>
    <x v="20"/>
    <x v="2"/>
  </r>
  <r>
    <x v="20"/>
    <x v="245"/>
    <x v="8"/>
    <x v="8"/>
    <x v="1"/>
    <x v="0"/>
    <x v="33"/>
    <x v="285"/>
    <x v="759"/>
    <x v="0"/>
    <x v="20"/>
    <x v="2"/>
  </r>
  <r>
    <x v="20"/>
    <x v="337"/>
    <x v="9"/>
    <x v="9"/>
    <x v="1"/>
    <x v="0"/>
    <x v="33"/>
    <x v="424"/>
    <x v="759"/>
    <x v="0"/>
    <x v="20"/>
    <x v="2"/>
  </r>
  <r>
    <x v="20"/>
    <x v="303"/>
    <x v="9"/>
    <x v="9"/>
    <x v="1"/>
    <x v="0"/>
    <x v="33"/>
    <x v="327"/>
    <x v="146"/>
    <x v="0"/>
    <x v="20"/>
    <x v="2"/>
  </r>
  <r>
    <x v="20"/>
    <x v="197"/>
    <x v="9"/>
    <x v="9"/>
    <x v="1"/>
    <x v="0"/>
    <x v="33"/>
    <x v="432"/>
    <x v="146"/>
    <x v="0"/>
    <x v="20"/>
    <x v="2"/>
  </r>
  <r>
    <x v="20"/>
    <x v="242"/>
    <x v="9"/>
    <x v="9"/>
    <x v="1"/>
    <x v="0"/>
    <x v="33"/>
    <x v="435"/>
    <x v="759"/>
    <x v="0"/>
    <x v="20"/>
    <x v="2"/>
  </r>
  <r>
    <x v="20"/>
    <x v="286"/>
    <x v="10"/>
    <x v="10"/>
    <x v="1"/>
    <x v="0"/>
    <x v="33"/>
    <x v="297"/>
    <x v="759"/>
    <x v="0"/>
    <x v="20"/>
    <x v="2"/>
  </r>
  <r>
    <x v="20"/>
    <x v="244"/>
    <x v="10"/>
    <x v="10"/>
    <x v="1"/>
    <x v="0"/>
    <x v="33"/>
    <x v="433"/>
    <x v="1182"/>
    <x v="0"/>
    <x v="20"/>
    <x v="2"/>
  </r>
  <r>
    <x v="20"/>
    <x v="187"/>
    <x v="11"/>
    <x v="11"/>
    <x v="1"/>
    <x v="0"/>
    <x v="33"/>
    <x v="328"/>
    <x v="952"/>
    <x v="0"/>
    <x v="20"/>
    <x v="2"/>
  </r>
  <r>
    <x v="20"/>
    <x v="299"/>
    <x v="11"/>
    <x v="11"/>
    <x v="1"/>
    <x v="0"/>
    <x v="33"/>
    <x v="315"/>
    <x v="874"/>
    <x v="0"/>
    <x v="20"/>
    <x v="2"/>
  </r>
  <r>
    <x v="20"/>
    <x v="202"/>
    <x v="11"/>
    <x v="11"/>
    <x v="1"/>
    <x v="0"/>
    <x v="33"/>
    <x v="305"/>
    <x v="146"/>
    <x v="0"/>
    <x v="20"/>
    <x v="2"/>
  </r>
  <r>
    <x v="20"/>
    <x v="300"/>
    <x v="2"/>
    <x v="2"/>
    <x v="1"/>
    <x v="0"/>
    <x v="33"/>
    <x v="316"/>
    <x v="765"/>
    <x v="0"/>
    <x v="20"/>
    <x v="2"/>
  </r>
  <r>
    <x v="20"/>
    <x v="222"/>
    <x v="2"/>
    <x v="2"/>
    <x v="1"/>
    <x v="0"/>
    <x v="33"/>
    <x v="384"/>
    <x v="759"/>
    <x v="0"/>
    <x v="20"/>
    <x v="2"/>
  </r>
  <r>
    <x v="20"/>
    <x v="216"/>
    <x v="2"/>
    <x v="2"/>
    <x v="1"/>
    <x v="0"/>
    <x v="33"/>
    <x v="332"/>
    <x v="874"/>
    <x v="0"/>
    <x v="20"/>
    <x v="2"/>
  </r>
  <r>
    <x v="20"/>
    <x v="257"/>
    <x v="2"/>
    <x v="2"/>
    <x v="1"/>
    <x v="0"/>
    <x v="33"/>
    <x v="410"/>
    <x v="146"/>
    <x v="0"/>
    <x v="20"/>
    <x v="2"/>
  </r>
  <r>
    <x v="20"/>
    <x v="276"/>
    <x v="2"/>
    <x v="2"/>
    <x v="1"/>
    <x v="0"/>
    <x v="33"/>
    <x v="385"/>
    <x v="759"/>
    <x v="0"/>
    <x v="20"/>
    <x v="2"/>
  </r>
  <r>
    <x v="20"/>
    <x v="304"/>
    <x v="2"/>
    <x v="2"/>
    <x v="1"/>
    <x v="0"/>
    <x v="33"/>
    <x v="329"/>
    <x v="759"/>
    <x v="0"/>
    <x v="20"/>
    <x v="2"/>
  </r>
  <r>
    <x v="20"/>
    <x v="265"/>
    <x v="6"/>
    <x v="6"/>
    <x v="1"/>
    <x v="0"/>
    <x v="33"/>
    <x v="386"/>
    <x v="874"/>
    <x v="0"/>
    <x v="20"/>
    <x v="2"/>
  </r>
  <r>
    <x v="20"/>
    <x v="184"/>
    <x v="6"/>
    <x v="6"/>
    <x v="1"/>
    <x v="0"/>
    <x v="33"/>
    <x v="413"/>
    <x v="874"/>
    <x v="0"/>
    <x v="20"/>
    <x v="2"/>
  </r>
  <r>
    <x v="20"/>
    <x v="314"/>
    <x v="6"/>
    <x v="6"/>
    <x v="1"/>
    <x v="0"/>
    <x v="33"/>
    <x v="372"/>
    <x v="759"/>
    <x v="0"/>
    <x v="20"/>
    <x v="2"/>
  </r>
  <r>
    <x v="20"/>
    <x v="297"/>
    <x v="6"/>
    <x v="6"/>
    <x v="1"/>
    <x v="0"/>
    <x v="33"/>
    <x v="313"/>
    <x v="146"/>
    <x v="0"/>
    <x v="20"/>
    <x v="2"/>
  </r>
  <r>
    <x v="20"/>
    <x v="271"/>
    <x v="6"/>
    <x v="6"/>
    <x v="1"/>
    <x v="0"/>
    <x v="33"/>
    <x v="426"/>
    <x v="146"/>
    <x v="0"/>
    <x v="20"/>
    <x v="2"/>
  </r>
  <r>
    <x v="20"/>
    <x v="286"/>
    <x v="10"/>
    <x v="10"/>
    <x v="1"/>
    <x v="1"/>
    <x v="33"/>
    <x v="297"/>
    <x v="874"/>
    <x v="0"/>
    <x v="20"/>
    <x v="2"/>
  </r>
  <r>
    <x v="20"/>
    <x v="268"/>
    <x v="10"/>
    <x v="10"/>
    <x v="1"/>
    <x v="1"/>
    <x v="33"/>
    <x v="339"/>
    <x v="874"/>
    <x v="0"/>
    <x v="20"/>
    <x v="2"/>
  </r>
  <r>
    <x v="20"/>
    <x v="181"/>
    <x v="11"/>
    <x v="11"/>
    <x v="1"/>
    <x v="1"/>
    <x v="33"/>
    <x v="362"/>
    <x v="874"/>
    <x v="0"/>
    <x v="20"/>
    <x v="2"/>
  </r>
  <r>
    <x v="20"/>
    <x v="300"/>
    <x v="2"/>
    <x v="2"/>
    <x v="1"/>
    <x v="1"/>
    <x v="33"/>
    <x v="316"/>
    <x v="874"/>
    <x v="0"/>
    <x v="20"/>
    <x v="2"/>
  </r>
  <r>
    <x v="20"/>
    <x v="222"/>
    <x v="2"/>
    <x v="2"/>
    <x v="1"/>
    <x v="1"/>
    <x v="33"/>
    <x v="384"/>
    <x v="874"/>
    <x v="0"/>
    <x v="20"/>
    <x v="2"/>
  </r>
  <r>
    <x v="20"/>
    <x v="304"/>
    <x v="2"/>
    <x v="2"/>
    <x v="1"/>
    <x v="1"/>
    <x v="33"/>
    <x v="329"/>
    <x v="874"/>
    <x v="0"/>
    <x v="20"/>
    <x v="2"/>
  </r>
  <r>
    <x v="21"/>
    <x v="248"/>
    <x v="10"/>
    <x v="10"/>
    <x v="1"/>
    <x v="2"/>
    <x v="33"/>
    <x v="304"/>
    <x v="874"/>
    <x v="0"/>
    <x v="21"/>
    <x v="2"/>
  </r>
  <r>
    <x v="21"/>
    <x v="269"/>
    <x v="11"/>
    <x v="11"/>
    <x v="1"/>
    <x v="2"/>
    <x v="33"/>
    <x v="403"/>
    <x v="874"/>
    <x v="0"/>
    <x v="21"/>
    <x v="2"/>
  </r>
  <r>
    <x v="21"/>
    <x v="288"/>
    <x v="7"/>
    <x v="7"/>
    <x v="1"/>
    <x v="0"/>
    <x v="33"/>
    <x v="439"/>
    <x v="899"/>
    <x v="0"/>
    <x v="21"/>
    <x v="2"/>
  </r>
  <r>
    <x v="21"/>
    <x v="332"/>
    <x v="7"/>
    <x v="7"/>
    <x v="1"/>
    <x v="0"/>
    <x v="33"/>
    <x v="397"/>
    <x v="952"/>
    <x v="0"/>
    <x v="21"/>
    <x v="2"/>
  </r>
  <r>
    <x v="21"/>
    <x v="192"/>
    <x v="8"/>
    <x v="8"/>
    <x v="1"/>
    <x v="0"/>
    <x v="33"/>
    <x v="300"/>
    <x v="982"/>
    <x v="0"/>
    <x v="21"/>
    <x v="2"/>
  </r>
  <r>
    <x v="21"/>
    <x v="196"/>
    <x v="8"/>
    <x v="8"/>
    <x v="1"/>
    <x v="0"/>
    <x v="33"/>
    <x v="375"/>
    <x v="1182"/>
    <x v="0"/>
    <x v="21"/>
    <x v="2"/>
  </r>
  <r>
    <x v="21"/>
    <x v="303"/>
    <x v="9"/>
    <x v="9"/>
    <x v="1"/>
    <x v="0"/>
    <x v="33"/>
    <x v="327"/>
    <x v="952"/>
    <x v="0"/>
    <x v="21"/>
    <x v="2"/>
  </r>
  <r>
    <x v="21"/>
    <x v="293"/>
    <x v="9"/>
    <x v="9"/>
    <x v="1"/>
    <x v="0"/>
    <x v="33"/>
    <x v="337"/>
    <x v="759"/>
    <x v="0"/>
    <x v="21"/>
    <x v="2"/>
  </r>
  <r>
    <x v="21"/>
    <x v="197"/>
    <x v="9"/>
    <x v="9"/>
    <x v="1"/>
    <x v="0"/>
    <x v="33"/>
    <x v="432"/>
    <x v="934"/>
    <x v="0"/>
    <x v="21"/>
    <x v="2"/>
  </r>
  <r>
    <x v="21"/>
    <x v="263"/>
    <x v="10"/>
    <x v="10"/>
    <x v="1"/>
    <x v="0"/>
    <x v="33"/>
    <x v="436"/>
    <x v="1132"/>
    <x v="0"/>
    <x v="21"/>
    <x v="2"/>
  </r>
  <r>
    <x v="21"/>
    <x v="233"/>
    <x v="10"/>
    <x v="10"/>
    <x v="1"/>
    <x v="0"/>
    <x v="33"/>
    <x v="344"/>
    <x v="801"/>
    <x v="0"/>
    <x v="21"/>
    <x v="2"/>
  </r>
  <r>
    <x v="21"/>
    <x v="325"/>
    <x v="11"/>
    <x v="11"/>
    <x v="1"/>
    <x v="0"/>
    <x v="33"/>
    <x v="421"/>
    <x v="952"/>
    <x v="0"/>
    <x v="21"/>
    <x v="2"/>
  </r>
  <r>
    <x v="21"/>
    <x v="299"/>
    <x v="11"/>
    <x v="11"/>
    <x v="1"/>
    <x v="0"/>
    <x v="33"/>
    <x v="315"/>
    <x v="146"/>
    <x v="0"/>
    <x v="21"/>
    <x v="2"/>
  </r>
  <r>
    <x v="21"/>
    <x v="202"/>
    <x v="11"/>
    <x v="11"/>
    <x v="1"/>
    <x v="0"/>
    <x v="33"/>
    <x v="305"/>
    <x v="859"/>
    <x v="0"/>
    <x v="21"/>
    <x v="2"/>
  </r>
  <r>
    <x v="21"/>
    <x v="275"/>
    <x v="11"/>
    <x v="11"/>
    <x v="1"/>
    <x v="0"/>
    <x v="33"/>
    <x v="307"/>
    <x v="874"/>
    <x v="0"/>
    <x v="21"/>
    <x v="2"/>
  </r>
  <r>
    <x v="21"/>
    <x v="215"/>
    <x v="2"/>
    <x v="2"/>
    <x v="1"/>
    <x v="0"/>
    <x v="33"/>
    <x v="322"/>
    <x v="801"/>
    <x v="0"/>
    <x v="21"/>
    <x v="2"/>
  </r>
  <r>
    <x v="21"/>
    <x v="183"/>
    <x v="2"/>
    <x v="2"/>
    <x v="1"/>
    <x v="0"/>
    <x v="33"/>
    <x v="330"/>
    <x v="952"/>
    <x v="0"/>
    <x v="21"/>
    <x v="2"/>
  </r>
  <r>
    <x v="21"/>
    <x v="281"/>
    <x v="6"/>
    <x v="6"/>
    <x v="1"/>
    <x v="0"/>
    <x v="33"/>
    <x v="395"/>
    <x v="146"/>
    <x v="0"/>
    <x v="21"/>
    <x v="2"/>
  </r>
  <r>
    <x v="21"/>
    <x v="265"/>
    <x v="6"/>
    <x v="6"/>
    <x v="1"/>
    <x v="0"/>
    <x v="33"/>
    <x v="386"/>
    <x v="146"/>
    <x v="0"/>
    <x v="21"/>
    <x v="2"/>
  </r>
  <r>
    <x v="21"/>
    <x v="314"/>
    <x v="6"/>
    <x v="6"/>
    <x v="1"/>
    <x v="0"/>
    <x v="33"/>
    <x v="372"/>
    <x v="874"/>
    <x v="0"/>
    <x v="21"/>
    <x v="2"/>
  </r>
  <r>
    <x v="21"/>
    <x v="188"/>
    <x v="6"/>
    <x v="6"/>
    <x v="1"/>
    <x v="0"/>
    <x v="33"/>
    <x v="407"/>
    <x v="934"/>
    <x v="0"/>
    <x v="21"/>
    <x v="2"/>
  </r>
  <r>
    <x v="21"/>
    <x v="218"/>
    <x v="6"/>
    <x v="6"/>
    <x v="1"/>
    <x v="0"/>
    <x v="33"/>
    <x v="451"/>
    <x v="874"/>
    <x v="0"/>
    <x v="21"/>
    <x v="2"/>
  </r>
  <r>
    <x v="21"/>
    <x v="259"/>
    <x v="7"/>
    <x v="7"/>
    <x v="1"/>
    <x v="1"/>
    <x v="33"/>
    <x v="355"/>
    <x v="759"/>
    <x v="0"/>
    <x v="21"/>
    <x v="2"/>
  </r>
  <r>
    <x v="21"/>
    <x v="197"/>
    <x v="9"/>
    <x v="9"/>
    <x v="1"/>
    <x v="1"/>
    <x v="33"/>
    <x v="432"/>
    <x v="874"/>
    <x v="0"/>
    <x v="21"/>
    <x v="2"/>
  </r>
  <r>
    <x v="21"/>
    <x v="269"/>
    <x v="11"/>
    <x v="11"/>
    <x v="1"/>
    <x v="1"/>
    <x v="33"/>
    <x v="403"/>
    <x v="759"/>
    <x v="0"/>
    <x v="21"/>
    <x v="2"/>
  </r>
  <r>
    <x v="21"/>
    <x v="273"/>
    <x v="11"/>
    <x v="11"/>
    <x v="1"/>
    <x v="1"/>
    <x v="33"/>
    <x v="354"/>
    <x v="874"/>
    <x v="0"/>
    <x v="21"/>
    <x v="2"/>
  </r>
  <r>
    <x v="21"/>
    <x v="314"/>
    <x v="6"/>
    <x v="6"/>
    <x v="1"/>
    <x v="1"/>
    <x v="33"/>
    <x v="372"/>
    <x v="765"/>
    <x v="0"/>
    <x v="21"/>
    <x v="2"/>
  </r>
  <r>
    <x v="24"/>
    <x v="230"/>
    <x v="9"/>
    <x v="9"/>
    <x v="1"/>
    <x v="2"/>
    <x v="33"/>
    <x v="283"/>
    <x v="909"/>
    <x v="0"/>
    <x v="24"/>
    <x v="2"/>
  </r>
  <r>
    <x v="24"/>
    <x v="264"/>
    <x v="6"/>
    <x v="6"/>
    <x v="1"/>
    <x v="2"/>
    <x v="33"/>
    <x v="311"/>
    <x v="874"/>
    <x v="0"/>
    <x v="24"/>
    <x v="2"/>
  </r>
  <r>
    <x v="24"/>
    <x v="217"/>
    <x v="6"/>
    <x v="6"/>
    <x v="1"/>
    <x v="2"/>
    <x v="33"/>
    <x v="323"/>
    <x v="874"/>
    <x v="0"/>
    <x v="24"/>
    <x v="2"/>
  </r>
  <r>
    <x v="24"/>
    <x v="258"/>
    <x v="7"/>
    <x v="7"/>
    <x v="1"/>
    <x v="0"/>
    <x v="33"/>
    <x v="349"/>
    <x v="934"/>
    <x v="0"/>
    <x v="24"/>
    <x v="2"/>
  </r>
  <r>
    <x v="24"/>
    <x v="179"/>
    <x v="7"/>
    <x v="7"/>
    <x v="1"/>
    <x v="0"/>
    <x v="33"/>
    <x v="415"/>
    <x v="146"/>
    <x v="0"/>
    <x v="24"/>
    <x v="2"/>
  </r>
  <r>
    <x v="24"/>
    <x v="259"/>
    <x v="7"/>
    <x v="7"/>
    <x v="1"/>
    <x v="0"/>
    <x v="33"/>
    <x v="355"/>
    <x v="874"/>
    <x v="0"/>
    <x v="24"/>
    <x v="2"/>
  </r>
  <r>
    <x v="24"/>
    <x v="225"/>
    <x v="7"/>
    <x v="7"/>
    <x v="1"/>
    <x v="0"/>
    <x v="33"/>
    <x v="416"/>
    <x v="146"/>
    <x v="0"/>
    <x v="24"/>
    <x v="2"/>
  </r>
  <r>
    <x v="24"/>
    <x v="205"/>
    <x v="7"/>
    <x v="7"/>
    <x v="1"/>
    <x v="0"/>
    <x v="33"/>
    <x v="299"/>
    <x v="874"/>
    <x v="0"/>
    <x v="24"/>
    <x v="2"/>
  </r>
  <r>
    <x v="24"/>
    <x v="206"/>
    <x v="7"/>
    <x v="7"/>
    <x v="1"/>
    <x v="0"/>
    <x v="33"/>
    <x v="284"/>
    <x v="765"/>
    <x v="0"/>
    <x v="24"/>
    <x v="2"/>
  </r>
  <r>
    <x v="24"/>
    <x v="332"/>
    <x v="7"/>
    <x v="7"/>
    <x v="1"/>
    <x v="0"/>
    <x v="33"/>
    <x v="397"/>
    <x v="146"/>
    <x v="0"/>
    <x v="24"/>
    <x v="2"/>
  </r>
  <r>
    <x v="24"/>
    <x v="251"/>
    <x v="8"/>
    <x v="8"/>
    <x v="1"/>
    <x v="0"/>
    <x v="33"/>
    <x v="291"/>
    <x v="146"/>
    <x v="0"/>
    <x v="24"/>
    <x v="2"/>
  </r>
  <r>
    <x v="24"/>
    <x v="247"/>
    <x v="8"/>
    <x v="8"/>
    <x v="1"/>
    <x v="0"/>
    <x v="64"/>
    <x v="289"/>
    <x v="874"/>
    <x v="0"/>
    <x v="24"/>
    <x v="2"/>
  </r>
  <r>
    <x v="24"/>
    <x v="247"/>
    <x v="8"/>
    <x v="8"/>
    <x v="1"/>
    <x v="0"/>
    <x v="33"/>
    <x v="289"/>
    <x v="146"/>
    <x v="0"/>
    <x v="24"/>
    <x v="2"/>
  </r>
  <r>
    <x v="24"/>
    <x v="254"/>
    <x v="8"/>
    <x v="8"/>
    <x v="1"/>
    <x v="0"/>
    <x v="33"/>
    <x v="326"/>
    <x v="759"/>
    <x v="0"/>
    <x v="24"/>
    <x v="2"/>
  </r>
  <r>
    <x v="24"/>
    <x v="320"/>
    <x v="8"/>
    <x v="8"/>
    <x v="1"/>
    <x v="0"/>
    <x v="33"/>
    <x v="398"/>
    <x v="874"/>
    <x v="0"/>
    <x v="24"/>
    <x v="2"/>
  </r>
  <r>
    <x v="24"/>
    <x v="323"/>
    <x v="8"/>
    <x v="8"/>
    <x v="1"/>
    <x v="0"/>
    <x v="33"/>
    <x v="367"/>
    <x v="759"/>
    <x v="0"/>
    <x v="24"/>
    <x v="2"/>
  </r>
  <r>
    <x v="24"/>
    <x v="245"/>
    <x v="8"/>
    <x v="8"/>
    <x v="1"/>
    <x v="0"/>
    <x v="33"/>
    <x v="285"/>
    <x v="759"/>
    <x v="0"/>
    <x v="24"/>
    <x v="2"/>
  </r>
  <r>
    <x v="24"/>
    <x v="226"/>
    <x v="8"/>
    <x v="8"/>
    <x v="1"/>
    <x v="0"/>
    <x v="33"/>
    <x v="376"/>
    <x v="759"/>
    <x v="0"/>
    <x v="24"/>
    <x v="2"/>
  </r>
  <r>
    <x v="24"/>
    <x v="208"/>
    <x v="8"/>
    <x v="8"/>
    <x v="1"/>
    <x v="0"/>
    <x v="33"/>
    <x v="377"/>
    <x v="759"/>
    <x v="0"/>
    <x v="24"/>
    <x v="2"/>
  </r>
  <r>
    <x v="24"/>
    <x v="337"/>
    <x v="9"/>
    <x v="9"/>
    <x v="1"/>
    <x v="0"/>
    <x v="33"/>
    <x v="424"/>
    <x v="146"/>
    <x v="0"/>
    <x v="24"/>
    <x v="2"/>
  </r>
  <r>
    <x v="24"/>
    <x v="303"/>
    <x v="9"/>
    <x v="9"/>
    <x v="1"/>
    <x v="0"/>
    <x v="33"/>
    <x v="327"/>
    <x v="146"/>
    <x v="0"/>
    <x v="24"/>
    <x v="2"/>
  </r>
  <r>
    <x v="24"/>
    <x v="194"/>
    <x v="9"/>
    <x v="9"/>
    <x v="1"/>
    <x v="0"/>
    <x v="33"/>
    <x v="390"/>
    <x v="874"/>
    <x v="0"/>
    <x v="24"/>
    <x v="2"/>
  </r>
  <r>
    <x v="24"/>
    <x v="197"/>
    <x v="9"/>
    <x v="9"/>
    <x v="1"/>
    <x v="0"/>
    <x v="33"/>
    <x v="432"/>
    <x v="874"/>
    <x v="0"/>
    <x v="24"/>
    <x v="2"/>
  </r>
  <r>
    <x v="24"/>
    <x v="211"/>
    <x v="9"/>
    <x v="9"/>
    <x v="1"/>
    <x v="0"/>
    <x v="33"/>
    <x v="286"/>
    <x v="874"/>
    <x v="0"/>
    <x v="24"/>
    <x v="2"/>
  </r>
  <r>
    <x v="24"/>
    <x v="262"/>
    <x v="9"/>
    <x v="9"/>
    <x v="1"/>
    <x v="0"/>
    <x v="33"/>
    <x v="368"/>
    <x v="759"/>
    <x v="0"/>
    <x v="24"/>
    <x v="2"/>
  </r>
  <r>
    <x v="24"/>
    <x v="219"/>
    <x v="9"/>
    <x v="9"/>
    <x v="1"/>
    <x v="0"/>
    <x v="33"/>
    <x v="308"/>
    <x v="874"/>
    <x v="0"/>
    <x v="24"/>
    <x v="2"/>
  </r>
  <r>
    <x v="24"/>
    <x v="263"/>
    <x v="10"/>
    <x v="10"/>
    <x v="1"/>
    <x v="0"/>
    <x v="33"/>
    <x v="436"/>
    <x v="899"/>
    <x v="0"/>
    <x v="24"/>
    <x v="2"/>
  </r>
  <r>
    <x v="24"/>
    <x v="310"/>
    <x v="10"/>
    <x v="10"/>
    <x v="1"/>
    <x v="0"/>
    <x v="33"/>
    <x v="335"/>
    <x v="146"/>
    <x v="0"/>
    <x v="24"/>
    <x v="2"/>
  </r>
  <r>
    <x v="24"/>
    <x v="231"/>
    <x v="10"/>
    <x v="10"/>
    <x v="1"/>
    <x v="0"/>
    <x v="33"/>
    <x v="402"/>
    <x v="874"/>
    <x v="0"/>
    <x v="24"/>
    <x v="2"/>
  </r>
  <r>
    <x v="24"/>
    <x v="232"/>
    <x v="10"/>
    <x v="10"/>
    <x v="1"/>
    <x v="0"/>
    <x v="33"/>
    <x v="290"/>
    <x v="874"/>
    <x v="0"/>
    <x v="24"/>
    <x v="2"/>
  </r>
  <r>
    <x v="24"/>
    <x v="186"/>
    <x v="10"/>
    <x v="10"/>
    <x v="1"/>
    <x v="0"/>
    <x v="33"/>
    <x v="321"/>
    <x v="759"/>
    <x v="0"/>
    <x v="24"/>
    <x v="2"/>
  </r>
  <r>
    <x v="24"/>
    <x v="329"/>
    <x v="10"/>
    <x v="10"/>
    <x v="1"/>
    <x v="0"/>
    <x v="33"/>
    <x v="380"/>
    <x v="146"/>
    <x v="0"/>
    <x v="24"/>
    <x v="2"/>
  </r>
  <r>
    <x v="24"/>
    <x v="199"/>
    <x v="10"/>
    <x v="10"/>
    <x v="1"/>
    <x v="0"/>
    <x v="33"/>
    <x v="298"/>
    <x v="146"/>
    <x v="0"/>
    <x v="24"/>
    <x v="2"/>
  </r>
  <r>
    <x v="24"/>
    <x v="189"/>
    <x v="10"/>
    <x v="10"/>
    <x v="1"/>
    <x v="0"/>
    <x v="33"/>
    <x v="345"/>
    <x v="874"/>
    <x v="0"/>
    <x v="24"/>
    <x v="2"/>
  </r>
  <r>
    <x v="24"/>
    <x v="200"/>
    <x v="11"/>
    <x v="11"/>
    <x v="1"/>
    <x v="0"/>
    <x v="33"/>
    <x v="351"/>
    <x v="759"/>
    <x v="0"/>
    <x v="24"/>
    <x v="2"/>
  </r>
  <r>
    <x v="24"/>
    <x v="325"/>
    <x v="11"/>
    <x v="11"/>
    <x v="1"/>
    <x v="0"/>
    <x v="33"/>
    <x v="421"/>
    <x v="874"/>
    <x v="0"/>
    <x v="24"/>
    <x v="2"/>
  </r>
  <r>
    <x v="24"/>
    <x v="282"/>
    <x v="11"/>
    <x v="11"/>
    <x v="1"/>
    <x v="0"/>
    <x v="33"/>
    <x v="358"/>
    <x v="899"/>
    <x v="0"/>
    <x v="24"/>
    <x v="2"/>
  </r>
  <r>
    <x v="24"/>
    <x v="187"/>
    <x v="11"/>
    <x v="11"/>
    <x v="1"/>
    <x v="0"/>
    <x v="33"/>
    <x v="328"/>
    <x v="874"/>
    <x v="0"/>
    <x v="24"/>
    <x v="2"/>
  </r>
  <r>
    <x v="24"/>
    <x v="201"/>
    <x v="11"/>
    <x v="11"/>
    <x v="1"/>
    <x v="0"/>
    <x v="33"/>
    <x v="422"/>
    <x v="874"/>
    <x v="0"/>
    <x v="24"/>
    <x v="2"/>
  </r>
  <r>
    <x v="24"/>
    <x v="299"/>
    <x v="11"/>
    <x v="11"/>
    <x v="1"/>
    <x v="0"/>
    <x v="33"/>
    <x v="315"/>
    <x v="874"/>
    <x v="0"/>
    <x v="24"/>
    <x v="2"/>
  </r>
  <r>
    <x v="24"/>
    <x v="302"/>
    <x v="11"/>
    <x v="11"/>
    <x v="1"/>
    <x v="0"/>
    <x v="33"/>
    <x v="324"/>
    <x v="146"/>
    <x v="0"/>
    <x v="24"/>
    <x v="2"/>
  </r>
  <r>
    <x v="24"/>
    <x v="202"/>
    <x v="11"/>
    <x v="11"/>
    <x v="1"/>
    <x v="0"/>
    <x v="33"/>
    <x v="305"/>
    <x v="874"/>
    <x v="0"/>
    <x v="24"/>
    <x v="2"/>
  </r>
  <r>
    <x v="24"/>
    <x v="311"/>
    <x v="11"/>
    <x v="11"/>
    <x v="1"/>
    <x v="0"/>
    <x v="33"/>
    <x v="440"/>
    <x v="759"/>
    <x v="0"/>
    <x v="24"/>
    <x v="2"/>
  </r>
  <r>
    <x v="24"/>
    <x v="330"/>
    <x v="11"/>
    <x v="11"/>
    <x v="1"/>
    <x v="0"/>
    <x v="33"/>
    <x v="381"/>
    <x v="874"/>
    <x v="0"/>
    <x v="24"/>
    <x v="2"/>
  </r>
  <r>
    <x v="24"/>
    <x v="275"/>
    <x v="11"/>
    <x v="11"/>
    <x v="1"/>
    <x v="0"/>
    <x v="33"/>
    <x v="307"/>
    <x v="874"/>
    <x v="0"/>
    <x v="24"/>
    <x v="2"/>
  </r>
  <r>
    <x v="24"/>
    <x v="223"/>
    <x v="2"/>
    <x v="2"/>
    <x v="1"/>
    <x v="0"/>
    <x v="33"/>
    <x v="434"/>
    <x v="952"/>
    <x v="0"/>
    <x v="24"/>
    <x v="2"/>
  </r>
  <r>
    <x v="24"/>
    <x v="276"/>
    <x v="2"/>
    <x v="2"/>
    <x v="1"/>
    <x v="0"/>
    <x v="33"/>
    <x v="385"/>
    <x v="759"/>
    <x v="0"/>
    <x v="24"/>
    <x v="2"/>
  </r>
  <r>
    <x v="24"/>
    <x v="183"/>
    <x v="2"/>
    <x v="2"/>
    <x v="1"/>
    <x v="0"/>
    <x v="33"/>
    <x v="330"/>
    <x v="759"/>
    <x v="0"/>
    <x v="24"/>
    <x v="2"/>
  </r>
  <r>
    <x v="24"/>
    <x v="235"/>
    <x v="2"/>
    <x v="2"/>
    <x v="1"/>
    <x v="0"/>
    <x v="33"/>
    <x v="393"/>
    <x v="874"/>
    <x v="0"/>
    <x v="24"/>
    <x v="2"/>
  </r>
  <r>
    <x v="24"/>
    <x v="281"/>
    <x v="6"/>
    <x v="6"/>
    <x v="1"/>
    <x v="0"/>
    <x v="33"/>
    <x v="395"/>
    <x v="146"/>
    <x v="0"/>
    <x v="24"/>
    <x v="2"/>
  </r>
  <r>
    <x v="24"/>
    <x v="285"/>
    <x v="6"/>
    <x v="6"/>
    <x v="1"/>
    <x v="0"/>
    <x v="33"/>
    <x v="409"/>
    <x v="146"/>
    <x v="0"/>
    <x v="24"/>
    <x v="2"/>
  </r>
  <r>
    <x v="24"/>
    <x v="217"/>
    <x v="6"/>
    <x v="6"/>
    <x v="1"/>
    <x v="0"/>
    <x v="33"/>
    <x v="323"/>
    <x v="874"/>
    <x v="0"/>
    <x v="24"/>
    <x v="2"/>
  </r>
  <r>
    <x v="24"/>
    <x v="305"/>
    <x v="6"/>
    <x v="6"/>
    <x v="1"/>
    <x v="0"/>
    <x v="33"/>
    <x v="331"/>
    <x v="759"/>
    <x v="0"/>
    <x v="24"/>
    <x v="2"/>
  </r>
  <r>
    <x v="24"/>
    <x v="314"/>
    <x v="6"/>
    <x v="6"/>
    <x v="1"/>
    <x v="0"/>
    <x v="33"/>
    <x v="372"/>
    <x v="759"/>
    <x v="0"/>
    <x v="24"/>
    <x v="2"/>
  </r>
  <r>
    <x v="24"/>
    <x v="296"/>
    <x v="6"/>
    <x v="6"/>
    <x v="1"/>
    <x v="0"/>
    <x v="33"/>
    <x v="312"/>
    <x v="874"/>
    <x v="0"/>
    <x v="24"/>
    <x v="2"/>
  </r>
  <r>
    <x v="24"/>
    <x v="204"/>
    <x v="6"/>
    <x v="6"/>
    <x v="1"/>
    <x v="0"/>
    <x v="33"/>
    <x v="317"/>
    <x v="765"/>
    <x v="0"/>
    <x v="24"/>
    <x v="2"/>
  </r>
  <r>
    <x v="24"/>
    <x v="297"/>
    <x v="6"/>
    <x v="6"/>
    <x v="1"/>
    <x v="0"/>
    <x v="33"/>
    <x v="313"/>
    <x v="759"/>
    <x v="0"/>
    <x v="24"/>
    <x v="2"/>
  </r>
  <r>
    <x v="24"/>
    <x v="218"/>
    <x v="6"/>
    <x v="6"/>
    <x v="1"/>
    <x v="0"/>
    <x v="33"/>
    <x v="451"/>
    <x v="759"/>
    <x v="0"/>
    <x v="24"/>
    <x v="2"/>
  </r>
  <r>
    <x v="24"/>
    <x v="271"/>
    <x v="6"/>
    <x v="6"/>
    <x v="1"/>
    <x v="0"/>
    <x v="33"/>
    <x v="426"/>
    <x v="874"/>
    <x v="0"/>
    <x v="24"/>
    <x v="2"/>
  </r>
  <r>
    <x v="24"/>
    <x v="174"/>
    <x v="6"/>
    <x v="6"/>
    <x v="1"/>
    <x v="0"/>
    <x v="33"/>
    <x v="282"/>
    <x v="874"/>
    <x v="0"/>
    <x v="24"/>
    <x v="2"/>
  </r>
  <r>
    <x v="24"/>
    <x v="229"/>
    <x v="6"/>
    <x v="6"/>
    <x v="1"/>
    <x v="0"/>
    <x v="33"/>
    <x v="281"/>
    <x v="874"/>
    <x v="0"/>
    <x v="24"/>
    <x v="2"/>
  </r>
  <r>
    <x v="24"/>
    <x v="245"/>
    <x v="8"/>
    <x v="8"/>
    <x v="1"/>
    <x v="1"/>
    <x v="33"/>
    <x v="285"/>
    <x v="874"/>
    <x v="0"/>
    <x v="24"/>
    <x v="2"/>
  </r>
  <r>
    <x v="25"/>
    <x v="310"/>
    <x v="10"/>
    <x v="10"/>
    <x v="1"/>
    <x v="2"/>
    <x v="32"/>
    <x v="335"/>
    <x v="3095"/>
    <x v="0"/>
    <x v="25"/>
    <x v="2"/>
  </r>
  <r>
    <x v="25"/>
    <x v="315"/>
    <x v="2"/>
    <x v="2"/>
    <x v="1"/>
    <x v="2"/>
    <x v="32"/>
    <x v="405"/>
    <x v="3096"/>
    <x v="0"/>
    <x v="25"/>
    <x v="2"/>
  </r>
  <r>
    <x v="26"/>
    <x v="175"/>
    <x v="9"/>
    <x v="9"/>
    <x v="1"/>
    <x v="2"/>
    <x v="32"/>
    <x v="389"/>
    <x v="3097"/>
    <x v="0"/>
    <x v="26"/>
    <x v="2"/>
  </r>
  <r>
    <x v="26"/>
    <x v="243"/>
    <x v="10"/>
    <x v="10"/>
    <x v="1"/>
    <x v="2"/>
    <x v="32"/>
    <x v="411"/>
    <x v="1331"/>
    <x v="0"/>
    <x v="26"/>
    <x v="2"/>
  </r>
  <r>
    <x v="26"/>
    <x v="189"/>
    <x v="10"/>
    <x v="10"/>
    <x v="1"/>
    <x v="0"/>
    <x v="33"/>
    <x v="345"/>
    <x v="874"/>
    <x v="0"/>
    <x v="26"/>
    <x v="2"/>
  </r>
  <r>
    <x v="27"/>
    <x v="205"/>
    <x v="7"/>
    <x v="7"/>
    <x v="1"/>
    <x v="0"/>
    <x v="33"/>
    <x v="299"/>
    <x v="874"/>
    <x v="0"/>
    <x v="27"/>
    <x v="2"/>
  </r>
  <r>
    <x v="27"/>
    <x v="251"/>
    <x v="8"/>
    <x v="8"/>
    <x v="1"/>
    <x v="0"/>
    <x v="33"/>
    <x v="291"/>
    <x v="874"/>
    <x v="0"/>
    <x v="27"/>
    <x v="2"/>
  </r>
  <r>
    <x v="27"/>
    <x v="245"/>
    <x v="8"/>
    <x v="8"/>
    <x v="1"/>
    <x v="0"/>
    <x v="33"/>
    <x v="285"/>
    <x v="874"/>
    <x v="0"/>
    <x v="27"/>
    <x v="2"/>
  </r>
  <r>
    <x v="27"/>
    <x v="338"/>
    <x v="9"/>
    <x v="9"/>
    <x v="1"/>
    <x v="0"/>
    <x v="33"/>
    <x v="425"/>
    <x v="874"/>
    <x v="0"/>
    <x v="27"/>
    <x v="2"/>
  </r>
  <r>
    <x v="27"/>
    <x v="233"/>
    <x v="10"/>
    <x v="10"/>
    <x v="1"/>
    <x v="0"/>
    <x v="33"/>
    <x v="344"/>
    <x v="874"/>
    <x v="0"/>
    <x v="27"/>
    <x v="2"/>
  </r>
  <r>
    <x v="28"/>
    <x v="306"/>
    <x v="9"/>
    <x v="9"/>
    <x v="1"/>
    <x v="2"/>
    <x v="32"/>
    <x v="336"/>
    <x v="2872"/>
    <x v="0"/>
    <x v="28"/>
    <x v="2"/>
  </r>
  <r>
    <x v="28"/>
    <x v="274"/>
    <x v="11"/>
    <x v="11"/>
    <x v="1"/>
    <x v="2"/>
    <x v="32"/>
    <x v="404"/>
    <x v="3098"/>
    <x v="0"/>
    <x v="28"/>
    <x v="2"/>
  </r>
  <r>
    <x v="73"/>
    <x v="238"/>
    <x v="9"/>
    <x v="9"/>
    <x v="1"/>
    <x v="2"/>
    <x v="32"/>
    <x v="379"/>
    <x v="1046"/>
    <x v="0"/>
    <x v="73"/>
    <x v="2"/>
  </r>
  <r>
    <x v="73"/>
    <x v="177"/>
    <x v="11"/>
    <x v="11"/>
    <x v="1"/>
    <x v="2"/>
    <x v="32"/>
    <x v="346"/>
    <x v="1046"/>
    <x v="0"/>
    <x v="73"/>
    <x v="2"/>
  </r>
  <r>
    <x v="73"/>
    <x v="183"/>
    <x v="2"/>
    <x v="2"/>
    <x v="1"/>
    <x v="2"/>
    <x v="32"/>
    <x v="330"/>
    <x v="858"/>
    <x v="0"/>
    <x v="73"/>
    <x v="2"/>
  </r>
  <r>
    <x v="29"/>
    <x v="238"/>
    <x v="9"/>
    <x v="9"/>
    <x v="1"/>
    <x v="2"/>
    <x v="32"/>
    <x v="379"/>
    <x v="3099"/>
    <x v="0"/>
    <x v="29"/>
    <x v="2"/>
  </r>
  <r>
    <x v="29"/>
    <x v="327"/>
    <x v="7"/>
    <x v="7"/>
    <x v="1"/>
    <x v="0"/>
    <x v="33"/>
    <x v="387"/>
    <x v="874"/>
    <x v="0"/>
    <x v="29"/>
    <x v="2"/>
  </r>
  <r>
    <x v="29"/>
    <x v="309"/>
    <x v="7"/>
    <x v="7"/>
    <x v="1"/>
    <x v="0"/>
    <x v="33"/>
    <x v="334"/>
    <x v="765"/>
    <x v="0"/>
    <x v="29"/>
    <x v="2"/>
  </r>
  <r>
    <x v="29"/>
    <x v="254"/>
    <x v="8"/>
    <x v="8"/>
    <x v="1"/>
    <x v="0"/>
    <x v="33"/>
    <x v="326"/>
    <x v="759"/>
    <x v="0"/>
    <x v="29"/>
    <x v="2"/>
  </r>
  <r>
    <x v="29"/>
    <x v="195"/>
    <x v="8"/>
    <x v="8"/>
    <x v="1"/>
    <x v="0"/>
    <x v="33"/>
    <x v="373"/>
    <x v="874"/>
    <x v="0"/>
    <x v="29"/>
    <x v="2"/>
  </r>
  <r>
    <x v="29"/>
    <x v="219"/>
    <x v="9"/>
    <x v="9"/>
    <x v="1"/>
    <x v="0"/>
    <x v="33"/>
    <x v="308"/>
    <x v="874"/>
    <x v="0"/>
    <x v="29"/>
    <x v="2"/>
  </r>
  <r>
    <x v="29"/>
    <x v="268"/>
    <x v="10"/>
    <x v="10"/>
    <x v="1"/>
    <x v="0"/>
    <x v="33"/>
    <x v="339"/>
    <x v="874"/>
    <x v="0"/>
    <x v="29"/>
    <x v="2"/>
  </r>
  <r>
    <x v="29"/>
    <x v="248"/>
    <x v="10"/>
    <x v="10"/>
    <x v="1"/>
    <x v="0"/>
    <x v="33"/>
    <x v="304"/>
    <x v="874"/>
    <x v="0"/>
    <x v="29"/>
    <x v="2"/>
  </r>
  <r>
    <x v="29"/>
    <x v="187"/>
    <x v="11"/>
    <x v="11"/>
    <x v="1"/>
    <x v="0"/>
    <x v="33"/>
    <x v="328"/>
    <x v="759"/>
    <x v="0"/>
    <x v="29"/>
    <x v="2"/>
  </r>
  <r>
    <x v="29"/>
    <x v="249"/>
    <x v="11"/>
    <x v="11"/>
    <x v="1"/>
    <x v="0"/>
    <x v="33"/>
    <x v="359"/>
    <x v="874"/>
    <x v="0"/>
    <x v="29"/>
    <x v="2"/>
  </r>
  <r>
    <x v="29"/>
    <x v="315"/>
    <x v="2"/>
    <x v="2"/>
    <x v="1"/>
    <x v="0"/>
    <x v="33"/>
    <x v="405"/>
    <x v="874"/>
    <x v="0"/>
    <x v="29"/>
    <x v="2"/>
  </r>
  <r>
    <x v="29"/>
    <x v="223"/>
    <x v="2"/>
    <x v="2"/>
    <x v="1"/>
    <x v="0"/>
    <x v="33"/>
    <x v="434"/>
    <x v="874"/>
    <x v="0"/>
    <x v="29"/>
    <x v="2"/>
  </r>
  <r>
    <x v="29"/>
    <x v="276"/>
    <x v="2"/>
    <x v="2"/>
    <x v="1"/>
    <x v="0"/>
    <x v="33"/>
    <x v="385"/>
    <x v="874"/>
    <x v="0"/>
    <x v="29"/>
    <x v="2"/>
  </r>
  <r>
    <x v="29"/>
    <x v="281"/>
    <x v="6"/>
    <x v="6"/>
    <x v="1"/>
    <x v="0"/>
    <x v="33"/>
    <x v="395"/>
    <x v="874"/>
    <x v="0"/>
    <x v="29"/>
    <x v="2"/>
  </r>
  <r>
    <x v="29"/>
    <x v="183"/>
    <x v="2"/>
    <x v="2"/>
    <x v="1"/>
    <x v="1"/>
    <x v="33"/>
    <x v="330"/>
    <x v="874"/>
    <x v="0"/>
    <x v="29"/>
    <x v="2"/>
  </r>
  <r>
    <x v="30"/>
    <x v="277"/>
    <x v="7"/>
    <x v="7"/>
    <x v="1"/>
    <x v="2"/>
    <x v="32"/>
    <x v="325"/>
    <x v="3100"/>
    <x v="0"/>
    <x v="30"/>
    <x v="2"/>
  </r>
  <r>
    <x v="30"/>
    <x v="261"/>
    <x v="8"/>
    <x v="8"/>
    <x v="1"/>
    <x v="2"/>
    <x v="33"/>
    <x v="320"/>
    <x v="759"/>
    <x v="0"/>
    <x v="30"/>
    <x v="2"/>
  </r>
  <r>
    <x v="30"/>
    <x v="194"/>
    <x v="9"/>
    <x v="9"/>
    <x v="1"/>
    <x v="2"/>
    <x v="32"/>
    <x v="390"/>
    <x v="3018"/>
    <x v="0"/>
    <x v="30"/>
    <x v="2"/>
  </r>
  <r>
    <x v="30"/>
    <x v="310"/>
    <x v="10"/>
    <x v="10"/>
    <x v="1"/>
    <x v="2"/>
    <x v="32"/>
    <x v="335"/>
    <x v="3101"/>
    <x v="0"/>
    <x v="30"/>
    <x v="2"/>
  </r>
  <r>
    <x v="30"/>
    <x v="199"/>
    <x v="10"/>
    <x v="10"/>
    <x v="1"/>
    <x v="2"/>
    <x v="33"/>
    <x v="298"/>
    <x v="874"/>
    <x v="0"/>
    <x v="30"/>
    <x v="2"/>
  </r>
  <r>
    <x v="30"/>
    <x v="200"/>
    <x v="11"/>
    <x v="11"/>
    <x v="1"/>
    <x v="2"/>
    <x v="32"/>
    <x v="351"/>
    <x v="3102"/>
    <x v="0"/>
    <x v="30"/>
    <x v="2"/>
  </r>
  <r>
    <x v="30"/>
    <x v="182"/>
    <x v="2"/>
    <x v="2"/>
    <x v="1"/>
    <x v="2"/>
    <x v="33"/>
    <x v="392"/>
    <x v="874"/>
    <x v="0"/>
    <x v="30"/>
    <x v="2"/>
  </r>
  <r>
    <x v="30"/>
    <x v="217"/>
    <x v="6"/>
    <x v="6"/>
    <x v="1"/>
    <x v="2"/>
    <x v="32"/>
    <x v="323"/>
    <x v="3101"/>
    <x v="0"/>
    <x v="30"/>
    <x v="2"/>
  </r>
  <r>
    <x v="30"/>
    <x v="265"/>
    <x v="6"/>
    <x v="6"/>
    <x v="1"/>
    <x v="2"/>
    <x v="33"/>
    <x v="386"/>
    <x v="874"/>
    <x v="0"/>
    <x v="30"/>
    <x v="2"/>
  </r>
  <r>
    <x v="30"/>
    <x v="308"/>
    <x v="7"/>
    <x v="7"/>
    <x v="1"/>
    <x v="0"/>
    <x v="33"/>
    <x v="333"/>
    <x v="874"/>
    <x v="0"/>
    <x v="30"/>
    <x v="2"/>
  </r>
  <r>
    <x v="30"/>
    <x v="327"/>
    <x v="7"/>
    <x v="7"/>
    <x v="1"/>
    <x v="0"/>
    <x v="33"/>
    <x v="387"/>
    <x v="765"/>
    <x v="0"/>
    <x v="30"/>
    <x v="2"/>
  </r>
  <r>
    <x v="30"/>
    <x v="209"/>
    <x v="7"/>
    <x v="7"/>
    <x v="1"/>
    <x v="0"/>
    <x v="33"/>
    <x v="428"/>
    <x v="759"/>
    <x v="0"/>
    <x v="30"/>
    <x v="2"/>
  </r>
  <r>
    <x v="30"/>
    <x v="251"/>
    <x v="8"/>
    <x v="8"/>
    <x v="1"/>
    <x v="0"/>
    <x v="33"/>
    <x v="291"/>
    <x v="899"/>
    <x v="0"/>
    <x v="30"/>
    <x v="2"/>
  </r>
  <r>
    <x v="30"/>
    <x v="192"/>
    <x v="8"/>
    <x v="8"/>
    <x v="1"/>
    <x v="0"/>
    <x v="33"/>
    <x v="300"/>
    <x v="759"/>
    <x v="0"/>
    <x v="30"/>
    <x v="2"/>
  </r>
  <r>
    <x v="30"/>
    <x v="254"/>
    <x v="8"/>
    <x v="8"/>
    <x v="1"/>
    <x v="0"/>
    <x v="33"/>
    <x v="326"/>
    <x v="874"/>
    <x v="0"/>
    <x v="30"/>
    <x v="2"/>
  </r>
  <r>
    <x v="30"/>
    <x v="245"/>
    <x v="8"/>
    <x v="8"/>
    <x v="1"/>
    <x v="0"/>
    <x v="33"/>
    <x v="285"/>
    <x v="765"/>
    <x v="0"/>
    <x v="30"/>
    <x v="2"/>
  </r>
  <r>
    <x v="30"/>
    <x v="226"/>
    <x v="8"/>
    <x v="8"/>
    <x v="1"/>
    <x v="0"/>
    <x v="33"/>
    <x v="376"/>
    <x v="874"/>
    <x v="0"/>
    <x v="30"/>
    <x v="2"/>
  </r>
  <r>
    <x v="30"/>
    <x v="337"/>
    <x v="9"/>
    <x v="9"/>
    <x v="1"/>
    <x v="0"/>
    <x v="33"/>
    <x v="424"/>
    <x v="759"/>
    <x v="0"/>
    <x v="30"/>
    <x v="2"/>
  </r>
  <r>
    <x v="30"/>
    <x v="303"/>
    <x v="9"/>
    <x v="9"/>
    <x v="1"/>
    <x v="0"/>
    <x v="33"/>
    <x v="327"/>
    <x v="759"/>
    <x v="0"/>
    <x v="30"/>
    <x v="2"/>
  </r>
  <r>
    <x v="30"/>
    <x v="197"/>
    <x v="9"/>
    <x v="9"/>
    <x v="1"/>
    <x v="0"/>
    <x v="33"/>
    <x v="432"/>
    <x v="146"/>
    <x v="0"/>
    <x v="30"/>
    <x v="2"/>
  </r>
  <r>
    <x v="30"/>
    <x v="331"/>
    <x v="9"/>
    <x v="9"/>
    <x v="1"/>
    <x v="0"/>
    <x v="33"/>
    <x v="391"/>
    <x v="874"/>
    <x v="0"/>
    <x v="30"/>
    <x v="2"/>
  </r>
  <r>
    <x v="30"/>
    <x v="230"/>
    <x v="9"/>
    <x v="9"/>
    <x v="1"/>
    <x v="0"/>
    <x v="33"/>
    <x v="283"/>
    <x v="874"/>
    <x v="0"/>
    <x v="30"/>
    <x v="2"/>
  </r>
  <r>
    <x v="30"/>
    <x v="198"/>
    <x v="10"/>
    <x v="10"/>
    <x v="1"/>
    <x v="0"/>
    <x v="33"/>
    <x v="338"/>
    <x v="874"/>
    <x v="0"/>
    <x v="30"/>
    <x v="2"/>
  </r>
  <r>
    <x v="30"/>
    <x v="317"/>
    <x v="10"/>
    <x v="10"/>
    <x v="1"/>
    <x v="0"/>
    <x v="33"/>
    <x v="401"/>
    <x v="759"/>
    <x v="0"/>
    <x v="30"/>
    <x v="2"/>
  </r>
  <r>
    <x v="30"/>
    <x v="243"/>
    <x v="10"/>
    <x v="10"/>
    <x v="1"/>
    <x v="0"/>
    <x v="33"/>
    <x v="411"/>
    <x v="874"/>
    <x v="0"/>
    <x v="30"/>
    <x v="2"/>
  </r>
  <r>
    <x v="30"/>
    <x v="186"/>
    <x v="10"/>
    <x v="10"/>
    <x v="1"/>
    <x v="0"/>
    <x v="33"/>
    <x v="321"/>
    <x v="874"/>
    <x v="0"/>
    <x v="30"/>
    <x v="2"/>
  </r>
  <r>
    <x v="30"/>
    <x v="339"/>
    <x v="10"/>
    <x v="10"/>
    <x v="1"/>
    <x v="0"/>
    <x v="33"/>
    <x v="427"/>
    <x v="874"/>
    <x v="0"/>
    <x v="30"/>
    <x v="2"/>
  </r>
  <r>
    <x v="30"/>
    <x v="248"/>
    <x v="10"/>
    <x v="10"/>
    <x v="1"/>
    <x v="0"/>
    <x v="33"/>
    <x v="304"/>
    <x v="874"/>
    <x v="0"/>
    <x v="30"/>
    <x v="2"/>
  </r>
  <r>
    <x v="30"/>
    <x v="189"/>
    <x v="10"/>
    <x v="10"/>
    <x v="1"/>
    <x v="0"/>
    <x v="33"/>
    <x v="345"/>
    <x v="146"/>
    <x v="0"/>
    <x v="30"/>
    <x v="2"/>
  </r>
  <r>
    <x v="30"/>
    <x v="269"/>
    <x v="11"/>
    <x v="11"/>
    <x v="1"/>
    <x v="0"/>
    <x v="33"/>
    <x v="403"/>
    <x v="874"/>
    <x v="0"/>
    <x v="30"/>
    <x v="2"/>
  </r>
  <r>
    <x v="30"/>
    <x v="325"/>
    <x v="11"/>
    <x v="11"/>
    <x v="1"/>
    <x v="0"/>
    <x v="33"/>
    <x v="421"/>
    <x v="759"/>
    <x v="0"/>
    <x v="30"/>
    <x v="2"/>
  </r>
  <r>
    <x v="30"/>
    <x v="282"/>
    <x v="11"/>
    <x v="11"/>
    <x v="1"/>
    <x v="0"/>
    <x v="33"/>
    <x v="358"/>
    <x v="759"/>
    <x v="0"/>
    <x v="30"/>
    <x v="2"/>
  </r>
  <r>
    <x v="30"/>
    <x v="220"/>
    <x v="11"/>
    <x v="11"/>
    <x v="1"/>
    <x v="0"/>
    <x v="33"/>
    <x v="309"/>
    <x v="874"/>
    <x v="0"/>
    <x v="30"/>
    <x v="2"/>
  </r>
  <r>
    <x v="30"/>
    <x v="177"/>
    <x v="11"/>
    <x v="11"/>
    <x v="1"/>
    <x v="0"/>
    <x v="33"/>
    <x v="346"/>
    <x v="759"/>
    <x v="0"/>
    <x v="30"/>
    <x v="2"/>
  </r>
  <r>
    <x v="30"/>
    <x v="201"/>
    <x v="11"/>
    <x v="11"/>
    <x v="1"/>
    <x v="0"/>
    <x v="33"/>
    <x v="422"/>
    <x v="874"/>
    <x v="0"/>
    <x v="30"/>
    <x v="2"/>
  </r>
  <r>
    <x v="30"/>
    <x v="249"/>
    <x v="11"/>
    <x v="11"/>
    <x v="1"/>
    <x v="0"/>
    <x v="33"/>
    <x v="359"/>
    <x v="759"/>
    <x v="0"/>
    <x v="30"/>
    <x v="2"/>
  </r>
  <r>
    <x v="30"/>
    <x v="302"/>
    <x v="11"/>
    <x v="11"/>
    <x v="1"/>
    <x v="0"/>
    <x v="33"/>
    <x v="324"/>
    <x v="934"/>
    <x v="0"/>
    <x v="30"/>
    <x v="2"/>
  </r>
  <r>
    <x v="30"/>
    <x v="311"/>
    <x v="11"/>
    <x v="11"/>
    <x v="1"/>
    <x v="0"/>
    <x v="33"/>
    <x v="440"/>
    <x v="874"/>
    <x v="0"/>
    <x v="30"/>
    <x v="2"/>
  </r>
  <r>
    <x v="30"/>
    <x v="330"/>
    <x v="11"/>
    <x v="11"/>
    <x v="1"/>
    <x v="0"/>
    <x v="33"/>
    <x v="381"/>
    <x v="874"/>
    <x v="0"/>
    <x v="30"/>
    <x v="2"/>
  </r>
  <r>
    <x v="30"/>
    <x v="214"/>
    <x v="11"/>
    <x v="11"/>
    <x v="1"/>
    <x v="0"/>
    <x v="33"/>
    <x v="306"/>
    <x v="759"/>
    <x v="0"/>
    <x v="30"/>
    <x v="2"/>
  </r>
  <r>
    <x v="30"/>
    <x v="300"/>
    <x v="2"/>
    <x v="2"/>
    <x v="1"/>
    <x v="0"/>
    <x v="33"/>
    <x v="316"/>
    <x v="759"/>
    <x v="0"/>
    <x v="30"/>
    <x v="2"/>
  </r>
  <r>
    <x v="30"/>
    <x v="315"/>
    <x v="2"/>
    <x v="2"/>
    <x v="1"/>
    <x v="0"/>
    <x v="33"/>
    <x v="405"/>
    <x v="146"/>
    <x v="0"/>
    <x v="30"/>
    <x v="2"/>
  </r>
  <r>
    <x v="30"/>
    <x v="215"/>
    <x v="2"/>
    <x v="2"/>
    <x v="1"/>
    <x v="0"/>
    <x v="33"/>
    <x v="322"/>
    <x v="759"/>
    <x v="0"/>
    <x v="30"/>
    <x v="2"/>
  </r>
  <r>
    <x v="30"/>
    <x v="334"/>
    <x v="2"/>
    <x v="2"/>
    <x v="1"/>
    <x v="0"/>
    <x v="33"/>
    <x v="406"/>
    <x v="874"/>
    <x v="0"/>
    <x v="30"/>
    <x v="2"/>
  </r>
  <r>
    <x v="30"/>
    <x v="284"/>
    <x v="2"/>
    <x v="2"/>
    <x v="1"/>
    <x v="0"/>
    <x v="33"/>
    <x v="383"/>
    <x v="874"/>
    <x v="0"/>
    <x v="30"/>
    <x v="2"/>
  </r>
  <r>
    <x v="30"/>
    <x v="216"/>
    <x v="2"/>
    <x v="2"/>
    <x v="1"/>
    <x v="0"/>
    <x v="33"/>
    <x v="332"/>
    <x v="759"/>
    <x v="0"/>
    <x v="30"/>
    <x v="2"/>
  </r>
  <r>
    <x v="30"/>
    <x v="257"/>
    <x v="2"/>
    <x v="2"/>
    <x v="1"/>
    <x v="0"/>
    <x v="33"/>
    <x v="410"/>
    <x v="874"/>
    <x v="0"/>
    <x v="30"/>
    <x v="2"/>
  </r>
  <r>
    <x v="30"/>
    <x v="223"/>
    <x v="2"/>
    <x v="2"/>
    <x v="1"/>
    <x v="0"/>
    <x v="33"/>
    <x v="434"/>
    <x v="759"/>
    <x v="0"/>
    <x v="30"/>
    <x v="2"/>
  </r>
  <r>
    <x v="30"/>
    <x v="316"/>
    <x v="2"/>
    <x v="2"/>
    <x v="1"/>
    <x v="0"/>
    <x v="33"/>
    <x v="348"/>
    <x v="874"/>
    <x v="0"/>
    <x v="30"/>
    <x v="2"/>
  </r>
  <r>
    <x v="30"/>
    <x v="276"/>
    <x v="2"/>
    <x v="2"/>
    <x v="1"/>
    <x v="0"/>
    <x v="33"/>
    <x v="385"/>
    <x v="759"/>
    <x v="0"/>
    <x v="30"/>
    <x v="2"/>
  </r>
  <r>
    <x v="30"/>
    <x v="304"/>
    <x v="2"/>
    <x v="2"/>
    <x v="1"/>
    <x v="0"/>
    <x v="33"/>
    <x v="329"/>
    <x v="759"/>
    <x v="0"/>
    <x v="30"/>
    <x v="2"/>
  </r>
  <r>
    <x v="30"/>
    <x v="183"/>
    <x v="2"/>
    <x v="2"/>
    <x v="1"/>
    <x v="0"/>
    <x v="33"/>
    <x v="330"/>
    <x v="759"/>
    <x v="0"/>
    <x v="30"/>
    <x v="2"/>
  </r>
  <r>
    <x v="30"/>
    <x v="217"/>
    <x v="6"/>
    <x v="6"/>
    <x v="1"/>
    <x v="0"/>
    <x v="33"/>
    <x v="323"/>
    <x v="765"/>
    <x v="0"/>
    <x v="30"/>
    <x v="2"/>
  </r>
  <r>
    <x v="30"/>
    <x v="305"/>
    <x v="6"/>
    <x v="6"/>
    <x v="1"/>
    <x v="0"/>
    <x v="33"/>
    <x v="331"/>
    <x v="874"/>
    <x v="0"/>
    <x v="30"/>
    <x v="2"/>
  </r>
  <r>
    <x v="30"/>
    <x v="203"/>
    <x v="6"/>
    <x v="6"/>
    <x v="1"/>
    <x v="0"/>
    <x v="33"/>
    <x v="288"/>
    <x v="759"/>
    <x v="0"/>
    <x v="30"/>
    <x v="2"/>
  </r>
  <r>
    <x v="30"/>
    <x v="297"/>
    <x v="6"/>
    <x v="6"/>
    <x v="1"/>
    <x v="0"/>
    <x v="33"/>
    <x v="313"/>
    <x v="874"/>
    <x v="0"/>
    <x v="30"/>
    <x v="2"/>
  </r>
  <r>
    <x v="30"/>
    <x v="236"/>
    <x v="6"/>
    <x v="6"/>
    <x v="1"/>
    <x v="0"/>
    <x v="33"/>
    <x v="371"/>
    <x v="146"/>
    <x v="0"/>
    <x v="30"/>
    <x v="2"/>
  </r>
  <r>
    <x v="30"/>
    <x v="188"/>
    <x v="6"/>
    <x v="6"/>
    <x v="1"/>
    <x v="0"/>
    <x v="33"/>
    <x v="407"/>
    <x v="874"/>
    <x v="0"/>
    <x v="30"/>
    <x v="2"/>
  </r>
  <r>
    <x v="30"/>
    <x v="313"/>
    <x v="6"/>
    <x v="6"/>
    <x v="1"/>
    <x v="0"/>
    <x v="33"/>
    <x v="341"/>
    <x v="874"/>
    <x v="0"/>
    <x v="30"/>
    <x v="2"/>
  </r>
  <r>
    <x v="30"/>
    <x v="218"/>
    <x v="6"/>
    <x v="6"/>
    <x v="1"/>
    <x v="0"/>
    <x v="33"/>
    <x v="451"/>
    <x v="874"/>
    <x v="0"/>
    <x v="30"/>
    <x v="2"/>
  </r>
  <r>
    <x v="30"/>
    <x v="271"/>
    <x v="6"/>
    <x v="6"/>
    <x v="1"/>
    <x v="0"/>
    <x v="33"/>
    <x v="426"/>
    <x v="874"/>
    <x v="0"/>
    <x v="30"/>
    <x v="2"/>
  </r>
  <r>
    <x v="30"/>
    <x v="229"/>
    <x v="6"/>
    <x v="6"/>
    <x v="1"/>
    <x v="0"/>
    <x v="33"/>
    <x v="281"/>
    <x v="759"/>
    <x v="0"/>
    <x v="30"/>
    <x v="2"/>
  </r>
  <r>
    <x v="30"/>
    <x v="191"/>
    <x v="6"/>
    <x v="6"/>
    <x v="1"/>
    <x v="0"/>
    <x v="33"/>
    <x v="318"/>
    <x v="874"/>
    <x v="0"/>
    <x v="30"/>
    <x v="2"/>
  </r>
  <r>
    <x v="30"/>
    <x v="209"/>
    <x v="7"/>
    <x v="7"/>
    <x v="1"/>
    <x v="1"/>
    <x v="33"/>
    <x v="428"/>
    <x v="874"/>
    <x v="0"/>
    <x v="30"/>
    <x v="2"/>
  </r>
  <r>
    <x v="30"/>
    <x v="251"/>
    <x v="8"/>
    <x v="8"/>
    <x v="1"/>
    <x v="1"/>
    <x v="33"/>
    <x v="291"/>
    <x v="874"/>
    <x v="0"/>
    <x v="30"/>
    <x v="2"/>
  </r>
  <r>
    <x v="30"/>
    <x v="194"/>
    <x v="9"/>
    <x v="9"/>
    <x v="1"/>
    <x v="1"/>
    <x v="33"/>
    <x v="390"/>
    <x v="874"/>
    <x v="0"/>
    <x v="30"/>
    <x v="2"/>
  </r>
  <r>
    <x v="30"/>
    <x v="230"/>
    <x v="9"/>
    <x v="9"/>
    <x v="1"/>
    <x v="1"/>
    <x v="33"/>
    <x v="283"/>
    <x v="874"/>
    <x v="0"/>
    <x v="30"/>
    <x v="2"/>
  </r>
  <r>
    <x v="30"/>
    <x v="263"/>
    <x v="10"/>
    <x v="10"/>
    <x v="1"/>
    <x v="1"/>
    <x v="33"/>
    <x v="436"/>
    <x v="874"/>
    <x v="0"/>
    <x v="30"/>
    <x v="2"/>
  </r>
  <r>
    <x v="30"/>
    <x v="189"/>
    <x v="10"/>
    <x v="10"/>
    <x v="1"/>
    <x v="1"/>
    <x v="33"/>
    <x v="345"/>
    <x v="146"/>
    <x v="0"/>
    <x v="30"/>
    <x v="2"/>
  </r>
  <r>
    <x v="30"/>
    <x v="181"/>
    <x v="11"/>
    <x v="11"/>
    <x v="1"/>
    <x v="1"/>
    <x v="33"/>
    <x v="362"/>
    <x v="874"/>
    <x v="0"/>
    <x v="30"/>
    <x v="2"/>
  </r>
  <r>
    <x v="30"/>
    <x v="265"/>
    <x v="6"/>
    <x v="6"/>
    <x v="1"/>
    <x v="1"/>
    <x v="33"/>
    <x v="386"/>
    <x v="765"/>
    <x v="0"/>
    <x v="30"/>
    <x v="2"/>
  </r>
  <r>
    <x v="30"/>
    <x v="184"/>
    <x v="6"/>
    <x v="6"/>
    <x v="1"/>
    <x v="1"/>
    <x v="33"/>
    <x v="413"/>
    <x v="146"/>
    <x v="0"/>
    <x v="30"/>
    <x v="2"/>
  </r>
  <r>
    <x v="30"/>
    <x v="296"/>
    <x v="6"/>
    <x v="6"/>
    <x v="1"/>
    <x v="1"/>
    <x v="33"/>
    <x v="312"/>
    <x v="146"/>
    <x v="0"/>
    <x v="30"/>
    <x v="2"/>
  </r>
  <r>
    <x v="30"/>
    <x v="203"/>
    <x v="6"/>
    <x v="6"/>
    <x v="1"/>
    <x v="1"/>
    <x v="33"/>
    <x v="288"/>
    <x v="874"/>
    <x v="0"/>
    <x v="30"/>
    <x v="2"/>
  </r>
  <r>
    <x v="30"/>
    <x v="204"/>
    <x v="6"/>
    <x v="6"/>
    <x v="1"/>
    <x v="1"/>
    <x v="33"/>
    <x v="317"/>
    <x v="874"/>
    <x v="0"/>
    <x v="30"/>
    <x v="2"/>
  </r>
  <r>
    <x v="30"/>
    <x v="229"/>
    <x v="6"/>
    <x v="6"/>
    <x v="1"/>
    <x v="1"/>
    <x v="33"/>
    <x v="281"/>
    <x v="759"/>
    <x v="0"/>
    <x v="30"/>
    <x v="2"/>
  </r>
  <r>
    <x v="31"/>
    <x v="242"/>
    <x v="9"/>
    <x v="9"/>
    <x v="1"/>
    <x v="2"/>
    <x v="32"/>
    <x v="435"/>
    <x v="3103"/>
    <x v="0"/>
    <x v="31"/>
    <x v="2"/>
  </r>
  <r>
    <x v="32"/>
    <x v="175"/>
    <x v="9"/>
    <x v="9"/>
    <x v="1"/>
    <x v="2"/>
    <x v="32"/>
    <x v="389"/>
    <x v="1331"/>
    <x v="0"/>
    <x v="32"/>
    <x v="2"/>
  </r>
  <r>
    <x v="33"/>
    <x v="179"/>
    <x v="7"/>
    <x v="7"/>
    <x v="1"/>
    <x v="2"/>
    <x v="32"/>
    <x v="415"/>
    <x v="3083"/>
    <x v="0"/>
    <x v="33"/>
    <x v="2"/>
  </r>
  <r>
    <x v="33"/>
    <x v="306"/>
    <x v="9"/>
    <x v="9"/>
    <x v="1"/>
    <x v="2"/>
    <x v="32"/>
    <x v="336"/>
    <x v="1755"/>
    <x v="0"/>
    <x v="33"/>
    <x v="2"/>
  </r>
  <r>
    <x v="34"/>
    <x v="327"/>
    <x v="7"/>
    <x v="7"/>
    <x v="1"/>
    <x v="0"/>
    <x v="33"/>
    <x v="387"/>
    <x v="874"/>
    <x v="0"/>
    <x v="34"/>
    <x v="2"/>
  </r>
  <r>
    <x v="34"/>
    <x v="278"/>
    <x v="7"/>
    <x v="7"/>
    <x v="1"/>
    <x v="0"/>
    <x v="33"/>
    <x v="450"/>
    <x v="874"/>
    <x v="0"/>
    <x v="34"/>
    <x v="2"/>
  </r>
  <r>
    <x v="34"/>
    <x v="258"/>
    <x v="7"/>
    <x v="7"/>
    <x v="1"/>
    <x v="0"/>
    <x v="33"/>
    <x v="349"/>
    <x v="874"/>
    <x v="0"/>
    <x v="34"/>
    <x v="2"/>
  </r>
  <r>
    <x v="34"/>
    <x v="206"/>
    <x v="7"/>
    <x v="7"/>
    <x v="1"/>
    <x v="0"/>
    <x v="33"/>
    <x v="284"/>
    <x v="759"/>
    <x v="0"/>
    <x v="34"/>
    <x v="2"/>
  </r>
  <r>
    <x v="34"/>
    <x v="192"/>
    <x v="8"/>
    <x v="8"/>
    <x v="1"/>
    <x v="0"/>
    <x v="33"/>
    <x v="300"/>
    <x v="874"/>
    <x v="0"/>
    <x v="34"/>
    <x v="2"/>
  </r>
  <r>
    <x v="34"/>
    <x v="292"/>
    <x v="9"/>
    <x v="9"/>
    <x v="1"/>
    <x v="0"/>
    <x v="33"/>
    <x v="352"/>
    <x v="146"/>
    <x v="0"/>
    <x v="34"/>
    <x v="2"/>
  </r>
  <r>
    <x v="34"/>
    <x v="197"/>
    <x v="9"/>
    <x v="9"/>
    <x v="1"/>
    <x v="0"/>
    <x v="33"/>
    <x v="432"/>
    <x v="759"/>
    <x v="0"/>
    <x v="34"/>
    <x v="2"/>
  </r>
  <r>
    <x v="34"/>
    <x v="338"/>
    <x v="9"/>
    <x v="9"/>
    <x v="1"/>
    <x v="0"/>
    <x v="33"/>
    <x v="425"/>
    <x v="759"/>
    <x v="0"/>
    <x v="34"/>
    <x v="2"/>
  </r>
  <r>
    <x v="34"/>
    <x v="219"/>
    <x v="9"/>
    <x v="9"/>
    <x v="1"/>
    <x v="0"/>
    <x v="33"/>
    <x v="308"/>
    <x v="874"/>
    <x v="0"/>
    <x v="34"/>
    <x v="2"/>
  </r>
  <r>
    <x v="34"/>
    <x v="331"/>
    <x v="9"/>
    <x v="9"/>
    <x v="1"/>
    <x v="0"/>
    <x v="33"/>
    <x v="391"/>
    <x v="759"/>
    <x v="0"/>
    <x v="34"/>
    <x v="2"/>
  </r>
  <r>
    <x v="34"/>
    <x v="268"/>
    <x v="10"/>
    <x v="10"/>
    <x v="1"/>
    <x v="0"/>
    <x v="33"/>
    <x v="339"/>
    <x v="874"/>
    <x v="0"/>
    <x v="34"/>
    <x v="2"/>
  </r>
  <r>
    <x v="34"/>
    <x v="248"/>
    <x v="10"/>
    <x v="10"/>
    <x v="1"/>
    <x v="0"/>
    <x v="33"/>
    <x v="304"/>
    <x v="759"/>
    <x v="0"/>
    <x v="34"/>
    <x v="2"/>
  </r>
  <r>
    <x v="34"/>
    <x v="282"/>
    <x v="11"/>
    <x v="11"/>
    <x v="1"/>
    <x v="0"/>
    <x v="33"/>
    <x v="358"/>
    <x v="765"/>
    <x v="0"/>
    <x v="34"/>
    <x v="2"/>
  </r>
  <r>
    <x v="34"/>
    <x v="272"/>
    <x v="11"/>
    <x v="11"/>
    <x v="1"/>
    <x v="0"/>
    <x v="33"/>
    <x v="360"/>
    <x v="874"/>
    <x v="0"/>
    <x v="34"/>
    <x v="2"/>
  </r>
  <r>
    <x v="34"/>
    <x v="302"/>
    <x v="11"/>
    <x v="11"/>
    <x v="1"/>
    <x v="0"/>
    <x v="33"/>
    <x v="324"/>
    <x v="874"/>
    <x v="0"/>
    <x v="34"/>
    <x v="2"/>
  </r>
  <r>
    <x v="34"/>
    <x v="181"/>
    <x v="11"/>
    <x v="11"/>
    <x v="1"/>
    <x v="0"/>
    <x v="33"/>
    <x v="362"/>
    <x v="874"/>
    <x v="0"/>
    <x v="34"/>
    <x v="2"/>
  </r>
  <r>
    <x v="34"/>
    <x v="316"/>
    <x v="2"/>
    <x v="2"/>
    <x v="1"/>
    <x v="0"/>
    <x v="33"/>
    <x v="348"/>
    <x v="874"/>
    <x v="0"/>
    <x v="34"/>
    <x v="2"/>
  </r>
  <r>
    <x v="34"/>
    <x v="281"/>
    <x v="6"/>
    <x v="6"/>
    <x v="1"/>
    <x v="0"/>
    <x v="33"/>
    <x v="395"/>
    <x v="874"/>
    <x v="0"/>
    <x v="34"/>
    <x v="2"/>
  </r>
  <r>
    <x v="34"/>
    <x v="203"/>
    <x v="6"/>
    <x v="6"/>
    <x v="1"/>
    <x v="0"/>
    <x v="33"/>
    <x v="288"/>
    <x v="874"/>
    <x v="0"/>
    <x v="34"/>
    <x v="2"/>
  </r>
  <r>
    <x v="34"/>
    <x v="204"/>
    <x v="6"/>
    <x v="6"/>
    <x v="1"/>
    <x v="0"/>
    <x v="33"/>
    <x v="317"/>
    <x v="759"/>
    <x v="0"/>
    <x v="34"/>
    <x v="2"/>
  </r>
  <r>
    <x v="34"/>
    <x v="190"/>
    <x v="6"/>
    <x v="6"/>
    <x v="1"/>
    <x v="0"/>
    <x v="33"/>
    <x v="342"/>
    <x v="874"/>
    <x v="0"/>
    <x v="34"/>
    <x v="2"/>
  </r>
  <r>
    <x v="34"/>
    <x v="173"/>
    <x v="8"/>
    <x v="8"/>
    <x v="1"/>
    <x v="1"/>
    <x v="33"/>
    <x v="378"/>
    <x v="874"/>
    <x v="0"/>
    <x v="34"/>
    <x v="2"/>
  </r>
  <r>
    <x v="34"/>
    <x v="185"/>
    <x v="8"/>
    <x v="8"/>
    <x v="1"/>
    <x v="1"/>
    <x v="33"/>
    <x v="296"/>
    <x v="874"/>
    <x v="0"/>
    <x v="34"/>
    <x v="2"/>
  </r>
  <r>
    <x v="34"/>
    <x v="290"/>
    <x v="9"/>
    <x v="9"/>
    <x v="1"/>
    <x v="1"/>
    <x v="33"/>
    <x v="302"/>
    <x v="874"/>
    <x v="0"/>
    <x v="34"/>
    <x v="2"/>
  </r>
  <r>
    <x v="34"/>
    <x v="268"/>
    <x v="10"/>
    <x v="10"/>
    <x v="1"/>
    <x v="1"/>
    <x v="33"/>
    <x v="339"/>
    <x v="874"/>
    <x v="0"/>
    <x v="34"/>
    <x v="2"/>
  </r>
  <r>
    <x v="34"/>
    <x v="232"/>
    <x v="10"/>
    <x v="10"/>
    <x v="1"/>
    <x v="1"/>
    <x v="33"/>
    <x v="290"/>
    <x v="874"/>
    <x v="0"/>
    <x v="34"/>
    <x v="2"/>
  </r>
  <r>
    <x v="34"/>
    <x v="330"/>
    <x v="11"/>
    <x v="11"/>
    <x v="1"/>
    <x v="1"/>
    <x v="33"/>
    <x v="381"/>
    <x v="874"/>
    <x v="0"/>
    <x v="34"/>
    <x v="2"/>
  </r>
  <r>
    <x v="34"/>
    <x v="275"/>
    <x v="11"/>
    <x v="11"/>
    <x v="1"/>
    <x v="1"/>
    <x v="33"/>
    <x v="307"/>
    <x v="874"/>
    <x v="0"/>
    <x v="34"/>
    <x v="2"/>
  </r>
  <r>
    <x v="34"/>
    <x v="300"/>
    <x v="2"/>
    <x v="2"/>
    <x v="1"/>
    <x v="1"/>
    <x v="33"/>
    <x v="316"/>
    <x v="874"/>
    <x v="0"/>
    <x v="34"/>
    <x v="2"/>
  </r>
  <r>
    <x v="34"/>
    <x v="315"/>
    <x v="2"/>
    <x v="2"/>
    <x v="1"/>
    <x v="1"/>
    <x v="33"/>
    <x v="405"/>
    <x v="874"/>
    <x v="0"/>
    <x v="34"/>
    <x v="2"/>
  </r>
  <r>
    <x v="34"/>
    <x v="334"/>
    <x v="2"/>
    <x v="2"/>
    <x v="1"/>
    <x v="1"/>
    <x v="33"/>
    <x v="406"/>
    <x v="874"/>
    <x v="0"/>
    <x v="34"/>
    <x v="2"/>
  </r>
  <r>
    <x v="34"/>
    <x v="221"/>
    <x v="2"/>
    <x v="2"/>
    <x v="1"/>
    <x v="1"/>
    <x v="33"/>
    <x v="347"/>
    <x v="874"/>
    <x v="0"/>
    <x v="34"/>
    <x v="2"/>
  </r>
  <r>
    <x v="34"/>
    <x v="316"/>
    <x v="2"/>
    <x v="2"/>
    <x v="1"/>
    <x v="1"/>
    <x v="33"/>
    <x v="348"/>
    <x v="874"/>
    <x v="0"/>
    <x v="34"/>
    <x v="2"/>
  </r>
  <r>
    <x v="35"/>
    <x v="329"/>
    <x v="10"/>
    <x v="10"/>
    <x v="1"/>
    <x v="2"/>
    <x v="32"/>
    <x v="380"/>
    <x v="1525"/>
    <x v="0"/>
    <x v="35"/>
    <x v="2"/>
  </r>
  <r>
    <x v="35"/>
    <x v="282"/>
    <x v="11"/>
    <x v="11"/>
    <x v="1"/>
    <x v="2"/>
    <x v="33"/>
    <x v="358"/>
    <x v="759"/>
    <x v="0"/>
    <x v="35"/>
    <x v="2"/>
  </r>
  <r>
    <x v="35"/>
    <x v="305"/>
    <x v="6"/>
    <x v="6"/>
    <x v="1"/>
    <x v="2"/>
    <x v="32"/>
    <x v="331"/>
    <x v="1"/>
    <x v="596"/>
    <x v="35"/>
    <x v="2"/>
  </r>
  <r>
    <x v="35"/>
    <x v="308"/>
    <x v="7"/>
    <x v="7"/>
    <x v="1"/>
    <x v="0"/>
    <x v="33"/>
    <x v="333"/>
    <x v="765"/>
    <x v="0"/>
    <x v="35"/>
    <x v="2"/>
  </r>
  <r>
    <x v="35"/>
    <x v="277"/>
    <x v="7"/>
    <x v="7"/>
    <x v="1"/>
    <x v="0"/>
    <x v="33"/>
    <x v="325"/>
    <x v="146"/>
    <x v="0"/>
    <x v="35"/>
    <x v="2"/>
  </r>
  <r>
    <x v="35"/>
    <x v="259"/>
    <x v="7"/>
    <x v="7"/>
    <x v="1"/>
    <x v="0"/>
    <x v="33"/>
    <x v="355"/>
    <x v="874"/>
    <x v="0"/>
    <x v="35"/>
    <x v="2"/>
  </r>
  <r>
    <x v="35"/>
    <x v="252"/>
    <x v="7"/>
    <x v="7"/>
    <x v="1"/>
    <x v="0"/>
    <x v="33"/>
    <x v="396"/>
    <x v="146"/>
    <x v="0"/>
    <x v="35"/>
    <x v="2"/>
  </r>
  <r>
    <x v="35"/>
    <x v="332"/>
    <x v="7"/>
    <x v="7"/>
    <x v="1"/>
    <x v="0"/>
    <x v="33"/>
    <x v="397"/>
    <x v="759"/>
    <x v="0"/>
    <x v="35"/>
    <x v="2"/>
  </r>
  <r>
    <x v="35"/>
    <x v="253"/>
    <x v="7"/>
    <x v="7"/>
    <x v="1"/>
    <x v="0"/>
    <x v="33"/>
    <x v="292"/>
    <x v="759"/>
    <x v="0"/>
    <x v="35"/>
    <x v="2"/>
  </r>
  <r>
    <x v="35"/>
    <x v="251"/>
    <x v="8"/>
    <x v="8"/>
    <x v="1"/>
    <x v="0"/>
    <x v="33"/>
    <x v="291"/>
    <x v="874"/>
    <x v="0"/>
    <x v="35"/>
    <x v="2"/>
  </r>
  <r>
    <x v="35"/>
    <x v="192"/>
    <x v="8"/>
    <x v="8"/>
    <x v="1"/>
    <x v="0"/>
    <x v="33"/>
    <x v="300"/>
    <x v="874"/>
    <x v="0"/>
    <x v="35"/>
    <x v="2"/>
  </r>
  <r>
    <x v="35"/>
    <x v="326"/>
    <x v="8"/>
    <x v="8"/>
    <x v="1"/>
    <x v="0"/>
    <x v="33"/>
    <x v="423"/>
    <x v="874"/>
    <x v="0"/>
    <x v="35"/>
    <x v="2"/>
  </r>
  <r>
    <x v="35"/>
    <x v="254"/>
    <x v="8"/>
    <x v="8"/>
    <x v="1"/>
    <x v="0"/>
    <x v="33"/>
    <x v="326"/>
    <x v="759"/>
    <x v="0"/>
    <x v="35"/>
    <x v="2"/>
  </r>
  <r>
    <x v="35"/>
    <x v="320"/>
    <x v="8"/>
    <x v="8"/>
    <x v="1"/>
    <x v="0"/>
    <x v="33"/>
    <x v="398"/>
    <x v="874"/>
    <x v="0"/>
    <x v="35"/>
    <x v="2"/>
  </r>
  <r>
    <x v="35"/>
    <x v="261"/>
    <x v="8"/>
    <x v="8"/>
    <x v="1"/>
    <x v="0"/>
    <x v="33"/>
    <x v="320"/>
    <x v="146"/>
    <x v="0"/>
    <x v="35"/>
    <x v="2"/>
  </r>
  <r>
    <x v="35"/>
    <x v="245"/>
    <x v="8"/>
    <x v="8"/>
    <x v="1"/>
    <x v="0"/>
    <x v="33"/>
    <x v="285"/>
    <x v="759"/>
    <x v="0"/>
    <x v="35"/>
    <x v="2"/>
  </r>
  <r>
    <x v="35"/>
    <x v="207"/>
    <x v="8"/>
    <x v="8"/>
    <x v="1"/>
    <x v="0"/>
    <x v="33"/>
    <x v="374"/>
    <x v="759"/>
    <x v="0"/>
    <x v="35"/>
    <x v="2"/>
  </r>
  <r>
    <x v="35"/>
    <x v="173"/>
    <x v="8"/>
    <x v="8"/>
    <x v="1"/>
    <x v="0"/>
    <x v="33"/>
    <x v="378"/>
    <x v="874"/>
    <x v="0"/>
    <x v="35"/>
    <x v="2"/>
  </r>
  <r>
    <x v="35"/>
    <x v="194"/>
    <x v="9"/>
    <x v="9"/>
    <x v="1"/>
    <x v="0"/>
    <x v="33"/>
    <x v="390"/>
    <x v="759"/>
    <x v="0"/>
    <x v="35"/>
    <x v="2"/>
  </r>
  <r>
    <x v="35"/>
    <x v="242"/>
    <x v="9"/>
    <x v="9"/>
    <x v="1"/>
    <x v="0"/>
    <x v="33"/>
    <x v="435"/>
    <x v="1182"/>
    <x v="0"/>
    <x v="35"/>
    <x v="2"/>
  </r>
  <r>
    <x v="35"/>
    <x v="219"/>
    <x v="9"/>
    <x v="9"/>
    <x v="1"/>
    <x v="0"/>
    <x v="33"/>
    <x v="308"/>
    <x v="874"/>
    <x v="0"/>
    <x v="35"/>
    <x v="2"/>
  </r>
  <r>
    <x v="35"/>
    <x v="255"/>
    <x v="9"/>
    <x v="9"/>
    <x v="1"/>
    <x v="0"/>
    <x v="33"/>
    <x v="293"/>
    <x v="874"/>
    <x v="0"/>
    <x v="35"/>
    <x v="2"/>
  </r>
  <r>
    <x v="35"/>
    <x v="317"/>
    <x v="10"/>
    <x v="10"/>
    <x v="1"/>
    <x v="0"/>
    <x v="33"/>
    <x v="401"/>
    <x v="874"/>
    <x v="0"/>
    <x v="35"/>
    <x v="2"/>
  </r>
  <r>
    <x v="35"/>
    <x v="180"/>
    <x v="10"/>
    <x v="10"/>
    <x v="1"/>
    <x v="0"/>
    <x v="33"/>
    <x v="452"/>
    <x v="759"/>
    <x v="0"/>
    <x v="35"/>
    <x v="2"/>
  </r>
  <r>
    <x v="35"/>
    <x v="186"/>
    <x v="10"/>
    <x v="10"/>
    <x v="1"/>
    <x v="0"/>
    <x v="33"/>
    <x v="321"/>
    <x v="759"/>
    <x v="0"/>
    <x v="35"/>
    <x v="2"/>
  </r>
  <r>
    <x v="35"/>
    <x v="339"/>
    <x v="10"/>
    <x v="10"/>
    <x v="1"/>
    <x v="0"/>
    <x v="33"/>
    <x v="427"/>
    <x v="759"/>
    <x v="0"/>
    <x v="35"/>
    <x v="2"/>
  </r>
  <r>
    <x v="35"/>
    <x v="248"/>
    <x v="10"/>
    <x v="10"/>
    <x v="1"/>
    <x v="0"/>
    <x v="33"/>
    <x v="304"/>
    <x v="874"/>
    <x v="0"/>
    <x v="35"/>
    <x v="2"/>
  </r>
  <r>
    <x v="35"/>
    <x v="176"/>
    <x v="10"/>
    <x v="10"/>
    <x v="1"/>
    <x v="0"/>
    <x v="33"/>
    <x v="412"/>
    <x v="759"/>
    <x v="0"/>
    <x v="35"/>
    <x v="2"/>
  </r>
  <r>
    <x v="35"/>
    <x v="282"/>
    <x v="11"/>
    <x v="11"/>
    <x v="1"/>
    <x v="0"/>
    <x v="33"/>
    <x v="358"/>
    <x v="934"/>
    <x v="0"/>
    <x v="35"/>
    <x v="2"/>
  </r>
  <r>
    <x v="35"/>
    <x v="187"/>
    <x v="11"/>
    <x v="11"/>
    <x v="1"/>
    <x v="0"/>
    <x v="33"/>
    <x v="328"/>
    <x v="759"/>
    <x v="0"/>
    <x v="35"/>
    <x v="2"/>
  </r>
  <r>
    <x v="35"/>
    <x v="177"/>
    <x v="11"/>
    <x v="11"/>
    <x v="1"/>
    <x v="0"/>
    <x v="33"/>
    <x v="346"/>
    <x v="759"/>
    <x v="0"/>
    <x v="35"/>
    <x v="2"/>
  </r>
  <r>
    <x v="35"/>
    <x v="249"/>
    <x v="11"/>
    <x v="11"/>
    <x v="1"/>
    <x v="0"/>
    <x v="33"/>
    <x v="359"/>
    <x v="759"/>
    <x v="0"/>
    <x v="35"/>
    <x v="2"/>
  </r>
  <r>
    <x v="35"/>
    <x v="299"/>
    <x v="11"/>
    <x v="11"/>
    <x v="1"/>
    <x v="0"/>
    <x v="33"/>
    <x v="315"/>
    <x v="759"/>
    <x v="0"/>
    <x v="35"/>
    <x v="2"/>
  </r>
  <r>
    <x v="35"/>
    <x v="302"/>
    <x v="11"/>
    <x v="11"/>
    <x v="1"/>
    <x v="0"/>
    <x v="33"/>
    <x v="324"/>
    <x v="146"/>
    <x v="0"/>
    <x v="35"/>
    <x v="2"/>
  </r>
  <r>
    <x v="35"/>
    <x v="311"/>
    <x v="11"/>
    <x v="11"/>
    <x v="1"/>
    <x v="0"/>
    <x v="33"/>
    <x v="440"/>
    <x v="759"/>
    <x v="0"/>
    <x v="35"/>
    <x v="2"/>
  </r>
  <r>
    <x v="35"/>
    <x v="330"/>
    <x v="11"/>
    <x v="11"/>
    <x v="1"/>
    <x v="0"/>
    <x v="33"/>
    <x v="381"/>
    <x v="874"/>
    <x v="0"/>
    <x v="35"/>
    <x v="2"/>
  </r>
  <r>
    <x v="35"/>
    <x v="294"/>
    <x v="11"/>
    <x v="11"/>
    <x v="1"/>
    <x v="0"/>
    <x v="33"/>
    <x v="382"/>
    <x v="146"/>
    <x v="0"/>
    <x v="35"/>
    <x v="2"/>
  </r>
  <r>
    <x v="35"/>
    <x v="315"/>
    <x v="2"/>
    <x v="2"/>
    <x v="1"/>
    <x v="0"/>
    <x v="33"/>
    <x v="405"/>
    <x v="146"/>
    <x v="0"/>
    <x v="35"/>
    <x v="2"/>
  </r>
  <r>
    <x v="35"/>
    <x v="221"/>
    <x v="2"/>
    <x v="2"/>
    <x v="1"/>
    <x v="0"/>
    <x v="33"/>
    <x v="347"/>
    <x v="759"/>
    <x v="0"/>
    <x v="35"/>
    <x v="2"/>
  </r>
  <r>
    <x v="35"/>
    <x v="307"/>
    <x v="2"/>
    <x v="2"/>
    <x v="1"/>
    <x v="0"/>
    <x v="33"/>
    <x v="441"/>
    <x v="874"/>
    <x v="0"/>
    <x v="35"/>
    <x v="2"/>
  </r>
  <r>
    <x v="35"/>
    <x v="216"/>
    <x v="2"/>
    <x v="2"/>
    <x v="1"/>
    <x v="0"/>
    <x v="33"/>
    <x v="332"/>
    <x v="146"/>
    <x v="0"/>
    <x v="35"/>
    <x v="2"/>
  </r>
  <r>
    <x v="35"/>
    <x v="223"/>
    <x v="2"/>
    <x v="2"/>
    <x v="1"/>
    <x v="0"/>
    <x v="33"/>
    <x v="434"/>
    <x v="759"/>
    <x v="0"/>
    <x v="35"/>
    <x v="2"/>
  </r>
  <r>
    <x v="35"/>
    <x v="316"/>
    <x v="2"/>
    <x v="2"/>
    <x v="1"/>
    <x v="0"/>
    <x v="33"/>
    <x v="348"/>
    <x v="759"/>
    <x v="0"/>
    <x v="35"/>
    <x v="2"/>
  </r>
  <r>
    <x v="35"/>
    <x v="235"/>
    <x v="2"/>
    <x v="2"/>
    <x v="1"/>
    <x v="0"/>
    <x v="33"/>
    <x v="393"/>
    <x v="146"/>
    <x v="0"/>
    <x v="35"/>
    <x v="2"/>
  </r>
  <r>
    <x v="35"/>
    <x v="246"/>
    <x v="2"/>
    <x v="2"/>
    <x v="1"/>
    <x v="0"/>
    <x v="33"/>
    <x v="287"/>
    <x v="759"/>
    <x v="0"/>
    <x v="35"/>
    <x v="2"/>
  </r>
  <r>
    <x v="35"/>
    <x v="281"/>
    <x v="6"/>
    <x v="6"/>
    <x v="1"/>
    <x v="0"/>
    <x v="33"/>
    <x v="395"/>
    <x v="146"/>
    <x v="0"/>
    <x v="35"/>
    <x v="2"/>
  </r>
  <r>
    <x v="35"/>
    <x v="217"/>
    <x v="6"/>
    <x v="6"/>
    <x v="1"/>
    <x v="0"/>
    <x v="33"/>
    <x v="323"/>
    <x v="759"/>
    <x v="0"/>
    <x v="35"/>
    <x v="2"/>
  </r>
  <r>
    <x v="35"/>
    <x v="305"/>
    <x v="6"/>
    <x v="6"/>
    <x v="1"/>
    <x v="0"/>
    <x v="33"/>
    <x v="331"/>
    <x v="759"/>
    <x v="0"/>
    <x v="35"/>
    <x v="2"/>
  </r>
  <r>
    <x v="35"/>
    <x v="314"/>
    <x v="6"/>
    <x v="6"/>
    <x v="1"/>
    <x v="0"/>
    <x v="33"/>
    <x v="372"/>
    <x v="874"/>
    <x v="0"/>
    <x v="35"/>
    <x v="2"/>
  </r>
  <r>
    <x v="35"/>
    <x v="204"/>
    <x v="6"/>
    <x v="6"/>
    <x v="1"/>
    <x v="0"/>
    <x v="33"/>
    <x v="317"/>
    <x v="759"/>
    <x v="0"/>
    <x v="35"/>
    <x v="2"/>
  </r>
  <r>
    <x v="35"/>
    <x v="297"/>
    <x v="6"/>
    <x v="6"/>
    <x v="1"/>
    <x v="0"/>
    <x v="33"/>
    <x v="313"/>
    <x v="874"/>
    <x v="0"/>
    <x v="35"/>
    <x v="2"/>
  </r>
  <r>
    <x v="35"/>
    <x v="218"/>
    <x v="6"/>
    <x v="6"/>
    <x v="1"/>
    <x v="0"/>
    <x v="33"/>
    <x v="451"/>
    <x v="874"/>
    <x v="0"/>
    <x v="35"/>
    <x v="2"/>
  </r>
  <r>
    <x v="35"/>
    <x v="271"/>
    <x v="6"/>
    <x v="6"/>
    <x v="1"/>
    <x v="0"/>
    <x v="33"/>
    <x v="426"/>
    <x v="146"/>
    <x v="0"/>
    <x v="35"/>
    <x v="2"/>
  </r>
  <r>
    <x v="35"/>
    <x v="179"/>
    <x v="7"/>
    <x v="7"/>
    <x v="1"/>
    <x v="1"/>
    <x v="33"/>
    <x v="415"/>
    <x v="874"/>
    <x v="0"/>
    <x v="35"/>
    <x v="2"/>
  </r>
  <r>
    <x v="35"/>
    <x v="269"/>
    <x v="11"/>
    <x v="11"/>
    <x v="1"/>
    <x v="1"/>
    <x v="33"/>
    <x v="403"/>
    <x v="874"/>
    <x v="0"/>
    <x v="35"/>
    <x v="2"/>
  </r>
  <r>
    <x v="36"/>
    <x v="173"/>
    <x v="8"/>
    <x v="8"/>
    <x v="1"/>
    <x v="2"/>
    <x v="33"/>
    <x v="378"/>
    <x v="874"/>
    <x v="0"/>
    <x v="36"/>
    <x v="2"/>
  </r>
  <r>
    <x v="36"/>
    <x v="242"/>
    <x v="9"/>
    <x v="9"/>
    <x v="1"/>
    <x v="2"/>
    <x v="33"/>
    <x v="435"/>
    <x v="874"/>
    <x v="0"/>
    <x v="36"/>
    <x v="2"/>
  </r>
  <r>
    <x v="36"/>
    <x v="213"/>
    <x v="11"/>
    <x v="11"/>
    <x v="1"/>
    <x v="2"/>
    <x v="33"/>
    <x v="361"/>
    <x v="874"/>
    <x v="0"/>
    <x v="36"/>
    <x v="2"/>
  </r>
  <r>
    <x v="36"/>
    <x v="229"/>
    <x v="6"/>
    <x v="6"/>
    <x v="1"/>
    <x v="2"/>
    <x v="32"/>
    <x v="281"/>
    <x v="3088"/>
    <x v="0"/>
    <x v="36"/>
    <x v="2"/>
  </r>
  <r>
    <x v="36"/>
    <x v="229"/>
    <x v="6"/>
    <x v="6"/>
    <x v="1"/>
    <x v="2"/>
    <x v="33"/>
    <x v="281"/>
    <x v="759"/>
    <x v="0"/>
    <x v="36"/>
    <x v="2"/>
  </r>
  <r>
    <x v="36"/>
    <x v="327"/>
    <x v="7"/>
    <x v="7"/>
    <x v="1"/>
    <x v="0"/>
    <x v="33"/>
    <x v="387"/>
    <x v="1132"/>
    <x v="0"/>
    <x v="36"/>
    <x v="2"/>
  </r>
  <r>
    <x v="36"/>
    <x v="259"/>
    <x v="7"/>
    <x v="7"/>
    <x v="1"/>
    <x v="0"/>
    <x v="33"/>
    <x v="355"/>
    <x v="874"/>
    <x v="0"/>
    <x v="36"/>
    <x v="2"/>
  </r>
  <r>
    <x v="36"/>
    <x v="309"/>
    <x v="7"/>
    <x v="7"/>
    <x v="1"/>
    <x v="0"/>
    <x v="33"/>
    <x v="334"/>
    <x v="146"/>
    <x v="0"/>
    <x v="36"/>
    <x v="2"/>
  </r>
  <r>
    <x v="36"/>
    <x v="205"/>
    <x v="7"/>
    <x v="7"/>
    <x v="1"/>
    <x v="0"/>
    <x v="33"/>
    <x v="299"/>
    <x v="759"/>
    <x v="0"/>
    <x v="36"/>
    <x v="2"/>
  </r>
  <r>
    <x v="36"/>
    <x v="206"/>
    <x v="7"/>
    <x v="7"/>
    <x v="1"/>
    <x v="0"/>
    <x v="33"/>
    <x v="284"/>
    <x v="874"/>
    <x v="0"/>
    <x v="36"/>
    <x v="2"/>
  </r>
  <r>
    <x v="36"/>
    <x v="209"/>
    <x v="7"/>
    <x v="7"/>
    <x v="1"/>
    <x v="0"/>
    <x v="33"/>
    <x v="428"/>
    <x v="874"/>
    <x v="0"/>
    <x v="36"/>
    <x v="2"/>
  </r>
  <r>
    <x v="36"/>
    <x v="210"/>
    <x v="7"/>
    <x v="7"/>
    <x v="1"/>
    <x v="0"/>
    <x v="33"/>
    <x v="418"/>
    <x v="874"/>
    <x v="0"/>
    <x v="36"/>
    <x v="2"/>
  </r>
  <r>
    <x v="36"/>
    <x v="251"/>
    <x v="8"/>
    <x v="8"/>
    <x v="1"/>
    <x v="0"/>
    <x v="33"/>
    <x v="291"/>
    <x v="759"/>
    <x v="0"/>
    <x v="36"/>
    <x v="2"/>
  </r>
  <r>
    <x v="36"/>
    <x v="192"/>
    <x v="8"/>
    <x v="8"/>
    <x v="1"/>
    <x v="0"/>
    <x v="33"/>
    <x v="300"/>
    <x v="146"/>
    <x v="0"/>
    <x v="36"/>
    <x v="2"/>
  </r>
  <r>
    <x v="36"/>
    <x v="289"/>
    <x v="8"/>
    <x v="8"/>
    <x v="1"/>
    <x v="0"/>
    <x v="33"/>
    <x v="301"/>
    <x v="759"/>
    <x v="0"/>
    <x v="36"/>
    <x v="2"/>
  </r>
  <r>
    <x v="36"/>
    <x v="245"/>
    <x v="8"/>
    <x v="8"/>
    <x v="1"/>
    <x v="0"/>
    <x v="33"/>
    <x v="285"/>
    <x v="765"/>
    <x v="0"/>
    <x v="36"/>
    <x v="2"/>
  </r>
  <r>
    <x v="36"/>
    <x v="173"/>
    <x v="8"/>
    <x v="8"/>
    <x v="1"/>
    <x v="0"/>
    <x v="33"/>
    <x v="378"/>
    <x v="146"/>
    <x v="0"/>
    <x v="36"/>
    <x v="2"/>
  </r>
  <r>
    <x v="36"/>
    <x v="337"/>
    <x v="9"/>
    <x v="9"/>
    <x v="1"/>
    <x v="0"/>
    <x v="33"/>
    <x v="424"/>
    <x v="146"/>
    <x v="0"/>
    <x v="36"/>
    <x v="2"/>
  </r>
  <r>
    <x v="36"/>
    <x v="227"/>
    <x v="9"/>
    <x v="9"/>
    <x v="1"/>
    <x v="0"/>
    <x v="33"/>
    <x v="399"/>
    <x v="1132"/>
    <x v="0"/>
    <x v="36"/>
    <x v="2"/>
  </r>
  <r>
    <x v="36"/>
    <x v="333"/>
    <x v="9"/>
    <x v="9"/>
    <x v="1"/>
    <x v="0"/>
    <x v="33"/>
    <x v="400"/>
    <x v="146"/>
    <x v="0"/>
    <x v="36"/>
    <x v="2"/>
  </r>
  <r>
    <x v="36"/>
    <x v="197"/>
    <x v="9"/>
    <x v="9"/>
    <x v="1"/>
    <x v="0"/>
    <x v="33"/>
    <x v="432"/>
    <x v="146"/>
    <x v="0"/>
    <x v="36"/>
    <x v="2"/>
  </r>
  <r>
    <x v="36"/>
    <x v="338"/>
    <x v="9"/>
    <x v="9"/>
    <x v="1"/>
    <x v="0"/>
    <x v="33"/>
    <x v="425"/>
    <x v="759"/>
    <x v="0"/>
    <x v="36"/>
    <x v="2"/>
  </r>
  <r>
    <x v="36"/>
    <x v="255"/>
    <x v="9"/>
    <x v="9"/>
    <x v="1"/>
    <x v="0"/>
    <x v="33"/>
    <x v="293"/>
    <x v="874"/>
    <x v="0"/>
    <x v="36"/>
    <x v="2"/>
  </r>
  <r>
    <x v="36"/>
    <x v="291"/>
    <x v="9"/>
    <x v="9"/>
    <x v="1"/>
    <x v="0"/>
    <x v="33"/>
    <x v="303"/>
    <x v="874"/>
    <x v="0"/>
    <x v="36"/>
    <x v="2"/>
  </r>
  <r>
    <x v="36"/>
    <x v="230"/>
    <x v="9"/>
    <x v="9"/>
    <x v="1"/>
    <x v="0"/>
    <x v="33"/>
    <x v="283"/>
    <x v="874"/>
    <x v="0"/>
    <x v="36"/>
    <x v="2"/>
  </r>
  <r>
    <x v="36"/>
    <x v="198"/>
    <x v="10"/>
    <x v="10"/>
    <x v="1"/>
    <x v="0"/>
    <x v="33"/>
    <x v="338"/>
    <x v="874"/>
    <x v="0"/>
    <x v="36"/>
    <x v="2"/>
  </r>
  <r>
    <x v="36"/>
    <x v="286"/>
    <x v="10"/>
    <x v="10"/>
    <x v="1"/>
    <x v="0"/>
    <x v="33"/>
    <x v="297"/>
    <x v="759"/>
    <x v="0"/>
    <x v="36"/>
    <x v="2"/>
  </r>
  <r>
    <x v="36"/>
    <x v="263"/>
    <x v="10"/>
    <x v="10"/>
    <x v="1"/>
    <x v="0"/>
    <x v="33"/>
    <x v="436"/>
    <x v="874"/>
    <x v="0"/>
    <x v="36"/>
    <x v="2"/>
  </r>
  <r>
    <x v="36"/>
    <x v="232"/>
    <x v="10"/>
    <x v="10"/>
    <x v="1"/>
    <x v="0"/>
    <x v="33"/>
    <x v="290"/>
    <x v="146"/>
    <x v="0"/>
    <x v="36"/>
    <x v="2"/>
  </r>
  <r>
    <x v="36"/>
    <x v="186"/>
    <x v="10"/>
    <x v="10"/>
    <x v="1"/>
    <x v="0"/>
    <x v="33"/>
    <x v="321"/>
    <x v="765"/>
    <x v="0"/>
    <x v="36"/>
    <x v="2"/>
  </r>
  <r>
    <x v="36"/>
    <x v="329"/>
    <x v="10"/>
    <x v="10"/>
    <x v="1"/>
    <x v="0"/>
    <x v="33"/>
    <x v="380"/>
    <x v="759"/>
    <x v="0"/>
    <x v="36"/>
    <x v="2"/>
  </r>
  <r>
    <x v="36"/>
    <x v="248"/>
    <x v="10"/>
    <x v="10"/>
    <x v="1"/>
    <x v="0"/>
    <x v="33"/>
    <x v="304"/>
    <x v="874"/>
    <x v="0"/>
    <x v="36"/>
    <x v="2"/>
  </r>
  <r>
    <x v="36"/>
    <x v="176"/>
    <x v="10"/>
    <x v="10"/>
    <x v="1"/>
    <x v="0"/>
    <x v="33"/>
    <x v="412"/>
    <x v="874"/>
    <x v="0"/>
    <x v="36"/>
    <x v="2"/>
  </r>
  <r>
    <x v="36"/>
    <x v="189"/>
    <x v="10"/>
    <x v="10"/>
    <x v="1"/>
    <x v="0"/>
    <x v="33"/>
    <x v="345"/>
    <x v="146"/>
    <x v="0"/>
    <x v="36"/>
    <x v="2"/>
  </r>
  <r>
    <x v="36"/>
    <x v="200"/>
    <x v="11"/>
    <x v="11"/>
    <x v="1"/>
    <x v="0"/>
    <x v="33"/>
    <x v="351"/>
    <x v="765"/>
    <x v="0"/>
    <x v="36"/>
    <x v="2"/>
  </r>
  <r>
    <x v="36"/>
    <x v="325"/>
    <x v="11"/>
    <x v="11"/>
    <x v="1"/>
    <x v="0"/>
    <x v="33"/>
    <x v="421"/>
    <x v="765"/>
    <x v="0"/>
    <x v="36"/>
    <x v="2"/>
  </r>
  <r>
    <x v="36"/>
    <x v="282"/>
    <x v="11"/>
    <x v="11"/>
    <x v="1"/>
    <x v="0"/>
    <x v="33"/>
    <x v="358"/>
    <x v="759"/>
    <x v="0"/>
    <x v="36"/>
    <x v="2"/>
  </r>
  <r>
    <x v="36"/>
    <x v="299"/>
    <x v="11"/>
    <x v="11"/>
    <x v="1"/>
    <x v="0"/>
    <x v="33"/>
    <x v="315"/>
    <x v="1182"/>
    <x v="0"/>
    <x v="36"/>
    <x v="2"/>
  </r>
  <r>
    <x v="36"/>
    <x v="302"/>
    <x v="11"/>
    <x v="11"/>
    <x v="1"/>
    <x v="0"/>
    <x v="33"/>
    <x v="324"/>
    <x v="765"/>
    <x v="0"/>
    <x v="36"/>
    <x v="2"/>
  </r>
  <r>
    <x v="36"/>
    <x v="300"/>
    <x v="2"/>
    <x v="2"/>
    <x v="1"/>
    <x v="0"/>
    <x v="33"/>
    <x v="316"/>
    <x v="934"/>
    <x v="0"/>
    <x v="36"/>
    <x v="2"/>
  </r>
  <r>
    <x v="36"/>
    <x v="315"/>
    <x v="2"/>
    <x v="2"/>
    <x v="1"/>
    <x v="0"/>
    <x v="33"/>
    <x v="405"/>
    <x v="146"/>
    <x v="0"/>
    <x v="36"/>
    <x v="2"/>
  </r>
  <r>
    <x v="36"/>
    <x v="270"/>
    <x v="2"/>
    <x v="2"/>
    <x v="1"/>
    <x v="0"/>
    <x v="33"/>
    <x v="363"/>
    <x v="874"/>
    <x v="0"/>
    <x v="36"/>
    <x v="2"/>
  </r>
  <r>
    <x v="36"/>
    <x v="240"/>
    <x v="2"/>
    <x v="2"/>
    <x v="1"/>
    <x v="0"/>
    <x v="33"/>
    <x v="442"/>
    <x v="146"/>
    <x v="0"/>
    <x v="36"/>
    <x v="2"/>
  </r>
  <r>
    <x v="36"/>
    <x v="223"/>
    <x v="2"/>
    <x v="2"/>
    <x v="1"/>
    <x v="0"/>
    <x v="33"/>
    <x v="434"/>
    <x v="874"/>
    <x v="0"/>
    <x v="36"/>
    <x v="2"/>
  </r>
  <r>
    <x v="36"/>
    <x v="316"/>
    <x v="2"/>
    <x v="2"/>
    <x v="1"/>
    <x v="0"/>
    <x v="33"/>
    <x v="348"/>
    <x v="874"/>
    <x v="0"/>
    <x v="36"/>
    <x v="2"/>
  </r>
  <r>
    <x v="36"/>
    <x v="276"/>
    <x v="2"/>
    <x v="2"/>
    <x v="1"/>
    <x v="0"/>
    <x v="33"/>
    <x v="385"/>
    <x v="874"/>
    <x v="0"/>
    <x v="36"/>
    <x v="2"/>
  </r>
  <r>
    <x v="36"/>
    <x v="304"/>
    <x v="2"/>
    <x v="2"/>
    <x v="1"/>
    <x v="0"/>
    <x v="33"/>
    <x v="329"/>
    <x v="874"/>
    <x v="0"/>
    <x v="36"/>
    <x v="2"/>
  </r>
  <r>
    <x v="36"/>
    <x v="264"/>
    <x v="6"/>
    <x v="6"/>
    <x v="1"/>
    <x v="0"/>
    <x v="33"/>
    <x v="311"/>
    <x v="765"/>
    <x v="0"/>
    <x v="36"/>
    <x v="2"/>
  </r>
  <r>
    <x v="36"/>
    <x v="265"/>
    <x v="6"/>
    <x v="6"/>
    <x v="1"/>
    <x v="0"/>
    <x v="33"/>
    <x v="386"/>
    <x v="765"/>
    <x v="0"/>
    <x v="36"/>
    <x v="2"/>
  </r>
  <r>
    <x v="36"/>
    <x v="296"/>
    <x v="6"/>
    <x v="6"/>
    <x v="1"/>
    <x v="0"/>
    <x v="33"/>
    <x v="312"/>
    <x v="874"/>
    <x v="0"/>
    <x v="36"/>
    <x v="2"/>
  </r>
  <r>
    <x v="36"/>
    <x v="203"/>
    <x v="6"/>
    <x v="6"/>
    <x v="1"/>
    <x v="0"/>
    <x v="33"/>
    <x v="288"/>
    <x v="146"/>
    <x v="0"/>
    <x v="36"/>
    <x v="2"/>
  </r>
  <r>
    <x v="36"/>
    <x v="204"/>
    <x v="6"/>
    <x v="6"/>
    <x v="1"/>
    <x v="0"/>
    <x v="33"/>
    <x v="317"/>
    <x v="765"/>
    <x v="0"/>
    <x v="36"/>
    <x v="2"/>
  </r>
  <r>
    <x v="36"/>
    <x v="297"/>
    <x v="6"/>
    <x v="6"/>
    <x v="1"/>
    <x v="0"/>
    <x v="33"/>
    <x v="313"/>
    <x v="759"/>
    <x v="0"/>
    <x v="36"/>
    <x v="2"/>
  </r>
  <r>
    <x v="36"/>
    <x v="191"/>
    <x v="6"/>
    <x v="6"/>
    <x v="1"/>
    <x v="0"/>
    <x v="33"/>
    <x v="318"/>
    <x v="146"/>
    <x v="0"/>
    <x v="36"/>
    <x v="2"/>
  </r>
  <r>
    <x v="36"/>
    <x v="259"/>
    <x v="7"/>
    <x v="7"/>
    <x v="1"/>
    <x v="1"/>
    <x v="33"/>
    <x v="355"/>
    <x v="874"/>
    <x v="0"/>
    <x v="36"/>
    <x v="2"/>
  </r>
  <r>
    <x v="36"/>
    <x v="303"/>
    <x v="9"/>
    <x v="9"/>
    <x v="1"/>
    <x v="1"/>
    <x v="33"/>
    <x v="327"/>
    <x v="874"/>
    <x v="0"/>
    <x v="36"/>
    <x v="2"/>
  </r>
  <r>
    <x v="36"/>
    <x v="197"/>
    <x v="9"/>
    <x v="9"/>
    <x v="1"/>
    <x v="1"/>
    <x v="33"/>
    <x v="432"/>
    <x v="874"/>
    <x v="0"/>
    <x v="36"/>
    <x v="2"/>
  </r>
  <r>
    <x v="36"/>
    <x v="186"/>
    <x v="10"/>
    <x v="10"/>
    <x v="1"/>
    <x v="1"/>
    <x v="33"/>
    <x v="321"/>
    <x v="874"/>
    <x v="0"/>
    <x v="36"/>
    <x v="2"/>
  </r>
  <r>
    <x v="36"/>
    <x v="176"/>
    <x v="10"/>
    <x v="10"/>
    <x v="1"/>
    <x v="1"/>
    <x v="33"/>
    <x v="412"/>
    <x v="874"/>
    <x v="0"/>
    <x v="36"/>
    <x v="2"/>
  </r>
  <r>
    <x v="36"/>
    <x v="199"/>
    <x v="10"/>
    <x v="10"/>
    <x v="1"/>
    <x v="1"/>
    <x v="33"/>
    <x v="298"/>
    <x v="874"/>
    <x v="0"/>
    <x v="36"/>
    <x v="2"/>
  </r>
  <r>
    <x v="36"/>
    <x v="189"/>
    <x v="10"/>
    <x v="10"/>
    <x v="1"/>
    <x v="1"/>
    <x v="33"/>
    <x v="345"/>
    <x v="874"/>
    <x v="0"/>
    <x v="36"/>
    <x v="2"/>
  </r>
  <r>
    <x v="36"/>
    <x v="330"/>
    <x v="11"/>
    <x v="11"/>
    <x v="1"/>
    <x v="1"/>
    <x v="33"/>
    <x v="381"/>
    <x v="874"/>
    <x v="0"/>
    <x v="36"/>
    <x v="2"/>
  </r>
  <r>
    <x v="36"/>
    <x v="284"/>
    <x v="2"/>
    <x v="2"/>
    <x v="1"/>
    <x v="1"/>
    <x v="33"/>
    <x v="383"/>
    <x v="874"/>
    <x v="0"/>
    <x v="36"/>
    <x v="2"/>
  </r>
  <r>
    <x v="36"/>
    <x v="304"/>
    <x v="2"/>
    <x v="2"/>
    <x v="1"/>
    <x v="1"/>
    <x v="33"/>
    <x v="329"/>
    <x v="874"/>
    <x v="0"/>
    <x v="36"/>
    <x v="2"/>
  </r>
  <r>
    <x v="36"/>
    <x v="264"/>
    <x v="6"/>
    <x v="6"/>
    <x v="1"/>
    <x v="1"/>
    <x v="33"/>
    <x v="311"/>
    <x v="874"/>
    <x v="0"/>
    <x v="36"/>
    <x v="2"/>
  </r>
  <r>
    <x v="36"/>
    <x v="265"/>
    <x v="6"/>
    <x v="6"/>
    <x v="1"/>
    <x v="1"/>
    <x v="33"/>
    <x v="386"/>
    <x v="146"/>
    <x v="0"/>
    <x v="36"/>
    <x v="2"/>
  </r>
  <r>
    <x v="36"/>
    <x v="241"/>
    <x v="6"/>
    <x v="6"/>
    <x v="1"/>
    <x v="1"/>
    <x v="33"/>
    <x v="447"/>
    <x v="874"/>
    <x v="0"/>
    <x v="36"/>
    <x v="2"/>
  </r>
  <r>
    <x v="37"/>
    <x v="238"/>
    <x v="9"/>
    <x v="9"/>
    <x v="1"/>
    <x v="2"/>
    <x v="32"/>
    <x v="379"/>
    <x v="3104"/>
    <x v="0"/>
    <x v="37"/>
    <x v="2"/>
  </r>
  <r>
    <x v="37"/>
    <x v="315"/>
    <x v="2"/>
    <x v="2"/>
    <x v="1"/>
    <x v="2"/>
    <x v="32"/>
    <x v="405"/>
    <x v="2717"/>
    <x v="0"/>
    <x v="37"/>
    <x v="2"/>
  </r>
  <r>
    <x v="39"/>
    <x v="261"/>
    <x v="8"/>
    <x v="8"/>
    <x v="1"/>
    <x v="2"/>
    <x v="32"/>
    <x v="320"/>
    <x v="3105"/>
    <x v="0"/>
    <x v="39"/>
    <x v="2"/>
  </r>
  <r>
    <x v="39"/>
    <x v="183"/>
    <x v="2"/>
    <x v="2"/>
    <x v="1"/>
    <x v="2"/>
    <x v="32"/>
    <x v="330"/>
    <x v="3088"/>
    <x v="0"/>
    <x v="39"/>
    <x v="2"/>
  </r>
  <r>
    <x v="39"/>
    <x v="308"/>
    <x v="7"/>
    <x v="7"/>
    <x v="1"/>
    <x v="0"/>
    <x v="33"/>
    <x v="333"/>
    <x v="759"/>
    <x v="0"/>
    <x v="39"/>
    <x v="2"/>
  </r>
  <r>
    <x v="39"/>
    <x v="209"/>
    <x v="7"/>
    <x v="7"/>
    <x v="1"/>
    <x v="0"/>
    <x v="33"/>
    <x v="428"/>
    <x v="874"/>
    <x v="0"/>
    <x v="39"/>
    <x v="2"/>
  </r>
  <r>
    <x v="39"/>
    <x v="261"/>
    <x v="8"/>
    <x v="8"/>
    <x v="1"/>
    <x v="0"/>
    <x v="33"/>
    <x v="320"/>
    <x v="874"/>
    <x v="0"/>
    <x v="39"/>
    <x v="2"/>
  </r>
  <r>
    <x v="39"/>
    <x v="245"/>
    <x v="8"/>
    <x v="8"/>
    <x v="1"/>
    <x v="0"/>
    <x v="33"/>
    <x v="285"/>
    <x v="759"/>
    <x v="0"/>
    <x v="39"/>
    <x v="2"/>
  </r>
  <r>
    <x v="39"/>
    <x v="303"/>
    <x v="9"/>
    <x v="9"/>
    <x v="1"/>
    <x v="0"/>
    <x v="33"/>
    <x v="327"/>
    <x v="899"/>
    <x v="0"/>
    <x v="39"/>
    <x v="2"/>
  </r>
  <r>
    <x v="39"/>
    <x v="197"/>
    <x v="9"/>
    <x v="9"/>
    <x v="1"/>
    <x v="0"/>
    <x v="33"/>
    <x v="432"/>
    <x v="759"/>
    <x v="0"/>
    <x v="39"/>
    <x v="2"/>
  </r>
  <r>
    <x v="39"/>
    <x v="263"/>
    <x v="10"/>
    <x v="10"/>
    <x v="1"/>
    <x v="0"/>
    <x v="33"/>
    <x v="436"/>
    <x v="146"/>
    <x v="0"/>
    <x v="39"/>
    <x v="2"/>
  </r>
  <r>
    <x v="39"/>
    <x v="239"/>
    <x v="10"/>
    <x v="10"/>
    <x v="1"/>
    <x v="0"/>
    <x v="33"/>
    <x v="419"/>
    <x v="874"/>
    <x v="0"/>
    <x v="39"/>
    <x v="2"/>
  </r>
  <r>
    <x v="39"/>
    <x v="186"/>
    <x v="10"/>
    <x v="10"/>
    <x v="1"/>
    <x v="0"/>
    <x v="33"/>
    <x v="321"/>
    <x v="874"/>
    <x v="0"/>
    <x v="39"/>
    <x v="2"/>
  </r>
  <r>
    <x v="39"/>
    <x v="244"/>
    <x v="10"/>
    <x v="10"/>
    <x v="1"/>
    <x v="0"/>
    <x v="33"/>
    <x v="433"/>
    <x v="759"/>
    <x v="0"/>
    <x v="39"/>
    <x v="2"/>
  </r>
  <r>
    <x v="39"/>
    <x v="269"/>
    <x v="11"/>
    <x v="11"/>
    <x v="1"/>
    <x v="0"/>
    <x v="33"/>
    <x v="403"/>
    <x v="759"/>
    <x v="0"/>
    <x v="39"/>
    <x v="2"/>
  </r>
  <r>
    <x v="39"/>
    <x v="200"/>
    <x v="11"/>
    <x v="11"/>
    <x v="1"/>
    <x v="0"/>
    <x v="33"/>
    <x v="351"/>
    <x v="874"/>
    <x v="0"/>
    <x v="39"/>
    <x v="2"/>
  </r>
  <r>
    <x v="39"/>
    <x v="282"/>
    <x v="11"/>
    <x v="11"/>
    <x v="1"/>
    <x v="0"/>
    <x v="33"/>
    <x v="358"/>
    <x v="759"/>
    <x v="0"/>
    <x v="39"/>
    <x v="2"/>
  </r>
  <r>
    <x v="39"/>
    <x v="187"/>
    <x v="11"/>
    <x v="11"/>
    <x v="1"/>
    <x v="0"/>
    <x v="33"/>
    <x v="328"/>
    <x v="874"/>
    <x v="0"/>
    <x v="39"/>
    <x v="2"/>
  </r>
  <r>
    <x v="39"/>
    <x v="249"/>
    <x v="11"/>
    <x v="11"/>
    <x v="1"/>
    <x v="0"/>
    <x v="33"/>
    <x v="359"/>
    <x v="874"/>
    <x v="0"/>
    <x v="39"/>
    <x v="2"/>
  </r>
  <r>
    <x v="39"/>
    <x v="302"/>
    <x v="11"/>
    <x v="11"/>
    <x v="1"/>
    <x v="0"/>
    <x v="33"/>
    <x v="324"/>
    <x v="874"/>
    <x v="0"/>
    <x v="39"/>
    <x v="2"/>
  </r>
  <r>
    <x v="39"/>
    <x v="202"/>
    <x v="11"/>
    <x v="11"/>
    <x v="1"/>
    <x v="0"/>
    <x v="33"/>
    <x v="305"/>
    <x v="874"/>
    <x v="0"/>
    <x v="39"/>
    <x v="2"/>
  </r>
  <r>
    <x v="39"/>
    <x v="274"/>
    <x v="11"/>
    <x v="11"/>
    <x v="1"/>
    <x v="0"/>
    <x v="33"/>
    <x v="404"/>
    <x v="874"/>
    <x v="0"/>
    <x v="39"/>
    <x v="2"/>
  </r>
  <r>
    <x v="39"/>
    <x v="300"/>
    <x v="2"/>
    <x v="2"/>
    <x v="1"/>
    <x v="0"/>
    <x v="33"/>
    <x v="316"/>
    <x v="759"/>
    <x v="0"/>
    <x v="39"/>
    <x v="2"/>
  </r>
  <r>
    <x v="39"/>
    <x v="215"/>
    <x v="2"/>
    <x v="2"/>
    <x v="1"/>
    <x v="0"/>
    <x v="33"/>
    <x v="322"/>
    <x v="874"/>
    <x v="0"/>
    <x v="39"/>
    <x v="2"/>
  </r>
  <r>
    <x v="39"/>
    <x v="284"/>
    <x v="2"/>
    <x v="2"/>
    <x v="1"/>
    <x v="0"/>
    <x v="33"/>
    <x v="383"/>
    <x v="759"/>
    <x v="0"/>
    <x v="39"/>
    <x v="2"/>
  </r>
  <r>
    <x v="39"/>
    <x v="222"/>
    <x v="2"/>
    <x v="2"/>
    <x v="1"/>
    <x v="0"/>
    <x v="33"/>
    <x v="384"/>
    <x v="874"/>
    <x v="0"/>
    <x v="39"/>
    <x v="2"/>
  </r>
  <r>
    <x v="39"/>
    <x v="182"/>
    <x v="2"/>
    <x v="2"/>
    <x v="1"/>
    <x v="0"/>
    <x v="33"/>
    <x v="392"/>
    <x v="874"/>
    <x v="0"/>
    <x v="39"/>
    <x v="2"/>
  </r>
  <r>
    <x v="39"/>
    <x v="280"/>
    <x v="2"/>
    <x v="2"/>
    <x v="1"/>
    <x v="0"/>
    <x v="33"/>
    <x v="295"/>
    <x v="874"/>
    <x v="0"/>
    <x v="39"/>
    <x v="2"/>
  </r>
  <r>
    <x v="39"/>
    <x v="257"/>
    <x v="2"/>
    <x v="2"/>
    <x v="1"/>
    <x v="0"/>
    <x v="33"/>
    <x v="410"/>
    <x v="759"/>
    <x v="0"/>
    <x v="39"/>
    <x v="2"/>
  </r>
  <r>
    <x v="39"/>
    <x v="276"/>
    <x v="2"/>
    <x v="2"/>
    <x v="1"/>
    <x v="0"/>
    <x v="33"/>
    <x v="385"/>
    <x v="765"/>
    <x v="0"/>
    <x v="39"/>
    <x v="2"/>
  </r>
  <r>
    <x v="39"/>
    <x v="183"/>
    <x v="2"/>
    <x v="2"/>
    <x v="1"/>
    <x v="0"/>
    <x v="33"/>
    <x v="330"/>
    <x v="765"/>
    <x v="0"/>
    <x v="39"/>
    <x v="2"/>
  </r>
  <r>
    <x v="39"/>
    <x v="246"/>
    <x v="2"/>
    <x v="2"/>
    <x v="1"/>
    <x v="0"/>
    <x v="33"/>
    <x v="287"/>
    <x v="759"/>
    <x v="0"/>
    <x v="39"/>
    <x v="2"/>
  </r>
  <r>
    <x v="39"/>
    <x v="281"/>
    <x v="6"/>
    <x v="6"/>
    <x v="1"/>
    <x v="0"/>
    <x v="33"/>
    <x v="395"/>
    <x v="765"/>
    <x v="0"/>
    <x v="39"/>
    <x v="2"/>
  </r>
  <r>
    <x v="39"/>
    <x v="285"/>
    <x v="6"/>
    <x v="6"/>
    <x v="1"/>
    <x v="0"/>
    <x v="33"/>
    <x v="409"/>
    <x v="874"/>
    <x v="0"/>
    <x v="39"/>
    <x v="2"/>
  </r>
  <r>
    <x v="39"/>
    <x v="305"/>
    <x v="6"/>
    <x v="6"/>
    <x v="1"/>
    <x v="0"/>
    <x v="33"/>
    <x v="331"/>
    <x v="874"/>
    <x v="0"/>
    <x v="39"/>
    <x v="2"/>
  </r>
  <r>
    <x v="39"/>
    <x v="297"/>
    <x v="6"/>
    <x v="6"/>
    <x v="1"/>
    <x v="0"/>
    <x v="33"/>
    <x v="313"/>
    <x v="874"/>
    <x v="0"/>
    <x v="39"/>
    <x v="2"/>
  </r>
  <r>
    <x v="39"/>
    <x v="271"/>
    <x v="6"/>
    <x v="6"/>
    <x v="1"/>
    <x v="0"/>
    <x v="33"/>
    <x v="426"/>
    <x v="874"/>
    <x v="0"/>
    <x v="39"/>
    <x v="2"/>
  </r>
  <r>
    <x v="39"/>
    <x v="190"/>
    <x v="6"/>
    <x v="6"/>
    <x v="1"/>
    <x v="0"/>
    <x v="33"/>
    <x v="342"/>
    <x v="874"/>
    <x v="0"/>
    <x v="39"/>
    <x v="2"/>
  </r>
  <r>
    <x v="39"/>
    <x v="200"/>
    <x v="11"/>
    <x v="11"/>
    <x v="1"/>
    <x v="1"/>
    <x v="33"/>
    <x v="351"/>
    <x v="874"/>
    <x v="0"/>
    <x v="39"/>
    <x v="2"/>
  </r>
  <r>
    <x v="39"/>
    <x v="280"/>
    <x v="2"/>
    <x v="2"/>
    <x v="1"/>
    <x v="1"/>
    <x v="33"/>
    <x v="295"/>
    <x v="874"/>
    <x v="0"/>
    <x v="39"/>
    <x v="2"/>
  </r>
  <r>
    <x v="40"/>
    <x v="248"/>
    <x v="10"/>
    <x v="10"/>
    <x v="1"/>
    <x v="2"/>
    <x v="33"/>
    <x v="304"/>
    <x v="874"/>
    <x v="0"/>
    <x v="40"/>
    <x v="2"/>
  </r>
  <r>
    <x v="40"/>
    <x v="220"/>
    <x v="11"/>
    <x v="11"/>
    <x v="1"/>
    <x v="2"/>
    <x v="33"/>
    <x v="309"/>
    <x v="146"/>
    <x v="0"/>
    <x v="40"/>
    <x v="2"/>
  </r>
  <r>
    <x v="40"/>
    <x v="209"/>
    <x v="7"/>
    <x v="7"/>
    <x v="1"/>
    <x v="0"/>
    <x v="33"/>
    <x v="428"/>
    <x v="146"/>
    <x v="0"/>
    <x v="40"/>
    <x v="2"/>
  </r>
  <r>
    <x v="40"/>
    <x v="171"/>
    <x v="7"/>
    <x v="7"/>
    <x v="1"/>
    <x v="0"/>
    <x v="33"/>
    <x v="429"/>
    <x v="874"/>
    <x v="0"/>
    <x v="40"/>
    <x v="2"/>
  </r>
  <r>
    <x v="40"/>
    <x v="247"/>
    <x v="8"/>
    <x v="8"/>
    <x v="1"/>
    <x v="0"/>
    <x v="33"/>
    <x v="289"/>
    <x v="765"/>
    <x v="0"/>
    <x v="40"/>
    <x v="2"/>
  </r>
  <r>
    <x v="40"/>
    <x v="323"/>
    <x v="8"/>
    <x v="8"/>
    <x v="1"/>
    <x v="0"/>
    <x v="33"/>
    <x v="367"/>
    <x v="759"/>
    <x v="0"/>
    <x v="40"/>
    <x v="2"/>
  </r>
  <r>
    <x v="40"/>
    <x v="173"/>
    <x v="8"/>
    <x v="8"/>
    <x v="1"/>
    <x v="0"/>
    <x v="33"/>
    <x v="378"/>
    <x v="765"/>
    <x v="0"/>
    <x v="40"/>
    <x v="2"/>
  </r>
  <r>
    <x v="40"/>
    <x v="319"/>
    <x v="8"/>
    <x v="8"/>
    <x v="1"/>
    <x v="0"/>
    <x v="33"/>
    <x v="350"/>
    <x v="874"/>
    <x v="0"/>
    <x v="40"/>
    <x v="2"/>
  </r>
  <r>
    <x v="40"/>
    <x v="337"/>
    <x v="9"/>
    <x v="9"/>
    <x v="1"/>
    <x v="0"/>
    <x v="33"/>
    <x v="424"/>
    <x v="759"/>
    <x v="0"/>
    <x v="40"/>
    <x v="2"/>
  </r>
  <r>
    <x v="40"/>
    <x v="194"/>
    <x v="9"/>
    <x v="9"/>
    <x v="1"/>
    <x v="0"/>
    <x v="33"/>
    <x v="390"/>
    <x v="146"/>
    <x v="0"/>
    <x v="40"/>
    <x v="2"/>
  </r>
  <r>
    <x v="40"/>
    <x v="178"/>
    <x v="9"/>
    <x v="9"/>
    <x v="1"/>
    <x v="0"/>
    <x v="33"/>
    <x v="353"/>
    <x v="146"/>
    <x v="0"/>
    <x v="40"/>
    <x v="2"/>
  </r>
  <r>
    <x v="40"/>
    <x v="310"/>
    <x v="10"/>
    <x v="10"/>
    <x v="1"/>
    <x v="0"/>
    <x v="33"/>
    <x v="335"/>
    <x v="759"/>
    <x v="0"/>
    <x v="40"/>
    <x v="2"/>
  </r>
  <r>
    <x v="40"/>
    <x v="329"/>
    <x v="10"/>
    <x v="10"/>
    <x v="1"/>
    <x v="0"/>
    <x v="33"/>
    <x v="380"/>
    <x v="899"/>
    <x v="0"/>
    <x v="40"/>
    <x v="2"/>
  </r>
  <r>
    <x v="40"/>
    <x v="269"/>
    <x v="11"/>
    <x v="11"/>
    <x v="1"/>
    <x v="0"/>
    <x v="33"/>
    <x v="403"/>
    <x v="874"/>
    <x v="0"/>
    <x v="40"/>
    <x v="2"/>
  </r>
  <r>
    <x v="40"/>
    <x v="282"/>
    <x v="11"/>
    <x v="11"/>
    <x v="1"/>
    <x v="0"/>
    <x v="33"/>
    <x v="358"/>
    <x v="765"/>
    <x v="0"/>
    <x v="40"/>
    <x v="2"/>
  </r>
  <r>
    <x v="40"/>
    <x v="187"/>
    <x v="11"/>
    <x v="11"/>
    <x v="1"/>
    <x v="0"/>
    <x v="33"/>
    <x v="328"/>
    <x v="759"/>
    <x v="0"/>
    <x v="40"/>
    <x v="2"/>
  </r>
  <r>
    <x v="40"/>
    <x v="302"/>
    <x v="11"/>
    <x v="11"/>
    <x v="1"/>
    <x v="0"/>
    <x v="33"/>
    <x v="324"/>
    <x v="899"/>
    <x v="0"/>
    <x v="40"/>
    <x v="2"/>
  </r>
  <r>
    <x v="40"/>
    <x v="202"/>
    <x v="11"/>
    <x v="11"/>
    <x v="1"/>
    <x v="0"/>
    <x v="33"/>
    <x v="305"/>
    <x v="874"/>
    <x v="0"/>
    <x v="40"/>
    <x v="2"/>
  </r>
  <r>
    <x v="40"/>
    <x v="221"/>
    <x v="2"/>
    <x v="2"/>
    <x v="1"/>
    <x v="0"/>
    <x v="63"/>
    <x v="446"/>
    <x v="765"/>
    <x v="0"/>
    <x v="40"/>
    <x v="2"/>
  </r>
  <r>
    <x v="40"/>
    <x v="222"/>
    <x v="2"/>
    <x v="2"/>
    <x v="1"/>
    <x v="0"/>
    <x v="32"/>
    <x v="384"/>
    <x v="765"/>
    <x v="0"/>
    <x v="40"/>
    <x v="2"/>
  </r>
  <r>
    <x v="40"/>
    <x v="182"/>
    <x v="2"/>
    <x v="2"/>
    <x v="1"/>
    <x v="0"/>
    <x v="62"/>
    <x v="59"/>
    <x v="1"/>
    <x v="203"/>
    <x v="40"/>
    <x v="2"/>
  </r>
  <r>
    <x v="40"/>
    <x v="307"/>
    <x v="2"/>
    <x v="2"/>
    <x v="1"/>
    <x v="0"/>
    <x v="33"/>
    <x v="441"/>
    <x v="759"/>
    <x v="0"/>
    <x v="40"/>
    <x v="2"/>
  </r>
  <r>
    <x v="40"/>
    <x v="223"/>
    <x v="2"/>
    <x v="2"/>
    <x v="1"/>
    <x v="0"/>
    <x v="33"/>
    <x v="434"/>
    <x v="874"/>
    <x v="0"/>
    <x v="40"/>
    <x v="2"/>
  </r>
  <r>
    <x v="40"/>
    <x v="276"/>
    <x v="2"/>
    <x v="2"/>
    <x v="1"/>
    <x v="0"/>
    <x v="33"/>
    <x v="385"/>
    <x v="759"/>
    <x v="0"/>
    <x v="40"/>
    <x v="2"/>
  </r>
  <r>
    <x v="40"/>
    <x v="246"/>
    <x v="2"/>
    <x v="2"/>
    <x v="1"/>
    <x v="0"/>
    <x v="33"/>
    <x v="287"/>
    <x v="874"/>
    <x v="0"/>
    <x v="40"/>
    <x v="2"/>
  </r>
  <r>
    <x v="40"/>
    <x v="281"/>
    <x v="6"/>
    <x v="6"/>
    <x v="1"/>
    <x v="0"/>
    <x v="33"/>
    <x v="395"/>
    <x v="874"/>
    <x v="0"/>
    <x v="40"/>
    <x v="2"/>
  </r>
  <r>
    <x v="40"/>
    <x v="285"/>
    <x v="6"/>
    <x v="6"/>
    <x v="1"/>
    <x v="0"/>
    <x v="33"/>
    <x v="409"/>
    <x v="759"/>
    <x v="0"/>
    <x v="40"/>
    <x v="2"/>
  </r>
  <r>
    <x v="40"/>
    <x v="184"/>
    <x v="6"/>
    <x v="6"/>
    <x v="1"/>
    <x v="0"/>
    <x v="33"/>
    <x v="413"/>
    <x v="759"/>
    <x v="0"/>
    <x v="40"/>
    <x v="2"/>
  </r>
  <r>
    <x v="40"/>
    <x v="236"/>
    <x v="6"/>
    <x v="6"/>
    <x v="1"/>
    <x v="0"/>
    <x v="33"/>
    <x v="371"/>
    <x v="899"/>
    <x v="0"/>
    <x v="40"/>
    <x v="2"/>
  </r>
  <r>
    <x v="40"/>
    <x v="245"/>
    <x v="8"/>
    <x v="8"/>
    <x v="1"/>
    <x v="1"/>
    <x v="33"/>
    <x v="285"/>
    <x v="874"/>
    <x v="0"/>
    <x v="40"/>
    <x v="2"/>
  </r>
  <r>
    <x v="40"/>
    <x v="194"/>
    <x v="9"/>
    <x v="9"/>
    <x v="1"/>
    <x v="1"/>
    <x v="33"/>
    <x v="390"/>
    <x v="874"/>
    <x v="0"/>
    <x v="40"/>
    <x v="2"/>
  </r>
  <r>
    <x v="40"/>
    <x v="197"/>
    <x v="9"/>
    <x v="9"/>
    <x v="1"/>
    <x v="1"/>
    <x v="33"/>
    <x v="432"/>
    <x v="759"/>
    <x v="0"/>
    <x v="40"/>
    <x v="2"/>
  </r>
  <r>
    <x v="40"/>
    <x v="291"/>
    <x v="9"/>
    <x v="9"/>
    <x v="1"/>
    <x v="1"/>
    <x v="33"/>
    <x v="303"/>
    <x v="874"/>
    <x v="0"/>
    <x v="40"/>
    <x v="2"/>
  </r>
  <r>
    <x v="40"/>
    <x v="230"/>
    <x v="9"/>
    <x v="9"/>
    <x v="1"/>
    <x v="1"/>
    <x v="33"/>
    <x v="283"/>
    <x v="874"/>
    <x v="0"/>
    <x v="40"/>
    <x v="2"/>
  </r>
  <r>
    <x v="40"/>
    <x v="198"/>
    <x v="10"/>
    <x v="10"/>
    <x v="1"/>
    <x v="1"/>
    <x v="33"/>
    <x v="338"/>
    <x v="874"/>
    <x v="0"/>
    <x v="40"/>
    <x v="2"/>
  </r>
  <r>
    <x v="40"/>
    <x v="212"/>
    <x v="10"/>
    <x v="10"/>
    <x v="1"/>
    <x v="1"/>
    <x v="33"/>
    <x v="319"/>
    <x v="759"/>
    <x v="0"/>
    <x v="40"/>
    <x v="2"/>
  </r>
  <r>
    <x v="40"/>
    <x v="310"/>
    <x v="10"/>
    <x v="10"/>
    <x v="1"/>
    <x v="1"/>
    <x v="33"/>
    <x v="335"/>
    <x v="874"/>
    <x v="0"/>
    <x v="40"/>
    <x v="2"/>
  </r>
  <r>
    <x v="40"/>
    <x v="317"/>
    <x v="10"/>
    <x v="10"/>
    <x v="1"/>
    <x v="1"/>
    <x v="33"/>
    <x v="401"/>
    <x v="874"/>
    <x v="0"/>
    <x v="40"/>
    <x v="2"/>
  </r>
  <r>
    <x v="40"/>
    <x v="295"/>
    <x v="2"/>
    <x v="2"/>
    <x v="1"/>
    <x v="1"/>
    <x v="33"/>
    <x v="310"/>
    <x v="874"/>
    <x v="0"/>
    <x v="40"/>
    <x v="2"/>
  </r>
  <r>
    <x v="40"/>
    <x v="264"/>
    <x v="6"/>
    <x v="6"/>
    <x v="1"/>
    <x v="1"/>
    <x v="33"/>
    <x v="311"/>
    <x v="874"/>
    <x v="0"/>
    <x v="40"/>
    <x v="2"/>
  </r>
  <r>
    <x v="75"/>
    <x v="260"/>
    <x v="7"/>
    <x v="7"/>
    <x v="1"/>
    <x v="2"/>
    <x v="32"/>
    <x v="437"/>
    <x v="1331"/>
    <x v="0"/>
    <x v="75"/>
    <x v="2"/>
  </r>
  <r>
    <x v="75"/>
    <x v="178"/>
    <x v="9"/>
    <x v="9"/>
    <x v="1"/>
    <x v="2"/>
    <x v="34"/>
    <x v="453"/>
    <x v="735"/>
    <x v="0"/>
    <x v="75"/>
    <x v="2"/>
  </r>
  <r>
    <x v="75"/>
    <x v="263"/>
    <x v="10"/>
    <x v="10"/>
    <x v="1"/>
    <x v="2"/>
    <x v="32"/>
    <x v="436"/>
    <x v="1332"/>
    <x v="0"/>
    <x v="75"/>
    <x v="2"/>
  </r>
  <r>
    <x v="75"/>
    <x v="269"/>
    <x v="11"/>
    <x v="11"/>
    <x v="1"/>
    <x v="2"/>
    <x v="34"/>
    <x v="453"/>
    <x v="735"/>
    <x v="0"/>
    <x v="75"/>
    <x v="2"/>
  </r>
  <r>
    <x v="75"/>
    <x v="187"/>
    <x v="11"/>
    <x v="11"/>
    <x v="1"/>
    <x v="2"/>
    <x v="34"/>
    <x v="453"/>
    <x v="736"/>
    <x v="0"/>
    <x v="75"/>
    <x v="2"/>
  </r>
  <r>
    <x v="75"/>
    <x v="316"/>
    <x v="2"/>
    <x v="2"/>
    <x v="1"/>
    <x v="2"/>
    <x v="32"/>
    <x v="348"/>
    <x v="3106"/>
    <x v="0"/>
    <x v="75"/>
    <x v="2"/>
  </r>
  <r>
    <x v="75"/>
    <x v="229"/>
    <x v="6"/>
    <x v="6"/>
    <x v="1"/>
    <x v="2"/>
    <x v="32"/>
    <x v="281"/>
    <x v="3107"/>
    <x v="0"/>
    <x v="75"/>
    <x v="2"/>
  </r>
  <r>
    <x v="75"/>
    <x v="191"/>
    <x v="6"/>
    <x v="6"/>
    <x v="1"/>
    <x v="2"/>
    <x v="34"/>
    <x v="453"/>
    <x v="835"/>
    <x v="0"/>
    <x v="75"/>
    <x v="2"/>
  </r>
  <r>
    <x v="42"/>
    <x v="242"/>
    <x v="9"/>
    <x v="9"/>
    <x v="1"/>
    <x v="2"/>
    <x v="33"/>
    <x v="435"/>
    <x v="874"/>
    <x v="0"/>
    <x v="42"/>
    <x v="2"/>
  </r>
  <r>
    <x v="42"/>
    <x v="331"/>
    <x v="9"/>
    <x v="9"/>
    <x v="1"/>
    <x v="0"/>
    <x v="33"/>
    <x v="391"/>
    <x v="874"/>
    <x v="0"/>
    <x v="42"/>
    <x v="2"/>
  </r>
  <r>
    <x v="42"/>
    <x v="242"/>
    <x v="9"/>
    <x v="9"/>
    <x v="1"/>
    <x v="1"/>
    <x v="33"/>
    <x v="435"/>
    <x v="874"/>
    <x v="0"/>
    <x v="42"/>
    <x v="2"/>
  </r>
  <r>
    <x v="42"/>
    <x v="269"/>
    <x v="11"/>
    <x v="11"/>
    <x v="1"/>
    <x v="1"/>
    <x v="33"/>
    <x v="403"/>
    <x v="874"/>
    <x v="0"/>
    <x v="42"/>
    <x v="2"/>
  </r>
  <r>
    <x v="43"/>
    <x v="308"/>
    <x v="7"/>
    <x v="7"/>
    <x v="1"/>
    <x v="2"/>
    <x v="32"/>
    <x v="333"/>
    <x v="952"/>
    <x v="0"/>
    <x v="43"/>
    <x v="2"/>
  </r>
  <r>
    <x v="43"/>
    <x v="205"/>
    <x v="7"/>
    <x v="7"/>
    <x v="1"/>
    <x v="2"/>
    <x v="32"/>
    <x v="299"/>
    <x v="801"/>
    <x v="0"/>
    <x v="43"/>
    <x v="2"/>
  </r>
  <r>
    <x v="43"/>
    <x v="251"/>
    <x v="8"/>
    <x v="8"/>
    <x v="1"/>
    <x v="2"/>
    <x v="32"/>
    <x v="291"/>
    <x v="801"/>
    <x v="0"/>
    <x v="43"/>
    <x v="2"/>
  </r>
  <r>
    <x v="43"/>
    <x v="245"/>
    <x v="8"/>
    <x v="8"/>
    <x v="1"/>
    <x v="2"/>
    <x v="32"/>
    <x v="285"/>
    <x v="952"/>
    <x v="0"/>
    <x v="43"/>
    <x v="2"/>
  </r>
  <r>
    <x v="43"/>
    <x v="306"/>
    <x v="9"/>
    <x v="9"/>
    <x v="1"/>
    <x v="2"/>
    <x v="32"/>
    <x v="336"/>
    <x v="952"/>
    <x v="0"/>
    <x v="43"/>
    <x v="2"/>
  </r>
  <r>
    <x v="43"/>
    <x v="333"/>
    <x v="9"/>
    <x v="9"/>
    <x v="1"/>
    <x v="2"/>
    <x v="32"/>
    <x v="400"/>
    <x v="801"/>
    <x v="0"/>
    <x v="43"/>
    <x v="2"/>
  </r>
  <r>
    <x v="43"/>
    <x v="198"/>
    <x v="10"/>
    <x v="10"/>
    <x v="1"/>
    <x v="2"/>
    <x v="32"/>
    <x v="338"/>
    <x v="801"/>
    <x v="0"/>
    <x v="43"/>
    <x v="2"/>
  </r>
  <r>
    <x v="43"/>
    <x v="186"/>
    <x v="10"/>
    <x v="10"/>
    <x v="1"/>
    <x v="2"/>
    <x v="32"/>
    <x v="321"/>
    <x v="848"/>
    <x v="0"/>
    <x v="43"/>
    <x v="2"/>
  </r>
  <r>
    <x v="43"/>
    <x v="200"/>
    <x v="11"/>
    <x v="11"/>
    <x v="1"/>
    <x v="2"/>
    <x v="32"/>
    <x v="351"/>
    <x v="982"/>
    <x v="0"/>
    <x v="43"/>
    <x v="2"/>
  </r>
  <r>
    <x v="43"/>
    <x v="299"/>
    <x v="11"/>
    <x v="11"/>
    <x v="1"/>
    <x v="2"/>
    <x v="32"/>
    <x v="315"/>
    <x v="1215"/>
    <x v="0"/>
    <x v="43"/>
    <x v="2"/>
  </r>
  <r>
    <x v="43"/>
    <x v="315"/>
    <x v="2"/>
    <x v="2"/>
    <x v="1"/>
    <x v="2"/>
    <x v="32"/>
    <x v="405"/>
    <x v="801"/>
    <x v="0"/>
    <x v="43"/>
    <x v="2"/>
  </r>
  <r>
    <x v="43"/>
    <x v="240"/>
    <x v="2"/>
    <x v="2"/>
    <x v="1"/>
    <x v="2"/>
    <x v="32"/>
    <x v="442"/>
    <x v="3108"/>
    <x v="0"/>
    <x v="43"/>
    <x v="2"/>
  </r>
  <r>
    <x v="43"/>
    <x v="335"/>
    <x v="6"/>
    <x v="6"/>
    <x v="1"/>
    <x v="2"/>
    <x v="32"/>
    <x v="408"/>
    <x v="1132"/>
    <x v="0"/>
    <x v="43"/>
    <x v="2"/>
  </r>
  <r>
    <x v="43"/>
    <x v="271"/>
    <x v="6"/>
    <x v="6"/>
    <x v="1"/>
    <x v="2"/>
    <x v="32"/>
    <x v="426"/>
    <x v="1"/>
    <x v="372"/>
    <x v="43"/>
    <x v="2"/>
  </r>
  <r>
    <x v="44"/>
    <x v="202"/>
    <x v="11"/>
    <x v="11"/>
    <x v="1"/>
    <x v="2"/>
    <x v="32"/>
    <x v="305"/>
    <x v="3109"/>
    <x v="0"/>
    <x v="44"/>
    <x v="2"/>
  </r>
  <r>
    <x v="45"/>
    <x v="330"/>
    <x v="11"/>
    <x v="11"/>
    <x v="1"/>
    <x v="2"/>
    <x v="32"/>
    <x v="381"/>
    <x v="3110"/>
    <x v="0"/>
    <x v="45"/>
    <x v="2"/>
  </r>
  <r>
    <x v="45"/>
    <x v="182"/>
    <x v="2"/>
    <x v="2"/>
    <x v="1"/>
    <x v="2"/>
    <x v="32"/>
    <x v="392"/>
    <x v="3111"/>
    <x v="0"/>
    <x v="45"/>
    <x v="2"/>
  </r>
  <r>
    <x v="47"/>
    <x v="288"/>
    <x v="7"/>
    <x v="7"/>
    <x v="1"/>
    <x v="2"/>
    <x v="32"/>
    <x v="439"/>
    <x v="590"/>
    <x v="0"/>
    <x v="47"/>
    <x v="2"/>
  </r>
  <r>
    <x v="47"/>
    <x v="179"/>
    <x v="7"/>
    <x v="7"/>
    <x v="1"/>
    <x v="2"/>
    <x v="32"/>
    <x v="415"/>
    <x v="590"/>
    <x v="0"/>
    <x v="47"/>
    <x v="2"/>
  </r>
  <r>
    <x v="47"/>
    <x v="242"/>
    <x v="9"/>
    <x v="9"/>
    <x v="1"/>
    <x v="2"/>
    <x v="32"/>
    <x v="435"/>
    <x v="3112"/>
    <x v="0"/>
    <x v="47"/>
    <x v="2"/>
  </r>
  <r>
    <x v="47"/>
    <x v="249"/>
    <x v="11"/>
    <x v="11"/>
    <x v="1"/>
    <x v="2"/>
    <x v="32"/>
    <x v="359"/>
    <x v="590"/>
    <x v="0"/>
    <x v="47"/>
    <x v="2"/>
  </r>
  <r>
    <x v="47"/>
    <x v="266"/>
    <x v="6"/>
    <x v="6"/>
    <x v="1"/>
    <x v="2"/>
    <x v="32"/>
    <x v="370"/>
    <x v="3077"/>
    <x v="0"/>
    <x v="47"/>
    <x v="2"/>
  </r>
  <r>
    <x v="47"/>
    <x v="308"/>
    <x v="7"/>
    <x v="7"/>
    <x v="1"/>
    <x v="0"/>
    <x v="33"/>
    <x v="333"/>
    <x v="848"/>
    <x v="0"/>
    <x v="47"/>
    <x v="2"/>
  </r>
  <r>
    <x v="47"/>
    <x v="179"/>
    <x v="7"/>
    <x v="7"/>
    <x v="1"/>
    <x v="0"/>
    <x v="33"/>
    <x v="415"/>
    <x v="934"/>
    <x v="0"/>
    <x v="47"/>
    <x v="2"/>
  </r>
  <r>
    <x v="47"/>
    <x v="259"/>
    <x v="7"/>
    <x v="7"/>
    <x v="1"/>
    <x v="0"/>
    <x v="33"/>
    <x v="355"/>
    <x v="759"/>
    <x v="0"/>
    <x v="47"/>
    <x v="2"/>
  </r>
  <r>
    <x v="47"/>
    <x v="225"/>
    <x v="7"/>
    <x v="7"/>
    <x v="1"/>
    <x v="0"/>
    <x v="33"/>
    <x v="416"/>
    <x v="765"/>
    <x v="0"/>
    <x v="47"/>
    <x v="2"/>
  </r>
  <r>
    <x v="47"/>
    <x v="206"/>
    <x v="7"/>
    <x v="7"/>
    <x v="1"/>
    <x v="0"/>
    <x v="33"/>
    <x v="284"/>
    <x v="1182"/>
    <x v="0"/>
    <x v="47"/>
    <x v="2"/>
  </r>
  <r>
    <x v="47"/>
    <x v="209"/>
    <x v="7"/>
    <x v="7"/>
    <x v="1"/>
    <x v="0"/>
    <x v="33"/>
    <x v="428"/>
    <x v="874"/>
    <x v="0"/>
    <x v="47"/>
    <x v="2"/>
  </r>
  <r>
    <x v="47"/>
    <x v="332"/>
    <x v="7"/>
    <x v="7"/>
    <x v="1"/>
    <x v="0"/>
    <x v="33"/>
    <x v="397"/>
    <x v="874"/>
    <x v="0"/>
    <x v="47"/>
    <x v="2"/>
  </r>
  <r>
    <x v="47"/>
    <x v="251"/>
    <x v="8"/>
    <x v="8"/>
    <x v="1"/>
    <x v="0"/>
    <x v="33"/>
    <x v="291"/>
    <x v="874"/>
    <x v="0"/>
    <x v="47"/>
    <x v="2"/>
  </r>
  <r>
    <x v="47"/>
    <x v="326"/>
    <x v="8"/>
    <x v="8"/>
    <x v="1"/>
    <x v="0"/>
    <x v="33"/>
    <x v="423"/>
    <x v="1132"/>
    <x v="0"/>
    <x v="47"/>
    <x v="2"/>
  </r>
  <r>
    <x v="47"/>
    <x v="254"/>
    <x v="8"/>
    <x v="8"/>
    <x v="1"/>
    <x v="0"/>
    <x v="33"/>
    <x v="326"/>
    <x v="899"/>
    <x v="0"/>
    <x v="47"/>
    <x v="2"/>
  </r>
  <r>
    <x v="47"/>
    <x v="320"/>
    <x v="8"/>
    <x v="8"/>
    <x v="1"/>
    <x v="0"/>
    <x v="33"/>
    <x v="398"/>
    <x v="765"/>
    <x v="0"/>
    <x v="47"/>
    <x v="2"/>
  </r>
  <r>
    <x v="47"/>
    <x v="323"/>
    <x v="8"/>
    <x v="8"/>
    <x v="1"/>
    <x v="0"/>
    <x v="33"/>
    <x v="367"/>
    <x v="759"/>
    <x v="0"/>
    <x v="47"/>
    <x v="2"/>
  </r>
  <r>
    <x v="47"/>
    <x v="173"/>
    <x v="8"/>
    <x v="8"/>
    <x v="1"/>
    <x v="0"/>
    <x v="33"/>
    <x v="378"/>
    <x v="1182"/>
    <x v="0"/>
    <x v="47"/>
    <x v="2"/>
  </r>
  <r>
    <x v="47"/>
    <x v="337"/>
    <x v="9"/>
    <x v="9"/>
    <x v="1"/>
    <x v="0"/>
    <x v="33"/>
    <x v="424"/>
    <x v="1132"/>
    <x v="0"/>
    <x v="47"/>
    <x v="2"/>
  </r>
  <r>
    <x v="47"/>
    <x v="227"/>
    <x v="9"/>
    <x v="9"/>
    <x v="1"/>
    <x v="0"/>
    <x v="33"/>
    <x v="399"/>
    <x v="765"/>
    <x v="0"/>
    <x v="47"/>
    <x v="2"/>
  </r>
  <r>
    <x v="47"/>
    <x v="194"/>
    <x v="9"/>
    <x v="9"/>
    <x v="1"/>
    <x v="0"/>
    <x v="33"/>
    <x v="390"/>
    <x v="759"/>
    <x v="0"/>
    <x v="47"/>
    <x v="2"/>
  </r>
  <r>
    <x v="47"/>
    <x v="238"/>
    <x v="9"/>
    <x v="9"/>
    <x v="1"/>
    <x v="0"/>
    <x v="33"/>
    <x v="379"/>
    <x v="759"/>
    <x v="0"/>
    <x v="47"/>
    <x v="2"/>
  </r>
  <r>
    <x v="47"/>
    <x v="197"/>
    <x v="9"/>
    <x v="9"/>
    <x v="1"/>
    <x v="0"/>
    <x v="33"/>
    <x v="432"/>
    <x v="899"/>
    <x v="0"/>
    <x v="47"/>
    <x v="2"/>
  </r>
  <r>
    <x v="47"/>
    <x v="211"/>
    <x v="9"/>
    <x v="9"/>
    <x v="1"/>
    <x v="0"/>
    <x v="33"/>
    <x v="286"/>
    <x v="765"/>
    <x v="0"/>
    <x v="47"/>
    <x v="2"/>
  </r>
  <r>
    <x v="47"/>
    <x v="178"/>
    <x v="9"/>
    <x v="9"/>
    <x v="1"/>
    <x v="0"/>
    <x v="33"/>
    <x v="353"/>
    <x v="759"/>
    <x v="0"/>
    <x v="47"/>
    <x v="2"/>
  </r>
  <r>
    <x v="47"/>
    <x v="286"/>
    <x v="10"/>
    <x v="10"/>
    <x v="1"/>
    <x v="0"/>
    <x v="33"/>
    <x v="297"/>
    <x v="1132"/>
    <x v="0"/>
    <x v="47"/>
    <x v="2"/>
  </r>
  <r>
    <x v="47"/>
    <x v="317"/>
    <x v="10"/>
    <x v="10"/>
    <x v="1"/>
    <x v="0"/>
    <x v="33"/>
    <x v="401"/>
    <x v="146"/>
    <x v="0"/>
    <x v="47"/>
    <x v="2"/>
  </r>
  <r>
    <x v="47"/>
    <x v="232"/>
    <x v="10"/>
    <x v="10"/>
    <x v="1"/>
    <x v="0"/>
    <x v="33"/>
    <x v="290"/>
    <x v="759"/>
    <x v="0"/>
    <x v="47"/>
    <x v="2"/>
  </r>
  <r>
    <x v="47"/>
    <x v="186"/>
    <x v="10"/>
    <x v="10"/>
    <x v="1"/>
    <x v="0"/>
    <x v="33"/>
    <x v="321"/>
    <x v="146"/>
    <x v="0"/>
    <x v="47"/>
    <x v="2"/>
  </r>
  <r>
    <x v="47"/>
    <x v="329"/>
    <x v="10"/>
    <x v="10"/>
    <x v="1"/>
    <x v="0"/>
    <x v="33"/>
    <x v="380"/>
    <x v="146"/>
    <x v="0"/>
    <x v="47"/>
    <x v="2"/>
  </r>
  <r>
    <x v="47"/>
    <x v="233"/>
    <x v="10"/>
    <x v="10"/>
    <x v="1"/>
    <x v="0"/>
    <x v="33"/>
    <x v="344"/>
    <x v="934"/>
    <x v="0"/>
    <x v="47"/>
    <x v="2"/>
  </r>
  <r>
    <x v="47"/>
    <x v="176"/>
    <x v="10"/>
    <x v="10"/>
    <x v="1"/>
    <x v="0"/>
    <x v="33"/>
    <x v="412"/>
    <x v="874"/>
    <x v="0"/>
    <x v="47"/>
    <x v="2"/>
  </r>
  <r>
    <x v="47"/>
    <x v="325"/>
    <x v="11"/>
    <x v="11"/>
    <x v="1"/>
    <x v="0"/>
    <x v="33"/>
    <x v="421"/>
    <x v="982"/>
    <x v="0"/>
    <x v="47"/>
    <x v="2"/>
  </r>
  <r>
    <x v="47"/>
    <x v="187"/>
    <x v="11"/>
    <x v="11"/>
    <x v="1"/>
    <x v="0"/>
    <x v="33"/>
    <x v="328"/>
    <x v="934"/>
    <x v="0"/>
    <x v="47"/>
    <x v="2"/>
  </r>
  <r>
    <x v="47"/>
    <x v="201"/>
    <x v="11"/>
    <x v="11"/>
    <x v="1"/>
    <x v="0"/>
    <x v="33"/>
    <x v="422"/>
    <x v="1182"/>
    <x v="0"/>
    <x v="47"/>
    <x v="2"/>
  </r>
  <r>
    <x v="47"/>
    <x v="299"/>
    <x v="11"/>
    <x v="11"/>
    <x v="1"/>
    <x v="0"/>
    <x v="33"/>
    <x v="315"/>
    <x v="899"/>
    <x v="0"/>
    <x v="47"/>
    <x v="2"/>
  </r>
  <r>
    <x v="47"/>
    <x v="202"/>
    <x v="11"/>
    <x v="11"/>
    <x v="1"/>
    <x v="0"/>
    <x v="33"/>
    <x v="305"/>
    <x v="859"/>
    <x v="0"/>
    <x v="47"/>
    <x v="2"/>
  </r>
  <r>
    <x v="47"/>
    <x v="311"/>
    <x v="11"/>
    <x v="11"/>
    <x v="1"/>
    <x v="0"/>
    <x v="33"/>
    <x v="440"/>
    <x v="899"/>
    <x v="0"/>
    <x v="47"/>
    <x v="2"/>
  </r>
  <r>
    <x v="47"/>
    <x v="181"/>
    <x v="11"/>
    <x v="11"/>
    <x v="1"/>
    <x v="0"/>
    <x v="33"/>
    <x v="362"/>
    <x v="146"/>
    <x v="0"/>
    <x v="47"/>
    <x v="2"/>
  </r>
  <r>
    <x v="47"/>
    <x v="300"/>
    <x v="2"/>
    <x v="2"/>
    <x v="1"/>
    <x v="0"/>
    <x v="33"/>
    <x v="316"/>
    <x v="934"/>
    <x v="0"/>
    <x v="47"/>
    <x v="2"/>
  </r>
  <r>
    <x v="47"/>
    <x v="334"/>
    <x v="2"/>
    <x v="2"/>
    <x v="1"/>
    <x v="0"/>
    <x v="33"/>
    <x v="406"/>
    <x v="146"/>
    <x v="0"/>
    <x v="47"/>
    <x v="2"/>
  </r>
  <r>
    <x v="47"/>
    <x v="221"/>
    <x v="2"/>
    <x v="2"/>
    <x v="1"/>
    <x v="0"/>
    <x v="63"/>
    <x v="446"/>
    <x v="952"/>
    <x v="0"/>
    <x v="47"/>
    <x v="2"/>
  </r>
  <r>
    <x v="47"/>
    <x v="222"/>
    <x v="2"/>
    <x v="2"/>
    <x v="1"/>
    <x v="0"/>
    <x v="32"/>
    <x v="384"/>
    <x v="952"/>
    <x v="0"/>
    <x v="47"/>
    <x v="2"/>
  </r>
  <r>
    <x v="47"/>
    <x v="182"/>
    <x v="2"/>
    <x v="2"/>
    <x v="1"/>
    <x v="0"/>
    <x v="62"/>
    <x v="59"/>
    <x v="1"/>
    <x v="342"/>
    <x v="47"/>
    <x v="2"/>
  </r>
  <r>
    <x v="47"/>
    <x v="182"/>
    <x v="2"/>
    <x v="2"/>
    <x v="1"/>
    <x v="0"/>
    <x v="33"/>
    <x v="392"/>
    <x v="759"/>
    <x v="0"/>
    <x v="47"/>
    <x v="2"/>
  </r>
  <r>
    <x v="47"/>
    <x v="216"/>
    <x v="2"/>
    <x v="2"/>
    <x v="1"/>
    <x v="0"/>
    <x v="33"/>
    <x v="332"/>
    <x v="874"/>
    <x v="0"/>
    <x v="47"/>
    <x v="2"/>
  </r>
  <r>
    <x v="47"/>
    <x v="280"/>
    <x v="2"/>
    <x v="2"/>
    <x v="1"/>
    <x v="0"/>
    <x v="33"/>
    <x v="295"/>
    <x v="899"/>
    <x v="0"/>
    <x v="47"/>
    <x v="2"/>
  </r>
  <r>
    <x v="47"/>
    <x v="223"/>
    <x v="2"/>
    <x v="2"/>
    <x v="1"/>
    <x v="0"/>
    <x v="33"/>
    <x v="434"/>
    <x v="934"/>
    <x v="0"/>
    <x v="47"/>
    <x v="2"/>
  </r>
  <r>
    <x v="47"/>
    <x v="316"/>
    <x v="2"/>
    <x v="2"/>
    <x v="1"/>
    <x v="0"/>
    <x v="33"/>
    <x v="348"/>
    <x v="874"/>
    <x v="0"/>
    <x v="47"/>
    <x v="2"/>
  </r>
  <r>
    <x v="47"/>
    <x v="224"/>
    <x v="2"/>
    <x v="2"/>
    <x v="1"/>
    <x v="0"/>
    <x v="33"/>
    <x v="414"/>
    <x v="146"/>
    <x v="0"/>
    <x v="47"/>
    <x v="2"/>
  </r>
  <r>
    <x v="47"/>
    <x v="264"/>
    <x v="6"/>
    <x v="6"/>
    <x v="1"/>
    <x v="0"/>
    <x v="33"/>
    <x v="311"/>
    <x v="899"/>
    <x v="0"/>
    <x v="47"/>
    <x v="2"/>
  </r>
  <r>
    <x v="47"/>
    <x v="281"/>
    <x v="6"/>
    <x v="6"/>
    <x v="1"/>
    <x v="0"/>
    <x v="33"/>
    <x v="395"/>
    <x v="1182"/>
    <x v="0"/>
    <x v="47"/>
    <x v="2"/>
  </r>
  <r>
    <x v="47"/>
    <x v="265"/>
    <x v="6"/>
    <x v="6"/>
    <x v="1"/>
    <x v="0"/>
    <x v="33"/>
    <x v="386"/>
    <x v="874"/>
    <x v="0"/>
    <x v="47"/>
    <x v="2"/>
  </r>
  <r>
    <x v="47"/>
    <x v="184"/>
    <x v="6"/>
    <x v="6"/>
    <x v="1"/>
    <x v="0"/>
    <x v="33"/>
    <x v="413"/>
    <x v="874"/>
    <x v="0"/>
    <x v="47"/>
    <x v="2"/>
  </r>
  <r>
    <x v="47"/>
    <x v="314"/>
    <x v="6"/>
    <x v="6"/>
    <x v="1"/>
    <x v="0"/>
    <x v="33"/>
    <x v="372"/>
    <x v="874"/>
    <x v="0"/>
    <x v="47"/>
    <x v="2"/>
  </r>
  <r>
    <x v="47"/>
    <x v="296"/>
    <x v="6"/>
    <x v="6"/>
    <x v="1"/>
    <x v="0"/>
    <x v="33"/>
    <x v="312"/>
    <x v="759"/>
    <x v="0"/>
    <x v="47"/>
    <x v="2"/>
  </r>
  <r>
    <x v="47"/>
    <x v="297"/>
    <x v="6"/>
    <x v="6"/>
    <x v="1"/>
    <x v="0"/>
    <x v="33"/>
    <x v="313"/>
    <x v="952"/>
    <x v="0"/>
    <x v="47"/>
    <x v="2"/>
  </r>
  <r>
    <x v="47"/>
    <x v="313"/>
    <x v="6"/>
    <x v="6"/>
    <x v="1"/>
    <x v="0"/>
    <x v="33"/>
    <x v="341"/>
    <x v="874"/>
    <x v="0"/>
    <x v="47"/>
    <x v="2"/>
  </r>
  <r>
    <x v="47"/>
    <x v="218"/>
    <x v="6"/>
    <x v="6"/>
    <x v="1"/>
    <x v="0"/>
    <x v="33"/>
    <x v="451"/>
    <x v="874"/>
    <x v="0"/>
    <x v="47"/>
    <x v="2"/>
  </r>
  <r>
    <x v="47"/>
    <x v="191"/>
    <x v="6"/>
    <x v="6"/>
    <x v="1"/>
    <x v="0"/>
    <x v="33"/>
    <x v="318"/>
    <x v="874"/>
    <x v="0"/>
    <x v="47"/>
    <x v="2"/>
  </r>
  <r>
    <x v="47"/>
    <x v="179"/>
    <x v="7"/>
    <x v="7"/>
    <x v="1"/>
    <x v="1"/>
    <x v="33"/>
    <x v="415"/>
    <x v="759"/>
    <x v="0"/>
    <x v="47"/>
    <x v="2"/>
  </r>
  <r>
    <x v="47"/>
    <x v="309"/>
    <x v="7"/>
    <x v="7"/>
    <x v="1"/>
    <x v="1"/>
    <x v="33"/>
    <x v="334"/>
    <x v="874"/>
    <x v="0"/>
    <x v="47"/>
    <x v="2"/>
  </r>
  <r>
    <x v="47"/>
    <x v="209"/>
    <x v="7"/>
    <x v="7"/>
    <x v="1"/>
    <x v="1"/>
    <x v="33"/>
    <x v="428"/>
    <x v="874"/>
    <x v="0"/>
    <x v="47"/>
    <x v="2"/>
  </r>
  <r>
    <x v="47"/>
    <x v="279"/>
    <x v="7"/>
    <x v="7"/>
    <x v="1"/>
    <x v="1"/>
    <x v="33"/>
    <x v="449"/>
    <x v="874"/>
    <x v="0"/>
    <x v="47"/>
    <x v="2"/>
  </r>
  <r>
    <x v="47"/>
    <x v="326"/>
    <x v="8"/>
    <x v="8"/>
    <x v="1"/>
    <x v="1"/>
    <x v="33"/>
    <x v="423"/>
    <x v="874"/>
    <x v="0"/>
    <x v="47"/>
    <x v="2"/>
  </r>
  <r>
    <x v="47"/>
    <x v="254"/>
    <x v="8"/>
    <x v="8"/>
    <x v="1"/>
    <x v="1"/>
    <x v="33"/>
    <x v="326"/>
    <x v="874"/>
    <x v="0"/>
    <x v="47"/>
    <x v="2"/>
  </r>
  <r>
    <x v="47"/>
    <x v="323"/>
    <x v="8"/>
    <x v="8"/>
    <x v="1"/>
    <x v="1"/>
    <x v="33"/>
    <x v="367"/>
    <x v="874"/>
    <x v="0"/>
    <x v="47"/>
    <x v="2"/>
  </r>
  <r>
    <x v="47"/>
    <x v="337"/>
    <x v="9"/>
    <x v="9"/>
    <x v="1"/>
    <x v="1"/>
    <x v="33"/>
    <x v="424"/>
    <x v="759"/>
    <x v="0"/>
    <x v="47"/>
    <x v="2"/>
  </r>
  <r>
    <x v="47"/>
    <x v="227"/>
    <x v="9"/>
    <x v="9"/>
    <x v="1"/>
    <x v="1"/>
    <x v="33"/>
    <x v="399"/>
    <x v="874"/>
    <x v="0"/>
    <x v="47"/>
    <x v="2"/>
  </r>
  <r>
    <x v="47"/>
    <x v="194"/>
    <x v="9"/>
    <x v="9"/>
    <x v="1"/>
    <x v="1"/>
    <x v="33"/>
    <x v="390"/>
    <x v="874"/>
    <x v="0"/>
    <x v="47"/>
    <x v="2"/>
  </r>
  <r>
    <x v="47"/>
    <x v="238"/>
    <x v="9"/>
    <x v="9"/>
    <x v="1"/>
    <x v="1"/>
    <x v="33"/>
    <x v="379"/>
    <x v="146"/>
    <x v="0"/>
    <x v="47"/>
    <x v="2"/>
  </r>
  <r>
    <x v="47"/>
    <x v="197"/>
    <x v="9"/>
    <x v="9"/>
    <x v="1"/>
    <x v="1"/>
    <x v="33"/>
    <x v="432"/>
    <x v="874"/>
    <x v="0"/>
    <x v="47"/>
    <x v="2"/>
  </r>
  <r>
    <x v="47"/>
    <x v="291"/>
    <x v="9"/>
    <x v="9"/>
    <x v="1"/>
    <x v="1"/>
    <x v="33"/>
    <x v="303"/>
    <x v="765"/>
    <x v="0"/>
    <x v="47"/>
    <x v="2"/>
  </r>
  <r>
    <x v="47"/>
    <x v="286"/>
    <x v="10"/>
    <x v="10"/>
    <x v="1"/>
    <x v="1"/>
    <x v="33"/>
    <x v="297"/>
    <x v="759"/>
    <x v="0"/>
    <x v="47"/>
    <x v="2"/>
  </r>
  <r>
    <x v="47"/>
    <x v="317"/>
    <x v="10"/>
    <x v="10"/>
    <x v="1"/>
    <x v="1"/>
    <x v="33"/>
    <x v="401"/>
    <x v="874"/>
    <x v="0"/>
    <x v="47"/>
    <x v="2"/>
  </r>
  <r>
    <x v="47"/>
    <x v="180"/>
    <x v="10"/>
    <x v="10"/>
    <x v="1"/>
    <x v="1"/>
    <x v="33"/>
    <x v="452"/>
    <x v="874"/>
    <x v="0"/>
    <x v="47"/>
    <x v="2"/>
  </r>
  <r>
    <x v="47"/>
    <x v="268"/>
    <x v="10"/>
    <x v="10"/>
    <x v="1"/>
    <x v="1"/>
    <x v="33"/>
    <x v="339"/>
    <x v="874"/>
    <x v="0"/>
    <x v="47"/>
    <x v="2"/>
  </r>
  <r>
    <x v="47"/>
    <x v="232"/>
    <x v="10"/>
    <x v="10"/>
    <x v="1"/>
    <x v="1"/>
    <x v="33"/>
    <x v="290"/>
    <x v="874"/>
    <x v="0"/>
    <x v="47"/>
    <x v="2"/>
  </r>
  <r>
    <x v="47"/>
    <x v="186"/>
    <x v="10"/>
    <x v="10"/>
    <x v="1"/>
    <x v="1"/>
    <x v="33"/>
    <x v="321"/>
    <x v="759"/>
    <x v="0"/>
    <x v="47"/>
    <x v="2"/>
  </r>
  <r>
    <x v="47"/>
    <x v="329"/>
    <x v="10"/>
    <x v="10"/>
    <x v="1"/>
    <x v="1"/>
    <x v="33"/>
    <x v="380"/>
    <x v="874"/>
    <x v="0"/>
    <x v="47"/>
    <x v="2"/>
  </r>
  <r>
    <x v="47"/>
    <x v="233"/>
    <x v="10"/>
    <x v="10"/>
    <x v="1"/>
    <x v="1"/>
    <x v="33"/>
    <x v="344"/>
    <x v="759"/>
    <x v="0"/>
    <x v="47"/>
    <x v="2"/>
  </r>
  <r>
    <x v="47"/>
    <x v="176"/>
    <x v="10"/>
    <x v="10"/>
    <x v="1"/>
    <x v="1"/>
    <x v="33"/>
    <x v="412"/>
    <x v="765"/>
    <x v="0"/>
    <x v="47"/>
    <x v="2"/>
  </r>
  <r>
    <x v="47"/>
    <x v="189"/>
    <x v="10"/>
    <x v="10"/>
    <x v="1"/>
    <x v="1"/>
    <x v="33"/>
    <x v="345"/>
    <x v="874"/>
    <x v="0"/>
    <x v="47"/>
    <x v="2"/>
  </r>
  <r>
    <x v="47"/>
    <x v="325"/>
    <x v="11"/>
    <x v="11"/>
    <x v="1"/>
    <x v="1"/>
    <x v="33"/>
    <x v="421"/>
    <x v="759"/>
    <x v="0"/>
    <x v="47"/>
    <x v="2"/>
  </r>
  <r>
    <x v="47"/>
    <x v="187"/>
    <x v="11"/>
    <x v="11"/>
    <x v="1"/>
    <x v="1"/>
    <x v="33"/>
    <x v="328"/>
    <x v="874"/>
    <x v="0"/>
    <x v="47"/>
    <x v="2"/>
  </r>
  <r>
    <x v="47"/>
    <x v="201"/>
    <x v="11"/>
    <x v="11"/>
    <x v="1"/>
    <x v="1"/>
    <x v="33"/>
    <x v="422"/>
    <x v="146"/>
    <x v="0"/>
    <x v="47"/>
    <x v="2"/>
  </r>
  <r>
    <x v="47"/>
    <x v="299"/>
    <x v="11"/>
    <x v="11"/>
    <x v="1"/>
    <x v="1"/>
    <x v="33"/>
    <x v="315"/>
    <x v="874"/>
    <x v="0"/>
    <x v="47"/>
    <x v="2"/>
  </r>
  <r>
    <x v="47"/>
    <x v="202"/>
    <x v="11"/>
    <x v="11"/>
    <x v="1"/>
    <x v="1"/>
    <x v="33"/>
    <x v="305"/>
    <x v="874"/>
    <x v="0"/>
    <x v="47"/>
    <x v="2"/>
  </r>
  <r>
    <x v="47"/>
    <x v="311"/>
    <x v="11"/>
    <x v="11"/>
    <x v="1"/>
    <x v="1"/>
    <x v="33"/>
    <x v="440"/>
    <x v="934"/>
    <x v="0"/>
    <x v="47"/>
    <x v="2"/>
  </r>
  <r>
    <x v="47"/>
    <x v="181"/>
    <x v="11"/>
    <x v="11"/>
    <x v="1"/>
    <x v="1"/>
    <x v="33"/>
    <x v="362"/>
    <x v="874"/>
    <x v="0"/>
    <x v="47"/>
    <x v="2"/>
  </r>
  <r>
    <x v="47"/>
    <x v="222"/>
    <x v="2"/>
    <x v="2"/>
    <x v="1"/>
    <x v="1"/>
    <x v="32"/>
    <x v="384"/>
    <x v="874"/>
    <x v="0"/>
    <x v="47"/>
    <x v="2"/>
  </r>
  <r>
    <x v="47"/>
    <x v="182"/>
    <x v="2"/>
    <x v="2"/>
    <x v="1"/>
    <x v="1"/>
    <x v="33"/>
    <x v="392"/>
    <x v="874"/>
    <x v="0"/>
    <x v="47"/>
    <x v="2"/>
  </r>
  <r>
    <x v="47"/>
    <x v="216"/>
    <x v="2"/>
    <x v="2"/>
    <x v="1"/>
    <x v="1"/>
    <x v="33"/>
    <x v="332"/>
    <x v="765"/>
    <x v="0"/>
    <x v="47"/>
    <x v="2"/>
  </r>
  <r>
    <x v="47"/>
    <x v="224"/>
    <x v="2"/>
    <x v="2"/>
    <x v="1"/>
    <x v="1"/>
    <x v="33"/>
    <x v="414"/>
    <x v="146"/>
    <x v="0"/>
    <x v="47"/>
    <x v="2"/>
  </r>
  <r>
    <x v="47"/>
    <x v="264"/>
    <x v="6"/>
    <x v="6"/>
    <x v="1"/>
    <x v="1"/>
    <x v="33"/>
    <x v="311"/>
    <x v="1132"/>
    <x v="0"/>
    <x v="47"/>
    <x v="2"/>
  </r>
  <r>
    <x v="47"/>
    <x v="281"/>
    <x v="6"/>
    <x v="6"/>
    <x v="1"/>
    <x v="1"/>
    <x v="33"/>
    <x v="395"/>
    <x v="874"/>
    <x v="0"/>
    <x v="47"/>
    <x v="2"/>
  </r>
  <r>
    <x v="47"/>
    <x v="265"/>
    <x v="6"/>
    <x v="6"/>
    <x v="1"/>
    <x v="1"/>
    <x v="33"/>
    <x v="386"/>
    <x v="874"/>
    <x v="0"/>
    <x v="47"/>
    <x v="2"/>
  </r>
  <r>
    <x v="47"/>
    <x v="184"/>
    <x v="6"/>
    <x v="6"/>
    <x v="1"/>
    <x v="1"/>
    <x v="33"/>
    <x v="413"/>
    <x v="874"/>
    <x v="0"/>
    <x v="47"/>
    <x v="2"/>
  </r>
  <r>
    <x v="47"/>
    <x v="314"/>
    <x v="6"/>
    <x v="6"/>
    <x v="1"/>
    <x v="1"/>
    <x v="33"/>
    <x v="372"/>
    <x v="874"/>
    <x v="0"/>
    <x v="47"/>
    <x v="2"/>
  </r>
  <r>
    <x v="47"/>
    <x v="266"/>
    <x v="6"/>
    <x v="6"/>
    <x v="1"/>
    <x v="1"/>
    <x v="33"/>
    <x v="370"/>
    <x v="759"/>
    <x v="0"/>
    <x v="47"/>
    <x v="2"/>
  </r>
  <r>
    <x v="47"/>
    <x v="296"/>
    <x v="6"/>
    <x v="6"/>
    <x v="1"/>
    <x v="1"/>
    <x v="33"/>
    <x v="312"/>
    <x v="759"/>
    <x v="0"/>
    <x v="47"/>
    <x v="2"/>
  </r>
  <r>
    <x v="47"/>
    <x v="229"/>
    <x v="6"/>
    <x v="6"/>
    <x v="1"/>
    <x v="1"/>
    <x v="33"/>
    <x v="281"/>
    <x v="146"/>
    <x v="0"/>
    <x v="47"/>
    <x v="2"/>
  </r>
  <r>
    <x v="47"/>
    <x v="241"/>
    <x v="6"/>
    <x v="6"/>
    <x v="1"/>
    <x v="1"/>
    <x v="33"/>
    <x v="447"/>
    <x v="874"/>
    <x v="0"/>
    <x v="47"/>
    <x v="2"/>
  </r>
  <r>
    <x v="48"/>
    <x v="310"/>
    <x v="10"/>
    <x v="10"/>
    <x v="1"/>
    <x v="2"/>
    <x v="32"/>
    <x v="335"/>
    <x v="3113"/>
    <x v="0"/>
    <x v="48"/>
    <x v="2"/>
  </r>
  <r>
    <x v="49"/>
    <x v="207"/>
    <x v="8"/>
    <x v="8"/>
    <x v="1"/>
    <x v="2"/>
    <x v="32"/>
    <x v="374"/>
    <x v="841"/>
    <x v="0"/>
    <x v="49"/>
    <x v="2"/>
  </r>
  <r>
    <x v="49"/>
    <x v="243"/>
    <x v="10"/>
    <x v="10"/>
    <x v="1"/>
    <x v="2"/>
    <x v="32"/>
    <x v="411"/>
    <x v="1109"/>
    <x v="0"/>
    <x v="49"/>
    <x v="2"/>
  </r>
  <r>
    <x v="49"/>
    <x v="330"/>
    <x v="11"/>
    <x v="11"/>
    <x v="1"/>
    <x v="2"/>
    <x v="32"/>
    <x v="381"/>
    <x v="1331"/>
    <x v="0"/>
    <x v="49"/>
    <x v="2"/>
  </r>
  <r>
    <x v="49"/>
    <x v="173"/>
    <x v="8"/>
    <x v="8"/>
    <x v="1"/>
    <x v="0"/>
    <x v="33"/>
    <x v="378"/>
    <x v="874"/>
    <x v="0"/>
    <x v="49"/>
    <x v="2"/>
  </r>
  <r>
    <x v="49"/>
    <x v="276"/>
    <x v="2"/>
    <x v="2"/>
    <x v="1"/>
    <x v="0"/>
    <x v="33"/>
    <x v="385"/>
    <x v="874"/>
    <x v="0"/>
    <x v="49"/>
    <x v="2"/>
  </r>
  <r>
    <x v="50"/>
    <x v="238"/>
    <x v="9"/>
    <x v="9"/>
    <x v="1"/>
    <x v="2"/>
    <x v="32"/>
    <x v="379"/>
    <x v="1355"/>
    <x v="0"/>
    <x v="50"/>
    <x v="2"/>
  </r>
  <r>
    <x v="50"/>
    <x v="330"/>
    <x v="11"/>
    <x v="11"/>
    <x v="1"/>
    <x v="2"/>
    <x v="32"/>
    <x v="381"/>
    <x v="3114"/>
    <x v="0"/>
    <x v="50"/>
    <x v="2"/>
  </r>
  <r>
    <x v="50"/>
    <x v="229"/>
    <x v="6"/>
    <x v="6"/>
    <x v="1"/>
    <x v="2"/>
    <x v="32"/>
    <x v="281"/>
    <x v="2826"/>
    <x v="0"/>
    <x v="50"/>
    <x v="2"/>
  </r>
  <r>
    <x v="51"/>
    <x v="217"/>
    <x v="6"/>
    <x v="6"/>
    <x v="1"/>
    <x v="2"/>
    <x v="32"/>
    <x v="323"/>
    <x v="3115"/>
    <x v="0"/>
    <x v="51"/>
    <x v="2"/>
  </r>
  <r>
    <x v="52"/>
    <x v="263"/>
    <x v="10"/>
    <x v="10"/>
    <x v="1"/>
    <x v="2"/>
    <x v="32"/>
    <x v="436"/>
    <x v="3116"/>
    <x v="0"/>
    <x v="52"/>
    <x v="2"/>
  </r>
  <r>
    <x v="53"/>
    <x v="327"/>
    <x v="7"/>
    <x v="7"/>
    <x v="1"/>
    <x v="0"/>
    <x v="33"/>
    <x v="387"/>
    <x v="759"/>
    <x v="0"/>
    <x v="53"/>
    <x v="2"/>
  </r>
  <r>
    <x v="53"/>
    <x v="258"/>
    <x v="7"/>
    <x v="7"/>
    <x v="1"/>
    <x v="0"/>
    <x v="33"/>
    <x v="349"/>
    <x v="874"/>
    <x v="0"/>
    <x v="53"/>
    <x v="2"/>
  </r>
  <r>
    <x v="53"/>
    <x v="206"/>
    <x v="7"/>
    <x v="7"/>
    <x v="1"/>
    <x v="0"/>
    <x v="33"/>
    <x v="284"/>
    <x v="759"/>
    <x v="0"/>
    <x v="53"/>
    <x v="2"/>
  </r>
  <r>
    <x v="53"/>
    <x v="326"/>
    <x v="8"/>
    <x v="8"/>
    <x v="1"/>
    <x v="0"/>
    <x v="33"/>
    <x v="423"/>
    <x v="759"/>
    <x v="0"/>
    <x v="53"/>
    <x v="2"/>
  </r>
  <r>
    <x v="53"/>
    <x v="173"/>
    <x v="8"/>
    <x v="8"/>
    <x v="1"/>
    <x v="0"/>
    <x v="33"/>
    <x v="378"/>
    <x v="759"/>
    <x v="0"/>
    <x v="53"/>
    <x v="2"/>
  </r>
  <r>
    <x v="53"/>
    <x v="337"/>
    <x v="9"/>
    <x v="9"/>
    <x v="1"/>
    <x v="0"/>
    <x v="33"/>
    <x v="424"/>
    <x v="874"/>
    <x v="0"/>
    <x v="53"/>
    <x v="2"/>
  </r>
  <r>
    <x v="53"/>
    <x v="194"/>
    <x v="9"/>
    <x v="9"/>
    <x v="1"/>
    <x v="0"/>
    <x v="33"/>
    <x v="390"/>
    <x v="759"/>
    <x v="0"/>
    <x v="53"/>
    <x v="2"/>
  </r>
  <r>
    <x v="53"/>
    <x v="178"/>
    <x v="9"/>
    <x v="9"/>
    <x v="1"/>
    <x v="0"/>
    <x v="33"/>
    <x v="353"/>
    <x v="146"/>
    <x v="0"/>
    <x v="53"/>
    <x v="2"/>
  </r>
  <r>
    <x v="53"/>
    <x v="317"/>
    <x v="10"/>
    <x v="10"/>
    <x v="1"/>
    <x v="0"/>
    <x v="33"/>
    <x v="401"/>
    <x v="759"/>
    <x v="0"/>
    <x v="53"/>
    <x v="2"/>
  </r>
  <r>
    <x v="53"/>
    <x v="248"/>
    <x v="10"/>
    <x v="10"/>
    <x v="1"/>
    <x v="0"/>
    <x v="33"/>
    <x v="304"/>
    <x v="146"/>
    <x v="0"/>
    <x v="53"/>
    <x v="2"/>
  </r>
  <r>
    <x v="53"/>
    <x v="269"/>
    <x v="11"/>
    <x v="11"/>
    <x v="1"/>
    <x v="0"/>
    <x v="33"/>
    <x v="403"/>
    <x v="759"/>
    <x v="0"/>
    <x v="53"/>
    <x v="2"/>
  </r>
  <r>
    <x v="53"/>
    <x v="187"/>
    <x v="11"/>
    <x v="11"/>
    <x v="1"/>
    <x v="0"/>
    <x v="33"/>
    <x v="328"/>
    <x v="146"/>
    <x v="0"/>
    <x v="53"/>
    <x v="2"/>
  </r>
  <r>
    <x v="53"/>
    <x v="202"/>
    <x v="11"/>
    <x v="11"/>
    <x v="1"/>
    <x v="0"/>
    <x v="33"/>
    <x v="305"/>
    <x v="874"/>
    <x v="0"/>
    <x v="53"/>
    <x v="2"/>
  </r>
  <r>
    <x v="53"/>
    <x v="294"/>
    <x v="11"/>
    <x v="11"/>
    <x v="1"/>
    <x v="0"/>
    <x v="33"/>
    <x v="382"/>
    <x v="874"/>
    <x v="0"/>
    <x v="53"/>
    <x v="2"/>
  </r>
  <r>
    <x v="53"/>
    <x v="223"/>
    <x v="2"/>
    <x v="2"/>
    <x v="1"/>
    <x v="0"/>
    <x v="33"/>
    <x v="434"/>
    <x v="874"/>
    <x v="0"/>
    <x v="53"/>
    <x v="2"/>
  </r>
  <r>
    <x v="53"/>
    <x v="276"/>
    <x v="2"/>
    <x v="2"/>
    <x v="1"/>
    <x v="0"/>
    <x v="33"/>
    <x v="385"/>
    <x v="759"/>
    <x v="0"/>
    <x v="53"/>
    <x v="2"/>
  </r>
  <r>
    <x v="53"/>
    <x v="236"/>
    <x v="6"/>
    <x v="6"/>
    <x v="1"/>
    <x v="0"/>
    <x v="33"/>
    <x v="371"/>
    <x v="146"/>
    <x v="0"/>
    <x v="53"/>
    <x v="2"/>
  </r>
  <r>
    <x v="53"/>
    <x v="218"/>
    <x v="6"/>
    <x v="6"/>
    <x v="1"/>
    <x v="0"/>
    <x v="33"/>
    <x v="451"/>
    <x v="759"/>
    <x v="0"/>
    <x v="53"/>
    <x v="2"/>
  </r>
  <r>
    <x v="53"/>
    <x v="174"/>
    <x v="6"/>
    <x v="6"/>
    <x v="1"/>
    <x v="0"/>
    <x v="33"/>
    <x v="282"/>
    <x v="874"/>
    <x v="0"/>
    <x v="53"/>
    <x v="2"/>
  </r>
  <r>
    <x v="53"/>
    <x v="190"/>
    <x v="6"/>
    <x v="6"/>
    <x v="1"/>
    <x v="0"/>
    <x v="33"/>
    <x v="342"/>
    <x v="874"/>
    <x v="0"/>
    <x v="53"/>
    <x v="2"/>
  </r>
  <r>
    <x v="53"/>
    <x v="191"/>
    <x v="6"/>
    <x v="6"/>
    <x v="1"/>
    <x v="0"/>
    <x v="33"/>
    <x v="318"/>
    <x v="146"/>
    <x v="0"/>
    <x v="53"/>
    <x v="2"/>
  </r>
  <r>
    <x v="55"/>
    <x v="259"/>
    <x v="7"/>
    <x v="7"/>
    <x v="1"/>
    <x v="20"/>
    <x v="33"/>
    <x v="355"/>
    <x v="3117"/>
    <x v="0"/>
    <x v="55"/>
    <x v="2"/>
  </r>
  <r>
    <x v="55"/>
    <x v="225"/>
    <x v="7"/>
    <x v="7"/>
    <x v="1"/>
    <x v="20"/>
    <x v="32"/>
    <x v="416"/>
    <x v="3118"/>
    <x v="0"/>
    <x v="55"/>
    <x v="2"/>
  </r>
  <r>
    <x v="55"/>
    <x v="210"/>
    <x v="7"/>
    <x v="7"/>
    <x v="1"/>
    <x v="20"/>
    <x v="32"/>
    <x v="418"/>
    <x v="2943"/>
    <x v="0"/>
    <x v="55"/>
    <x v="2"/>
  </r>
  <r>
    <x v="55"/>
    <x v="251"/>
    <x v="8"/>
    <x v="8"/>
    <x v="1"/>
    <x v="20"/>
    <x v="32"/>
    <x v="291"/>
    <x v="764"/>
    <x v="0"/>
    <x v="55"/>
    <x v="2"/>
  </r>
  <r>
    <x v="55"/>
    <x v="247"/>
    <x v="8"/>
    <x v="8"/>
    <x v="1"/>
    <x v="20"/>
    <x v="32"/>
    <x v="289"/>
    <x v="1675"/>
    <x v="0"/>
    <x v="55"/>
    <x v="2"/>
  </r>
  <r>
    <x v="55"/>
    <x v="254"/>
    <x v="8"/>
    <x v="8"/>
    <x v="1"/>
    <x v="20"/>
    <x v="32"/>
    <x v="326"/>
    <x v="3119"/>
    <x v="0"/>
    <x v="55"/>
    <x v="2"/>
  </r>
  <r>
    <x v="55"/>
    <x v="263"/>
    <x v="10"/>
    <x v="10"/>
    <x v="1"/>
    <x v="20"/>
    <x v="32"/>
    <x v="436"/>
    <x v="1505"/>
    <x v="0"/>
    <x v="55"/>
    <x v="2"/>
  </r>
  <r>
    <x v="55"/>
    <x v="193"/>
    <x v="11"/>
    <x v="11"/>
    <x v="1"/>
    <x v="20"/>
    <x v="33"/>
    <x v="369"/>
    <x v="3120"/>
    <x v="0"/>
    <x v="55"/>
    <x v="2"/>
  </r>
  <r>
    <x v="55"/>
    <x v="330"/>
    <x v="11"/>
    <x v="11"/>
    <x v="1"/>
    <x v="20"/>
    <x v="32"/>
    <x v="381"/>
    <x v="2943"/>
    <x v="0"/>
    <x v="55"/>
    <x v="2"/>
  </r>
  <r>
    <x v="55"/>
    <x v="217"/>
    <x v="6"/>
    <x v="6"/>
    <x v="1"/>
    <x v="20"/>
    <x v="32"/>
    <x v="323"/>
    <x v="3121"/>
    <x v="0"/>
    <x v="55"/>
    <x v="2"/>
  </r>
  <r>
    <x v="55"/>
    <x v="305"/>
    <x v="6"/>
    <x v="6"/>
    <x v="1"/>
    <x v="20"/>
    <x v="33"/>
    <x v="331"/>
    <x v="3122"/>
    <x v="0"/>
    <x v="55"/>
    <x v="2"/>
  </r>
  <r>
    <x v="55"/>
    <x v="266"/>
    <x v="6"/>
    <x v="6"/>
    <x v="1"/>
    <x v="20"/>
    <x v="32"/>
    <x v="370"/>
    <x v="3123"/>
    <x v="0"/>
    <x v="55"/>
    <x v="2"/>
  </r>
  <r>
    <x v="55"/>
    <x v="335"/>
    <x v="6"/>
    <x v="6"/>
    <x v="1"/>
    <x v="20"/>
    <x v="32"/>
    <x v="408"/>
    <x v="1942"/>
    <x v="0"/>
    <x v="55"/>
    <x v="2"/>
  </r>
  <r>
    <x v="55"/>
    <x v="209"/>
    <x v="7"/>
    <x v="7"/>
    <x v="1"/>
    <x v="21"/>
    <x v="33"/>
    <x v="428"/>
    <x v="3124"/>
    <x v="0"/>
    <x v="55"/>
    <x v="2"/>
  </r>
  <r>
    <x v="55"/>
    <x v="254"/>
    <x v="8"/>
    <x v="8"/>
    <x v="1"/>
    <x v="21"/>
    <x v="32"/>
    <x v="326"/>
    <x v="3125"/>
    <x v="0"/>
    <x v="55"/>
    <x v="2"/>
  </r>
  <r>
    <x v="55"/>
    <x v="198"/>
    <x v="10"/>
    <x v="10"/>
    <x v="1"/>
    <x v="21"/>
    <x v="33"/>
    <x v="338"/>
    <x v="2325"/>
    <x v="0"/>
    <x v="55"/>
    <x v="2"/>
  </r>
  <r>
    <x v="55"/>
    <x v="243"/>
    <x v="10"/>
    <x v="10"/>
    <x v="1"/>
    <x v="21"/>
    <x v="33"/>
    <x v="411"/>
    <x v="3126"/>
    <x v="0"/>
    <x v="55"/>
    <x v="2"/>
  </r>
  <r>
    <x v="55"/>
    <x v="302"/>
    <x v="11"/>
    <x v="11"/>
    <x v="1"/>
    <x v="21"/>
    <x v="33"/>
    <x v="324"/>
    <x v="3127"/>
    <x v="0"/>
    <x v="55"/>
    <x v="2"/>
  </r>
  <r>
    <x v="55"/>
    <x v="314"/>
    <x v="6"/>
    <x v="6"/>
    <x v="1"/>
    <x v="21"/>
    <x v="32"/>
    <x v="372"/>
    <x v="1"/>
    <x v="597"/>
    <x v="55"/>
    <x v="2"/>
  </r>
  <r>
    <x v="55"/>
    <x v="229"/>
    <x v="6"/>
    <x v="6"/>
    <x v="1"/>
    <x v="21"/>
    <x v="33"/>
    <x v="281"/>
    <x v="3128"/>
    <x v="0"/>
    <x v="55"/>
    <x v="2"/>
  </r>
  <r>
    <x v="55"/>
    <x v="266"/>
    <x v="6"/>
    <x v="6"/>
    <x v="1"/>
    <x v="22"/>
    <x v="32"/>
    <x v="370"/>
    <x v="3129"/>
    <x v="0"/>
    <x v="55"/>
    <x v="2"/>
  </r>
  <r>
    <x v="55"/>
    <x v="194"/>
    <x v="9"/>
    <x v="9"/>
    <x v="1"/>
    <x v="3"/>
    <x v="33"/>
    <x v="390"/>
    <x v="736"/>
    <x v="0"/>
    <x v="55"/>
    <x v="2"/>
  </r>
  <r>
    <x v="55"/>
    <x v="333"/>
    <x v="9"/>
    <x v="9"/>
    <x v="1"/>
    <x v="3"/>
    <x v="33"/>
    <x v="400"/>
    <x v="146"/>
    <x v="0"/>
    <x v="55"/>
    <x v="2"/>
  </r>
  <r>
    <x v="55"/>
    <x v="211"/>
    <x v="9"/>
    <x v="9"/>
    <x v="1"/>
    <x v="3"/>
    <x v="33"/>
    <x v="286"/>
    <x v="735"/>
    <x v="0"/>
    <x v="55"/>
    <x v="2"/>
  </r>
  <r>
    <x v="55"/>
    <x v="255"/>
    <x v="9"/>
    <x v="9"/>
    <x v="1"/>
    <x v="3"/>
    <x v="33"/>
    <x v="293"/>
    <x v="3130"/>
    <x v="0"/>
    <x v="55"/>
    <x v="2"/>
  </r>
  <r>
    <x v="55"/>
    <x v="230"/>
    <x v="9"/>
    <x v="9"/>
    <x v="1"/>
    <x v="3"/>
    <x v="33"/>
    <x v="283"/>
    <x v="905"/>
    <x v="0"/>
    <x v="55"/>
    <x v="2"/>
  </r>
  <r>
    <x v="55"/>
    <x v="180"/>
    <x v="10"/>
    <x v="10"/>
    <x v="1"/>
    <x v="3"/>
    <x v="33"/>
    <x v="452"/>
    <x v="911"/>
    <x v="0"/>
    <x v="55"/>
    <x v="2"/>
  </r>
  <r>
    <x v="55"/>
    <x v="205"/>
    <x v="7"/>
    <x v="7"/>
    <x v="1"/>
    <x v="4"/>
    <x v="33"/>
    <x v="299"/>
    <x v="759"/>
    <x v="0"/>
    <x v="55"/>
    <x v="2"/>
  </r>
  <r>
    <x v="55"/>
    <x v="206"/>
    <x v="7"/>
    <x v="7"/>
    <x v="1"/>
    <x v="4"/>
    <x v="33"/>
    <x v="284"/>
    <x v="736"/>
    <x v="0"/>
    <x v="55"/>
    <x v="2"/>
  </r>
  <r>
    <x v="55"/>
    <x v="244"/>
    <x v="10"/>
    <x v="10"/>
    <x v="1"/>
    <x v="4"/>
    <x v="32"/>
    <x v="433"/>
    <x v="3131"/>
    <x v="0"/>
    <x v="55"/>
    <x v="2"/>
  </r>
  <r>
    <x v="55"/>
    <x v="187"/>
    <x v="11"/>
    <x v="11"/>
    <x v="1"/>
    <x v="4"/>
    <x v="33"/>
    <x v="328"/>
    <x v="3132"/>
    <x v="0"/>
    <x v="55"/>
    <x v="2"/>
  </r>
  <r>
    <x v="55"/>
    <x v="275"/>
    <x v="11"/>
    <x v="11"/>
    <x v="1"/>
    <x v="4"/>
    <x v="33"/>
    <x v="307"/>
    <x v="3133"/>
    <x v="0"/>
    <x v="55"/>
    <x v="2"/>
  </r>
  <r>
    <x v="55"/>
    <x v="314"/>
    <x v="6"/>
    <x v="6"/>
    <x v="1"/>
    <x v="4"/>
    <x v="32"/>
    <x v="372"/>
    <x v="1"/>
    <x v="598"/>
    <x v="55"/>
    <x v="2"/>
  </r>
  <r>
    <x v="55"/>
    <x v="268"/>
    <x v="10"/>
    <x v="10"/>
    <x v="1"/>
    <x v="5"/>
    <x v="32"/>
    <x v="339"/>
    <x v="743"/>
    <x v="0"/>
    <x v="55"/>
    <x v="2"/>
  </r>
  <r>
    <x v="55"/>
    <x v="181"/>
    <x v="11"/>
    <x v="11"/>
    <x v="1"/>
    <x v="5"/>
    <x v="33"/>
    <x v="362"/>
    <x v="3134"/>
    <x v="0"/>
    <x v="55"/>
    <x v="2"/>
  </r>
  <r>
    <x v="55"/>
    <x v="252"/>
    <x v="7"/>
    <x v="7"/>
    <x v="1"/>
    <x v="6"/>
    <x v="33"/>
    <x v="396"/>
    <x v="899"/>
    <x v="0"/>
    <x v="55"/>
    <x v="2"/>
  </r>
  <r>
    <x v="55"/>
    <x v="260"/>
    <x v="7"/>
    <x v="7"/>
    <x v="1"/>
    <x v="6"/>
    <x v="32"/>
    <x v="437"/>
    <x v="3135"/>
    <x v="0"/>
    <x v="55"/>
    <x v="2"/>
  </r>
  <r>
    <x v="55"/>
    <x v="254"/>
    <x v="8"/>
    <x v="8"/>
    <x v="1"/>
    <x v="6"/>
    <x v="33"/>
    <x v="326"/>
    <x v="3136"/>
    <x v="0"/>
    <x v="55"/>
    <x v="2"/>
  </r>
  <r>
    <x v="55"/>
    <x v="185"/>
    <x v="8"/>
    <x v="8"/>
    <x v="1"/>
    <x v="6"/>
    <x v="32"/>
    <x v="296"/>
    <x v="2015"/>
    <x v="0"/>
    <x v="55"/>
    <x v="2"/>
  </r>
  <r>
    <x v="55"/>
    <x v="194"/>
    <x v="9"/>
    <x v="9"/>
    <x v="1"/>
    <x v="6"/>
    <x v="33"/>
    <x v="390"/>
    <x v="899"/>
    <x v="0"/>
    <x v="55"/>
    <x v="2"/>
  </r>
  <r>
    <x v="55"/>
    <x v="242"/>
    <x v="9"/>
    <x v="9"/>
    <x v="1"/>
    <x v="6"/>
    <x v="33"/>
    <x v="435"/>
    <x v="3137"/>
    <x v="0"/>
    <x v="55"/>
    <x v="2"/>
  </r>
  <r>
    <x v="55"/>
    <x v="219"/>
    <x v="9"/>
    <x v="9"/>
    <x v="1"/>
    <x v="6"/>
    <x v="33"/>
    <x v="308"/>
    <x v="3138"/>
    <x v="0"/>
    <x v="55"/>
    <x v="2"/>
  </r>
  <r>
    <x v="55"/>
    <x v="331"/>
    <x v="9"/>
    <x v="9"/>
    <x v="1"/>
    <x v="6"/>
    <x v="32"/>
    <x v="391"/>
    <x v="1759"/>
    <x v="0"/>
    <x v="55"/>
    <x v="2"/>
  </r>
  <r>
    <x v="55"/>
    <x v="198"/>
    <x v="10"/>
    <x v="10"/>
    <x v="1"/>
    <x v="6"/>
    <x v="33"/>
    <x v="338"/>
    <x v="909"/>
    <x v="0"/>
    <x v="55"/>
    <x v="2"/>
  </r>
  <r>
    <x v="55"/>
    <x v="263"/>
    <x v="10"/>
    <x v="10"/>
    <x v="1"/>
    <x v="6"/>
    <x v="32"/>
    <x v="436"/>
    <x v="3139"/>
    <x v="0"/>
    <x v="55"/>
    <x v="2"/>
  </r>
  <r>
    <x v="55"/>
    <x v="310"/>
    <x v="10"/>
    <x v="10"/>
    <x v="1"/>
    <x v="6"/>
    <x v="32"/>
    <x v="335"/>
    <x v="3140"/>
    <x v="0"/>
    <x v="55"/>
    <x v="2"/>
  </r>
  <r>
    <x v="55"/>
    <x v="243"/>
    <x v="10"/>
    <x v="10"/>
    <x v="1"/>
    <x v="6"/>
    <x v="32"/>
    <x v="411"/>
    <x v="3141"/>
    <x v="0"/>
    <x v="55"/>
    <x v="2"/>
  </r>
  <r>
    <x v="55"/>
    <x v="268"/>
    <x v="10"/>
    <x v="10"/>
    <x v="1"/>
    <x v="6"/>
    <x v="32"/>
    <x v="339"/>
    <x v="3142"/>
    <x v="0"/>
    <x v="55"/>
    <x v="2"/>
  </r>
  <r>
    <x v="55"/>
    <x v="186"/>
    <x v="10"/>
    <x v="10"/>
    <x v="1"/>
    <x v="6"/>
    <x v="33"/>
    <x v="321"/>
    <x v="3143"/>
    <x v="0"/>
    <x v="55"/>
    <x v="2"/>
  </r>
  <r>
    <x v="55"/>
    <x v="200"/>
    <x v="11"/>
    <x v="11"/>
    <x v="1"/>
    <x v="6"/>
    <x v="32"/>
    <x v="351"/>
    <x v="3144"/>
    <x v="0"/>
    <x v="55"/>
    <x v="2"/>
  </r>
  <r>
    <x v="55"/>
    <x v="200"/>
    <x v="11"/>
    <x v="11"/>
    <x v="1"/>
    <x v="6"/>
    <x v="33"/>
    <x v="351"/>
    <x v="798"/>
    <x v="0"/>
    <x v="55"/>
    <x v="2"/>
  </r>
  <r>
    <x v="55"/>
    <x v="282"/>
    <x v="11"/>
    <x v="11"/>
    <x v="1"/>
    <x v="6"/>
    <x v="32"/>
    <x v="358"/>
    <x v="1165"/>
    <x v="0"/>
    <x v="55"/>
    <x v="2"/>
  </r>
  <r>
    <x v="55"/>
    <x v="220"/>
    <x v="11"/>
    <x v="11"/>
    <x v="1"/>
    <x v="6"/>
    <x v="32"/>
    <x v="309"/>
    <x v="366"/>
    <x v="0"/>
    <x v="55"/>
    <x v="2"/>
  </r>
  <r>
    <x v="55"/>
    <x v="201"/>
    <x v="11"/>
    <x v="11"/>
    <x v="1"/>
    <x v="6"/>
    <x v="32"/>
    <x v="422"/>
    <x v="3145"/>
    <x v="0"/>
    <x v="55"/>
    <x v="2"/>
  </r>
  <r>
    <x v="55"/>
    <x v="202"/>
    <x v="11"/>
    <x v="11"/>
    <x v="1"/>
    <x v="6"/>
    <x v="32"/>
    <x v="305"/>
    <x v="1"/>
    <x v="599"/>
    <x v="55"/>
    <x v="2"/>
  </r>
  <r>
    <x v="55"/>
    <x v="330"/>
    <x v="11"/>
    <x v="11"/>
    <x v="1"/>
    <x v="6"/>
    <x v="32"/>
    <x v="381"/>
    <x v="1560"/>
    <x v="0"/>
    <x v="55"/>
    <x v="2"/>
  </r>
  <r>
    <x v="55"/>
    <x v="214"/>
    <x v="11"/>
    <x v="11"/>
    <x v="1"/>
    <x v="6"/>
    <x v="32"/>
    <x v="306"/>
    <x v="146"/>
    <x v="0"/>
    <x v="55"/>
    <x v="2"/>
  </r>
  <r>
    <x v="55"/>
    <x v="315"/>
    <x v="2"/>
    <x v="2"/>
    <x v="1"/>
    <x v="6"/>
    <x v="32"/>
    <x v="405"/>
    <x v="3146"/>
    <x v="0"/>
    <x v="55"/>
    <x v="2"/>
  </r>
  <r>
    <x v="55"/>
    <x v="240"/>
    <x v="2"/>
    <x v="2"/>
    <x v="1"/>
    <x v="6"/>
    <x v="32"/>
    <x v="442"/>
    <x v="3147"/>
    <x v="0"/>
    <x v="55"/>
    <x v="2"/>
  </r>
  <r>
    <x v="55"/>
    <x v="316"/>
    <x v="2"/>
    <x v="2"/>
    <x v="1"/>
    <x v="6"/>
    <x v="32"/>
    <x v="348"/>
    <x v="3148"/>
    <x v="0"/>
    <x v="55"/>
    <x v="2"/>
  </r>
  <r>
    <x v="55"/>
    <x v="183"/>
    <x v="2"/>
    <x v="2"/>
    <x v="1"/>
    <x v="6"/>
    <x v="32"/>
    <x v="330"/>
    <x v="3149"/>
    <x v="0"/>
    <x v="55"/>
    <x v="2"/>
  </r>
  <r>
    <x v="55"/>
    <x v="217"/>
    <x v="6"/>
    <x v="6"/>
    <x v="1"/>
    <x v="6"/>
    <x v="32"/>
    <x v="323"/>
    <x v="1499"/>
    <x v="0"/>
    <x v="55"/>
    <x v="2"/>
  </r>
  <r>
    <x v="55"/>
    <x v="266"/>
    <x v="6"/>
    <x v="6"/>
    <x v="1"/>
    <x v="6"/>
    <x v="32"/>
    <x v="370"/>
    <x v="1200"/>
    <x v="0"/>
    <x v="55"/>
    <x v="2"/>
  </r>
  <r>
    <x v="55"/>
    <x v="335"/>
    <x v="6"/>
    <x v="6"/>
    <x v="1"/>
    <x v="6"/>
    <x v="32"/>
    <x v="408"/>
    <x v="3150"/>
    <x v="0"/>
    <x v="55"/>
    <x v="2"/>
  </r>
  <r>
    <x v="55"/>
    <x v="255"/>
    <x v="9"/>
    <x v="9"/>
    <x v="1"/>
    <x v="25"/>
    <x v="33"/>
    <x v="293"/>
    <x v="3151"/>
    <x v="0"/>
    <x v="55"/>
    <x v="2"/>
  </r>
  <r>
    <x v="55"/>
    <x v="290"/>
    <x v="9"/>
    <x v="9"/>
    <x v="1"/>
    <x v="7"/>
    <x v="32"/>
    <x v="302"/>
    <x v="3152"/>
    <x v="0"/>
    <x v="55"/>
    <x v="2"/>
  </r>
  <r>
    <x v="55"/>
    <x v="310"/>
    <x v="10"/>
    <x v="10"/>
    <x v="1"/>
    <x v="7"/>
    <x v="32"/>
    <x v="335"/>
    <x v="3153"/>
    <x v="0"/>
    <x v="55"/>
    <x v="2"/>
  </r>
  <r>
    <x v="55"/>
    <x v="335"/>
    <x v="6"/>
    <x v="6"/>
    <x v="1"/>
    <x v="7"/>
    <x v="32"/>
    <x v="408"/>
    <x v="3154"/>
    <x v="0"/>
    <x v="55"/>
    <x v="2"/>
  </r>
  <r>
    <x v="55"/>
    <x v="261"/>
    <x v="8"/>
    <x v="8"/>
    <x v="1"/>
    <x v="8"/>
    <x v="33"/>
    <x v="320"/>
    <x v="3155"/>
    <x v="0"/>
    <x v="55"/>
    <x v="2"/>
  </r>
  <r>
    <x v="55"/>
    <x v="196"/>
    <x v="8"/>
    <x v="8"/>
    <x v="1"/>
    <x v="8"/>
    <x v="33"/>
    <x v="375"/>
    <x v="3156"/>
    <x v="0"/>
    <x v="55"/>
    <x v="2"/>
  </r>
  <r>
    <x v="55"/>
    <x v="243"/>
    <x v="10"/>
    <x v="10"/>
    <x v="1"/>
    <x v="8"/>
    <x v="33"/>
    <x v="411"/>
    <x v="736"/>
    <x v="0"/>
    <x v="55"/>
    <x v="2"/>
  </r>
  <r>
    <x v="55"/>
    <x v="232"/>
    <x v="10"/>
    <x v="10"/>
    <x v="1"/>
    <x v="8"/>
    <x v="33"/>
    <x v="290"/>
    <x v="3157"/>
    <x v="0"/>
    <x v="55"/>
    <x v="2"/>
  </r>
  <r>
    <x v="55"/>
    <x v="282"/>
    <x v="11"/>
    <x v="11"/>
    <x v="1"/>
    <x v="8"/>
    <x v="33"/>
    <x v="358"/>
    <x v="699"/>
    <x v="0"/>
    <x v="55"/>
    <x v="2"/>
  </r>
  <r>
    <x v="55"/>
    <x v="249"/>
    <x v="11"/>
    <x v="11"/>
    <x v="1"/>
    <x v="8"/>
    <x v="33"/>
    <x v="359"/>
    <x v="3158"/>
    <x v="0"/>
    <x v="55"/>
    <x v="2"/>
  </r>
  <r>
    <x v="55"/>
    <x v="299"/>
    <x v="11"/>
    <x v="11"/>
    <x v="1"/>
    <x v="8"/>
    <x v="33"/>
    <x v="315"/>
    <x v="3159"/>
    <x v="0"/>
    <x v="55"/>
    <x v="2"/>
  </r>
  <r>
    <x v="55"/>
    <x v="274"/>
    <x v="11"/>
    <x v="11"/>
    <x v="1"/>
    <x v="8"/>
    <x v="33"/>
    <x v="404"/>
    <x v="3160"/>
    <x v="0"/>
    <x v="55"/>
    <x v="2"/>
  </r>
  <r>
    <x v="55"/>
    <x v="334"/>
    <x v="2"/>
    <x v="2"/>
    <x v="1"/>
    <x v="8"/>
    <x v="33"/>
    <x v="406"/>
    <x v="3161"/>
    <x v="0"/>
    <x v="55"/>
    <x v="2"/>
  </r>
  <r>
    <x v="55"/>
    <x v="307"/>
    <x v="2"/>
    <x v="2"/>
    <x v="1"/>
    <x v="8"/>
    <x v="33"/>
    <x v="441"/>
    <x v="3162"/>
    <x v="0"/>
    <x v="55"/>
    <x v="2"/>
  </r>
  <r>
    <x v="55"/>
    <x v="276"/>
    <x v="2"/>
    <x v="2"/>
    <x v="1"/>
    <x v="8"/>
    <x v="33"/>
    <x v="385"/>
    <x v="3163"/>
    <x v="0"/>
    <x v="55"/>
    <x v="2"/>
  </r>
  <r>
    <x v="55"/>
    <x v="305"/>
    <x v="6"/>
    <x v="6"/>
    <x v="1"/>
    <x v="8"/>
    <x v="32"/>
    <x v="331"/>
    <x v="1"/>
    <x v="600"/>
    <x v="55"/>
    <x v="2"/>
  </r>
  <r>
    <x v="55"/>
    <x v="314"/>
    <x v="6"/>
    <x v="6"/>
    <x v="1"/>
    <x v="8"/>
    <x v="32"/>
    <x v="372"/>
    <x v="1"/>
    <x v="598"/>
    <x v="55"/>
    <x v="2"/>
  </r>
  <r>
    <x v="55"/>
    <x v="174"/>
    <x v="6"/>
    <x v="6"/>
    <x v="1"/>
    <x v="8"/>
    <x v="33"/>
    <x v="282"/>
    <x v="3164"/>
    <x v="0"/>
    <x v="55"/>
    <x v="2"/>
  </r>
  <r>
    <x v="55"/>
    <x v="206"/>
    <x v="7"/>
    <x v="7"/>
    <x v="1"/>
    <x v="9"/>
    <x v="32"/>
    <x v="284"/>
    <x v="3165"/>
    <x v="0"/>
    <x v="55"/>
    <x v="2"/>
  </r>
  <r>
    <x v="55"/>
    <x v="332"/>
    <x v="7"/>
    <x v="7"/>
    <x v="1"/>
    <x v="9"/>
    <x v="32"/>
    <x v="397"/>
    <x v="3166"/>
    <x v="0"/>
    <x v="55"/>
    <x v="2"/>
  </r>
  <r>
    <x v="55"/>
    <x v="192"/>
    <x v="8"/>
    <x v="8"/>
    <x v="1"/>
    <x v="9"/>
    <x v="33"/>
    <x v="300"/>
    <x v="1331"/>
    <x v="0"/>
    <x v="55"/>
    <x v="2"/>
  </r>
  <r>
    <x v="55"/>
    <x v="323"/>
    <x v="8"/>
    <x v="8"/>
    <x v="1"/>
    <x v="9"/>
    <x v="32"/>
    <x v="367"/>
    <x v="3167"/>
    <x v="0"/>
    <x v="55"/>
    <x v="2"/>
  </r>
  <r>
    <x v="55"/>
    <x v="319"/>
    <x v="8"/>
    <x v="8"/>
    <x v="1"/>
    <x v="9"/>
    <x v="33"/>
    <x v="350"/>
    <x v="3168"/>
    <x v="0"/>
    <x v="55"/>
    <x v="2"/>
  </r>
  <r>
    <x v="55"/>
    <x v="243"/>
    <x v="10"/>
    <x v="10"/>
    <x v="1"/>
    <x v="9"/>
    <x v="32"/>
    <x v="411"/>
    <x v="3169"/>
    <x v="0"/>
    <x v="55"/>
    <x v="2"/>
  </r>
  <r>
    <x v="55"/>
    <x v="233"/>
    <x v="10"/>
    <x v="10"/>
    <x v="1"/>
    <x v="9"/>
    <x v="33"/>
    <x v="344"/>
    <x v="3170"/>
    <x v="0"/>
    <x v="55"/>
    <x v="2"/>
  </r>
  <r>
    <x v="55"/>
    <x v="189"/>
    <x v="10"/>
    <x v="10"/>
    <x v="1"/>
    <x v="9"/>
    <x v="32"/>
    <x v="345"/>
    <x v="3171"/>
    <x v="0"/>
    <x v="55"/>
    <x v="2"/>
  </r>
  <r>
    <x v="55"/>
    <x v="187"/>
    <x v="11"/>
    <x v="11"/>
    <x v="1"/>
    <x v="9"/>
    <x v="33"/>
    <x v="328"/>
    <x v="3172"/>
    <x v="0"/>
    <x v="55"/>
    <x v="2"/>
  </r>
  <r>
    <x v="55"/>
    <x v="220"/>
    <x v="11"/>
    <x v="11"/>
    <x v="1"/>
    <x v="9"/>
    <x v="33"/>
    <x v="309"/>
    <x v="556"/>
    <x v="0"/>
    <x v="55"/>
    <x v="2"/>
  </r>
  <r>
    <x v="55"/>
    <x v="177"/>
    <x v="11"/>
    <x v="11"/>
    <x v="1"/>
    <x v="9"/>
    <x v="32"/>
    <x v="346"/>
    <x v="3173"/>
    <x v="0"/>
    <x v="55"/>
    <x v="2"/>
  </r>
  <r>
    <x v="55"/>
    <x v="281"/>
    <x v="6"/>
    <x v="6"/>
    <x v="1"/>
    <x v="9"/>
    <x v="32"/>
    <x v="395"/>
    <x v="3174"/>
    <x v="0"/>
    <x v="55"/>
    <x v="2"/>
  </r>
  <r>
    <x v="55"/>
    <x v="217"/>
    <x v="6"/>
    <x v="6"/>
    <x v="1"/>
    <x v="9"/>
    <x v="32"/>
    <x v="323"/>
    <x v="3175"/>
    <x v="0"/>
    <x v="55"/>
    <x v="2"/>
  </r>
  <r>
    <x v="55"/>
    <x v="335"/>
    <x v="6"/>
    <x v="6"/>
    <x v="1"/>
    <x v="9"/>
    <x v="32"/>
    <x v="408"/>
    <x v="3176"/>
    <x v="0"/>
    <x v="55"/>
    <x v="2"/>
  </r>
  <r>
    <x v="55"/>
    <x v="258"/>
    <x v="7"/>
    <x v="7"/>
    <x v="1"/>
    <x v="10"/>
    <x v="33"/>
    <x v="349"/>
    <x v="3177"/>
    <x v="0"/>
    <x v="55"/>
    <x v="2"/>
  </r>
  <r>
    <x v="55"/>
    <x v="210"/>
    <x v="7"/>
    <x v="7"/>
    <x v="1"/>
    <x v="10"/>
    <x v="33"/>
    <x v="418"/>
    <x v="3178"/>
    <x v="0"/>
    <x v="55"/>
    <x v="2"/>
  </r>
  <r>
    <x v="55"/>
    <x v="230"/>
    <x v="9"/>
    <x v="9"/>
    <x v="1"/>
    <x v="10"/>
    <x v="33"/>
    <x v="283"/>
    <x v="3179"/>
    <x v="0"/>
    <x v="55"/>
    <x v="2"/>
  </r>
  <r>
    <x v="55"/>
    <x v="186"/>
    <x v="10"/>
    <x v="10"/>
    <x v="1"/>
    <x v="10"/>
    <x v="33"/>
    <x v="321"/>
    <x v="736"/>
    <x v="0"/>
    <x v="55"/>
    <x v="2"/>
  </r>
  <r>
    <x v="55"/>
    <x v="325"/>
    <x v="11"/>
    <x v="11"/>
    <x v="1"/>
    <x v="10"/>
    <x v="33"/>
    <x v="421"/>
    <x v="736"/>
    <x v="0"/>
    <x v="55"/>
    <x v="2"/>
  </r>
  <r>
    <x v="55"/>
    <x v="249"/>
    <x v="11"/>
    <x v="11"/>
    <x v="1"/>
    <x v="10"/>
    <x v="33"/>
    <x v="359"/>
    <x v="736"/>
    <x v="0"/>
    <x v="55"/>
    <x v="2"/>
  </r>
  <r>
    <x v="55"/>
    <x v="273"/>
    <x v="11"/>
    <x v="11"/>
    <x v="1"/>
    <x v="10"/>
    <x v="33"/>
    <x v="354"/>
    <x v="3180"/>
    <x v="0"/>
    <x v="55"/>
    <x v="2"/>
  </r>
  <r>
    <x v="55"/>
    <x v="314"/>
    <x v="6"/>
    <x v="6"/>
    <x v="1"/>
    <x v="10"/>
    <x v="32"/>
    <x v="372"/>
    <x v="1"/>
    <x v="420"/>
    <x v="55"/>
    <x v="2"/>
  </r>
  <r>
    <x v="55"/>
    <x v="335"/>
    <x v="6"/>
    <x v="6"/>
    <x v="1"/>
    <x v="10"/>
    <x v="32"/>
    <x v="408"/>
    <x v="3181"/>
    <x v="0"/>
    <x v="55"/>
    <x v="2"/>
  </r>
  <r>
    <x v="55"/>
    <x v="306"/>
    <x v="9"/>
    <x v="9"/>
    <x v="1"/>
    <x v="11"/>
    <x v="32"/>
    <x v="336"/>
    <x v="1603"/>
    <x v="0"/>
    <x v="55"/>
    <x v="2"/>
  </r>
  <r>
    <x v="55"/>
    <x v="194"/>
    <x v="9"/>
    <x v="9"/>
    <x v="1"/>
    <x v="11"/>
    <x v="32"/>
    <x v="390"/>
    <x v="3182"/>
    <x v="0"/>
    <x v="55"/>
    <x v="2"/>
  </r>
  <r>
    <x v="55"/>
    <x v="194"/>
    <x v="9"/>
    <x v="9"/>
    <x v="1"/>
    <x v="11"/>
    <x v="33"/>
    <x v="390"/>
    <x v="3183"/>
    <x v="0"/>
    <x v="55"/>
    <x v="2"/>
  </r>
  <r>
    <x v="55"/>
    <x v="255"/>
    <x v="9"/>
    <x v="9"/>
    <x v="1"/>
    <x v="11"/>
    <x v="33"/>
    <x v="293"/>
    <x v="815"/>
    <x v="0"/>
    <x v="55"/>
    <x v="2"/>
  </r>
  <r>
    <x v="55"/>
    <x v="248"/>
    <x v="10"/>
    <x v="10"/>
    <x v="1"/>
    <x v="11"/>
    <x v="33"/>
    <x v="304"/>
    <x v="1812"/>
    <x v="0"/>
    <x v="55"/>
    <x v="2"/>
  </r>
  <r>
    <x v="55"/>
    <x v="176"/>
    <x v="10"/>
    <x v="10"/>
    <x v="1"/>
    <x v="11"/>
    <x v="33"/>
    <x v="412"/>
    <x v="1812"/>
    <x v="0"/>
    <x v="55"/>
    <x v="2"/>
  </r>
  <r>
    <x v="55"/>
    <x v="187"/>
    <x v="11"/>
    <x v="11"/>
    <x v="1"/>
    <x v="11"/>
    <x v="32"/>
    <x v="328"/>
    <x v="3184"/>
    <x v="0"/>
    <x v="55"/>
    <x v="2"/>
  </r>
  <r>
    <x v="55"/>
    <x v="272"/>
    <x v="11"/>
    <x v="11"/>
    <x v="1"/>
    <x v="11"/>
    <x v="33"/>
    <x v="360"/>
    <x v="1913"/>
    <x v="0"/>
    <x v="55"/>
    <x v="2"/>
  </r>
  <r>
    <x v="55"/>
    <x v="272"/>
    <x v="11"/>
    <x v="11"/>
    <x v="1"/>
    <x v="11"/>
    <x v="32"/>
    <x v="360"/>
    <x v="1"/>
    <x v="601"/>
    <x v="55"/>
    <x v="2"/>
  </r>
  <r>
    <x v="55"/>
    <x v="300"/>
    <x v="2"/>
    <x v="2"/>
    <x v="1"/>
    <x v="11"/>
    <x v="33"/>
    <x v="316"/>
    <x v="3185"/>
    <x v="0"/>
    <x v="55"/>
    <x v="2"/>
  </r>
  <r>
    <x v="55"/>
    <x v="315"/>
    <x v="2"/>
    <x v="2"/>
    <x v="1"/>
    <x v="11"/>
    <x v="32"/>
    <x v="405"/>
    <x v="3186"/>
    <x v="0"/>
    <x v="55"/>
    <x v="2"/>
  </r>
  <r>
    <x v="55"/>
    <x v="246"/>
    <x v="2"/>
    <x v="2"/>
    <x v="1"/>
    <x v="11"/>
    <x v="33"/>
    <x v="287"/>
    <x v="3187"/>
    <x v="0"/>
    <x v="55"/>
    <x v="2"/>
  </r>
  <r>
    <x v="55"/>
    <x v="297"/>
    <x v="6"/>
    <x v="6"/>
    <x v="1"/>
    <x v="11"/>
    <x v="33"/>
    <x v="313"/>
    <x v="3188"/>
    <x v="0"/>
    <x v="55"/>
    <x v="2"/>
  </r>
  <r>
    <x v="55"/>
    <x v="308"/>
    <x v="7"/>
    <x v="7"/>
    <x v="1"/>
    <x v="12"/>
    <x v="33"/>
    <x v="333"/>
    <x v="1527"/>
    <x v="0"/>
    <x v="55"/>
    <x v="2"/>
  </r>
  <r>
    <x v="55"/>
    <x v="173"/>
    <x v="8"/>
    <x v="8"/>
    <x v="1"/>
    <x v="12"/>
    <x v="33"/>
    <x v="378"/>
    <x v="146"/>
    <x v="0"/>
    <x v="55"/>
    <x v="2"/>
  </r>
  <r>
    <x v="55"/>
    <x v="274"/>
    <x v="11"/>
    <x v="11"/>
    <x v="1"/>
    <x v="12"/>
    <x v="33"/>
    <x v="404"/>
    <x v="3189"/>
    <x v="0"/>
    <x v="55"/>
    <x v="2"/>
  </r>
  <r>
    <x v="55"/>
    <x v="208"/>
    <x v="8"/>
    <x v="8"/>
    <x v="1"/>
    <x v="13"/>
    <x v="32"/>
    <x v="377"/>
    <x v="3190"/>
    <x v="0"/>
    <x v="55"/>
    <x v="2"/>
  </r>
  <r>
    <x v="55"/>
    <x v="263"/>
    <x v="10"/>
    <x v="10"/>
    <x v="1"/>
    <x v="13"/>
    <x v="32"/>
    <x v="436"/>
    <x v="3191"/>
    <x v="0"/>
    <x v="55"/>
    <x v="2"/>
  </r>
  <r>
    <x v="55"/>
    <x v="202"/>
    <x v="11"/>
    <x v="11"/>
    <x v="1"/>
    <x v="13"/>
    <x v="32"/>
    <x v="305"/>
    <x v="3192"/>
    <x v="0"/>
    <x v="55"/>
    <x v="2"/>
  </r>
  <r>
    <x v="55"/>
    <x v="240"/>
    <x v="2"/>
    <x v="2"/>
    <x v="1"/>
    <x v="13"/>
    <x v="32"/>
    <x v="442"/>
    <x v="3193"/>
    <x v="0"/>
    <x v="55"/>
    <x v="2"/>
  </r>
  <r>
    <x v="55"/>
    <x v="217"/>
    <x v="6"/>
    <x v="6"/>
    <x v="1"/>
    <x v="13"/>
    <x v="32"/>
    <x v="323"/>
    <x v="3194"/>
    <x v="0"/>
    <x v="55"/>
    <x v="2"/>
  </r>
  <r>
    <x v="55"/>
    <x v="314"/>
    <x v="6"/>
    <x v="6"/>
    <x v="1"/>
    <x v="13"/>
    <x v="32"/>
    <x v="372"/>
    <x v="1"/>
    <x v="602"/>
    <x v="55"/>
    <x v="2"/>
  </r>
  <r>
    <x v="55"/>
    <x v="309"/>
    <x v="7"/>
    <x v="7"/>
    <x v="1"/>
    <x v="14"/>
    <x v="33"/>
    <x v="334"/>
    <x v="911"/>
    <x v="0"/>
    <x v="55"/>
    <x v="2"/>
  </r>
  <r>
    <x v="55"/>
    <x v="254"/>
    <x v="8"/>
    <x v="8"/>
    <x v="1"/>
    <x v="14"/>
    <x v="33"/>
    <x v="326"/>
    <x v="736"/>
    <x v="0"/>
    <x v="55"/>
    <x v="2"/>
  </r>
  <r>
    <x v="55"/>
    <x v="208"/>
    <x v="8"/>
    <x v="8"/>
    <x v="1"/>
    <x v="14"/>
    <x v="32"/>
    <x v="377"/>
    <x v="1868"/>
    <x v="0"/>
    <x v="55"/>
    <x v="2"/>
  </r>
  <r>
    <x v="55"/>
    <x v="338"/>
    <x v="9"/>
    <x v="9"/>
    <x v="1"/>
    <x v="14"/>
    <x v="33"/>
    <x v="425"/>
    <x v="3195"/>
    <x v="0"/>
    <x v="55"/>
    <x v="2"/>
  </r>
  <r>
    <x v="55"/>
    <x v="239"/>
    <x v="10"/>
    <x v="10"/>
    <x v="1"/>
    <x v="14"/>
    <x v="33"/>
    <x v="419"/>
    <x v="759"/>
    <x v="0"/>
    <x v="55"/>
    <x v="2"/>
  </r>
  <r>
    <x v="55"/>
    <x v="180"/>
    <x v="10"/>
    <x v="10"/>
    <x v="1"/>
    <x v="14"/>
    <x v="33"/>
    <x v="452"/>
    <x v="3125"/>
    <x v="0"/>
    <x v="55"/>
    <x v="2"/>
  </r>
  <r>
    <x v="55"/>
    <x v="248"/>
    <x v="10"/>
    <x v="10"/>
    <x v="1"/>
    <x v="14"/>
    <x v="33"/>
    <x v="304"/>
    <x v="911"/>
    <x v="0"/>
    <x v="55"/>
    <x v="2"/>
  </r>
  <r>
    <x v="55"/>
    <x v="236"/>
    <x v="6"/>
    <x v="6"/>
    <x v="1"/>
    <x v="14"/>
    <x v="33"/>
    <x v="371"/>
    <x v="3196"/>
    <x v="0"/>
    <x v="55"/>
    <x v="2"/>
  </r>
  <r>
    <x v="55"/>
    <x v="200"/>
    <x v="11"/>
    <x v="11"/>
    <x v="1"/>
    <x v="28"/>
    <x v="32"/>
    <x v="351"/>
    <x v="710"/>
    <x v="0"/>
    <x v="55"/>
    <x v="2"/>
  </r>
  <r>
    <x v="55"/>
    <x v="335"/>
    <x v="6"/>
    <x v="6"/>
    <x v="1"/>
    <x v="28"/>
    <x v="32"/>
    <x v="408"/>
    <x v="3197"/>
    <x v="0"/>
    <x v="55"/>
    <x v="2"/>
  </r>
  <r>
    <x v="55"/>
    <x v="237"/>
    <x v="7"/>
    <x v="7"/>
    <x v="1"/>
    <x v="29"/>
    <x v="33"/>
    <x v="417"/>
    <x v="1471"/>
    <x v="0"/>
    <x v="55"/>
    <x v="2"/>
  </r>
  <r>
    <x v="55"/>
    <x v="306"/>
    <x v="9"/>
    <x v="9"/>
    <x v="1"/>
    <x v="29"/>
    <x v="32"/>
    <x v="336"/>
    <x v="3198"/>
    <x v="0"/>
    <x v="55"/>
    <x v="2"/>
  </r>
  <r>
    <x v="55"/>
    <x v="244"/>
    <x v="10"/>
    <x v="10"/>
    <x v="1"/>
    <x v="29"/>
    <x v="32"/>
    <x v="433"/>
    <x v="3199"/>
    <x v="0"/>
    <x v="55"/>
    <x v="2"/>
  </r>
  <r>
    <x v="55"/>
    <x v="187"/>
    <x v="11"/>
    <x v="11"/>
    <x v="1"/>
    <x v="29"/>
    <x v="32"/>
    <x v="328"/>
    <x v="3200"/>
    <x v="0"/>
    <x v="55"/>
    <x v="2"/>
  </r>
  <r>
    <x v="55"/>
    <x v="177"/>
    <x v="11"/>
    <x v="11"/>
    <x v="1"/>
    <x v="29"/>
    <x v="32"/>
    <x v="346"/>
    <x v="884"/>
    <x v="0"/>
    <x v="55"/>
    <x v="2"/>
  </r>
  <r>
    <x v="55"/>
    <x v="315"/>
    <x v="2"/>
    <x v="2"/>
    <x v="1"/>
    <x v="29"/>
    <x v="32"/>
    <x v="405"/>
    <x v="3201"/>
    <x v="0"/>
    <x v="55"/>
    <x v="2"/>
  </r>
  <r>
    <x v="55"/>
    <x v="235"/>
    <x v="2"/>
    <x v="2"/>
    <x v="1"/>
    <x v="29"/>
    <x v="32"/>
    <x v="393"/>
    <x v="3202"/>
    <x v="0"/>
    <x v="55"/>
    <x v="2"/>
  </r>
  <r>
    <x v="55"/>
    <x v="305"/>
    <x v="6"/>
    <x v="6"/>
    <x v="1"/>
    <x v="29"/>
    <x v="32"/>
    <x v="331"/>
    <x v="1"/>
    <x v="603"/>
    <x v="55"/>
    <x v="2"/>
  </r>
  <r>
    <x v="55"/>
    <x v="332"/>
    <x v="7"/>
    <x v="7"/>
    <x v="1"/>
    <x v="30"/>
    <x v="32"/>
    <x v="397"/>
    <x v="448"/>
    <x v="0"/>
    <x v="55"/>
    <x v="2"/>
  </r>
  <r>
    <x v="55"/>
    <x v="261"/>
    <x v="8"/>
    <x v="8"/>
    <x v="1"/>
    <x v="30"/>
    <x v="32"/>
    <x v="320"/>
    <x v="3203"/>
    <x v="0"/>
    <x v="55"/>
    <x v="2"/>
  </r>
  <r>
    <x v="55"/>
    <x v="207"/>
    <x v="8"/>
    <x v="8"/>
    <x v="1"/>
    <x v="30"/>
    <x v="32"/>
    <x v="374"/>
    <x v="1505"/>
    <x v="0"/>
    <x v="55"/>
    <x v="2"/>
  </r>
  <r>
    <x v="55"/>
    <x v="194"/>
    <x v="9"/>
    <x v="9"/>
    <x v="1"/>
    <x v="30"/>
    <x v="33"/>
    <x v="390"/>
    <x v="3204"/>
    <x v="0"/>
    <x v="55"/>
    <x v="2"/>
  </r>
  <r>
    <x v="55"/>
    <x v="200"/>
    <x v="11"/>
    <x v="11"/>
    <x v="1"/>
    <x v="30"/>
    <x v="33"/>
    <x v="351"/>
    <x v="3205"/>
    <x v="0"/>
    <x v="55"/>
    <x v="2"/>
  </r>
  <r>
    <x v="55"/>
    <x v="202"/>
    <x v="11"/>
    <x v="11"/>
    <x v="1"/>
    <x v="30"/>
    <x v="32"/>
    <x v="305"/>
    <x v="3206"/>
    <x v="0"/>
    <x v="55"/>
    <x v="2"/>
  </r>
  <r>
    <x v="55"/>
    <x v="182"/>
    <x v="2"/>
    <x v="2"/>
    <x v="1"/>
    <x v="30"/>
    <x v="32"/>
    <x v="392"/>
    <x v="3207"/>
    <x v="0"/>
    <x v="55"/>
    <x v="2"/>
  </r>
  <r>
    <x v="55"/>
    <x v="240"/>
    <x v="2"/>
    <x v="2"/>
    <x v="1"/>
    <x v="30"/>
    <x v="32"/>
    <x v="442"/>
    <x v="3208"/>
    <x v="0"/>
    <x v="55"/>
    <x v="2"/>
  </r>
  <r>
    <x v="55"/>
    <x v="277"/>
    <x v="7"/>
    <x v="7"/>
    <x v="1"/>
    <x v="17"/>
    <x v="32"/>
    <x v="325"/>
    <x v="3209"/>
    <x v="0"/>
    <x v="55"/>
    <x v="2"/>
  </r>
  <r>
    <x v="55"/>
    <x v="332"/>
    <x v="7"/>
    <x v="7"/>
    <x v="1"/>
    <x v="17"/>
    <x v="32"/>
    <x v="397"/>
    <x v="3210"/>
    <x v="0"/>
    <x v="55"/>
    <x v="2"/>
  </r>
  <r>
    <x v="55"/>
    <x v="261"/>
    <x v="8"/>
    <x v="8"/>
    <x v="1"/>
    <x v="17"/>
    <x v="32"/>
    <x v="320"/>
    <x v="3211"/>
    <x v="0"/>
    <x v="55"/>
    <x v="2"/>
  </r>
  <r>
    <x v="55"/>
    <x v="323"/>
    <x v="8"/>
    <x v="8"/>
    <x v="1"/>
    <x v="17"/>
    <x v="32"/>
    <x v="367"/>
    <x v="3212"/>
    <x v="0"/>
    <x v="55"/>
    <x v="2"/>
  </r>
  <r>
    <x v="55"/>
    <x v="208"/>
    <x v="8"/>
    <x v="8"/>
    <x v="1"/>
    <x v="17"/>
    <x v="32"/>
    <x v="377"/>
    <x v="3213"/>
    <x v="0"/>
    <x v="55"/>
    <x v="2"/>
  </r>
  <r>
    <x v="55"/>
    <x v="227"/>
    <x v="9"/>
    <x v="9"/>
    <x v="1"/>
    <x v="17"/>
    <x v="32"/>
    <x v="399"/>
    <x v="3214"/>
    <x v="0"/>
    <x v="55"/>
    <x v="2"/>
  </r>
  <r>
    <x v="55"/>
    <x v="243"/>
    <x v="10"/>
    <x v="10"/>
    <x v="1"/>
    <x v="17"/>
    <x v="32"/>
    <x v="411"/>
    <x v="3215"/>
    <x v="0"/>
    <x v="55"/>
    <x v="2"/>
  </r>
  <r>
    <x v="55"/>
    <x v="268"/>
    <x v="10"/>
    <x v="10"/>
    <x v="1"/>
    <x v="17"/>
    <x v="32"/>
    <x v="339"/>
    <x v="1346"/>
    <x v="0"/>
    <x v="55"/>
    <x v="2"/>
  </r>
  <r>
    <x v="55"/>
    <x v="314"/>
    <x v="6"/>
    <x v="6"/>
    <x v="1"/>
    <x v="17"/>
    <x v="32"/>
    <x v="372"/>
    <x v="1"/>
    <x v="604"/>
    <x v="55"/>
    <x v="2"/>
  </r>
  <r>
    <x v="55"/>
    <x v="266"/>
    <x v="6"/>
    <x v="6"/>
    <x v="1"/>
    <x v="17"/>
    <x v="32"/>
    <x v="370"/>
    <x v="1385"/>
    <x v="0"/>
    <x v="55"/>
    <x v="2"/>
  </r>
  <r>
    <x v="55"/>
    <x v="216"/>
    <x v="2"/>
    <x v="2"/>
    <x v="1"/>
    <x v="31"/>
    <x v="33"/>
    <x v="332"/>
    <x v="2847"/>
    <x v="0"/>
    <x v="55"/>
    <x v="2"/>
  </r>
  <r>
    <x v="55"/>
    <x v="242"/>
    <x v="9"/>
    <x v="9"/>
    <x v="1"/>
    <x v="32"/>
    <x v="32"/>
    <x v="435"/>
    <x v="3216"/>
    <x v="0"/>
    <x v="55"/>
    <x v="2"/>
  </r>
  <r>
    <x v="55"/>
    <x v="242"/>
    <x v="9"/>
    <x v="9"/>
    <x v="1"/>
    <x v="32"/>
    <x v="33"/>
    <x v="435"/>
    <x v="1596"/>
    <x v="0"/>
    <x v="55"/>
    <x v="2"/>
  </r>
  <r>
    <x v="55"/>
    <x v="263"/>
    <x v="10"/>
    <x v="10"/>
    <x v="1"/>
    <x v="18"/>
    <x v="33"/>
    <x v="436"/>
    <x v="3217"/>
    <x v="0"/>
    <x v="55"/>
    <x v="2"/>
  </r>
  <r>
    <x v="56"/>
    <x v="209"/>
    <x v="7"/>
    <x v="7"/>
    <x v="1"/>
    <x v="2"/>
    <x v="33"/>
    <x v="428"/>
    <x v="759"/>
    <x v="0"/>
    <x v="56"/>
    <x v="2"/>
  </r>
  <r>
    <x v="56"/>
    <x v="194"/>
    <x v="9"/>
    <x v="9"/>
    <x v="1"/>
    <x v="2"/>
    <x v="32"/>
    <x v="390"/>
    <x v="1504"/>
    <x v="0"/>
    <x v="56"/>
    <x v="2"/>
  </r>
  <r>
    <x v="56"/>
    <x v="202"/>
    <x v="11"/>
    <x v="11"/>
    <x v="1"/>
    <x v="2"/>
    <x v="33"/>
    <x v="305"/>
    <x v="874"/>
    <x v="0"/>
    <x v="56"/>
    <x v="2"/>
  </r>
  <r>
    <x v="56"/>
    <x v="182"/>
    <x v="2"/>
    <x v="2"/>
    <x v="1"/>
    <x v="2"/>
    <x v="32"/>
    <x v="392"/>
    <x v="1928"/>
    <x v="0"/>
    <x v="56"/>
    <x v="2"/>
  </r>
  <r>
    <x v="56"/>
    <x v="240"/>
    <x v="2"/>
    <x v="2"/>
    <x v="1"/>
    <x v="2"/>
    <x v="32"/>
    <x v="442"/>
    <x v="3218"/>
    <x v="0"/>
    <x v="56"/>
    <x v="2"/>
  </r>
  <r>
    <x v="56"/>
    <x v="308"/>
    <x v="7"/>
    <x v="7"/>
    <x v="1"/>
    <x v="0"/>
    <x v="33"/>
    <x v="333"/>
    <x v="146"/>
    <x v="0"/>
    <x v="56"/>
    <x v="2"/>
  </r>
  <r>
    <x v="56"/>
    <x v="206"/>
    <x v="7"/>
    <x v="7"/>
    <x v="1"/>
    <x v="0"/>
    <x v="33"/>
    <x v="284"/>
    <x v="765"/>
    <x v="0"/>
    <x v="56"/>
    <x v="2"/>
  </r>
  <r>
    <x v="56"/>
    <x v="192"/>
    <x v="8"/>
    <x v="8"/>
    <x v="1"/>
    <x v="0"/>
    <x v="33"/>
    <x v="300"/>
    <x v="759"/>
    <x v="0"/>
    <x v="56"/>
    <x v="2"/>
  </r>
  <r>
    <x v="56"/>
    <x v="320"/>
    <x v="8"/>
    <x v="8"/>
    <x v="1"/>
    <x v="0"/>
    <x v="33"/>
    <x v="398"/>
    <x v="874"/>
    <x v="0"/>
    <x v="56"/>
    <x v="2"/>
  </r>
  <r>
    <x v="56"/>
    <x v="292"/>
    <x v="9"/>
    <x v="9"/>
    <x v="1"/>
    <x v="0"/>
    <x v="33"/>
    <x v="352"/>
    <x v="759"/>
    <x v="0"/>
    <x v="56"/>
    <x v="2"/>
  </r>
  <r>
    <x v="56"/>
    <x v="303"/>
    <x v="9"/>
    <x v="9"/>
    <x v="1"/>
    <x v="0"/>
    <x v="33"/>
    <x v="327"/>
    <x v="934"/>
    <x v="0"/>
    <x v="56"/>
    <x v="2"/>
  </r>
  <r>
    <x v="56"/>
    <x v="197"/>
    <x v="9"/>
    <x v="9"/>
    <x v="1"/>
    <x v="0"/>
    <x v="33"/>
    <x v="432"/>
    <x v="759"/>
    <x v="0"/>
    <x v="56"/>
    <x v="2"/>
  </r>
  <r>
    <x v="56"/>
    <x v="198"/>
    <x v="10"/>
    <x v="10"/>
    <x v="1"/>
    <x v="0"/>
    <x v="33"/>
    <x v="338"/>
    <x v="146"/>
    <x v="0"/>
    <x v="56"/>
    <x v="2"/>
  </r>
  <r>
    <x v="56"/>
    <x v="310"/>
    <x v="10"/>
    <x v="10"/>
    <x v="1"/>
    <x v="0"/>
    <x v="33"/>
    <x v="335"/>
    <x v="146"/>
    <x v="0"/>
    <x v="56"/>
    <x v="2"/>
  </r>
  <r>
    <x v="56"/>
    <x v="317"/>
    <x v="10"/>
    <x v="10"/>
    <x v="1"/>
    <x v="0"/>
    <x v="33"/>
    <x v="401"/>
    <x v="759"/>
    <x v="0"/>
    <x v="56"/>
    <x v="2"/>
  </r>
  <r>
    <x v="56"/>
    <x v="243"/>
    <x v="10"/>
    <x v="10"/>
    <x v="1"/>
    <x v="0"/>
    <x v="33"/>
    <x v="411"/>
    <x v="874"/>
    <x v="0"/>
    <x v="56"/>
    <x v="2"/>
  </r>
  <r>
    <x v="56"/>
    <x v="186"/>
    <x v="10"/>
    <x v="10"/>
    <x v="1"/>
    <x v="0"/>
    <x v="33"/>
    <x v="321"/>
    <x v="765"/>
    <x v="0"/>
    <x v="56"/>
    <x v="2"/>
  </r>
  <r>
    <x v="56"/>
    <x v="329"/>
    <x v="10"/>
    <x v="10"/>
    <x v="1"/>
    <x v="0"/>
    <x v="33"/>
    <x v="380"/>
    <x v="874"/>
    <x v="0"/>
    <x v="56"/>
    <x v="2"/>
  </r>
  <r>
    <x v="56"/>
    <x v="176"/>
    <x v="10"/>
    <x v="10"/>
    <x v="1"/>
    <x v="0"/>
    <x v="33"/>
    <x v="412"/>
    <x v="765"/>
    <x v="0"/>
    <x v="56"/>
    <x v="2"/>
  </r>
  <r>
    <x v="56"/>
    <x v="200"/>
    <x v="11"/>
    <x v="11"/>
    <x v="1"/>
    <x v="0"/>
    <x v="33"/>
    <x v="351"/>
    <x v="874"/>
    <x v="0"/>
    <x v="56"/>
    <x v="2"/>
  </r>
  <r>
    <x v="56"/>
    <x v="325"/>
    <x v="11"/>
    <x v="11"/>
    <x v="1"/>
    <x v="0"/>
    <x v="33"/>
    <x v="421"/>
    <x v="899"/>
    <x v="0"/>
    <x v="56"/>
    <x v="2"/>
  </r>
  <r>
    <x v="56"/>
    <x v="216"/>
    <x v="2"/>
    <x v="2"/>
    <x v="1"/>
    <x v="0"/>
    <x v="33"/>
    <x v="332"/>
    <x v="146"/>
    <x v="0"/>
    <x v="56"/>
    <x v="2"/>
  </r>
  <r>
    <x v="56"/>
    <x v="257"/>
    <x v="2"/>
    <x v="2"/>
    <x v="1"/>
    <x v="0"/>
    <x v="33"/>
    <x v="410"/>
    <x v="759"/>
    <x v="0"/>
    <x v="56"/>
    <x v="2"/>
  </r>
  <r>
    <x v="56"/>
    <x v="217"/>
    <x v="6"/>
    <x v="6"/>
    <x v="1"/>
    <x v="0"/>
    <x v="33"/>
    <x v="323"/>
    <x v="874"/>
    <x v="0"/>
    <x v="56"/>
    <x v="2"/>
  </r>
  <r>
    <x v="56"/>
    <x v="265"/>
    <x v="6"/>
    <x v="6"/>
    <x v="1"/>
    <x v="0"/>
    <x v="33"/>
    <x v="386"/>
    <x v="874"/>
    <x v="0"/>
    <x v="56"/>
    <x v="2"/>
  </r>
  <r>
    <x v="56"/>
    <x v="313"/>
    <x v="6"/>
    <x v="6"/>
    <x v="1"/>
    <x v="0"/>
    <x v="33"/>
    <x v="341"/>
    <x v="146"/>
    <x v="0"/>
    <x v="56"/>
    <x v="2"/>
  </r>
  <r>
    <x v="56"/>
    <x v="174"/>
    <x v="6"/>
    <x v="6"/>
    <x v="1"/>
    <x v="0"/>
    <x v="33"/>
    <x v="282"/>
    <x v="874"/>
    <x v="0"/>
    <x v="56"/>
    <x v="2"/>
  </r>
  <r>
    <x v="56"/>
    <x v="205"/>
    <x v="7"/>
    <x v="7"/>
    <x v="1"/>
    <x v="1"/>
    <x v="33"/>
    <x v="299"/>
    <x v="874"/>
    <x v="0"/>
    <x v="56"/>
    <x v="2"/>
  </r>
  <r>
    <x v="56"/>
    <x v="209"/>
    <x v="7"/>
    <x v="7"/>
    <x v="1"/>
    <x v="1"/>
    <x v="33"/>
    <x v="428"/>
    <x v="759"/>
    <x v="0"/>
    <x v="56"/>
    <x v="2"/>
  </r>
  <r>
    <x v="56"/>
    <x v="320"/>
    <x v="8"/>
    <x v="8"/>
    <x v="1"/>
    <x v="1"/>
    <x v="33"/>
    <x v="398"/>
    <x v="874"/>
    <x v="0"/>
    <x v="56"/>
    <x v="2"/>
  </r>
  <r>
    <x v="56"/>
    <x v="212"/>
    <x v="10"/>
    <x v="10"/>
    <x v="1"/>
    <x v="1"/>
    <x v="33"/>
    <x v="319"/>
    <x v="759"/>
    <x v="0"/>
    <x v="56"/>
    <x v="2"/>
  </r>
  <r>
    <x v="56"/>
    <x v="186"/>
    <x v="10"/>
    <x v="10"/>
    <x v="1"/>
    <x v="1"/>
    <x v="33"/>
    <x v="321"/>
    <x v="874"/>
    <x v="0"/>
    <x v="56"/>
    <x v="2"/>
  </r>
  <r>
    <x v="56"/>
    <x v="248"/>
    <x v="10"/>
    <x v="10"/>
    <x v="1"/>
    <x v="1"/>
    <x v="33"/>
    <x v="304"/>
    <x v="874"/>
    <x v="0"/>
    <x v="56"/>
    <x v="2"/>
  </r>
  <r>
    <x v="56"/>
    <x v="273"/>
    <x v="11"/>
    <x v="11"/>
    <x v="1"/>
    <x v="1"/>
    <x v="33"/>
    <x v="354"/>
    <x v="146"/>
    <x v="0"/>
    <x v="56"/>
    <x v="2"/>
  </r>
  <r>
    <x v="56"/>
    <x v="300"/>
    <x v="2"/>
    <x v="2"/>
    <x v="1"/>
    <x v="1"/>
    <x v="33"/>
    <x v="316"/>
    <x v="759"/>
    <x v="0"/>
    <x v="56"/>
    <x v="2"/>
  </r>
  <r>
    <x v="56"/>
    <x v="204"/>
    <x v="6"/>
    <x v="6"/>
    <x v="1"/>
    <x v="1"/>
    <x v="33"/>
    <x v="317"/>
    <x v="874"/>
    <x v="0"/>
    <x v="56"/>
    <x v="2"/>
  </r>
  <r>
    <x v="56"/>
    <x v="188"/>
    <x v="6"/>
    <x v="6"/>
    <x v="1"/>
    <x v="1"/>
    <x v="33"/>
    <x v="407"/>
    <x v="759"/>
    <x v="0"/>
    <x v="56"/>
    <x v="2"/>
  </r>
  <r>
    <x v="56"/>
    <x v="218"/>
    <x v="6"/>
    <x v="6"/>
    <x v="1"/>
    <x v="1"/>
    <x v="33"/>
    <x v="451"/>
    <x v="759"/>
    <x v="0"/>
    <x v="56"/>
    <x v="2"/>
  </r>
  <r>
    <x v="56"/>
    <x v="190"/>
    <x v="6"/>
    <x v="6"/>
    <x v="1"/>
    <x v="1"/>
    <x v="33"/>
    <x v="342"/>
    <x v="874"/>
    <x v="0"/>
    <x v="56"/>
    <x v="2"/>
  </r>
  <r>
    <x v="57"/>
    <x v="219"/>
    <x v="9"/>
    <x v="9"/>
    <x v="1"/>
    <x v="2"/>
    <x v="33"/>
    <x v="308"/>
    <x v="874"/>
    <x v="0"/>
    <x v="57"/>
    <x v="2"/>
  </r>
  <r>
    <x v="57"/>
    <x v="201"/>
    <x v="11"/>
    <x v="11"/>
    <x v="1"/>
    <x v="2"/>
    <x v="33"/>
    <x v="422"/>
    <x v="874"/>
    <x v="0"/>
    <x v="57"/>
    <x v="2"/>
  </r>
  <r>
    <x v="57"/>
    <x v="294"/>
    <x v="11"/>
    <x v="11"/>
    <x v="1"/>
    <x v="2"/>
    <x v="33"/>
    <x v="382"/>
    <x v="874"/>
    <x v="0"/>
    <x v="57"/>
    <x v="2"/>
  </r>
  <r>
    <x v="57"/>
    <x v="277"/>
    <x v="7"/>
    <x v="7"/>
    <x v="1"/>
    <x v="0"/>
    <x v="33"/>
    <x v="325"/>
    <x v="874"/>
    <x v="0"/>
    <x v="57"/>
    <x v="2"/>
  </r>
  <r>
    <x v="57"/>
    <x v="327"/>
    <x v="7"/>
    <x v="7"/>
    <x v="1"/>
    <x v="0"/>
    <x v="33"/>
    <x v="387"/>
    <x v="1132"/>
    <x v="0"/>
    <x v="57"/>
    <x v="2"/>
  </r>
  <r>
    <x v="57"/>
    <x v="278"/>
    <x v="7"/>
    <x v="7"/>
    <x v="1"/>
    <x v="0"/>
    <x v="33"/>
    <x v="450"/>
    <x v="765"/>
    <x v="0"/>
    <x v="57"/>
    <x v="2"/>
  </r>
  <r>
    <x v="57"/>
    <x v="179"/>
    <x v="7"/>
    <x v="7"/>
    <x v="1"/>
    <x v="0"/>
    <x v="33"/>
    <x v="415"/>
    <x v="874"/>
    <x v="0"/>
    <x v="57"/>
    <x v="2"/>
  </r>
  <r>
    <x v="57"/>
    <x v="259"/>
    <x v="7"/>
    <x v="7"/>
    <x v="1"/>
    <x v="0"/>
    <x v="33"/>
    <x v="355"/>
    <x v="874"/>
    <x v="0"/>
    <x v="57"/>
    <x v="2"/>
  </r>
  <r>
    <x v="57"/>
    <x v="225"/>
    <x v="7"/>
    <x v="7"/>
    <x v="1"/>
    <x v="0"/>
    <x v="33"/>
    <x v="416"/>
    <x v="765"/>
    <x v="0"/>
    <x v="57"/>
    <x v="2"/>
  </r>
  <r>
    <x v="57"/>
    <x v="309"/>
    <x v="7"/>
    <x v="7"/>
    <x v="1"/>
    <x v="0"/>
    <x v="33"/>
    <x v="334"/>
    <x v="759"/>
    <x v="0"/>
    <x v="57"/>
    <x v="2"/>
  </r>
  <r>
    <x v="57"/>
    <x v="209"/>
    <x v="7"/>
    <x v="7"/>
    <x v="1"/>
    <x v="0"/>
    <x v="33"/>
    <x v="428"/>
    <x v="952"/>
    <x v="0"/>
    <x v="57"/>
    <x v="2"/>
  </r>
  <r>
    <x v="57"/>
    <x v="332"/>
    <x v="7"/>
    <x v="7"/>
    <x v="1"/>
    <x v="0"/>
    <x v="33"/>
    <x v="397"/>
    <x v="934"/>
    <x v="0"/>
    <x v="57"/>
    <x v="2"/>
  </r>
  <r>
    <x v="57"/>
    <x v="210"/>
    <x v="7"/>
    <x v="7"/>
    <x v="1"/>
    <x v="0"/>
    <x v="33"/>
    <x v="418"/>
    <x v="1182"/>
    <x v="0"/>
    <x v="57"/>
    <x v="2"/>
  </r>
  <r>
    <x v="57"/>
    <x v="251"/>
    <x v="8"/>
    <x v="8"/>
    <x v="1"/>
    <x v="0"/>
    <x v="33"/>
    <x v="291"/>
    <x v="859"/>
    <x v="0"/>
    <x v="57"/>
    <x v="2"/>
  </r>
  <r>
    <x v="57"/>
    <x v="192"/>
    <x v="8"/>
    <x v="8"/>
    <x v="1"/>
    <x v="0"/>
    <x v="33"/>
    <x v="300"/>
    <x v="759"/>
    <x v="0"/>
    <x v="57"/>
    <x v="2"/>
  </r>
  <r>
    <x v="57"/>
    <x v="254"/>
    <x v="8"/>
    <x v="8"/>
    <x v="1"/>
    <x v="0"/>
    <x v="33"/>
    <x v="326"/>
    <x v="765"/>
    <x v="0"/>
    <x v="57"/>
    <x v="2"/>
  </r>
  <r>
    <x v="57"/>
    <x v="320"/>
    <x v="8"/>
    <x v="8"/>
    <x v="1"/>
    <x v="0"/>
    <x v="33"/>
    <x v="398"/>
    <x v="874"/>
    <x v="0"/>
    <x v="57"/>
    <x v="2"/>
  </r>
  <r>
    <x v="57"/>
    <x v="261"/>
    <x v="8"/>
    <x v="8"/>
    <x v="1"/>
    <x v="0"/>
    <x v="33"/>
    <x v="320"/>
    <x v="765"/>
    <x v="0"/>
    <x v="57"/>
    <x v="2"/>
  </r>
  <r>
    <x v="57"/>
    <x v="323"/>
    <x v="8"/>
    <x v="8"/>
    <x v="1"/>
    <x v="0"/>
    <x v="33"/>
    <x v="367"/>
    <x v="765"/>
    <x v="0"/>
    <x v="57"/>
    <x v="2"/>
  </r>
  <r>
    <x v="57"/>
    <x v="245"/>
    <x v="8"/>
    <x v="8"/>
    <x v="1"/>
    <x v="0"/>
    <x v="33"/>
    <x v="285"/>
    <x v="1132"/>
    <x v="0"/>
    <x v="57"/>
    <x v="2"/>
  </r>
  <r>
    <x v="57"/>
    <x v="196"/>
    <x v="8"/>
    <x v="8"/>
    <x v="1"/>
    <x v="0"/>
    <x v="33"/>
    <x v="375"/>
    <x v="874"/>
    <x v="0"/>
    <x v="57"/>
    <x v="2"/>
  </r>
  <r>
    <x v="57"/>
    <x v="226"/>
    <x v="8"/>
    <x v="8"/>
    <x v="1"/>
    <x v="0"/>
    <x v="33"/>
    <x v="376"/>
    <x v="874"/>
    <x v="0"/>
    <x v="57"/>
    <x v="2"/>
  </r>
  <r>
    <x v="57"/>
    <x v="173"/>
    <x v="8"/>
    <x v="8"/>
    <x v="1"/>
    <x v="0"/>
    <x v="33"/>
    <x v="378"/>
    <x v="146"/>
    <x v="0"/>
    <x v="57"/>
    <x v="2"/>
  </r>
  <r>
    <x v="57"/>
    <x v="185"/>
    <x v="8"/>
    <x v="8"/>
    <x v="1"/>
    <x v="0"/>
    <x v="33"/>
    <x v="296"/>
    <x v="146"/>
    <x v="0"/>
    <x v="57"/>
    <x v="2"/>
  </r>
  <r>
    <x v="57"/>
    <x v="337"/>
    <x v="9"/>
    <x v="9"/>
    <x v="1"/>
    <x v="0"/>
    <x v="33"/>
    <x v="424"/>
    <x v="933"/>
    <x v="0"/>
    <x v="57"/>
    <x v="2"/>
  </r>
  <r>
    <x v="57"/>
    <x v="303"/>
    <x v="9"/>
    <x v="9"/>
    <x v="1"/>
    <x v="0"/>
    <x v="33"/>
    <x v="327"/>
    <x v="146"/>
    <x v="0"/>
    <x v="57"/>
    <x v="2"/>
  </r>
  <r>
    <x v="57"/>
    <x v="290"/>
    <x v="9"/>
    <x v="9"/>
    <x v="1"/>
    <x v="0"/>
    <x v="33"/>
    <x v="302"/>
    <x v="759"/>
    <x v="0"/>
    <x v="57"/>
    <x v="2"/>
  </r>
  <r>
    <x v="57"/>
    <x v="197"/>
    <x v="9"/>
    <x v="9"/>
    <x v="1"/>
    <x v="0"/>
    <x v="33"/>
    <x v="432"/>
    <x v="859"/>
    <x v="0"/>
    <x v="57"/>
    <x v="2"/>
  </r>
  <r>
    <x v="57"/>
    <x v="242"/>
    <x v="9"/>
    <x v="9"/>
    <x v="1"/>
    <x v="0"/>
    <x v="33"/>
    <x v="435"/>
    <x v="874"/>
    <x v="0"/>
    <x v="57"/>
    <x v="2"/>
  </r>
  <r>
    <x v="57"/>
    <x v="338"/>
    <x v="9"/>
    <x v="9"/>
    <x v="1"/>
    <x v="0"/>
    <x v="33"/>
    <x v="425"/>
    <x v="759"/>
    <x v="0"/>
    <x v="57"/>
    <x v="2"/>
  </r>
  <r>
    <x v="57"/>
    <x v="178"/>
    <x v="9"/>
    <x v="9"/>
    <x v="1"/>
    <x v="0"/>
    <x v="33"/>
    <x v="353"/>
    <x v="759"/>
    <x v="0"/>
    <x v="57"/>
    <x v="2"/>
  </r>
  <r>
    <x v="57"/>
    <x v="331"/>
    <x v="9"/>
    <x v="9"/>
    <x v="1"/>
    <x v="0"/>
    <x v="33"/>
    <x v="391"/>
    <x v="874"/>
    <x v="0"/>
    <x v="57"/>
    <x v="2"/>
  </r>
  <r>
    <x v="57"/>
    <x v="291"/>
    <x v="9"/>
    <x v="9"/>
    <x v="1"/>
    <x v="0"/>
    <x v="33"/>
    <x v="303"/>
    <x v="874"/>
    <x v="0"/>
    <x v="57"/>
    <x v="2"/>
  </r>
  <r>
    <x v="57"/>
    <x v="230"/>
    <x v="9"/>
    <x v="9"/>
    <x v="1"/>
    <x v="0"/>
    <x v="33"/>
    <x v="283"/>
    <x v="874"/>
    <x v="0"/>
    <x v="57"/>
    <x v="2"/>
  </r>
  <r>
    <x v="57"/>
    <x v="198"/>
    <x v="10"/>
    <x v="10"/>
    <x v="1"/>
    <x v="0"/>
    <x v="33"/>
    <x v="338"/>
    <x v="874"/>
    <x v="0"/>
    <x v="57"/>
    <x v="2"/>
  </r>
  <r>
    <x v="57"/>
    <x v="286"/>
    <x v="10"/>
    <x v="10"/>
    <x v="1"/>
    <x v="0"/>
    <x v="33"/>
    <x v="297"/>
    <x v="1182"/>
    <x v="0"/>
    <x v="57"/>
    <x v="2"/>
  </r>
  <r>
    <x v="57"/>
    <x v="212"/>
    <x v="10"/>
    <x v="10"/>
    <x v="1"/>
    <x v="0"/>
    <x v="33"/>
    <x v="319"/>
    <x v="759"/>
    <x v="0"/>
    <x v="57"/>
    <x v="2"/>
  </r>
  <r>
    <x v="57"/>
    <x v="317"/>
    <x v="10"/>
    <x v="10"/>
    <x v="1"/>
    <x v="0"/>
    <x v="33"/>
    <x v="401"/>
    <x v="874"/>
    <x v="0"/>
    <x v="57"/>
    <x v="2"/>
  </r>
  <r>
    <x v="57"/>
    <x v="231"/>
    <x v="10"/>
    <x v="10"/>
    <x v="1"/>
    <x v="0"/>
    <x v="33"/>
    <x v="402"/>
    <x v="874"/>
    <x v="0"/>
    <x v="57"/>
    <x v="2"/>
  </r>
  <r>
    <x v="57"/>
    <x v="239"/>
    <x v="10"/>
    <x v="10"/>
    <x v="1"/>
    <x v="0"/>
    <x v="33"/>
    <x v="419"/>
    <x v="759"/>
    <x v="0"/>
    <x v="57"/>
    <x v="2"/>
  </r>
  <r>
    <x v="57"/>
    <x v="180"/>
    <x v="10"/>
    <x v="10"/>
    <x v="1"/>
    <x v="0"/>
    <x v="33"/>
    <x v="452"/>
    <x v="759"/>
    <x v="0"/>
    <x v="57"/>
    <x v="2"/>
  </r>
  <r>
    <x v="57"/>
    <x v="268"/>
    <x v="10"/>
    <x v="10"/>
    <x v="1"/>
    <x v="0"/>
    <x v="33"/>
    <x v="339"/>
    <x v="759"/>
    <x v="0"/>
    <x v="57"/>
    <x v="2"/>
  </r>
  <r>
    <x v="57"/>
    <x v="232"/>
    <x v="10"/>
    <x v="10"/>
    <x v="1"/>
    <x v="0"/>
    <x v="33"/>
    <x v="290"/>
    <x v="874"/>
    <x v="0"/>
    <x v="57"/>
    <x v="2"/>
  </r>
  <r>
    <x v="57"/>
    <x v="186"/>
    <x v="10"/>
    <x v="10"/>
    <x v="1"/>
    <x v="0"/>
    <x v="33"/>
    <x v="321"/>
    <x v="759"/>
    <x v="0"/>
    <x v="57"/>
    <x v="2"/>
  </r>
  <r>
    <x v="57"/>
    <x v="329"/>
    <x v="10"/>
    <x v="10"/>
    <x v="1"/>
    <x v="0"/>
    <x v="33"/>
    <x v="380"/>
    <x v="934"/>
    <x v="0"/>
    <x v="57"/>
    <x v="2"/>
  </r>
  <r>
    <x v="57"/>
    <x v="339"/>
    <x v="10"/>
    <x v="10"/>
    <x v="1"/>
    <x v="0"/>
    <x v="33"/>
    <x v="427"/>
    <x v="146"/>
    <x v="0"/>
    <x v="57"/>
    <x v="2"/>
  </r>
  <r>
    <x v="57"/>
    <x v="248"/>
    <x v="10"/>
    <x v="10"/>
    <x v="1"/>
    <x v="0"/>
    <x v="33"/>
    <x v="304"/>
    <x v="874"/>
    <x v="0"/>
    <x v="57"/>
    <x v="2"/>
  </r>
  <r>
    <x v="57"/>
    <x v="233"/>
    <x v="10"/>
    <x v="10"/>
    <x v="1"/>
    <x v="0"/>
    <x v="33"/>
    <x v="344"/>
    <x v="759"/>
    <x v="0"/>
    <x v="57"/>
    <x v="2"/>
  </r>
  <r>
    <x v="57"/>
    <x v="199"/>
    <x v="10"/>
    <x v="10"/>
    <x v="1"/>
    <x v="0"/>
    <x v="33"/>
    <x v="298"/>
    <x v="759"/>
    <x v="0"/>
    <x v="57"/>
    <x v="2"/>
  </r>
  <r>
    <x v="57"/>
    <x v="269"/>
    <x v="11"/>
    <x v="11"/>
    <x v="1"/>
    <x v="0"/>
    <x v="33"/>
    <x v="403"/>
    <x v="146"/>
    <x v="0"/>
    <x v="57"/>
    <x v="2"/>
  </r>
  <r>
    <x v="57"/>
    <x v="282"/>
    <x v="11"/>
    <x v="11"/>
    <x v="1"/>
    <x v="0"/>
    <x v="33"/>
    <x v="358"/>
    <x v="1132"/>
    <x v="0"/>
    <x v="57"/>
    <x v="2"/>
  </r>
  <r>
    <x v="57"/>
    <x v="187"/>
    <x v="11"/>
    <x v="11"/>
    <x v="1"/>
    <x v="0"/>
    <x v="33"/>
    <x v="328"/>
    <x v="146"/>
    <x v="0"/>
    <x v="57"/>
    <x v="2"/>
  </r>
  <r>
    <x v="57"/>
    <x v="220"/>
    <x v="11"/>
    <x v="11"/>
    <x v="1"/>
    <x v="0"/>
    <x v="33"/>
    <x v="309"/>
    <x v="759"/>
    <x v="0"/>
    <x v="57"/>
    <x v="2"/>
  </r>
  <r>
    <x v="57"/>
    <x v="177"/>
    <x v="11"/>
    <x v="11"/>
    <x v="1"/>
    <x v="0"/>
    <x v="33"/>
    <x v="346"/>
    <x v="759"/>
    <x v="0"/>
    <x v="57"/>
    <x v="2"/>
  </r>
  <r>
    <x v="57"/>
    <x v="201"/>
    <x v="11"/>
    <x v="11"/>
    <x v="1"/>
    <x v="0"/>
    <x v="33"/>
    <x v="422"/>
    <x v="759"/>
    <x v="0"/>
    <x v="57"/>
    <x v="2"/>
  </r>
  <r>
    <x v="57"/>
    <x v="249"/>
    <x v="11"/>
    <x v="11"/>
    <x v="1"/>
    <x v="0"/>
    <x v="33"/>
    <x v="359"/>
    <x v="874"/>
    <x v="0"/>
    <x v="57"/>
    <x v="2"/>
  </r>
  <r>
    <x v="57"/>
    <x v="302"/>
    <x v="11"/>
    <x v="11"/>
    <x v="1"/>
    <x v="0"/>
    <x v="33"/>
    <x v="324"/>
    <x v="982"/>
    <x v="0"/>
    <x v="57"/>
    <x v="2"/>
  </r>
  <r>
    <x v="57"/>
    <x v="202"/>
    <x v="11"/>
    <x v="11"/>
    <x v="1"/>
    <x v="0"/>
    <x v="33"/>
    <x v="305"/>
    <x v="759"/>
    <x v="0"/>
    <x v="57"/>
    <x v="2"/>
  </r>
  <r>
    <x v="57"/>
    <x v="273"/>
    <x v="11"/>
    <x v="11"/>
    <x v="1"/>
    <x v="0"/>
    <x v="33"/>
    <x v="354"/>
    <x v="874"/>
    <x v="0"/>
    <x v="57"/>
    <x v="2"/>
  </r>
  <r>
    <x v="57"/>
    <x v="311"/>
    <x v="11"/>
    <x v="11"/>
    <x v="1"/>
    <x v="0"/>
    <x v="33"/>
    <x v="440"/>
    <x v="874"/>
    <x v="0"/>
    <x v="57"/>
    <x v="2"/>
  </r>
  <r>
    <x v="57"/>
    <x v="181"/>
    <x v="11"/>
    <x v="11"/>
    <x v="1"/>
    <x v="0"/>
    <x v="33"/>
    <x v="362"/>
    <x v="874"/>
    <x v="0"/>
    <x v="57"/>
    <x v="2"/>
  </r>
  <r>
    <x v="57"/>
    <x v="274"/>
    <x v="11"/>
    <x v="11"/>
    <x v="1"/>
    <x v="0"/>
    <x v="33"/>
    <x v="404"/>
    <x v="759"/>
    <x v="0"/>
    <x v="57"/>
    <x v="2"/>
  </r>
  <r>
    <x v="57"/>
    <x v="275"/>
    <x v="11"/>
    <x v="11"/>
    <x v="1"/>
    <x v="0"/>
    <x v="33"/>
    <x v="307"/>
    <x v="874"/>
    <x v="0"/>
    <x v="57"/>
    <x v="2"/>
  </r>
  <r>
    <x v="57"/>
    <x v="294"/>
    <x v="11"/>
    <x v="11"/>
    <x v="1"/>
    <x v="0"/>
    <x v="33"/>
    <x v="382"/>
    <x v="874"/>
    <x v="0"/>
    <x v="57"/>
    <x v="2"/>
  </r>
  <r>
    <x v="57"/>
    <x v="300"/>
    <x v="2"/>
    <x v="2"/>
    <x v="1"/>
    <x v="0"/>
    <x v="33"/>
    <x v="316"/>
    <x v="859"/>
    <x v="0"/>
    <x v="57"/>
    <x v="2"/>
  </r>
  <r>
    <x v="57"/>
    <x v="284"/>
    <x v="2"/>
    <x v="2"/>
    <x v="1"/>
    <x v="0"/>
    <x v="33"/>
    <x v="383"/>
    <x v="1182"/>
    <x v="0"/>
    <x v="57"/>
    <x v="2"/>
  </r>
  <r>
    <x v="57"/>
    <x v="222"/>
    <x v="2"/>
    <x v="2"/>
    <x v="1"/>
    <x v="0"/>
    <x v="33"/>
    <x v="384"/>
    <x v="874"/>
    <x v="0"/>
    <x v="57"/>
    <x v="2"/>
  </r>
  <r>
    <x v="57"/>
    <x v="307"/>
    <x v="2"/>
    <x v="2"/>
    <x v="1"/>
    <x v="0"/>
    <x v="33"/>
    <x v="441"/>
    <x v="759"/>
    <x v="0"/>
    <x v="57"/>
    <x v="2"/>
  </r>
  <r>
    <x v="57"/>
    <x v="270"/>
    <x v="2"/>
    <x v="2"/>
    <x v="1"/>
    <x v="0"/>
    <x v="33"/>
    <x v="363"/>
    <x v="759"/>
    <x v="0"/>
    <x v="57"/>
    <x v="2"/>
  </r>
  <r>
    <x v="57"/>
    <x v="216"/>
    <x v="2"/>
    <x v="2"/>
    <x v="1"/>
    <x v="0"/>
    <x v="33"/>
    <x v="332"/>
    <x v="874"/>
    <x v="0"/>
    <x v="57"/>
    <x v="2"/>
  </r>
  <r>
    <x v="57"/>
    <x v="240"/>
    <x v="2"/>
    <x v="2"/>
    <x v="1"/>
    <x v="0"/>
    <x v="33"/>
    <x v="442"/>
    <x v="1132"/>
    <x v="0"/>
    <x v="57"/>
    <x v="2"/>
  </r>
  <r>
    <x v="57"/>
    <x v="223"/>
    <x v="2"/>
    <x v="2"/>
    <x v="1"/>
    <x v="0"/>
    <x v="33"/>
    <x v="434"/>
    <x v="146"/>
    <x v="0"/>
    <x v="57"/>
    <x v="2"/>
  </r>
  <r>
    <x v="57"/>
    <x v="316"/>
    <x v="2"/>
    <x v="2"/>
    <x v="1"/>
    <x v="0"/>
    <x v="33"/>
    <x v="348"/>
    <x v="874"/>
    <x v="0"/>
    <x v="57"/>
    <x v="2"/>
  </r>
  <r>
    <x v="57"/>
    <x v="276"/>
    <x v="2"/>
    <x v="2"/>
    <x v="1"/>
    <x v="0"/>
    <x v="33"/>
    <x v="385"/>
    <x v="874"/>
    <x v="0"/>
    <x v="57"/>
    <x v="2"/>
  </r>
  <r>
    <x v="57"/>
    <x v="304"/>
    <x v="2"/>
    <x v="2"/>
    <x v="1"/>
    <x v="0"/>
    <x v="33"/>
    <x v="329"/>
    <x v="874"/>
    <x v="0"/>
    <x v="57"/>
    <x v="2"/>
  </r>
  <r>
    <x v="57"/>
    <x v="183"/>
    <x v="2"/>
    <x v="2"/>
    <x v="1"/>
    <x v="0"/>
    <x v="33"/>
    <x v="330"/>
    <x v="759"/>
    <x v="0"/>
    <x v="57"/>
    <x v="2"/>
  </r>
  <r>
    <x v="57"/>
    <x v="235"/>
    <x v="2"/>
    <x v="2"/>
    <x v="1"/>
    <x v="0"/>
    <x v="33"/>
    <x v="393"/>
    <x v="874"/>
    <x v="0"/>
    <x v="57"/>
    <x v="2"/>
  </r>
  <r>
    <x v="57"/>
    <x v="246"/>
    <x v="2"/>
    <x v="2"/>
    <x v="1"/>
    <x v="0"/>
    <x v="33"/>
    <x v="287"/>
    <x v="874"/>
    <x v="0"/>
    <x v="57"/>
    <x v="2"/>
  </r>
  <r>
    <x v="57"/>
    <x v="264"/>
    <x v="6"/>
    <x v="6"/>
    <x v="1"/>
    <x v="0"/>
    <x v="33"/>
    <x v="311"/>
    <x v="759"/>
    <x v="0"/>
    <x v="57"/>
    <x v="2"/>
  </r>
  <r>
    <x v="57"/>
    <x v="281"/>
    <x v="6"/>
    <x v="6"/>
    <x v="1"/>
    <x v="0"/>
    <x v="33"/>
    <x v="395"/>
    <x v="874"/>
    <x v="0"/>
    <x v="57"/>
    <x v="2"/>
  </r>
  <r>
    <x v="57"/>
    <x v="285"/>
    <x v="6"/>
    <x v="6"/>
    <x v="1"/>
    <x v="0"/>
    <x v="33"/>
    <x v="409"/>
    <x v="146"/>
    <x v="0"/>
    <x v="57"/>
    <x v="2"/>
  </r>
  <r>
    <x v="57"/>
    <x v="217"/>
    <x v="6"/>
    <x v="6"/>
    <x v="1"/>
    <x v="0"/>
    <x v="33"/>
    <x v="323"/>
    <x v="899"/>
    <x v="0"/>
    <x v="57"/>
    <x v="2"/>
  </r>
  <r>
    <x v="57"/>
    <x v="265"/>
    <x v="6"/>
    <x v="6"/>
    <x v="1"/>
    <x v="0"/>
    <x v="33"/>
    <x v="386"/>
    <x v="146"/>
    <x v="0"/>
    <x v="57"/>
    <x v="2"/>
  </r>
  <r>
    <x v="57"/>
    <x v="184"/>
    <x v="6"/>
    <x v="6"/>
    <x v="1"/>
    <x v="0"/>
    <x v="33"/>
    <x v="413"/>
    <x v="874"/>
    <x v="0"/>
    <x v="57"/>
    <x v="2"/>
  </r>
  <r>
    <x v="57"/>
    <x v="314"/>
    <x v="6"/>
    <x v="6"/>
    <x v="1"/>
    <x v="0"/>
    <x v="33"/>
    <x v="372"/>
    <x v="874"/>
    <x v="0"/>
    <x v="57"/>
    <x v="2"/>
  </r>
  <r>
    <x v="57"/>
    <x v="296"/>
    <x v="6"/>
    <x v="6"/>
    <x v="1"/>
    <x v="0"/>
    <x v="33"/>
    <x v="312"/>
    <x v="759"/>
    <x v="0"/>
    <x v="57"/>
    <x v="2"/>
  </r>
  <r>
    <x v="57"/>
    <x v="204"/>
    <x v="6"/>
    <x v="6"/>
    <x v="1"/>
    <x v="0"/>
    <x v="33"/>
    <x v="317"/>
    <x v="759"/>
    <x v="0"/>
    <x v="57"/>
    <x v="2"/>
  </r>
  <r>
    <x v="57"/>
    <x v="297"/>
    <x v="6"/>
    <x v="6"/>
    <x v="1"/>
    <x v="0"/>
    <x v="33"/>
    <x v="313"/>
    <x v="934"/>
    <x v="0"/>
    <x v="57"/>
    <x v="2"/>
  </r>
  <r>
    <x v="57"/>
    <x v="236"/>
    <x v="6"/>
    <x v="6"/>
    <x v="1"/>
    <x v="0"/>
    <x v="33"/>
    <x v="371"/>
    <x v="146"/>
    <x v="0"/>
    <x v="57"/>
    <x v="2"/>
  </r>
  <r>
    <x v="57"/>
    <x v="188"/>
    <x v="6"/>
    <x v="6"/>
    <x v="1"/>
    <x v="0"/>
    <x v="33"/>
    <x v="407"/>
    <x v="874"/>
    <x v="0"/>
    <x v="57"/>
    <x v="2"/>
  </r>
  <r>
    <x v="57"/>
    <x v="313"/>
    <x v="6"/>
    <x v="6"/>
    <x v="1"/>
    <x v="0"/>
    <x v="33"/>
    <x v="341"/>
    <x v="759"/>
    <x v="0"/>
    <x v="57"/>
    <x v="2"/>
  </r>
  <r>
    <x v="57"/>
    <x v="335"/>
    <x v="6"/>
    <x v="6"/>
    <x v="1"/>
    <x v="0"/>
    <x v="33"/>
    <x v="408"/>
    <x v="759"/>
    <x v="0"/>
    <x v="57"/>
    <x v="2"/>
  </r>
  <r>
    <x v="57"/>
    <x v="271"/>
    <x v="6"/>
    <x v="6"/>
    <x v="1"/>
    <x v="0"/>
    <x v="33"/>
    <x v="426"/>
    <x v="874"/>
    <x v="0"/>
    <x v="57"/>
    <x v="2"/>
  </r>
  <r>
    <x v="57"/>
    <x v="174"/>
    <x v="6"/>
    <x v="6"/>
    <x v="1"/>
    <x v="0"/>
    <x v="33"/>
    <x v="282"/>
    <x v="874"/>
    <x v="0"/>
    <x v="57"/>
    <x v="2"/>
  </r>
  <r>
    <x v="57"/>
    <x v="229"/>
    <x v="6"/>
    <x v="6"/>
    <x v="1"/>
    <x v="0"/>
    <x v="33"/>
    <x v="281"/>
    <x v="874"/>
    <x v="0"/>
    <x v="57"/>
    <x v="2"/>
  </r>
  <r>
    <x v="57"/>
    <x v="241"/>
    <x v="6"/>
    <x v="6"/>
    <x v="1"/>
    <x v="0"/>
    <x v="33"/>
    <x v="447"/>
    <x v="874"/>
    <x v="0"/>
    <x v="57"/>
    <x v="2"/>
  </r>
  <r>
    <x v="57"/>
    <x v="278"/>
    <x v="7"/>
    <x v="7"/>
    <x v="1"/>
    <x v="1"/>
    <x v="33"/>
    <x v="450"/>
    <x v="874"/>
    <x v="0"/>
    <x v="57"/>
    <x v="2"/>
  </r>
  <r>
    <x v="57"/>
    <x v="259"/>
    <x v="7"/>
    <x v="7"/>
    <x v="1"/>
    <x v="1"/>
    <x v="33"/>
    <x v="355"/>
    <x v="146"/>
    <x v="0"/>
    <x v="57"/>
    <x v="2"/>
  </r>
  <r>
    <x v="57"/>
    <x v="332"/>
    <x v="7"/>
    <x v="7"/>
    <x v="1"/>
    <x v="1"/>
    <x v="33"/>
    <x v="397"/>
    <x v="874"/>
    <x v="0"/>
    <x v="57"/>
    <x v="2"/>
  </r>
  <r>
    <x v="57"/>
    <x v="261"/>
    <x v="8"/>
    <x v="8"/>
    <x v="1"/>
    <x v="1"/>
    <x v="33"/>
    <x v="320"/>
    <x v="874"/>
    <x v="0"/>
    <x v="57"/>
    <x v="2"/>
  </r>
  <r>
    <x v="57"/>
    <x v="303"/>
    <x v="9"/>
    <x v="9"/>
    <x v="1"/>
    <x v="1"/>
    <x v="33"/>
    <x v="327"/>
    <x v="874"/>
    <x v="0"/>
    <x v="57"/>
    <x v="2"/>
  </r>
  <r>
    <x v="57"/>
    <x v="201"/>
    <x v="11"/>
    <x v="11"/>
    <x v="1"/>
    <x v="1"/>
    <x v="33"/>
    <x v="422"/>
    <x v="874"/>
    <x v="0"/>
    <x v="57"/>
    <x v="2"/>
  </r>
  <r>
    <x v="57"/>
    <x v="275"/>
    <x v="11"/>
    <x v="11"/>
    <x v="1"/>
    <x v="1"/>
    <x v="33"/>
    <x v="307"/>
    <x v="874"/>
    <x v="0"/>
    <x v="57"/>
    <x v="2"/>
  </r>
  <r>
    <x v="57"/>
    <x v="265"/>
    <x v="6"/>
    <x v="6"/>
    <x v="1"/>
    <x v="1"/>
    <x v="33"/>
    <x v="386"/>
    <x v="874"/>
    <x v="0"/>
    <x v="57"/>
    <x v="2"/>
  </r>
  <r>
    <x v="57"/>
    <x v="296"/>
    <x v="6"/>
    <x v="6"/>
    <x v="1"/>
    <x v="1"/>
    <x v="33"/>
    <x v="312"/>
    <x v="874"/>
    <x v="0"/>
    <x v="57"/>
    <x v="2"/>
  </r>
  <r>
    <x v="57"/>
    <x v="204"/>
    <x v="6"/>
    <x v="6"/>
    <x v="1"/>
    <x v="1"/>
    <x v="33"/>
    <x v="317"/>
    <x v="874"/>
    <x v="0"/>
    <x v="57"/>
    <x v="2"/>
  </r>
  <r>
    <x v="57"/>
    <x v="297"/>
    <x v="6"/>
    <x v="6"/>
    <x v="1"/>
    <x v="1"/>
    <x v="33"/>
    <x v="313"/>
    <x v="874"/>
    <x v="0"/>
    <x v="57"/>
    <x v="2"/>
  </r>
  <r>
    <x v="57"/>
    <x v="236"/>
    <x v="6"/>
    <x v="6"/>
    <x v="1"/>
    <x v="1"/>
    <x v="33"/>
    <x v="371"/>
    <x v="874"/>
    <x v="0"/>
    <x v="57"/>
    <x v="2"/>
  </r>
  <r>
    <x v="57"/>
    <x v="188"/>
    <x v="6"/>
    <x v="6"/>
    <x v="1"/>
    <x v="1"/>
    <x v="33"/>
    <x v="407"/>
    <x v="874"/>
    <x v="0"/>
    <x v="57"/>
    <x v="2"/>
  </r>
  <r>
    <x v="57"/>
    <x v="313"/>
    <x v="6"/>
    <x v="6"/>
    <x v="1"/>
    <x v="1"/>
    <x v="33"/>
    <x v="341"/>
    <x v="874"/>
    <x v="0"/>
    <x v="57"/>
    <x v="2"/>
  </r>
  <r>
    <x v="57"/>
    <x v="335"/>
    <x v="6"/>
    <x v="6"/>
    <x v="1"/>
    <x v="1"/>
    <x v="33"/>
    <x v="408"/>
    <x v="874"/>
    <x v="0"/>
    <x v="57"/>
    <x v="2"/>
  </r>
  <r>
    <x v="59"/>
    <x v="194"/>
    <x v="9"/>
    <x v="9"/>
    <x v="1"/>
    <x v="2"/>
    <x v="32"/>
    <x v="390"/>
    <x v="3219"/>
    <x v="0"/>
    <x v="59"/>
    <x v="2"/>
  </r>
  <r>
    <x v="59"/>
    <x v="325"/>
    <x v="11"/>
    <x v="11"/>
    <x v="1"/>
    <x v="2"/>
    <x v="33"/>
    <x v="421"/>
    <x v="874"/>
    <x v="0"/>
    <x v="59"/>
    <x v="2"/>
  </r>
  <r>
    <x v="60"/>
    <x v="206"/>
    <x v="7"/>
    <x v="7"/>
    <x v="1"/>
    <x v="0"/>
    <x v="33"/>
    <x v="284"/>
    <x v="874"/>
    <x v="0"/>
    <x v="60"/>
    <x v="2"/>
  </r>
  <r>
    <x v="62"/>
    <x v="227"/>
    <x v="9"/>
    <x v="9"/>
    <x v="1"/>
    <x v="2"/>
    <x v="32"/>
    <x v="399"/>
    <x v="1331"/>
    <x v="0"/>
    <x v="62"/>
    <x v="2"/>
  </r>
  <r>
    <x v="62"/>
    <x v="242"/>
    <x v="9"/>
    <x v="9"/>
    <x v="1"/>
    <x v="2"/>
    <x v="32"/>
    <x v="435"/>
    <x v="3220"/>
    <x v="0"/>
    <x v="62"/>
    <x v="2"/>
  </r>
  <r>
    <x v="62"/>
    <x v="214"/>
    <x v="11"/>
    <x v="11"/>
    <x v="1"/>
    <x v="2"/>
    <x v="32"/>
    <x v="306"/>
    <x v="3221"/>
    <x v="0"/>
    <x v="62"/>
    <x v="2"/>
  </r>
  <r>
    <x v="62"/>
    <x v="204"/>
    <x v="6"/>
    <x v="6"/>
    <x v="1"/>
    <x v="0"/>
    <x v="33"/>
    <x v="317"/>
    <x v="874"/>
    <x v="0"/>
    <x v="62"/>
    <x v="2"/>
  </r>
  <r>
    <x v="63"/>
    <x v="194"/>
    <x v="9"/>
    <x v="9"/>
    <x v="1"/>
    <x v="2"/>
    <x v="32"/>
    <x v="390"/>
    <x v="3222"/>
    <x v="0"/>
    <x v="63"/>
    <x v="2"/>
  </r>
  <r>
    <x v="63"/>
    <x v="242"/>
    <x v="9"/>
    <x v="9"/>
    <x v="1"/>
    <x v="2"/>
    <x v="32"/>
    <x v="435"/>
    <x v="3223"/>
    <x v="0"/>
    <x v="63"/>
    <x v="2"/>
  </r>
  <r>
    <x v="63"/>
    <x v="263"/>
    <x v="10"/>
    <x v="10"/>
    <x v="1"/>
    <x v="2"/>
    <x v="32"/>
    <x v="436"/>
    <x v="3222"/>
    <x v="0"/>
    <x v="63"/>
    <x v="2"/>
  </r>
  <r>
    <x v="63"/>
    <x v="311"/>
    <x v="11"/>
    <x v="11"/>
    <x v="1"/>
    <x v="2"/>
    <x v="32"/>
    <x v="440"/>
    <x v="1"/>
    <x v="216"/>
    <x v="63"/>
    <x v="2"/>
  </r>
  <r>
    <x v="63"/>
    <x v="330"/>
    <x v="11"/>
    <x v="11"/>
    <x v="1"/>
    <x v="2"/>
    <x v="32"/>
    <x v="381"/>
    <x v="3224"/>
    <x v="0"/>
    <x v="63"/>
    <x v="2"/>
  </r>
  <r>
    <x v="63"/>
    <x v="229"/>
    <x v="6"/>
    <x v="6"/>
    <x v="1"/>
    <x v="2"/>
    <x v="32"/>
    <x v="281"/>
    <x v="3225"/>
    <x v="0"/>
    <x v="63"/>
    <x v="2"/>
  </r>
  <r>
    <x v="63"/>
    <x v="302"/>
    <x v="11"/>
    <x v="11"/>
    <x v="1"/>
    <x v="0"/>
    <x v="33"/>
    <x v="324"/>
    <x v="952"/>
    <x v="0"/>
    <x v="63"/>
    <x v="2"/>
  </r>
  <r>
    <x v="63"/>
    <x v="273"/>
    <x v="11"/>
    <x v="11"/>
    <x v="1"/>
    <x v="0"/>
    <x v="33"/>
    <x v="354"/>
    <x v="759"/>
    <x v="0"/>
    <x v="63"/>
    <x v="2"/>
  </r>
  <r>
    <x v="63"/>
    <x v="181"/>
    <x v="11"/>
    <x v="11"/>
    <x v="1"/>
    <x v="0"/>
    <x v="32"/>
    <x v="362"/>
    <x v="1"/>
    <x v="349"/>
    <x v="63"/>
    <x v="2"/>
  </r>
  <r>
    <x v="63"/>
    <x v="215"/>
    <x v="2"/>
    <x v="2"/>
    <x v="1"/>
    <x v="0"/>
    <x v="33"/>
    <x v="322"/>
    <x v="759"/>
    <x v="0"/>
    <x v="63"/>
    <x v="2"/>
  </r>
  <r>
    <x v="63"/>
    <x v="284"/>
    <x v="2"/>
    <x v="2"/>
    <x v="1"/>
    <x v="0"/>
    <x v="33"/>
    <x v="383"/>
    <x v="759"/>
    <x v="0"/>
    <x v="63"/>
    <x v="2"/>
  </r>
  <r>
    <x v="63"/>
    <x v="216"/>
    <x v="2"/>
    <x v="2"/>
    <x v="1"/>
    <x v="0"/>
    <x v="33"/>
    <x v="332"/>
    <x v="759"/>
    <x v="0"/>
    <x v="63"/>
    <x v="2"/>
  </r>
  <r>
    <x v="63"/>
    <x v="223"/>
    <x v="2"/>
    <x v="2"/>
    <x v="1"/>
    <x v="0"/>
    <x v="33"/>
    <x v="434"/>
    <x v="759"/>
    <x v="0"/>
    <x v="63"/>
    <x v="2"/>
  </r>
  <r>
    <x v="63"/>
    <x v="183"/>
    <x v="2"/>
    <x v="2"/>
    <x v="1"/>
    <x v="0"/>
    <x v="33"/>
    <x v="330"/>
    <x v="874"/>
    <x v="0"/>
    <x v="63"/>
    <x v="2"/>
  </r>
  <r>
    <x v="63"/>
    <x v="285"/>
    <x v="6"/>
    <x v="6"/>
    <x v="1"/>
    <x v="0"/>
    <x v="33"/>
    <x v="409"/>
    <x v="759"/>
    <x v="0"/>
    <x v="63"/>
    <x v="2"/>
  </r>
  <r>
    <x v="63"/>
    <x v="217"/>
    <x v="6"/>
    <x v="6"/>
    <x v="1"/>
    <x v="0"/>
    <x v="33"/>
    <x v="323"/>
    <x v="146"/>
    <x v="0"/>
    <x v="63"/>
    <x v="2"/>
  </r>
  <r>
    <x v="63"/>
    <x v="265"/>
    <x v="6"/>
    <x v="6"/>
    <x v="1"/>
    <x v="0"/>
    <x v="33"/>
    <x v="386"/>
    <x v="874"/>
    <x v="0"/>
    <x v="63"/>
    <x v="2"/>
  </r>
  <r>
    <x v="63"/>
    <x v="184"/>
    <x v="6"/>
    <x v="6"/>
    <x v="1"/>
    <x v="0"/>
    <x v="33"/>
    <x v="413"/>
    <x v="146"/>
    <x v="0"/>
    <x v="63"/>
    <x v="2"/>
  </r>
  <r>
    <x v="63"/>
    <x v="296"/>
    <x v="6"/>
    <x v="6"/>
    <x v="1"/>
    <x v="0"/>
    <x v="33"/>
    <x v="312"/>
    <x v="146"/>
    <x v="0"/>
    <x v="63"/>
    <x v="2"/>
  </r>
  <r>
    <x v="63"/>
    <x v="297"/>
    <x v="6"/>
    <x v="6"/>
    <x v="1"/>
    <x v="0"/>
    <x v="33"/>
    <x v="313"/>
    <x v="934"/>
    <x v="0"/>
    <x v="63"/>
    <x v="2"/>
  </r>
  <r>
    <x v="63"/>
    <x v="313"/>
    <x v="6"/>
    <x v="6"/>
    <x v="1"/>
    <x v="0"/>
    <x v="33"/>
    <x v="341"/>
    <x v="759"/>
    <x v="0"/>
    <x v="63"/>
    <x v="2"/>
  </r>
  <r>
    <x v="63"/>
    <x v="218"/>
    <x v="6"/>
    <x v="6"/>
    <x v="1"/>
    <x v="0"/>
    <x v="33"/>
    <x v="451"/>
    <x v="759"/>
    <x v="0"/>
    <x v="63"/>
    <x v="2"/>
  </r>
  <r>
    <x v="63"/>
    <x v="229"/>
    <x v="6"/>
    <x v="6"/>
    <x v="1"/>
    <x v="0"/>
    <x v="33"/>
    <x v="281"/>
    <x v="765"/>
    <x v="0"/>
    <x v="63"/>
    <x v="2"/>
  </r>
  <r>
    <x v="63"/>
    <x v="191"/>
    <x v="6"/>
    <x v="6"/>
    <x v="1"/>
    <x v="0"/>
    <x v="33"/>
    <x v="318"/>
    <x v="759"/>
    <x v="0"/>
    <x v="63"/>
    <x v="2"/>
  </r>
  <r>
    <x v="63"/>
    <x v="216"/>
    <x v="2"/>
    <x v="2"/>
    <x v="1"/>
    <x v="1"/>
    <x v="33"/>
    <x v="332"/>
    <x v="874"/>
    <x v="0"/>
    <x v="63"/>
    <x v="2"/>
  </r>
  <r>
    <x v="63"/>
    <x v="276"/>
    <x v="2"/>
    <x v="2"/>
    <x v="1"/>
    <x v="1"/>
    <x v="33"/>
    <x v="385"/>
    <x v="759"/>
    <x v="0"/>
    <x v="63"/>
    <x v="2"/>
  </r>
  <r>
    <x v="63"/>
    <x v="264"/>
    <x v="6"/>
    <x v="6"/>
    <x v="1"/>
    <x v="1"/>
    <x v="33"/>
    <x v="311"/>
    <x v="874"/>
    <x v="0"/>
    <x v="63"/>
    <x v="2"/>
  </r>
  <r>
    <x v="63"/>
    <x v="281"/>
    <x v="6"/>
    <x v="6"/>
    <x v="1"/>
    <x v="1"/>
    <x v="33"/>
    <x v="395"/>
    <x v="765"/>
    <x v="0"/>
    <x v="63"/>
    <x v="2"/>
  </r>
  <r>
    <x v="64"/>
    <x v="208"/>
    <x v="8"/>
    <x v="8"/>
    <x v="1"/>
    <x v="2"/>
    <x v="32"/>
    <x v="377"/>
    <x v="3226"/>
    <x v="0"/>
    <x v="64"/>
    <x v="2"/>
  </r>
  <r>
    <x v="64"/>
    <x v="315"/>
    <x v="2"/>
    <x v="2"/>
    <x v="1"/>
    <x v="2"/>
    <x v="32"/>
    <x v="405"/>
    <x v="3227"/>
    <x v="0"/>
    <x v="64"/>
    <x v="2"/>
  </r>
  <r>
    <x v="64"/>
    <x v="316"/>
    <x v="2"/>
    <x v="2"/>
    <x v="1"/>
    <x v="0"/>
    <x v="33"/>
    <x v="348"/>
    <x v="874"/>
    <x v="0"/>
    <x v="64"/>
    <x v="2"/>
  </r>
  <r>
    <x v="65"/>
    <x v="242"/>
    <x v="9"/>
    <x v="9"/>
    <x v="1"/>
    <x v="2"/>
    <x v="32"/>
    <x v="435"/>
    <x v="3228"/>
    <x v="0"/>
    <x v="65"/>
    <x v="2"/>
  </r>
  <r>
    <x v="65"/>
    <x v="263"/>
    <x v="10"/>
    <x v="10"/>
    <x v="1"/>
    <x v="2"/>
    <x v="32"/>
    <x v="436"/>
    <x v="3228"/>
    <x v="0"/>
    <x v="65"/>
    <x v="2"/>
  </r>
  <r>
    <x v="65"/>
    <x v="187"/>
    <x v="11"/>
    <x v="11"/>
    <x v="1"/>
    <x v="2"/>
    <x v="32"/>
    <x v="328"/>
    <x v="3228"/>
    <x v="0"/>
    <x v="65"/>
    <x v="2"/>
  </r>
  <r>
    <x v="65"/>
    <x v="229"/>
    <x v="6"/>
    <x v="6"/>
    <x v="1"/>
    <x v="2"/>
    <x v="32"/>
    <x v="281"/>
    <x v="3161"/>
    <x v="0"/>
    <x v="65"/>
    <x v="2"/>
  </r>
  <r>
    <x v="66"/>
    <x v="263"/>
    <x v="10"/>
    <x v="10"/>
    <x v="1"/>
    <x v="2"/>
    <x v="32"/>
    <x v="436"/>
    <x v="3229"/>
    <x v="0"/>
    <x v="66"/>
    <x v="2"/>
  </r>
  <r>
    <x v="66"/>
    <x v="240"/>
    <x v="2"/>
    <x v="2"/>
    <x v="1"/>
    <x v="2"/>
    <x v="32"/>
    <x v="442"/>
    <x v="3230"/>
    <x v="0"/>
    <x v="66"/>
    <x v="2"/>
  </r>
  <r>
    <x v="66"/>
    <x v="264"/>
    <x v="6"/>
    <x v="6"/>
    <x v="1"/>
    <x v="2"/>
    <x v="34"/>
    <x v="454"/>
    <x v="759"/>
    <x v="0"/>
    <x v="66"/>
    <x v="2"/>
  </r>
  <r>
    <x v="67"/>
    <x v="225"/>
    <x v="7"/>
    <x v="7"/>
    <x v="1"/>
    <x v="2"/>
    <x v="32"/>
    <x v="416"/>
    <x v="3231"/>
    <x v="0"/>
    <x v="67"/>
    <x v="2"/>
  </r>
  <r>
    <x v="67"/>
    <x v="323"/>
    <x v="8"/>
    <x v="8"/>
    <x v="1"/>
    <x v="2"/>
    <x v="32"/>
    <x v="367"/>
    <x v="3232"/>
    <x v="0"/>
    <x v="67"/>
    <x v="2"/>
  </r>
  <r>
    <x v="67"/>
    <x v="185"/>
    <x v="8"/>
    <x v="8"/>
    <x v="1"/>
    <x v="2"/>
    <x v="32"/>
    <x v="296"/>
    <x v="3233"/>
    <x v="0"/>
    <x v="67"/>
    <x v="2"/>
  </r>
  <r>
    <x v="67"/>
    <x v="263"/>
    <x v="10"/>
    <x v="10"/>
    <x v="1"/>
    <x v="2"/>
    <x v="32"/>
    <x v="436"/>
    <x v="3234"/>
    <x v="0"/>
    <x v="67"/>
    <x v="2"/>
  </r>
  <r>
    <x v="68"/>
    <x v="224"/>
    <x v="2"/>
    <x v="2"/>
    <x v="1"/>
    <x v="1"/>
    <x v="33"/>
    <x v="414"/>
    <x v="759"/>
    <x v="0"/>
    <x v="68"/>
    <x v="2"/>
  </r>
  <r>
    <x v="8"/>
    <x v="316"/>
    <x v="2"/>
    <x v="2"/>
    <x v="1"/>
    <x v="2"/>
    <x v="37"/>
    <x v="348"/>
    <x v="881"/>
    <x v="0"/>
    <x v="8"/>
    <x v="3"/>
  </r>
  <r>
    <x v="26"/>
    <x v="171"/>
    <x v="7"/>
    <x v="7"/>
    <x v="1"/>
    <x v="2"/>
    <x v="37"/>
    <x v="429"/>
    <x v="3235"/>
    <x v="0"/>
    <x v="26"/>
    <x v="3"/>
  </r>
  <r>
    <x v="31"/>
    <x v="277"/>
    <x v="7"/>
    <x v="7"/>
    <x v="1"/>
    <x v="2"/>
    <x v="37"/>
    <x v="325"/>
    <x v="3236"/>
    <x v="0"/>
    <x v="31"/>
    <x v="3"/>
  </r>
  <r>
    <x v="33"/>
    <x v="326"/>
    <x v="8"/>
    <x v="8"/>
    <x v="1"/>
    <x v="2"/>
    <x v="37"/>
    <x v="423"/>
    <x v="3237"/>
    <x v="0"/>
    <x v="33"/>
    <x v="3"/>
  </r>
  <r>
    <x v="34"/>
    <x v="214"/>
    <x v="11"/>
    <x v="11"/>
    <x v="1"/>
    <x v="2"/>
    <x v="37"/>
    <x v="306"/>
    <x v="3106"/>
    <x v="0"/>
    <x v="34"/>
    <x v="3"/>
  </r>
  <r>
    <x v="75"/>
    <x v="214"/>
    <x v="11"/>
    <x v="11"/>
    <x v="1"/>
    <x v="2"/>
    <x v="37"/>
    <x v="306"/>
    <x v="782"/>
    <x v="0"/>
    <x v="75"/>
    <x v="3"/>
  </r>
  <r>
    <x v="42"/>
    <x v="277"/>
    <x v="7"/>
    <x v="7"/>
    <x v="1"/>
    <x v="2"/>
    <x v="37"/>
    <x v="325"/>
    <x v="3238"/>
    <x v="0"/>
    <x v="42"/>
    <x v="3"/>
  </r>
  <r>
    <x v="47"/>
    <x v="288"/>
    <x v="7"/>
    <x v="7"/>
    <x v="1"/>
    <x v="2"/>
    <x v="37"/>
    <x v="439"/>
    <x v="3239"/>
    <x v="0"/>
    <x v="47"/>
    <x v="3"/>
  </r>
  <r>
    <x v="49"/>
    <x v="327"/>
    <x v="7"/>
    <x v="7"/>
    <x v="1"/>
    <x v="2"/>
    <x v="37"/>
    <x v="387"/>
    <x v="3240"/>
    <x v="0"/>
    <x v="49"/>
    <x v="3"/>
  </r>
  <r>
    <x v="55"/>
    <x v="303"/>
    <x v="9"/>
    <x v="9"/>
    <x v="1"/>
    <x v="5"/>
    <x v="38"/>
    <x v="327"/>
    <x v="1401"/>
    <x v="0"/>
    <x v="55"/>
    <x v="3"/>
  </r>
  <r>
    <x v="55"/>
    <x v="338"/>
    <x v="9"/>
    <x v="9"/>
    <x v="1"/>
    <x v="5"/>
    <x v="38"/>
    <x v="425"/>
    <x v="3241"/>
    <x v="0"/>
    <x v="55"/>
    <x v="3"/>
  </r>
  <r>
    <x v="55"/>
    <x v="298"/>
    <x v="10"/>
    <x v="10"/>
    <x v="1"/>
    <x v="5"/>
    <x v="38"/>
    <x v="314"/>
    <x v="3242"/>
    <x v="0"/>
    <x v="55"/>
    <x v="3"/>
  </r>
  <r>
    <x v="55"/>
    <x v="277"/>
    <x v="7"/>
    <x v="7"/>
    <x v="1"/>
    <x v="6"/>
    <x v="37"/>
    <x v="325"/>
    <x v="782"/>
    <x v="0"/>
    <x v="55"/>
    <x v="3"/>
  </r>
  <r>
    <x v="55"/>
    <x v="179"/>
    <x v="7"/>
    <x v="7"/>
    <x v="1"/>
    <x v="6"/>
    <x v="37"/>
    <x v="415"/>
    <x v="3243"/>
    <x v="0"/>
    <x v="55"/>
    <x v="3"/>
  </r>
  <r>
    <x v="55"/>
    <x v="260"/>
    <x v="7"/>
    <x v="7"/>
    <x v="1"/>
    <x v="6"/>
    <x v="37"/>
    <x v="437"/>
    <x v="3244"/>
    <x v="0"/>
    <x v="55"/>
    <x v="3"/>
  </r>
  <r>
    <x v="55"/>
    <x v="237"/>
    <x v="7"/>
    <x v="7"/>
    <x v="1"/>
    <x v="6"/>
    <x v="65"/>
    <x v="455"/>
    <x v="3245"/>
    <x v="0"/>
    <x v="55"/>
    <x v="3"/>
  </r>
  <r>
    <x v="55"/>
    <x v="321"/>
    <x v="8"/>
    <x v="8"/>
    <x v="1"/>
    <x v="6"/>
    <x v="38"/>
    <x v="430"/>
    <x v="3246"/>
    <x v="0"/>
    <x v="55"/>
    <x v="3"/>
  </r>
  <r>
    <x v="55"/>
    <x v="319"/>
    <x v="8"/>
    <x v="8"/>
    <x v="1"/>
    <x v="6"/>
    <x v="66"/>
    <x v="456"/>
    <x v="1"/>
    <x v="605"/>
    <x v="55"/>
    <x v="3"/>
  </r>
  <r>
    <x v="55"/>
    <x v="298"/>
    <x v="10"/>
    <x v="10"/>
    <x v="1"/>
    <x v="6"/>
    <x v="67"/>
    <x v="456"/>
    <x v="1"/>
    <x v="606"/>
    <x v="55"/>
    <x v="3"/>
  </r>
  <r>
    <x v="55"/>
    <x v="298"/>
    <x v="10"/>
    <x v="10"/>
    <x v="1"/>
    <x v="6"/>
    <x v="38"/>
    <x v="314"/>
    <x v="3247"/>
    <x v="0"/>
    <x v="55"/>
    <x v="3"/>
  </r>
  <r>
    <x v="55"/>
    <x v="269"/>
    <x v="11"/>
    <x v="11"/>
    <x v="1"/>
    <x v="6"/>
    <x v="38"/>
    <x v="403"/>
    <x v="3248"/>
    <x v="0"/>
    <x v="55"/>
    <x v="3"/>
  </r>
  <r>
    <x v="55"/>
    <x v="201"/>
    <x v="11"/>
    <x v="11"/>
    <x v="1"/>
    <x v="6"/>
    <x v="37"/>
    <x v="422"/>
    <x v="900"/>
    <x v="0"/>
    <x v="55"/>
    <x v="3"/>
  </r>
  <r>
    <x v="55"/>
    <x v="275"/>
    <x v="11"/>
    <x v="11"/>
    <x v="1"/>
    <x v="6"/>
    <x v="68"/>
    <x v="456"/>
    <x v="1"/>
    <x v="607"/>
    <x v="55"/>
    <x v="3"/>
  </r>
  <r>
    <x v="55"/>
    <x v="335"/>
    <x v="6"/>
    <x v="6"/>
    <x v="1"/>
    <x v="6"/>
    <x v="37"/>
    <x v="408"/>
    <x v="3249"/>
    <x v="0"/>
    <x v="55"/>
    <x v="3"/>
  </r>
  <r>
    <x v="55"/>
    <x v="191"/>
    <x v="6"/>
    <x v="6"/>
    <x v="1"/>
    <x v="6"/>
    <x v="38"/>
    <x v="318"/>
    <x v="3250"/>
    <x v="0"/>
    <x v="55"/>
    <x v="3"/>
  </r>
  <r>
    <x v="55"/>
    <x v="206"/>
    <x v="7"/>
    <x v="7"/>
    <x v="1"/>
    <x v="7"/>
    <x v="37"/>
    <x v="284"/>
    <x v="3251"/>
    <x v="0"/>
    <x v="55"/>
    <x v="3"/>
  </r>
  <r>
    <x v="55"/>
    <x v="217"/>
    <x v="6"/>
    <x v="6"/>
    <x v="1"/>
    <x v="7"/>
    <x v="37"/>
    <x v="323"/>
    <x v="3252"/>
    <x v="0"/>
    <x v="55"/>
    <x v="3"/>
  </r>
  <r>
    <x v="55"/>
    <x v="335"/>
    <x v="6"/>
    <x v="6"/>
    <x v="1"/>
    <x v="7"/>
    <x v="37"/>
    <x v="408"/>
    <x v="1784"/>
    <x v="0"/>
    <x v="55"/>
    <x v="3"/>
  </r>
  <r>
    <x v="55"/>
    <x v="249"/>
    <x v="11"/>
    <x v="11"/>
    <x v="1"/>
    <x v="9"/>
    <x v="37"/>
    <x v="359"/>
    <x v="3253"/>
    <x v="0"/>
    <x v="55"/>
    <x v="3"/>
  </r>
  <r>
    <x v="55"/>
    <x v="220"/>
    <x v="11"/>
    <x v="11"/>
    <x v="1"/>
    <x v="11"/>
    <x v="38"/>
    <x v="309"/>
    <x v="3254"/>
    <x v="0"/>
    <x v="55"/>
    <x v="3"/>
  </r>
  <r>
    <x v="55"/>
    <x v="290"/>
    <x v="9"/>
    <x v="9"/>
    <x v="1"/>
    <x v="12"/>
    <x v="37"/>
    <x v="302"/>
    <x v="3255"/>
    <x v="0"/>
    <x v="55"/>
    <x v="3"/>
  </r>
  <r>
    <x v="55"/>
    <x v="187"/>
    <x v="11"/>
    <x v="11"/>
    <x v="1"/>
    <x v="12"/>
    <x v="37"/>
    <x v="328"/>
    <x v="3256"/>
    <x v="0"/>
    <x v="55"/>
    <x v="3"/>
  </r>
  <r>
    <x v="55"/>
    <x v="332"/>
    <x v="7"/>
    <x v="7"/>
    <x v="1"/>
    <x v="14"/>
    <x v="37"/>
    <x v="397"/>
    <x v="1176"/>
    <x v="0"/>
    <x v="55"/>
    <x v="3"/>
  </r>
  <r>
    <x v="55"/>
    <x v="251"/>
    <x v="8"/>
    <x v="8"/>
    <x v="1"/>
    <x v="14"/>
    <x v="37"/>
    <x v="291"/>
    <x v="816"/>
    <x v="0"/>
    <x v="55"/>
    <x v="3"/>
  </r>
  <r>
    <x v="55"/>
    <x v="331"/>
    <x v="9"/>
    <x v="9"/>
    <x v="1"/>
    <x v="14"/>
    <x v="37"/>
    <x v="391"/>
    <x v="925"/>
    <x v="0"/>
    <x v="55"/>
    <x v="3"/>
  </r>
  <r>
    <x v="55"/>
    <x v="243"/>
    <x v="10"/>
    <x v="10"/>
    <x v="1"/>
    <x v="14"/>
    <x v="37"/>
    <x v="411"/>
    <x v="3257"/>
    <x v="0"/>
    <x v="55"/>
    <x v="3"/>
  </r>
  <r>
    <x v="55"/>
    <x v="330"/>
    <x v="11"/>
    <x v="11"/>
    <x v="1"/>
    <x v="14"/>
    <x v="37"/>
    <x v="381"/>
    <x v="816"/>
    <x v="0"/>
    <x v="55"/>
    <x v="3"/>
  </r>
  <r>
    <x v="55"/>
    <x v="274"/>
    <x v="11"/>
    <x v="11"/>
    <x v="1"/>
    <x v="14"/>
    <x v="37"/>
    <x v="404"/>
    <x v="988"/>
    <x v="0"/>
    <x v="55"/>
    <x v="3"/>
  </r>
  <r>
    <x v="55"/>
    <x v="315"/>
    <x v="2"/>
    <x v="2"/>
    <x v="1"/>
    <x v="14"/>
    <x v="37"/>
    <x v="405"/>
    <x v="1596"/>
    <x v="0"/>
    <x v="55"/>
    <x v="3"/>
  </r>
  <r>
    <x v="55"/>
    <x v="265"/>
    <x v="6"/>
    <x v="6"/>
    <x v="1"/>
    <x v="14"/>
    <x v="37"/>
    <x v="386"/>
    <x v="816"/>
    <x v="0"/>
    <x v="55"/>
    <x v="3"/>
  </r>
  <r>
    <x v="55"/>
    <x v="261"/>
    <x v="8"/>
    <x v="8"/>
    <x v="1"/>
    <x v="15"/>
    <x v="38"/>
    <x v="320"/>
    <x v="1596"/>
    <x v="0"/>
    <x v="55"/>
    <x v="3"/>
  </r>
  <r>
    <x v="55"/>
    <x v="273"/>
    <x v="11"/>
    <x v="11"/>
    <x v="1"/>
    <x v="15"/>
    <x v="38"/>
    <x v="354"/>
    <x v="900"/>
    <x v="0"/>
    <x v="55"/>
    <x v="3"/>
  </r>
  <r>
    <x v="55"/>
    <x v="305"/>
    <x v="6"/>
    <x v="6"/>
    <x v="1"/>
    <x v="29"/>
    <x v="37"/>
    <x v="331"/>
    <x v="1105"/>
    <x v="0"/>
    <x v="55"/>
    <x v="3"/>
  </r>
  <r>
    <x v="55"/>
    <x v="314"/>
    <x v="6"/>
    <x v="6"/>
    <x v="1"/>
    <x v="16"/>
    <x v="38"/>
    <x v="372"/>
    <x v="3258"/>
    <x v="0"/>
    <x v="55"/>
    <x v="3"/>
  </r>
  <r>
    <x v="58"/>
    <x v="249"/>
    <x v="11"/>
    <x v="11"/>
    <x v="1"/>
    <x v="2"/>
    <x v="37"/>
    <x v="359"/>
    <x v="900"/>
    <x v="0"/>
    <x v="58"/>
    <x v="3"/>
  </r>
  <r>
    <x v="67"/>
    <x v="277"/>
    <x v="7"/>
    <x v="7"/>
    <x v="1"/>
    <x v="2"/>
    <x v="37"/>
    <x v="325"/>
    <x v="798"/>
    <x v="0"/>
    <x v="67"/>
    <x v="3"/>
  </r>
  <r>
    <x v="0"/>
    <x v="247"/>
    <x v="8"/>
    <x v="8"/>
    <x v="1"/>
    <x v="2"/>
    <x v="39"/>
    <x v="289"/>
    <x v="3259"/>
    <x v="0"/>
    <x v="0"/>
    <x v="4"/>
  </r>
  <r>
    <x v="0"/>
    <x v="227"/>
    <x v="9"/>
    <x v="9"/>
    <x v="1"/>
    <x v="2"/>
    <x v="39"/>
    <x v="399"/>
    <x v="3260"/>
    <x v="0"/>
    <x v="0"/>
    <x v="4"/>
  </r>
  <r>
    <x v="0"/>
    <x v="339"/>
    <x v="10"/>
    <x v="10"/>
    <x v="1"/>
    <x v="2"/>
    <x v="39"/>
    <x v="427"/>
    <x v="3261"/>
    <x v="0"/>
    <x v="0"/>
    <x v="4"/>
  </r>
  <r>
    <x v="0"/>
    <x v="244"/>
    <x v="10"/>
    <x v="10"/>
    <x v="1"/>
    <x v="2"/>
    <x v="39"/>
    <x v="433"/>
    <x v="3261"/>
    <x v="0"/>
    <x v="0"/>
    <x v="4"/>
  </r>
  <r>
    <x v="0"/>
    <x v="200"/>
    <x v="11"/>
    <x v="11"/>
    <x v="1"/>
    <x v="2"/>
    <x v="39"/>
    <x v="351"/>
    <x v="2368"/>
    <x v="0"/>
    <x v="0"/>
    <x v="4"/>
  </r>
  <r>
    <x v="0"/>
    <x v="187"/>
    <x v="11"/>
    <x v="11"/>
    <x v="1"/>
    <x v="2"/>
    <x v="39"/>
    <x v="328"/>
    <x v="3262"/>
    <x v="0"/>
    <x v="0"/>
    <x v="4"/>
  </r>
  <r>
    <x v="0"/>
    <x v="281"/>
    <x v="6"/>
    <x v="6"/>
    <x v="1"/>
    <x v="2"/>
    <x v="39"/>
    <x v="395"/>
    <x v="3187"/>
    <x v="0"/>
    <x v="0"/>
    <x v="4"/>
  </r>
  <r>
    <x v="1"/>
    <x v="185"/>
    <x v="8"/>
    <x v="8"/>
    <x v="1"/>
    <x v="2"/>
    <x v="40"/>
    <x v="296"/>
    <x v="3263"/>
    <x v="0"/>
    <x v="1"/>
    <x v="4"/>
  </r>
  <r>
    <x v="1"/>
    <x v="212"/>
    <x v="10"/>
    <x v="10"/>
    <x v="1"/>
    <x v="2"/>
    <x v="40"/>
    <x v="319"/>
    <x v="3264"/>
    <x v="0"/>
    <x v="1"/>
    <x v="4"/>
  </r>
  <r>
    <x v="2"/>
    <x v="214"/>
    <x v="11"/>
    <x v="11"/>
    <x v="1"/>
    <x v="2"/>
    <x v="40"/>
    <x v="306"/>
    <x v="1622"/>
    <x v="0"/>
    <x v="2"/>
    <x v="4"/>
  </r>
  <r>
    <x v="2"/>
    <x v="214"/>
    <x v="11"/>
    <x v="11"/>
    <x v="1"/>
    <x v="2"/>
    <x v="39"/>
    <x v="306"/>
    <x v="1124"/>
    <x v="0"/>
    <x v="2"/>
    <x v="4"/>
  </r>
  <r>
    <x v="3"/>
    <x v="227"/>
    <x v="9"/>
    <x v="9"/>
    <x v="1"/>
    <x v="2"/>
    <x v="39"/>
    <x v="399"/>
    <x v="3265"/>
    <x v="0"/>
    <x v="3"/>
    <x v="4"/>
  </r>
  <r>
    <x v="3"/>
    <x v="240"/>
    <x v="2"/>
    <x v="2"/>
    <x v="1"/>
    <x v="2"/>
    <x v="39"/>
    <x v="442"/>
    <x v="3266"/>
    <x v="0"/>
    <x v="3"/>
    <x v="4"/>
  </r>
  <r>
    <x v="4"/>
    <x v="319"/>
    <x v="8"/>
    <x v="8"/>
    <x v="1"/>
    <x v="2"/>
    <x v="39"/>
    <x v="350"/>
    <x v="952"/>
    <x v="0"/>
    <x v="4"/>
    <x v="4"/>
  </r>
  <r>
    <x v="4"/>
    <x v="291"/>
    <x v="9"/>
    <x v="9"/>
    <x v="1"/>
    <x v="2"/>
    <x v="39"/>
    <x v="303"/>
    <x v="3267"/>
    <x v="0"/>
    <x v="4"/>
    <x v="4"/>
  </r>
  <r>
    <x v="4"/>
    <x v="214"/>
    <x v="11"/>
    <x v="11"/>
    <x v="1"/>
    <x v="2"/>
    <x v="39"/>
    <x v="306"/>
    <x v="1365"/>
    <x v="0"/>
    <x v="4"/>
    <x v="4"/>
  </r>
  <r>
    <x v="4"/>
    <x v="240"/>
    <x v="2"/>
    <x v="2"/>
    <x v="1"/>
    <x v="2"/>
    <x v="39"/>
    <x v="442"/>
    <x v="1215"/>
    <x v="0"/>
    <x v="4"/>
    <x v="4"/>
  </r>
  <r>
    <x v="4"/>
    <x v="188"/>
    <x v="6"/>
    <x v="6"/>
    <x v="1"/>
    <x v="2"/>
    <x v="39"/>
    <x v="407"/>
    <x v="3268"/>
    <x v="0"/>
    <x v="4"/>
    <x v="4"/>
  </r>
  <r>
    <x v="5"/>
    <x v="331"/>
    <x v="9"/>
    <x v="9"/>
    <x v="1"/>
    <x v="2"/>
    <x v="39"/>
    <x v="391"/>
    <x v="3269"/>
    <x v="0"/>
    <x v="5"/>
    <x v="4"/>
  </r>
  <r>
    <x v="5"/>
    <x v="217"/>
    <x v="6"/>
    <x v="6"/>
    <x v="1"/>
    <x v="2"/>
    <x v="39"/>
    <x v="323"/>
    <x v="3270"/>
    <x v="0"/>
    <x v="5"/>
    <x v="4"/>
  </r>
  <r>
    <x v="6"/>
    <x v="332"/>
    <x v="7"/>
    <x v="7"/>
    <x v="1"/>
    <x v="2"/>
    <x v="39"/>
    <x v="397"/>
    <x v="3271"/>
    <x v="0"/>
    <x v="6"/>
    <x v="4"/>
  </r>
  <r>
    <x v="6"/>
    <x v="242"/>
    <x v="9"/>
    <x v="9"/>
    <x v="1"/>
    <x v="2"/>
    <x v="40"/>
    <x v="435"/>
    <x v="1641"/>
    <x v="0"/>
    <x v="6"/>
    <x v="4"/>
  </r>
  <r>
    <x v="6"/>
    <x v="282"/>
    <x v="11"/>
    <x v="11"/>
    <x v="1"/>
    <x v="2"/>
    <x v="39"/>
    <x v="358"/>
    <x v="1983"/>
    <x v="0"/>
    <x v="6"/>
    <x v="4"/>
  </r>
  <r>
    <x v="6"/>
    <x v="177"/>
    <x v="11"/>
    <x v="11"/>
    <x v="1"/>
    <x v="2"/>
    <x v="39"/>
    <x v="346"/>
    <x v="1286"/>
    <x v="0"/>
    <x v="6"/>
    <x v="4"/>
  </r>
  <r>
    <x v="6"/>
    <x v="316"/>
    <x v="2"/>
    <x v="2"/>
    <x v="1"/>
    <x v="2"/>
    <x v="39"/>
    <x v="348"/>
    <x v="3272"/>
    <x v="0"/>
    <x v="6"/>
    <x v="4"/>
  </r>
  <r>
    <x v="7"/>
    <x v="319"/>
    <x v="8"/>
    <x v="8"/>
    <x v="1"/>
    <x v="2"/>
    <x v="39"/>
    <x v="350"/>
    <x v="3273"/>
    <x v="0"/>
    <x v="7"/>
    <x v="4"/>
  </r>
  <r>
    <x v="7"/>
    <x v="242"/>
    <x v="9"/>
    <x v="9"/>
    <x v="1"/>
    <x v="2"/>
    <x v="39"/>
    <x v="435"/>
    <x v="3274"/>
    <x v="0"/>
    <x v="7"/>
    <x v="4"/>
  </r>
  <r>
    <x v="7"/>
    <x v="329"/>
    <x v="10"/>
    <x v="10"/>
    <x v="1"/>
    <x v="2"/>
    <x v="40"/>
    <x v="380"/>
    <x v="3275"/>
    <x v="0"/>
    <x v="7"/>
    <x v="4"/>
  </r>
  <r>
    <x v="7"/>
    <x v="240"/>
    <x v="2"/>
    <x v="2"/>
    <x v="1"/>
    <x v="2"/>
    <x v="39"/>
    <x v="442"/>
    <x v="2880"/>
    <x v="0"/>
    <x v="7"/>
    <x v="4"/>
  </r>
  <r>
    <x v="7"/>
    <x v="281"/>
    <x v="6"/>
    <x v="6"/>
    <x v="1"/>
    <x v="2"/>
    <x v="39"/>
    <x v="395"/>
    <x v="3276"/>
    <x v="0"/>
    <x v="7"/>
    <x v="4"/>
  </r>
  <r>
    <x v="8"/>
    <x v="210"/>
    <x v="7"/>
    <x v="7"/>
    <x v="1"/>
    <x v="2"/>
    <x v="39"/>
    <x v="418"/>
    <x v="3277"/>
    <x v="0"/>
    <x v="8"/>
    <x v="4"/>
  </r>
  <r>
    <x v="8"/>
    <x v="306"/>
    <x v="9"/>
    <x v="9"/>
    <x v="1"/>
    <x v="2"/>
    <x v="39"/>
    <x v="336"/>
    <x v="3278"/>
    <x v="0"/>
    <x v="8"/>
    <x v="4"/>
  </r>
  <r>
    <x v="8"/>
    <x v="310"/>
    <x v="10"/>
    <x v="10"/>
    <x v="1"/>
    <x v="2"/>
    <x v="39"/>
    <x v="335"/>
    <x v="3279"/>
    <x v="0"/>
    <x v="8"/>
    <x v="4"/>
  </r>
  <r>
    <x v="8"/>
    <x v="316"/>
    <x v="2"/>
    <x v="2"/>
    <x v="1"/>
    <x v="2"/>
    <x v="39"/>
    <x v="348"/>
    <x v="3280"/>
    <x v="0"/>
    <x v="8"/>
    <x v="4"/>
  </r>
  <r>
    <x v="8"/>
    <x v="229"/>
    <x v="6"/>
    <x v="6"/>
    <x v="1"/>
    <x v="2"/>
    <x v="39"/>
    <x v="281"/>
    <x v="810"/>
    <x v="0"/>
    <x v="8"/>
    <x v="4"/>
  </r>
  <r>
    <x v="9"/>
    <x v="254"/>
    <x v="8"/>
    <x v="8"/>
    <x v="1"/>
    <x v="2"/>
    <x v="40"/>
    <x v="326"/>
    <x v="53"/>
    <x v="0"/>
    <x v="9"/>
    <x v="4"/>
  </r>
  <r>
    <x v="9"/>
    <x v="323"/>
    <x v="8"/>
    <x v="8"/>
    <x v="1"/>
    <x v="2"/>
    <x v="39"/>
    <x v="367"/>
    <x v="3281"/>
    <x v="0"/>
    <x v="9"/>
    <x v="4"/>
  </r>
  <r>
    <x v="9"/>
    <x v="207"/>
    <x v="8"/>
    <x v="8"/>
    <x v="1"/>
    <x v="2"/>
    <x v="39"/>
    <x v="374"/>
    <x v="3282"/>
    <x v="0"/>
    <x v="9"/>
    <x v="4"/>
  </r>
  <r>
    <x v="9"/>
    <x v="244"/>
    <x v="10"/>
    <x v="10"/>
    <x v="1"/>
    <x v="2"/>
    <x v="39"/>
    <x v="433"/>
    <x v="3283"/>
    <x v="0"/>
    <x v="9"/>
    <x v="4"/>
  </r>
  <r>
    <x v="9"/>
    <x v="202"/>
    <x v="11"/>
    <x v="11"/>
    <x v="1"/>
    <x v="2"/>
    <x v="39"/>
    <x v="305"/>
    <x v="1168"/>
    <x v="0"/>
    <x v="9"/>
    <x v="4"/>
  </r>
  <r>
    <x v="9"/>
    <x v="183"/>
    <x v="2"/>
    <x v="2"/>
    <x v="1"/>
    <x v="2"/>
    <x v="39"/>
    <x v="330"/>
    <x v="3284"/>
    <x v="0"/>
    <x v="9"/>
    <x v="4"/>
  </r>
  <r>
    <x v="70"/>
    <x v="260"/>
    <x v="7"/>
    <x v="7"/>
    <x v="1"/>
    <x v="2"/>
    <x v="39"/>
    <x v="437"/>
    <x v="3285"/>
    <x v="0"/>
    <x v="70"/>
    <x v="4"/>
  </r>
  <r>
    <x v="70"/>
    <x v="240"/>
    <x v="2"/>
    <x v="2"/>
    <x v="1"/>
    <x v="2"/>
    <x v="39"/>
    <x v="442"/>
    <x v="3286"/>
    <x v="0"/>
    <x v="70"/>
    <x v="4"/>
  </r>
  <r>
    <x v="70"/>
    <x v="229"/>
    <x v="6"/>
    <x v="6"/>
    <x v="1"/>
    <x v="2"/>
    <x v="39"/>
    <x v="281"/>
    <x v="3287"/>
    <x v="0"/>
    <x v="70"/>
    <x v="4"/>
  </r>
  <r>
    <x v="10"/>
    <x v="251"/>
    <x v="8"/>
    <x v="8"/>
    <x v="1"/>
    <x v="2"/>
    <x v="39"/>
    <x v="291"/>
    <x v="3288"/>
    <x v="0"/>
    <x v="10"/>
    <x v="4"/>
  </r>
  <r>
    <x v="10"/>
    <x v="319"/>
    <x v="8"/>
    <x v="8"/>
    <x v="1"/>
    <x v="2"/>
    <x v="39"/>
    <x v="350"/>
    <x v="3289"/>
    <x v="0"/>
    <x v="10"/>
    <x v="4"/>
  </r>
  <r>
    <x v="10"/>
    <x v="306"/>
    <x v="9"/>
    <x v="9"/>
    <x v="1"/>
    <x v="2"/>
    <x v="39"/>
    <x v="336"/>
    <x v="3290"/>
    <x v="0"/>
    <x v="10"/>
    <x v="4"/>
  </r>
  <r>
    <x v="10"/>
    <x v="194"/>
    <x v="9"/>
    <x v="9"/>
    <x v="1"/>
    <x v="2"/>
    <x v="39"/>
    <x v="390"/>
    <x v="3291"/>
    <x v="0"/>
    <x v="10"/>
    <x v="4"/>
  </r>
  <r>
    <x v="10"/>
    <x v="263"/>
    <x v="10"/>
    <x v="10"/>
    <x v="1"/>
    <x v="2"/>
    <x v="39"/>
    <x v="436"/>
    <x v="2701"/>
    <x v="0"/>
    <x v="10"/>
    <x v="4"/>
  </r>
  <r>
    <x v="10"/>
    <x v="200"/>
    <x v="11"/>
    <x v="11"/>
    <x v="1"/>
    <x v="2"/>
    <x v="39"/>
    <x v="351"/>
    <x v="3292"/>
    <x v="0"/>
    <x v="10"/>
    <x v="4"/>
  </r>
  <r>
    <x v="10"/>
    <x v="177"/>
    <x v="11"/>
    <x v="11"/>
    <x v="1"/>
    <x v="2"/>
    <x v="39"/>
    <x v="346"/>
    <x v="3293"/>
    <x v="0"/>
    <x v="10"/>
    <x v="4"/>
  </r>
  <r>
    <x v="10"/>
    <x v="214"/>
    <x v="11"/>
    <x v="11"/>
    <x v="1"/>
    <x v="2"/>
    <x v="39"/>
    <x v="306"/>
    <x v="3294"/>
    <x v="0"/>
    <x v="10"/>
    <x v="4"/>
  </r>
  <r>
    <x v="10"/>
    <x v="315"/>
    <x v="2"/>
    <x v="2"/>
    <x v="1"/>
    <x v="2"/>
    <x v="39"/>
    <x v="405"/>
    <x v="3295"/>
    <x v="0"/>
    <x v="10"/>
    <x v="4"/>
  </r>
  <r>
    <x v="10"/>
    <x v="183"/>
    <x v="2"/>
    <x v="2"/>
    <x v="1"/>
    <x v="2"/>
    <x v="39"/>
    <x v="330"/>
    <x v="3296"/>
    <x v="0"/>
    <x v="10"/>
    <x v="4"/>
  </r>
  <r>
    <x v="10"/>
    <x v="217"/>
    <x v="6"/>
    <x v="6"/>
    <x v="1"/>
    <x v="2"/>
    <x v="39"/>
    <x v="323"/>
    <x v="3297"/>
    <x v="0"/>
    <x v="10"/>
    <x v="4"/>
  </r>
  <r>
    <x v="11"/>
    <x v="263"/>
    <x v="10"/>
    <x v="10"/>
    <x v="1"/>
    <x v="2"/>
    <x v="39"/>
    <x v="436"/>
    <x v="3298"/>
    <x v="0"/>
    <x v="11"/>
    <x v="4"/>
  </r>
  <r>
    <x v="11"/>
    <x v="177"/>
    <x v="11"/>
    <x v="11"/>
    <x v="1"/>
    <x v="2"/>
    <x v="39"/>
    <x v="346"/>
    <x v="3299"/>
    <x v="0"/>
    <x v="11"/>
    <x v="4"/>
  </r>
  <r>
    <x v="12"/>
    <x v="238"/>
    <x v="9"/>
    <x v="9"/>
    <x v="1"/>
    <x v="2"/>
    <x v="39"/>
    <x v="379"/>
    <x v="3300"/>
    <x v="0"/>
    <x v="12"/>
    <x v="4"/>
  </r>
  <r>
    <x v="13"/>
    <x v="243"/>
    <x v="10"/>
    <x v="10"/>
    <x v="1"/>
    <x v="2"/>
    <x v="39"/>
    <x v="411"/>
    <x v="1212"/>
    <x v="0"/>
    <x v="13"/>
    <x v="4"/>
  </r>
  <r>
    <x v="13"/>
    <x v="249"/>
    <x v="11"/>
    <x v="11"/>
    <x v="1"/>
    <x v="2"/>
    <x v="39"/>
    <x v="359"/>
    <x v="3301"/>
    <x v="0"/>
    <x v="13"/>
    <x v="4"/>
  </r>
  <r>
    <x v="13"/>
    <x v="240"/>
    <x v="2"/>
    <x v="2"/>
    <x v="1"/>
    <x v="2"/>
    <x v="39"/>
    <x v="442"/>
    <x v="3302"/>
    <x v="0"/>
    <x v="13"/>
    <x v="4"/>
  </r>
  <r>
    <x v="14"/>
    <x v="179"/>
    <x v="7"/>
    <x v="7"/>
    <x v="1"/>
    <x v="2"/>
    <x v="39"/>
    <x v="415"/>
    <x v="3303"/>
    <x v="0"/>
    <x v="14"/>
    <x v="4"/>
  </r>
  <r>
    <x v="14"/>
    <x v="194"/>
    <x v="9"/>
    <x v="9"/>
    <x v="1"/>
    <x v="2"/>
    <x v="39"/>
    <x v="390"/>
    <x v="3304"/>
    <x v="0"/>
    <x v="14"/>
    <x v="4"/>
  </r>
  <r>
    <x v="14"/>
    <x v="263"/>
    <x v="10"/>
    <x v="10"/>
    <x v="1"/>
    <x v="2"/>
    <x v="39"/>
    <x v="436"/>
    <x v="3305"/>
    <x v="0"/>
    <x v="14"/>
    <x v="4"/>
  </r>
  <r>
    <x v="14"/>
    <x v="249"/>
    <x v="11"/>
    <x v="11"/>
    <x v="1"/>
    <x v="2"/>
    <x v="39"/>
    <x v="359"/>
    <x v="3306"/>
    <x v="0"/>
    <x v="14"/>
    <x v="4"/>
  </r>
  <r>
    <x v="14"/>
    <x v="202"/>
    <x v="11"/>
    <x v="11"/>
    <x v="1"/>
    <x v="2"/>
    <x v="39"/>
    <x v="305"/>
    <x v="3307"/>
    <x v="0"/>
    <x v="14"/>
    <x v="4"/>
  </r>
  <r>
    <x v="14"/>
    <x v="240"/>
    <x v="2"/>
    <x v="2"/>
    <x v="1"/>
    <x v="2"/>
    <x v="39"/>
    <x v="442"/>
    <x v="3308"/>
    <x v="0"/>
    <x v="14"/>
    <x v="4"/>
  </r>
  <r>
    <x v="14"/>
    <x v="266"/>
    <x v="6"/>
    <x v="6"/>
    <x v="1"/>
    <x v="2"/>
    <x v="39"/>
    <x v="370"/>
    <x v="3309"/>
    <x v="0"/>
    <x v="14"/>
    <x v="4"/>
  </r>
  <r>
    <x v="15"/>
    <x v="207"/>
    <x v="8"/>
    <x v="8"/>
    <x v="1"/>
    <x v="2"/>
    <x v="39"/>
    <x v="374"/>
    <x v="3310"/>
    <x v="0"/>
    <x v="15"/>
    <x v="4"/>
  </r>
  <r>
    <x v="15"/>
    <x v="263"/>
    <x v="10"/>
    <x v="10"/>
    <x v="1"/>
    <x v="2"/>
    <x v="39"/>
    <x v="436"/>
    <x v="3311"/>
    <x v="0"/>
    <x v="15"/>
    <x v="4"/>
  </r>
  <r>
    <x v="15"/>
    <x v="282"/>
    <x v="11"/>
    <x v="11"/>
    <x v="1"/>
    <x v="2"/>
    <x v="39"/>
    <x v="358"/>
    <x v="3312"/>
    <x v="0"/>
    <x v="15"/>
    <x v="4"/>
  </r>
  <r>
    <x v="15"/>
    <x v="330"/>
    <x v="11"/>
    <x v="11"/>
    <x v="1"/>
    <x v="2"/>
    <x v="39"/>
    <x v="381"/>
    <x v="3313"/>
    <x v="0"/>
    <x v="15"/>
    <x v="4"/>
  </r>
  <r>
    <x v="15"/>
    <x v="315"/>
    <x v="2"/>
    <x v="2"/>
    <x v="1"/>
    <x v="2"/>
    <x v="39"/>
    <x v="405"/>
    <x v="1807"/>
    <x v="0"/>
    <x v="15"/>
    <x v="4"/>
  </r>
  <r>
    <x v="15"/>
    <x v="240"/>
    <x v="2"/>
    <x v="2"/>
    <x v="1"/>
    <x v="2"/>
    <x v="39"/>
    <x v="442"/>
    <x v="3314"/>
    <x v="0"/>
    <x v="15"/>
    <x v="4"/>
  </r>
  <r>
    <x v="15"/>
    <x v="305"/>
    <x v="6"/>
    <x v="6"/>
    <x v="1"/>
    <x v="2"/>
    <x v="39"/>
    <x v="331"/>
    <x v="3315"/>
    <x v="0"/>
    <x v="15"/>
    <x v="4"/>
  </r>
  <r>
    <x v="15"/>
    <x v="335"/>
    <x v="6"/>
    <x v="6"/>
    <x v="1"/>
    <x v="2"/>
    <x v="39"/>
    <x v="408"/>
    <x v="768"/>
    <x v="0"/>
    <x v="15"/>
    <x v="4"/>
  </r>
  <r>
    <x v="15"/>
    <x v="229"/>
    <x v="6"/>
    <x v="6"/>
    <x v="1"/>
    <x v="2"/>
    <x v="39"/>
    <x v="281"/>
    <x v="3316"/>
    <x v="0"/>
    <x v="15"/>
    <x v="4"/>
  </r>
  <r>
    <x v="16"/>
    <x v="247"/>
    <x v="8"/>
    <x v="8"/>
    <x v="1"/>
    <x v="2"/>
    <x v="39"/>
    <x v="289"/>
    <x v="3317"/>
    <x v="0"/>
    <x v="16"/>
    <x v="4"/>
  </r>
  <r>
    <x v="16"/>
    <x v="331"/>
    <x v="9"/>
    <x v="9"/>
    <x v="1"/>
    <x v="2"/>
    <x v="39"/>
    <x v="391"/>
    <x v="3318"/>
    <x v="0"/>
    <x v="16"/>
    <x v="4"/>
  </r>
  <r>
    <x v="16"/>
    <x v="244"/>
    <x v="10"/>
    <x v="10"/>
    <x v="1"/>
    <x v="2"/>
    <x v="39"/>
    <x v="433"/>
    <x v="3319"/>
    <x v="0"/>
    <x v="16"/>
    <x v="4"/>
  </r>
  <r>
    <x v="16"/>
    <x v="300"/>
    <x v="2"/>
    <x v="2"/>
    <x v="1"/>
    <x v="2"/>
    <x v="40"/>
    <x v="316"/>
    <x v="782"/>
    <x v="0"/>
    <x v="16"/>
    <x v="4"/>
  </r>
  <r>
    <x v="16"/>
    <x v="315"/>
    <x v="2"/>
    <x v="2"/>
    <x v="1"/>
    <x v="2"/>
    <x v="39"/>
    <x v="405"/>
    <x v="3320"/>
    <x v="0"/>
    <x v="16"/>
    <x v="4"/>
  </r>
  <r>
    <x v="16"/>
    <x v="182"/>
    <x v="2"/>
    <x v="2"/>
    <x v="1"/>
    <x v="2"/>
    <x v="39"/>
    <x v="392"/>
    <x v="3321"/>
    <x v="0"/>
    <x v="16"/>
    <x v="4"/>
  </r>
  <r>
    <x v="16"/>
    <x v="264"/>
    <x v="6"/>
    <x v="6"/>
    <x v="1"/>
    <x v="2"/>
    <x v="40"/>
    <x v="311"/>
    <x v="782"/>
    <x v="0"/>
    <x v="16"/>
    <x v="4"/>
  </r>
  <r>
    <x v="16"/>
    <x v="281"/>
    <x v="6"/>
    <x v="6"/>
    <x v="1"/>
    <x v="2"/>
    <x v="39"/>
    <x v="395"/>
    <x v="3322"/>
    <x v="0"/>
    <x v="16"/>
    <x v="4"/>
  </r>
  <r>
    <x v="16"/>
    <x v="217"/>
    <x v="6"/>
    <x v="6"/>
    <x v="1"/>
    <x v="2"/>
    <x v="40"/>
    <x v="323"/>
    <x v="782"/>
    <x v="0"/>
    <x v="16"/>
    <x v="4"/>
  </r>
  <r>
    <x v="17"/>
    <x v="205"/>
    <x v="7"/>
    <x v="7"/>
    <x v="1"/>
    <x v="2"/>
    <x v="39"/>
    <x v="299"/>
    <x v="1641"/>
    <x v="0"/>
    <x v="17"/>
    <x v="4"/>
  </r>
  <r>
    <x v="17"/>
    <x v="171"/>
    <x v="7"/>
    <x v="7"/>
    <x v="1"/>
    <x v="2"/>
    <x v="39"/>
    <x v="429"/>
    <x v="1641"/>
    <x v="0"/>
    <x v="17"/>
    <x v="4"/>
  </r>
  <r>
    <x v="17"/>
    <x v="194"/>
    <x v="9"/>
    <x v="9"/>
    <x v="1"/>
    <x v="2"/>
    <x v="39"/>
    <x v="390"/>
    <x v="1282"/>
    <x v="0"/>
    <x v="17"/>
    <x v="4"/>
  </r>
  <r>
    <x v="17"/>
    <x v="316"/>
    <x v="2"/>
    <x v="2"/>
    <x v="1"/>
    <x v="2"/>
    <x v="39"/>
    <x v="348"/>
    <x v="3323"/>
    <x v="0"/>
    <x v="17"/>
    <x v="4"/>
  </r>
  <r>
    <x v="18"/>
    <x v="310"/>
    <x v="10"/>
    <x v="10"/>
    <x v="1"/>
    <x v="2"/>
    <x v="39"/>
    <x v="335"/>
    <x v="3324"/>
    <x v="0"/>
    <x v="18"/>
    <x v="4"/>
  </r>
  <r>
    <x v="18"/>
    <x v="317"/>
    <x v="10"/>
    <x v="10"/>
    <x v="1"/>
    <x v="2"/>
    <x v="40"/>
    <x v="401"/>
    <x v="3325"/>
    <x v="0"/>
    <x v="18"/>
    <x v="4"/>
  </r>
  <r>
    <x v="19"/>
    <x v="207"/>
    <x v="8"/>
    <x v="8"/>
    <x v="1"/>
    <x v="2"/>
    <x v="39"/>
    <x v="374"/>
    <x v="3326"/>
    <x v="0"/>
    <x v="19"/>
    <x v="4"/>
  </r>
  <r>
    <x v="19"/>
    <x v="290"/>
    <x v="9"/>
    <x v="9"/>
    <x v="1"/>
    <x v="2"/>
    <x v="39"/>
    <x v="302"/>
    <x v="3327"/>
    <x v="0"/>
    <x v="19"/>
    <x v="4"/>
  </r>
  <r>
    <x v="19"/>
    <x v="182"/>
    <x v="2"/>
    <x v="2"/>
    <x v="1"/>
    <x v="2"/>
    <x v="39"/>
    <x v="392"/>
    <x v="3328"/>
    <x v="0"/>
    <x v="19"/>
    <x v="4"/>
  </r>
  <r>
    <x v="20"/>
    <x v="206"/>
    <x v="7"/>
    <x v="7"/>
    <x v="1"/>
    <x v="2"/>
    <x v="39"/>
    <x v="284"/>
    <x v="3329"/>
    <x v="0"/>
    <x v="20"/>
    <x v="4"/>
  </r>
  <r>
    <x v="20"/>
    <x v="227"/>
    <x v="9"/>
    <x v="9"/>
    <x v="1"/>
    <x v="2"/>
    <x v="39"/>
    <x v="399"/>
    <x v="3330"/>
    <x v="0"/>
    <x v="20"/>
    <x v="4"/>
  </r>
  <r>
    <x v="20"/>
    <x v="263"/>
    <x v="10"/>
    <x v="10"/>
    <x v="1"/>
    <x v="2"/>
    <x v="39"/>
    <x v="436"/>
    <x v="3331"/>
    <x v="0"/>
    <x v="20"/>
    <x v="4"/>
  </r>
  <r>
    <x v="20"/>
    <x v="200"/>
    <x v="11"/>
    <x v="11"/>
    <x v="1"/>
    <x v="2"/>
    <x v="39"/>
    <x v="351"/>
    <x v="3332"/>
    <x v="0"/>
    <x v="20"/>
    <x v="4"/>
  </r>
  <r>
    <x v="20"/>
    <x v="315"/>
    <x v="2"/>
    <x v="2"/>
    <x v="1"/>
    <x v="2"/>
    <x v="39"/>
    <x v="405"/>
    <x v="3333"/>
    <x v="0"/>
    <x v="20"/>
    <x v="4"/>
  </r>
  <r>
    <x v="20"/>
    <x v="281"/>
    <x v="6"/>
    <x v="6"/>
    <x v="1"/>
    <x v="2"/>
    <x v="39"/>
    <x v="395"/>
    <x v="3334"/>
    <x v="0"/>
    <x v="20"/>
    <x v="4"/>
  </r>
  <r>
    <x v="21"/>
    <x v="326"/>
    <x v="8"/>
    <x v="8"/>
    <x v="1"/>
    <x v="2"/>
    <x v="39"/>
    <x v="423"/>
    <x v="3335"/>
    <x v="0"/>
    <x v="21"/>
    <x v="4"/>
  </r>
  <r>
    <x v="21"/>
    <x v="175"/>
    <x v="9"/>
    <x v="9"/>
    <x v="1"/>
    <x v="2"/>
    <x v="39"/>
    <x v="389"/>
    <x v="120"/>
    <x v="0"/>
    <x v="21"/>
    <x v="4"/>
  </r>
  <r>
    <x v="21"/>
    <x v="255"/>
    <x v="9"/>
    <x v="9"/>
    <x v="1"/>
    <x v="2"/>
    <x v="39"/>
    <x v="293"/>
    <x v="907"/>
    <x v="0"/>
    <x v="21"/>
    <x v="4"/>
  </r>
  <r>
    <x v="21"/>
    <x v="263"/>
    <x v="10"/>
    <x v="10"/>
    <x v="1"/>
    <x v="2"/>
    <x v="39"/>
    <x v="436"/>
    <x v="810"/>
    <x v="0"/>
    <x v="21"/>
    <x v="4"/>
  </r>
  <r>
    <x v="21"/>
    <x v="200"/>
    <x v="11"/>
    <x v="11"/>
    <x v="1"/>
    <x v="2"/>
    <x v="39"/>
    <x v="351"/>
    <x v="3336"/>
    <x v="0"/>
    <x v="21"/>
    <x v="4"/>
  </r>
  <r>
    <x v="21"/>
    <x v="214"/>
    <x v="11"/>
    <x v="11"/>
    <x v="1"/>
    <x v="2"/>
    <x v="39"/>
    <x v="306"/>
    <x v="3337"/>
    <x v="0"/>
    <x v="21"/>
    <x v="4"/>
  </r>
  <r>
    <x v="21"/>
    <x v="335"/>
    <x v="6"/>
    <x v="6"/>
    <x v="1"/>
    <x v="2"/>
    <x v="39"/>
    <x v="408"/>
    <x v="907"/>
    <x v="0"/>
    <x v="21"/>
    <x v="4"/>
  </r>
  <r>
    <x v="72"/>
    <x v="261"/>
    <x v="8"/>
    <x v="8"/>
    <x v="1"/>
    <x v="2"/>
    <x v="39"/>
    <x v="320"/>
    <x v="460"/>
    <x v="0"/>
    <x v="72"/>
    <x v="4"/>
  </r>
  <r>
    <x v="72"/>
    <x v="189"/>
    <x v="10"/>
    <x v="10"/>
    <x v="1"/>
    <x v="2"/>
    <x v="39"/>
    <x v="345"/>
    <x v="3338"/>
    <x v="0"/>
    <x v="72"/>
    <x v="4"/>
  </r>
  <r>
    <x v="72"/>
    <x v="235"/>
    <x v="2"/>
    <x v="2"/>
    <x v="1"/>
    <x v="2"/>
    <x v="39"/>
    <x v="393"/>
    <x v="3339"/>
    <x v="0"/>
    <x v="72"/>
    <x v="4"/>
  </r>
  <r>
    <x v="22"/>
    <x v="278"/>
    <x v="7"/>
    <x v="7"/>
    <x v="1"/>
    <x v="2"/>
    <x v="40"/>
    <x v="450"/>
    <x v="3340"/>
    <x v="0"/>
    <x v="22"/>
    <x v="4"/>
  </r>
  <r>
    <x v="22"/>
    <x v="171"/>
    <x v="7"/>
    <x v="7"/>
    <x v="1"/>
    <x v="2"/>
    <x v="39"/>
    <x v="429"/>
    <x v="1"/>
    <x v="608"/>
    <x v="22"/>
    <x v="4"/>
  </r>
  <r>
    <x v="22"/>
    <x v="268"/>
    <x v="10"/>
    <x v="10"/>
    <x v="1"/>
    <x v="2"/>
    <x v="39"/>
    <x v="339"/>
    <x v="1325"/>
    <x v="0"/>
    <x v="22"/>
    <x v="4"/>
  </r>
  <r>
    <x v="22"/>
    <x v="189"/>
    <x v="10"/>
    <x v="10"/>
    <x v="1"/>
    <x v="2"/>
    <x v="39"/>
    <x v="345"/>
    <x v="3084"/>
    <x v="0"/>
    <x v="22"/>
    <x v="4"/>
  </r>
  <r>
    <x v="22"/>
    <x v="200"/>
    <x v="11"/>
    <x v="11"/>
    <x v="1"/>
    <x v="2"/>
    <x v="39"/>
    <x v="351"/>
    <x v="3341"/>
    <x v="0"/>
    <x v="22"/>
    <x v="4"/>
  </r>
  <r>
    <x v="23"/>
    <x v="243"/>
    <x v="10"/>
    <x v="10"/>
    <x v="1"/>
    <x v="2"/>
    <x v="39"/>
    <x v="411"/>
    <x v="86"/>
    <x v="0"/>
    <x v="23"/>
    <x v="4"/>
  </r>
  <r>
    <x v="23"/>
    <x v="282"/>
    <x v="11"/>
    <x v="11"/>
    <x v="1"/>
    <x v="2"/>
    <x v="39"/>
    <x v="358"/>
    <x v="2471"/>
    <x v="0"/>
    <x v="23"/>
    <x v="4"/>
  </r>
  <r>
    <x v="23"/>
    <x v="202"/>
    <x v="11"/>
    <x v="11"/>
    <x v="1"/>
    <x v="2"/>
    <x v="39"/>
    <x v="305"/>
    <x v="3342"/>
    <x v="0"/>
    <x v="23"/>
    <x v="4"/>
  </r>
  <r>
    <x v="23"/>
    <x v="217"/>
    <x v="6"/>
    <x v="6"/>
    <x v="1"/>
    <x v="2"/>
    <x v="39"/>
    <x v="323"/>
    <x v="3343"/>
    <x v="0"/>
    <x v="23"/>
    <x v="4"/>
  </r>
  <r>
    <x v="25"/>
    <x v="206"/>
    <x v="7"/>
    <x v="7"/>
    <x v="1"/>
    <x v="2"/>
    <x v="39"/>
    <x v="284"/>
    <x v="3344"/>
    <x v="0"/>
    <x v="25"/>
    <x v="4"/>
  </r>
  <r>
    <x v="25"/>
    <x v="310"/>
    <x v="10"/>
    <x v="10"/>
    <x v="1"/>
    <x v="2"/>
    <x v="39"/>
    <x v="335"/>
    <x v="3345"/>
    <x v="0"/>
    <x v="25"/>
    <x v="4"/>
  </r>
  <r>
    <x v="25"/>
    <x v="315"/>
    <x v="2"/>
    <x v="2"/>
    <x v="1"/>
    <x v="2"/>
    <x v="39"/>
    <x v="405"/>
    <x v="3346"/>
    <x v="0"/>
    <x v="25"/>
    <x v="4"/>
  </r>
  <r>
    <x v="26"/>
    <x v="260"/>
    <x v="7"/>
    <x v="7"/>
    <x v="1"/>
    <x v="2"/>
    <x v="39"/>
    <x v="437"/>
    <x v="3347"/>
    <x v="0"/>
    <x v="26"/>
    <x v="4"/>
  </r>
  <r>
    <x v="26"/>
    <x v="175"/>
    <x v="9"/>
    <x v="9"/>
    <x v="1"/>
    <x v="2"/>
    <x v="39"/>
    <x v="389"/>
    <x v="1484"/>
    <x v="0"/>
    <x v="26"/>
    <x v="4"/>
  </r>
  <r>
    <x v="26"/>
    <x v="189"/>
    <x v="10"/>
    <x v="10"/>
    <x v="1"/>
    <x v="2"/>
    <x v="39"/>
    <x v="345"/>
    <x v="3348"/>
    <x v="0"/>
    <x v="26"/>
    <x v="4"/>
  </r>
  <r>
    <x v="26"/>
    <x v="182"/>
    <x v="2"/>
    <x v="2"/>
    <x v="1"/>
    <x v="2"/>
    <x v="39"/>
    <x v="392"/>
    <x v="3349"/>
    <x v="0"/>
    <x v="26"/>
    <x v="4"/>
  </r>
  <r>
    <x v="26"/>
    <x v="217"/>
    <x v="6"/>
    <x v="6"/>
    <x v="1"/>
    <x v="2"/>
    <x v="39"/>
    <x v="323"/>
    <x v="3350"/>
    <x v="0"/>
    <x v="26"/>
    <x v="4"/>
  </r>
  <r>
    <x v="26"/>
    <x v="335"/>
    <x v="6"/>
    <x v="6"/>
    <x v="1"/>
    <x v="2"/>
    <x v="39"/>
    <x v="408"/>
    <x v="3351"/>
    <x v="0"/>
    <x v="26"/>
    <x v="4"/>
  </r>
  <r>
    <x v="27"/>
    <x v="242"/>
    <x v="9"/>
    <x v="9"/>
    <x v="1"/>
    <x v="2"/>
    <x v="39"/>
    <x v="435"/>
    <x v="1342"/>
    <x v="0"/>
    <x v="27"/>
    <x v="4"/>
  </r>
  <r>
    <x v="27"/>
    <x v="230"/>
    <x v="9"/>
    <x v="9"/>
    <x v="1"/>
    <x v="2"/>
    <x v="39"/>
    <x v="283"/>
    <x v="3352"/>
    <x v="0"/>
    <x v="27"/>
    <x v="4"/>
  </r>
  <r>
    <x v="27"/>
    <x v="330"/>
    <x v="11"/>
    <x v="11"/>
    <x v="1"/>
    <x v="2"/>
    <x v="39"/>
    <x v="381"/>
    <x v="3353"/>
    <x v="0"/>
    <x v="27"/>
    <x v="4"/>
  </r>
  <r>
    <x v="28"/>
    <x v="247"/>
    <x v="8"/>
    <x v="8"/>
    <x v="1"/>
    <x v="2"/>
    <x v="39"/>
    <x v="289"/>
    <x v="3354"/>
    <x v="0"/>
    <x v="28"/>
    <x v="4"/>
  </r>
  <r>
    <x v="28"/>
    <x v="207"/>
    <x v="8"/>
    <x v="8"/>
    <x v="1"/>
    <x v="2"/>
    <x v="39"/>
    <x v="374"/>
    <x v="1836"/>
    <x v="0"/>
    <x v="28"/>
    <x v="4"/>
  </r>
  <r>
    <x v="28"/>
    <x v="319"/>
    <x v="8"/>
    <x v="8"/>
    <x v="1"/>
    <x v="2"/>
    <x v="39"/>
    <x v="350"/>
    <x v="3355"/>
    <x v="0"/>
    <x v="28"/>
    <x v="4"/>
  </r>
  <r>
    <x v="28"/>
    <x v="182"/>
    <x v="2"/>
    <x v="2"/>
    <x v="1"/>
    <x v="2"/>
    <x v="39"/>
    <x v="392"/>
    <x v="3356"/>
    <x v="0"/>
    <x v="28"/>
    <x v="4"/>
  </r>
  <r>
    <x v="28"/>
    <x v="316"/>
    <x v="2"/>
    <x v="2"/>
    <x v="1"/>
    <x v="2"/>
    <x v="39"/>
    <x v="348"/>
    <x v="3357"/>
    <x v="0"/>
    <x v="28"/>
    <x v="4"/>
  </r>
  <r>
    <x v="73"/>
    <x v="238"/>
    <x v="9"/>
    <x v="9"/>
    <x v="1"/>
    <x v="2"/>
    <x v="39"/>
    <x v="379"/>
    <x v="3358"/>
    <x v="0"/>
    <x v="73"/>
    <x v="4"/>
  </r>
  <r>
    <x v="73"/>
    <x v="243"/>
    <x v="10"/>
    <x v="10"/>
    <x v="1"/>
    <x v="2"/>
    <x v="39"/>
    <x v="411"/>
    <x v="3359"/>
    <x v="0"/>
    <x v="73"/>
    <x v="4"/>
  </r>
  <r>
    <x v="29"/>
    <x v="263"/>
    <x v="10"/>
    <x v="10"/>
    <x v="1"/>
    <x v="2"/>
    <x v="39"/>
    <x v="436"/>
    <x v="3360"/>
    <x v="0"/>
    <x v="29"/>
    <x v="4"/>
  </r>
  <r>
    <x v="29"/>
    <x v="249"/>
    <x v="11"/>
    <x v="11"/>
    <x v="1"/>
    <x v="2"/>
    <x v="39"/>
    <x v="359"/>
    <x v="784"/>
    <x v="0"/>
    <x v="29"/>
    <x v="4"/>
  </r>
  <r>
    <x v="29"/>
    <x v="188"/>
    <x v="6"/>
    <x v="6"/>
    <x v="1"/>
    <x v="2"/>
    <x v="40"/>
    <x v="407"/>
    <x v="3361"/>
    <x v="0"/>
    <x v="29"/>
    <x v="4"/>
  </r>
  <r>
    <x v="30"/>
    <x v="254"/>
    <x v="8"/>
    <x v="8"/>
    <x v="1"/>
    <x v="2"/>
    <x v="40"/>
    <x v="326"/>
    <x v="3362"/>
    <x v="0"/>
    <x v="30"/>
    <x v="4"/>
  </r>
  <r>
    <x v="30"/>
    <x v="194"/>
    <x v="9"/>
    <x v="9"/>
    <x v="1"/>
    <x v="2"/>
    <x v="39"/>
    <x v="390"/>
    <x v="3363"/>
    <x v="0"/>
    <x v="30"/>
    <x v="4"/>
  </r>
  <r>
    <x v="30"/>
    <x v="200"/>
    <x v="11"/>
    <x v="11"/>
    <x v="1"/>
    <x v="2"/>
    <x v="39"/>
    <x v="351"/>
    <x v="3364"/>
    <x v="0"/>
    <x v="30"/>
    <x v="4"/>
  </r>
  <r>
    <x v="30"/>
    <x v="202"/>
    <x v="11"/>
    <x v="11"/>
    <x v="1"/>
    <x v="2"/>
    <x v="39"/>
    <x v="305"/>
    <x v="2943"/>
    <x v="0"/>
    <x v="30"/>
    <x v="4"/>
  </r>
  <r>
    <x v="30"/>
    <x v="281"/>
    <x v="6"/>
    <x v="6"/>
    <x v="1"/>
    <x v="2"/>
    <x v="39"/>
    <x v="395"/>
    <x v="3365"/>
    <x v="0"/>
    <x v="30"/>
    <x v="4"/>
  </r>
  <r>
    <x v="31"/>
    <x v="247"/>
    <x v="8"/>
    <x v="8"/>
    <x v="1"/>
    <x v="2"/>
    <x v="39"/>
    <x v="289"/>
    <x v="3366"/>
    <x v="0"/>
    <x v="31"/>
    <x v="4"/>
  </r>
  <r>
    <x v="31"/>
    <x v="242"/>
    <x v="9"/>
    <x v="9"/>
    <x v="1"/>
    <x v="2"/>
    <x v="39"/>
    <x v="435"/>
    <x v="1182"/>
    <x v="0"/>
    <x v="31"/>
    <x v="4"/>
  </r>
  <r>
    <x v="31"/>
    <x v="176"/>
    <x v="10"/>
    <x v="10"/>
    <x v="1"/>
    <x v="2"/>
    <x v="39"/>
    <x v="412"/>
    <x v="366"/>
    <x v="0"/>
    <x v="31"/>
    <x v="4"/>
  </r>
  <r>
    <x v="32"/>
    <x v="247"/>
    <x v="8"/>
    <x v="8"/>
    <x v="1"/>
    <x v="2"/>
    <x v="39"/>
    <x v="289"/>
    <x v="1641"/>
    <x v="0"/>
    <x v="32"/>
    <x v="4"/>
  </r>
  <r>
    <x v="32"/>
    <x v="175"/>
    <x v="9"/>
    <x v="9"/>
    <x v="1"/>
    <x v="2"/>
    <x v="39"/>
    <x v="389"/>
    <x v="1335"/>
    <x v="0"/>
    <x v="32"/>
    <x v="4"/>
  </r>
  <r>
    <x v="32"/>
    <x v="329"/>
    <x v="10"/>
    <x v="10"/>
    <x v="1"/>
    <x v="2"/>
    <x v="39"/>
    <x v="380"/>
    <x v="3367"/>
    <x v="0"/>
    <x v="32"/>
    <x v="4"/>
  </r>
  <r>
    <x v="32"/>
    <x v="249"/>
    <x v="11"/>
    <x v="11"/>
    <x v="1"/>
    <x v="2"/>
    <x v="39"/>
    <x v="359"/>
    <x v="3368"/>
    <x v="0"/>
    <x v="32"/>
    <x v="4"/>
  </r>
  <r>
    <x v="32"/>
    <x v="240"/>
    <x v="2"/>
    <x v="2"/>
    <x v="1"/>
    <x v="2"/>
    <x v="39"/>
    <x v="442"/>
    <x v="3369"/>
    <x v="0"/>
    <x v="32"/>
    <x v="4"/>
  </r>
  <r>
    <x v="33"/>
    <x v="179"/>
    <x v="7"/>
    <x v="7"/>
    <x v="1"/>
    <x v="2"/>
    <x v="39"/>
    <x v="415"/>
    <x v="1866"/>
    <x v="0"/>
    <x v="33"/>
    <x v="4"/>
  </r>
  <r>
    <x v="33"/>
    <x v="263"/>
    <x v="10"/>
    <x v="10"/>
    <x v="1"/>
    <x v="2"/>
    <x v="39"/>
    <x v="436"/>
    <x v="3370"/>
    <x v="0"/>
    <x v="33"/>
    <x v="4"/>
  </r>
  <r>
    <x v="33"/>
    <x v="201"/>
    <x v="11"/>
    <x v="11"/>
    <x v="1"/>
    <x v="2"/>
    <x v="39"/>
    <x v="422"/>
    <x v="905"/>
    <x v="0"/>
    <x v="33"/>
    <x v="4"/>
  </r>
  <r>
    <x v="33"/>
    <x v="213"/>
    <x v="11"/>
    <x v="11"/>
    <x v="1"/>
    <x v="2"/>
    <x v="39"/>
    <x v="361"/>
    <x v="1"/>
    <x v="262"/>
    <x v="33"/>
    <x v="4"/>
  </r>
  <r>
    <x v="33"/>
    <x v="316"/>
    <x v="2"/>
    <x v="2"/>
    <x v="1"/>
    <x v="2"/>
    <x v="39"/>
    <x v="348"/>
    <x v="3371"/>
    <x v="0"/>
    <x v="33"/>
    <x v="4"/>
  </r>
  <r>
    <x v="33"/>
    <x v="229"/>
    <x v="6"/>
    <x v="6"/>
    <x v="1"/>
    <x v="2"/>
    <x v="39"/>
    <x v="281"/>
    <x v="3372"/>
    <x v="0"/>
    <x v="33"/>
    <x v="4"/>
  </r>
  <r>
    <x v="34"/>
    <x v="189"/>
    <x v="10"/>
    <x v="10"/>
    <x v="1"/>
    <x v="2"/>
    <x v="39"/>
    <x v="345"/>
    <x v="3373"/>
    <x v="0"/>
    <x v="34"/>
    <x v="4"/>
  </r>
  <r>
    <x v="34"/>
    <x v="315"/>
    <x v="2"/>
    <x v="2"/>
    <x v="1"/>
    <x v="2"/>
    <x v="39"/>
    <x v="405"/>
    <x v="3374"/>
    <x v="0"/>
    <x v="34"/>
    <x v="4"/>
  </r>
  <r>
    <x v="34"/>
    <x v="229"/>
    <x v="6"/>
    <x v="6"/>
    <x v="1"/>
    <x v="2"/>
    <x v="39"/>
    <x v="281"/>
    <x v="3375"/>
    <x v="0"/>
    <x v="34"/>
    <x v="4"/>
  </r>
  <r>
    <x v="35"/>
    <x v="261"/>
    <x v="8"/>
    <x v="8"/>
    <x v="1"/>
    <x v="2"/>
    <x v="39"/>
    <x v="320"/>
    <x v="3376"/>
    <x v="0"/>
    <x v="35"/>
    <x v="4"/>
  </r>
  <r>
    <x v="35"/>
    <x v="207"/>
    <x v="8"/>
    <x v="8"/>
    <x v="1"/>
    <x v="2"/>
    <x v="39"/>
    <x v="374"/>
    <x v="3377"/>
    <x v="0"/>
    <x v="35"/>
    <x v="4"/>
  </r>
  <r>
    <x v="35"/>
    <x v="310"/>
    <x v="10"/>
    <x v="10"/>
    <x v="1"/>
    <x v="2"/>
    <x v="39"/>
    <x v="335"/>
    <x v="3378"/>
    <x v="0"/>
    <x v="35"/>
    <x v="4"/>
  </r>
  <r>
    <x v="35"/>
    <x v="187"/>
    <x v="11"/>
    <x v="11"/>
    <x v="1"/>
    <x v="2"/>
    <x v="39"/>
    <x v="328"/>
    <x v="3379"/>
    <x v="0"/>
    <x v="35"/>
    <x v="4"/>
  </r>
  <r>
    <x v="35"/>
    <x v="202"/>
    <x v="11"/>
    <x v="11"/>
    <x v="1"/>
    <x v="2"/>
    <x v="39"/>
    <x v="305"/>
    <x v="3380"/>
    <x v="0"/>
    <x v="35"/>
    <x v="4"/>
  </r>
  <r>
    <x v="35"/>
    <x v="265"/>
    <x v="6"/>
    <x v="6"/>
    <x v="1"/>
    <x v="2"/>
    <x v="39"/>
    <x v="386"/>
    <x v="3381"/>
    <x v="0"/>
    <x v="35"/>
    <x v="4"/>
  </r>
  <r>
    <x v="35"/>
    <x v="305"/>
    <x v="6"/>
    <x v="6"/>
    <x v="1"/>
    <x v="2"/>
    <x v="39"/>
    <x v="331"/>
    <x v="1525"/>
    <x v="0"/>
    <x v="35"/>
    <x v="4"/>
  </r>
  <r>
    <x v="77"/>
    <x v="326"/>
    <x v="8"/>
    <x v="8"/>
    <x v="1"/>
    <x v="2"/>
    <x v="39"/>
    <x v="423"/>
    <x v="3382"/>
    <x v="0"/>
    <x v="77"/>
    <x v="4"/>
  </r>
  <r>
    <x v="77"/>
    <x v="261"/>
    <x v="8"/>
    <x v="8"/>
    <x v="1"/>
    <x v="2"/>
    <x v="40"/>
    <x v="320"/>
    <x v="858"/>
    <x v="0"/>
    <x v="77"/>
    <x v="4"/>
  </r>
  <r>
    <x v="77"/>
    <x v="306"/>
    <x v="9"/>
    <x v="9"/>
    <x v="1"/>
    <x v="2"/>
    <x v="39"/>
    <x v="336"/>
    <x v="3383"/>
    <x v="0"/>
    <x v="77"/>
    <x v="4"/>
  </r>
  <r>
    <x v="77"/>
    <x v="227"/>
    <x v="9"/>
    <x v="9"/>
    <x v="1"/>
    <x v="2"/>
    <x v="40"/>
    <x v="399"/>
    <x v="858"/>
    <x v="0"/>
    <x v="77"/>
    <x v="4"/>
  </r>
  <r>
    <x v="77"/>
    <x v="290"/>
    <x v="9"/>
    <x v="9"/>
    <x v="1"/>
    <x v="2"/>
    <x v="39"/>
    <x v="302"/>
    <x v="3384"/>
    <x v="0"/>
    <x v="77"/>
    <x v="4"/>
  </r>
  <r>
    <x v="77"/>
    <x v="242"/>
    <x v="9"/>
    <x v="9"/>
    <x v="1"/>
    <x v="2"/>
    <x v="39"/>
    <x v="435"/>
    <x v="3385"/>
    <x v="0"/>
    <x v="77"/>
    <x v="4"/>
  </r>
  <r>
    <x v="77"/>
    <x v="198"/>
    <x v="10"/>
    <x v="10"/>
    <x v="1"/>
    <x v="2"/>
    <x v="40"/>
    <x v="338"/>
    <x v="858"/>
    <x v="0"/>
    <x v="77"/>
    <x v="4"/>
  </r>
  <r>
    <x v="77"/>
    <x v="243"/>
    <x v="10"/>
    <x v="10"/>
    <x v="1"/>
    <x v="2"/>
    <x v="39"/>
    <x v="411"/>
    <x v="1533"/>
    <x v="0"/>
    <x v="77"/>
    <x v="4"/>
  </r>
  <r>
    <x v="77"/>
    <x v="186"/>
    <x v="10"/>
    <x v="10"/>
    <x v="1"/>
    <x v="2"/>
    <x v="40"/>
    <x v="321"/>
    <x v="244"/>
    <x v="0"/>
    <x v="77"/>
    <x v="4"/>
  </r>
  <r>
    <x v="77"/>
    <x v="202"/>
    <x v="11"/>
    <x v="11"/>
    <x v="1"/>
    <x v="2"/>
    <x v="39"/>
    <x v="305"/>
    <x v="3355"/>
    <x v="0"/>
    <x v="77"/>
    <x v="4"/>
  </r>
  <r>
    <x v="77"/>
    <x v="183"/>
    <x v="2"/>
    <x v="2"/>
    <x v="1"/>
    <x v="2"/>
    <x v="40"/>
    <x v="330"/>
    <x v="3386"/>
    <x v="0"/>
    <x v="77"/>
    <x v="4"/>
  </r>
  <r>
    <x v="77"/>
    <x v="183"/>
    <x v="2"/>
    <x v="2"/>
    <x v="1"/>
    <x v="2"/>
    <x v="39"/>
    <x v="330"/>
    <x v="3387"/>
    <x v="0"/>
    <x v="77"/>
    <x v="4"/>
  </r>
  <r>
    <x v="36"/>
    <x v="225"/>
    <x v="7"/>
    <x v="7"/>
    <x v="1"/>
    <x v="2"/>
    <x v="39"/>
    <x v="416"/>
    <x v="1535"/>
    <x v="0"/>
    <x v="36"/>
    <x v="4"/>
  </r>
  <r>
    <x v="36"/>
    <x v="332"/>
    <x v="7"/>
    <x v="7"/>
    <x v="1"/>
    <x v="2"/>
    <x v="39"/>
    <x v="397"/>
    <x v="1999"/>
    <x v="0"/>
    <x v="36"/>
    <x v="4"/>
  </r>
  <r>
    <x v="36"/>
    <x v="251"/>
    <x v="8"/>
    <x v="8"/>
    <x v="1"/>
    <x v="2"/>
    <x v="39"/>
    <x v="291"/>
    <x v="3388"/>
    <x v="0"/>
    <x v="36"/>
    <x v="4"/>
  </r>
  <r>
    <x v="36"/>
    <x v="261"/>
    <x v="8"/>
    <x v="8"/>
    <x v="1"/>
    <x v="2"/>
    <x v="39"/>
    <x v="320"/>
    <x v="920"/>
    <x v="0"/>
    <x v="36"/>
    <x v="4"/>
  </r>
  <r>
    <x v="36"/>
    <x v="319"/>
    <x v="8"/>
    <x v="8"/>
    <x v="1"/>
    <x v="2"/>
    <x v="39"/>
    <x v="350"/>
    <x v="2722"/>
    <x v="0"/>
    <x v="36"/>
    <x v="4"/>
  </r>
  <r>
    <x v="36"/>
    <x v="263"/>
    <x v="10"/>
    <x v="10"/>
    <x v="1"/>
    <x v="2"/>
    <x v="39"/>
    <x v="436"/>
    <x v="1156"/>
    <x v="0"/>
    <x v="36"/>
    <x v="4"/>
  </r>
  <r>
    <x v="36"/>
    <x v="200"/>
    <x v="11"/>
    <x v="11"/>
    <x v="1"/>
    <x v="2"/>
    <x v="39"/>
    <x v="351"/>
    <x v="3389"/>
    <x v="0"/>
    <x v="36"/>
    <x v="4"/>
  </r>
  <r>
    <x v="36"/>
    <x v="182"/>
    <x v="2"/>
    <x v="2"/>
    <x v="1"/>
    <x v="2"/>
    <x v="39"/>
    <x v="392"/>
    <x v="3390"/>
    <x v="0"/>
    <x v="36"/>
    <x v="4"/>
  </r>
  <r>
    <x v="36"/>
    <x v="335"/>
    <x v="6"/>
    <x v="6"/>
    <x v="1"/>
    <x v="2"/>
    <x v="39"/>
    <x v="408"/>
    <x v="3391"/>
    <x v="0"/>
    <x v="36"/>
    <x v="4"/>
  </r>
  <r>
    <x v="37"/>
    <x v="310"/>
    <x v="10"/>
    <x v="10"/>
    <x v="1"/>
    <x v="2"/>
    <x v="39"/>
    <x v="335"/>
    <x v="3392"/>
    <x v="0"/>
    <x v="37"/>
    <x v="4"/>
  </r>
  <r>
    <x v="37"/>
    <x v="330"/>
    <x v="11"/>
    <x v="11"/>
    <x v="1"/>
    <x v="2"/>
    <x v="39"/>
    <x v="381"/>
    <x v="3393"/>
    <x v="0"/>
    <x v="37"/>
    <x v="4"/>
  </r>
  <r>
    <x v="38"/>
    <x v="326"/>
    <x v="8"/>
    <x v="8"/>
    <x v="1"/>
    <x v="2"/>
    <x v="39"/>
    <x v="423"/>
    <x v="858"/>
    <x v="0"/>
    <x v="38"/>
    <x v="4"/>
  </r>
  <r>
    <x v="38"/>
    <x v="194"/>
    <x v="9"/>
    <x v="9"/>
    <x v="1"/>
    <x v="2"/>
    <x v="39"/>
    <x v="390"/>
    <x v="858"/>
    <x v="0"/>
    <x v="38"/>
    <x v="4"/>
  </r>
  <r>
    <x v="38"/>
    <x v="183"/>
    <x v="2"/>
    <x v="2"/>
    <x v="1"/>
    <x v="2"/>
    <x v="39"/>
    <x v="330"/>
    <x v="858"/>
    <x v="0"/>
    <x v="38"/>
    <x v="4"/>
  </r>
  <r>
    <x v="38"/>
    <x v="229"/>
    <x v="6"/>
    <x v="6"/>
    <x v="1"/>
    <x v="2"/>
    <x v="39"/>
    <x v="281"/>
    <x v="858"/>
    <x v="0"/>
    <x v="38"/>
    <x v="4"/>
  </r>
  <r>
    <x v="39"/>
    <x v="179"/>
    <x v="7"/>
    <x v="7"/>
    <x v="1"/>
    <x v="2"/>
    <x v="39"/>
    <x v="415"/>
    <x v="1838"/>
    <x v="0"/>
    <x v="39"/>
    <x v="4"/>
  </r>
  <r>
    <x v="39"/>
    <x v="306"/>
    <x v="9"/>
    <x v="9"/>
    <x v="1"/>
    <x v="2"/>
    <x v="39"/>
    <x v="336"/>
    <x v="3394"/>
    <x v="0"/>
    <x v="39"/>
    <x v="4"/>
  </r>
  <r>
    <x v="39"/>
    <x v="262"/>
    <x v="9"/>
    <x v="9"/>
    <x v="1"/>
    <x v="2"/>
    <x v="39"/>
    <x v="368"/>
    <x v="1221"/>
    <x v="0"/>
    <x v="39"/>
    <x v="4"/>
  </r>
  <r>
    <x v="39"/>
    <x v="219"/>
    <x v="9"/>
    <x v="9"/>
    <x v="1"/>
    <x v="2"/>
    <x v="40"/>
    <x v="308"/>
    <x v="782"/>
    <x v="0"/>
    <x v="39"/>
    <x v="4"/>
  </r>
  <r>
    <x v="39"/>
    <x v="282"/>
    <x v="11"/>
    <x v="11"/>
    <x v="1"/>
    <x v="2"/>
    <x v="39"/>
    <x v="358"/>
    <x v="3395"/>
    <x v="0"/>
    <x v="39"/>
    <x v="4"/>
  </r>
  <r>
    <x v="39"/>
    <x v="177"/>
    <x v="11"/>
    <x v="11"/>
    <x v="1"/>
    <x v="2"/>
    <x v="40"/>
    <x v="346"/>
    <x v="782"/>
    <x v="0"/>
    <x v="39"/>
    <x v="4"/>
  </r>
  <r>
    <x v="39"/>
    <x v="177"/>
    <x v="11"/>
    <x v="11"/>
    <x v="1"/>
    <x v="2"/>
    <x v="39"/>
    <x v="346"/>
    <x v="3396"/>
    <x v="0"/>
    <x v="39"/>
    <x v="4"/>
  </r>
  <r>
    <x v="39"/>
    <x v="235"/>
    <x v="2"/>
    <x v="2"/>
    <x v="1"/>
    <x v="2"/>
    <x v="39"/>
    <x v="393"/>
    <x v="3397"/>
    <x v="0"/>
    <x v="39"/>
    <x v="4"/>
  </r>
  <r>
    <x v="39"/>
    <x v="335"/>
    <x v="6"/>
    <x v="6"/>
    <x v="1"/>
    <x v="2"/>
    <x v="39"/>
    <x v="408"/>
    <x v="1303"/>
    <x v="0"/>
    <x v="39"/>
    <x v="4"/>
  </r>
  <r>
    <x v="40"/>
    <x v="286"/>
    <x v="10"/>
    <x v="10"/>
    <x v="1"/>
    <x v="2"/>
    <x v="40"/>
    <x v="297"/>
    <x v="865"/>
    <x v="0"/>
    <x v="40"/>
    <x v="4"/>
  </r>
  <r>
    <x v="40"/>
    <x v="263"/>
    <x v="10"/>
    <x v="10"/>
    <x v="1"/>
    <x v="2"/>
    <x v="39"/>
    <x v="436"/>
    <x v="3398"/>
    <x v="0"/>
    <x v="40"/>
    <x v="4"/>
  </r>
  <r>
    <x v="40"/>
    <x v="188"/>
    <x v="6"/>
    <x v="6"/>
    <x v="1"/>
    <x v="2"/>
    <x v="40"/>
    <x v="407"/>
    <x v="782"/>
    <x v="0"/>
    <x v="40"/>
    <x v="4"/>
  </r>
  <r>
    <x v="40"/>
    <x v="229"/>
    <x v="6"/>
    <x v="6"/>
    <x v="1"/>
    <x v="2"/>
    <x v="39"/>
    <x v="281"/>
    <x v="1231"/>
    <x v="0"/>
    <x v="40"/>
    <x v="4"/>
  </r>
  <r>
    <x v="74"/>
    <x v="227"/>
    <x v="9"/>
    <x v="9"/>
    <x v="1"/>
    <x v="2"/>
    <x v="39"/>
    <x v="399"/>
    <x v="3399"/>
    <x v="0"/>
    <x v="74"/>
    <x v="4"/>
  </r>
  <r>
    <x v="74"/>
    <x v="189"/>
    <x v="10"/>
    <x v="10"/>
    <x v="1"/>
    <x v="2"/>
    <x v="39"/>
    <x v="345"/>
    <x v="2751"/>
    <x v="0"/>
    <x v="74"/>
    <x v="4"/>
  </r>
  <r>
    <x v="75"/>
    <x v="323"/>
    <x v="8"/>
    <x v="8"/>
    <x v="1"/>
    <x v="2"/>
    <x v="39"/>
    <x v="367"/>
    <x v="3400"/>
    <x v="0"/>
    <x v="75"/>
    <x v="4"/>
  </r>
  <r>
    <x v="75"/>
    <x v="282"/>
    <x v="11"/>
    <x v="11"/>
    <x v="1"/>
    <x v="2"/>
    <x v="39"/>
    <x v="358"/>
    <x v="3401"/>
    <x v="0"/>
    <x v="75"/>
    <x v="4"/>
  </r>
  <r>
    <x v="75"/>
    <x v="214"/>
    <x v="11"/>
    <x v="11"/>
    <x v="1"/>
    <x v="2"/>
    <x v="39"/>
    <x v="306"/>
    <x v="3402"/>
    <x v="0"/>
    <x v="75"/>
    <x v="4"/>
  </r>
  <r>
    <x v="75"/>
    <x v="265"/>
    <x v="6"/>
    <x v="6"/>
    <x v="1"/>
    <x v="2"/>
    <x v="39"/>
    <x v="386"/>
    <x v="905"/>
    <x v="0"/>
    <x v="75"/>
    <x v="4"/>
  </r>
  <r>
    <x v="41"/>
    <x v="255"/>
    <x v="9"/>
    <x v="9"/>
    <x v="1"/>
    <x v="2"/>
    <x v="39"/>
    <x v="293"/>
    <x v="3403"/>
    <x v="0"/>
    <x v="41"/>
    <x v="4"/>
  </r>
  <r>
    <x v="41"/>
    <x v="187"/>
    <x v="11"/>
    <x v="11"/>
    <x v="1"/>
    <x v="2"/>
    <x v="39"/>
    <x v="328"/>
    <x v="545"/>
    <x v="0"/>
    <x v="41"/>
    <x v="4"/>
  </r>
  <r>
    <x v="42"/>
    <x v="208"/>
    <x v="8"/>
    <x v="8"/>
    <x v="1"/>
    <x v="2"/>
    <x v="39"/>
    <x v="377"/>
    <x v="3404"/>
    <x v="0"/>
    <x v="42"/>
    <x v="4"/>
  </r>
  <r>
    <x v="42"/>
    <x v="331"/>
    <x v="9"/>
    <x v="9"/>
    <x v="1"/>
    <x v="2"/>
    <x v="39"/>
    <x v="391"/>
    <x v="3405"/>
    <x v="0"/>
    <x v="42"/>
    <x v="4"/>
  </r>
  <r>
    <x v="42"/>
    <x v="220"/>
    <x v="11"/>
    <x v="11"/>
    <x v="1"/>
    <x v="2"/>
    <x v="39"/>
    <x v="309"/>
    <x v="3406"/>
    <x v="0"/>
    <x v="42"/>
    <x v="4"/>
  </r>
  <r>
    <x v="42"/>
    <x v="235"/>
    <x v="2"/>
    <x v="2"/>
    <x v="1"/>
    <x v="2"/>
    <x v="39"/>
    <x v="393"/>
    <x v="1331"/>
    <x v="0"/>
    <x v="42"/>
    <x v="4"/>
  </r>
  <r>
    <x v="43"/>
    <x v="261"/>
    <x v="8"/>
    <x v="8"/>
    <x v="1"/>
    <x v="2"/>
    <x v="39"/>
    <x v="320"/>
    <x v="3407"/>
    <x v="0"/>
    <x v="43"/>
    <x v="4"/>
  </r>
  <r>
    <x v="43"/>
    <x v="240"/>
    <x v="2"/>
    <x v="2"/>
    <x v="1"/>
    <x v="2"/>
    <x v="39"/>
    <x v="442"/>
    <x v="3408"/>
    <x v="0"/>
    <x v="43"/>
    <x v="4"/>
  </r>
  <r>
    <x v="44"/>
    <x v="268"/>
    <x v="10"/>
    <x v="10"/>
    <x v="1"/>
    <x v="2"/>
    <x v="39"/>
    <x v="339"/>
    <x v="816"/>
    <x v="0"/>
    <x v="44"/>
    <x v="4"/>
  </r>
  <r>
    <x v="44"/>
    <x v="329"/>
    <x v="10"/>
    <x v="10"/>
    <x v="1"/>
    <x v="2"/>
    <x v="39"/>
    <x v="380"/>
    <x v="245"/>
    <x v="0"/>
    <x v="44"/>
    <x v="4"/>
  </r>
  <r>
    <x v="44"/>
    <x v="315"/>
    <x v="2"/>
    <x v="2"/>
    <x v="1"/>
    <x v="2"/>
    <x v="39"/>
    <x v="405"/>
    <x v="1815"/>
    <x v="0"/>
    <x v="44"/>
    <x v="4"/>
  </r>
  <r>
    <x v="44"/>
    <x v="240"/>
    <x v="2"/>
    <x v="2"/>
    <x v="1"/>
    <x v="2"/>
    <x v="39"/>
    <x v="442"/>
    <x v="346"/>
    <x v="0"/>
    <x v="44"/>
    <x v="4"/>
  </r>
  <r>
    <x v="44"/>
    <x v="281"/>
    <x v="6"/>
    <x v="6"/>
    <x v="1"/>
    <x v="2"/>
    <x v="39"/>
    <x v="395"/>
    <x v="3355"/>
    <x v="0"/>
    <x v="44"/>
    <x v="4"/>
  </r>
  <r>
    <x v="44"/>
    <x v="266"/>
    <x v="6"/>
    <x v="6"/>
    <x v="1"/>
    <x v="2"/>
    <x v="39"/>
    <x v="370"/>
    <x v="187"/>
    <x v="0"/>
    <x v="44"/>
    <x v="4"/>
  </r>
  <r>
    <x v="44"/>
    <x v="335"/>
    <x v="6"/>
    <x v="6"/>
    <x v="1"/>
    <x v="2"/>
    <x v="39"/>
    <x v="408"/>
    <x v="804"/>
    <x v="0"/>
    <x v="44"/>
    <x v="4"/>
  </r>
  <r>
    <x v="45"/>
    <x v="327"/>
    <x v="7"/>
    <x v="7"/>
    <x v="1"/>
    <x v="2"/>
    <x v="40"/>
    <x v="387"/>
    <x v="1641"/>
    <x v="0"/>
    <x v="45"/>
    <x v="4"/>
  </r>
  <r>
    <x v="45"/>
    <x v="306"/>
    <x v="9"/>
    <x v="9"/>
    <x v="1"/>
    <x v="2"/>
    <x v="39"/>
    <x v="336"/>
    <x v="3409"/>
    <x v="0"/>
    <x v="45"/>
    <x v="4"/>
  </r>
  <r>
    <x v="45"/>
    <x v="292"/>
    <x v="9"/>
    <x v="9"/>
    <x v="1"/>
    <x v="2"/>
    <x v="40"/>
    <x v="352"/>
    <x v="3410"/>
    <x v="0"/>
    <x v="45"/>
    <x v="4"/>
  </r>
  <r>
    <x v="45"/>
    <x v="310"/>
    <x v="10"/>
    <x v="10"/>
    <x v="1"/>
    <x v="2"/>
    <x v="39"/>
    <x v="335"/>
    <x v="3411"/>
    <x v="0"/>
    <x v="45"/>
    <x v="4"/>
  </r>
  <r>
    <x v="45"/>
    <x v="200"/>
    <x v="11"/>
    <x v="11"/>
    <x v="1"/>
    <x v="2"/>
    <x v="39"/>
    <x v="351"/>
    <x v="3411"/>
    <x v="0"/>
    <x v="45"/>
    <x v="4"/>
  </r>
  <r>
    <x v="45"/>
    <x v="177"/>
    <x v="11"/>
    <x v="11"/>
    <x v="1"/>
    <x v="2"/>
    <x v="39"/>
    <x v="346"/>
    <x v="1335"/>
    <x v="0"/>
    <x v="45"/>
    <x v="4"/>
  </r>
  <r>
    <x v="46"/>
    <x v="261"/>
    <x v="8"/>
    <x v="8"/>
    <x v="1"/>
    <x v="2"/>
    <x v="39"/>
    <x v="320"/>
    <x v="3181"/>
    <x v="0"/>
    <x v="46"/>
    <x v="4"/>
  </r>
  <r>
    <x v="46"/>
    <x v="339"/>
    <x v="10"/>
    <x v="10"/>
    <x v="1"/>
    <x v="2"/>
    <x v="39"/>
    <x v="427"/>
    <x v="3412"/>
    <x v="0"/>
    <x v="46"/>
    <x v="4"/>
  </r>
  <r>
    <x v="46"/>
    <x v="315"/>
    <x v="2"/>
    <x v="2"/>
    <x v="1"/>
    <x v="2"/>
    <x v="39"/>
    <x v="405"/>
    <x v="681"/>
    <x v="0"/>
    <x v="46"/>
    <x v="4"/>
  </r>
  <r>
    <x v="46"/>
    <x v="281"/>
    <x v="6"/>
    <x v="6"/>
    <x v="1"/>
    <x v="2"/>
    <x v="39"/>
    <x v="395"/>
    <x v="1310"/>
    <x v="0"/>
    <x v="46"/>
    <x v="4"/>
  </r>
  <r>
    <x v="47"/>
    <x v="319"/>
    <x v="8"/>
    <x v="8"/>
    <x v="1"/>
    <x v="2"/>
    <x v="39"/>
    <x v="350"/>
    <x v="3099"/>
    <x v="0"/>
    <x v="47"/>
    <x v="4"/>
  </r>
  <r>
    <x v="47"/>
    <x v="242"/>
    <x v="9"/>
    <x v="9"/>
    <x v="1"/>
    <x v="2"/>
    <x v="39"/>
    <x v="435"/>
    <x v="57"/>
    <x v="0"/>
    <x v="47"/>
    <x v="4"/>
  </r>
  <r>
    <x v="47"/>
    <x v="249"/>
    <x v="11"/>
    <x v="11"/>
    <x v="1"/>
    <x v="2"/>
    <x v="39"/>
    <x v="359"/>
    <x v="3413"/>
    <x v="0"/>
    <x v="47"/>
    <x v="4"/>
  </r>
  <r>
    <x v="47"/>
    <x v="266"/>
    <x v="6"/>
    <x v="6"/>
    <x v="1"/>
    <x v="2"/>
    <x v="39"/>
    <x v="370"/>
    <x v="3414"/>
    <x v="0"/>
    <x v="47"/>
    <x v="4"/>
  </r>
  <r>
    <x v="48"/>
    <x v="208"/>
    <x v="8"/>
    <x v="8"/>
    <x v="1"/>
    <x v="2"/>
    <x v="39"/>
    <x v="377"/>
    <x v="147"/>
    <x v="0"/>
    <x v="48"/>
    <x v="4"/>
  </r>
  <r>
    <x v="48"/>
    <x v="244"/>
    <x v="10"/>
    <x v="10"/>
    <x v="1"/>
    <x v="2"/>
    <x v="39"/>
    <x v="433"/>
    <x v="3415"/>
    <x v="0"/>
    <x v="48"/>
    <x v="4"/>
  </r>
  <r>
    <x v="48"/>
    <x v="182"/>
    <x v="2"/>
    <x v="2"/>
    <x v="1"/>
    <x v="2"/>
    <x v="39"/>
    <x v="392"/>
    <x v="3416"/>
    <x v="0"/>
    <x v="48"/>
    <x v="4"/>
  </r>
  <r>
    <x v="48"/>
    <x v="183"/>
    <x v="2"/>
    <x v="2"/>
    <x v="1"/>
    <x v="2"/>
    <x v="39"/>
    <x v="330"/>
    <x v="3417"/>
    <x v="0"/>
    <x v="48"/>
    <x v="4"/>
  </r>
  <r>
    <x v="49"/>
    <x v="251"/>
    <x v="8"/>
    <x v="8"/>
    <x v="1"/>
    <x v="2"/>
    <x v="39"/>
    <x v="291"/>
    <x v="3240"/>
    <x v="0"/>
    <x v="49"/>
    <x v="4"/>
  </r>
  <r>
    <x v="49"/>
    <x v="176"/>
    <x v="10"/>
    <x v="10"/>
    <x v="1"/>
    <x v="2"/>
    <x v="39"/>
    <x v="412"/>
    <x v="3418"/>
    <x v="0"/>
    <x v="49"/>
    <x v="4"/>
  </r>
  <r>
    <x v="49"/>
    <x v="240"/>
    <x v="2"/>
    <x v="2"/>
    <x v="1"/>
    <x v="2"/>
    <x v="39"/>
    <x v="442"/>
    <x v="3419"/>
    <x v="0"/>
    <x v="49"/>
    <x v="4"/>
  </r>
  <r>
    <x v="49"/>
    <x v="316"/>
    <x v="2"/>
    <x v="2"/>
    <x v="1"/>
    <x v="2"/>
    <x v="39"/>
    <x v="348"/>
    <x v="3420"/>
    <x v="0"/>
    <x v="49"/>
    <x v="4"/>
  </r>
  <r>
    <x v="49"/>
    <x v="183"/>
    <x v="2"/>
    <x v="2"/>
    <x v="1"/>
    <x v="2"/>
    <x v="39"/>
    <x v="330"/>
    <x v="3362"/>
    <x v="0"/>
    <x v="49"/>
    <x v="4"/>
  </r>
  <r>
    <x v="49"/>
    <x v="335"/>
    <x v="6"/>
    <x v="6"/>
    <x v="1"/>
    <x v="2"/>
    <x v="39"/>
    <x v="408"/>
    <x v="3421"/>
    <x v="0"/>
    <x v="49"/>
    <x v="4"/>
  </r>
  <r>
    <x v="50"/>
    <x v="207"/>
    <x v="8"/>
    <x v="8"/>
    <x v="1"/>
    <x v="2"/>
    <x v="39"/>
    <x v="374"/>
    <x v="3422"/>
    <x v="0"/>
    <x v="50"/>
    <x v="4"/>
  </r>
  <r>
    <x v="50"/>
    <x v="255"/>
    <x v="9"/>
    <x v="9"/>
    <x v="1"/>
    <x v="2"/>
    <x v="39"/>
    <x v="293"/>
    <x v="1327"/>
    <x v="0"/>
    <x v="50"/>
    <x v="4"/>
  </r>
  <r>
    <x v="50"/>
    <x v="243"/>
    <x v="10"/>
    <x v="10"/>
    <x v="1"/>
    <x v="2"/>
    <x v="39"/>
    <x v="411"/>
    <x v="3423"/>
    <x v="0"/>
    <x v="50"/>
    <x v="4"/>
  </r>
  <r>
    <x v="50"/>
    <x v="282"/>
    <x v="11"/>
    <x v="11"/>
    <x v="1"/>
    <x v="2"/>
    <x v="39"/>
    <x v="358"/>
    <x v="838"/>
    <x v="0"/>
    <x v="50"/>
    <x v="4"/>
  </r>
  <r>
    <x v="50"/>
    <x v="281"/>
    <x v="6"/>
    <x v="6"/>
    <x v="1"/>
    <x v="2"/>
    <x v="39"/>
    <x v="395"/>
    <x v="3424"/>
    <x v="0"/>
    <x v="50"/>
    <x v="4"/>
  </r>
  <r>
    <x v="51"/>
    <x v="263"/>
    <x v="10"/>
    <x v="10"/>
    <x v="1"/>
    <x v="2"/>
    <x v="39"/>
    <x v="436"/>
    <x v="3425"/>
    <x v="0"/>
    <x v="51"/>
    <x v="4"/>
  </r>
  <r>
    <x v="51"/>
    <x v="282"/>
    <x v="11"/>
    <x v="11"/>
    <x v="1"/>
    <x v="2"/>
    <x v="39"/>
    <x v="358"/>
    <x v="1797"/>
    <x v="0"/>
    <x v="51"/>
    <x v="4"/>
  </r>
  <r>
    <x v="51"/>
    <x v="246"/>
    <x v="2"/>
    <x v="2"/>
    <x v="1"/>
    <x v="2"/>
    <x v="40"/>
    <x v="287"/>
    <x v="1061"/>
    <x v="0"/>
    <x v="51"/>
    <x v="4"/>
  </r>
  <r>
    <x v="52"/>
    <x v="319"/>
    <x v="8"/>
    <x v="8"/>
    <x v="1"/>
    <x v="2"/>
    <x v="39"/>
    <x v="350"/>
    <x v="3426"/>
    <x v="0"/>
    <x v="52"/>
    <x v="4"/>
  </r>
  <r>
    <x v="52"/>
    <x v="201"/>
    <x v="11"/>
    <x v="11"/>
    <x v="1"/>
    <x v="2"/>
    <x v="39"/>
    <x v="422"/>
    <x v="3427"/>
    <x v="0"/>
    <x v="52"/>
    <x v="4"/>
  </r>
  <r>
    <x v="53"/>
    <x v="206"/>
    <x v="7"/>
    <x v="7"/>
    <x v="1"/>
    <x v="2"/>
    <x v="39"/>
    <x v="284"/>
    <x v="1335"/>
    <x v="0"/>
    <x v="53"/>
    <x v="4"/>
  </r>
  <r>
    <x v="53"/>
    <x v="237"/>
    <x v="7"/>
    <x v="7"/>
    <x v="1"/>
    <x v="2"/>
    <x v="39"/>
    <x v="417"/>
    <x v="3428"/>
    <x v="0"/>
    <x v="53"/>
    <x v="4"/>
  </r>
  <r>
    <x v="53"/>
    <x v="261"/>
    <x v="8"/>
    <x v="8"/>
    <x v="1"/>
    <x v="2"/>
    <x v="39"/>
    <x v="320"/>
    <x v="970"/>
    <x v="0"/>
    <x v="53"/>
    <x v="4"/>
  </r>
  <r>
    <x v="53"/>
    <x v="263"/>
    <x v="10"/>
    <x v="10"/>
    <x v="1"/>
    <x v="2"/>
    <x v="39"/>
    <x v="436"/>
    <x v="3429"/>
    <x v="0"/>
    <x v="53"/>
    <x v="4"/>
  </r>
  <r>
    <x v="53"/>
    <x v="200"/>
    <x v="11"/>
    <x v="11"/>
    <x v="1"/>
    <x v="2"/>
    <x v="39"/>
    <x v="351"/>
    <x v="3430"/>
    <x v="0"/>
    <x v="53"/>
    <x v="4"/>
  </r>
  <r>
    <x v="53"/>
    <x v="177"/>
    <x v="11"/>
    <x v="11"/>
    <x v="1"/>
    <x v="2"/>
    <x v="39"/>
    <x v="346"/>
    <x v="3431"/>
    <x v="0"/>
    <x v="53"/>
    <x v="4"/>
  </r>
  <r>
    <x v="53"/>
    <x v="249"/>
    <x v="11"/>
    <x v="11"/>
    <x v="1"/>
    <x v="2"/>
    <x v="39"/>
    <x v="359"/>
    <x v="3432"/>
    <x v="0"/>
    <x v="53"/>
    <x v="4"/>
  </r>
  <r>
    <x v="53"/>
    <x v="214"/>
    <x v="11"/>
    <x v="11"/>
    <x v="1"/>
    <x v="2"/>
    <x v="39"/>
    <x v="306"/>
    <x v="3433"/>
    <x v="0"/>
    <x v="53"/>
    <x v="4"/>
  </r>
  <r>
    <x v="54"/>
    <x v="208"/>
    <x v="8"/>
    <x v="8"/>
    <x v="1"/>
    <x v="2"/>
    <x v="39"/>
    <x v="377"/>
    <x v="3434"/>
    <x v="0"/>
    <x v="54"/>
    <x v="4"/>
  </r>
  <r>
    <x v="54"/>
    <x v="242"/>
    <x v="9"/>
    <x v="9"/>
    <x v="1"/>
    <x v="2"/>
    <x v="39"/>
    <x v="435"/>
    <x v="3435"/>
    <x v="0"/>
    <x v="54"/>
    <x v="4"/>
  </r>
  <r>
    <x v="54"/>
    <x v="244"/>
    <x v="10"/>
    <x v="10"/>
    <x v="1"/>
    <x v="2"/>
    <x v="39"/>
    <x v="433"/>
    <x v="3436"/>
    <x v="0"/>
    <x v="54"/>
    <x v="4"/>
  </r>
  <r>
    <x v="54"/>
    <x v="315"/>
    <x v="2"/>
    <x v="2"/>
    <x v="1"/>
    <x v="2"/>
    <x v="39"/>
    <x v="405"/>
    <x v="3437"/>
    <x v="0"/>
    <x v="54"/>
    <x v="4"/>
  </r>
  <r>
    <x v="54"/>
    <x v="182"/>
    <x v="2"/>
    <x v="2"/>
    <x v="1"/>
    <x v="2"/>
    <x v="39"/>
    <x v="392"/>
    <x v="3438"/>
    <x v="0"/>
    <x v="54"/>
    <x v="4"/>
  </r>
  <r>
    <x v="54"/>
    <x v="335"/>
    <x v="6"/>
    <x v="6"/>
    <x v="1"/>
    <x v="2"/>
    <x v="40"/>
    <x v="408"/>
    <x v="3439"/>
    <x v="0"/>
    <x v="54"/>
    <x v="4"/>
  </r>
  <r>
    <x v="55"/>
    <x v="319"/>
    <x v="8"/>
    <x v="8"/>
    <x v="1"/>
    <x v="20"/>
    <x v="39"/>
    <x v="350"/>
    <x v="847"/>
    <x v="0"/>
    <x v="55"/>
    <x v="4"/>
  </r>
  <r>
    <x v="55"/>
    <x v="208"/>
    <x v="8"/>
    <x v="8"/>
    <x v="1"/>
    <x v="3"/>
    <x v="40"/>
    <x v="377"/>
    <x v="3440"/>
    <x v="0"/>
    <x v="55"/>
    <x v="4"/>
  </r>
  <r>
    <x v="55"/>
    <x v="269"/>
    <x v="11"/>
    <x v="11"/>
    <x v="1"/>
    <x v="4"/>
    <x v="40"/>
    <x v="403"/>
    <x v="698"/>
    <x v="0"/>
    <x v="55"/>
    <x v="4"/>
  </r>
  <r>
    <x v="55"/>
    <x v="272"/>
    <x v="11"/>
    <x v="11"/>
    <x v="1"/>
    <x v="4"/>
    <x v="40"/>
    <x v="360"/>
    <x v="3441"/>
    <x v="0"/>
    <x v="55"/>
    <x v="4"/>
  </r>
  <r>
    <x v="55"/>
    <x v="314"/>
    <x v="6"/>
    <x v="6"/>
    <x v="1"/>
    <x v="4"/>
    <x v="40"/>
    <x v="372"/>
    <x v="2118"/>
    <x v="0"/>
    <x v="55"/>
    <x v="4"/>
  </r>
  <r>
    <x v="55"/>
    <x v="266"/>
    <x v="6"/>
    <x v="6"/>
    <x v="1"/>
    <x v="4"/>
    <x v="39"/>
    <x v="370"/>
    <x v="3442"/>
    <x v="0"/>
    <x v="55"/>
    <x v="4"/>
  </r>
  <r>
    <x v="55"/>
    <x v="236"/>
    <x v="6"/>
    <x v="6"/>
    <x v="1"/>
    <x v="4"/>
    <x v="40"/>
    <x v="371"/>
    <x v="3443"/>
    <x v="0"/>
    <x v="55"/>
    <x v="4"/>
  </r>
  <r>
    <x v="55"/>
    <x v="268"/>
    <x v="10"/>
    <x v="10"/>
    <x v="1"/>
    <x v="5"/>
    <x v="40"/>
    <x v="339"/>
    <x v="1571"/>
    <x v="0"/>
    <x v="55"/>
    <x v="4"/>
  </r>
  <r>
    <x v="55"/>
    <x v="275"/>
    <x v="11"/>
    <x v="11"/>
    <x v="1"/>
    <x v="5"/>
    <x v="40"/>
    <x v="307"/>
    <x v="3444"/>
    <x v="0"/>
    <x v="55"/>
    <x v="4"/>
  </r>
  <r>
    <x v="55"/>
    <x v="314"/>
    <x v="6"/>
    <x v="6"/>
    <x v="1"/>
    <x v="5"/>
    <x v="40"/>
    <x v="372"/>
    <x v="3445"/>
    <x v="0"/>
    <x v="55"/>
    <x v="4"/>
  </r>
  <r>
    <x v="55"/>
    <x v="260"/>
    <x v="7"/>
    <x v="7"/>
    <x v="1"/>
    <x v="6"/>
    <x v="39"/>
    <x v="437"/>
    <x v="3446"/>
    <x v="0"/>
    <x v="55"/>
    <x v="4"/>
  </r>
  <r>
    <x v="55"/>
    <x v="247"/>
    <x v="8"/>
    <x v="8"/>
    <x v="1"/>
    <x v="6"/>
    <x v="39"/>
    <x v="289"/>
    <x v="1682"/>
    <x v="0"/>
    <x v="55"/>
    <x v="4"/>
  </r>
  <r>
    <x v="55"/>
    <x v="208"/>
    <x v="8"/>
    <x v="8"/>
    <x v="1"/>
    <x v="6"/>
    <x v="39"/>
    <x v="377"/>
    <x v="3447"/>
    <x v="0"/>
    <x v="55"/>
    <x v="4"/>
  </r>
  <r>
    <x v="55"/>
    <x v="319"/>
    <x v="8"/>
    <x v="8"/>
    <x v="1"/>
    <x v="6"/>
    <x v="39"/>
    <x v="350"/>
    <x v="1595"/>
    <x v="0"/>
    <x v="55"/>
    <x v="4"/>
  </r>
  <r>
    <x v="55"/>
    <x v="293"/>
    <x v="9"/>
    <x v="9"/>
    <x v="1"/>
    <x v="6"/>
    <x v="40"/>
    <x v="337"/>
    <x v="3448"/>
    <x v="0"/>
    <x v="55"/>
    <x v="4"/>
  </r>
  <r>
    <x v="55"/>
    <x v="331"/>
    <x v="9"/>
    <x v="9"/>
    <x v="1"/>
    <x v="6"/>
    <x v="39"/>
    <x v="391"/>
    <x v="3449"/>
    <x v="0"/>
    <x v="55"/>
    <x v="4"/>
  </r>
  <r>
    <x v="55"/>
    <x v="255"/>
    <x v="9"/>
    <x v="9"/>
    <x v="1"/>
    <x v="6"/>
    <x v="39"/>
    <x v="293"/>
    <x v="858"/>
    <x v="0"/>
    <x v="55"/>
    <x v="4"/>
  </r>
  <r>
    <x v="55"/>
    <x v="198"/>
    <x v="10"/>
    <x v="10"/>
    <x v="1"/>
    <x v="6"/>
    <x v="40"/>
    <x v="338"/>
    <x v="1157"/>
    <x v="0"/>
    <x v="55"/>
    <x v="4"/>
  </r>
  <r>
    <x v="55"/>
    <x v="243"/>
    <x v="10"/>
    <x v="10"/>
    <x v="1"/>
    <x v="6"/>
    <x v="39"/>
    <x v="411"/>
    <x v="858"/>
    <x v="0"/>
    <x v="55"/>
    <x v="4"/>
  </r>
  <r>
    <x v="55"/>
    <x v="244"/>
    <x v="10"/>
    <x v="10"/>
    <x v="1"/>
    <x v="6"/>
    <x v="39"/>
    <x v="433"/>
    <x v="3450"/>
    <x v="0"/>
    <x v="55"/>
    <x v="4"/>
  </r>
  <r>
    <x v="55"/>
    <x v="244"/>
    <x v="10"/>
    <x v="10"/>
    <x v="1"/>
    <x v="6"/>
    <x v="40"/>
    <x v="433"/>
    <x v="1641"/>
    <x v="0"/>
    <x v="55"/>
    <x v="4"/>
  </r>
  <r>
    <x v="55"/>
    <x v="249"/>
    <x v="11"/>
    <x v="11"/>
    <x v="1"/>
    <x v="6"/>
    <x v="39"/>
    <x v="359"/>
    <x v="3194"/>
    <x v="0"/>
    <x v="55"/>
    <x v="4"/>
  </r>
  <r>
    <x v="55"/>
    <x v="302"/>
    <x v="11"/>
    <x v="11"/>
    <x v="1"/>
    <x v="6"/>
    <x v="40"/>
    <x v="324"/>
    <x v="3451"/>
    <x v="0"/>
    <x v="55"/>
    <x v="4"/>
  </r>
  <r>
    <x v="55"/>
    <x v="202"/>
    <x v="11"/>
    <x v="11"/>
    <x v="1"/>
    <x v="6"/>
    <x v="39"/>
    <x v="305"/>
    <x v="3237"/>
    <x v="0"/>
    <x v="55"/>
    <x v="4"/>
  </r>
  <r>
    <x v="55"/>
    <x v="202"/>
    <x v="11"/>
    <x v="11"/>
    <x v="1"/>
    <x v="6"/>
    <x v="40"/>
    <x v="305"/>
    <x v="3452"/>
    <x v="0"/>
    <x v="55"/>
    <x v="4"/>
  </r>
  <r>
    <x v="55"/>
    <x v="315"/>
    <x v="2"/>
    <x v="2"/>
    <x v="1"/>
    <x v="6"/>
    <x v="39"/>
    <x v="405"/>
    <x v="858"/>
    <x v="0"/>
    <x v="55"/>
    <x v="4"/>
  </r>
  <r>
    <x v="55"/>
    <x v="307"/>
    <x v="2"/>
    <x v="2"/>
    <x v="1"/>
    <x v="6"/>
    <x v="40"/>
    <x v="441"/>
    <x v="764"/>
    <x v="0"/>
    <x v="55"/>
    <x v="4"/>
  </r>
  <r>
    <x v="55"/>
    <x v="217"/>
    <x v="6"/>
    <x v="6"/>
    <x v="1"/>
    <x v="6"/>
    <x v="39"/>
    <x v="323"/>
    <x v="3453"/>
    <x v="0"/>
    <x v="55"/>
    <x v="4"/>
  </r>
  <r>
    <x v="55"/>
    <x v="305"/>
    <x v="6"/>
    <x v="6"/>
    <x v="1"/>
    <x v="6"/>
    <x v="40"/>
    <x v="331"/>
    <x v="3454"/>
    <x v="0"/>
    <x v="55"/>
    <x v="4"/>
  </r>
  <r>
    <x v="55"/>
    <x v="229"/>
    <x v="6"/>
    <x v="6"/>
    <x v="1"/>
    <x v="6"/>
    <x v="39"/>
    <x v="281"/>
    <x v="860"/>
    <x v="0"/>
    <x v="55"/>
    <x v="4"/>
  </r>
  <r>
    <x v="55"/>
    <x v="229"/>
    <x v="6"/>
    <x v="6"/>
    <x v="1"/>
    <x v="6"/>
    <x v="40"/>
    <x v="281"/>
    <x v="1157"/>
    <x v="0"/>
    <x v="55"/>
    <x v="4"/>
  </r>
  <r>
    <x v="55"/>
    <x v="267"/>
    <x v="8"/>
    <x v="8"/>
    <x v="1"/>
    <x v="38"/>
    <x v="40"/>
    <x v="438"/>
    <x v="3242"/>
    <x v="0"/>
    <x v="55"/>
    <x v="4"/>
  </r>
  <r>
    <x v="55"/>
    <x v="293"/>
    <x v="9"/>
    <x v="9"/>
    <x v="1"/>
    <x v="38"/>
    <x v="39"/>
    <x v="337"/>
    <x v="3242"/>
    <x v="0"/>
    <x v="55"/>
    <x v="4"/>
  </r>
  <r>
    <x v="55"/>
    <x v="215"/>
    <x v="2"/>
    <x v="2"/>
    <x v="1"/>
    <x v="38"/>
    <x v="40"/>
    <x v="322"/>
    <x v="3455"/>
    <x v="0"/>
    <x v="55"/>
    <x v="4"/>
  </r>
  <r>
    <x v="55"/>
    <x v="312"/>
    <x v="2"/>
    <x v="2"/>
    <x v="1"/>
    <x v="38"/>
    <x v="39"/>
    <x v="394"/>
    <x v="3242"/>
    <x v="0"/>
    <x v="55"/>
    <x v="4"/>
  </r>
  <r>
    <x v="55"/>
    <x v="217"/>
    <x v="6"/>
    <x v="6"/>
    <x v="1"/>
    <x v="38"/>
    <x v="39"/>
    <x v="323"/>
    <x v="1"/>
    <x v="609"/>
    <x v="55"/>
    <x v="4"/>
  </r>
  <r>
    <x v="55"/>
    <x v="237"/>
    <x v="7"/>
    <x v="7"/>
    <x v="1"/>
    <x v="7"/>
    <x v="40"/>
    <x v="417"/>
    <x v="3456"/>
    <x v="0"/>
    <x v="55"/>
    <x v="4"/>
  </r>
  <r>
    <x v="55"/>
    <x v="290"/>
    <x v="9"/>
    <x v="9"/>
    <x v="1"/>
    <x v="7"/>
    <x v="39"/>
    <x v="302"/>
    <x v="3457"/>
    <x v="0"/>
    <x v="55"/>
    <x v="4"/>
  </r>
  <r>
    <x v="55"/>
    <x v="198"/>
    <x v="10"/>
    <x v="10"/>
    <x v="1"/>
    <x v="7"/>
    <x v="40"/>
    <x v="338"/>
    <x v="3458"/>
    <x v="0"/>
    <x v="55"/>
    <x v="4"/>
  </r>
  <r>
    <x v="55"/>
    <x v="263"/>
    <x v="10"/>
    <x v="10"/>
    <x v="1"/>
    <x v="7"/>
    <x v="40"/>
    <x v="436"/>
    <x v="3459"/>
    <x v="0"/>
    <x v="55"/>
    <x v="4"/>
  </r>
  <r>
    <x v="55"/>
    <x v="315"/>
    <x v="2"/>
    <x v="2"/>
    <x v="1"/>
    <x v="7"/>
    <x v="39"/>
    <x v="405"/>
    <x v="3460"/>
    <x v="0"/>
    <x v="55"/>
    <x v="4"/>
  </r>
  <r>
    <x v="55"/>
    <x v="315"/>
    <x v="2"/>
    <x v="2"/>
    <x v="1"/>
    <x v="7"/>
    <x v="40"/>
    <x v="405"/>
    <x v="1882"/>
    <x v="0"/>
    <x v="55"/>
    <x v="4"/>
  </r>
  <r>
    <x v="55"/>
    <x v="215"/>
    <x v="2"/>
    <x v="2"/>
    <x v="1"/>
    <x v="7"/>
    <x v="40"/>
    <x v="322"/>
    <x v="3461"/>
    <x v="0"/>
    <x v="55"/>
    <x v="4"/>
  </r>
  <r>
    <x v="55"/>
    <x v="280"/>
    <x v="2"/>
    <x v="2"/>
    <x v="1"/>
    <x v="7"/>
    <x v="40"/>
    <x v="295"/>
    <x v="2216"/>
    <x v="0"/>
    <x v="55"/>
    <x v="4"/>
  </r>
  <r>
    <x v="55"/>
    <x v="223"/>
    <x v="2"/>
    <x v="2"/>
    <x v="1"/>
    <x v="7"/>
    <x v="40"/>
    <x v="434"/>
    <x v="3462"/>
    <x v="0"/>
    <x v="55"/>
    <x v="4"/>
  </r>
  <r>
    <x v="55"/>
    <x v="183"/>
    <x v="2"/>
    <x v="2"/>
    <x v="1"/>
    <x v="7"/>
    <x v="40"/>
    <x v="330"/>
    <x v="3463"/>
    <x v="0"/>
    <x v="55"/>
    <x v="4"/>
  </r>
  <r>
    <x v="55"/>
    <x v="281"/>
    <x v="6"/>
    <x v="6"/>
    <x v="1"/>
    <x v="7"/>
    <x v="39"/>
    <x v="395"/>
    <x v="3464"/>
    <x v="0"/>
    <x v="55"/>
    <x v="4"/>
  </r>
  <r>
    <x v="55"/>
    <x v="281"/>
    <x v="6"/>
    <x v="6"/>
    <x v="1"/>
    <x v="7"/>
    <x v="40"/>
    <x v="395"/>
    <x v="3465"/>
    <x v="0"/>
    <x v="55"/>
    <x v="4"/>
  </r>
  <r>
    <x v="55"/>
    <x v="217"/>
    <x v="6"/>
    <x v="6"/>
    <x v="1"/>
    <x v="40"/>
    <x v="39"/>
    <x v="323"/>
    <x v="1087"/>
    <x v="0"/>
    <x v="55"/>
    <x v="4"/>
  </r>
  <r>
    <x v="55"/>
    <x v="204"/>
    <x v="6"/>
    <x v="6"/>
    <x v="1"/>
    <x v="40"/>
    <x v="40"/>
    <x v="317"/>
    <x v="3242"/>
    <x v="0"/>
    <x v="55"/>
    <x v="4"/>
  </r>
  <r>
    <x v="55"/>
    <x v="273"/>
    <x v="11"/>
    <x v="11"/>
    <x v="1"/>
    <x v="35"/>
    <x v="40"/>
    <x v="354"/>
    <x v="3466"/>
    <x v="0"/>
    <x v="55"/>
    <x v="4"/>
  </r>
  <r>
    <x v="55"/>
    <x v="329"/>
    <x v="10"/>
    <x v="10"/>
    <x v="1"/>
    <x v="8"/>
    <x v="40"/>
    <x v="380"/>
    <x v="1087"/>
    <x v="0"/>
    <x v="55"/>
    <x v="4"/>
  </r>
  <r>
    <x v="55"/>
    <x v="334"/>
    <x v="2"/>
    <x v="2"/>
    <x v="1"/>
    <x v="8"/>
    <x v="39"/>
    <x v="406"/>
    <x v="1"/>
    <x v="609"/>
    <x v="55"/>
    <x v="4"/>
  </r>
  <r>
    <x v="55"/>
    <x v="257"/>
    <x v="2"/>
    <x v="2"/>
    <x v="1"/>
    <x v="8"/>
    <x v="40"/>
    <x v="410"/>
    <x v="3467"/>
    <x v="0"/>
    <x v="55"/>
    <x v="4"/>
  </r>
  <r>
    <x v="55"/>
    <x v="305"/>
    <x v="6"/>
    <x v="6"/>
    <x v="1"/>
    <x v="8"/>
    <x v="39"/>
    <x v="331"/>
    <x v="3163"/>
    <x v="0"/>
    <x v="55"/>
    <x v="4"/>
  </r>
  <r>
    <x v="55"/>
    <x v="218"/>
    <x v="6"/>
    <x v="6"/>
    <x v="1"/>
    <x v="8"/>
    <x v="40"/>
    <x v="451"/>
    <x v="3468"/>
    <x v="0"/>
    <x v="55"/>
    <x v="4"/>
  </r>
  <r>
    <x v="55"/>
    <x v="190"/>
    <x v="6"/>
    <x v="6"/>
    <x v="1"/>
    <x v="8"/>
    <x v="40"/>
    <x v="342"/>
    <x v="3469"/>
    <x v="0"/>
    <x v="55"/>
    <x v="4"/>
  </r>
  <r>
    <x v="55"/>
    <x v="191"/>
    <x v="6"/>
    <x v="6"/>
    <x v="1"/>
    <x v="8"/>
    <x v="40"/>
    <x v="318"/>
    <x v="3469"/>
    <x v="0"/>
    <x v="55"/>
    <x v="4"/>
  </r>
  <r>
    <x v="55"/>
    <x v="191"/>
    <x v="6"/>
    <x v="6"/>
    <x v="1"/>
    <x v="8"/>
    <x v="39"/>
    <x v="318"/>
    <x v="1"/>
    <x v="610"/>
    <x v="55"/>
    <x v="4"/>
  </r>
  <r>
    <x v="55"/>
    <x v="172"/>
    <x v="8"/>
    <x v="8"/>
    <x v="1"/>
    <x v="9"/>
    <x v="40"/>
    <x v="431"/>
    <x v="1119"/>
    <x v="0"/>
    <x v="55"/>
    <x v="4"/>
  </r>
  <r>
    <x v="55"/>
    <x v="245"/>
    <x v="8"/>
    <x v="8"/>
    <x v="1"/>
    <x v="9"/>
    <x v="40"/>
    <x v="285"/>
    <x v="3470"/>
    <x v="0"/>
    <x v="55"/>
    <x v="4"/>
  </r>
  <r>
    <x v="55"/>
    <x v="337"/>
    <x v="9"/>
    <x v="9"/>
    <x v="1"/>
    <x v="9"/>
    <x v="40"/>
    <x v="424"/>
    <x v="3471"/>
    <x v="0"/>
    <x v="55"/>
    <x v="4"/>
  </r>
  <r>
    <x v="55"/>
    <x v="293"/>
    <x v="9"/>
    <x v="9"/>
    <x v="1"/>
    <x v="9"/>
    <x v="40"/>
    <x v="337"/>
    <x v="3472"/>
    <x v="0"/>
    <x v="55"/>
    <x v="4"/>
  </r>
  <r>
    <x v="55"/>
    <x v="310"/>
    <x v="10"/>
    <x v="10"/>
    <x v="1"/>
    <x v="9"/>
    <x v="39"/>
    <x v="335"/>
    <x v="3473"/>
    <x v="0"/>
    <x v="55"/>
    <x v="4"/>
  </r>
  <r>
    <x v="55"/>
    <x v="180"/>
    <x v="10"/>
    <x v="10"/>
    <x v="1"/>
    <x v="9"/>
    <x v="40"/>
    <x v="452"/>
    <x v="3474"/>
    <x v="0"/>
    <x v="55"/>
    <x v="4"/>
  </r>
  <r>
    <x v="55"/>
    <x v="232"/>
    <x v="10"/>
    <x v="10"/>
    <x v="1"/>
    <x v="9"/>
    <x v="40"/>
    <x v="290"/>
    <x v="2247"/>
    <x v="0"/>
    <x v="55"/>
    <x v="4"/>
  </r>
  <r>
    <x v="55"/>
    <x v="298"/>
    <x v="10"/>
    <x v="10"/>
    <x v="1"/>
    <x v="9"/>
    <x v="39"/>
    <x v="314"/>
    <x v="3475"/>
    <x v="0"/>
    <x v="55"/>
    <x v="4"/>
  </r>
  <r>
    <x v="55"/>
    <x v="177"/>
    <x v="11"/>
    <x v="11"/>
    <x v="1"/>
    <x v="9"/>
    <x v="39"/>
    <x v="346"/>
    <x v="3476"/>
    <x v="0"/>
    <x v="55"/>
    <x v="4"/>
  </r>
  <r>
    <x v="55"/>
    <x v="315"/>
    <x v="2"/>
    <x v="2"/>
    <x v="1"/>
    <x v="9"/>
    <x v="39"/>
    <x v="405"/>
    <x v="3477"/>
    <x v="0"/>
    <x v="55"/>
    <x v="4"/>
  </r>
  <r>
    <x v="55"/>
    <x v="307"/>
    <x v="2"/>
    <x v="2"/>
    <x v="1"/>
    <x v="9"/>
    <x v="40"/>
    <x v="441"/>
    <x v="1866"/>
    <x v="0"/>
    <x v="55"/>
    <x v="4"/>
  </r>
  <r>
    <x v="55"/>
    <x v="257"/>
    <x v="2"/>
    <x v="2"/>
    <x v="1"/>
    <x v="9"/>
    <x v="40"/>
    <x v="410"/>
    <x v="3265"/>
    <x v="0"/>
    <x v="55"/>
    <x v="4"/>
  </r>
  <r>
    <x v="55"/>
    <x v="304"/>
    <x v="2"/>
    <x v="2"/>
    <x v="1"/>
    <x v="9"/>
    <x v="40"/>
    <x v="329"/>
    <x v="3304"/>
    <x v="0"/>
    <x v="55"/>
    <x v="4"/>
  </r>
  <r>
    <x v="55"/>
    <x v="183"/>
    <x v="2"/>
    <x v="2"/>
    <x v="1"/>
    <x v="9"/>
    <x v="39"/>
    <x v="330"/>
    <x v="3478"/>
    <x v="0"/>
    <x v="55"/>
    <x v="4"/>
  </r>
  <r>
    <x v="55"/>
    <x v="281"/>
    <x v="6"/>
    <x v="6"/>
    <x v="1"/>
    <x v="9"/>
    <x v="39"/>
    <x v="395"/>
    <x v="541"/>
    <x v="0"/>
    <x v="55"/>
    <x v="4"/>
  </r>
  <r>
    <x v="55"/>
    <x v="285"/>
    <x v="6"/>
    <x v="6"/>
    <x v="1"/>
    <x v="9"/>
    <x v="40"/>
    <x v="409"/>
    <x v="2771"/>
    <x v="0"/>
    <x v="55"/>
    <x v="4"/>
  </r>
  <r>
    <x v="55"/>
    <x v="258"/>
    <x v="7"/>
    <x v="7"/>
    <x v="1"/>
    <x v="10"/>
    <x v="40"/>
    <x v="349"/>
    <x v="1866"/>
    <x v="0"/>
    <x v="55"/>
    <x v="4"/>
  </r>
  <r>
    <x v="55"/>
    <x v="210"/>
    <x v="7"/>
    <x v="7"/>
    <x v="1"/>
    <x v="10"/>
    <x v="40"/>
    <x v="418"/>
    <x v="1866"/>
    <x v="0"/>
    <x v="55"/>
    <x v="4"/>
  </r>
  <r>
    <x v="55"/>
    <x v="291"/>
    <x v="9"/>
    <x v="9"/>
    <x v="1"/>
    <x v="10"/>
    <x v="40"/>
    <x v="303"/>
    <x v="3479"/>
    <x v="0"/>
    <x v="55"/>
    <x v="4"/>
  </r>
  <r>
    <x v="55"/>
    <x v="317"/>
    <x v="10"/>
    <x v="10"/>
    <x v="1"/>
    <x v="10"/>
    <x v="40"/>
    <x v="401"/>
    <x v="3480"/>
    <x v="0"/>
    <x v="55"/>
    <x v="4"/>
  </r>
  <r>
    <x v="55"/>
    <x v="239"/>
    <x v="10"/>
    <x v="10"/>
    <x v="1"/>
    <x v="10"/>
    <x v="40"/>
    <x v="419"/>
    <x v="3481"/>
    <x v="0"/>
    <x v="55"/>
    <x v="4"/>
  </r>
  <r>
    <x v="55"/>
    <x v="233"/>
    <x v="10"/>
    <x v="10"/>
    <x v="1"/>
    <x v="10"/>
    <x v="40"/>
    <x v="344"/>
    <x v="3482"/>
    <x v="0"/>
    <x v="55"/>
    <x v="4"/>
  </r>
  <r>
    <x v="55"/>
    <x v="325"/>
    <x v="11"/>
    <x v="11"/>
    <x v="1"/>
    <x v="10"/>
    <x v="40"/>
    <x v="421"/>
    <x v="1866"/>
    <x v="0"/>
    <x v="55"/>
    <x v="4"/>
  </r>
  <r>
    <x v="55"/>
    <x v="273"/>
    <x v="11"/>
    <x v="11"/>
    <x v="1"/>
    <x v="10"/>
    <x v="40"/>
    <x v="354"/>
    <x v="1212"/>
    <x v="0"/>
    <x v="55"/>
    <x v="4"/>
  </r>
  <r>
    <x v="55"/>
    <x v="174"/>
    <x v="6"/>
    <x v="6"/>
    <x v="1"/>
    <x v="10"/>
    <x v="40"/>
    <x v="282"/>
    <x v="1866"/>
    <x v="0"/>
    <x v="55"/>
    <x v="4"/>
  </r>
  <r>
    <x v="55"/>
    <x v="319"/>
    <x v="8"/>
    <x v="8"/>
    <x v="1"/>
    <x v="11"/>
    <x v="40"/>
    <x v="350"/>
    <x v="187"/>
    <x v="0"/>
    <x v="55"/>
    <x v="4"/>
  </r>
  <r>
    <x v="55"/>
    <x v="194"/>
    <x v="9"/>
    <x v="9"/>
    <x v="1"/>
    <x v="11"/>
    <x v="40"/>
    <x v="390"/>
    <x v="3307"/>
    <x v="0"/>
    <x v="55"/>
    <x v="4"/>
  </r>
  <r>
    <x v="55"/>
    <x v="255"/>
    <x v="9"/>
    <x v="9"/>
    <x v="1"/>
    <x v="11"/>
    <x v="40"/>
    <x v="293"/>
    <x v="3483"/>
    <x v="0"/>
    <x v="55"/>
    <x v="4"/>
  </r>
  <r>
    <x v="55"/>
    <x v="291"/>
    <x v="9"/>
    <x v="9"/>
    <x v="1"/>
    <x v="11"/>
    <x v="40"/>
    <x v="303"/>
    <x v="1815"/>
    <x v="0"/>
    <x v="55"/>
    <x v="4"/>
  </r>
  <r>
    <x v="55"/>
    <x v="198"/>
    <x v="10"/>
    <x v="10"/>
    <x v="1"/>
    <x v="11"/>
    <x v="40"/>
    <x v="338"/>
    <x v="3484"/>
    <x v="0"/>
    <x v="55"/>
    <x v="4"/>
  </r>
  <r>
    <x v="55"/>
    <x v="317"/>
    <x v="10"/>
    <x v="10"/>
    <x v="1"/>
    <x v="11"/>
    <x v="40"/>
    <x v="401"/>
    <x v="3485"/>
    <x v="0"/>
    <x v="55"/>
    <x v="4"/>
  </r>
  <r>
    <x v="55"/>
    <x v="243"/>
    <x v="10"/>
    <x v="10"/>
    <x v="1"/>
    <x v="11"/>
    <x v="39"/>
    <x v="411"/>
    <x v="3486"/>
    <x v="0"/>
    <x v="55"/>
    <x v="4"/>
  </r>
  <r>
    <x v="55"/>
    <x v="248"/>
    <x v="10"/>
    <x v="10"/>
    <x v="1"/>
    <x v="11"/>
    <x v="40"/>
    <x v="304"/>
    <x v="3487"/>
    <x v="0"/>
    <x v="55"/>
    <x v="4"/>
  </r>
  <r>
    <x v="55"/>
    <x v="269"/>
    <x v="11"/>
    <x v="11"/>
    <x v="1"/>
    <x v="11"/>
    <x v="40"/>
    <x v="403"/>
    <x v="3488"/>
    <x v="0"/>
    <x v="55"/>
    <x v="4"/>
  </r>
  <r>
    <x v="55"/>
    <x v="221"/>
    <x v="2"/>
    <x v="2"/>
    <x v="1"/>
    <x v="11"/>
    <x v="40"/>
    <x v="347"/>
    <x v="3489"/>
    <x v="0"/>
    <x v="55"/>
    <x v="4"/>
  </r>
  <r>
    <x v="55"/>
    <x v="183"/>
    <x v="2"/>
    <x v="2"/>
    <x v="1"/>
    <x v="11"/>
    <x v="39"/>
    <x v="330"/>
    <x v="3490"/>
    <x v="0"/>
    <x v="55"/>
    <x v="4"/>
  </r>
  <r>
    <x v="55"/>
    <x v="246"/>
    <x v="2"/>
    <x v="2"/>
    <x v="1"/>
    <x v="11"/>
    <x v="40"/>
    <x v="287"/>
    <x v="849"/>
    <x v="0"/>
    <x v="55"/>
    <x v="4"/>
  </r>
  <r>
    <x v="55"/>
    <x v="297"/>
    <x v="6"/>
    <x v="6"/>
    <x v="1"/>
    <x v="11"/>
    <x v="40"/>
    <x v="313"/>
    <x v="3268"/>
    <x v="0"/>
    <x v="55"/>
    <x v="4"/>
  </r>
  <r>
    <x v="55"/>
    <x v="229"/>
    <x v="6"/>
    <x v="6"/>
    <x v="1"/>
    <x v="11"/>
    <x v="40"/>
    <x v="281"/>
    <x v="2143"/>
    <x v="0"/>
    <x v="55"/>
    <x v="4"/>
  </r>
  <r>
    <x v="55"/>
    <x v="319"/>
    <x v="8"/>
    <x v="8"/>
    <x v="1"/>
    <x v="36"/>
    <x v="39"/>
    <x v="350"/>
    <x v="282"/>
    <x v="0"/>
    <x v="55"/>
    <x v="4"/>
  </r>
  <r>
    <x v="55"/>
    <x v="263"/>
    <x v="10"/>
    <x v="10"/>
    <x v="1"/>
    <x v="36"/>
    <x v="39"/>
    <x v="436"/>
    <x v="3491"/>
    <x v="0"/>
    <x v="55"/>
    <x v="4"/>
  </r>
  <r>
    <x v="55"/>
    <x v="244"/>
    <x v="10"/>
    <x v="10"/>
    <x v="1"/>
    <x v="36"/>
    <x v="39"/>
    <x v="433"/>
    <x v="3492"/>
    <x v="0"/>
    <x v="55"/>
    <x v="4"/>
  </r>
  <r>
    <x v="55"/>
    <x v="315"/>
    <x v="2"/>
    <x v="2"/>
    <x v="1"/>
    <x v="36"/>
    <x v="39"/>
    <x v="405"/>
    <x v="3493"/>
    <x v="0"/>
    <x v="55"/>
    <x v="4"/>
  </r>
  <r>
    <x v="55"/>
    <x v="251"/>
    <x v="8"/>
    <x v="8"/>
    <x v="1"/>
    <x v="12"/>
    <x v="40"/>
    <x v="291"/>
    <x v="3058"/>
    <x v="0"/>
    <x v="55"/>
    <x v="4"/>
  </r>
  <r>
    <x v="55"/>
    <x v="321"/>
    <x v="8"/>
    <x v="8"/>
    <x v="1"/>
    <x v="12"/>
    <x v="40"/>
    <x v="430"/>
    <x v="816"/>
    <x v="0"/>
    <x v="55"/>
    <x v="4"/>
  </r>
  <r>
    <x v="55"/>
    <x v="196"/>
    <x v="8"/>
    <x v="8"/>
    <x v="1"/>
    <x v="12"/>
    <x v="40"/>
    <x v="375"/>
    <x v="816"/>
    <x v="0"/>
    <x v="55"/>
    <x v="4"/>
  </r>
  <r>
    <x v="55"/>
    <x v="185"/>
    <x v="8"/>
    <x v="8"/>
    <x v="1"/>
    <x v="12"/>
    <x v="40"/>
    <x v="296"/>
    <x v="859"/>
    <x v="0"/>
    <x v="55"/>
    <x v="4"/>
  </r>
  <r>
    <x v="55"/>
    <x v="178"/>
    <x v="9"/>
    <x v="9"/>
    <x v="1"/>
    <x v="12"/>
    <x v="40"/>
    <x v="353"/>
    <x v="3494"/>
    <x v="0"/>
    <x v="55"/>
    <x v="4"/>
  </r>
  <r>
    <x v="55"/>
    <x v="286"/>
    <x v="10"/>
    <x v="10"/>
    <x v="1"/>
    <x v="12"/>
    <x v="40"/>
    <x v="297"/>
    <x v="905"/>
    <x v="0"/>
    <x v="55"/>
    <x v="4"/>
  </r>
  <r>
    <x v="55"/>
    <x v="339"/>
    <x v="10"/>
    <x v="10"/>
    <x v="1"/>
    <x v="12"/>
    <x v="40"/>
    <x v="427"/>
    <x v="1200"/>
    <x v="0"/>
    <x v="55"/>
    <x v="4"/>
  </r>
  <r>
    <x v="55"/>
    <x v="269"/>
    <x v="11"/>
    <x v="11"/>
    <x v="1"/>
    <x v="12"/>
    <x v="40"/>
    <x v="403"/>
    <x v="782"/>
    <x v="0"/>
    <x v="55"/>
    <x v="4"/>
  </r>
  <r>
    <x v="55"/>
    <x v="299"/>
    <x v="11"/>
    <x v="11"/>
    <x v="1"/>
    <x v="12"/>
    <x v="40"/>
    <x v="315"/>
    <x v="899"/>
    <x v="0"/>
    <x v="55"/>
    <x v="4"/>
  </r>
  <r>
    <x v="55"/>
    <x v="215"/>
    <x v="2"/>
    <x v="2"/>
    <x v="1"/>
    <x v="12"/>
    <x v="40"/>
    <x v="322"/>
    <x v="3495"/>
    <x v="0"/>
    <x v="55"/>
    <x v="4"/>
  </r>
  <r>
    <x v="55"/>
    <x v="182"/>
    <x v="2"/>
    <x v="2"/>
    <x v="1"/>
    <x v="12"/>
    <x v="39"/>
    <x v="392"/>
    <x v="899"/>
    <x v="0"/>
    <x v="55"/>
    <x v="4"/>
  </r>
  <r>
    <x v="55"/>
    <x v="307"/>
    <x v="2"/>
    <x v="2"/>
    <x v="1"/>
    <x v="12"/>
    <x v="40"/>
    <x v="441"/>
    <x v="3496"/>
    <x v="0"/>
    <x v="55"/>
    <x v="4"/>
  </r>
  <r>
    <x v="55"/>
    <x v="316"/>
    <x v="2"/>
    <x v="2"/>
    <x v="1"/>
    <x v="12"/>
    <x v="40"/>
    <x v="348"/>
    <x v="187"/>
    <x v="0"/>
    <x v="55"/>
    <x v="4"/>
  </r>
  <r>
    <x v="55"/>
    <x v="281"/>
    <x v="6"/>
    <x v="6"/>
    <x v="1"/>
    <x v="12"/>
    <x v="40"/>
    <x v="395"/>
    <x v="905"/>
    <x v="0"/>
    <x v="55"/>
    <x v="4"/>
  </r>
  <r>
    <x v="55"/>
    <x v="236"/>
    <x v="6"/>
    <x v="6"/>
    <x v="1"/>
    <x v="12"/>
    <x v="40"/>
    <x v="371"/>
    <x v="3497"/>
    <x v="0"/>
    <x v="55"/>
    <x v="4"/>
  </r>
  <r>
    <x v="55"/>
    <x v="188"/>
    <x v="6"/>
    <x v="6"/>
    <x v="1"/>
    <x v="12"/>
    <x v="40"/>
    <x v="407"/>
    <x v="3498"/>
    <x v="0"/>
    <x v="55"/>
    <x v="4"/>
  </r>
  <r>
    <x v="55"/>
    <x v="263"/>
    <x v="10"/>
    <x v="10"/>
    <x v="1"/>
    <x v="13"/>
    <x v="39"/>
    <x v="436"/>
    <x v="3499"/>
    <x v="0"/>
    <x v="55"/>
    <x v="4"/>
  </r>
  <r>
    <x v="55"/>
    <x v="232"/>
    <x v="10"/>
    <x v="10"/>
    <x v="1"/>
    <x v="13"/>
    <x v="40"/>
    <x v="290"/>
    <x v="3500"/>
    <x v="0"/>
    <x v="55"/>
    <x v="4"/>
  </r>
  <r>
    <x v="55"/>
    <x v="240"/>
    <x v="2"/>
    <x v="2"/>
    <x v="1"/>
    <x v="13"/>
    <x v="39"/>
    <x v="442"/>
    <x v="3501"/>
    <x v="0"/>
    <x v="55"/>
    <x v="4"/>
  </r>
  <r>
    <x v="55"/>
    <x v="217"/>
    <x v="6"/>
    <x v="6"/>
    <x v="1"/>
    <x v="13"/>
    <x v="39"/>
    <x v="323"/>
    <x v="3502"/>
    <x v="0"/>
    <x v="55"/>
    <x v="4"/>
  </r>
  <r>
    <x v="55"/>
    <x v="327"/>
    <x v="7"/>
    <x v="7"/>
    <x v="1"/>
    <x v="14"/>
    <x v="40"/>
    <x v="387"/>
    <x v="3503"/>
    <x v="0"/>
    <x v="55"/>
    <x v="4"/>
  </r>
  <r>
    <x v="55"/>
    <x v="237"/>
    <x v="7"/>
    <x v="7"/>
    <x v="1"/>
    <x v="14"/>
    <x v="39"/>
    <x v="417"/>
    <x v="3504"/>
    <x v="0"/>
    <x v="55"/>
    <x v="4"/>
  </r>
  <r>
    <x v="55"/>
    <x v="279"/>
    <x v="7"/>
    <x v="7"/>
    <x v="1"/>
    <x v="14"/>
    <x v="40"/>
    <x v="449"/>
    <x v="1417"/>
    <x v="0"/>
    <x v="55"/>
    <x v="4"/>
  </r>
  <r>
    <x v="55"/>
    <x v="251"/>
    <x v="8"/>
    <x v="8"/>
    <x v="1"/>
    <x v="14"/>
    <x v="40"/>
    <x v="291"/>
    <x v="3505"/>
    <x v="0"/>
    <x v="55"/>
    <x v="4"/>
  </r>
  <r>
    <x v="55"/>
    <x v="207"/>
    <x v="8"/>
    <x v="8"/>
    <x v="1"/>
    <x v="14"/>
    <x v="39"/>
    <x v="374"/>
    <x v="3506"/>
    <x v="0"/>
    <x v="55"/>
    <x v="4"/>
  </r>
  <r>
    <x v="55"/>
    <x v="337"/>
    <x v="9"/>
    <x v="9"/>
    <x v="1"/>
    <x v="14"/>
    <x v="40"/>
    <x v="424"/>
    <x v="848"/>
    <x v="0"/>
    <x v="55"/>
    <x v="4"/>
  </r>
  <r>
    <x v="55"/>
    <x v="175"/>
    <x v="9"/>
    <x v="9"/>
    <x v="1"/>
    <x v="14"/>
    <x v="39"/>
    <x v="389"/>
    <x v="3507"/>
    <x v="0"/>
    <x v="55"/>
    <x v="4"/>
  </r>
  <r>
    <x v="55"/>
    <x v="194"/>
    <x v="9"/>
    <x v="9"/>
    <x v="1"/>
    <x v="14"/>
    <x v="40"/>
    <x v="390"/>
    <x v="3508"/>
    <x v="0"/>
    <x v="55"/>
    <x v="4"/>
  </r>
  <r>
    <x v="55"/>
    <x v="255"/>
    <x v="9"/>
    <x v="9"/>
    <x v="1"/>
    <x v="14"/>
    <x v="39"/>
    <x v="293"/>
    <x v="3509"/>
    <x v="0"/>
    <x v="55"/>
    <x v="4"/>
  </r>
  <r>
    <x v="55"/>
    <x v="263"/>
    <x v="10"/>
    <x v="10"/>
    <x v="1"/>
    <x v="14"/>
    <x v="39"/>
    <x v="436"/>
    <x v="3510"/>
    <x v="0"/>
    <x v="55"/>
    <x v="4"/>
  </r>
  <r>
    <x v="55"/>
    <x v="310"/>
    <x v="10"/>
    <x v="10"/>
    <x v="1"/>
    <x v="14"/>
    <x v="40"/>
    <x v="335"/>
    <x v="3511"/>
    <x v="0"/>
    <x v="55"/>
    <x v="4"/>
  </r>
  <r>
    <x v="55"/>
    <x v="177"/>
    <x v="11"/>
    <x v="11"/>
    <x v="1"/>
    <x v="14"/>
    <x v="40"/>
    <x v="346"/>
    <x v="3512"/>
    <x v="0"/>
    <x v="55"/>
    <x v="4"/>
  </r>
  <r>
    <x v="55"/>
    <x v="300"/>
    <x v="2"/>
    <x v="2"/>
    <x v="1"/>
    <x v="14"/>
    <x v="40"/>
    <x v="316"/>
    <x v="1282"/>
    <x v="0"/>
    <x v="55"/>
    <x v="4"/>
  </r>
  <r>
    <x v="55"/>
    <x v="315"/>
    <x v="2"/>
    <x v="2"/>
    <x v="1"/>
    <x v="14"/>
    <x v="39"/>
    <x v="405"/>
    <x v="3513"/>
    <x v="0"/>
    <x v="55"/>
    <x v="4"/>
  </r>
  <r>
    <x v="55"/>
    <x v="281"/>
    <x v="6"/>
    <x v="6"/>
    <x v="1"/>
    <x v="14"/>
    <x v="40"/>
    <x v="395"/>
    <x v="849"/>
    <x v="0"/>
    <x v="55"/>
    <x v="4"/>
  </r>
  <r>
    <x v="55"/>
    <x v="265"/>
    <x v="6"/>
    <x v="6"/>
    <x v="1"/>
    <x v="14"/>
    <x v="39"/>
    <x v="386"/>
    <x v="3514"/>
    <x v="0"/>
    <x v="55"/>
    <x v="4"/>
  </r>
  <r>
    <x v="55"/>
    <x v="335"/>
    <x v="6"/>
    <x v="6"/>
    <x v="1"/>
    <x v="14"/>
    <x v="40"/>
    <x v="408"/>
    <x v="911"/>
    <x v="0"/>
    <x v="55"/>
    <x v="4"/>
  </r>
  <r>
    <x v="55"/>
    <x v="254"/>
    <x v="8"/>
    <x v="8"/>
    <x v="1"/>
    <x v="15"/>
    <x v="40"/>
    <x v="326"/>
    <x v="1303"/>
    <x v="0"/>
    <x v="55"/>
    <x v="4"/>
  </r>
  <r>
    <x v="55"/>
    <x v="177"/>
    <x v="11"/>
    <x v="11"/>
    <x v="1"/>
    <x v="15"/>
    <x v="40"/>
    <x v="346"/>
    <x v="1202"/>
    <x v="0"/>
    <x v="55"/>
    <x v="4"/>
  </r>
  <r>
    <x v="55"/>
    <x v="254"/>
    <x v="8"/>
    <x v="8"/>
    <x v="1"/>
    <x v="28"/>
    <x v="40"/>
    <x v="326"/>
    <x v="782"/>
    <x v="0"/>
    <x v="55"/>
    <x v="4"/>
  </r>
  <r>
    <x v="55"/>
    <x v="173"/>
    <x v="8"/>
    <x v="8"/>
    <x v="1"/>
    <x v="28"/>
    <x v="40"/>
    <x v="378"/>
    <x v="1682"/>
    <x v="0"/>
    <x v="55"/>
    <x v="4"/>
  </r>
  <r>
    <x v="55"/>
    <x v="187"/>
    <x v="11"/>
    <x v="11"/>
    <x v="1"/>
    <x v="28"/>
    <x v="40"/>
    <x v="328"/>
    <x v="782"/>
    <x v="0"/>
    <x v="55"/>
    <x v="4"/>
  </r>
  <r>
    <x v="55"/>
    <x v="304"/>
    <x v="2"/>
    <x v="2"/>
    <x v="1"/>
    <x v="28"/>
    <x v="40"/>
    <x v="329"/>
    <x v="782"/>
    <x v="0"/>
    <x v="55"/>
    <x v="4"/>
  </r>
  <r>
    <x v="55"/>
    <x v="265"/>
    <x v="6"/>
    <x v="6"/>
    <x v="1"/>
    <x v="28"/>
    <x v="39"/>
    <x v="386"/>
    <x v="982"/>
    <x v="0"/>
    <x v="55"/>
    <x v="4"/>
  </r>
  <r>
    <x v="55"/>
    <x v="188"/>
    <x v="6"/>
    <x v="6"/>
    <x v="1"/>
    <x v="28"/>
    <x v="40"/>
    <x v="407"/>
    <x v="782"/>
    <x v="0"/>
    <x v="55"/>
    <x v="4"/>
  </r>
  <r>
    <x v="55"/>
    <x v="335"/>
    <x v="6"/>
    <x v="6"/>
    <x v="1"/>
    <x v="28"/>
    <x v="39"/>
    <x v="408"/>
    <x v="765"/>
    <x v="0"/>
    <x v="55"/>
    <x v="4"/>
  </r>
  <r>
    <x v="55"/>
    <x v="214"/>
    <x v="11"/>
    <x v="11"/>
    <x v="1"/>
    <x v="29"/>
    <x v="39"/>
    <x v="306"/>
    <x v="3515"/>
    <x v="0"/>
    <x v="55"/>
    <x v="4"/>
  </r>
  <r>
    <x v="55"/>
    <x v="240"/>
    <x v="2"/>
    <x v="2"/>
    <x v="1"/>
    <x v="29"/>
    <x v="39"/>
    <x v="442"/>
    <x v="1157"/>
    <x v="0"/>
    <x v="55"/>
    <x v="4"/>
  </r>
  <r>
    <x v="55"/>
    <x v="335"/>
    <x v="6"/>
    <x v="6"/>
    <x v="1"/>
    <x v="29"/>
    <x v="39"/>
    <x v="408"/>
    <x v="1157"/>
    <x v="0"/>
    <x v="55"/>
    <x v="4"/>
  </r>
  <r>
    <x v="55"/>
    <x v="176"/>
    <x v="10"/>
    <x v="10"/>
    <x v="1"/>
    <x v="17"/>
    <x v="39"/>
    <x v="412"/>
    <x v="53"/>
    <x v="0"/>
    <x v="55"/>
    <x v="4"/>
  </r>
  <r>
    <x v="55"/>
    <x v="202"/>
    <x v="11"/>
    <x v="11"/>
    <x v="1"/>
    <x v="17"/>
    <x v="39"/>
    <x v="305"/>
    <x v="3439"/>
    <x v="0"/>
    <x v="55"/>
    <x v="4"/>
  </r>
  <r>
    <x v="55"/>
    <x v="215"/>
    <x v="2"/>
    <x v="2"/>
    <x v="1"/>
    <x v="17"/>
    <x v="40"/>
    <x v="322"/>
    <x v="900"/>
    <x v="0"/>
    <x v="55"/>
    <x v="4"/>
  </r>
  <r>
    <x v="55"/>
    <x v="264"/>
    <x v="6"/>
    <x v="6"/>
    <x v="1"/>
    <x v="17"/>
    <x v="40"/>
    <x v="311"/>
    <x v="905"/>
    <x v="0"/>
    <x v="55"/>
    <x v="4"/>
  </r>
  <r>
    <x v="55"/>
    <x v="266"/>
    <x v="6"/>
    <x v="6"/>
    <x v="1"/>
    <x v="17"/>
    <x v="39"/>
    <x v="370"/>
    <x v="3516"/>
    <x v="0"/>
    <x v="55"/>
    <x v="4"/>
  </r>
  <r>
    <x v="55"/>
    <x v="302"/>
    <x v="11"/>
    <x v="11"/>
    <x v="1"/>
    <x v="33"/>
    <x v="40"/>
    <x v="324"/>
    <x v="3517"/>
    <x v="0"/>
    <x v="55"/>
    <x v="4"/>
  </r>
  <r>
    <x v="55"/>
    <x v="285"/>
    <x v="6"/>
    <x v="6"/>
    <x v="1"/>
    <x v="33"/>
    <x v="40"/>
    <x v="409"/>
    <x v="3518"/>
    <x v="0"/>
    <x v="55"/>
    <x v="4"/>
  </r>
  <r>
    <x v="55"/>
    <x v="184"/>
    <x v="6"/>
    <x v="6"/>
    <x v="1"/>
    <x v="33"/>
    <x v="40"/>
    <x v="413"/>
    <x v="3127"/>
    <x v="0"/>
    <x v="55"/>
    <x v="4"/>
  </r>
  <r>
    <x v="55"/>
    <x v="196"/>
    <x v="8"/>
    <x v="8"/>
    <x v="1"/>
    <x v="37"/>
    <x v="40"/>
    <x v="375"/>
    <x v="1966"/>
    <x v="0"/>
    <x v="55"/>
    <x v="4"/>
  </r>
  <r>
    <x v="55"/>
    <x v="219"/>
    <x v="9"/>
    <x v="9"/>
    <x v="1"/>
    <x v="37"/>
    <x v="40"/>
    <x v="308"/>
    <x v="3519"/>
    <x v="0"/>
    <x v="55"/>
    <x v="4"/>
  </r>
  <r>
    <x v="55"/>
    <x v="186"/>
    <x v="10"/>
    <x v="10"/>
    <x v="1"/>
    <x v="37"/>
    <x v="40"/>
    <x v="321"/>
    <x v="3520"/>
    <x v="0"/>
    <x v="55"/>
    <x v="4"/>
  </r>
  <r>
    <x v="55"/>
    <x v="181"/>
    <x v="11"/>
    <x v="11"/>
    <x v="1"/>
    <x v="37"/>
    <x v="40"/>
    <x v="362"/>
    <x v="3521"/>
    <x v="0"/>
    <x v="55"/>
    <x v="4"/>
  </r>
  <r>
    <x v="55"/>
    <x v="327"/>
    <x v="7"/>
    <x v="7"/>
    <x v="1"/>
    <x v="18"/>
    <x v="40"/>
    <x v="387"/>
    <x v="3522"/>
    <x v="0"/>
    <x v="55"/>
    <x v="4"/>
  </r>
  <r>
    <x v="55"/>
    <x v="247"/>
    <x v="8"/>
    <x v="8"/>
    <x v="1"/>
    <x v="18"/>
    <x v="40"/>
    <x v="289"/>
    <x v="3523"/>
    <x v="0"/>
    <x v="55"/>
    <x v="4"/>
  </r>
  <r>
    <x v="55"/>
    <x v="227"/>
    <x v="9"/>
    <x v="9"/>
    <x v="1"/>
    <x v="18"/>
    <x v="40"/>
    <x v="399"/>
    <x v="3524"/>
    <x v="0"/>
    <x v="55"/>
    <x v="4"/>
  </r>
  <r>
    <x v="55"/>
    <x v="310"/>
    <x v="10"/>
    <x v="10"/>
    <x v="1"/>
    <x v="18"/>
    <x v="40"/>
    <x v="335"/>
    <x v="3525"/>
    <x v="0"/>
    <x v="55"/>
    <x v="4"/>
  </r>
  <r>
    <x v="55"/>
    <x v="282"/>
    <x v="11"/>
    <x v="11"/>
    <x v="1"/>
    <x v="18"/>
    <x v="40"/>
    <x v="358"/>
    <x v="3526"/>
    <x v="0"/>
    <x v="55"/>
    <x v="4"/>
  </r>
  <r>
    <x v="55"/>
    <x v="334"/>
    <x v="2"/>
    <x v="2"/>
    <x v="1"/>
    <x v="18"/>
    <x v="40"/>
    <x v="406"/>
    <x v="3527"/>
    <x v="0"/>
    <x v="55"/>
    <x v="4"/>
  </r>
  <r>
    <x v="55"/>
    <x v="217"/>
    <x v="6"/>
    <x v="6"/>
    <x v="1"/>
    <x v="18"/>
    <x v="40"/>
    <x v="323"/>
    <x v="3528"/>
    <x v="0"/>
    <x v="55"/>
    <x v="4"/>
  </r>
  <r>
    <x v="56"/>
    <x v="260"/>
    <x v="7"/>
    <x v="7"/>
    <x v="1"/>
    <x v="2"/>
    <x v="39"/>
    <x v="437"/>
    <x v="1182"/>
    <x v="0"/>
    <x v="56"/>
    <x v="4"/>
  </r>
  <r>
    <x v="56"/>
    <x v="321"/>
    <x v="8"/>
    <x v="8"/>
    <x v="1"/>
    <x v="2"/>
    <x v="40"/>
    <x v="430"/>
    <x v="782"/>
    <x v="0"/>
    <x v="56"/>
    <x v="4"/>
  </r>
  <r>
    <x v="56"/>
    <x v="261"/>
    <x v="8"/>
    <x v="8"/>
    <x v="1"/>
    <x v="2"/>
    <x v="39"/>
    <x v="320"/>
    <x v="3529"/>
    <x v="0"/>
    <x v="56"/>
    <x v="4"/>
  </r>
  <r>
    <x v="56"/>
    <x v="310"/>
    <x v="10"/>
    <x v="10"/>
    <x v="1"/>
    <x v="2"/>
    <x v="39"/>
    <x v="335"/>
    <x v="3530"/>
    <x v="0"/>
    <x v="56"/>
    <x v="4"/>
  </r>
  <r>
    <x v="56"/>
    <x v="200"/>
    <x v="11"/>
    <x v="11"/>
    <x v="1"/>
    <x v="2"/>
    <x v="39"/>
    <x v="351"/>
    <x v="93"/>
    <x v="0"/>
    <x v="56"/>
    <x v="4"/>
  </r>
  <r>
    <x v="56"/>
    <x v="249"/>
    <x v="11"/>
    <x v="11"/>
    <x v="1"/>
    <x v="2"/>
    <x v="39"/>
    <x v="359"/>
    <x v="3531"/>
    <x v="0"/>
    <x v="56"/>
    <x v="4"/>
  </r>
  <r>
    <x v="56"/>
    <x v="182"/>
    <x v="2"/>
    <x v="2"/>
    <x v="1"/>
    <x v="2"/>
    <x v="39"/>
    <x v="392"/>
    <x v="3532"/>
    <x v="0"/>
    <x v="56"/>
    <x v="4"/>
  </r>
  <r>
    <x v="56"/>
    <x v="281"/>
    <x v="6"/>
    <x v="6"/>
    <x v="1"/>
    <x v="2"/>
    <x v="39"/>
    <x v="395"/>
    <x v="1863"/>
    <x v="0"/>
    <x v="56"/>
    <x v="4"/>
  </r>
  <r>
    <x v="56"/>
    <x v="217"/>
    <x v="6"/>
    <x v="6"/>
    <x v="1"/>
    <x v="2"/>
    <x v="39"/>
    <x v="323"/>
    <x v="3533"/>
    <x v="0"/>
    <x v="56"/>
    <x v="4"/>
  </r>
  <r>
    <x v="57"/>
    <x v="187"/>
    <x v="11"/>
    <x v="11"/>
    <x v="1"/>
    <x v="2"/>
    <x v="39"/>
    <x v="328"/>
    <x v="3534"/>
    <x v="0"/>
    <x v="57"/>
    <x v="4"/>
  </r>
  <r>
    <x v="58"/>
    <x v="247"/>
    <x v="8"/>
    <x v="8"/>
    <x v="1"/>
    <x v="2"/>
    <x v="39"/>
    <x v="289"/>
    <x v="3535"/>
    <x v="0"/>
    <x v="58"/>
    <x v="4"/>
  </r>
  <r>
    <x v="58"/>
    <x v="326"/>
    <x v="8"/>
    <x v="8"/>
    <x v="1"/>
    <x v="2"/>
    <x v="39"/>
    <x v="423"/>
    <x v="3536"/>
    <x v="0"/>
    <x v="58"/>
    <x v="4"/>
  </r>
  <r>
    <x v="58"/>
    <x v="242"/>
    <x v="9"/>
    <x v="9"/>
    <x v="1"/>
    <x v="2"/>
    <x v="39"/>
    <x v="435"/>
    <x v="3537"/>
    <x v="0"/>
    <x v="58"/>
    <x v="4"/>
  </r>
  <r>
    <x v="58"/>
    <x v="220"/>
    <x v="11"/>
    <x v="11"/>
    <x v="1"/>
    <x v="2"/>
    <x v="39"/>
    <x v="309"/>
    <x v="3538"/>
    <x v="0"/>
    <x v="58"/>
    <x v="4"/>
  </r>
  <r>
    <x v="58"/>
    <x v="335"/>
    <x v="6"/>
    <x v="6"/>
    <x v="1"/>
    <x v="2"/>
    <x v="39"/>
    <x v="408"/>
    <x v="1700"/>
    <x v="0"/>
    <x v="58"/>
    <x v="4"/>
  </r>
  <r>
    <x v="59"/>
    <x v="326"/>
    <x v="8"/>
    <x v="8"/>
    <x v="1"/>
    <x v="2"/>
    <x v="39"/>
    <x v="423"/>
    <x v="3539"/>
    <x v="0"/>
    <x v="59"/>
    <x v="4"/>
  </r>
  <r>
    <x v="59"/>
    <x v="189"/>
    <x v="10"/>
    <x v="10"/>
    <x v="1"/>
    <x v="2"/>
    <x v="39"/>
    <x v="345"/>
    <x v="891"/>
    <x v="0"/>
    <x v="59"/>
    <x v="4"/>
  </r>
  <r>
    <x v="59"/>
    <x v="257"/>
    <x v="2"/>
    <x v="2"/>
    <x v="1"/>
    <x v="2"/>
    <x v="40"/>
    <x v="410"/>
    <x v="816"/>
    <x v="0"/>
    <x v="59"/>
    <x v="4"/>
  </r>
  <r>
    <x v="59"/>
    <x v="266"/>
    <x v="6"/>
    <x v="6"/>
    <x v="1"/>
    <x v="2"/>
    <x v="39"/>
    <x v="370"/>
    <x v="816"/>
    <x v="0"/>
    <x v="59"/>
    <x v="4"/>
  </r>
  <r>
    <x v="60"/>
    <x v="171"/>
    <x v="7"/>
    <x v="7"/>
    <x v="1"/>
    <x v="2"/>
    <x v="39"/>
    <x v="429"/>
    <x v="1182"/>
    <x v="0"/>
    <x v="60"/>
    <x v="4"/>
  </r>
  <r>
    <x v="60"/>
    <x v="247"/>
    <x v="8"/>
    <x v="8"/>
    <x v="1"/>
    <x v="2"/>
    <x v="39"/>
    <x v="289"/>
    <x v="3540"/>
    <x v="0"/>
    <x v="60"/>
    <x v="4"/>
  </r>
  <r>
    <x v="60"/>
    <x v="247"/>
    <x v="8"/>
    <x v="8"/>
    <x v="1"/>
    <x v="2"/>
    <x v="40"/>
    <x v="289"/>
    <x v="858"/>
    <x v="0"/>
    <x v="60"/>
    <x v="4"/>
  </r>
  <r>
    <x v="60"/>
    <x v="243"/>
    <x v="10"/>
    <x v="10"/>
    <x v="1"/>
    <x v="2"/>
    <x v="39"/>
    <x v="411"/>
    <x v="3094"/>
    <x v="0"/>
    <x v="60"/>
    <x v="4"/>
  </r>
  <r>
    <x v="60"/>
    <x v="186"/>
    <x v="10"/>
    <x v="10"/>
    <x v="1"/>
    <x v="2"/>
    <x v="40"/>
    <x v="321"/>
    <x v="1744"/>
    <x v="0"/>
    <x v="60"/>
    <x v="4"/>
  </r>
  <r>
    <x v="60"/>
    <x v="187"/>
    <x v="11"/>
    <x v="11"/>
    <x v="1"/>
    <x v="2"/>
    <x v="39"/>
    <x v="328"/>
    <x v="3541"/>
    <x v="0"/>
    <x v="60"/>
    <x v="4"/>
  </r>
  <r>
    <x v="60"/>
    <x v="177"/>
    <x v="11"/>
    <x v="11"/>
    <x v="1"/>
    <x v="2"/>
    <x v="40"/>
    <x v="346"/>
    <x v="3542"/>
    <x v="0"/>
    <x v="60"/>
    <x v="4"/>
  </r>
  <r>
    <x v="60"/>
    <x v="183"/>
    <x v="2"/>
    <x v="2"/>
    <x v="1"/>
    <x v="2"/>
    <x v="40"/>
    <x v="330"/>
    <x v="3543"/>
    <x v="0"/>
    <x v="60"/>
    <x v="4"/>
  </r>
  <r>
    <x v="61"/>
    <x v="310"/>
    <x v="10"/>
    <x v="10"/>
    <x v="1"/>
    <x v="2"/>
    <x v="39"/>
    <x v="335"/>
    <x v="1822"/>
    <x v="0"/>
    <x v="61"/>
    <x v="4"/>
  </r>
  <r>
    <x v="61"/>
    <x v="220"/>
    <x v="11"/>
    <x v="11"/>
    <x v="1"/>
    <x v="2"/>
    <x v="39"/>
    <x v="309"/>
    <x v="2777"/>
    <x v="0"/>
    <x v="61"/>
    <x v="4"/>
  </r>
  <r>
    <x v="61"/>
    <x v="217"/>
    <x v="6"/>
    <x v="6"/>
    <x v="1"/>
    <x v="2"/>
    <x v="39"/>
    <x v="323"/>
    <x v="3544"/>
    <x v="0"/>
    <x v="61"/>
    <x v="4"/>
  </r>
  <r>
    <x v="62"/>
    <x v="262"/>
    <x v="9"/>
    <x v="9"/>
    <x v="1"/>
    <x v="2"/>
    <x v="39"/>
    <x v="368"/>
    <x v="1352"/>
    <x v="0"/>
    <x v="62"/>
    <x v="4"/>
  </r>
  <r>
    <x v="62"/>
    <x v="189"/>
    <x v="10"/>
    <x v="10"/>
    <x v="1"/>
    <x v="2"/>
    <x v="39"/>
    <x v="345"/>
    <x v="3545"/>
    <x v="0"/>
    <x v="62"/>
    <x v="4"/>
  </r>
  <r>
    <x v="62"/>
    <x v="330"/>
    <x v="11"/>
    <x v="11"/>
    <x v="1"/>
    <x v="2"/>
    <x v="39"/>
    <x v="381"/>
    <x v="3546"/>
    <x v="0"/>
    <x v="62"/>
    <x v="4"/>
  </r>
  <r>
    <x v="62"/>
    <x v="182"/>
    <x v="2"/>
    <x v="2"/>
    <x v="1"/>
    <x v="2"/>
    <x v="39"/>
    <x v="392"/>
    <x v="3547"/>
    <x v="0"/>
    <x v="62"/>
    <x v="4"/>
  </r>
  <r>
    <x v="62"/>
    <x v="335"/>
    <x v="6"/>
    <x v="6"/>
    <x v="1"/>
    <x v="2"/>
    <x v="39"/>
    <x v="408"/>
    <x v="3548"/>
    <x v="0"/>
    <x v="62"/>
    <x v="4"/>
  </r>
  <r>
    <x v="63"/>
    <x v="187"/>
    <x v="11"/>
    <x v="11"/>
    <x v="1"/>
    <x v="2"/>
    <x v="39"/>
    <x v="328"/>
    <x v="3549"/>
    <x v="0"/>
    <x v="63"/>
    <x v="4"/>
  </r>
  <r>
    <x v="63"/>
    <x v="315"/>
    <x v="2"/>
    <x v="2"/>
    <x v="1"/>
    <x v="2"/>
    <x v="39"/>
    <x v="405"/>
    <x v="554"/>
    <x v="0"/>
    <x v="63"/>
    <x v="4"/>
  </r>
  <r>
    <x v="63"/>
    <x v="240"/>
    <x v="2"/>
    <x v="2"/>
    <x v="1"/>
    <x v="2"/>
    <x v="39"/>
    <x v="442"/>
    <x v="3347"/>
    <x v="0"/>
    <x v="63"/>
    <x v="4"/>
  </r>
  <r>
    <x v="64"/>
    <x v="205"/>
    <x v="7"/>
    <x v="7"/>
    <x v="1"/>
    <x v="2"/>
    <x v="39"/>
    <x v="299"/>
    <x v="3550"/>
    <x v="0"/>
    <x v="64"/>
    <x v="4"/>
  </r>
  <r>
    <x v="64"/>
    <x v="322"/>
    <x v="7"/>
    <x v="7"/>
    <x v="1"/>
    <x v="2"/>
    <x v="39"/>
    <x v="448"/>
    <x v="1"/>
    <x v="611"/>
    <x v="64"/>
    <x v="4"/>
  </r>
  <r>
    <x v="64"/>
    <x v="263"/>
    <x v="10"/>
    <x v="10"/>
    <x v="1"/>
    <x v="2"/>
    <x v="39"/>
    <x v="436"/>
    <x v="3551"/>
    <x v="0"/>
    <x v="64"/>
    <x v="4"/>
  </r>
  <r>
    <x v="64"/>
    <x v="202"/>
    <x v="11"/>
    <x v="11"/>
    <x v="1"/>
    <x v="2"/>
    <x v="39"/>
    <x v="305"/>
    <x v="3552"/>
    <x v="0"/>
    <x v="64"/>
    <x v="4"/>
  </r>
  <r>
    <x v="64"/>
    <x v="183"/>
    <x v="2"/>
    <x v="2"/>
    <x v="1"/>
    <x v="2"/>
    <x v="39"/>
    <x v="330"/>
    <x v="1852"/>
    <x v="0"/>
    <x v="64"/>
    <x v="4"/>
  </r>
  <r>
    <x v="65"/>
    <x v="242"/>
    <x v="9"/>
    <x v="9"/>
    <x v="1"/>
    <x v="2"/>
    <x v="39"/>
    <x v="435"/>
    <x v="3553"/>
    <x v="0"/>
    <x v="65"/>
    <x v="4"/>
  </r>
  <r>
    <x v="65"/>
    <x v="217"/>
    <x v="6"/>
    <x v="6"/>
    <x v="1"/>
    <x v="2"/>
    <x v="39"/>
    <x v="323"/>
    <x v="3554"/>
    <x v="0"/>
    <x v="65"/>
    <x v="4"/>
  </r>
  <r>
    <x v="65"/>
    <x v="266"/>
    <x v="6"/>
    <x v="6"/>
    <x v="1"/>
    <x v="2"/>
    <x v="39"/>
    <x v="370"/>
    <x v="3161"/>
    <x v="0"/>
    <x v="65"/>
    <x v="4"/>
  </r>
  <r>
    <x v="65"/>
    <x v="188"/>
    <x v="6"/>
    <x v="6"/>
    <x v="1"/>
    <x v="2"/>
    <x v="39"/>
    <x v="407"/>
    <x v="3161"/>
    <x v="0"/>
    <x v="65"/>
    <x v="4"/>
  </r>
  <r>
    <x v="66"/>
    <x v="205"/>
    <x v="7"/>
    <x v="7"/>
    <x v="1"/>
    <x v="2"/>
    <x v="39"/>
    <x v="299"/>
    <x v="3555"/>
    <x v="0"/>
    <x v="66"/>
    <x v="4"/>
  </r>
  <r>
    <x v="66"/>
    <x v="326"/>
    <x v="8"/>
    <x v="8"/>
    <x v="1"/>
    <x v="2"/>
    <x v="39"/>
    <x v="423"/>
    <x v="3556"/>
    <x v="0"/>
    <x v="66"/>
    <x v="4"/>
  </r>
  <r>
    <x v="66"/>
    <x v="263"/>
    <x v="10"/>
    <x v="10"/>
    <x v="1"/>
    <x v="2"/>
    <x v="39"/>
    <x v="436"/>
    <x v="759"/>
    <x v="0"/>
    <x v="66"/>
    <x v="4"/>
  </r>
  <r>
    <x v="66"/>
    <x v="183"/>
    <x v="2"/>
    <x v="2"/>
    <x v="1"/>
    <x v="2"/>
    <x v="39"/>
    <x v="330"/>
    <x v="1422"/>
    <x v="0"/>
    <x v="66"/>
    <x v="4"/>
  </r>
  <r>
    <x v="67"/>
    <x v="179"/>
    <x v="7"/>
    <x v="7"/>
    <x v="1"/>
    <x v="2"/>
    <x v="39"/>
    <x v="415"/>
    <x v="1212"/>
    <x v="0"/>
    <x v="67"/>
    <x v="4"/>
  </r>
  <r>
    <x v="67"/>
    <x v="322"/>
    <x v="7"/>
    <x v="7"/>
    <x v="1"/>
    <x v="2"/>
    <x v="39"/>
    <x v="448"/>
    <x v="3550"/>
    <x v="0"/>
    <x v="67"/>
    <x v="4"/>
  </r>
  <r>
    <x v="67"/>
    <x v="171"/>
    <x v="7"/>
    <x v="7"/>
    <x v="1"/>
    <x v="2"/>
    <x v="39"/>
    <x v="429"/>
    <x v="3557"/>
    <x v="0"/>
    <x v="67"/>
    <x v="4"/>
  </r>
  <r>
    <x v="67"/>
    <x v="323"/>
    <x v="8"/>
    <x v="8"/>
    <x v="1"/>
    <x v="2"/>
    <x v="39"/>
    <x v="367"/>
    <x v="3558"/>
    <x v="0"/>
    <x v="67"/>
    <x v="4"/>
  </r>
  <r>
    <x v="67"/>
    <x v="185"/>
    <x v="8"/>
    <x v="8"/>
    <x v="1"/>
    <x v="2"/>
    <x v="39"/>
    <x v="296"/>
    <x v="3366"/>
    <x v="0"/>
    <x v="67"/>
    <x v="4"/>
  </r>
  <r>
    <x v="67"/>
    <x v="263"/>
    <x v="10"/>
    <x v="10"/>
    <x v="1"/>
    <x v="2"/>
    <x v="39"/>
    <x v="436"/>
    <x v="975"/>
    <x v="0"/>
    <x v="67"/>
    <x v="4"/>
  </r>
  <r>
    <x v="67"/>
    <x v="315"/>
    <x v="2"/>
    <x v="2"/>
    <x v="1"/>
    <x v="2"/>
    <x v="39"/>
    <x v="405"/>
    <x v="3343"/>
    <x v="0"/>
    <x v="67"/>
    <x v="4"/>
  </r>
  <r>
    <x v="67"/>
    <x v="229"/>
    <x v="6"/>
    <x v="6"/>
    <x v="1"/>
    <x v="2"/>
    <x v="39"/>
    <x v="281"/>
    <x v="782"/>
    <x v="0"/>
    <x v="67"/>
    <x v="4"/>
  </r>
  <r>
    <x v="68"/>
    <x v="208"/>
    <x v="8"/>
    <x v="8"/>
    <x v="1"/>
    <x v="2"/>
    <x v="39"/>
    <x v="377"/>
    <x v="3559"/>
    <x v="0"/>
    <x v="68"/>
    <x v="4"/>
  </r>
  <r>
    <x v="68"/>
    <x v="331"/>
    <x v="9"/>
    <x v="9"/>
    <x v="1"/>
    <x v="2"/>
    <x v="39"/>
    <x v="391"/>
    <x v="3560"/>
    <x v="0"/>
    <x v="68"/>
    <x v="4"/>
  </r>
  <r>
    <x v="68"/>
    <x v="220"/>
    <x v="11"/>
    <x v="11"/>
    <x v="1"/>
    <x v="2"/>
    <x v="39"/>
    <x v="309"/>
    <x v="3090"/>
    <x v="0"/>
    <x v="68"/>
    <x v="4"/>
  </r>
  <r>
    <x v="68"/>
    <x v="315"/>
    <x v="2"/>
    <x v="2"/>
    <x v="1"/>
    <x v="2"/>
    <x v="39"/>
    <x v="405"/>
    <x v="764"/>
    <x v="0"/>
    <x v="68"/>
    <x v="4"/>
  </r>
  <r>
    <x v="68"/>
    <x v="265"/>
    <x v="6"/>
    <x v="6"/>
    <x v="1"/>
    <x v="2"/>
    <x v="39"/>
    <x v="386"/>
    <x v="492"/>
    <x v="0"/>
    <x v="68"/>
    <x v="4"/>
  </r>
  <r>
    <x v="68"/>
    <x v="335"/>
    <x v="6"/>
    <x v="6"/>
    <x v="1"/>
    <x v="2"/>
    <x v="39"/>
    <x v="408"/>
    <x v="2306"/>
    <x v="0"/>
    <x v="68"/>
    <x v="4"/>
  </r>
  <r>
    <x v="69"/>
    <x v="323"/>
    <x v="8"/>
    <x v="8"/>
    <x v="1"/>
    <x v="2"/>
    <x v="39"/>
    <x v="367"/>
    <x v="3561"/>
    <x v="0"/>
    <x v="69"/>
    <x v="4"/>
  </r>
  <r>
    <x v="69"/>
    <x v="255"/>
    <x v="9"/>
    <x v="9"/>
    <x v="1"/>
    <x v="2"/>
    <x v="39"/>
    <x v="293"/>
    <x v="3562"/>
    <x v="0"/>
    <x v="69"/>
    <x v="4"/>
  </r>
  <r>
    <x v="69"/>
    <x v="220"/>
    <x v="11"/>
    <x v="11"/>
    <x v="1"/>
    <x v="2"/>
    <x v="39"/>
    <x v="309"/>
    <x v="3563"/>
    <x v="0"/>
    <x v="69"/>
    <x v="4"/>
  </r>
  <r>
    <x v="69"/>
    <x v="315"/>
    <x v="2"/>
    <x v="2"/>
    <x v="1"/>
    <x v="2"/>
    <x v="39"/>
    <x v="405"/>
    <x v="3564"/>
    <x v="0"/>
    <x v="69"/>
    <x v="4"/>
  </r>
</pivotCacheRecords>
</file>

<file path=xl/pivotCache/pivotCacheRecords2.xml><?xml version="1.0" encoding="utf-8"?>
<pivotCacheRecords xmlns="http://schemas.openxmlformats.org/spreadsheetml/2006/main" xmlns:r="http://schemas.openxmlformats.org/officeDocument/2006/relationships" count="8161">
  <r>
    <n v="1"/>
    <d v="2018-10-10T00:00:00"/>
    <x v="0"/>
    <x v="0"/>
    <x v="0"/>
    <s v="CAJA"/>
    <s v="PAGO NOMINA QUINCENA 1 OCTUBRE 2018"/>
    <s v="TRANSACCIONES DEL DIA 10/10/2018 RECURSOS HUMANOS"/>
    <n v="15.46"/>
    <n v="0"/>
    <s v="CASA MATRIZ"/>
    <x v="0"/>
  </r>
  <r>
    <n v="1"/>
    <d v="2018-12-31T00:00:00"/>
    <x v="1"/>
    <x v="1"/>
    <x v="0"/>
    <s v="CAJA"/>
    <s v="CIERRE DE ANIO FISCAL"/>
    <s v="CIERRE_DE_CTAS_NOMINALES"/>
    <n v="0"/>
    <n v="275.62"/>
    <s v="CASA MATRIZ"/>
    <x v="0"/>
  </r>
  <r>
    <n v="1"/>
    <d v="2018-06-25T00:00:00"/>
    <x v="2"/>
    <x v="2"/>
    <x v="0"/>
    <s v="SERVICIOS PERSONALES"/>
    <s v="PAGO NOMINA QUINCENA 2 JUNIO 2018"/>
    <s v="TRANSACCIONES DEL DIA 06/25/2018 RECURSOS HUMANOS"/>
    <n v="24.18"/>
    <n v="0"/>
    <s v="CASA MATRIZ"/>
    <x v="0"/>
  </r>
  <r>
    <n v="1"/>
    <d v="2018-08-25T00:00:00"/>
    <x v="3"/>
    <x v="3"/>
    <x v="0"/>
    <s v="SERVICIOS PERSONALES"/>
    <s v="PAGO NOMINA QUINCENA 2 AGOSTO 2018"/>
    <s v="TRANSACCIONES DEL DIA 08/25/2018 RECURSOS HUMANOS"/>
    <n v="55.37"/>
    <n v="0"/>
    <s v="CASA MATRIZ"/>
    <x v="0"/>
  </r>
  <r>
    <n v="1"/>
    <d v="2018-09-25T00:00:00"/>
    <x v="4"/>
    <x v="4"/>
    <x v="0"/>
    <s v="SERVICIOS PERSONALES"/>
    <s v="PAGO NOMINA QUINCENA 2 SEPTIEMBRE 2018"/>
    <s v="TRANSACCIONES DEL DIA 09/25/2018 RECURSOS HUMANOS"/>
    <n v="26.82"/>
    <n v="0"/>
    <s v="CASA MATRIZ"/>
    <x v="0"/>
  </r>
  <r>
    <n v="1"/>
    <d v="2018-10-10T00:00:00"/>
    <x v="0"/>
    <x v="0"/>
    <x v="0"/>
    <s v="SERVICIOS PERSONALES"/>
    <s v="PAGO NOMINA QUINCENA 1 OCTUBRE 2018"/>
    <s v="TRANSACCIONES DEL DIA 10/10/2018 RECURSOS HUMANOS"/>
    <n v="26.82"/>
    <n v="0"/>
    <s v="CASA MATRIZ"/>
    <x v="0"/>
  </r>
  <r>
    <n v="1"/>
    <d v="2018-10-25T00:00:00"/>
    <x v="0"/>
    <x v="0"/>
    <x v="0"/>
    <s v="SERVICIOS PERSONALES"/>
    <s v="PAGO NOMINA QUINCENA 2 OCTUBRE 2018"/>
    <s v="TRANSACCIONES DEL DIA 10/25/2018 RECURSOS HUMANOS"/>
    <n v="83.96"/>
    <n v="0"/>
    <s v="CASA MATRIZ"/>
    <x v="0"/>
  </r>
  <r>
    <n v="1"/>
    <d v="2018-11-24T00:00:00"/>
    <x v="5"/>
    <x v="5"/>
    <x v="0"/>
    <s v="SERVICIOS PERSONALES"/>
    <s v="PAGO NOMINA QUINCENA 2 NOVIEMBRE 2018"/>
    <s v="TRANSACCIONES DEL DIA 11/24/2018 RECURSOS HUMANOS"/>
    <n v="81.67"/>
    <n v="0"/>
    <s v="CASA MATRIZ"/>
    <x v="0"/>
  </r>
  <r>
    <n v="1"/>
    <d v="2018-12-31T00:00:00"/>
    <x v="1"/>
    <x v="1"/>
    <x v="0"/>
    <s v="SERVICIOS PERSONALES"/>
    <s v="CIERRE DE ANIO FISCAL"/>
    <s v="CIERRE_DE_CTAS_NOMINALES"/>
    <n v="0"/>
    <n v="298.82"/>
    <s v="CASA MATRIZ"/>
    <x v="0"/>
  </r>
  <r>
    <n v="2"/>
    <d v="2018-06-09T00:00:00"/>
    <x v="2"/>
    <x v="2"/>
    <x v="0"/>
    <s v="ADMINISTRACION DE SUCURSALES"/>
    <s v="PAGO NOMINA QUINCENA 1 JUNIO 2018"/>
    <s v="TRANSACCIONES DEL DIA 06/09/2018 RECURSOS HUMANOS"/>
    <n v="54.12"/>
    <n v="0"/>
    <s v="PAITILLA"/>
    <x v="0"/>
  </r>
  <r>
    <n v="2"/>
    <d v="2018-08-25T00:00:00"/>
    <x v="3"/>
    <x v="3"/>
    <x v="0"/>
    <s v="ADMINISTRACION DE SUCURSALES"/>
    <s v="PAGO NOMINA QUINCENA 2 AGOSTO 2018"/>
    <s v="TRANSACCIONES DEL DIA 08/25/2018 RECURSOS HUMANOS"/>
    <n v="73.349999999999994"/>
    <n v="0"/>
    <s v="PAITILLA"/>
    <x v="0"/>
  </r>
  <r>
    <n v="2"/>
    <d v="2018-10-25T00:00:00"/>
    <x v="0"/>
    <x v="0"/>
    <x v="0"/>
    <s v="ADMINISTRACION DE SUCURSALES"/>
    <s v="PAGO NOMINA QUINCENA 2 OCTUBRE 2018"/>
    <s v="TRANSACCIONES DEL DIA 10/25/2018 RECURSOS HUMANOS"/>
    <n v="71.12"/>
    <n v="0"/>
    <s v="PAITILLA"/>
    <x v="0"/>
  </r>
  <r>
    <n v="2"/>
    <d v="2018-12-19T00:00:00"/>
    <x v="1"/>
    <x v="1"/>
    <x v="0"/>
    <s v="ADMINISTRACION DE SUCURSALES"/>
    <s v="PAGO NOMINA QUINCENA 2 DICIEMBRE 2018"/>
    <s v="TRANSACCIONES DEL DIA 12/19/2018 RECURSOS HUMANOS"/>
    <n v="150.84"/>
    <n v="0"/>
    <s v="PAITILLA"/>
    <x v="0"/>
  </r>
  <r>
    <n v="2"/>
    <d v="2018-12-31T00:00:00"/>
    <x v="1"/>
    <x v="1"/>
    <x v="0"/>
    <s v="ADMINISTRACION DE SUCURSALES"/>
    <s v="CIERRE DE ANIO FISCAL"/>
    <s v="CIERRE_DE_CTAS_NOMINALES"/>
    <n v="0"/>
    <n v="981.18"/>
    <s v="PAITILLA"/>
    <x v="0"/>
  </r>
  <r>
    <n v="2"/>
    <d v="2018-07-10T00:00:00"/>
    <x v="6"/>
    <x v="6"/>
    <x v="0"/>
    <s v="CAJA"/>
    <s v="PAGO NOMINA QUINCENA 1 JULIO 2018"/>
    <s v="TRANSACCIONES DEL DIA 07/10/2018 RECURSOS HUMANOS"/>
    <n v="23.77"/>
    <n v="0"/>
    <s v="PAITILLA"/>
    <x v="0"/>
  </r>
  <r>
    <n v="2"/>
    <d v="2018-08-10T00:00:00"/>
    <x v="3"/>
    <x v="3"/>
    <x v="0"/>
    <s v="CAJA"/>
    <s v="PAGO NOMINA QUINCENA 1 AGOSTO 2018"/>
    <s v="TRANSACCIONES DEL DIA 08/10/2018 RECURSOS HUMANOS"/>
    <n v="25.11"/>
    <n v="0"/>
    <s v="PAITILLA"/>
    <x v="0"/>
  </r>
  <r>
    <n v="2"/>
    <d v="2018-08-25T00:00:00"/>
    <x v="3"/>
    <x v="3"/>
    <x v="0"/>
    <s v="CAJA"/>
    <s v="PAGO NOMINA QUINCENA 2 AGOSTO 2018"/>
    <s v="TRANSACCIONES DEL DIA 08/25/2018 RECURSOS HUMANOS"/>
    <n v="12.79"/>
    <n v="0"/>
    <s v="PAITILLA"/>
    <x v="0"/>
  </r>
  <r>
    <n v="2"/>
    <d v="2018-09-25T00:00:00"/>
    <x v="4"/>
    <x v="4"/>
    <x v="0"/>
    <s v="CAJA"/>
    <s v="PAGO NOMINA QUINCENA 2 SEPTIEMBRE 2018"/>
    <s v="TRANSACCIONES DEL DIA 09/25/2018 RECURSOS HUMANOS"/>
    <n v="31.39"/>
    <n v="0"/>
    <s v="PAITILLA"/>
    <x v="0"/>
  </r>
  <r>
    <n v="2"/>
    <d v="2018-10-10T00:00:00"/>
    <x v="0"/>
    <x v="0"/>
    <x v="0"/>
    <s v="CAJA"/>
    <s v="PAGO NOMINA QUINCENA 1 OCTUBRE 2018"/>
    <s v="TRANSACCIONES DEL DIA 10/10/2018 RECURSOS HUMANOS"/>
    <n v="23.9"/>
    <n v="0"/>
    <s v="PAITILLA"/>
    <x v="0"/>
  </r>
  <r>
    <n v="2"/>
    <d v="2018-12-31T00:00:00"/>
    <x v="1"/>
    <x v="1"/>
    <x v="0"/>
    <s v="CAJA"/>
    <s v="CIERRE DE ANIO FISCAL"/>
    <s v="CIERRE_DE_CTAS_NOMINALES"/>
    <n v="0"/>
    <n v="142.80000000000001"/>
    <s v="PAITILLA"/>
    <x v="0"/>
  </r>
  <r>
    <n v="2"/>
    <d v="2018-12-31T00:00:00"/>
    <x v="1"/>
    <x v="1"/>
    <x v="0"/>
    <s v="SERVICIOS PERSONALES"/>
    <s v="CIERRE DE ANIO FISCAL"/>
    <s v="CIERRE_DE_CTAS_NOMINALES"/>
    <n v="0"/>
    <n v="23.32"/>
    <s v="PAITILLA"/>
    <x v="0"/>
  </r>
  <r>
    <n v="3"/>
    <d v="2018-07-25T00:00:00"/>
    <x v="6"/>
    <x v="6"/>
    <x v="0"/>
    <s v="CAJA"/>
    <s v="PAGO NOMINA QUINCENA 2 JULIO 2018"/>
    <s v="TRANSACCIONES DEL DIA 07/25/2018 RECURSOS HUMANOS"/>
    <n v="38.840000000000003"/>
    <n v="0"/>
    <s v="EL DORADO"/>
    <x v="0"/>
  </r>
  <r>
    <n v="3"/>
    <d v="2018-08-25T00:00:00"/>
    <x v="3"/>
    <x v="3"/>
    <x v="0"/>
    <s v="CAJA"/>
    <s v="PAGO NOMINA QUINCENA 2 AGOSTO 2018"/>
    <s v="TRANSACCIONES DEL DIA 08/25/2018 RECURSOS HUMANOS"/>
    <n v="60.69"/>
    <n v="0"/>
    <s v="EL DORADO"/>
    <x v="0"/>
  </r>
  <r>
    <n v="3"/>
    <d v="2018-09-25T00:00:00"/>
    <x v="4"/>
    <x v="4"/>
    <x v="0"/>
    <s v="CAJA"/>
    <s v="PAGO NOMINA QUINCENA 2 SEPTIEMBRE 2018"/>
    <s v="TRANSACCIONES DEL DIA 09/25/2018 RECURSOS HUMANOS"/>
    <n v="83.09"/>
    <n v="0"/>
    <s v="EL DORADO"/>
    <x v="0"/>
  </r>
  <r>
    <n v="3"/>
    <d v="2018-10-25T00:00:00"/>
    <x v="0"/>
    <x v="0"/>
    <x v="0"/>
    <s v="CAJA"/>
    <s v="PAGO NOMINA QUINCENA 2 OCTUBRE 2018"/>
    <s v="TRANSACCIONES DEL DIA 10/25/2018 RECURSOS HUMANOS"/>
    <n v="29.39"/>
    <n v="0"/>
    <s v="EL DORADO"/>
    <x v="0"/>
  </r>
  <r>
    <n v="3"/>
    <d v="2018-12-31T00:00:00"/>
    <x v="1"/>
    <x v="1"/>
    <x v="0"/>
    <s v="CAJA"/>
    <s v="CIERRE DE ANIO FISCAL"/>
    <s v="CIERRE_DE_CTAS_NOMINALES"/>
    <n v="0"/>
    <n v="667.86"/>
    <s v="EL DORADO"/>
    <x v="0"/>
  </r>
  <r>
    <n v="3"/>
    <d v="2018-12-31T00:00:00"/>
    <x v="1"/>
    <x v="1"/>
    <x v="0"/>
    <s v="SERVICIOS PERSONALES"/>
    <s v="CIERRE DE ANIO FISCAL"/>
    <s v="CIERRE_DE_CTAS_NOMINALES"/>
    <n v="0"/>
    <n v="29.35"/>
    <s v="EL DORADO"/>
    <x v="0"/>
  </r>
  <r>
    <n v="4"/>
    <d v="2018-12-31T00:00:00"/>
    <x v="1"/>
    <x v="1"/>
    <x v="0"/>
    <s v="CAJA"/>
    <s v="CIERRE DE ANIO FISCAL"/>
    <s v="CIERRE_DE_CTAS_NOMINALES"/>
    <n v="0"/>
    <n v="243.28"/>
    <s v="VIA ARGENTINA"/>
    <x v="0"/>
  </r>
  <r>
    <n v="4"/>
    <d v="2018-12-31T00:00:00"/>
    <x v="1"/>
    <x v="1"/>
    <x v="0"/>
    <s v="SERVICIOS PERSONALES"/>
    <s v="CIERRE DE ANIO FISCAL"/>
    <s v="CIERRE_DE_CTAS_NOMINALES"/>
    <n v="0"/>
    <n v="27.32"/>
    <s v="VIA ARGENTINA"/>
    <x v="0"/>
  </r>
  <r>
    <n v="5"/>
    <d v="2018-06-25T00:00:00"/>
    <x v="2"/>
    <x v="2"/>
    <x v="0"/>
    <s v="ADMINISTRACION DE SUCURSALES"/>
    <s v="PAGO NOMINA QUINCENA 2 JUNIO 2018"/>
    <s v="TRANSACCIONES DEL DIA 06/25/2018 RECURSOS HUMANOS"/>
    <n v="101.33"/>
    <n v="0"/>
    <s v="VIA PORRAS"/>
    <x v="0"/>
  </r>
  <r>
    <n v="5"/>
    <d v="2018-07-25T00:00:00"/>
    <x v="6"/>
    <x v="6"/>
    <x v="0"/>
    <s v="ADMINISTRACION DE SUCURSALES"/>
    <s v="PAGO NOMINA QUINCENA 2 JULIO 2018"/>
    <s v="TRANSACCIONES DEL DIA 07/25/2018 RECURSOS HUMANOS"/>
    <n v="45.24"/>
    <n v="0"/>
    <s v="VIA PORRAS"/>
    <x v="0"/>
  </r>
  <r>
    <n v="5"/>
    <d v="2018-09-10T00:00:00"/>
    <x v="4"/>
    <x v="4"/>
    <x v="0"/>
    <s v="ADMINISTRACION DE SUCURSALES"/>
    <s v="PAGO NOMINA QUINCENA 1 SEPTIEMBRE 2018"/>
    <s v="TRANSACCIONES DEL DIA 09/10/2018 RECURSOS HUMANOS"/>
    <n v="268.72000000000003"/>
    <n v="0"/>
    <s v="VIA PORRAS"/>
    <x v="0"/>
  </r>
  <r>
    <n v="5"/>
    <d v="2018-10-10T00:00:00"/>
    <x v="0"/>
    <x v="0"/>
    <x v="0"/>
    <s v="ADMINISTRACION DE SUCURSALES"/>
    <s v="PAGO NOMINA QUINCENA 1 OCTUBRE 2018"/>
    <s v="TRANSACCIONES DEL DIA 10/10/2018 RECURSOS HUMANOS"/>
    <n v="439.17"/>
    <n v="0"/>
    <s v="VIA PORRAS"/>
    <x v="0"/>
  </r>
  <r>
    <n v="5"/>
    <d v="2018-11-09T00:00:00"/>
    <x v="5"/>
    <x v="5"/>
    <x v="0"/>
    <s v="ADMINISTRACION DE SUCURSALES"/>
    <s v="PAGO NOMINA QUINCENA 1 NOVIEMBRE 2018"/>
    <s v="TRANSACCIONES DEL DIA 11/09/2018 RECURSOS HUMANOS"/>
    <n v="15.88"/>
    <n v="0"/>
    <s v="VIA PORRAS"/>
    <x v="0"/>
  </r>
  <r>
    <n v="5"/>
    <d v="2018-11-24T00:00:00"/>
    <x v="5"/>
    <x v="5"/>
    <x v="0"/>
    <s v="ADMINISTRACION DE SUCURSALES"/>
    <s v="PAGO NOMINA QUINCENA 2 NOVIEMBRE 2018"/>
    <s v="TRANSACCIONES DEL DIA 11/24/2018 RECURSOS HUMANOS"/>
    <n v="83.42"/>
    <n v="0"/>
    <s v="VIA PORRAS"/>
    <x v="0"/>
  </r>
  <r>
    <n v="5"/>
    <d v="2018-12-10T00:00:00"/>
    <x v="1"/>
    <x v="1"/>
    <x v="0"/>
    <s v="ADMINISTRACION DE SUCURSALES"/>
    <s v="PAGO NOMINA QUINCENA 1 DICIEMBRE 2018"/>
    <s v="TRANSACCIONES DEL DIA 12/10/2018 RECURSOS HUMANOS"/>
    <n v="138.41"/>
    <n v="0"/>
    <s v="VIA PORRAS"/>
    <x v="0"/>
  </r>
  <r>
    <n v="5"/>
    <d v="2018-12-31T00:00:00"/>
    <x v="1"/>
    <x v="1"/>
    <x v="0"/>
    <s v="ADMINISTRACION DE SUCURSALES"/>
    <s v="CIERRE DE ANIO FISCAL"/>
    <s v="CIERRE_DE_CTAS_NOMINALES"/>
    <n v="0"/>
    <n v="1938.67"/>
    <s v="VIA PORRAS"/>
    <x v="0"/>
  </r>
  <r>
    <n v="5"/>
    <d v="2018-06-09T00:00:00"/>
    <x v="2"/>
    <x v="2"/>
    <x v="0"/>
    <s v="CAJA"/>
    <s v="PAGO NOMINA QUINCENA 1 JUNIO 2018"/>
    <s v="TRANSACCIONES DEL DIA 06/09/2018 RECURSOS HUMANOS"/>
    <n v="941.68"/>
    <n v="0"/>
    <s v="VIA PORRAS"/>
    <x v="0"/>
  </r>
  <r>
    <n v="5"/>
    <d v="2018-06-25T00:00:00"/>
    <x v="2"/>
    <x v="2"/>
    <x v="0"/>
    <s v="CAJA"/>
    <s v="PAGO NOMINA QUINCENA 2 JUNIO 2018"/>
    <s v="TRANSACCIONES DEL DIA 06/25/2018 RECURSOS HUMANOS"/>
    <n v="927.86"/>
    <n v="0"/>
    <s v="VIA PORRAS"/>
    <x v="0"/>
  </r>
  <r>
    <n v="5"/>
    <d v="2018-07-10T00:00:00"/>
    <x v="6"/>
    <x v="6"/>
    <x v="0"/>
    <s v="CAJA"/>
    <s v="PAGO NOMINA QUINCENA 1 JULIO 2018"/>
    <s v="TRANSACCIONES DEL DIA 07/10/2018 RECURSOS HUMANOS"/>
    <n v="717.88"/>
    <n v="0"/>
    <s v="VIA PORRAS"/>
    <x v="0"/>
  </r>
  <r>
    <n v="5"/>
    <d v="2018-07-25T00:00:00"/>
    <x v="6"/>
    <x v="6"/>
    <x v="0"/>
    <s v="CAJA"/>
    <s v="PAGO NOMINA QUINCENA 2 JULIO 2018"/>
    <s v="TRANSACCIONES DEL DIA 07/25/2018 RECURSOS HUMANOS"/>
    <n v="679.01"/>
    <n v="0"/>
    <s v="VIA PORRAS"/>
    <x v="0"/>
  </r>
  <r>
    <n v="5"/>
    <d v="2018-08-10T00:00:00"/>
    <x v="3"/>
    <x v="3"/>
    <x v="0"/>
    <s v="CAJA"/>
    <s v="PAGO NOMINA QUINCENA 1 AGOSTO 2018"/>
    <s v="TRANSACCIONES DEL DIA 08/10/2018 RECURSOS HUMANOS"/>
    <n v="639.87"/>
    <n v="0"/>
    <s v="VIA PORRAS"/>
    <x v="0"/>
  </r>
  <r>
    <n v="5"/>
    <d v="2018-08-25T00:00:00"/>
    <x v="3"/>
    <x v="3"/>
    <x v="0"/>
    <s v="CAJA"/>
    <s v="PAGO NOMINA QUINCENA 2 AGOSTO 2018"/>
    <s v="TRANSACCIONES DEL DIA 08/25/2018 RECURSOS HUMANOS"/>
    <n v="938.84"/>
    <n v="0"/>
    <s v="VIA PORRAS"/>
    <x v="0"/>
  </r>
  <r>
    <n v="5"/>
    <d v="2018-09-10T00:00:00"/>
    <x v="4"/>
    <x v="4"/>
    <x v="0"/>
    <s v="CAJA"/>
    <s v="PAGO NOMINA QUINCENA 1 SEPTIEMBRE 2018"/>
    <s v="TRANSACCIONES DEL DIA 09/10/2018 RECURSOS HUMANOS"/>
    <n v="751.63"/>
    <n v="0"/>
    <s v="VIA PORRAS"/>
    <x v="0"/>
  </r>
  <r>
    <n v="5"/>
    <d v="2018-09-25T00:00:00"/>
    <x v="4"/>
    <x v="4"/>
    <x v="0"/>
    <s v="CAJA"/>
    <s v="PAGO NOMINA QUINCENA 2 SEPTIEMBRE 2018"/>
    <s v="TRANSACCIONES DEL DIA 09/25/2018 RECURSOS HUMANOS"/>
    <n v="1220.46"/>
    <n v="0"/>
    <s v="VIA PORRAS"/>
    <x v="0"/>
  </r>
  <r>
    <n v="5"/>
    <d v="2018-10-10T00:00:00"/>
    <x v="0"/>
    <x v="0"/>
    <x v="0"/>
    <s v="CAJA"/>
    <s v="PAGO NOMINA QUINCENA 1 OCTUBRE 2018"/>
    <s v="TRANSACCIONES DEL DIA 10/10/2018 RECURSOS HUMANOS"/>
    <n v="686.59"/>
    <n v="0"/>
    <s v="VIA PORRAS"/>
    <x v="0"/>
  </r>
  <r>
    <n v="5"/>
    <d v="2018-10-25T00:00:00"/>
    <x v="0"/>
    <x v="0"/>
    <x v="0"/>
    <s v="CAJA"/>
    <s v="PAGO NOMINA QUINCENA 2 OCTUBRE 2018"/>
    <s v="TRANSACCIONES DEL DIA 10/25/2018 RECURSOS HUMANOS"/>
    <n v="578.47"/>
    <n v="0"/>
    <s v="VIA PORRAS"/>
    <x v="0"/>
  </r>
  <r>
    <n v="5"/>
    <d v="2018-11-09T00:00:00"/>
    <x v="5"/>
    <x v="5"/>
    <x v="0"/>
    <s v="CAJA"/>
    <s v="PAGO NOMINA QUINCENA 1 NOVIEMBRE 2018"/>
    <s v="TRANSACCIONES DEL DIA 11/09/2018 RECURSOS HUMANOS"/>
    <n v="940.44"/>
    <n v="0"/>
    <s v="VIA PORRAS"/>
    <x v="0"/>
  </r>
  <r>
    <n v="5"/>
    <d v="2018-11-24T00:00:00"/>
    <x v="5"/>
    <x v="5"/>
    <x v="0"/>
    <s v="CAJA"/>
    <s v="PAGO NOMINA QUINCENA 2 NOVIEMBRE 2018"/>
    <s v="TRANSACCIONES DEL DIA 11/24/2018 RECURSOS HUMANOS"/>
    <n v="784.57"/>
    <n v="0"/>
    <s v="VIA PORRAS"/>
    <x v="0"/>
  </r>
  <r>
    <n v="5"/>
    <d v="2018-12-10T00:00:00"/>
    <x v="1"/>
    <x v="1"/>
    <x v="0"/>
    <s v="CAJA"/>
    <s v="PAGO NOMINA QUINCENA 1 DICIEMBRE 2018"/>
    <s v="TRANSACCIONES DEL DIA 12/10/2018 RECURSOS HUMANOS"/>
    <n v="492.62"/>
    <n v="0"/>
    <s v="VIA PORRAS"/>
    <x v="0"/>
  </r>
  <r>
    <n v="5"/>
    <d v="2018-12-19T00:00:00"/>
    <x v="1"/>
    <x v="1"/>
    <x v="0"/>
    <s v="CAJA"/>
    <s v="PAGO NOMINA QUINCENA 2 DICIEMBRE 2018"/>
    <s v="TRANSACCIONES DEL DIA 12/19/2018 RECURSOS HUMANOS"/>
    <n v="728.85"/>
    <n v="0"/>
    <s v="VIA PORRAS"/>
    <x v="0"/>
  </r>
  <r>
    <n v="5"/>
    <d v="2018-12-31T00:00:00"/>
    <x v="1"/>
    <x v="1"/>
    <x v="0"/>
    <s v="CAJA"/>
    <s v="CIERRE DE ANIO FISCAL"/>
    <s v="CIERRE_DE_CTAS_NOMINALES"/>
    <n v="0"/>
    <n v="18084.27"/>
    <s v="VIA PORRAS"/>
    <x v="0"/>
  </r>
  <r>
    <n v="5"/>
    <d v="2018-06-09T00:00:00"/>
    <x v="2"/>
    <x v="2"/>
    <x v="0"/>
    <s v="SERVICIOS PERSONALES"/>
    <s v="PAGO NOMINA QUINCENA 1 JUNIO 2018"/>
    <s v="TRANSACCIONES DEL DIA 06/09/2018 RECURSOS HUMANOS"/>
    <n v="31.74"/>
    <n v="0"/>
    <s v="VIA PORRAS"/>
    <x v="0"/>
  </r>
  <r>
    <n v="5"/>
    <d v="2018-06-25T00:00:00"/>
    <x v="2"/>
    <x v="2"/>
    <x v="0"/>
    <s v="SERVICIOS PERSONALES"/>
    <s v="PAGO NOMINA QUINCENA 2 JUNIO 2018"/>
    <s v="TRANSACCIONES DEL DIA 06/25/2018 RECURSOS HUMANOS"/>
    <n v="33.28"/>
    <n v="0"/>
    <s v="VIA PORRAS"/>
    <x v="0"/>
  </r>
  <r>
    <n v="5"/>
    <d v="2018-07-25T00:00:00"/>
    <x v="6"/>
    <x v="6"/>
    <x v="0"/>
    <s v="SERVICIOS PERSONALES"/>
    <s v="PAGO NOMINA QUINCENA 2 JULIO 2018"/>
    <s v="TRANSACCIONES DEL DIA 07/25/2018 RECURSOS HUMANOS"/>
    <n v="6.31"/>
    <n v="0"/>
    <s v="VIA PORRAS"/>
    <x v="0"/>
  </r>
  <r>
    <n v="5"/>
    <d v="2018-08-25T00:00:00"/>
    <x v="3"/>
    <x v="3"/>
    <x v="0"/>
    <s v="SERVICIOS PERSONALES"/>
    <s v="PAGO NOMINA QUINCENA 2 AGOSTO 2018"/>
    <s v="TRANSACCIONES DEL DIA 08/25/2018 RECURSOS HUMANOS"/>
    <n v="30.92"/>
    <n v="0"/>
    <s v="VIA PORRAS"/>
    <x v="0"/>
  </r>
  <r>
    <n v="5"/>
    <d v="2018-09-10T00:00:00"/>
    <x v="4"/>
    <x v="4"/>
    <x v="0"/>
    <s v="SERVICIOS PERSONALES"/>
    <s v="PAGO NOMINA QUINCENA 1 SEPTIEMBRE 2018"/>
    <s v="TRANSACCIONES DEL DIA 09/10/2018 RECURSOS HUMANOS"/>
    <n v="58.09"/>
    <n v="0"/>
    <s v="VIA PORRAS"/>
    <x v="0"/>
  </r>
  <r>
    <n v="5"/>
    <d v="2018-09-25T00:00:00"/>
    <x v="4"/>
    <x v="4"/>
    <x v="0"/>
    <s v="SERVICIOS PERSONALES"/>
    <s v="PAGO NOMINA QUINCENA 2 SEPTIEMBRE 2018"/>
    <s v="TRANSACCIONES DEL DIA 09/25/2018 RECURSOS HUMANOS"/>
    <n v="12.87"/>
    <n v="0"/>
    <s v="VIA PORRAS"/>
    <x v="0"/>
  </r>
  <r>
    <n v="5"/>
    <d v="2018-11-09T00:00:00"/>
    <x v="5"/>
    <x v="5"/>
    <x v="0"/>
    <s v="SERVICIOS PERSONALES"/>
    <s v="PAGO NOMINA QUINCENA 1 NOVIEMBRE 2018"/>
    <s v="TRANSACCIONES DEL DIA 11/09/2018 RECURSOS HUMANOS"/>
    <n v="15.84"/>
    <n v="0"/>
    <s v="VIA PORRAS"/>
    <x v="0"/>
  </r>
  <r>
    <n v="5"/>
    <d v="2018-11-24T00:00:00"/>
    <x v="5"/>
    <x v="5"/>
    <x v="0"/>
    <s v="SERVICIOS PERSONALES"/>
    <s v="PAGO NOMINA QUINCENA 2 NOVIEMBRE 2018"/>
    <s v="TRANSACCIONES DEL DIA 11/24/2018 RECURSOS HUMANOS"/>
    <n v="13.67"/>
    <n v="0"/>
    <s v="VIA PORRAS"/>
    <x v="0"/>
  </r>
  <r>
    <n v="5"/>
    <d v="2018-12-10T00:00:00"/>
    <x v="1"/>
    <x v="1"/>
    <x v="0"/>
    <s v="SERVICIOS PERSONALES"/>
    <s v="PAGO NOMINA QUINCENA 1 DICIEMBRE 2018"/>
    <s v="TRANSACCIONES DEL DIA 12/10/2018 RECURSOS HUMANOS"/>
    <n v="6.94"/>
    <n v="0"/>
    <s v="VIA PORRAS"/>
    <x v="0"/>
  </r>
  <r>
    <n v="5"/>
    <d v="2018-12-31T00:00:00"/>
    <x v="1"/>
    <x v="1"/>
    <x v="0"/>
    <s v="SERVICIOS PERSONALES"/>
    <s v="CIERRE DE ANIO FISCAL"/>
    <s v="CIERRE_DE_CTAS_NOMINALES"/>
    <n v="0"/>
    <n v="221.6"/>
    <s v="VIA PORRAS"/>
    <x v="0"/>
  </r>
  <r>
    <n v="6"/>
    <d v="2018-08-25T00:00:00"/>
    <x v="3"/>
    <x v="3"/>
    <x v="0"/>
    <s v="ADMINISTRACION DE SUCURSALES"/>
    <s v="PAGO NOMINA QUINCENA 2 AGOSTO 2018"/>
    <s v="TRANSACCIONES DEL DIA 08/25/2018 RECURSOS HUMANOS"/>
    <n v="49.82"/>
    <n v="0"/>
    <s v="EL INGENIO"/>
    <x v="0"/>
  </r>
  <r>
    <n v="6"/>
    <d v="2018-12-31T00:00:00"/>
    <x v="1"/>
    <x v="1"/>
    <x v="0"/>
    <s v="ADMINISTRACION DE SUCURSALES"/>
    <s v="CIERRE DE ANIO FISCAL"/>
    <s v="CIERRE_DE_CTAS_NOMINALES"/>
    <n v="0"/>
    <n v="49.82"/>
    <s v="EL INGENIO"/>
    <x v="0"/>
  </r>
  <r>
    <n v="6"/>
    <d v="2018-08-25T00:00:00"/>
    <x v="3"/>
    <x v="3"/>
    <x v="0"/>
    <s v="CAJA"/>
    <s v="PAGO NOMINA QUINCENA 2 AGOSTO 2018"/>
    <s v="TRANSACCIONES DEL DIA 08/25/2018 RECURSOS HUMANOS"/>
    <n v="25.14"/>
    <n v="0"/>
    <s v="EL INGENIO"/>
    <x v="0"/>
  </r>
  <r>
    <n v="6"/>
    <d v="2018-12-31T00:00:00"/>
    <x v="1"/>
    <x v="1"/>
    <x v="0"/>
    <s v="CAJA"/>
    <s v="CIERRE DE ANIO FISCAL"/>
    <s v="CIERRE_DE_CTAS_NOMINALES"/>
    <n v="0"/>
    <n v="219.53"/>
    <s v="EL INGENIO"/>
    <x v="0"/>
  </r>
  <r>
    <n v="6"/>
    <d v="2018-12-31T00:00:00"/>
    <x v="1"/>
    <x v="1"/>
    <x v="0"/>
    <s v="SERVICIOS PERSONALES"/>
    <s v="CIERRE DE ANIO FISCAL"/>
    <s v="CIERRE_DE_CTAS_NOMINALES"/>
    <n v="0"/>
    <n v="26.49"/>
    <s v="EL INGENIO"/>
    <x v="0"/>
  </r>
  <r>
    <n v="7"/>
    <d v="2018-10-25T00:00:00"/>
    <x v="0"/>
    <x v="0"/>
    <x v="0"/>
    <s v="ADMINISTRACION DE SUCURSALES"/>
    <s v="PAGO NOMINA QUINCENA 2 OCTUBRE 2018"/>
    <s v="TRANSACCIONES DEL DIA 10/25/2018 RECURSOS HUMANOS"/>
    <n v="53.39"/>
    <n v="0"/>
    <s v="CHANIS"/>
    <x v="0"/>
  </r>
  <r>
    <n v="7"/>
    <d v="2018-12-31T00:00:00"/>
    <x v="1"/>
    <x v="1"/>
    <x v="0"/>
    <s v="ADMINISTRACION DE SUCURSALES"/>
    <s v="CIERRE DE ANIO FISCAL"/>
    <s v="CIERRE_DE_CTAS_NOMINALES"/>
    <n v="0"/>
    <n v="53.39"/>
    <s v="CHANIS"/>
    <x v="0"/>
  </r>
  <r>
    <n v="7"/>
    <d v="2018-09-25T00:00:00"/>
    <x v="4"/>
    <x v="4"/>
    <x v="0"/>
    <s v="CAJA"/>
    <s v="PAGO NOMINA QUINCENA 2 SEPTIEMBRE 2018"/>
    <s v="TRANSACCIONES DEL DIA 09/25/2018 RECURSOS HUMANOS"/>
    <n v="17"/>
    <n v="0"/>
    <s v="CHANIS"/>
    <x v="0"/>
  </r>
  <r>
    <n v="7"/>
    <d v="2018-12-19T00:00:00"/>
    <x v="1"/>
    <x v="1"/>
    <x v="0"/>
    <s v="CAJA"/>
    <s v="PAGO NOMINA QUINCENA 2 DICIEMBRE 2018"/>
    <s v="TRANSACCIONES DEL DIA 12/19/2018 RECURSOS HUMANOS"/>
    <n v="18.77"/>
    <n v="0"/>
    <s v="CHANIS"/>
    <x v="0"/>
  </r>
  <r>
    <n v="7"/>
    <d v="2018-12-31T00:00:00"/>
    <x v="1"/>
    <x v="1"/>
    <x v="0"/>
    <s v="CAJA"/>
    <s v="CIERRE DE ANIO FISCAL"/>
    <s v="CIERRE_DE_CTAS_NOMINALES"/>
    <n v="0"/>
    <n v="221.7"/>
    <s v="CHANIS"/>
    <x v="0"/>
  </r>
  <r>
    <n v="7"/>
    <d v="2018-07-25T00:00:00"/>
    <x v="6"/>
    <x v="6"/>
    <x v="0"/>
    <s v="SERVICIOS PERSONALES"/>
    <s v="PAGO NOMINA QUINCENA 2 JULIO 2018"/>
    <s v="TRANSACCIONES DEL DIA 07/25/2018 RECURSOS HUMANOS"/>
    <n v="17.649999999999999"/>
    <n v="0"/>
    <s v="CHANIS"/>
    <x v="0"/>
  </r>
  <r>
    <n v="7"/>
    <d v="2018-12-31T00:00:00"/>
    <x v="1"/>
    <x v="1"/>
    <x v="0"/>
    <s v="SERVICIOS PERSONALES"/>
    <s v="CIERRE DE ANIO FISCAL"/>
    <s v="CIERRE_DE_CTAS_NOMINALES"/>
    <n v="0"/>
    <n v="17.649999999999999"/>
    <s v="CHANIS"/>
    <x v="0"/>
  </r>
  <r>
    <n v="8"/>
    <d v="2018-12-31T00:00:00"/>
    <x v="1"/>
    <x v="1"/>
    <x v="0"/>
    <s v="ADMINISTRACION DE SUCURSALES"/>
    <s v="CIERRE DE ANIO FISCAL"/>
    <s v="CIERRE_DE_CTAS_NOMINALES"/>
    <n v="0"/>
    <n v="703.1"/>
    <s v="PLAZA TOCUMEN"/>
    <x v="0"/>
  </r>
  <r>
    <n v="8"/>
    <d v="2018-06-25T00:00:00"/>
    <x v="2"/>
    <x v="2"/>
    <x v="0"/>
    <s v="CAJA"/>
    <s v="PAGO NOMINA QUINCENA 2 JUNIO 2018"/>
    <s v="TRANSACCIONES DEL DIA 06/25/2018 RECURSOS HUMANOS"/>
    <n v="21.74"/>
    <n v="0"/>
    <s v="PLAZA TOCUMEN"/>
    <x v="0"/>
  </r>
  <r>
    <n v="8"/>
    <d v="2018-12-31T00:00:00"/>
    <x v="1"/>
    <x v="1"/>
    <x v="0"/>
    <s v="CAJA"/>
    <s v="CIERRE DE ANIO FISCAL"/>
    <s v="CIERRE_DE_CTAS_NOMINALES"/>
    <n v="0"/>
    <n v="121.12"/>
    <s v="PLAZA TOCUMEN"/>
    <x v="0"/>
  </r>
  <r>
    <n v="8"/>
    <d v="2018-08-10T00:00:00"/>
    <x v="3"/>
    <x v="3"/>
    <x v="0"/>
    <s v="SERVICIOS PERSONALES"/>
    <s v="PAGO NOMINA QUINCENA 1 AGOSTO 2018"/>
    <s v="TRANSACCIONES DEL DIA 08/10/2018 RECURSOS HUMANOS"/>
    <n v="52.73"/>
    <n v="0"/>
    <s v="PLAZA TOCUMEN"/>
    <x v="0"/>
  </r>
  <r>
    <n v="8"/>
    <d v="2018-10-10T00:00:00"/>
    <x v="0"/>
    <x v="0"/>
    <x v="0"/>
    <s v="SERVICIOS PERSONALES"/>
    <s v="PAGO NOMINA QUINCENA 1 OCTUBRE 2018"/>
    <s v="TRANSACCIONES DEL DIA 10/10/2018 RECURSOS HUMANOS"/>
    <n v="39.39"/>
    <n v="0"/>
    <s v="PLAZA TOCUMEN"/>
    <x v="0"/>
  </r>
  <r>
    <n v="8"/>
    <d v="2018-12-31T00:00:00"/>
    <x v="1"/>
    <x v="1"/>
    <x v="0"/>
    <s v="SERVICIOS PERSONALES"/>
    <s v="CIERRE DE ANIO FISCAL"/>
    <s v="CIERRE_DE_CTAS_NOMINALES"/>
    <n v="0"/>
    <n v="92.12"/>
    <s v="PLAZA TOCUMEN"/>
    <x v="0"/>
  </r>
  <r>
    <n v="9"/>
    <d v="2018-08-25T00:00:00"/>
    <x v="3"/>
    <x v="3"/>
    <x v="0"/>
    <s v="CAJA"/>
    <s v="PAGO NOMINA QUINCENA 2 AGOSTO 2018"/>
    <s v="TRANSACCIONES DEL DIA 08/25/2018 RECURSOS HUMANOS"/>
    <n v="6.66"/>
    <n v="0"/>
    <s v="SANTIAGO"/>
    <x v="0"/>
  </r>
  <r>
    <n v="9"/>
    <d v="2018-10-10T00:00:00"/>
    <x v="0"/>
    <x v="0"/>
    <x v="0"/>
    <s v="CAJA"/>
    <s v="PAGO NOMINA QUINCENA 1 OCTUBRE 2018"/>
    <s v="TRANSACCIONES DEL DIA 10/10/2018 RECURSOS HUMANOS"/>
    <n v="49.41"/>
    <n v="0"/>
    <s v="SANTIAGO"/>
    <x v="0"/>
  </r>
  <r>
    <n v="9"/>
    <d v="2018-10-25T00:00:00"/>
    <x v="0"/>
    <x v="0"/>
    <x v="0"/>
    <s v="CAJA"/>
    <s v="PAGO NOMINA QUINCENA 2 OCTUBRE 2018"/>
    <s v="TRANSACCIONES DEL DIA 10/25/2018 RECURSOS HUMANOS"/>
    <n v="52.52"/>
    <n v="0"/>
    <s v="SANTIAGO"/>
    <x v="0"/>
  </r>
  <r>
    <n v="9"/>
    <d v="2018-11-09T00:00:00"/>
    <x v="5"/>
    <x v="5"/>
    <x v="0"/>
    <s v="CAJA"/>
    <s v="PAGO NOMINA QUINCENA 1 NOVIEMBRE 2018"/>
    <s v="TRANSACCIONES DEL DIA 11/09/2018 RECURSOS HUMANOS"/>
    <n v="8.6199999999999992"/>
    <n v="0"/>
    <s v="SANTIAGO"/>
    <x v="0"/>
  </r>
  <r>
    <n v="9"/>
    <d v="2018-12-31T00:00:00"/>
    <x v="1"/>
    <x v="1"/>
    <x v="0"/>
    <s v="CAJA"/>
    <s v="CIERRE DE ANIO FISCAL"/>
    <s v="CIERRE_DE_CTAS_NOMINALES"/>
    <n v="0"/>
    <n v="117.21"/>
    <s v="SANTIAGO"/>
    <x v="0"/>
  </r>
  <r>
    <n v="9"/>
    <d v="2018-07-25T00:00:00"/>
    <x v="6"/>
    <x v="6"/>
    <x v="0"/>
    <s v="SERVICIOS PERSONALES"/>
    <s v="PAGO NOMINA QUINCENA 2 JULIO 2018"/>
    <s v="TRANSACCIONES DEL DIA 07/25/2018 RECURSOS HUMANOS"/>
    <n v="13.79"/>
    <n v="0"/>
    <s v="SANTIAGO"/>
    <x v="0"/>
  </r>
  <r>
    <n v="9"/>
    <d v="2018-09-10T00:00:00"/>
    <x v="4"/>
    <x v="4"/>
    <x v="0"/>
    <s v="SERVICIOS PERSONALES"/>
    <s v="PAGO NOMINA QUINCENA 1 SEPTIEMBRE 2018"/>
    <s v="TRANSACCIONES DEL DIA 09/10/2018 RECURSOS HUMANOS"/>
    <n v="19.079999999999998"/>
    <n v="0"/>
    <s v="SANTIAGO"/>
    <x v="0"/>
  </r>
  <r>
    <n v="9"/>
    <d v="2018-10-10T00:00:00"/>
    <x v="0"/>
    <x v="0"/>
    <x v="0"/>
    <s v="SERVICIOS PERSONALES"/>
    <s v="PAGO NOMINA QUINCENA 1 OCTUBRE 2018"/>
    <s v="TRANSACCIONES DEL DIA 10/10/2018 RECURSOS HUMANOS"/>
    <n v="6.79"/>
    <n v="0"/>
    <s v="SANTIAGO"/>
    <x v="0"/>
  </r>
  <r>
    <n v="9"/>
    <d v="2018-10-25T00:00:00"/>
    <x v="0"/>
    <x v="0"/>
    <x v="0"/>
    <s v="SERVICIOS PERSONALES"/>
    <s v="PAGO NOMINA QUINCENA 2 OCTUBRE 2018"/>
    <s v="TRANSACCIONES DEL DIA 10/25/2018 RECURSOS HUMANOS"/>
    <n v="7.95"/>
    <n v="0"/>
    <s v="SANTIAGO"/>
    <x v="0"/>
  </r>
  <r>
    <n v="9"/>
    <d v="2018-12-31T00:00:00"/>
    <x v="1"/>
    <x v="1"/>
    <x v="0"/>
    <s v="SERVICIOS PERSONALES"/>
    <s v="CIERRE DE ANIO FISCAL"/>
    <s v="CIERRE_DE_CTAS_NOMINALES"/>
    <n v="0"/>
    <n v="69.81"/>
    <s v="SANTIAGO"/>
    <x v="0"/>
  </r>
  <r>
    <n v="10"/>
    <d v="2018-11-09T00:00:00"/>
    <x v="5"/>
    <x v="5"/>
    <x v="0"/>
    <s v="ADMINISTRACION DE SUCURSALES"/>
    <s v="PAGO NOMINA QUINCENA 1 NOVIEMBRE 2018"/>
    <s v="TRANSACCIONES DEL DIA 11/09/2018 RECURSOS HUMANOS"/>
    <n v="32.06"/>
    <n v="0"/>
    <s v="OBARRIO"/>
    <x v="0"/>
  </r>
  <r>
    <n v="10"/>
    <d v="2018-12-31T00:00:00"/>
    <x v="1"/>
    <x v="1"/>
    <x v="0"/>
    <s v="ADMINISTRACION DE SUCURSALES"/>
    <s v="CIERRE DE ANIO FISCAL"/>
    <s v="CIERRE_DE_CTAS_NOMINALES"/>
    <n v="0"/>
    <n v="117.66"/>
    <s v="OBARRIO"/>
    <x v="0"/>
  </r>
  <r>
    <n v="10"/>
    <d v="2018-06-09T00:00:00"/>
    <x v="2"/>
    <x v="2"/>
    <x v="0"/>
    <s v="CAJA"/>
    <s v="PAGO NOMINA QUINCENA 1 JUNIO 2018"/>
    <s v="TRANSACCIONES DEL DIA 06/09/2018 RECURSOS HUMANOS"/>
    <n v="356.87"/>
    <n v="0"/>
    <s v="OBARRIO"/>
    <x v="0"/>
  </r>
  <r>
    <n v="10"/>
    <d v="2018-06-25T00:00:00"/>
    <x v="2"/>
    <x v="2"/>
    <x v="0"/>
    <s v="CAJA"/>
    <s v="PAGO NOMINA QUINCENA 2 JUNIO 2018"/>
    <s v="TRANSACCIONES DEL DIA 06/25/2018 RECURSOS HUMANOS"/>
    <n v="374.44"/>
    <n v="0"/>
    <s v="OBARRIO"/>
    <x v="0"/>
  </r>
  <r>
    <n v="10"/>
    <d v="2018-07-10T00:00:00"/>
    <x v="6"/>
    <x v="6"/>
    <x v="0"/>
    <s v="CAJA"/>
    <s v="PAGO NOMINA QUINCENA 1 JULIO 2018"/>
    <s v="TRANSACCIONES DEL DIA 07/10/2018 RECURSOS HUMANOS"/>
    <n v="272.77"/>
    <n v="0"/>
    <s v="OBARRIO"/>
    <x v="0"/>
  </r>
  <r>
    <n v="10"/>
    <d v="2018-07-19T00:00:00"/>
    <x v="6"/>
    <x v="6"/>
    <x v="0"/>
    <s v="CAJA"/>
    <s v="PLANILLAS DE LIQUIDACIONES JUL 2018"/>
    <s v="TRANSACCIONES DEL DIA 07/19/2018 RECURSOS HUMANOS"/>
    <n v="21.79"/>
    <n v="0"/>
    <s v="OBARRIO"/>
    <x v="0"/>
  </r>
  <r>
    <n v="10"/>
    <d v="2018-07-25T00:00:00"/>
    <x v="6"/>
    <x v="6"/>
    <x v="0"/>
    <s v="CAJA"/>
    <s v="PAGO NOMINA QUINCENA 2 JULIO 2018"/>
    <s v="TRANSACCIONES DEL DIA 07/25/2018 RECURSOS HUMANOS"/>
    <n v="281.14"/>
    <n v="0"/>
    <s v="OBARRIO"/>
    <x v="0"/>
  </r>
  <r>
    <n v="10"/>
    <d v="2018-08-10T00:00:00"/>
    <x v="3"/>
    <x v="3"/>
    <x v="0"/>
    <s v="CAJA"/>
    <s v="PAGO NOMINA QUINCENA 1 AGOSTO 2018"/>
    <s v="TRANSACCIONES DEL DIA 08/10/2018 RECURSOS HUMANOS"/>
    <n v="234.75"/>
    <n v="0"/>
    <s v="OBARRIO"/>
    <x v="0"/>
  </r>
  <r>
    <n v="10"/>
    <d v="2018-08-25T00:00:00"/>
    <x v="3"/>
    <x v="3"/>
    <x v="0"/>
    <s v="CAJA"/>
    <s v="PAGO NOMINA QUINCENA 2 AGOSTO 2018"/>
    <s v="TRANSACCIONES DEL DIA 08/25/2018 RECURSOS HUMANOS"/>
    <n v="281.75"/>
    <n v="0"/>
    <s v="OBARRIO"/>
    <x v="0"/>
  </r>
  <r>
    <n v="10"/>
    <d v="2018-09-10T00:00:00"/>
    <x v="4"/>
    <x v="4"/>
    <x v="0"/>
    <s v="CAJA"/>
    <s v="PAGO NOMINA QUINCENA 1 SEPTIEMBRE 2018"/>
    <s v="TRANSACCIONES DEL DIA 09/10/2018 RECURSOS HUMANOS"/>
    <n v="337.57"/>
    <n v="0"/>
    <s v="OBARRIO"/>
    <x v="0"/>
  </r>
  <r>
    <n v="10"/>
    <d v="2018-09-25T00:00:00"/>
    <x v="4"/>
    <x v="4"/>
    <x v="0"/>
    <s v="CAJA"/>
    <s v="PAGO NOMINA QUINCENA 2 SEPTIEMBRE 2018"/>
    <s v="TRANSACCIONES DEL DIA 09/25/2018 RECURSOS HUMANOS"/>
    <n v="295.95"/>
    <n v="0"/>
    <s v="OBARRIO"/>
    <x v="0"/>
  </r>
  <r>
    <n v="10"/>
    <d v="2018-10-10T00:00:00"/>
    <x v="0"/>
    <x v="0"/>
    <x v="0"/>
    <s v="CAJA"/>
    <s v="PAGO NOMINA QUINCENA 1 OCTUBRE 2018"/>
    <s v="TRANSACCIONES DEL DIA 10/10/2018 RECURSOS HUMANOS"/>
    <n v="170.87"/>
    <n v="0"/>
    <s v="OBARRIO"/>
    <x v="0"/>
  </r>
  <r>
    <n v="10"/>
    <d v="2018-10-25T00:00:00"/>
    <x v="0"/>
    <x v="0"/>
    <x v="0"/>
    <s v="CAJA"/>
    <s v="PAGO NOMINA QUINCENA 2 OCTUBRE 2018"/>
    <s v="TRANSACCIONES DEL DIA 10/25/2018 RECURSOS HUMANOS"/>
    <n v="466.63"/>
    <n v="0"/>
    <s v="OBARRIO"/>
    <x v="0"/>
  </r>
  <r>
    <n v="10"/>
    <d v="2018-11-09T00:00:00"/>
    <x v="5"/>
    <x v="5"/>
    <x v="0"/>
    <s v="CAJA"/>
    <s v="PAGO NOMINA QUINCENA 1 NOVIEMBRE 2018"/>
    <s v="TRANSACCIONES DEL DIA 11/09/2018 RECURSOS HUMANOS"/>
    <n v="210.68"/>
    <n v="0"/>
    <s v="OBARRIO"/>
    <x v="0"/>
  </r>
  <r>
    <n v="10"/>
    <d v="2018-11-24T00:00:00"/>
    <x v="5"/>
    <x v="5"/>
    <x v="0"/>
    <s v="CAJA"/>
    <s v="PAGO NOMINA QUINCENA 2 NOVIEMBRE 2018"/>
    <s v="TRANSACCIONES DEL DIA 11/24/2018 RECURSOS HUMANOS"/>
    <n v="341.38"/>
    <n v="0"/>
    <s v="OBARRIO"/>
    <x v="0"/>
  </r>
  <r>
    <n v="10"/>
    <d v="2018-12-10T00:00:00"/>
    <x v="1"/>
    <x v="1"/>
    <x v="0"/>
    <s v="CAJA"/>
    <s v="PAGO NOMINA QUINCENA 1 DICIEMBRE 2018"/>
    <s v="TRANSACCIONES DEL DIA 12/10/2018 RECURSOS HUMANOS"/>
    <n v="176.55"/>
    <n v="0"/>
    <s v="OBARRIO"/>
    <x v="0"/>
  </r>
  <r>
    <n v="10"/>
    <d v="2018-12-19T00:00:00"/>
    <x v="1"/>
    <x v="1"/>
    <x v="0"/>
    <s v="CAJA"/>
    <s v="PAGO NOMINA QUINCENA 2 DICIEMBRE 2018"/>
    <s v="TRANSACCIONES DEL DIA 12/19/2018 RECURSOS HUMANOS"/>
    <n v="381.53"/>
    <n v="0"/>
    <s v="OBARRIO"/>
    <x v="0"/>
  </r>
  <r>
    <n v="10"/>
    <d v="2018-12-31T00:00:00"/>
    <x v="1"/>
    <x v="1"/>
    <x v="0"/>
    <s v="CAJA"/>
    <s v="CIERRE DE ANIO FISCAL"/>
    <s v="CIERRE_DE_CTAS_NOMINALES"/>
    <n v="0"/>
    <n v="7742.17"/>
    <s v="OBARRIO"/>
    <x v="0"/>
  </r>
  <r>
    <n v="10"/>
    <d v="2018-08-10T00:00:00"/>
    <x v="3"/>
    <x v="3"/>
    <x v="0"/>
    <s v="SERVICIOS PERSONALES"/>
    <s v="PAGO NOMINA QUINCENA 1 AGOSTO 2018"/>
    <s v="TRANSACCIONES DEL DIA 08/10/2018 RECURSOS HUMANOS"/>
    <n v="57.73"/>
    <n v="0"/>
    <s v="OBARRIO"/>
    <x v="0"/>
  </r>
  <r>
    <n v="10"/>
    <d v="2018-08-25T00:00:00"/>
    <x v="3"/>
    <x v="3"/>
    <x v="0"/>
    <s v="SERVICIOS PERSONALES"/>
    <s v="PAGO NOMINA QUINCENA 2 AGOSTO 2018"/>
    <s v="TRANSACCIONES DEL DIA 08/25/2018 RECURSOS HUMANOS"/>
    <n v="43.81"/>
    <n v="0"/>
    <s v="OBARRIO"/>
    <x v="0"/>
  </r>
  <r>
    <n v="10"/>
    <d v="2018-09-10T00:00:00"/>
    <x v="4"/>
    <x v="4"/>
    <x v="0"/>
    <s v="SERVICIOS PERSONALES"/>
    <s v="PAGO NOMINA QUINCENA 1 SEPTIEMBRE 2018"/>
    <s v="TRANSACCIONES DEL DIA 09/10/2018 RECURSOS HUMANOS"/>
    <n v="88.76"/>
    <n v="0"/>
    <s v="OBARRIO"/>
    <x v="0"/>
  </r>
  <r>
    <n v="10"/>
    <d v="2018-09-25T00:00:00"/>
    <x v="4"/>
    <x v="4"/>
    <x v="0"/>
    <s v="SERVICIOS PERSONALES"/>
    <s v="PAGO NOMINA QUINCENA 2 SEPTIEMBRE 2018"/>
    <s v="TRANSACCIONES DEL DIA 09/25/2018 RECURSOS HUMANOS"/>
    <n v="13.38"/>
    <n v="0"/>
    <s v="OBARRIO"/>
    <x v="0"/>
  </r>
  <r>
    <n v="10"/>
    <d v="2018-10-10T00:00:00"/>
    <x v="0"/>
    <x v="0"/>
    <x v="0"/>
    <s v="SERVICIOS PERSONALES"/>
    <s v="PAGO NOMINA QUINCENA 1 OCTUBRE 2018"/>
    <s v="TRANSACCIONES DEL DIA 10/10/2018 RECURSOS HUMANOS"/>
    <n v="44.52"/>
    <n v="0"/>
    <s v="OBARRIO"/>
    <x v="0"/>
  </r>
  <r>
    <n v="10"/>
    <d v="2018-11-09T00:00:00"/>
    <x v="5"/>
    <x v="5"/>
    <x v="0"/>
    <s v="SERVICIOS PERSONALES"/>
    <s v="PAGO NOMINA QUINCENA 1 NOVIEMBRE 2018"/>
    <s v="TRANSACCIONES DEL DIA 11/09/2018 RECURSOS HUMANOS"/>
    <n v="24.12"/>
    <n v="0"/>
    <s v="OBARRIO"/>
    <x v="0"/>
  </r>
  <r>
    <n v="10"/>
    <d v="2018-11-24T00:00:00"/>
    <x v="5"/>
    <x v="5"/>
    <x v="0"/>
    <s v="SERVICIOS PERSONALES"/>
    <s v="PAGO NOMINA QUINCENA 2 NOVIEMBRE 2018"/>
    <s v="TRANSACCIONES DEL DIA 11/24/2018 RECURSOS HUMANOS"/>
    <n v="13.38"/>
    <n v="0"/>
    <s v="OBARRIO"/>
    <x v="0"/>
  </r>
  <r>
    <n v="10"/>
    <d v="2018-12-19T00:00:00"/>
    <x v="1"/>
    <x v="1"/>
    <x v="0"/>
    <s v="SERVICIOS PERSONALES"/>
    <s v="PAGO NOMINA QUINCENA 2 DICIEMBRE 2018"/>
    <s v="TRANSACCIONES DEL DIA 12/19/2018 RECURSOS HUMANOS"/>
    <n v="53.34"/>
    <n v="0"/>
    <s v="OBARRIO"/>
    <x v="0"/>
  </r>
  <r>
    <n v="10"/>
    <d v="2018-12-31T00:00:00"/>
    <x v="1"/>
    <x v="1"/>
    <x v="0"/>
    <s v="SERVICIOS PERSONALES"/>
    <s v="CIERRE DE ANIO FISCAL"/>
    <s v="CIERRE_DE_CTAS_NOMINALES"/>
    <n v="0"/>
    <n v="378.31"/>
    <s v="OBARRIO"/>
    <x v="0"/>
  </r>
  <r>
    <n v="13"/>
    <d v="2018-06-09T00:00:00"/>
    <x v="2"/>
    <x v="2"/>
    <x v="0"/>
    <s v="ADMINISTRACION DE SUCURSALES"/>
    <s v="PAGO NOMINA QUINCENA 1 JUNIO 2018"/>
    <s v="TRANSACCIONES DEL DIA 06/09/2018 RECURSOS HUMANOS"/>
    <n v="72.33"/>
    <n v="0"/>
    <s v="HATO PINTADO"/>
    <x v="0"/>
  </r>
  <r>
    <n v="13"/>
    <d v="2018-08-10T00:00:00"/>
    <x v="3"/>
    <x v="3"/>
    <x v="0"/>
    <s v="ADMINISTRACION DE SUCURSALES"/>
    <s v="PAGO NOMINA QUINCENA 1 AGOSTO 2018"/>
    <s v="TRANSACCIONES DEL DIA 08/10/2018 RECURSOS HUMANOS"/>
    <n v="92.26"/>
    <n v="0"/>
    <s v="HATO PINTADO"/>
    <x v="0"/>
  </r>
  <r>
    <n v="13"/>
    <d v="2018-12-10T00:00:00"/>
    <x v="1"/>
    <x v="1"/>
    <x v="0"/>
    <s v="ADMINISTRACION DE SUCURSALES"/>
    <s v="PAGO NOMINA QUINCENA 1 DICIEMBRE 2018"/>
    <s v="TRANSACCIONES DEL DIA 12/10/2018 RECURSOS HUMANOS"/>
    <n v="42.42"/>
    <n v="0"/>
    <s v="HATO PINTADO"/>
    <x v="0"/>
  </r>
  <r>
    <n v="13"/>
    <d v="2018-12-19T00:00:00"/>
    <x v="1"/>
    <x v="1"/>
    <x v="0"/>
    <s v="ADMINISTRACION DE SUCURSALES"/>
    <s v="PAGO NOMINA QUINCENA 2 DICIEMBRE 2018"/>
    <s v="TRANSACCIONES DEL DIA 12/19/2018 RECURSOS HUMANOS"/>
    <n v="23.76"/>
    <n v="0"/>
    <s v="HATO PINTADO"/>
    <x v="0"/>
  </r>
  <r>
    <n v="13"/>
    <d v="2018-12-31T00:00:00"/>
    <x v="1"/>
    <x v="1"/>
    <x v="0"/>
    <s v="ADMINISTRACION DE SUCURSALES"/>
    <s v="CIERRE DE ANIO FISCAL"/>
    <s v="CIERRE_DE_CTAS_NOMINALES"/>
    <n v="0"/>
    <n v="604.91999999999996"/>
    <s v="HATO PINTADO"/>
    <x v="0"/>
  </r>
  <r>
    <n v="13"/>
    <d v="2018-06-09T00:00:00"/>
    <x v="2"/>
    <x v="2"/>
    <x v="0"/>
    <s v="CAJA"/>
    <s v="PAGO NOMINA QUINCENA 1 JUNIO 2018"/>
    <s v="TRANSACCIONES DEL DIA 06/09/2018 RECURSOS HUMANOS"/>
    <n v="636.30999999999995"/>
    <n v="0"/>
    <s v="HATO PINTADO"/>
    <x v="0"/>
  </r>
  <r>
    <n v="13"/>
    <d v="2018-06-25T00:00:00"/>
    <x v="2"/>
    <x v="2"/>
    <x v="0"/>
    <s v="CAJA"/>
    <s v="PAGO NOMINA QUINCENA 2 JUNIO 2018"/>
    <s v="TRANSACCIONES DEL DIA 06/25/2018 RECURSOS HUMANOS"/>
    <n v="598.84"/>
    <n v="0"/>
    <s v="HATO PINTADO"/>
    <x v="0"/>
  </r>
  <r>
    <n v="13"/>
    <d v="2018-07-10T00:00:00"/>
    <x v="6"/>
    <x v="6"/>
    <x v="0"/>
    <s v="CAJA"/>
    <s v="PAGO NOMINA QUINCENA 1 JULIO 2018"/>
    <s v="TRANSACCIONES DEL DIA 07/10/2018 RECURSOS HUMANOS"/>
    <n v="560.16999999999996"/>
    <n v="0"/>
    <s v="HATO PINTADO"/>
    <x v="0"/>
  </r>
  <r>
    <n v="13"/>
    <d v="2018-07-25T00:00:00"/>
    <x v="6"/>
    <x v="6"/>
    <x v="0"/>
    <s v="CAJA"/>
    <s v="PAGO NOMINA QUINCENA 2 JULIO 2018"/>
    <s v="TRANSACCIONES DEL DIA 07/25/2018 RECURSOS HUMANOS"/>
    <n v="548.05999999999995"/>
    <n v="0"/>
    <s v="HATO PINTADO"/>
    <x v="0"/>
  </r>
  <r>
    <n v="13"/>
    <d v="2018-08-10T00:00:00"/>
    <x v="3"/>
    <x v="3"/>
    <x v="0"/>
    <s v="CAJA"/>
    <s v="PAGO NOMINA QUINCENA 1 AGOSTO 2018"/>
    <s v="TRANSACCIONES DEL DIA 08/10/2018 RECURSOS HUMANOS"/>
    <n v="316.97000000000003"/>
    <n v="0"/>
    <s v="HATO PINTADO"/>
    <x v="0"/>
  </r>
  <r>
    <n v="13"/>
    <d v="2018-08-25T00:00:00"/>
    <x v="3"/>
    <x v="3"/>
    <x v="0"/>
    <s v="CAJA"/>
    <s v="PAGO NOMINA QUINCENA 2 AGOSTO 2018"/>
    <s v="TRANSACCIONES DEL DIA 08/25/2018 RECURSOS HUMANOS"/>
    <n v="867.93"/>
    <n v="0"/>
    <s v="HATO PINTADO"/>
    <x v="0"/>
  </r>
  <r>
    <n v="13"/>
    <d v="2018-09-10T00:00:00"/>
    <x v="4"/>
    <x v="4"/>
    <x v="0"/>
    <s v="CAJA"/>
    <s v="PAGO NOMINA QUINCENA 1 SEPTIEMBRE 2018"/>
    <s v="TRANSACCIONES DEL DIA 09/10/2018 RECURSOS HUMANOS"/>
    <n v="821.4"/>
    <n v="0"/>
    <s v="HATO PINTADO"/>
    <x v="0"/>
  </r>
  <r>
    <n v="13"/>
    <d v="2018-09-25T00:00:00"/>
    <x v="4"/>
    <x v="4"/>
    <x v="0"/>
    <s v="CAJA"/>
    <s v="PAGO NOMINA QUINCENA 2 SEPTIEMBRE 2018"/>
    <s v="TRANSACCIONES DEL DIA 09/25/2018 RECURSOS HUMANOS"/>
    <n v="1086.4000000000001"/>
    <n v="0"/>
    <s v="HATO PINTADO"/>
    <x v="0"/>
  </r>
  <r>
    <n v="13"/>
    <d v="2018-10-10T00:00:00"/>
    <x v="0"/>
    <x v="0"/>
    <x v="0"/>
    <s v="CAJA"/>
    <s v="PAGO NOMINA QUINCENA 1 OCTUBRE 2018"/>
    <s v="TRANSACCIONES DEL DIA 10/10/2018 RECURSOS HUMANOS"/>
    <n v="502.17"/>
    <n v="0"/>
    <s v="HATO PINTADO"/>
    <x v="0"/>
  </r>
  <r>
    <n v="13"/>
    <d v="2018-10-25T00:00:00"/>
    <x v="0"/>
    <x v="0"/>
    <x v="0"/>
    <s v="CAJA"/>
    <s v="PAGO NOMINA QUINCENA 2 OCTUBRE 2018"/>
    <s v="TRANSACCIONES DEL DIA 10/25/2018 RECURSOS HUMANOS"/>
    <n v="581.75"/>
    <n v="0"/>
    <s v="HATO PINTADO"/>
    <x v="0"/>
  </r>
  <r>
    <n v="13"/>
    <d v="2018-11-09T00:00:00"/>
    <x v="5"/>
    <x v="5"/>
    <x v="0"/>
    <s v="CAJA"/>
    <s v="PAGO NOMINA QUINCENA 1 NOVIEMBRE 2018"/>
    <s v="TRANSACCIONES DEL DIA 11/09/2018 RECURSOS HUMANOS"/>
    <n v="722.42"/>
    <n v="0"/>
    <s v="HATO PINTADO"/>
    <x v="0"/>
  </r>
  <r>
    <n v="13"/>
    <d v="2018-11-24T00:00:00"/>
    <x v="5"/>
    <x v="5"/>
    <x v="0"/>
    <s v="CAJA"/>
    <s v="PAGO NOMINA QUINCENA 2 NOVIEMBRE 2018"/>
    <s v="TRANSACCIONES DEL DIA 11/24/2018 RECURSOS HUMANOS"/>
    <n v="564.22"/>
    <n v="0"/>
    <s v="HATO PINTADO"/>
    <x v="0"/>
  </r>
  <r>
    <n v="13"/>
    <d v="2018-12-10T00:00:00"/>
    <x v="1"/>
    <x v="1"/>
    <x v="0"/>
    <s v="CAJA"/>
    <s v="PAGO NOMINA QUINCENA 1 DICIEMBRE 2018"/>
    <s v="TRANSACCIONES DEL DIA 12/10/2018 RECURSOS HUMANOS"/>
    <n v="348.54"/>
    <n v="0"/>
    <s v="HATO PINTADO"/>
    <x v="0"/>
  </r>
  <r>
    <n v="13"/>
    <d v="2018-12-19T00:00:00"/>
    <x v="1"/>
    <x v="1"/>
    <x v="0"/>
    <s v="CAJA"/>
    <s v="PAGO NOMINA QUINCENA 2 DICIEMBRE 2018"/>
    <s v="TRANSACCIONES DEL DIA 12/19/2018 RECURSOS HUMANOS"/>
    <n v="816.62"/>
    <n v="0"/>
    <s v="HATO PINTADO"/>
    <x v="0"/>
  </r>
  <r>
    <n v="13"/>
    <d v="2018-12-31T00:00:00"/>
    <x v="1"/>
    <x v="1"/>
    <x v="0"/>
    <s v="CAJA"/>
    <s v="CIERRE DE ANIO FISCAL"/>
    <s v="CIERRE_DE_CTAS_NOMINALES"/>
    <n v="0"/>
    <n v="13776.33"/>
    <s v="HATO PINTADO"/>
    <x v="0"/>
  </r>
  <r>
    <n v="13"/>
    <d v="2018-06-25T00:00:00"/>
    <x v="2"/>
    <x v="2"/>
    <x v="0"/>
    <s v="SERVICIOS PERSONALES"/>
    <s v="PAGO NOMINA QUINCENA 2 JUNIO 2018"/>
    <s v="TRANSACCIONES DEL DIA 06/25/2018 RECURSOS HUMANOS"/>
    <n v="8.57"/>
    <n v="0"/>
    <s v="HATO PINTADO"/>
    <x v="0"/>
  </r>
  <r>
    <n v="13"/>
    <d v="2018-07-10T00:00:00"/>
    <x v="6"/>
    <x v="6"/>
    <x v="0"/>
    <s v="SERVICIOS PERSONALES"/>
    <s v="PAGO NOMINA QUINCENA 1 JULIO 2018"/>
    <s v="TRANSACCIONES DEL DIA 07/10/2018 RECURSOS HUMANOS"/>
    <n v="80.14"/>
    <n v="0"/>
    <s v="HATO PINTADO"/>
    <x v="0"/>
  </r>
  <r>
    <n v="13"/>
    <d v="2018-07-25T00:00:00"/>
    <x v="6"/>
    <x v="6"/>
    <x v="0"/>
    <s v="SERVICIOS PERSONALES"/>
    <s v="PAGO NOMINA QUINCENA 2 JULIO 2018"/>
    <s v="TRANSACCIONES DEL DIA 07/25/2018 RECURSOS HUMANOS"/>
    <n v="49"/>
    <n v="0"/>
    <s v="HATO PINTADO"/>
    <x v="0"/>
  </r>
  <r>
    <n v="13"/>
    <d v="2018-08-10T00:00:00"/>
    <x v="3"/>
    <x v="3"/>
    <x v="0"/>
    <s v="SERVICIOS PERSONALES"/>
    <s v="PAGO NOMINA QUINCENA 1 AGOSTO 2018"/>
    <s v="TRANSACCIONES DEL DIA 08/10/2018 RECURSOS HUMANOS"/>
    <n v="121.69"/>
    <n v="0"/>
    <s v="HATO PINTADO"/>
    <x v="0"/>
  </r>
  <r>
    <n v="13"/>
    <d v="2018-08-25T00:00:00"/>
    <x v="3"/>
    <x v="3"/>
    <x v="0"/>
    <s v="SERVICIOS PERSONALES"/>
    <s v="PAGO NOMINA QUINCENA 2 AGOSTO 2018"/>
    <s v="TRANSACCIONES DEL DIA 08/25/2018 RECURSOS HUMANOS"/>
    <n v="49.7"/>
    <n v="0"/>
    <s v="HATO PINTADO"/>
    <x v="0"/>
  </r>
  <r>
    <n v="13"/>
    <d v="2018-10-10T00:00:00"/>
    <x v="0"/>
    <x v="0"/>
    <x v="0"/>
    <s v="SERVICIOS PERSONALES"/>
    <s v="PAGO NOMINA QUINCENA 1 OCTUBRE 2018"/>
    <s v="TRANSACCIONES DEL DIA 10/10/2018 RECURSOS HUMANOS"/>
    <n v="24.18"/>
    <n v="0"/>
    <s v="HATO PINTADO"/>
    <x v="0"/>
  </r>
  <r>
    <n v="13"/>
    <d v="2018-10-25T00:00:00"/>
    <x v="0"/>
    <x v="0"/>
    <x v="0"/>
    <s v="SERVICIOS PERSONALES"/>
    <s v="PAGO NOMINA QUINCENA 2 OCTUBRE 2018"/>
    <s v="TRANSACCIONES DEL DIA 10/25/2018 RECURSOS HUMANOS"/>
    <n v="50.95"/>
    <n v="0"/>
    <s v="HATO PINTADO"/>
    <x v="0"/>
  </r>
  <r>
    <n v="13"/>
    <d v="2018-11-09T00:00:00"/>
    <x v="5"/>
    <x v="5"/>
    <x v="0"/>
    <s v="SERVICIOS PERSONALES"/>
    <s v="PAGO NOMINA QUINCENA 1 NOVIEMBRE 2018"/>
    <s v="TRANSACCIONES DEL DIA 11/09/2018 RECURSOS HUMANOS"/>
    <n v="27.72"/>
    <n v="0"/>
    <s v="HATO PINTADO"/>
    <x v="0"/>
  </r>
  <r>
    <n v="13"/>
    <d v="2018-11-24T00:00:00"/>
    <x v="5"/>
    <x v="5"/>
    <x v="0"/>
    <s v="SERVICIOS PERSONALES"/>
    <s v="PAGO NOMINA QUINCENA 2 NOVIEMBRE 2018"/>
    <s v="TRANSACCIONES DEL DIA 11/24/2018 RECURSOS HUMANOS"/>
    <n v="13.61"/>
    <n v="0"/>
    <s v="HATO PINTADO"/>
    <x v="0"/>
  </r>
  <r>
    <n v="13"/>
    <d v="2018-12-19T00:00:00"/>
    <x v="1"/>
    <x v="1"/>
    <x v="0"/>
    <s v="SERVICIOS PERSONALES"/>
    <s v="PAGO NOMINA QUINCENA 2 DICIEMBRE 2018"/>
    <s v="TRANSACCIONES DEL DIA 12/19/2018 RECURSOS HUMANOS"/>
    <n v="27.72"/>
    <n v="0"/>
    <s v="HATO PINTADO"/>
    <x v="0"/>
  </r>
  <r>
    <n v="13"/>
    <d v="2018-12-31T00:00:00"/>
    <x v="1"/>
    <x v="1"/>
    <x v="0"/>
    <s v="SERVICIOS PERSONALES"/>
    <s v="CIERRE DE ANIO FISCAL"/>
    <s v="CIERRE_DE_CTAS_NOMINALES"/>
    <n v="0"/>
    <n v="839.97"/>
    <s v="HATO PINTADO"/>
    <x v="0"/>
  </r>
  <r>
    <n v="14"/>
    <d v="2018-09-25T00:00:00"/>
    <x v="4"/>
    <x v="4"/>
    <x v="0"/>
    <s v="CAJA"/>
    <s v="PAGO NOMINA QUINCENA 2 SEPTIEMBRE 2018"/>
    <s v="TRANSACCIONES DEL DIA 09/25/2018 RECURSOS HUMANOS"/>
    <n v="28.09"/>
    <n v="0"/>
    <s v="RIO ABAJO"/>
    <x v="0"/>
  </r>
  <r>
    <n v="14"/>
    <d v="2018-10-25T00:00:00"/>
    <x v="0"/>
    <x v="0"/>
    <x v="0"/>
    <s v="CAJA"/>
    <s v="PAGO NOMINA QUINCENA 2 OCTUBRE 2018"/>
    <s v="TRANSACCIONES DEL DIA 10/25/2018 RECURSOS HUMANOS"/>
    <n v="41.72"/>
    <n v="0"/>
    <s v="RIO ABAJO"/>
    <x v="0"/>
  </r>
  <r>
    <n v="14"/>
    <d v="2018-12-31T00:00:00"/>
    <x v="1"/>
    <x v="1"/>
    <x v="0"/>
    <s v="CAJA"/>
    <s v="CIERRE DE ANIO FISCAL"/>
    <s v="CIERRE_DE_CTAS_NOMINALES"/>
    <n v="0"/>
    <n v="468.25"/>
    <s v="RIO ABAJO"/>
    <x v="0"/>
  </r>
  <r>
    <n v="15"/>
    <d v="2018-12-31T00:00:00"/>
    <x v="1"/>
    <x v="1"/>
    <x v="0"/>
    <s v="ADMINISTRACION DE SUCURSALES"/>
    <s v="CIERRE DE ANIO FISCAL"/>
    <s v="CIERRE_DE_CTAS_NOMINALES"/>
    <n v="0"/>
    <n v="146.65"/>
    <s v="LA CHORRERA"/>
    <x v="0"/>
  </r>
  <r>
    <n v="15"/>
    <d v="2018-07-25T00:00:00"/>
    <x v="6"/>
    <x v="6"/>
    <x v="0"/>
    <s v="CAJA"/>
    <s v="PAGO NOMINA QUINCENA 2 JULIO 2018"/>
    <s v="TRANSACCIONES DEL DIA 07/25/2018 RECURSOS HUMANOS"/>
    <n v="48.91"/>
    <n v="0"/>
    <s v="LA CHORRERA"/>
    <x v="0"/>
  </r>
  <r>
    <n v="15"/>
    <d v="2018-09-10T00:00:00"/>
    <x v="4"/>
    <x v="4"/>
    <x v="0"/>
    <s v="CAJA"/>
    <s v="PAGO NOMINA QUINCENA 1 SEPTIEMBRE 2018"/>
    <s v="TRANSACCIONES DEL DIA 09/10/2018 RECURSOS HUMANOS"/>
    <n v="55.5"/>
    <n v="0"/>
    <s v="LA CHORRERA"/>
    <x v="0"/>
  </r>
  <r>
    <n v="15"/>
    <d v="2018-09-25T00:00:00"/>
    <x v="4"/>
    <x v="4"/>
    <x v="0"/>
    <s v="CAJA"/>
    <s v="PAGO NOMINA QUINCENA 2 SEPTIEMBRE 2018"/>
    <s v="TRANSACCIONES DEL DIA 09/25/2018 RECURSOS HUMANOS"/>
    <n v="36.590000000000003"/>
    <n v="0"/>
    <s v="LA CHORRERA"/>
    <x v="0"/>
  </r>
  <r>
    <n v="15"/>
    <d v="2018-10-10T00:00:00"/>
    <x v="0"/>
    <x v="0"/>
    <x v="0"/>
    <s v="CAJA"/>
    <s v="PAGO NOMINA QUINCENA 1 OCTUBRE 2018"/>
    <s v="TRANSACCIONES DEL DIA 10/10/2018 RECURSOS HUMANOS"/>
    <n v="15.09"/>
    <n v="0"/>
    <s v="LA CHORRERA"/>
    <x v="0"/>
  </r>
  <r>
    <n v="15"/>
    <d v="2018-12-31T00:00:00"/>
    <x v="1"/>
    <x v="1"/>
    <x v="0"/>
    <s v="CAJA"/>
    <s v="CIERRE DE ANIO FISCAL"/>
    <s v="CIERRE_DE_CTAS_NOMINALES"/>
    <n v="0"/>
    <n v="741.73"/>
    <s v="LA CHORRERA"/>
    <x v="0"/>
  </r>
  <r>
    <n v="15"/>
    <d v="2018-06-09T00:00:00"/>
    <x v="2"/>
    <x v="2"/>
    <x v="0"/>
    <s v="SERVICIOS PERSONALES"/>
    <s v="PAGO NOMINA QUINCENA 1 JUNIO 2018"/>
    <s v="TRANSACCIONES DEL DIA 06/09/2018 RECURSOS HUMANOS"/>
    <n v="59.61"/>
    <n v="0"/>
    <s v="LA CHORRERA"/>
    <x v="0"/>
  </r>
  <r>
    <n v="15"/>
    <d v="2018-12-31T00:00:00"/>
    <x v="1"/>
    <x v="1"/>
    <x v="0"/>
    <s v="SERVICIOS PERSONALES"/>
    <s v="CIERRE DE ANIO FISCAL"/>
    <s v="CIERRE_DE_CTAS_NOMINALES"/>
    <n v="0"/>
    <n v="59.61"/>
    <s v="LA CHORRERA"/>
    <x v="0"/>
  </r>
  <r>
    <n v="16"/>
    <d v="2018-07-25T00:00:00"/>
    <x v="6"/>
    <x v="6"/>
    <x v="0"/>
    <s v="CAJA"/>
    <s v="PAGO NOMINA QUINCENA 2 JULIO 2018"/>
    <s v="TRANSACCIONES DEL DIA 07/25/2018 RECURSOS HUMANOS"/>
    <n v="14.73"/>
    <n v="0"/>
    <s v="AVENIDA CENTRAL"/>
    <x v="0"/>
  </r>
  <r>
    <n v="16"/>
    <d v="2018-11-24T00:00:00"/>
    <x v="5"/>
    <x v="5"/>
    <x v="0"/>
    <s v="CAJA"/>
    <s v="PAGO NOMINA QUINCENA 2 NOVIEMBRE 2018"/>
    <s v="TRANSACCIONES DEL DIA 11/24/2018 RECURSOS HUMANOS"/>
    <n v="36.61"/>
    <n v="0"/>
    <s v="AVENIDA CENTRAL"/>
    <x v="0"/>
  </r>
  <r>
    <n v="16"/>
    <d v="2018-12-31T00:00:00"/>
    <x v="1"/>
    <x v="1"/>
    <x v="0"/>
    <s v="CAJA"/>
    <s v="CIERRE DE ANIO FISCAL"/>
    <s v="CIERRE_DE_CTAS_NOMINALES"/>
    <n v="0"/>
    <n v="295.66000000000003"/>
    <s v="AVENIDA CENTRAL"/>
    <x v="0"/>
  </r>
  <r>
    <n v="17"/>
    <d v="2018-10-25T00:00:00"/>
    <x v="0"/>
    <x v="0"/>
    <x v="0"/>
    <s v="ADMINISTRACION DE SUCURSALES"/>
    <s v="PAGO NOMINA QUINCENA 2 OCTUBRE 2018"/>
    <s v="TRANSACCIONES DEL DIA 10/25/2018 RECURSOS HUMANOS"/>
    <n v="66.27"/>
    <n v="0"/>
    <s v="LOS ANGELES"/>
    <x v="0"/>
  </r>
  <r>
    <n v="17"/>
    <d v="2018-12-31T00:00:00"/>
    <x v="1"/>
    <x v="1"/>
    <x v="0"/>
    <s v="ADMINISTRACION DE SUCURSALES"/>
    <s v="CIERRE DE ANIO FISCAL"/>
    <s v="CIERRE_DE_CTAS_NOMINALES"/>
    <n v="0"/>
    <n v="66.27"/>
    <s v="LOS ANGELES"/>
    <x v="0"/>
  </r>
  <r>
    <n v="17"/>
    <d v="2018-08-10T00:00:00"/>
    <x v="3"/>
    <x v="3"/>
    <x v="0"/>
    <s v="CAJA"/>
    <s v="PAGO NOMINA QUINCENA 1 AGOSTO 2018"/>
    <s v="TRANSACCIONES DEL DIA 08/10/2018 RECURSOS HUMANOS"/>
    <n v="10.68"/>
    <n v="0"/>
    <s v="LOS ANGELES"/>
    <x v="0"/>
  </r>
  <r>
    <n v="17"/>
    <d v="2018-08-25T00:00:00"/>
    <x v="3"/>
    <x v="3"/>
    <x v="0"/>
    <s v="CAJA"/>
    <s v="PAGO NOMINA QUINCENA 2 AGOSTO 2018"/>
    <s v="TRANSACCIONES DEL DIA 08/25/2018 RECURSOS HUMANOS"/>
    <n v="24.85"/>
    <n v="0"/>
    <s v="LOS ANGELES"/>
    <x v="0"/>
  </r>
  <r>
    <n v="17"/>
    <d v="2018-10-25T00:00:00"/>
    <x v="0"/>
    <x v="0"/>
    <x v="0"/>
    <s v="CAJA"/>
    <s v="PAGO NOMINA QUINCENA 2 OCTUBRE 2018"/>
    <s v="TRANSACCIONES DEL DIA 10/25/2018 RECURSOS HUMANOS"/>
    <n v="214.05"/>
    <n v="0"/>
    <s v="LOS ANGELES"/>
    <x v="0"/>
  </r>
  <r>
    <n v="17"/>
    <d v="2018-12-31T00:00:00"/>
    <x v="1"/>
    <x v="1"/>
    <x v="0"/>
    <s v="CAJA"/>
    <s v="CIERRE DE ANIO FISCAL"/>
    <s v="CIERRE_DE_CTAS_NOMINALES"/>
    <n v="0"/>
    <n v="446.24"/>
    <s v="LOS ANGELES"/>
    <x v="0"/>
  </r>
  <r>
    <n v="18"/>
    <d v="2018-07-25T00:00:00"/>
    <x v="6"/>
    <x v="6"/>
    <x v="0"/>
    <s v="ADMINISTRACION DE SUCURSALES"/>
    <s v="PAGO NOMINA QUINCENA 2 JULIO 2018"/>
    <s v="TRANSACCIONES DEL DIA 07/25/2018 RECURSOS HUMANOS"/>
    <n v="52.41"/>
    <n v="0"/>
    <s v="VILLA LUCRE"/>
    <x v="0"/>
  </r>
  <r>
    <n v="18"/>
    <d v="2018-12-31T00:00:00"/>
    <x v="1"/>
    <x v="1"/>
    <x v="0"/>
    <s v="ADMINISTRACION DE SUCURSALES"/>
    <s v="CIERRE DE ANIO FISCAL"/>
    <s v="CIERRE_DE_CTAS_NOMINALES"/>
    <n v="0"/>
    <n v="52.41"/>
    <s v="VILLA LUCRE"/>
    <x v="0"/>
  </r>
  <r>
    <n v="18"/>
    <d v="2018-06-09T00:00:00"/>
    <x v="2"/>
    <x v="2"/>
    <x v="0"/>
    <s v="CAJA"/>
    <s v="PAGO NOMINA QUINCENA 1 JUNIO 2018"/>
    <s v="TRANSACCIONES DEL DIA 06/09/2018 RECURSOS HUMANOS"/>
    <n v="523.71"/>
    <n v="0"/>
    <s v="VILLA LUCRE"/>
    <x v="0"/>
  </r>
  <r>
    <n v="18"/>
    <d v="2018-06-25T00:00:00"/>
    <x v="2"/>
    <x v="2"/>
    <x v="0"/>
    <s v="CAJA"/>
    <s v="PAGO NOMINA QUINCENA 2 JUNIO 2018"/>
    <s v="TRANSACCIONES DEL DIA 06/25/2018 RECURSOS HUMANOS"/>
    <n v="254.33"/>
    <n v="0"/>
    <s v="VILLA LUCRE"/>
    <x v="0"/>
  </r>
  <r>
    <n v="18"/>
    <d v="2018-07-10T00:00:00"/>
    <x v="6"/>
    <x v="6"/>
    <x v="0"/>
    <s v="CAJA"/>
    <s v="PAGO NOMINA QUINCENA 1 JULIO 2018"/>
    <s v="TRANSACCIONES DEL DIA 07/10/2018 RECURSOS HUMANOS"/>
    <n v="429.05"/>
    <n v="0"/>
    <s v="VILLA LUCRE"/>
    <x v="0"/>
  </r>
  <r>
    <n v="18"/>
    <d v="2018-07-25T00:00:00"/>
    <x v="6"/>
    <x v="6"/>
    <x v="0"/>
    <s v="CAJA"/>
    <s v="PAGO NOMINA QUINCENA 2 JULIO 2018"/>
    <s v="TRANSACCIONES DEL DIA 07/25/2018 RECURSOS HUMANOS"/>
    <n v="339.08"/>
    <n v="0"/>
    <s v="VILLA LUCRE"/>
    <x v="0"/>
  </r>
  <r>
    <n v="18"/>
    <d v="2018-08-10T00:00:00"/>
    <x v="3"/>
    <x v="3"/>
    <x v="0"/>
    <s v="CAJA"/>
    <s v="PAGO NOMINA QUINCENA 1 AGOSTO 2018"/>
    <s v="TRANSACCIONES DEL DIA 08/10/2018 RECURSOS HUMANOS"/>
    <n v="339.37"/>
    <n v="0"/>
    <s v="VILLA LUCRE"/>
    <x v="0"/>
  </r>
  <r>
    <n v="18"/>
    <d v="2018-08-25T00:00:00"/>
    <x v="3"/>
    <x v="3"/>
    <x v="0"/>
    <s v="CAJA"/>
    <s v="PAGO NOMINA QUINCENA 2 AGOSTO 2018"/>
    <s v="TRANSACCIONES DEL DIA 08/25/2018 RECURSOS HUMANOS"/>
    <n v="403.79"/>
    <n v="0"/>
    <s v="VILLA LUCRE"/>
    <x v="0"/>
  </r>
  <r>
    <n v="18"/>
    <d v="2018-09-10T00:00:00"/>
    <x v="4"/>
    <x v="4"/>
    <x v="0"/>
    <s v="CAJA"/>
    <s v="PAGO NOMINA QUINCENA 1 SEPTIEMBRE 2018"/>
    <s v="TRANSACCIONES DEL DIA 09/10/2018 RECURSOS HUMANOS"/>
    <n v="224.35"/>
    <n v="0"/>
    <s v="VILLA LUCRE"/>
    <x v="0"/>
  </r>
  <r>
    <n v="18"/>
    <d v="2018-09-25T00:00:00"/>
    <x v="4"/>
    <x v="4"/>
    <x v="0"/>
    <s v="CAJA"/>
    <s v="PAGO NOMINA QUINCENA 2 SEPTIEMBRE 2018"/>
    <s v="TRANSACCIONES DEL DIA 09/25/2018 RECURSOS HUMANOS"/>
    <n v="120.64"/>
    <n v="0"/>
    <s v="VILLA LUCRE"/>
    <x v="0"/>
  </r>
  <r>
    <n v="18"/>
    <d v="2018-10-10T00:00:00"/>
    <x v="0"/>
    <x v="0"/>
    <x v="0"/>
    <s v="CAJA"/>
    <s v="PAGO NOMINA QUINCENA 1 OCTUBRE 2018"/>
    <s v="TRANSACCIONES DEL DIA 10/10/2018 RECURSOS HUMANOS"/>
    <n v="450.39"/>
    <n v="0"/>
    <s v="VILLA LUCRE"/>
    <x v="0"/>
  </r>
  <r>
    <n v="18"/>
    <d v="2018-10-25T00:00:00"/>
    <x v="0"/>
    <x v="0"/>
    <x v="0"/>
    <s v="CAJA"/>
    <s v="PAGO NOMINA QUINCENA 2 OCTUBRE 2018"/>
    <s v="TRANSACCIONES DEL DIA 10/25/2018 RECURSOS HUMANOS"/>
    <n v="261.58999999999997"/>
    <n v="0"/>
    <s v="VILLA LUCRE"/>
    <x v="0"/>
  </r>
  <r>
    <n v="18"/>
    <d v="2018-11-09T00:00:00"/>
    <x v="5"/>
    <x v="5"/>
    <x v="0"/>
    <s v="CAJA"/>
    <s v="PAGO NOMINA QUINCENA 1 NOVIEMBRE 2018"/>
    <s v="TRANSACCIONES DEL DIA 11/09/2018 RECURSOS HUMANOS"/>
    <n v="302.99"/>
    <n v="0"/>
    <s v="VILLA LUCRE"/>
    <x v="0"/>
  </r>
  <r>
    <n v="18"/>
    <d v="2018-11-24T00:00:00"/>
    <x v="5"/>
    <x v="5"/>
    <x v="0"/>
    <s v="CAJA"/>
    <s v="PAGO NOMINA QUINCENA 2 NOVIEMBRE 2018"/>
    <s v="TRANSACCIONES DEL DIA 11/24/2018 RECURSOS HUMANOS"/>
    <n v="384.79"/>
    <n v="0"/>
    <s v="VILLA LUCRE"/>
    <x v="0"/>
  </r>
  <r>
    <n v="18"/>
    <d v="2018-12-10T00:00:00"/>
    <x v="1"/>
    <x v="1"/>
    <x v="0"/>
    <s v="CAJA"/>
    <s v="PAGO NOMINA QUINCENA 1 DICIEMBRE 2018"/>
    <s v="TRANSACCIONES DEL DIA 12/10/2018 RECURSOS HUMANOS"/>
    <n v="204.94"/>
    <n v="0"/>
    <s v="VILLA LUCRE"/>
    <x v="0"/>
  </r>
  <r>
    <n v="18"/>
    <d v="2018-12-19T00:00:00"/>
    <x v="1"/>
    <x v="1"/>
    <x v="0"/>
    <s v="CAJA"/>
    <s v="PAGO NOMINA QUINCENA 2 DICIEMBRE 2018"/>
    <s v="TRANSACCIONES DEL DIA 12/19/2018 RECURSOS HUMANOS"/>
    <n v="174.44"/>
    <n v="0"/>
    <s v="VILLA LUCRE"/>
    <x v="0"/>
  </r>
  <r>
    <n v="18"/>
    <d v="2018-12-31T00:00:00"/>
    <x v="1"/>
    <x v="1"/>
    <x v="0"/>
    <s v="CAJA"/>
    <s v="CIERRE DE ANIO FISCAL"/>
    <s v="CIERRE_DE_CTAS_NOMINALES"/>
    <n v="0"/>
    <n v="8299.23"/>
    <s v="VILLA LUCRE"/>
    <x v="0"/>
  </r>
  <r>
    <n v="18"/>
    <d v="2018-06-09T00:00:00"/>
    <x v="2"/>
    <x v="2"/>
    <x v="0"/>
    <s v="SERVICIOS PERSONALES"/>
    <s v="PAGO NOMINA QUINCENA 1 JUNIO 2018"/>
    <s v="TRANSACCIONES DEL DIA 06/09/2018 RECURSOS HUMANOS"/>
    <n v="21.74"/>
    <n v="0"/>
    <s v="VILLA LUCRE"/>
    <x v="0"/>
  </r>
  <r>
    <n v="18"/>
    <d v="2018-07-25T00:00:00"/>
    <x v="6"/>
    <x v="6"/>
    <x v="0"/>
    <s v="SERVICIOS PERSONALES"/>
    <s v="PAGO NOMINA QUINCENA 2 JULIO 2018"/>
    <s v="TRANSACCIONES DEL DIA 07/25/2018 RECURSOS HUMANOS"/>
    <n v="14.79"/>
    <n v="0"/>
    <s v="VILLA LUCRE"/>
    <x v="0"/>
  </r>
  <r>
    <n v="18"/>
    <d v="2018-11-09T00:00:00"/>
    <x v="5"/>
    <x v="5"/>
    <x v="0"/>
    <s v="SERVICIOS PERSONALES"/>
    <s v="PAGO NOMINA QUINCENA 1 NOVIEMBRE 2018"/>
    <s v="TRANSACCIONES DEL DIA 11/09/2018 RECURSOS HUMANOS"/>
    <n v="46.15"/>
    <n v="0"/>
    <s v="VILLA LUCRE"/>
    <x v="0"/>
  </r>
  <r>
    <n v="18"/>
    <d v="2018-12-31T00:00:00"/>
    <x v="1"/>
    <x v="1"/>
    <x v="0"/>
    <s v="SERVICIOS PERSONALES"/>
    <s v="CIERRE DE ANIO FISCAL"/>
    <s v="CIERRE_DE_CTAS_NOMINALES"/>
    <n v="0"/>
    <n v="116.79"/>
    <s v="VILLA LUCRE"/>
    <x v="0"/>
  </r>
  <r>
    <n v="19"/>
    <d v="2018-06-09T00:00:00"/>
    <x v="2"/>
    <x v="2"/>
    <x v="0"/>
    <s v="ADMINISTRACION DE SUCURSALES"/>
    <s v="PAGO NOMINA QUINCENA 1 JUNIO 2018"/>
    <s v="TRANSACCIONES DEL DIA 06/09/2018 RECURSOS HUMANOS"/>
    <n v="24"/>
    <n v="0"/>
    <s v="LOS ANDES"/>
    <x v="0"/>
  </r>
  <r>
    <n v="19"/>
    <d v="2018-10-25T00:00:00"/>
    <x v="0"/>
    <x v="0"/>
    <x v="0"/>
    <s v="ADMINISTRACION DE SUCURSALES"/>
    <s v="PAGO NOMINA QUINCENA 2 OCTUBRE 2018"/>
    <s v="TRANSACCIONES DEL DIA 10/25/2018 RECURSOS HUMANOS"/>
    <n v="39.19"/>
    <n v="0"/>
    <s v="LOS ANDES"/>
    <x v="0"/>
  </r>
  <r>
    <n v="19"/>
    <d v="2018-12-31T00:00:00"/>
    <x v="1"/>
    <x v="1"/>
    <x v="0"/>
    <s v="ADMINISTRACION DE SUCURSALES"/>
    <s v="CIERRE DE ANIO FISCAL"/>
    <s v="CIERRE_DE_CTAS_NOMINALES"/>
    <n v="0"/>
    <n v="63.19"/>
    <s v="LOS ANDES"/>
    <x v="0"/>
  </r>
  <r>
    <n v="19"/>
    <d v="2018-06-05T00:00:00"/>
    <x v="2"/>
    <x v="2"/>
    <x v="0"/>
    <s v="CAJA"/>
    <s v="PLANILLAS DE LIQUIDACIONES JUN 2018"/>
    <s v="TRANSACCIONES DEL DIA 06/05/2018 RECURSOS HUMANOS"/>
    <n v="111.78"/>
    <n v="0"/>
    <s v="LOS ANDES"/>
    <x v="0"/>
  </r>
  <r>
    <n v="19"/>
    <d v="2018-06-09T00:00:00"/>
    <x v="2"/>
    <x v="2"/>
    <x v="0"/>
    <s v="CAJA"/>
    <s v="PAGO NOMINA QUINCENA 1 JUNIO 2018"/>
    <s v="TRANSACCIONES DEL DIA 06/09/2018 RECURSOS HUMANOS"/>
    <n v="1317.94"/>
    <n v="0"/>
    <s v="LOS ANDES"/>
    <x v="0"/>
  </r>
  <r>
    <n v="19"/>
    <d v="2018-06-25T00:00:00"/>
    <x v="2"/>
    <x v="2"/>
    <x v="0"/>
    <s v="CAJA"/>
    <s v="PAGO NOMINA QUINCENA 2 JUNIO 2018"/>
    <s v="TRANSACCIONES DEL DIA 06/25/2018 RECURSOS HUMANOS"/>
    <n v="1283.47"/>
    <n v="0"/>
    <s v="LOS ANDES"/>
    <x v="0"/>
  </r>
  <r>
    <n v="19"/>
    <d v="2018-06-27T00:00:00"/>
    <x v="2"/>
    <x v="2"/>
    <x v="0"/>
    <s v="CAJA"/>
    <s v="PLANILLAS DE LIQUIDACIONES JUN 2018"/>
    <s v="TRANSACCIONES DEL DIA 06/27/2018 RECURSOS HUMANOS"/>
    <n v="16.38"/>
    <n v="0"/>
    <s v="LOS ANDES"/>
    <x v="0"/>
  </r>
  <r>
    <n v="19"/>
    <d v="2018-07-10T00:00:00"/>
    <x v="6"/>
    <x v="6"/>
    <x v="0"/>
    <s v="CAJA"/>
    <s v="PAGO NOMINA QUINCENA 1 JULIO 2018"/>
    <s v="TRANSACCIONES DEL DIA 07/10/2018 RECURSOS HUMANOS"/>
    <n v="1749.39"/>
    <n v="0"/>
    <s v="LOS ANDES"/>
    <x v="0"/>
  </r>
  <r>
    <n v="19"/>
    <d v="2018-07-25T00:00:00"/>
    <x v="6"/>
    <x v="6"/>
    <x v="0"/>
    <s v="CAJA"/>
    <s v="PAGO NOMINA QUINCENA 2 JULIO 2018"/>
    <s v="TRANSACCIONES DEL DIA 07/25/2018 RECURSOS HUMANOS"/>
    <n v="1542.51"/>
    <n v="0"/>
    <s v="LOS ANDES"/>
    <x v="0"/>
  </r>
  <r>
    <n v="19"/>
    <d v="2018-08-10T00:00:00"/>
    <x v="3"/>
    <x v="3"/>
    <x v="0"/>
    <s v="CAJA"/>
    <s v="PAGO NOMINA QUINCENA 1 AGOSTO 2018"/>
    <s v="TRANSACCIONES DEL DIA 08/10/2018 RECURSOS HUMANOS"/>
    <n v="1520.74"/>
    <n v="0"/>
    <s v="LOS ANDES"/>
    <x v="0"/>
  </r>
  <r>
    <n v="19"/>
    <d v="2018-08-25T00:00:00"/>
    <x v="3"/>
    <x v="3"/>
    <x v="0"/>
    <s v="CAJA"/>
    <s v="PAGO NOMINA QUINCENA 2 AGOSTO 2018"/>
    <s v="TRANSACCIONES DEL DIA 08/25/2018 RECURSOS HUMANOS"/>
    <n v="1388.9"/>
    <n v="0"/>
    <s v="LOS ANDES"/>
    <x v="0"/>
  </r>
  <r>
    <n v="19"/>
    <d v="2018-09-10T00:00:00"/>
    <x v="4"/>
    <x v="4"/>
    <x v="0"/>
    <s v="CAJA"/>
    <s v="PAGO NOMINA QUINCENA 1 SEPTIEMBRE 2018"/>
    <s v="TRANSACCIONES DEL DIA 09/10/2018 RECURSOS HUMANOS"/>
    <n v="1534.32"/>
    <n v="0"/>
    <s v="LOS ANDES"/>
    <x v="0"/>
  </r>
  <r>
    <n v="19"/>
    <d v="2018-09-25T00:00:00"/>
    <x v="4"/>
    <x v="4"/>
    <x v="0"/>
    <s v="CAJA"/>
    <s v="PAGO NOMINA QUINCENA 2 SEPTIEMBRE 2018"/>
    <s v="TRANSACCIONES DEL DIA 09/25/2018 RECURSOS HUMANOS"/>
    <n v="1092.69"/>
    <n v="0"/>
    <s v="LOS ANDES"/>
    <x v="0"/>
  </r>
  <r>
    <n v="19"/>
    <d v="2018-10-10T00:00:00"/>
    <x v="0"/>
    <x v="0"/>
    <x v="0"/>
    <s v="CAJA"/>
    <s v="PAGO NOMINA QUINCENA 1 OCTUBRE 2018"/>
    <s v="TRANSACCIONES DEL DIA 10/10/2018 RECURSOS HUMANOS"/>
    <n v="861.99"/>
    <n v="0"/>
    <s v="LOS ANDES"/>
    <x v="0"/>
  </r>
  <r>
    <n v="19"/>
    <d v="2018-10-25T00:00:00"/>
    <x v="0"/>
    <x v="0"/>
    <x v="0"/>
    <s v="CAJA"/>
    <s v="PAGO NOMINA QUINCENA 2 OCTUBRE 2018"/>
    <s v="TRANSACCIONES DEL DIA 10/25/2018 RECURSOS HUMANOS"/>
    <n v="512.05999999999995"/>
    <n v="0"/>
    <s v="LOS ANDES"/>
    <x v="0"/>
  </r>
  <r>
    <n v="19"/>
    <d v="2018-11-09T00:00:00"/>
    <x v="5"/>
    <x v="5"/>
    <x v="0"/>
    <s v="CAJA"/>
    <s v="PAGO NOMINA QUINCENA 1 NOVIEMBRE 2018"/>
    <s v="TRANSACCIONES DEL DIA 11/09/2018 RECURSOS HUMANOS"/>
    <n v="713.18"/>
    <n v="0"/>
    <s v="LOS ANDES"/>
    <x v="0"/>
  </r>
  <r>
    <n v="19"/>
    <d v="2018-11-24T00:00:00"/>
    <x v="5"/>
    <x v="5"/>
    <x v="0"/>
    <s v="CAJA"/>
    <s v="PAGO NOMINA QUINCENA 2 NOVIEMBRE 2018"/>
    <s v="TRANSACCIONES DEL DIA 11/24/2018 RECURSOS HUMANOS"/>
    <n v="1129.82"/>
    <n v="0"/>
    <s v="LOS ANDES"/>
    <x v="0"/>
  </r>
  <r>
    <n v="19"/>
    <d v="2018-12-10T00:00:00"/>
    <x v="1"/>
    <x v="1"/>
    <x v="0"/>
    <s v="CAJA"/>
    <s v="PAGO NOMINA QUINCENA 1 DICIEMBRE 2018"/>
    <s v="TRANSACCIONES DEL DIA 12/10/2018 RECURSOS HUMANOS"/>
    <n v="1421.56"/>
    <n v="0"/>
    <s v="LOS ANDES"/>
    <x v="0"/>
  </r>
  <r>
    <n v="19"/>
    <d v="2018-12-19T00:00:00"/>
    <x v="1"/>
    <x v="1"/>
    <x v="0"/>
    <s v="CAJA"/>
    <s v="PAGO NOMINA QUINCENA 2 DICIEMBRE 2018"/>
    <s v="TRANSACCIONES DEL DIA 12/19/2018 RECURSOS HUMANOS"/>
    <n v="1708.76"/>
    <n v="0"/>
    <s v="LOS ANDES"/>
    <x v="0"/>
  </r>
  <r>
    <n v="19"/>
    <d v="2018-12-31T00:00:00"/>
    <x v="1"/>
    <x v="1"/>
    <x v="0"/>
    <s v="CAJA"/>
    <s v="CIERRE DE ANIO FISCAL"/>
    <s v="CIERRE_DE_CTAS_NOMINALES"/>
    <n v="0"/>
    <n v="28914.81"/>
    <s v="LOS ANDES"/>
    <x v="0"/>
  </r>
  <r>
    <n v="19"/>
    <d v="2018-06-09T00:00:00"/>
    <x v="2"/>
    <x v="2"/>
    <x v="0"/>
    <s v="SERVICIOS PERSONALES"/>
    <s v="PAGO NOMINA QUINCENA 1 JUNIO 2018"/>
    <s v="TRANSACCIONES DEL DIA 06/09/2018 RECURSOS HUMANOS"/>
    <n v="44.52"/>
    <n v="0"/>
    <s v="LOS ANDES"/>
    <x v="0"/>
  </r>
  <r>
    <n v="19"/>
    <d v="2018-09-10T00:00:00"/>
    <x v="4"/>
    <x v="4"/>
    <x v="0"/>
    <s v="SERVICIOS PERSONALES"/>
    <s v="PAGO NOMINA QUINCENA 1 SEPTIEMBRE 2018"/>
    <s v="TRANSACCIONES DEL DIA 09/10/2018 RECURSOS HUMANOS"/>
    <n v="23.46"/>
    <n v="0"/>
    <s v="LOS ANDES"/>
    <x v="0"/>
  </r>
  <r>
    <n v="19"/>
    <d v="2018-10-25T00:00:00"/>
    <x v="0"/>
    <x v="0"/>
    <x v="0"/>
    <s v="SERVICIOS PERSONALES"/>
    <s v="PAGO NOMINA QUINCENA 2 OCTUBRE 2018"/>
    <s v="TRANSACCIONES DEL DIA 10/25/2018 RECURSOS HUMANOS"/>
    <n v="36.14"/>
    <n v="0"/>
    <s v="LOS ANDES"/>
    <x v="0"/>
  </r>
  <r>
    <n v="19"/>
    <d v="2018-11-24T00:00:00"/>
    <x v="5"/>
    <x v="5"/>
    <x v="0"/>
    <s v="SERVICIOS PERSONALES"/>
    <s v="PAGO NOMINA QUINCENA 2 NOVIEMBRE 2018"/>
    <s v="TRANSACCIONES DEL DIA 11/24/2018 RECURSOS HUMANOS"/>
    <n v="32.4"/>
    <n v="0"/>
    <s v="LOS ANDES"/>
    <x v="0"/>
  </r>
  <r>
    <n v="19"/>
    <d v="2018-12-31T00:00:00"/>
    <x v="1"/>
    <x v="1"/>
    <x v="0"/>
    <s v="SERVICIOS PERSONALES"/>
    <s v="CIERRE DE ANIO FISCAL"/>
    <s v="CIERRE_DE_CTAS_NOMINALES"/>
    <n v="0"/>
    <n v="285.3"/>
    <s v="LOS ANDES"/>
    <x v="0"/>
  </r>
  <r>
    <n v="20"/>
    <d v="2018-11-09T00:00:00"/>
    <x v="5"/>
    <x v="5"/>
    <x v="0"/>
    <s v="CAJA"/>
    <s v="PAGO NOMINA QUINCENA 1 NOVIEMBRE 2018"/>
    <s v="TRANSACCIONES DEL DIA 11/09/2018 RECURSOS HUMANOS"/>
    <n v="28.76"/>
    <n v="0"/>
    <s v="VIA ESPANA"/>
    <x v="0"/>
  </r>
  <r>
    <n v="20"/>
    <d v="2018-12-31T00:00:00"/>
    <x v="1"/>
    <x v="1"/>
    <x v="0"/>
    <s v="CAJA"/>
    <s v="CIERRE DE ANIO FISCAL"/>
    <s v="CIERRE_DE_CTAS_NOMINALES"/>
    <n v="0"/>
    <n v="492.05"/>
    <s v="VIA ESPANA"/>
    <x v="0"/>
  </r>
  <r>
    <n v="21"/>
    <d v="2018-09-10T00:00:00"/>
    <x v="4"/>
    <x v="4"/>
    <x v="0"/>
    <s v="CAJA"/>
    <s v="PAGO NOMINA QUINCENA 1 SEPTIEMBRE 2018"/>
    <s v="TRANSACCIONES DEL DIA 09/10/2018 RECURSOS HUMANOS"/>
    <n v="35.549999999999997"/>
    <n v="0"/>
    <s v="AVENIDA CUBA"/>
    <x v="0"/>
  </r>
  <r>
    <n v="21"/>
    <d v="2018-10-10T00:00:00"/>
    <x v="0"/>
    <x v="0"/>
    <x v="0"/>
    <s v="CAJA"/>
    <s v="PAGO NOMINA QUINCENA 1 OCTUBRE 2018"/>
    <s v="TRANSACCIONES DEL DIA 10/10/2018 RECURSOS HUMANOS"/>
    <n v="24.55"/>
    <n v="0"/>
    <s v="AVENIDA CUBA"/>
    <x v="0"/>
  </r>
  <r>
    <n v="21"/>
    <d v="2018-10-25T00:00:00"/>
    <x v="0"/>
    <x v="0"/>
    <x v="0"/>
    <s v="CAJA"/>
    <s v="PAGO NOMINA QUINCENA 2 OCTUBRE 2018"/>
    <s v="TRANSACCIONES DEL DIA 10/25/2018 RECURSOS HUMANOS"/>
    <n v="38.090000000000003"/>
    <n v="0"/>
    <s v="AVENIDA CUBA"/>
    <x v="0"/>
  </r>
  <r>
    <n v="21"/>
    <d v="2018-12-31T00:00:00"/>
    <x v="1"/>
    <x v="1"/>
    <x v="0"/>
    <s v="CAJA"/>
    <s v="CIERRE DE ANIO FISCAL"/>
    <s v="CIERRE_DE_CTAS_NOMINALES"/>
    <n v="0"/>
    <n v="183.42"/>
    <s v="AVENIDA CUBA"/>
    <x v="0"/>
  </r>
  <r>
    <n v="21"/>
    <d v="2018-11-09T00:00:00"/>
    <x v="5"/>
    <x v="5"/>
    <x v="0"/>
    <s v="SERVICIOS PERSONALES"/>
    <s v="PAGO NOMINA QUINCENA 1 NOVIEMBRE 2018"/>
    <s v="TRANSACCIONES DEL DIA 11/09/2018 RECURSOS HUMANOS"/>
    <n v="29.9"/>
    <n v="0"/>
    <s v="AVENIDA CUBA"/>
    <x v="0"/>
  </r>
  <r>
    <n v="21"/>
    <d v="2018-12-31T00:00:00"/>
    <x v="1"/>
    <x v="1"/>
    <x v="0"/>
    <s v="SERVICIOS PERSONALES"/>
    <s v="CIERRE DE ANIO FISCAL"/>
    <s v="CIERRE_DE_CTAS_NOMINALES"/>
    <n v="0"/>
    <n v="600.89"/>
    <s v="AVENIDA CUBA"/>
    <x v="0"/>
  </r>
  <r>
    <n v="22"/>
    <d v="2018-09-25T00:00:00"/>
    <x v="4"/>
    <x v="4"/>
    <x v="0"/>
    <s v="ADMINISTRACION DE SUCURSALES"/>
    <s v="PAGO NOMINA QUINCENA 2 SEPTIEMBRE 2018"/>
    <s v="TRANSACCIONES DEL DIA 09/25/2018 RECURSOS HUMANOS"/>
    <n v="4.6399999999999997"/>
    <n v="0"/>
    <s v="CHITRE"/>
    <x v="0"/>
  </r>
  <r>
    <n v="22"/>
    <d v="2018-12-31T00:00:00"/>
    <x v="1"/>
    <x v="1"/>
    <x v="0"/>
    <s v="ADMINISTRACION DE SUCURSALES"/>
    <s v="CIERRE DE ANIO FISCAL"/>
    <s v="CIERRE_DE_CTAS_NOMINALES"/>
    <n v="0"/>
    <n v="27.46"/>
    <s v="CHITRE"/>
    <x v="0"/>
  </r>
  <r>
    <n v="22"/>
    <d v="2018-06-09T00:00:00"/>
    <x v="2"/>
    <x v="2"/>
    <x v="0"/>
    <s v="CAJA"/>
    <s v="PAGO NOMINA QUINCENA 1 JUNIO 2018"/>
    <s v="TRANSACCIONES DEL DIA 06/09/2018 RECURSOS HUMANOS"/>
    <n v="441.03"/>
    <n v="0"/>
    <s v="CHITRE"/>
    <x v="0"/>
  </r>
  <r>
    <n v="22"/>
    <d v="2018-06-25T00:00:00"/>
    <x v="2"/>
    <x v="2"/>
    <x v="0"/>
    <s v="CAJA"/>
    <s v="PAGO NOMINA QUINCENA 2 JUNIO 2018"/>
    <s v="TRANSACCIONES DEL DIA 06/25/2018 RECURSOS HUMANOS"/>
    <n v="193.81"/>
    <n v="0"/>
    <s v="CHITRE"/>
    <x v="0"/>
  </r>
  <r>
    <n v="22"/>
    <d v="2018-07-10T00:00:00"/>
    <x v="6"/>
    <x v="6"/>
    <x v="0"/>
    <s v="CAJA"/>
    <s v="PAGO NOMINA QUINCENA 1 JULIO 2018"/>
    <s v="TRANSACCIONES DEL DIA 07/10/2018 RECURSOS HUMANOS"/>
    <n v="178.36"/>
    <n v="0"/>
    <s v="CHITRE"/>
    <x v="0"/>
  </r>
  <r>
    <n v="22"/>
    <d v="2018-07-25T00:00:00"/>
    <x v="6"/>
    <x v="6"/>
    <x v="0"/>
    <s v="CAJA"/>
    <s v="PAGO NOMINA QUINCENA 2 JULIO 2018"/>
    <s v="TRANSACCIONES DEL DIA 07/25/2018 RECURSOS HUMANOS"/>
    <n v="288.79000000000002"/>
    <n v="0"/>
    <s v="CHITRE"/>
    <x v="0"/>
  </r>
  <r>
    <n v="22"/>
    <d v="2018-08-10T00:00:00"/>
    <x v="3"/>
    <x v="3"/>
    <x v="0"/>
    <s v="CAJA"/>
    <s v="PAGO NOMINA QUINCENA 1 AGOSTO 2018"/>
    <s v="TRANSACCIONES DEL DIA 08/10/2018 RECURSOS HUMANOS"/>
    <n v="164.81"/>
    <n v="0"/>
    <s v="CHITRE"/>
    <x v="0"/>
  </r>
  <r>
    <n v="22"/>
    <d v="2018-08-25T00:00:00"/>
    <x v="3"/>
    <x v="3"/>
    <x v="0"/>
    <s v="CAJA"/>
    <s v="PAGO NOMINA QUINCENA 2 AGOSTO 2018"/>
    <s v="TRANSACCIONES DEL DIA 08/25/2018 RECURSOS HUMANOS"/>
    <n v="327.9"/>
    <n v="0"/>
    <s v="CHITRE"/>
    <x v="0"/>
  </r>
  <r>
    <n v="22"/>
    <d v="2018-09-10T00:00:00"/>
    <x v="4"/>
    <x v="4"/>
    <x v="0"/>
    <s v="CAJA"/>
    <s v="PAGO NOMINA QUINCENA 1 SEPTIEMBRE 2018"/>
    <s v="TRANSACCIONES DEL DIA 09/10/2018 RECURSOS HUMANOS"/>
    <n v="620.96"/>
    <n v="0"/>
    <s v="CHITRE"/>
    <x v="0"/>
  </r>
  <r>
    <n v="22"/>
    <d v="2018-09-25T00:00:00"/>
    <x v="4"/>
    <x v="4"/>
    <x v="0"/>
    <s v="CAJA"/>
    <s v="PAGO NOMINA QUINCENA 2 SEPTIEMBRE 2018"/>
    <s v="TRANSACCIONES DEL DIA 09/25/2018 RECURSOS HUMANOS"/>
    <n v="653.11"/>
    <n v="0"/>
    <s v="CHITRE"/>
    <x v="0"/>
  </r>
  <r>
    <n v="22"/>
    <d v="2018-10-10T00:00:00"/>
    <x v="0"/>
    <x v="0"/>
    <x v="0"/>
    <s v="CAJA"/>
    <s v="PAGO NOMINA QUINCENA 1 OCTUBRE 2018"/>
    <s v="TRANSACCIONES DEL DIA 10/10/2018 RECURSOS HUMANOS"/>
    <n v="415.3"/>
    <n v="0"/>
    <s v="CHITRE"/>
    <x v="0"/>
  </r>
  <r>
    <n v="22"/>
    <d v="2018-10-25T00:00:00"/>
    <x v="0"/>
    <x v="0"/>
    <x v="0"/>
    <s v="CAJA"/>
    <s v="PAGO NOMINA QUINCENA 2 OCTUBRE 2018"/>
    <s v="TRANSACCIONES DEL DIA 10/25/2018 RECURSOS HUMANOS"/>
    <n v="421.31"/>
    <n v="0"/>
    <s v="CHITRE"/>
    <x v="0"/>
  </r>
  <r>
    <n v="22"/>
    <d v="2018-11-09T00:00:00"/>
    <x v="5"/>
    <x v="5"/>
    <x v="0"/>
    <s v="CAJA"/>
    <s v="PAGO NOMINA QUINCENA 1 NOVIEMBRE 2018"/>
    <s v="TRANSACCIONES DEL DIA 11/09/2018 RECURSOS HUMANOS"/>
    <n v="563.80999999999995"/>
    <n v="0"/>
    <s v="CHITRE"/>
    <x v="0"/>
  </r>
  <r>
    <n v="22"/>
    <d v="2018-11-24T00:00:00"/>
    <x v="5"/>
    <x v="5"/>
    <x v="0"/>
    <s v="CAJA"/>
    <s v="PAGO NOMINA QUINCENA 2 NOVIEMBRE 2018"/>
    <s v="TRANSACCIONES DEL DIA 11/24/2018 RECURSOS HUMANOS"/>
    <n v="524.77"/>
    <n v="0"/>
    <s v="CHITRE"/>
    <x v="0"/>
  </r>
  <r>
    <n v="22"/>
    <d v="2018-12-10T00:00:00"/>
    <x v="1"/>
    <x v="1"/>
    <x v="0"/>
    <s v="CAJA"/>
    <s v="PAGO NOMINA QUINCENA 1 DICIEMBRE 2018"/>
    <s v="TRANSACCIONES DEL DIA 12/10/2018 RECURSOS HUMANOS"/>
    <n v="853.72"/>
    <n v="0"/>
    <s v="CHITRE"/>
    <x v="0"/>
  </r>
  <r>
    <n v="22"/>
    <d v="2018-12-19T00:00:00"/>
    <x v="1"/>
    <x v="1"/>
    <x v="0"/>
    <s v="CAJA"/>
    <s v="PAGO NOMINA QUINCENA 2 DICIEMBRE 2018"/>
    <s v="TRANSACCIONES DEL DIA 12/19/2018 RECURSOS HUMANOS"/>
    <n v="823.91"/>
    <n v="0"/>
    <s v="CHITRE"/>
    <x v="0"/>
  </r>
  <r>
    <n v="22"/>
    <d v="2018-12-31T00:00:00"/>
    <x v="1"/>
    <x v="1"/>
    <x v="0"/>
    <s v="CAJA"/>
    <s v="CIERRE DE ANIO FISCAL"/>
    <s v="CIERRE_DE_CTAS_NOMINALES"/>
    <n v="0"/>
    <n v="10469.540000000001"/>
    <s v="CHITRE"/>
    <x v="0"/>
  </r>
  <r>
    <n v="22"/>
    <d v="2018-08-10T00:00:00"/>
    <x v="3"/>
    <x v="3"/>
    <x v="0"/>
    <s v="SERVICIOS PERSONALES"/>
    <s v="PAGO NOMINA QUINCENA 1 AGOSTO 2018"/>
    <s v="TRANSACCIONES DEL DIA 08/10/2018 RECURSOS HUMANOS"/>
    <n v="28"/>
    <n v="0"/>
    <s v="CHITRE"/>
    <x v="0"/>
  </r>
  <r>
    <n v="22"/>
    <d v="2018-09-10T00:00:00"/>
    <x v="4"/>
    <x v="4"/>
    <x v="0"/>
    <s v="SERVICIOS PERSONALES"/>
    <s v="PAGO NOMINA QUINCENA 1 SEPTIEMBRE 2018"/>
    <s v="TRANSACCIONES DEL DIA 09/10/2018 RECURSOS HUMANOS"/>
    <n v="23.27"/>
    <n v="0"/>
    <s v="CHITRE"/>
    <x v="0"/>
  </r>
  <r>
    <n v="22"/>
    <d v="2018-09-25T00:00:00"/>
    <x v="4"/>
    <x v="4"/>
    <x v="0"/>
    <s v="SERVICIOS PERSONALES"/>
    <s v="PAGO NOMINA QUINCENA 2 SEPTIEMBRE 2018"/>
    <s v="TRANSACCIONES DEL DIA 09/25/2018 RECURSOS HUMANOS"/>
    <n v="5.63"/>
    <n v="0"/>
    <s v="CHITRE"/>
    <x v="0"/>
  </r>
  <r>
    <n v="22"/>
    <d v="2018-10-10T00:00:00"/>
    <x v="0"/>
    <x v="0"/>
    <x v="0"/>
    <s v="SERVICIOS PERSONALES"/>
    <s v="PAGO NOMINA QUINCENA 1 OCTUBRE 2018"/>
    <s v="TRANSACCIONES DEL DIA 10/10/2018 RECURSOS HUMANOS"/>
    <n v="7.73"/>
    <n v="0"/>
    <s v="CHITRE"/>
    <x v="0"/>
  </r>
  <r>
    <n v="22"/>
    <d v="2018-10-25T00:00:00"/>
    <x v="0"/>
    <x v="0"/>
    <x v="0"/>
    <s v="SERVICIOS PERSONALES"/>
    <s v="PAGO NOMINA QUINCENA 2 OCTUBRE 2018"/>
    <s v="TRANSACCIONES DEL DIA 10/25/2018 RECURSOS HUMANOS"/>
    <n v="4.2"/>
    <n v="0"/>
    <s v="CHITRE"/>
    <x v="0"/>
  </r>
  <r>
    <n v="22"/>
    <d v="2018-11-24T00:00:00"/>
    <x v="5"/>
    <x v="5"/>
    <x v="0"/>
    <s v="SERVICIOS PERSONALES"/>
    <s v="PAGO NOMINA QUINCENA 2 NOVIEMBRE 2018"/>
    <s v="TRANSACCIONES DEL DIA 11/24/2018 RECURSOS HUMANOS"/>
    <n v="11.02"/>
    <n v="0"/>
    <s v="CHITRE"/>
    <x v="0"/>
  </r>
  <r>
    <n v="22"/>
    <d v="2018-12-31T00:00:00"/>
    <x v="1"/>
    <x v="1"/>
    <x v="0"/>
    <s v="SERVICIOS PERSONALES"/>
    <s v="CIERRE DE ANIO FISCAL"/>
    <s v="CIERRE_DE_CTAS_NOMINALES"/>
    <n v="0"/>
    <n v="2827.76"/>
    <s v="CHITRE"/>
    <x v="0"/>
  </r>
  <r>
    <n v="23"/>
    <d v="2018-10-25T00:00:00"/>
    <x v="0"/>
    <x v="0"/>
    <x v="0"/>
    <s v="ADMINISTRACION DE SUCURSALES"/>
    <s v="PAGO NOMINA QUINCENA 2 OCTUBRE 2018"/>
    <s v="TRANSACCIONES DEL DIA 10/25/2018 RECURSOS HUMANOS"/>
    <n v="41.65"/>
    <n v="0"/>
    <s v="LOS PUEBLOS"/>
    <x v="0"/>
  </r>
  <r>
    <n v="23"/>
    <d v="2018-12-31T00:00:00"/>
    <x v="1"/>
    <x v="1"/>
    <x v="0"/>
    <s v="ADMINISTRACION DE SUCURSALES"/>
    <s v="CIERRE DE ANIO FISCAL"/>
    <s v="CIERRE_DE_CTAS_NOMINALES"/>
    <n v="0"/>
    <n v="108.09"/>
    <s v="LOS PUEBLOS"/>
    <x v="0"/>
  </r>
  <r>
    <n v="23"/>
    <d v="2018-06-09T00:00:00"/>
    <x v="2"/>
    <x v="2"/>
    <x v="0"/>
    <s v="CAJA"/>
    <s v="PAGO NOMINA QUINCENA 1 JUNIO 2018"/>
    <s v="TRANSACCIONES DEL DIA 06/09/2018 RECURSOS HUMANOS"/>
    <n v="415.06"/>
    <n v="0"/>
    <s v="LOS PUEBLOS"/>
    <x v="0"/>
  </r>
  <r>
    <n v="23"/>
    <d v="2018-06-25T00:00:00"/>
    <x v="2"/>
    <x v="2"/>
    <x v="0"/>
    <s v="CAJA"/>
    <s v="PAGO NOMINA QUINCENA 2 JUNIO 2018"/>
    <s v="TRANSACCIONES DEL DIA 06/25/2018 RECURSOS HUMANOS"/>
    <n v="493.74"/>
    <n v="0"/>
    <s v="LOS PUEBLOS"/>
    <x v="0"/>
  </r>
  <r>
    <n v="23"/>
    <d v="2018-07-10T00:00:00"/>
    <x v="6"/>
    <x v="6"/>
    <x v="0"/>
    <s v="CAJA"/>
    <s v="PAGO NOMINA QUINCENA 1 JULIO 2018"/>
    <s v="TRANSACCIONES DEL DIA 07/10/2018 RECURSOS HUMANOS"/>
    <n v="383.97"/>
    <n v="0"/>
    <s v="LOS PUEBLOS"/>
    <x v="0"/>
  </r>
  <r>
    <n v="23"/>
    <d v="2018-07-25T00:00:00"/>
    <x v="6"/>
    <x v="6"/>
    <x v="0"/>
    <s v="CAJA"/>
    <s v="PAGO NOMINA QUINCENA 2 JULIO 2018"/>
    <s v="TRANSACCIONES DEL DIA 07/25/2018 RECURSOS HUMANOS"/>
    <n v="469.33"/>
    <n v="0"/>
    <s v="LOS PUEBLOS"/>
    <x v="0"/>
  </r>
  <r>
    <n v="23"/>
    <d v="2018-08-10T00:00:00"/>
    <x v="3"/>
    <x v="3"/>
    <x v="0"/>
    <s v="CAJA"/>
    <s v="PAGO NOMINA QUINCENA 1 AGOSTO 2018"/>
    <s v="TRANSACCIONES DEL DIA 08/10/2018 RECURSOS HUMANOS"/>
    <n v="362.75"/>
    <n v="0"/>
    <s v="LOS PUEBLOS"/>
    <x v="0"/>
  </r>
  <r>
    <n v="23"/>
    <d v="2018-08-25T00:00:00"/>
    <x v="3"/>
    <x v="3"/>
    <x v="0"/>
    <s v="CAJA"/>
    <s v="PAGO NOMINA QUINCENA 2 AGOSTO 2018"/>
    <s v="TRANSACCIONES DEL DIA 08/25/2018 RECURSOS HUMANOS"/>
    <n v="471.52"/>
    <n v="0"/>
    <s v="LOS PUEBLOS"/>
    <x v="0"/>
  </r>
  <r>
    <n v="23"/>
    <d v="2018-09-10T00:00:00"/>
    <x v="4"/>
    <x v="4"/>
    <x v="0"/>
    <s v="CAJA"/>
    <s v="PAGO NOMINA QUINCENA 1 SEPTIEMBRE 2018"/>
    <s v="TRANSACCIONES DEL DIA 09/10/2018 RECURSOS HUMANOS"/>
    <n v="882.86"/>
    <n v="0"/>
    <s v="LOS PUEBLOS"/>
    <x v="0"/>
  </r>
  <r>
    <n v="23"/>
    <d v="2018-09-25T00:00:00"/>
    <x v="4"/>
    <x v="4"/>
    <x v="0"/>
    <s v="CAJA"/>
    <s v="PAGO NOMINA QUINCENA 2 SEPTIEMBRE 2018"/>
    <s v="TRANSACCIONES DEL DIA 09/25/2018 RECURSOS HUMANOS"/>
    <n v="1197.99"/>
    <n v="0"/>
    <s v="LOS PUEBLOS"/>
    <x v="0"/>
  </r>
  <r>
    <n v="23"/>
    <d v="2018-10-10T00:00:00"/>
    <x v="0"/>
    <x v="0"/>
    <x v="0"/>
    <s v="CAJA"/>
    <s v="PAGO NOMINA QUINCENA 1 OCTUBRE 2018"/>
    <s v="TRANSACCIONES DEL DIA 10/10/2018 RECURSOS HUMANOS"/>
    <n v="523.47"/>
    <n v="0"/>
    <s v="LOS PUEBLOS"/>
    <x v="0"/>
  </r>
  <r>
    <n v="23"/>
    <d v="2018-10-25T00:00:00"/>
    <x v="0"/>
    <x v="0"/>
    <x v="0"/>
    <s v="CAJA"/>
    <s v="PAGO NOMINA QUINCENA 2 OCTUBRE 2018"/>
    <s v="TRANSACCIONES DEL DIA 10/25/2018 RECURSOS HUMANOS"/>
    <n v="332.9"/>
    <n v="0"/>
    <s v="LOS PUEBLOS"/>
    <x v="0"/>
  </r>
  <r>
    <n v="23"/>
    <d v="2018-11-09T00:00:00"/>
    <x v="5"/>
    <x v="5"/>
    <x v="0"/>
    <s v="CAJA"/>
    <s v="PAGO NOMINA QUINCENA 1 NOVIEMBRE 2018"/>
    <s v="TRANSACCIONES DEL DIA 11/09/2018 RECURSOS HUMANOS"/>
    <n v="460.64"/>
    <n v="0"/>
    <s v="LOS PUEBLOS"/>
    <x v="0"/>
  </r>
  <r>
    <n v="23"/>
    <d v="2018-11-24T00:00:00"/>
    <x v="5"/>
    <x v="5"/>
    <x v="0"/>
    <s v="CAJA"/>
    <s v="PAGO NOMINA QUINCENA 2 NOVIEMBRE 2018"/>
    <s v="TRANSACCIONES DEL DIA 11/24/2018 RECURSOS HUMANOS"/>
    <n v="580.74"/>
    <n v="0"/>
    <s v="LOS PUEBLOS"/>
    <x v="0"/>
  </r>
  <r>
    <n v="23"/>
    <d v="2018-12-10T00:00:00"/>
    <x v="1"/>
    <x v="1"/>
    <x v="0"/>
    <s v="CAJA"/>
    <s v="PAGO NOMINA QUINCENA 1 DICIEMBRE 2018"/>
    <s v="TRANSACCIONES DEL DIA 12/10/2018 RECURSOS HUMANOS"/>
    <n v="525.66"/>
    <n v="0"/>
    <s v="LOS PUEBLOS"/>
    <x v="0"/>
  </r>
  <r>
    <n v="23"/>
    <d v="2018-12-19T00:00:00"/>
    <x v="1"/>
    <x v="1"/>
    <x v="0"/>
    <s v="CAJA"/>
    <s v="PAGO NOMINA QUINCENA 2 DICIEMBRE 2018"/>
    <s v="TRANSACCIONES DEL DIA 12/19/2018 RECURSOS HUMANOS"/>
    <n v="438.4"/>
    <n v="0"/>
    <s v="LOS PUEBLOS"/>
    <x v="0"/>
  </r>
  <r>
    <n v="23"/>
    <d v="2018-12-31T00:00:00"/>
    <x v="1"/>
    <x v="1"/>
    <x v="0"/>
    <s v="CAJA"/>
    <s v="CIERRE DE ANIO FISCAL"/>
    <s v="CIERRE_DE_CTAS_NOMINALES"/>
    <n v="0"/>
    <n v="11572.06"/>
    <s v="LOS PUEBLOS"/>
    <x v="0"/>
  </r>
  <r>
    <n v="23"/>
    <d v="2018-06-25T00:00:00"/>
    <x v="2"/>
    <x v="2"/>
    <x v="0"/>
    <s v="SERVICIOS PERSONALES"/>
    <s v="PAGO NOMINA QUINCENA 2 JUNIO 2018"/>
    <s v="TRANSACCIONES DEL DIA 06/25/2018 RECURSOS HUMANOS"/>
    <n v="27.87"/>
    <n v="0"/>
    <s v="LOS PUEBLOS"/>
    <x v="0"/>
  </r>
  <r>
    <n v="23"/>
    <d v="2018-08-10T00:00:00"/>
    <x v="3"/>
    <x v="3"/>
    <x v="0"/>
    <s v="SERVICIOS PERSONALES"/>
    <s v="PAGO NOMINA QUINCENA 1 AGOSTO 2018"/>
    <s v="TRANSACCIONES DEL DIA 08/10/2018 RECURSOS HUMANOS"/>
    <n v="13.33"/>
    <n v="0"/>
    <s v="LOS PUEBLOS"/>
    <x v="0"/>
  </r>
  <r>
    <n v="23"/>
    <d v="2018-08-15T00:00:00"/>
    <x v="3"/>
    <x v="3"/>
    <x v="0"/>
    <s v="SERVICIOS PERSONALES"/>
    <s v="PLANILLAS DE LIQUIDACIONES AGO 2018"/>
    <s v="TRANSACCIONES DEL DIA 08/15/2018 RECURSOS HUMANOS"/>
    <n v="15.81"/>
    <n v="0"/>
    <s v="LOS PUEBLOS"/>
    <x v="0"/>
  </r>
  <r>
    <n v="23"/>
    <d v="2018-09-10T00:00:00"/>
    <x v="4"/>
    <x v="4"/>
    <x v="0"/>
    <s v="SERVICIOS PERSONALES"/>
    <s v="PAGO NOMINA QUINCENA 1 SEPTIEMBRE 2018"/>
    <s v="TRANSACCIONES DEL DIA 09/10/2018 RECURSOS HUMANOS"/>
    <n v="44.34"/>
    <n v="0"/>
    <s v="LOS PUEBLOS"/>
    <x v="0"/>
  </r>
  <r>
    <n v="23"/>
    <d v="2018-09-25T00:00:00"/>
    <x v="4"/>
    <x v="4"/>
    <x v="0"/>
    <s v="SERVICIOS PERSONALES"/>
    <s v="PAGO NOMINA QUINCENA 2 SEPTIEMBRE 2018"/>
    <s v="TRANSACCIONES DEL DIA 09/25/2018 RECURSOS HUMANOS"/>
    <n v="28.7"/>
    <n v="0"/>
    <s v="LOS PUEBLOS"/>
    <x v="0"/>
  </r>
  <r>
    <n v="23"/>
    <d v="2018-10-25T00:00:00"/>
    <x v="0"/>
    <x v="0"/>
    <x v="0"/>
    <s v="SERVICIOS PERSONALES"/>
    <s v="PAGO NOMINA QUINCENA 2 OCTUBRE 2018"/>
    <s v="TRANSACCIONES DEL DIA 10/25/2018 RECURSOS HUMANOS"/>
    <n v="131.9"/>
    <n v="0"/>
    <s v="LOS PUEBLOS"/>
    <x v="0"/>
  </r>
  <r>
    <n v="23"/>
    <d v="2018-11-09T00:00:00"/>
    <x v="5"/>
    <x v="5"/>
    <x v="0"/>
    <s v="SERVICIOS PERSONALES"/>
    <s v="PAGO NOMINA QUINCENA 1 NOVIEMBRE 2018"/>
    <s v="TRANSACCIONES DEL DIA 11/09/2018 RECURSOS HUMANOS"/>
    <n v="12.26"/>
    <n v="0"/>
    <s v="LOS PUEBLOS"/>
    <x v="0"/>
  </r>
  <r>
    <n v="23"/>
    <d v="2018-12-19T00:00:00"/>
    <x v="1"/>
    <x v="1"/>
    <x v="0"/>
    <s v="SERVICIOS PERSONALES"/>
    <s v="PAGO NOMINA QUINCENA 2 DICIEMBRE 2018"/>
    <s v="TRANSACCIONES DEL DIA 12/19/2018 RECURSOS HUMANOS"/>
    <n v="11.99"/>
    <n v="0"/>
    <s v="LOS PUEBLOS"/>
    <x v="0"/>
  </r>
  <r>
    <n v="23"/>
    <d v="2018-12-31T00:00:00"/>
    <x v="1"/>
    <x v="1"/>
    <x v="0"/>
    <s v="SERVICIOS PERSONALES"/>
    <s v="CIERRE DE ANIO FISCAL"/>
    <s v="CIERRE_DE_CTAS_NOMINALES"/>
    <n v="0"/>
    <n v="384.59"/>
    <s v="LOS PUEBLOS"/>
    <x v="0"/>
  </r>
  <r>
    <n v="26"/>
    <d v="2018-06-09T00:00:00"/>
    <x v="2"/>
    <x v="2"/>
    <x v="0"/>
    <s v="ADMINISTRACION DE SUCURSALES"/>
    <s v="PAGO NOMINA QUINCENA 1 JUNIO 2018"/>
    <s v="TRANSACCIONES DEL DIA 06/09/2018 RECURSOS HUMANOS"/>
    <n v="48.24"/>
    <n v="0"/>
    <s v="TRANSISTMICA"/>
    <x v="0"/>
  </r>
  <r>
    <n v="26"/>
    <d v="2018-07-25T00:00:00"/>
    <x v="6"/>
    <x v="6"/>
    <x v="0"/>
    <s v="ADMINISTRACION DE SUCURSALES"/>
    <s v="PAGO NOMINA QUINCENA 2 JULIO 2018"/>
    <s v="TRANSACCIONES DEL DIA 07/25/2018 RECURSOS HUMANOS"/>
    <n v="15.09"/>
    <n v="0"/>
    <s v="TRANSISTMICA"/>
    <x v="0"/>
  </r>
  <r>
    <n v="26"/>
    <d v="2018-08-10T00:00:00"/>
    <x v="3"/>
    <x v="3"/>
    <x v="0"/>
    <s v="ADMINISTRACION DE SUCURSALES"/>
    <s v="PAGO NOMINA QUINCENA 1 AGOSTO 2018"/>
    <s v="TRANSACCIONES DEL DIA 08/10/2018 RECURSOS HUMANOS"/>
    <n v="33.58"/>
    <n v="0"/>
    <s v="TRANSISTMICA"/>
    <x v="0"/>
  </r>
  <r>
    <n v="26"/>
    <d v="2018-08-25T00:00:00"/>
    <x v="3"/>
    <x v="3"/>
    <x v="0"/>
    <s v="ADMINISTRACION DE SUCURSALES"/>
    <s v="PAGO NOMINA QUINCENA 2 AGOSTO 2018"/>
    <s v="TRANSACCIONES DEL DIA 08/25/2018 RECURSOS HUMANOS"/>
    <n v="34.42"/>
    <n v="0"/>
    <s v="TRANSISTMICA"/>
    <x v="0"/>
  </r>
  <r>
    <n v="26"/>
    <d v="2018-09-10T00:00:00"/>
    <x v="4"/>
    <x v="4"/>
    <x v="0"/>
    <s v="ADMINISTRACION DE SUCURSALES"/>
    <s v="PAGO NOMINA QUINCENA 1 SEPTIEMBRE 2018"/>
    <s v="TRANSACCIONES DEL DIA 09/10/2018 RECURSOS HUMANOS"/>
    <n v="21.04"/>
    <n v="0"/>
    <s v="TRANSISTMICA"/>
    <x v="0"/>
  </r>
  <r>
    <n v="26"/>
    <d v="2018-10-10T00:00:00"/>
    <x v="0"/>
    <x v="0"/>
    <x v="0"/>
    <s v="ADMINISTRACION DE SUCURSALES"/>
    <s v="PAGO NOMINA QUINCENA 1 OCTUBRE 2018"/>
    <s v="TRANSACCIONES DEL DIA 10/10/2018 RECURSOS HUMANOS"/>
    <n v="40.35"/>
    <n v="0"/>
    <s v="TRANSISTMICA"/>
    <x v="0"/>
  </r>
  <r>
    <n v="26"/>
    <d v="2018-10-25T00:00:00"/>
    <x v="0"/>
    <x v="0"/>
    <x v="0"/>
    <s v="ADMINISTRACION DE SUCURSALES"/>
    <s v="PAGO NOMINA QUINCENA 2 OCTUBRE 2018"/>
    <s v="TRANSACCIONES DEL DIA 10/25/2018 RECURSOS HUMANOS"/>
    <n v="21.44"/>
    <n v="0"/>
    <s v="TRANSISTMICA"/>
    <x v="0"/>
  </r>
  <r>
    <n v="26"/>
    <d v="2018-11-09T00:00:00"/>
    <x v="5"/>
    <x v="5"/>
    <x v="0"/>
    <s v="ADMINISTRACION DE SUCURSALES"/>
    <s v="PAGO NOMINA QUINCENA 1 NOVIEMBRE 2018"/>
    <s v="TRANSACCIONES DEL DIA 11/09/2018 RECURSOS HUMANOS"/>
    <n v="38.81"/>
    <n v="0"/>
    <s v="TRANSISTMICA"/>
    <x v="0"/>
  </r>
  <r>
    <n v="26"/>
    <d v="2018-11-24T00:00:00"/>
    <x v="5"/>
    <x v="5"/>
    <x v="0"/>
    <s v="ADMINISTRACION DE SUCURSALES"/>
    <s v="PAGO NOMINA QUINCENA 2 NOVIEMBRE 2018"/>
    <s v="TRANSACCIONES DEL DIA 11/24/2018 RECURSOS HUMANOS"/>
    <n v="38.81"/>
    <n v="0"/>
    <s v="TRANSISTMICA"/>
    <x v="0"/>
  </r>
  <r>
    <n v="26"/>
    <d v="2018-12-31T00:00:00"/>
    <x v="1"/>
    <x v="1"/>
    <x v="0"/>
    <s v="ADMINISTRACION DE SUCURSALES"/>
    <s v="CIERRE DE ANIO FISCAL"/>
    <s v="CIERRE_DE_CTAS_NOMINALES"/>
    <n v="0"/>
    <n v="369.1"/>
    <s v="TRANSISTMICA"/>
    <x v="0"/>
  </r>
  <r>
    <n v="26"/>
    <d v="2018-06-09T00:00:00"/>
    <x v="2"/>
    <x v="2"/>
    <x v="0"/>
    <s v="CAJA"/>
    <s v="PAGO NOMINA QUINCENA 1 JUNIO 2018"/>
    <s v="TRANSACCIONES DEL DIA 06/09/2018 RECURSOS HUMANOS"/>
    <n v="556.64"/>
    <n v="0"/>
    <s v="TRANSISTMICA"/>
    <x v="0"/>
  </r>
  <r>
    <n v="26"/>
    <d v="2018-06-25T00:00:00"/>
    <x v="2"/>
    <x v="2"/>
    <x v="0"/>
    <s v="CAJA"/>
    <s v="PAGO NOMINA QUINCENA 2 JUNIO 2018"/>
    <s v="TRANSACCIONES DEL DIA 06/25/2018 RECURSOS HUMANOS"/>
    <n v="98.72"/>
    <n v="0"/>
    <s v="TRANSISTMICA"/>
    <x v="0"/>
  </r>
  <r>
    <n v="26"/>
    <d v="2018-07-10T00:00:00"/>
    <x v="6"/>
    <x v="6"/>
    <x v="0"/>
    <s v="CAJA"/>
    <s v="PAGO NOMINA QUINCENA 1 JULIO 2018"/>
    <s v="TRANSACCIONES DEL DIA 07/10/2018 RECURSOS HUMANOS"/>
    <n v="24.12"/>
    <n v="0"/>
    <s v="TRANSISTMICA"/>
    <x v="0"/>
  </r>
  <r>
    <n v="26"/>
    <d v="2018-07-25T00:00:00"/>
    <x v="6"/>
    <x v="6"/>
    <x v="0"/>
    <s v="CAJA"/>
    <s v="PAGO NOMINA QUINCENA 2 JULIO 2018"/>
    <s v="TRANSACCIONES DEL DIA 07/25/2018 RECURSOS HUMANOS"/>
    <n v="298.81"/>
    <n v="0"/>
    <s v="TRANSISTMICA"/>
    <x v="0"/>
  </r>
  <r>
    <n v="26"/>
    <d v="2018-08-10T00:00:00"/>
    <x v="3"/>
    <x v="3"/>
    <x v="0"/>
    <s v="CAJA"/>
    <s v="PAGO NOMINA QUINCENA 1 AGOSTO 2018"/>
    <s v="TRANSACCIONES DEL DIA 08/10/2018 RECURSOS HUMANOS"/>
    <n v="496.79"/>
    <n v="0"/>
    <s v="TRANSISTMICA"/>
    <x v="0"/>
  </r>
  <r>
    <n v="26"/>
    <d v="2018-08-25T00:00:00"/>
    <x v="3"/>
    <x v="3"/>
    <x v="0"/>
    <s v="CAJA"/>
    <s v="PAGO NOMINA QUINCENA 2 AGOSTO 2018"/>
    <s v="TRANSACCIONES DEL DIA 08/25/2018 RECURSOS HUMANOS"/>
    <n v="1473.5"/>
    <n v="0"/>
    <s v="TRANSISTMICA"/>
    <x v="0"/>
  </r>
  <r>
    <n v="26"/>
    <d v="2018-09-10T00:00:00"/>
    <x v="4"/>
    <x v="4"/>
    <x v="0"/>
    <s v="CAJA"/>
    <s v="PAGO NOMINA QUINCENA 1 SEPTIEMBRE 2018"/>
    <s v="TRANSACCIONES DEL DIA 09/10/2018 RECURSOS HUMANOS"/>
    <n v="446.09"/>
    <n v="0"/>
    <s v="TRANSISTMICA"/>
    <x v="0"/>
  </r>
  <r>
    <n v="26"/>
    <d v="2018-09-25T00:00:00"/>
    <x v="4"/>
    <x v="4"/>
    <x v="0"/>
    <s v="CAJA"/>
    <s v="PAGO NOMINA QUINCENA 2 SEPTIEMBRE 2018"/>
    <s v="TRANSACCIONES DEL DIA 09/25/2018 RECURSOS HUMANOS"/>
    <n v="607.30999999999995"/>
    <n v="0"/>
    <s v="TRANSISTMICA"/>
    <x v="0"/>
  </r>
  <r>
    <n v="26"/>
    <d v="2018-10-10T00:00:00"/>
    <x v="0"/>
    <x v="0"/>
    <x v="0"/>
    <s v="CAJA"/>
    <s v="PAGO NOMINA QUINCENA 1 OCTUBRE 2018"/>
    <s v="TRANSACCIONES DEL DIA 10/10/2018 RECURSOS HUMANOS"/>
    <n v="503.22"/>
    <n v="0"/>
    <s v="TRANSISTMICA"/>
    <x v="0"/>
  </r>
  <r>
    <n v="26"/>
    <d v="2018-10-25T00:00:00"/>
    <x v="0"/>
    <x v="0"/>
    <x v="0"/>
    <s v="CAJA"/>
    <s v="PAGO NOMINA QUINCENA 2 OCTUBRE 2018"/>
    <s v="TRANSACCIONES DEL DIA 10/25/2018 RECURSOS HUMANOS"/>
    <n v="389.72"/>
    <n v="0"/>
    <s v="TRANSISTMICA"/>
    <x v="0"/>
  </r>
  <r>
    <n v="26"/>
    <d v="2018-11-09T00:00:00"/>
    <x v="5"/>
    <x v="5"/>
    <x v="0"/>
    <s v="CAJA"/>
    <s v="PAGO NOMINA QUINCENA 1 NOVIEMBRE 2018"/>
    <s v="TRANSACCIONES DEL DIA 11/09/2018 RECURSOS HUMANOS"/>
    <n v="508.37"/>
    <n v="0"/>
    <s v="TRANSISTMICA"/>
    <x v="0"/>
  </r>
  <r>
    <n v="26"/>
    <d v="2018-11-24T00:00:00"/>
    <x v="5"/>
    <x v="5"/>
    <x v="0"/>
    <s v="CAJA"/>
    <s v="PAGO NOMINA QUINCENA 2 NOVIEMBRE 2018"/>
    <s v="TRANSACCIONES DEL DIA 11/24/2018 RECURSOS HUMANOS"/>
    <n v="631.69000000000005"/>
    <n v="0"/>
    <s v="TRANSISTMICA"/>
    <x v="0"/>
  </r>
  <r>
    <n v="26"/>
    <d v="2018-12-10T00:00:00"/>
    <x v="1"/>
    <x v="1"/>
    <x v="0"/>
    <s v="CAJA"/>
    <s v="PAGO NOMINA QUINCENA 1 DICIEMBRE 2018"/>
    <s v="TRANSACCIONES DEL DIA 12/10/2018 RECURSOS HUMANOS"/>
    <n v="292.58"/>
    <n v="0"/>
    <s v="TRANSISTMICA"/>
    <x v="0"/>
  </r>
  <r>
    <n v="26"/>
    <d v="2018-12-19T00:00:00"/>
    <x v="1"/>
    <x v="1"/>
    <x v="0"/>
    <s v="CAJA"/>
    <s v="PAGO NOMINA QUINCENA 2 DICIEMBRE 2018"/>
    <s v="TRANSACCIONES DEL DIA 12/19/2018 RECURSOS HUMANOS"/>
    <n v="685.88"/>
    <n v="0"/>
    <s v="TRANSISTMICA"/>
    <x v="0"/>
  </r>
  <r>
    <n v="26"/>
    <d v="2018-12-31T00:00:00"/>
    <x v="1"/>
    <x v="1"/>
    <x v="0"/>
    <s v="CAJA"/>
    <s v="CIERRE DE ANIO FISCAL"/>
    <s v="CIERRE_DE_CTAS_NOMINALES"/>
    <n v="0"/>
    <n v="10220.83"/>
    <s v="TRANSISTMICA"/>
    <x v="0"/>
  </r>
  <r>
    <n v="26"/>
    <d v="2018-08-10T00:00:00"/>
    <x v="3"/>
    <x v="3"/>
    <x v="0"/>
    <s v="SERVICIOS PERSONALES"/>
    <s v="PAGO NOMINA QUINCENA 1 AGOSTO 2018"/>
    <s v="TRANSACCIONES DEL DIA 08/10/2018 RECURSOS HUMANOS"/>
    <n v="88.67"/>
    <n v="0"/>
    <s v="TRANSISTMICA"/>
    <x v="0"/>
  </r>
  <r>
    <n v="26"/>
    <d v="2018-08-25T00:00:00"/>
    <x v="3"/>
    <x v="3"/>
    <x v="0"/>
    <s v="SERVICIOS PERSONALES"/>
    <s v="PAGO NOMINA QUINCENA 2 AGOSTO 2018"/>
    <s v="TRANSACCIONES DEL DIA 08/25/2018 RECURSOS HUMANOS"/>
    <n v="52.49"/>
    <n v="0"/>
    <s v="TRANSISTMICA"/>
    <x v="0"/>
  </r>
  <r>
    <n v="26"/>
    <d v="2018-09-25T00:00:00"/>
    <x v="4"/>
    <x v="4"/>
    <x v="0"/>
    <s v="SERVICIOS PERSONALES"/>
    <s v="PAGO NOMINA QUINCENA 2 SEPTIEMBRE 2018"/>
    <s v="TRANSACCIONES DEL DIA 09/25/2018 RECURSOS HUMANOS"/>
    <n v="23.08"/>
    <n v="0"/>
    <s v="TRANSISTMICA"/>
    <x v="0"/>
  </r>
  <r>
    <n v="26"/>
    <d v="2018-10-10T00:00:00"/>
    <x v="0"/>
    <x v="0"/>
    <x v="0"/>
    <s v="SERVICIOS PERSONALES"/>
    <s v="PAGO NOMINA QUINCENA 1 OCTUBRE 2018"/>
    <s v="TRANSACCIONES DEL DIA 10/10/2018 RECURSOS HUMANOS"/>
    <n v="85.08"/>
    <n v="0"/>
    <s v="TRANSISTMICA"/>
    <x v="0"/>
  </r>
  <r>
    <n v="26"/>
    <d v="2018-10-25T00:00:00"/>
    <x v="0"/>
    <x v="0"/>
    <x v="0"/>
    <s v="SERVICIOS PERSONALES"/>
    <s v="PAGO NOMINA QUINCENA 2 OCTUBRE 2018"/>
    <s v="TRANSACCIONES DEL DIA 10/25/2018 RECURSOS HUMANOS"/>
    <n v="25.68"/>
    <n v="0"/>
    <s v="TRANSISTMICA"/>
    <x v="0"/>
  </r>
  <r>
    <n v="26"/>
    <d v="2018-11-09T00:00:00"/>
    <x v="5"/>
    <x v="5"/>
    <x v="0"/>
    <s v="SERVICIOS PERSONALES"/>
    <s v="PAGO NOMINA QUINCENA 1 NOVIEMBRE 2018"/>
    <s v="TRANSACCIONES DEL DIA 11/09/2018 RECURSOS HUMANOS"/>
    <n v="36.28"/>
    <n v="0"/>
    <s v="TRANSISTMICA"/>
    <x v="0"/>
  </r>
  <r>
    <n v="26"/>
    <d v="2018-12-10T00:00:00"/>
    <x v="1"/>
    <x v="1"/>
    <x v="0"/>
    <s v="SERVICIOS PERSONALES"/>
    <s v="PAGO NOMINA QUINCENA 1 DICIEMBRE 2018"/>
    <s v="TRANSACCIONES DEL DIA 12/10/2018 RECURSOS HUMANOS"/>
    <n v="27.64"/>
    <n v="0"/>
    <s v="TRANSISTMICA"/>
    <x v="0"/>
  </r>
  <r>
    <n v="26"/>
    <d v="2018-12-19T00:00:00"/>
    <x v="1"/>
    <x v="1"/>
    <x v="0"/>
    <s v="SERVICIOS PERSONALES"/>
    <s v="PAGO NOMINA QUINCENA 2 DICIEMBRE 2018"/>
    <s v="TRANSACCIONES DEL DIA 12/19/2018 RECURSOS HUMANOS"/>
    <n v="66.94"/>
    <n v="0"/>
    <s v="TRANSISTMICA"/>
    <x v="0"/>
  </r>
  <r>
    <n v="26"/>
    <d v="2018-12-31T00:00:00"/>
    <x v="1"/>
    <x v="1"/>
    <x v="0"/>
    <s v="SERVICIOS PERSONALES"/>
    <s v="CIERRE DE ANIO FISCAL"/>
    <s v="CIERRE_DE_CTAS_NOMINALES"/>
    <n v="0"/>
    <n v="450.79"/>
    <s v="TRANSISTMICA"/>
    <x v="0"/>
  </r>
  <r>
    <n v="28"/>
    <d v="2018-09-25T00:00:00"/>
    <x v="4"/>
    <x v="4"/>
    <x v="0"/>
    <s v="CAJA"/>
    <s v="PAGO NOMINA QUINCENA 2 SEPTIEMBRE 2018"/>
    <s v="TRANSACCIONES DEL DIA 09/25/2018 RECURSOS HUMANOS"/>
    <n v="24.25"/>
    <n v="0"/>
    <s v="PLAZA GALAPAGO"/>
    <x v="0"/>
  </r>
  <r>
    <n v="28"/>
    <d v="2018-10-10T00:00:00"/>
    <x v="0"/>
    <x v="0"/>
    <x v="0"/>
    <s v="CAJA"/>
    <s v="PAGO NOMINA QUINCENA 1 OCTUBRE 2018"/>
    <s v="TRANSACCIONES DEL DIA 10/10/2018 RECURSOS HUMANOS"/>
    <n v="31.72"/>
    <n v="0"/>
    <s v="PLAZA GALAPAGO"/>
    <x v="0"/>
  </r>
  <r>
    <n v="28"/>
    <d v="2018-10-25T00:00:00"/>
    <x v="0"/>
    <x v="0"/>
    <x v="0"/>
    <s v="CAJA"/>
    <s v="PAGO NOMINA QUINCENA 2 OCTUBRE 2018"/>
    <s v="TRANSACCIONES DEL DIA 10/25/2018 RECURSOS HUMANOS"/>
    <n v="52.32"/>
    <n v="0"/>
    <s v="PLAZA GALAPAGO"/>
    <x v="0"/>
  </r>
  <r>
    <n v="28"/>
    <d v="2018-12-31T00:00:00"/>
    <x v="1"/>
    <x v="1"/>
    <x v="0"/>
    <s v="CAJA"/>
    <s v="CIERRE DE ANIO FISCAL"/>
    <s v="CIERRE_DE_CTAS_NOMINALES"/>
    <n v="0"/>
    <n v="147.72"/>
    <s v="PLAZA GALAPAGO"/>
    <x v="0"/>
  </r>
  <r>
    <n v="29"/>
    <d v="2018-08-10T00:00:00"/>
    <x v="3"/>
    <x v="3"/>
    <x v="0"/>
    <s v="CAJA"/>
    <s v="PAGO NOMINA QUINCENA 1 AGOSTO 2018"/>
    <s v="TRANSACCIONES DEL DIA 08/10/2018 RECURSOS HUMANOS"/>
    <n v="41.48"/>
    <n v="0"/>
    <s v="PARQUE LEFEVRE"/>
    <x v="0"/>
  </r>
  <r>
    <n v="29"/>
    <d v="2018-08-25T00:00:00"/>
    <x v="3"/>
    <x v="3"/>
    <x v="0"/>
    <s v="CAJA"/>
    <s v="PAGO NOMINA QUINCENA 2 AGOSTO 2018"/>
    <s v="TRANSACCIONES DEL DIA 08/25/2018 RECURSOS HUMANOS"/>
    <n v="80.37"/>
    <n v="0"/>
    <s v="PARQUE LEFEVRE"/>
    <x v="0"/>
  </r>
  <r>
    <n v="29"/>
    <d v="2018-12-31T00:00:00"/>
    <x v="1"/>
    <x v="1"/>
    <x v="0"/>
    <s v="CAJA"/>
    <s v="CIERRE DE ANIO FISCAL"/>
    <s v="CIERRE_DE_CTAS_NOMINALES"/>
    <n v="0"/>
    <n v="435.52"/>
    <s v="PARQUE LEFEVRE"/>
    <x v="0"/>
  </r>
  <r>
    <n v="29"/>
    <d v="2018-07-25T00:00:00"/>
    <x v="6"/>
    <x v="6"/>
    <x v="0"/>
    <s v="SERVICIOS PERSONALES"/>
    <s v="PAGO NOMINA QUINCENA 2 JULIO 2018"/>
    <s v="TRANSACCIONES DEL DIA 07/25/2018 RECURSOS HUMANOS"/>
    <n v="27.29"/>
    <n v="0"/>
    <s v="PARQUE LEFEVRE"/>
    <x v="0"/>
  </r>
  <r>
    <n v="29"/>
    <d v="2018-08-10T00:00:00"/>
    <x v="3"/>
    <x v="3"/>
    <x v="0"/>
    <s v="SERVICIOS PERSONALES"/>
    <s v="PAGO NOMINA QUINCENA 1 AGOSTO 2018"/>
    <s v="TRANSACCIONES DEL DIA 08/10/2018 RECURSOS HUMANOS"/>
    <n v="39.61"/>
    <n v="0"/>
    <s v="PARQUE LEFEVRE"/>
    <x v="0"/>
  </r>
  <r>
    <n v="29"/>
    <d v="2018-10-10T00:00:00"/>
    <x v="0"/>
    <x v="0"/>
    <x v="0"/>
    <s v="SERVICIOS PERSONALES"/>
    <s v="PAGO NOMINA QUINCENA 1 OCTUBRE 2018"/>
    <s v="TRANSACCIONES DEL DIA 10/10/2018 RECURSOS HUMANOS"/>
    <n v="14.97"/>
    <n v="0"/>
    <s v="PARQUE LEFEVRE"/>
    <x v="0"/>
  </r>
  <r>
    <n v="29"/>
    <d v="2018-10-25T00:00:00"/>
    <x v="0"/>
    <x v="0"/>
    <x v="0"/>
    <s v="SERVICIOS PERSONALES"/>
    <s v="PAGO NOMINA QUINCENA 2 OCTUBRE 2018"/>
    <s v="TRANSACCIONES DEL DIA 10/25/2018 RECURSOS HUMANOS"/>
    <n v="14.42"/>
    <n v="0"/>
    <s v="PARQUE LEFEVRE"/>
    <x v="0"/>
  </r>
  <r>
    <n v="29"/>
    <d v="2018-12-31T00:00:00"/>
    <x v="1"/>
    <x v="1"/>
    <x v="0"/>
    <s v="SERVICIOS PERSONALES"/>
    <s v="CIERRE DE ANIO FISCAL"/>
    <s v="CIERRE_DE_CTAS_NOMINALES"/>
    <n v="0"/>
    <n v="96.29"/>
    <s v="PARQUE LEFEVRE"/>
    <x v="0"/>
  </r>
  <r>
    <n v="30"/>
    <d v="2018-06-09T00:00:00"/>
    <x v="2"/>
    <x v="2"/>
    <x v="0"/>
    <s v="ADMINISTRACION DE SUCURSALES"/>
    <s v="PAGO NOMINA QUINCENA 1 JUNIO 2018"/>
    <s v="TRANSACCIONES DEL DIA 06/09/2018 RECURSOS HUMANOS"/>
    <n v="21.15"/>
    <n v="0"/>
    <s v="DAVID"/>
    <x v="0"/>
  </r>
  <r>
    <n v="30"/>
    <d v="2018-07-10T00:00:00"/>
    <x v="6"/>
    <x v="6"/>
    <x v="0"/>
    <s v="ADMINISTRACION DE SUCURSALES"/>
    <s v="PAGO NOMINA QUINCENA 1 JULIO 2018"/>
    <s v="TRANSACCIONES DEL DIA 07/10/2018 RECURSOS HUMANOS"/>
    <n v="54.75"/>
    <n v="0"/>
    <s v="DAVID"/>
    <x v="0"/>
  </r>
  <r>
    <n v="30"/>
    <d v="2018-07-25T00:00:00"/>
    <x v="6"/>
    <x v="6"/>
    <x v="0"/>
    <s v="ADMINISTRACION DE SUCURSALES"/>
    <s v="PAGO NOMINA QUINCENA 2 JULIO 2018"/>
    <s v="TRANSACCIONES DEL DIA 07/25/2018 RECURSOS HUMANOS"/>
    <n v="86.75"/>
    <n v="0"/>
    <s v="DAVID"/>
    <x v="0"/>
  </r>
  <r>
    <n v="30"/>
    <d v="2018-09-10T00:00:00"/>
    <x v="4"/>
    <x v="4"/>
    <x v="0"/>
    <s v="ADMINISTRACION DE SUCURSALES"/>
    <s v="PAGO NOMINA QUINCENA 1 SEPTIEMBRE 2018"/>
    <s v="TRANSACCIONES DEL DIA 09/10/2018 RECURSOS HUMANOS"/>
    <n v="34.28"/>
    <n v="0"/>
    <s v="DAVID"/>
    <x v="0"/>
  </r>
  <r>
    <n v="30"/>
    <d v="2018-10-10T00:00:00"/>
    <x v="0"/>
    <x v="0"/>
    <x v="0"/>
    <s v="ADMINISTRACION DE SUCURSALES"/>
    <s v="PAGO NOMINA QUINCENA 1 OCTUBRE 2018"/>
    <s v="TRANSACCIONES DEL DIA 10/10/2018 RECURSOS HUMANOS"/>
    <n v="8.85"/>
    <n v="0"/>
    <s v="DAVID"/>
    <x v="0"/>
  </r>
  <r>
    <n v="30"/>
    <d v="2018-10-25T00:00:00"/>
    <x v="0"/>
    <x v="0"/>
    <x v="0"/>
    <s v="ADMINISTRACION DE SUCURSALES"/>
    <s v="PAGO NOMINA QUINCENA 2 OCTUBRE 2018"/>
    <s v="TRANSACCIONES DEL DIA 10/25/2018 RECURSOS HUMANOS"/>
    <n v="20.13"/>
    <n v="0"/>
    <s v="DAVID"/>
    <x v="0"/>
  </r>
  <r>
    <n v="30"/>
    <d v="2018-11-09T00:00:00"/>
    <x v="5"/>
    <x v="5"/>
    <x v="0"/>
    <s v="ADMINISTRACION DE SUCURSALES"/>
    <s v="PAGO NOMINA QUINCENA 1 NOVIEMBRE 2018"/>
    <s v="TRANSACCIONES DEL DIA 11/09/2018 RECURSOS HUMANOS"/>
    <n v="17.36"/>
    <n v="0"/>
    <s v="DAVID"/>
    <x v="0"/>
  </r>
  <r>
    <n v="30"/>
    <d v="2018-11-24T00:00:00"/>
    <x v="5"/>
    <x v="5"/>
    <x v="0"/>
    <s v="ADMINISTRACION DE SUCURSALES"/>
    <s v="PAGO NOMINA QUINCENA 2 NOVIEMBRE 2018"/>
    <s v="TRANSACCIONES DEL DIA 11/24/2018 RECURSOS HUMANOS"/>
    <n v="37.049999999999997"/>
    <n v="0"/>
    <s v="DAVID"/>
    <x v="0"/>
  </r>
  <r>
    <n v="30"/>
    <d v="2018-12-10T00:00:00"/>
    <x v="1"/>
    <x v="1"/>
    <x v="0"/>
    <s v="ADMINISTRACION DE SUCURSALES"/>
    <s v="PAGO NOMINA QUINCENA 1 DICIEMBRE 2018"/>
    <s v="TRANSACCIONES DEL DIA 12/10/2018 RECURSOS HUMANOS"/>
    <n v="55.36"/>
    <n v="0"/>
    <s v="DAVID"/>
    <x v="0"/>
  </r>
  <r>
    <n v="30"/>
    <d v="2018-12-19T00:00:00"/>
    <x v="1"/>
    <x v="1"/>
    <x v="0"/>
    <s v="ADMINISTRACION DE SUCURSALES"/>
    <s v="PAGO NOMINA QUINCENA 2 DICIEMBRE 2018"/>
    <s v="TRANSACCIONES DEL DIA 12/19/2018 RECURSOS HUMANOS"/>
    <n v="17.47"/>
    <n v="0"/>
    <s v="DAVID"/>
    <x v="0"/>
  </r>
  <r>
    <n v="30"/>
    <d v="2018-12-31T00:00:00"/>
    <x v="1"/>
    <x v="1"/>
    <x v="0"/>
    <s v="ADMINISTRACION DE SUCURSALES"/>
    <s v="CIERRE DE ANIO FISCAL"/>
    <s v="CIERRE_DE_CTAS_NOMINALES"/>
    <n v="0"/>
    <n v="835.33"/>
    <s v="DAVID"/>
    <x v="0"/>
  </r>
  <r>
    <n v="30"/>
    <d v="2018-06-09T00:00:00"/>
    <x v="2"/>
    <x v="2"/>
    <x v="0"/>
    <s v="CAJA"/>
    <s v="PAGO NOMINA QUINCENA 1 JUNIO 2018"/>
    <s v="TRANSACCIONES DEL DIA 06/09/2018 RECURSOS HUMANOS"/>
    <n v="571.73"/>
    <n v="0"/>
    <s v="DAVID"/>
    <x v="0"/>
  </r>
  <r>
    <n v="30"/>
    <d v="2018-06-25T00:00:00"/>
    <x v="2"/>
    <x v="2"/>
    <x v="0"/>
    <s v="CAJA"/>
    <s v="PAGO NOMINA QUINCENA 2 JUNIO 2018"/>
    <s v="TRANSACCIONES DEL DIA 06/25/2018 RECURSOS HUMANOS"/>
    <n v="420.53"/>
    <n v="0"/>
    <s v="DAVID"/>
    <x v="0"/>
  </r>
  <r>
    <n v="30"/>
    <d v="2018-07-10T00:00:00"/>
    <x v="6"/>
    <x v="6"/>
    <x v="0"/>
    <s v="CAJA"/>
    <s v="PAGO NOMINA QUINCENA 1 JULIO 2018"/>
    <s v="TRANSACCIONES DEL DIA 07/10/2018 RECURSOS HUMANOS"/>
    <n v="541.79999999999995"/>
    <n v="0"/>
    <s v="DAVID"/>
    <x v="0"/>
  </r>
  <r>
    <n v="30"/>
    <d v="2018-07-25T00:00:00"/>
    <x v="6"/>
    <x v="6"/>
    <x v="0"/>
    <s v="CAJA"/>
    <s v="PAGO NOMINA QUINCENA 2 JULIO 2018"/>
    <s v="TRANSACCIONES DEL DIA 07/25/2018 RECURSOS HUMANOS"/>
    <n v="649.70000000000005"/>
    <n v="0"/>
    <s v="DAVID"/>
    <x v="0"/>
  </r>
  <r>
    <n v="30"/>
    <d v="2018-08-07T00:00:00"/>
    <x v="3"/>
    <x v="3"/>
    <x v="0"/>
    <s v="CAJA"/>
    <s v="PLANILLAS DE LIQUIDACIONES AGO 2018"/>
    <s v="TRANSACCIONES DEL DIA 08/07/2018 RECURSOS HUMANOS"/>
    <n v="61.02"/>
    <n v="0"/>
    <s v="DAVID"/>
    <x v="0"/>
  </r>
  <r>
    <n v="30"/>
    <d v="2018-08-10T00:00:00"/>
    <x v="3"/>
    <x v="3"/>
    <x v="0"/>
    <s v="CAJA"/>
    <s v="PAGO NOMINA QUINCENA 1 AGOSTO 2018"/>
    <s v="TRANSACCIONES DEL DIA 08/10/2018 RECURSOS HUMANOS"/>
    <n v="244"/>
    <n v="0"/>
    <s v="DAVID"/>
    <x v="0"/>
  </r>
  <r>
    <n v="30"/>
    <d v="2018-08-25T00:00:00"/>
    <x v="3"/>
    <x v="3"/>
    <x v="0"/>
    <s v="CAJA"/>
    <s v="PAGO NOMINA QUINCENA 2 AGOSTO 2018"/>
    <s v="TRANSACCIONES DEL DIA 08/25/2018 RECURSOS HUMANOS"/>
    <n v="465.27"/>
    <n v="0"/>
    <s v="DAVID"/>
    <x v="0"/>
  </r>
  <r>
    <n v="30"/>
    <d v="2018-09-10T00:00:00"/>
    <x v="4"/>
    <x v="4"/>
    <x v="0"/>
    <s v="CAJA"/>
    <s v="PAGO NOMINA QUINCENA 1 SEPTIEMBRE 2018"/>
    <s v="TRANSACCIONES DEL DIA 09/10/2018 RECURSOS HUMANOS"/>
    <n v="492.88"/>
    <n v="0"/>
    <s v="DAVID"/>
    <x v="0"/>
  </r>
  <r>
    <n v="30"/>
    <d v="2018-09-25T00:00:00"/>
    <x v="4"/>
    <x v="4"/>
    <x v="0"/>
    <s v="CAJA"/>
    <s v="PAGO NOMINA QUINCENA 2 SEPTIEMBRE 2018"/>
    <s v="TRANSACCIONES DEL DIA 09/25/2018 RECURSOS HUMANOS"/>
    <n v="297.5"/>
    <n v="0"/>
    <s v="DAVID"/>
    <x v="0"/>
  </r>
  <r>
    <n v="30"/>
    <d v="2018-10-10T00:00:00"/>
    <x v="0"/>
    <x v="0"/>
    <x v="0"/>
    <s v="CAJA"/>
    <s v="PAGO NOMINA QUINCENA 1 OCTUBRE 2018"/>
    <s v="TRANSACCIONES DEL DIA 10/10/2018 RECURSOS HUMANOS"/>
    <n v="401.01"/>
    <n v="0"/>
    <s v="DAVID"/>
    <x v="0"/>
  </r>
  <r>
    <n v="30"/>
    <d v="2018-10-25T00:00:00"/>
    <x v="0"/>
    <x v="0"/>
    <x v="0"/>
    <s v="CAJA"/>
    <s v="PAGO NOMINA QUINCENA 2 OCTUBRE 2018"/>
    <s v="TRANSACCIONES DEL DIA 10/25/2018 RECURSOS HUMANOS"/>
    <n v="434.25"/>
    <n v="0"/>
    <s v="DAVID"/>
    <x v="0"/>
  </r>
  <r>
    <n v="30"/>
    <d v="2018-11-09T00:00:00"/>
    <x v="5"/>
    <x v="5"/>
    <x v="0"/>
    <s v="CAJA"/>
    <s v="PAGO NOMINA QUINCENA 1 NOVIEMBRE 2018"/>
    <s v="TRANSACCIONES DEL DIA 11/09/2018 RECURSOS HUMANOS"/>
    <n v="444.88"/>
    <n v="0"/>
    <s v="DAVID"/>
    <x v="0"/>
  </r>
  <r>
    <n v="30"/>
    <d v="2018-11-24T00:00:00"/>
    <x v="5"/>
    <x v="5"/>
    <x v="0"/>
    <s v="CAJA"/>
    <s v="PAGO NOMINA QUINCENA 2 NOVIEMBRE 2018"/>
    <s v="TRANSACCIONES DEL DIA 11/24/2018 RECURSOS HUMANOS"/>
    <n v="657.63"/>
    <n v="0"/>
    <s v="DAVID"/>
    <x v="0"/>
  </r>
  <r>
    <n v="30"/>
    <d v="2018-12-10T00:00:00"/>
    <x v="1"/>
    <x v="1"/>
    <x v="0"/>
    <s v="CAJA"/>
    <s v="PAGO NOMINA QUINCENA 1 DICIEMBRE 2018"/>
    <s v="TRANSACCIONES DEL DIA 12/10/2018 RECURSOS HUMANOS"/>
    <n v="855.44"/>
    <n v="0"/>
    <s v="DAVID"/>
    <x v="0"/>
  </r>
  <r>
    <n v="30"/>
    <d v="2018-12-19T00:00:00"/>
    <x v="1"/>
    <x v="1"/>
    <x v="0"/>
    <s v="CAJA"/>
    <s v="PAGO NOMINA QUINCENA 2 DICIEMBRE 2018"/>
    <s v="TRANSACCIONES DEL DIA 12/19/2018 RECURSOS HUMANOS"/>
    <n v="659.88"/>
    <n v="0"/>
    <s v="DAVID"/>
    <x v="0"/>
  </r>
  <r>
    <n v="30"/>
    <d v="2018-12-31T00:00:00"/>
    <x v="1"/>
    <x v="1"/>
    <x v="0"/>
    <s v="CAJA"/>
    <s v="CIERRE DE ANIO FISCAL"/>
    <s v="CIERRE_DE_CTAS_NOMINALES"/>
    <n v="0"/>
    <n v="14128.72"/>
    <s v="DAVID"/>
    <x v="0"/>
  </r>
  <r>
    <n v="30"/>
    <d v="2018-07-10T00:00:00"/>
    <x v="6"/>
    <x v="6"/>
    <x v="0"/>
    <s v="SERVICIOS PERSONALES"/>
    <s v="PAGO NOMINA QUINCENA 1 JULIO 2018"/>
    <s v="TRANSACCIONES DEL DIA 07/10/2018 RECURSOS HUMANOS"/>
    <n v="148.30000000000001"/>
    <n v="0"/>
    <s v="DAVID"/>
    <x v="0"/>
  </r>
  <r>
    <n v="30"/>
    <d v="2018-07-25T00:00:00"/>
    <x v="6"/>
    <x v="6"/>
    <x v="0"/>
    <s v="SERVICIOS PERSONALES"/>
    <s v="PAGO NOMINA QUINCENA 2 JULIO 2018"/>
    <s v="TRANSACCIONES DEL DIA 07/25/2018 RECURSOS HUMANOS"/>
    <n v="144.5"/>
    <n v="0"/>
    <s v="DAVID"/>
    <x v="0"/>
  </r>
  <r>
    <n v="30"/>
    <d v="2018-10-25T00:00:00"/>
    <x v="0"/>
    <x v="0"/>
    <x v="0"/>
    <s v="SERVICIOS PERSONALES"/>
    <s v="PAGO NOMINA QUINCENA 2 OCTUBRE 2018"/>
    <s v="TRANSACCIONES DEL DIA 10/25/2018 RECURSOS HUMANOS"/>
    <n v="21.29"/>
    <n v="0"/>
    <s v="DAVID"/>
    <x v="0"/>
  </r>
  <r>
    <n v="30"/>
    <d v="2018-11-09T00:00:00"/>
    <x v="5"/>
    <x v="5"/>
    <x v="0"/>
    <s v="SERVICIOS PERSONALES"/>
    <s v="PAGO NOMINA QUINCENA 1 NOVIEMBRE 2018"/>
    <s v="TRANSACCIONES DEL DIA 11/09/2018 RECURSOS HUMANOS"/>
    <n v="99.04"/>
    <n v="0"/>
    <s v="DAVID"/>
    <x v="0"/>
  </r>
  <r>
    <n v="30"/>
    <d v="2018-11-24T00:00:00"/>
    <x v="5"/>
    <x v="5"/>
    <x v="0"/>
    <s v="SERVICIOS PERSONALES"/>
    <s v="PAGO NOMINA QUINCENA 2 NOVIEMBRE 2018"/>
    <s v="TRANSACCIONES DEL DIA 11/24/2018 RECURSOS HUMANOS"/>
    <n v="69.900000000000006"/>
    <n v="0"/>
    <s v="DAVID"/>
    <x v="0"/>
  </r>
  <r>
    <n v="30"/>
    <d v="2018-12-19T00:00:00"/>
    <x v="1"/>
    <x v="1"/>
    <x v="0"/>
    <s v="SERVICIOS PERSONALES"/>
    <s v="PAGO NOMINA QUINCENA 2 DICIEMBRE 2018"/>
    <s v="TRANSACCIONES DEL DIA 12/19/2018 RECURSOS HUMANOS"/>
    <n v="102.33"/>
    <n v="0"/>
    <s v="DAVID"/>
    <x v="0"/>
  </r>
  <r>
    <n v="30"/>
    <d v="2018-12-31T00:00:00"/>
    <x v="1"/>
    <x v="1"/>
    <x v="0"/>
    <s v="SERVICIOS PERSONALES"/>
    <s v="CIERRE DE ANIO FISCAL"/>
    <s v="CIERRE_DE_CTAS_NOMINALES"/>
    <n v="0"/>
    <n v="3667.4"/>
    <s v="DAVID"/>
    <x v="0"/>
  </r>
  <r>
    <n v="32"/>
    <d v="2018-12-31T00:00:00"/>
    <x v="1"/>
    <x v="1"/>
    <x v="0"/>
    <s v="CAJA"/>
    <s v="CIERRE DE ANIO FISCAL"/>
    <s v="CIERRE_DE_CTAS_NOMINALES"/>
    <n v="0"/>
    <n v="12.37"/>
    <s v="PLAZA LAS AMERICAS"/>
    <x v="0"/>
  </r>
  <r>
    <n v="32"/>
    <d v="2018-08-25T00:00:00"/>
    <x v="3"/>
    <x v="3"/>
    <x v="0"/>
    <s v="SERVICIOS PERSONALES"/>
    <s v="PAGO NOMINA QUINCENA 2 AGOSTO 2018"/>
    <s v="TRANSACCIONES DEL DIA 08/25/2018 RECURSOS HUMANOS"/>
    <n v="24.92"/>
    <n v="0"/>
    <s v="PLAZA LAS AMERICAS"/>
    <x v="0"/>
  </r>
  <r>
    <n v="32"/>
    <d v="2018-12-31T00:00:00"/>
    <x v="1"/>
    <x v="1"/>
    <x v="0"/>
    <s v="SERVICIOS PERSONALES"/>
    <s v="CIERRE DE ANIO FISCAL"/>
    <s v="CIERRE_DE_CTAS_NOMINALES"/>
    <n v="0"/>
    <n v="24.92"/>
    <s v="PLAZA LAS AMERICAS"/>
    <x v="0"/>
  </r>
  <r>
    <n v="33"/>
    <d v="2018-12-31T00:00:00"/>
    <x v="1"/>
    <x v="1"/>
    <x v="0"/>
    <s v="ADMINISTRACION DE SUCURSALES"/>
    <s v="CIERRE DE ANIO FISCAL"/>
    <s v="CIERRE_DE_CTAS_NOMINALES"/>
    <n v="0"/>
    <n v="175.7"/>
    <s v="CORONADO"/>
    <x v="0"/>
  </r>
  <r>
    <n v="33"/>
    <d v="2018-11-09T00:00:00"/>
    <x v="5"/>
    <x v="5"/>
    <x v="0"/>
    <s v="CAJA"/>
    <s v="PAGO NOMINA QUINCENA 1 NOVIEMBRE 2018"/>
    <s v="TRANSACCIONES DEL DIA 11/09/2018 RECURSOS HUMANOS"/>
    <n v="209.41"/>
    <n v="0"/>
    <s v="CORONADO"/>
    <x v="0"/>
  </r>
  <r>
    <n v="33"/>
    <d v="2018-11-24T00:00:00"/>
    <x v="5"/>
    <x v="5"/>
    <x v="0"/>
    <s v="CAJA"/>
    <s v="PAGO NOMINA QUINCENA 2 NOVIEMBRE 2018"/>
    <s v="TRANSACCIONES DEL DIA 11/24/2018 RECURSOS HUMANOS"/>
    <n v="54.42"/>
    <n v="0"/>
    <s v="CORONADO"/>
    <x v="0"/>
  </r>
  <r>
    <n v="33"/>
    <d v="2018-12-10T00:00:00"/>
    <x v="1"/>
    <x v="1"/>
    <x v="0"/>
    <s v="CAJA"/>
    <s v="PAGO NOMINA QUINCENA 1 DICIEMBRE 2018"/>
    <s v="TRANSACCIONES DEL DIA 12/10/2018 RECURSOS HUMANOS"/>
    <n v="29.29"/>
    <n v="0"/>
    <s v="CORONADO"/>
    <x v="0"/>
  </r>
  <r>
    <n v="33"/>
    <d v="2018-12-31T00:00:00"/>
    <x v="1"/>
    <x v="1"/>
    <x v="0"/>
    <s v="CAJA"/>
    <s v="CIERRE DE ANIO FISCAL"/>
    <s v="CIERRE_DE_CTAS_NOMINALES"/>
    <n v="0"/>
    <n v="909.37"/>
    <s v="CORONADO"/>
    <x v="0"/>
  </r>
  <r>
    <n v="33"/>
    <d v="2018-10-25T00:00:00"/>
    <x v="0"/>
    <x v="0"/>
    <x v="0"/>
    <s v="SERVICIOS PERSONALES"/>
    <s v="PAGO NOMINA QUINCENA 2 OCTUBRE 2018"/>
    <s v="TRANSACCIONES DEL DIA 10/25/2018 RECURSOS HUMANOS"/>
    <n v="33.96"/>
    <n v="0"/>
    <s v="CORONADO"/>
    <x v="0"/>
  </r>
  <r>
    <n v="33"/>
    <d v="2018-12-19T00:00:00"/>
    <x v="1"/>
    <x v="1"/>
    <x v="0"/>
    <s v="SERVICIOS PERSONALES"/>
    <s v="PAGO NOMINA QUINCENA 2 DICIEMBRE 2018"/>
    <s v="TRANSACCIONES DEL DIA 12/19/2018 RECURSOS HUMANOS"/>
    <n v="17.63"/>
    <n v="0"/>
    <s v="CORONADO"/>
    <x v="0"/>
  </r>
  <r>
    <n v="33"/>
    <d v="2018-12-31T00:00:00"/>
    <x v="1"/>
    <x v="1"/>
    <x v="0"/>
    <s v="SERVICIOS PERSONALES"/>
    <s v="CIERRE DE ANIO FISCAL"/>
    <s v="CIERRE_DE_CTAS_NOMINALES"/>
    <n v="0"/>
    <n v="449.02"/>
    <s v="CORONADO"/>
    <x v="0"/>
  </r>
  <r>
    <n v="34"/>
    <d v="2018-09-10T00:00:00"/>
    <x v="4"/>
    <x v="4"/>
    <x v="0"/>
    <s v="ADMINISTRACION DE SUCURSALES"/>
    <s v="PAGO NOMINA QUINCENA 1 SEPTIEMBRE 2018"/>
    <s v="TRANSACCIONES DEL DIA 09/10/2018 RECURSOS HUMANOS"/>
    <n v="26.81"/>
    <n v="0"/>
    <s v="ALBROOK MALL"/>
    <x v="0"/>
  </r>
  <r>
    <n v="34"/>
    <d v="2018-11-09T00:00:00"/>
    <x v="5"/>
    <x v="5"/>
    <x v="0"/>
    <s v="ADMINISTRACION DE SUCURSALES"/>
    <s v="PAGO NOMINA QUINCENA 1 NOVIEMBRE 2018"/>
    <s v="TRANSACCIONES DEL DIA 11/09/2018 RECURSOS HUMANOS"/>
    <n v="24.09"/>
    <n v="0"/>
    <s v="ALBROOK MALL"/>
    <x v="0"/>
  </r>
  <r>
    <n v="34"/>
    <d v="2018-12-31T00:00:00"/>
    <x v="1"/>
    <x v="1"/>
    <x v="0"/>
    <s v="ADMINISTRACION DE SUCURSALES"/>
    <s v="CIERRE DE ANIO FISCAL"/>
    <s v="CIERRE_DE_CTAS_NOMINALES"/>
    <n v="0"/>
    <n v="50.9"/>
    <s v="ALBROOK MALL"/>
    <x v="0"/>
  </r>
  <r>
    <n v="34"/>
    <d v="2018-06-09T00:00:00"/>
    <x v="2"/>
    <x v="2"/>
    <x v="0"/>
    <s v="CAJA"/>
    <s v="PAGO NOMINA QUINCENA 1 JUNIO 2018"/>
    <s v="TRANSACCIONES DEL DIA 06/09/2018 RECURSOS HUMANOS"/>
    <n v="404.26"/>
    <n v="0"/>
    <s v="ALBROOK MALL"/>
    <x v="0"/>
  </r>
  <r>
    <n v="34"/>
    <d v="2018-06-25T00:00:00"/>
    <x v="2"/>
    <x v="2"/>
    <x v="0"/>
    <s v="CAJA"/>
    <s v="PAGO NOMINA QUINCENA 2 JUNIO 2018"/>
    <s v="TRANSACCIONES DEL DIA 06/25/2018 RECURSOS HUMANOS"/>
    <n v="481.94"/>
    <n v="0"/>
    <s v="ALBROOK MALL"/>
    <x v="0"/>
  </r>
  <r>
    <n v="34"/>
    <d v="2018-07-10T00:00:00"/>
    <x v="6"/>
    <x v="6"/>
    <x v="0"/>
    <s v="CAJA"/>
    <s v="PAGO NOMINA QUINCENA 1 JULIO 2018"/>
    <s v="TRANSACCIONES DEL DIA 07/10/2018 RECURSOS HUMANOS"/>
    <n v="380.09"/>
    <n v="0"/>
    <s v="ALBROOK MALL"/>
    <x v="0"/>
  </r>
  <r>
    <n v="34"/>
    <d v="2018-07-25T00:00:00"/>
    <x v="6"/>
    <x v="6"/>
    <x v="0"/>
    <s v="CAJA"/>
    <s v="PAGO NOMINA QUINCENA 2 JULIO 2018"/>
    <s v="TRANSACCIONES DEL DIA 07/25/2018 RECURSOS HUMANOS"/>
    <n v="417.96"/>
    <n v="0"/>
    <s v="ALBROOK MALL"/>
    <x v="0"/>
  </r>
  <r>
    <n v="34"/>
    <d v="2018-08-10T00:00:00"/>
    <x v="3"/>
    <x v="3"/>
    <x v="0"/>
    <s v="CAJA"/>
    <s v="PAGO NOMINA QUINCENA 1 AGOSTO 2018"/>
    <s v="TRANSACCIONES DEL DIA 08/10/2018 RECURSOS HUMANOS"/>
    <n v="365.79"/>
    <n v="0"/>
    <s v="ALBROOK MALL"/>
    <x v="0"/>
  </r>
  <r>
    <n v="34"/>
    <d v="2018-08-25T00:00:00"/>
    <x v="3"/>
    <x v="3"/>
    <x v="0"/>
    <s v="CAJA"/>
    <s v="PAGO NOMINA QUINCENA 2 AGOSTO 2018"/>
    <s v="TRANSACCIONES DEL DIA 08/25/2018 RECURSOS HUMANOS"/>
    <n v="451.51"/>
    <n v="0"/>
    <s v="ALBROOK MALL"/>
    <x v="0"/>
  </r>
  <r>
    <n v="34"/>
    <d v="2018-09-10T00:00:00"/>
    <x v="4"/>
    <x v="4"/>
    <x v="0"/>
    <s v="CAJA"/>
    <s v="PAGO NOMINA QUINCENA 1 SEPTIEMBRE 2018"/>
    <s v="TRANSACCIONES DEL DIA 09/10/2018 RECURSOS HUMANOS"/>
    <n v="540.01"/>
    <n v="0"/>
    <s v="ALBROOK MALL"/>
    <x v="0"/>
  </r>
  <r>
    <n v="34"/>
    <d v="2018-09-25T00:00:00"/>
    <x v="4"/>
    <x v="4"/>
    <x v="0"/>
    <s v="CAJA"/>
    <s v="PAGO NOMINA QUINCENA 2 SEPTIEMBRE 2018"/>
    <s v="TRANSACCIONES DEL DIA 09/25/2018 RECURSOS HUMANOS"/>
    <n v="591.12"/>
    <n v="0"/>
    <s v="ALBROOK MALL"/>
    <x v="0"/>
  </r>
  <r>
    <n v="34"/>
    <d v="2018-10-10T00:00:00"/>
    <x v="0"/>
    <x v="0"/>
    <x v="0"/>
    <s v="CAJA"/>
    <s v="PAGO NOMINA QUINCENA 1 OCTUBRE 2018"/>
    <s v="TRANSACCIONES DEL DIA 10/10/2018 RECURSOS HUMANOS"/>
    <n v="322.37"/>
    <n v="0"/>
    <s v="ALBROOK MALL"/>
    <x v="0"/>
  </r>
  <r>
    <n v="34"/>
    <d v="2018-10-25T00:00:00"/>
    <x v="0"/>
    <x v="0"/>
    <x v="0"/>
    <s v="CAJA"/>
    <s v="PAGO NOMINA QUINCENA 2 OCTUBRE 2018"/>
    <s v="TRANSACCIONES DEL DIA 10/25/2018 RECURSOS HUMANOS"/>
    <n v="359.5"/>
    <n v="0"/>
    <s v="ALBROOK MALL"/>
    <x v="0"/>
  </r>
  <r>
    <n v="34"/>
    <d v="2018-11-09T00:00:00"/>
    <x v="5"/>
    <x v="5"/>
    <x v="0"/>
    <s v="CAJA"/>
    <s v="PAGO NOMINA QUINCENA 1 NOVIEMBRE 2018"/>
    <s v="TRANSACCIONES DEL DIA 11/09/2018 RECURSOS HUMANOS"/>
    <n v="467.29"/>
    <n v="0"/>
    <s v="ALBROOK MALL"/>
    <x v="0"/>
  </r>
  <r>
    <n v="34"/>
    <d v="2018-11-24T00:00:00"/>
    <x v="5"/>
    <x v="5"/>
    <x v="0"/>
    <s v="CAJA"/>
    <s v="PAGO NOMINA QUINCENA 2 NOVIEMBRE 2018"/>
    <s v="TRANSACCIONES DEL DIA 11/24/2018 RECURSOS HUMANOS"/>
    <n v="563.71"/>
    <n v="0"/>
    <s v="ALBROOK MALL"/>
    <x v="0"/>
  </r>
  <r>
    <n v="34"/>
    <d v="2018-11-29T00:00:00"/>
    <x v="5"/>
    <x v="5"/>
    <x v="0"/>
    <s v="CAJA"/>
    <s v="PLANILLAS DE LIQUIDACIONES NOV 2018"/>
    <s v="TRANSACCIONES DEL DIA 11/29/2018 RECURSOS HUMANOS"/>
    <n v="15.62"/>
    <n v="0"/>
    <s v="ALBROOK MALL"/>
    <x v="0"/>
  </r>
  <r>
    <n v="34"/>
    <d v="2018-12-10T00:00:00"/>
    <x v="1"/>
    <x v="1"/>
    <x v="0"/>
    <s v="CAJA"/>
    <s v="PAGO NOMINA QUINCENA 1 DICIEMBRE 2018"/>
    <s v="TRANSACCIONES DEL DIA 12/10/2018 RECURSOS HUMANOS"/>
    <n v="284.25"/>
    <n v="0"/>
    <s v="ALBROOK MALL"/>
    <x v="0"/>
  </r>
  <r>
    <n v="34"/>
    <d v="2018-12-19T00:00:00"/>
    <x v="1"/>
    <x v="1"/>
    <x v="0"/>
    <s v="CAJA"/>
    <s v="PAGO NOMINA QUINCENA 2 DICIEMBRE 2018"/>
    <s v="TRANSACCIONES DEL DIA 12/19/2018 RECURSOS HUMANOS"/>
    <n v="410.5"/>
    <n v="0"/>
    <s v="ALBROOK MALL"/>
    <x v="0"/>
  </r>
  <r>
    <n v="34"/>
    <d v="2018-12-31T00:00:00"/>
    <x v="1"/>
    <x v="1"/>
    <x v="0"/>
    <s v="CAJA"/>
    <s v="CIERRE DE ANIO FISCAL"/>
    <s v="CIERRE_DE_CTAS_NOMINALES"/>
    <n v="0"/>
    <n v="9547.69"/>
    <s v="ALBROOK MALL"/>
    <x v="0"/>
  </r>
  <r>
    <n v="34"/>
    <d v="2018-06-09T00:00:00"/>
    <x v="2"/>
    <x v="2"/>
    <x v="0"/>
    <s v="SERVICIOS PERSONALES"/>
    <s v="PAGO NOMINA QUINCENA 1 JUNIO 2018"/>
    <s v="TRANSACCIONES DEL DIA 06/09/2018 RECURSOS HUMANOS"/>
    <n v="17.350000000000001"/>
    <n v="0"/>
    <s v="ALBROOK MALL"/>
    <x v="0"/>
  </r>
  <r>
    <n v="34"/>
    <d v="2018-06-25T00:00:00"/>
    <x v="2"/>
    <x v="2"/>
    <x v="0"/>
    <s v="SERVICIOS PERSONALES"/>
    <s v="PAGO NOMINA QUINCENA 2 JUNIO 2018"/>
    <s v="TRANSACCIONES DEL DIA 06/25/2018 RECURSOS HUMANOS"/>
    <n v="15.68"/>
    <n v="0"/>
    <s v="ALBROOK MALL"/>
    <x v="0"/>
  </r>
  <r>
    <n v="34"/>
    <d v="2018-07-10T00:00:00"/>
    <x v="6"/>
    <x v="6"/>
    <x v="0"/>
    <s v="SERVICIOS PERSONALES"/>
    <s v="PAGO NOMINA QUINCENA 1 JULIO 2018"/>
    <s v="TRANSACCIONES DEL DIA 07/10/2018 RECURSOS HUMANOS"/>
    <n v="45.96"/>
    <n v="0"/>
    <s v="ALBROOK MALL"/>
    <x v="0"/>
  </r>
  <r>
    <n v="34"/>
    <d v="2018-07-25T00:00:00"/>
    <x v="6"/>
    <x v="6"/>
    <x v="0"/>
    <s v="SERVICIOS PERSONALES"/>
    <s v="PAGO NOMINA QUINCENA 2 JULIO 2018"/>
    <s v="TRANSACCIONES DEL DIA 07/25/2018 RECURSOS HUMANOS"/>
    <n v="34.340000000000003"/>
    <n v="0"/>
    <s v="ALBROOK MALL"/>
    <x v="0"/>
  </r>
  <r>
    <n v="34"/>
    <d v="2018-08-10T00:00:00"/>
    <x v="3"/>
    <x v="3"/>
    <x v="0"/>
    <s v="SERVICIOS PERSONALES"/>
    <s v="PAGO NOMINA QUINCENA 1 AGOSTO 2018"/>
    <s v="TRANSACCIONES DEL DIA 08/10/2018 RECURSOS HUMANOS"/>
    <n v="17.829999999999998"/>
    <n v="0"/>
    <s v="ALBROOK MALL"/>
    <x v="0"/>
  </r>
  <r>
    <n v="34"/>
    <d v="2018-09-10T00:00:00"/>
    <x v="4"/>
    <x v="4"/>
    <x v="0"/>
    <s v="SERVICIOS PERSONALES"/>
    <s v="PAGO NOMINA QUINCENA 1 SEPTIEMBRE 2018"/>
    <s v="TRANSACCIONES DEL DIA 09/10/2018 RECURSOS HUMANOS"/>
    <n v="30.17"/>
    <n v="0"/>
    <s v="ALBROOK MALL"/>
    <x v="0"/>
  </r>
  <r>
    <n v="34"/>
    <d v="2018-09-25T00:00:00"/>
    <x v="4"/>
    <x v="4"/>
    <x v="0"/>
    <s v="SERVICIOS PERSONALES"/>
    <s v="PAGO NOMINA QUINCENA 2 SEPTIEMBRE 2018"/>
    <s v="TRANSACCIONES DEL DIA 09/25/2018 RECURSOS HUMANOS"/>
    <n v="33.92"/>
    <n v="0"/>
    <s v="ALBROOK MALL"/>
    <x v="0"/>
  </r>
  <r>
    <n v="34"/>
    <d v="2018-10-10T00:00:00"/>
    <x v="0"/>
    <x v="0"/>
    <x v="0"/>
    <s v="SERVICIOS PERSONALES"/>
    <s v="PAGO NOMINA QUINCENA 1 OCTUBRE 2018"/>
    <s v="TRANSACCIONES DEL DIA 10/10/2018 RECURSOS HUMANOS"/>
    <n v="17.760000000000002"/>
    <n v="0"/>
    <s v="ALBROOK MALL"/>
    <x v="0"/>
  </r>
  <r>
    <n v="34"/>
    <d v="2018-10-25T00:00:00"/>
    <x v="0"/>
    <x v="0"/>
    <x v="0"/>
    <s v="SERVICIOS PERSONALES"/>
    <s v="PAGO NOMINA QUINCENA 2 OCTUBRE 2018"/>
    <s v="TRANSACCIONES DEL DIA 10/25/2018 RECURSOS HUMANOS"/>
    <n v="53.28"/>
    <n v="0"/>
    <s v="ALBROOK MALL"/>
    <x v="0"/>
  </r>
  <r>
    <n v="34"/>
    <d v="2018-11-09T00:00:00"/>
    <x v="5"/>
    <x v="5"/>
    <x v="0"/>
    <s v="SERVICIOS PERSONALES"/>
    <s v="PAGO NOMINA QUINCENA 1 NOVIEMBRE 2018"/>
    <s v="TRANSACCIONES DEL DIA 11/09/2018 RECURSOS HUMANOS"/>
    <n v="64.58"/>
    <n v="0"/>
    <s v="ALBROOK MALL"/>
    <x v="0"/>
  </r>
  <r>
    <n v="34"/>
    <d v="2018-11-24T00:00:00"/>
    <x v="5"/>
    <x v="5"/>
    <x v="0"/>
    <s v="SERVICIOS PERSONALES"/>
    <s v="PAGO NOMINA QUINCENA 2 NOVIEMBRE 2018"/>
    <s v="TRANSACCIONES DEL DIA 11/24/2018 RECURSOS HUMANOS"/>
    <n v="38.840000000000003"/>
    <n v="0"/>
    <s v="ALBROOK MALL"/>
    <x v="0"/>
  </r>
  <r>
    <n v="34"/>
    <d v="2018-12-10T00:00:00"/>
    <x v="1"/>
    <x v="1"/>
    <x v="0"/>
    <s v="SERVICIOS PERSONALES"/>
    <s v="PAGO NOMINA QUINCENA 1 DICIEMBRE 2018"/>
    <s v="TRANSACCIONES DEL DIA 12/10/2018 RECURSOS HUMANOS"/>
    <n v="74.66"/>
    <n v="0"/>
    <s v="ALBROOK MALL"/>
    <x v="0"/>
  </r>
  <r>
    <n v="34"/>
    <d v="2018-12-19T00:00:00"/>
    <x v="1"/>
    <x v="1"/>
    <x v="0"/>
    <s v="SERVICIOS PERSONALES"/>
    <s v="PAGO NOMINA QUINCENA 2 DICIEMBRE 2018"/>
    <s v="TRANSACCIONES DEL DIA 12/19/2018 RECURSOS HUMANOS"/>
    <n v="15.55"/>
    <n v="0"/>
    <s v="ALBROOK MALL"/>
    <x v="0"/>
  </r>
  <r>
    <n v="34"/>
    <d v="2018-12-31T00:00:00"/>
    <x v="1"/>
    <x v="1"/>
    <x v="0"/>
    <s v="SERVICIOS PERSONALES"/>
    <s v="CIERRE DE ANIO FISCAL"/>
    <s v="CIERRE_DE_CTAS_NOMINALES"/>
    <n v="0"/>
    <n v="648.05999999999995"/>
    <s v="ALBROOK MALL"/>
    <x v="0"/>
  </r>
  <r>
    <n v="35"/>
    <d v="2018-08-10T00:00:00"/>
    <x v="3"/>
    <x v="3"/>
    <x v="0"/>
    <s v="ADMINISTRACION DE SUCURSALES"/>
    <s v="PAGO NOMINA QUINCENA 1 AGOSTO 2018"/>
    <s v="TRANSACCIONES DEL DIA 08/10/2018 RECURSOS HUMANOS"/>
    <n v="68.88"/>
    <n v="0"/>
    <s v="PANAMA PACIFICO"/>
    <x v="0"/>
  </r>
  <r>
    <n v="35"/>
    <d v="2018-12-31T00:00:00"/>
    <x v="1"/>
    <x v="1"/>
    <x v="0"/>
    <s v="ADMINISTRACION DE SUCURSALES"/>
    <s v="CIERRE DE ANIO FISCAL"/>
    <s v="CIERRE_DE_CTAS_NOMINALES"/>
    <n v="0"/>
    <n v="68.88"/>
    <s v="PANAMA PACIFICO"/>
    <x v="0"/>
  </r>
  <r>
    <n v="35"/>
    <d v="2018-07-25T00:00:00"/>
    <x v="6"/>
    <x v="6"/>
    <x v="0"/>
    <s v="CAJA"/>
    <s v="PAGO NOMINA QUINCENA 2 JULIO 2018"/>
    <s v="TRANSACCIONES DEL DIA 07/25/2018 RECURSOS HUMANOS"/>
    <n v="29.22"/>
    <n v="0"/>
    <s v="PANAMA PACIFICO"/>
    <x v="0"/>
  </r>
  <r>
    <n v="35"/>
    <d v="2018-10-10T00:00:00"/>
    <x v="0"/>
    <x v="0"/>
    <x v="0"/>
    <s v="CAJA"/>
    <s v="PAGO NOMINA QUINCENA 1 OCTUBRE 2018"/>
    <s v="TRANSACCIONES DEL DIA 10/10/2018 RECURSOS HUMANOS"/>
    <n v="96.53"/>
    <n v="0"/>
    <s v="PANAMA PACIFICO"/>
    <x v="0"/>
  </r>
  <r>
    <n v="35"/>
    <d v="2018-12-10T00:00:00"/>
    <x v="1"/>
    <x v="1"/>
    <x v="0"/>
    <s v="CAJA"/>
    <s v="PAGO NOMINA QUINCENA 1 DICIEMBRE 2018"/>
    <s v="TRANSACCIONES DEL DIA 12/10/2018 RECURSOS HUMANOS"/>
    <n v="40.72"/>
    <n v="0"/>
    <s v="PANAMA PACIFICO"/>
    <x v="0"/>
  </r>
  <r>
    <n v="35"/>
    <d v="2018-12-31T00:00:00"/>
    <x v="1"/>
    <x v="1"/>
    <x v="0"/>
    <s v="CAJA"/>
    <s v="CIERRE DE ANIO FISCAL"/>
    <s v="CIERRE_DE_CTAS_NOMINALES"/>
    <n v="0"/>
    <n v="596.84"/>
    <s v="PANAMA PACIFICO"/>
    <x v="0"/>
  </r>
  <r>
    <n v="35"/>
    <d v="2018-06-09T00:00:00"/>
    <x v="2"/>
    <x v="2"/>
    <x v="0"/>
    <s v="SERVICIOS PERSONALES"/>
    <s v="PAGO NOMINA QUINCENA 1 JUNIO 2018"/>
    <s v="TRANSACCIONES DEL DIA 06/09/2018 RECURSOS HUMANOS"/>
    <n v="51.66"/>
    <n v="0"/>
    <s v="PANAMA PACIFICO"/>
    <x v="0"/>
  </r>
  <r>
    <n v="35"/>
    <d v="2018-09-10T00:00:00"/>
    <x v="4"/>
    <x v="4"/>
    <x v="0"/>
    <s v="SERVICIOS PERSONALES"/>
    <s v="PAGO NOMINA QUINCENA 1 SEPTIEMBRE 2018"/>
    <s v="TRANSACCIONES DEL DIA 09/10/2018 RECURSOS HUMANOS"/>
    <n v="14.23"/>
    <n v="0"/>
    <s v="PANAMA PACIFICO"/>
    <x v="0"/>
  </r>
  <r>
    <n v="35"/>
    <d v="2018-09-25T00:00:00"/>
    <x v="4"/>
    <x v="4"/>
    <x v="0"/>
    <s v="SERVICIOS PERSONALES"/>
    <s v="PAGO NOMINA QUINCENA 2 SEPTIEMBRE 2018"/>
    <s v="TRANSACCIONES DEL DIA 09/25/2018 RECURSOS HUMANOS"/>
    <n v="26.86"/>
    <n v="0"/>
    <s v="PANAMA PACIFICO"/>
    <x v="0"/>
  </r>
  <r>
    <n v="35"/>
    <d v="2018-10-10T00:00:00"/>
    <x v="0"/>
    <x v="0"/>
    <x v="0"/>
    <s v="SERVICIOS PERSONALES"/>
    <s v="PAGO NOMINA QUINCENA 1 OCTUBRE 2018"/>
    <s v="TRANSACCIONES DEL DIA 10/10/2018 RECURSOS HUMANOS"/>
    <n v="26.62"/>
    <n v="0"/>
    <s v="PANAMA PACIFICO"/>
    <x v="0"/>
  </r>
  <r>
    <n v="35"/>
    <d v="2018-12-10T00:00:00"/>
    <x v="1"/>
    <x v="1"/>
    <x v="0"/>
    <s v="SERVICIOS PERSONALES"/>
    <s v="PAGO NOMINA QUINCENA 1 DICIEMBRE 2018"/>
    <s v="TRANSACCIONES DEL DIA 12/10/2018 RECURSOS HUMANOS"/>
    <n v="28.41"/>
    <n v="0"/>
    <s v="PANAMA PACIFICO"/>
    <x v="0"/>
  </r>
  <r>
    <n v="35"/>
    <d v="2018-12-19T00:00:00"/>
    <x v="1"/>
    <x v="1"/>
    <x v="0"/>
    <s v="SERVICIOS PERSONALES"/>
    <s v="PAGO NOMINA QUINCENA 2 DICIEMBRE 2018"/>
    <s v="TRANSACCIONES DEL DIA 12/19/2018 RECURSOS HUMANOS"/>
    <n v="26.62"/>
    <n v="0"/>
    <s v="PANAMA PACIFICO"/>
    <x v="0"/>
  </r>
  <r>
    <n v="35"/>
    <d v="2018-12-31T00:00:00"/>
    <x v="1"/>
    <x v="1"/>
    <x v="0"/>
    <s v="SERVICIOS PERSONALES"/>
    <s v="CIERRE DE ANIO FISCAL"/>
    <s v="CIERRE_DE_CTAS_NOMINALES"/>
    <n v="0"/>
    <n v="307.38"/>
    <s v="PANAMA PACIFICO"/>
    <x v="0"/>
  </r>
  <r>
    <n v="38"/>
    <d v="2018-06-25T00:00:00"/>
    <x v="2"/>
    <x v="2"/>
    <x v="0"/>
    <s v="CAJA"/>
    <s v="PAGO NOMINA QUINCENA 2 JUNIO 2018"/>
    <s v="TRANSACCIONES DEL DIA 06/25/2018 RECURSOS HUMANOS"/>
    <n v="88.07"/>
    <n v="0"/>
    <s v="ALBROOK"/>
    <x v="0"/>
  </r>
  <r>
    <n v="38"/>
    <d v="2018-07-10T00:00:00"/>
    <x v="6"/>
    <x v="6"/>
    <x v="0"/>
    <s v="CAJA"/>
    <s v="PAGO NOMINA QUINCENA 1 JULIO 2018"/>
    <s v="TRANSACCIONES DEL DIA 07/10/2018 RECURSOS HUMANOS"/>
    <n v="70.97"/>
    <n v="0"/>
    <s v="ALBROOK"/>
    <x v="0"/>
  </r>
  <r>
    <n v="38"/>
    <d v="2018-07-25T00:00:00"/>
    <x v="6"/>
    <x v="6"/>
    <x v="0"/>
    <s v="CAJA"/>
    <s v="PAGO NOMINA QUINCENA 2 JULIO 2018"/>
    <s v="TRANSACCIONES DEL DIA 07/25/2018 RECURSOS HUMANOS"/>
    <n v="211.01"/>
    <n v="0"/>
    <s v="ALBROOK"/>
    <x v="0"/>
  </r>
  <r>
    <n v="38"/>
    <d v="2018-08-10T00:00:00"/>
    <x v="3"/>
    <x v="3"/>
    <x v="0"/>
    <s v="CAJA"/>
    <s v="PAGO NOMINA QUINCENA 1 AGOSTO 2018"/>
    <s v="TRANSACCIONES DEL DIA 08/10/2018 RECURSOS HUMANOS"/>
    <n v="30.02"/>
    <n v="0"/>
    <s v="ALBROOK"/>
    <x v="0"/>
  </r>
  <r>
    <n v="38"/>
    <d v="2018-08-25T00:00:00"/>
    <x v="3"/>
    <x v="3"/>
    <x v="0"/>
    <s v="CAJA"/>
    <s v="PAGO NOMINA QUINCENA 2 AGOSTO 2018"/>
    <s v="TRANSACCIONES DEL DIA 08/25/2018 RECURSOS HUMANOS"/>
    <n v="83.43"/>
    <n v="0"/>
    <s v="ALBROOK"/>
    <x v="0"/>
  </r>
  <r>
    <n v="38"/>
    <d v="2018-09-10T00:00:00"/>
    <x v="4"/>
    <x v="4"/>
    <x v="0"/>
    <s v="CAJA"/>
    <s v="PAGO NOMINA QUINCENA 1 SEPTIEMBRE 2018"/>
    <s v="TRANSACCIONES DEL DIA 09/10/2018 RECURSOS HUMANOS"/>
    <n v="100.66"/>
    <n v="0"/>
    <s v="ALBROOK"/>
    <x v="0"/>
  </r>
  <r>
    <n v="38"/>
    <d v="2018-09-25T00:00:00"/>
    <x v="4"/>
    <x v="4"/>
    <x v="0"/>
    <s v="CAJA"/>
    <s v="PAGO NOMINA QUINCENA 2 SEPTIEMBRE 2018"/>
    <s v="TRANSACCIONES DEL DIA 09/25/2018 RECURSOS HUMANOS"/>
    <n v="190.22"/>
    <n v="0"/>
    <s v="ALBROOK"/>
    <x v="0"/>
  </r>
  <r>
    <n v="38"/>
    <d v="2018-10-10T00:00:00"/>
    <x v="0"/>
    <x v="0"/>
    <x v="0"/>
    <s v="CAJA"/>
    <s v="PAGO NOMINA QUINCENA 1 OCTUBRE 2018"/>
    <s v="TRANSACCIONES DEL DIA 10/10/2018 RECURSOS HUMANOS"/>
    <n v="108.73"/>
    <n v="0"/>
    <s v="ALBROOK"/>
    <x v="0"/>
  </r>
  <r>
    <n v="38"/>
    <d v="2018-10-25T00:00:00"/>
    <x v="0"/>
    <x v="0"/>
    <x v="0"/>
    <s v="CAJA"/>
    <s v="PAGO NOMINA QUINCENA 2 OCTUBRE 2018"/>
    <s v="TRANSACCIONES DEL DIA 10/25/2018 RECURSOS HUMANOS"/>
    <n v="133.29"/>
    <n v="0"/>
    <s v="ALBROOK"/>
    <x v="0"/>
  </r>
  <r>
    <n v="38"/>
    <d v="2018-11-09T00:00:00"/>
    <x v="5"/>
    <x v="5"/>
    <x v="0"/>
    <s v="CAJA"/>
    <s v="PAGO NOMINA QUINCENA 1 NOVIEMBRE 2018"/>
    <s v="TRANSACCIONES DEL DIA 11/09/2018 RECURSOS HUMANOS"/>
    <n v="78.69"/>
    <n v="0"/>
    <s v="ALBROOK"/>
    <x v="0"/>
  </r>
  <r>
    <n v="38"/>
    <d v="2018-11-24T00:00:00"/>
    <x v="5"/>
    <x v="5"/>
    <x v="0"/>
    <s v="CAJA"/>
    <s v="PAGO NOMINA QUINCENA 2 NOVIEMBRE 2018"/>
    <s v="TRANSACCIONES DEL DIA 11/24/2018 RECURSOS HUMANOS"/>
    <n v="236.28"/>
    <n v="0"/>
    <s v="ALBROOK"/>
    <x v="0"/>
  </r>
  <r>
    <n v="38"/>
    <d v="2018-12-10T00:00:00"/>
    <x v="1"/>
    <x v="1"/>
    <x v="0"/>
    <s v="CAJA"/>
    <s v="PAGO NOMINA QUINCENA 1 DICIEMBRE 2018"/>
    <s v="TRANSACCIONES DEL DIA 12/10/2018 RECURSOS HUMANOS"/>
    <n v="24.74"/>
    <n v="0"/>
    <s v="ALBROOK"/>
    <x v="0"/>
  </r>
  <r>
    <n v="38"/>
    <d v="2018-12-19T00:00:00"/>
    <x v="1"/>
    <x v="1"/>
    <x v="0"/>
    <s v="CAJA"/>
    <s v="PAGO NOMINA QUINCENA 2 DICIEMBRE 2018"/>
    <s v="TRANSACCIONES DEL DIA 12/19/2018 RECURSOS HUMANOS"/>
    <n v="132.25"/>
    <n v="0"/>
    <s v="ALBROOK"/>
    <x v="0"/>
  </r>
  <r>
    <n v="38"/>
    <d v="2018-12-31T00:00:00"/>
    <x v="1"/>
    <x v="1"/>
    <x v="0"/>
    <s v="CAJA"/>
    <s v="CIERRE DE ANIO FISCAL"/>
    <s v="CIERRE_DE_CTAS_NOMINALES"/>
    <n v="0"/>
    <n v="2899.26"/>
    <s v="ALBROOK"/>
    <x v="0"/>
  </r>
  <r>
    <n v="38"/>
    <d v="2018-07-10T00:00:00"/>
    <x v="6"/>
    <x v="6"/>
    <x v="0"/>
    <s v="SERVICIOS PERSONALES"/>
    <s v="PAGO NOMINA QUINCENA 1 JULIO 2018"/>
    <s v="TRANSACCIONES DEL DIA 07/10/2018 RECURSOS HUMANOS"/>
    <n v="31.42"/>
    <n v="0"/>
    <s v="ALBROOK"/>
    <x v="0"/>
  </r>
  <r>
    <n v="38"/>
    <d v="2018-07-25T00:00:00"/>
    <x v="6"/>
    <x v="6"/>
    <x v="0"/>
    <s v="SERVICIOS PERSONALES"/>
    <s v="PAGO NOMINA QUINCENA 2 JULIO 2018"/>
    <s v="TRANSACCIONES DEL DIA 07/25/2018 RECURSOS HUMANOS"/>
    <n v="63.84"/>
    <n v="0"/>
    <s v="ALBROOK"/>
    <x v="0"/>
  </r>
  <r>
    <n v="38"/>
    <d v="2018-08-10T00:00:00"/>
    <x v="3"/>
    <x v="3"/>
    <x v="0"/>
    <s v="SERVICIOS PERSONALES"/>
    <s v="PAGO NOMINA QUINCENA 1 AGOSTO 2018"/>
    <s v="TRANSACCIONES DEL DIA 08/10/2018 RECURSOS HUMANOS"/>
    <n v="22.58"/>
    <n v="0"/>
    <s v="ALBROOK"/>
    <x v="0"/>
  </r>
  <r>
    <n v="38"/>
    <d v="2018-12-31T00:00:00"/>
    <x v="1"/>
    <x v="1"/>
    <x v="0"/>
    <s v="SERVICIOS PERSONALES"/>
    <s v="CIERRE DE ANIO FISCAL"/>
    <s v="CIERRE_DE_CTAS_NOMINALES"/>
    <n v="0"/>
    <n v="186.53"/>
    <s v="ALBROOK"/>
    <x v="0"/>
  </r>
  <r>
    <n v="39"/>
    <d v="2018-12-31T00:00:00"/>
    <x v="1"/>
    <x v="1"/>
    <x v="0"/>
    <s v="ADMINISTRACION DE SUCURSALES"/>
    <s v="CIERRE DE ANIO FISCAL"/>
    <s v="CIERRE_DE_CTAS_NOMINALES"/>
    <n v="0"/>
    <n v="71.959999999999994"/>
    <s v="SUCURSAL DE VISTA ALEGRE"/>
    <x v="0"/>
  </r>
  <r>
    <n v="39"/>
    <d v="2018-06-09T00:00:00"/>
    <x v="2"/>
    <x v="2"/>
    <x v="0"/>
    <s v="CAJA"/>
    <s v="PAGO NOMINA QUINCENA 1 JUNIO 2018"/>
    <s v="TRANSACCIONES DEL DIA 06/09/2018 RECURSOS HUMANOS"/>
    <n v="147.52000000000001"/>
    <n v="0"/>
    <s v="SUCURSAL DE VISTA ALEGRE"/>
    <x v="0"/>
  </r>
  <r>
    <n v="39"/>
    <d v="2018-06-25T00:00:00"/>
    <x v="2"/>
    <x v="2"/>
    <x v="0"/>
    <s v="CAJA"/>
    <s v="PAGO NOMINA QUINCENA 2 JUNIO 2018"/>
    <s v="TRANSACCIONES DEL DIA 06/25/2018 RECURSOS HUMANOS"/>
    <n v="94.97"/>
    <n v="0"/>
    <s v="SUCURSAL DE VISTA ALEGRE"/>
    <x v="0"/>
  </r>
  <r>
    <n v="39"/>
    <d v="2018-07-10T00:00:00"/>
    <x v="6"/>
    <x v="6"/>
    <x v="0"/>
    <s v="CAJA"/>
    <s v="PAGO NOMINA QUINCENA 1 JULIO 2018"/>
    <s v="TRANSACCIONES DEL DIA 07/10/2018 RECURSOS HUMANOS"/>
    <n v="33.25"/>
    <n v="0"/>
    <s v="SUCURSAL DE VISTA ALEGRE"/>
    <x v="0"/>
  </r>
  <r>
    <n v="39"/>
    <d v="2018-07-25T00:00:00"/>
    <x v="6"/>
    <x v="6"/>
    <x v="0"/>
    <s v="CAJA"/>
    <s v="PAGO NOMINA QUINCENA 2 JULIO 2018"/>
    <s v="TRANSACCIONES DEL DIA 07/25/2018 RECURSOS HUMANOS"/>
    <n v="123.9"/>
    <n v="0"/>
    <s v="SUCURSAL DE VISTA ALEGRE"/>
    <x v="0"/>
  </r>
  <r>
    <n v="39"/>
    <d v="2018-08-10T00:00:00"/>
    <x v="3"/>
    <x v="3"/>
    <x v="0"/>
    <s v="CAJA"/>
    <s v="PAGO NOMINA QUINCENA 1 AGOSTO 2018"/>
    <s v="TRANSACCIONES DEL DIA 08/10/2018 RECURSOS HUMANOS"/>
    <n v="86.54"/>
    <n v="0"/>
    <s v="SUCURSAL DE VISTA ALEGRE"/>
    <x v="0"/>
  </r>
  <r>
    <n v="39"/>
    <d v="2018-08-25T00:00:00"/>
    <x v="3"/>
    <x v="3"/>
    <x v="0"/>
    <s v="CAJA"/>
    <s v="PAGO NOMINA QUINCENA 2 AGOSTO 2018"/>
    <s v="TRANSACCIONES DEL DIA 08/25/2018 RECURSOS HUMANOS"/>
    <n v="323.60000000000002"/>
    <n v="0"/>
    <s v="SUCURSAL DE VISTA ALEGRE"/>
    <x v="0"/>
  </r>
  <r>
    <n v="39"/>
    <d v="2018-09-10T00:00:00"/>
    <x v="4"/>
    <x v="4"/>
    <x v="0"/>
    <s v="CAJA"/>
    <s v="PAGO NOMINA QUINCENA 1 SEPTIEMBRE 2018"/>
    <s v="TRANSACCIONES DEL DIA 09/10/2018 RECURSOS HUMANOS"/>
    <n v="128.56"/>
    <n v="0"/>
    <s v="SUCURSAL DE VISTA ALEGRE"/>
    <x v="0"/>
  </r>
  <r>
    <n v="39"/>
    <d v="2018-09-25T00:00:00"/>
    <x v="4"/>
    <x v="4"/>
    <x v="0"/>
    <s v="CAJA"/>
    <s v="PAGO NOMINA QUINCENA 2 SEPTIEMBRE 2018"/>
    <s v="TRANSACCIONES DEL DIA 09/25/2018 RECURSOS HUMANOS"/>
    <n v="396.15"/>
    <n v="0"/>
    <s v="SUCURSAL DE VISTA ALEGRE"/>
    <x v="0"/>
  </r>
  <r>
    <n v="39"/>
    <d v="2018-10-10T00:00:00"/>
    <x v="0"/>
    <x v="0"/>
    <x v="0"/>
    <s v="CAJA"/>
    <s v="PAGO NOMINA QUINCENA 1 OCTUBRE 2018"/>
    <s v="TRANSACCIONES DEL DIA 10/10/2018 RECURSOS HUMANOS"/>
    <n v="210.3"/>
    <n v="0"/>
    <s v="SUCURSAL DE VISTA ALEGRE"/>
    <x v="0"/>
  </r>
  <r>
    <n v="39"/>
    <d v="2018-10-25T00:00:00"/>
    <x v="0"/>
    <x v="0"/>
    <x v="0"/>
    <s v="CAJA"/>
    <s v="PAGO NOMINA QUINCENA 2 OCTUBRE 2018"/>
    <s v="TRANSACCIONES DEL DIA 10/25/2018 RECURSOS HUMANOS"/>
    <n v="221.42"/>
    <n v="0"/>
    <s v="SUCURSAL DE VISTA ALEGRE"/>
    <x v="0"/>
  </r>
  <r>
    <n v="39"/>
    <d v="2018-11-09T00:00:00"/>
    <x v="5"/>
    <x v="5"/>
    <x v="0"/>
    <s v="CAJA"/>
    <s v="PAGO NOMINA QUINCENA 1 NOVIEMBRE 2018"/>
    <s v="TRANSACCIONES DEL DIA 11/09/2018 RECURSOS HUMANOS"/>
    <n v="93.58"/>
    <n v="0"/>
    <s v="SUCURSAL DE VISTA ALEGRE"/>
    <x v="0"/>
  </r>
  <r>
    <n v="39"/>
    <d v="2018-11-24T00:00:00"/>
    <x v="5"/>
    <x v="5"/>
    <x v="0"/>
    <s v="CAJA"/>
    <s v="PAGO NOMINA QUINCENA 2 NOVIEMBRE 2018"/>
    <s v="TRANSACCIONES DEL DIA 11/24/2018 RECURSOS HUMANOS"/>
    <n v="253.1"/>
    <n v="0"/>
    <s v="SUCURSAL DE VISTA ALEGRE"/>
    <x v="0"/>
  </r>
  <r>
    <n v="39"/>
    <d v="2018-12-10T00:00:00"/>
    <x v="1"/>
    <x v="1"/>
    <x v="0"/>
    <s v="CAJA"/>
    <s v="PAGO NOMINA QUINCENA 1 DICIEMBRE 2018"/>
    <s v="TRANSACCIONES DEL DIA 12/10/2018 RECURSOS HUMANOS"/>
    <n v="233.35"/>
    <n v="0"/>
    <s v="SUCURSAL DE VISTA ALEGRE"/>
    <x v="0"/>
  </r>
  <r>
    <n v="39"/>
    <d v="2018-12-19T00:00:00"/>
    <x v="1"/>
    <x v="1"/>
    <x v="0"/>
    <s v="CAJA"/>
    <s v="PAGO NOMINA QUINCENA 2 DICIEMBRE 2018"/>
    <s v="TRANSACCIONES DEL DIA 12/19/2018 RECURSOS HUMANOS"/>
    <n v="195.92"/>
    <n v="0"/>
    <s v="SUCURSAL DE VISTA ALEGRE"/>
    <x v="0"/>
  </r>
  <r>
    <n v="39"/>
    <d v="2018-12-31T00:00:00"/>
    <x v="1"/>
    <x v="1"/>
    <x v="0"/>
    <s v="CAJA"/>
    <s v="CIERRE DE ANIO FISCAL"/>
    <s v="CIERRE_DE_CTAS_NOMINALES"/>
    <n v="0"/>
    <n v="4838.25"/>
    <s v="SUCURSAL DE VISTA ALEGRE"/>
    <x v="0"/>
  </r>
  <r>
    <n v="39"/>
    <d v="2018-06-25T00:00:00"/>
    <x v="2"/>
    <x v="2"/>
    <x v="0"/>
    <s v="SERVICIOS PERSONALES"/>
    <s v="PAGO NOMINA QUINCENA 2 JUNIO 2018"/>
    <s v="TRANSACCIONES DEL DIA 06/25/2018 RECURSOS HUMANOS"/>
    <n v="58.8"/>
    <n v="0"/>
    <s v="SUCURSAL DE VISTA ALEGRE"/>
    <x v="0"/>
  </r>
  <r>
    <n v="39"/>
    <d v="2018-09-10T00:00:00"/>
    <x v="4"/>
    <x v="4"/>
    <x v="0"/>
    <s v="SERVICIOS PERSONALES"/>
    <s v="PAGO NOMINA QUINCENA 1 SEPTIEMBRE 2018"/>
    <s v="TRANSACCIONES DEL DIA 09/10/2018 RECURSOS HUMANOS"/>
    <n v="31.05"/>
    <n v="0"/>
    <s v="SUCURSAL DE VISTA ALEGRE"/>
    <x v="0"/>
  </r>
  <r>
    <n v="39"/>
    <d v="2018-09-25T00:00:00"/>
    <x v="4"/>
    <x v="4"/>
    <x v="0"/>
    <s v="SERVICIOS PERSONALES"/>
    <s v="PAGO NOMINA QUINCENA 2 SEPTIEMBRE 2018"/>
    <s v="TRANSACCIONES DEL DIA 09/25/2018 RECURSOS HUMANOS"/>
    <n v="32.17"/>
    <n v="0"/>
    <s v="SUCURSAL DE VISTA ALEGRE"/>
    <x v="0"/>
  </r>
  <r>
    <n v="39"/>
    <d v="2018-11-09T00:00:00"/>
    <x v="5"/>
    <x v="5"/>
    <x v="0"/>
    <s v="SERVICIOS PERSONALES"/>
    <s v="PAGO NOMINA QUINCENA 1 NOVIEMBRE 2018"/>
    <s v="TRANSACCIONES DEL DIA 11/09/2018 RECURSOS HUMANOS"/>
    <n v="39.01"/>
    <n v="0"/>
    <s v="SUCURSAL DE VISTA ALEGRE"/>
    <x v="0"/>
  </r>
  <r>
    <n v="39"/>
    <d v="2018-11-24T00:00:00"/>
    <x v="5"/>
    <x v="5"/>
    <x v="0"/>
    <s v="SERVICIOS PERSONALES"/>
    <s v="PAGO NOMINA QUINCENA 2 NOVIEMBRE 2018"/>
    <s v="TRANSACCIONES DEL DIA 11/24/2018 RECURSOS HUMANOS"/>
    <n v="57.12"/>
    <n v="0"/>
    <s v="SUCURSAL DE VISTA ALEGRE"/>
    <x v="0"/>
  </r>
  <r>
    <n v="39"/>
    <d v="2018-12-19T00:00:00"/>
    <x v="1"/>
    <x v="1"/>
    <x v="0"/>
    <s v="SERVICIOS PERSONALES"/>
    <s v="PAGO NOMINA QUINCENA 2 DICIEMBRE 2018"/>
    <s v="TRANSACCIONES DEL DIA 12/19/2018 RECURSOS HUMANOS"/>
    <n v="8.17"/>
    <n v="0"/>
    <s v="SUCURSAL DE VISTA ALEGRE"/>
    <x v="0"/>
  </r>
  <r>
    <n v="39"/>
    <d v="2018-12-31T00:00:00"/>
    <x v="1"/>
    <x v="1"/>
    <x v="0"/>
    <s v="SERVICIOS PERSONALES"/>
    <s v="CIERRE DE ANIO FISCAL"/>
    <s v="CIERRE_DE_CTAS_NOMINALES"/>
    <n v="0"/>
    <n v="339.32"/>
    <s v="SUCURSAL DE VISTA ALEGRE"/>
    <x v="0"/>
  </r>
  <r>
    <n v="40"/>
    <d v="2018-10-10T00:00:00"/>
    <x v="0"/>
    <x v="0"/>
    <x v="0"/>
    <s v="CAJA"/>
    <s v="PAGO NOMINA QUINCENA 1 OCTUBRE 2018"/>
    <s v="TRANSACCIONES DEL DIA 10/10/2018 RECURSOS HUMANOS"/>
    <n v="24.02"/>
    <n v="0"/>
    <s v="LAS TABLAS"/>
    <x v="0"/>
  </r>
  <r>
    <n v="40"/>
    <d v="2018-10-25T00:00:00"/>
    <x v="0"/>
    <x v="0"/>
    <x v="0"/>
    <s v="CAJA"/>
    <s v="PAGO NOMINA QUINCENA 2 OCTUBRE 2018"/>
    <s v="TRANSACCIONES DEL DIA 10/25/2018 RECURSOS HUMANOS"/>
    <n v="39.130000000000003"/>
    <n v="0"/>
    <s v="LAS TABLAS"/>
    <x v="0"/>
  </r>
  <r>
    <n v="40"/>
    <d v="2018-12-31T00:00:00"/>
    <x v="1"/>
    <x v="1"/>
    <x v="0"/>
    <s v="CAJA"/>
    <s v="CIERRE DE ANIO FISCAL"/>
    <s v="CIERRE_DE_CTAS_NOMINALES"/>
    <n v="0"/>
    <n v="153.74"/>
    <s v="LAS TABLAS"/>
    <x v="0"/>
  </r>
  <r>
    <n v="40"/>
    <d v="2018-12-31T00:00:00"/>
    <x v="1"/>
    <x v="1"/>
    <x v="0"/>
    <s v="SERVICIOS PERSONALES"/>
    <s v="CIERRE DE ANIO FISCAL"/>
    <s v="CIERRE_DE_CTAS_NOMINALES"/>
    <n v="0"/>
    <n v="554.63"/>
    <s v="LAS TABLAS"/>
    <x v="0"/>
  </r>
  <r>
    <n v="41"/>
    <d v="2018-08-10T00:00:00"/>
    <x v="3"/>
    <x v="3"/>
    <x v="0"/>
    <s v="CAJA"/>
    <s v="PAGO NOMINA QUINCENA 1 AGOSTO 2018"/>
    <s v="TRANSACCIONES DEL DIA 08/10/2018 RECURSOS HUMANOS"/>
    <n v="29.5"/>
    <n v="0"/>
    <s v="24 DE DICIEMBRE"/>
    <x v="0"/>
  </r>
  <r>
    <n v="41"/>
    <d v="2018-08-25T00:00:00"/>
    <x v="3"/>
    <x v="3"/>
    <x v="0"/>
    <s v="CAJA"/>
    <s v="PAGO NOMINA QUINCENA 2 AGOSTO 2018"/>
    <s v="TRANSACCIONES DEL DIA 08/25/2018 RECURSOS HUMANOS"/>
    <n v="51.73"/>
    <n v="0"/>
    <s v="24 DE DICIEMBRE"/>
    <x v="0"/>
  </r>
  <r>
    <n v="41"/>
    <d v="2018-12-31T00:00:00"/>
    <x v="1"/>
    <x v="1"/>
    <x v="0"/>
    <s v="CAJA"/>
    <s v="CIERRE DE ANIO FISCAL"/>
    <s v="CIERRE_DE_CTAS_NOMINALES"/>
    <n v="0"/>
    <n v="81.23"/>
    <s v="24 DE DICIEMBRE"/>
    <x v="0"/>
  </r>
  <r>
    <n v="42"/>
    <d v="2018-11-24T00:00:00"/>
    <x v="5"/>
    <x v="5"/>
    <x v="0"/>
    <s v="CAJA"/>
    <s v="PAGO NOMINA QUINCENA 2 NOVIEMBRE 2018"/>
    <s v="TRANSACCIONES DEL DIA 11/24/2018 RECURSOS HUMANOS"/>
    <n v="16.12"/>
    <n v="0"/>
    <s v="DAVID - TERRONAL"/>
    <x v="0"/>
  </r>
  <r>
    <n v="42"/>
    <d v="2018-12-31T00:00:00"/>
    <x v="1"/>
    <x v="1"/>
    <x v="0"/>
    <s v="CAJA"/>
    <s v="CIERRE DE ANIO FISCAL"/>
    <s v="CIERRE_DE_CTAS_NOMINALES"/>
    <n v="0"/>
    <n v="16.12"/>
    <s v="DAVID - TERRONAL"/>
    <x v="0"/>
  </r>
  <r>
    <n v="43"/>
    <d v="2018-12-31T00:00:00"/>
    <x v="1"/>
    <x v="1"/>
    <x v="0"/>
    <s v="ADMINISTRACION DE SUCURSALES"/>
    <s v="CIERRE DE ANIO FISCAL"/>
    <s v="CIERRE_DE_CTAS_NOMINALES"/>
    <n v="0"/>
    <n v="87.59"/>
    <s v="COSTA DEL ESTE"/>
    <x v="0"/>
  </r>
  <r>
    <n v="43"/>
    <d v="2018-06-09T00:00:00"/>
    <x v="2"/>
    <x v="2"/>
    <x v="0"/>
    <s v="CAJA"/>
    <s v="PAGO NOMINA QUINCENA 1 JUNIO 2018"/>
    <s v="TRANSACCIONES DEL DIA 06/09/2018 RECURSOS HUMANOS"/>
    <n v="299.97000000000003"/>
    <n v="0"/>
    <s v="COSTA DEL ESTE"/>
    <x v="0"/>
  </r>
  <r>
    <n v="43"/>
    <d v="2018-06-25T00:00:00"/>
    <x v="2"/>
    <x v="2"/>
    <x v="0"/>
    <s v="CAJA"/>
    <s v="PAGO NOMINA QUINCENA 2 JUNIO 2018"/>
    <s v="TRANSACCIONES DEL DIA 06/25/2018 RECURSOS HUMANOS"/>
    <n v="439.82"/>
    <n v="0"/>
    <s v="COSTA DEL ESTE"/>
    <x v="0"/>
  </r>
  <r>
    <n v="43"/>
    <d v="2018-07-10T00:00:00"/>
    <x v="6"/>
    <x v="6"/>
    <x v="0"/>
    <s v="CAJA"/>
    <s v="PAGO NOMINA QUINCENA 1 JULIO 2018"/>
    <s v="TRANSACCIONES DEL DIA 07/10/2018 RECURSOS HUMANOS"/>
    <n v="387.3"/>
    <n v="0"/>
    <s v="COSTA DEL ESTE"/>
    <x v="0"/>
  </r>
  <r>
    <n v="43"/>
    <d v="2018-07-25T00:00:00"/>
    <x v="6"/>
    <x v="6"/>
    <x v="0"/>
    <s v="CAJA"/>
    <s v="PAGO NOMINA QUINCENA 2 JULIO 2018"/>
    <s v="TRANSACCIONES DEL DIA 07/25/2018 RECURSOS HUMANOS"/>
    <n v="418.53"/>
    <n v="0"/>
    <s v="COSTA DEL ESTE"/>
    <x v="0"/>
  </r>
  <r>
    <n v="43"/>
    <d v="2018-08-10T00:00:00"/>
    <x v="3"/>
    <x v="3"/>
    <x v="0"/>
    <s v="CAJA"/>
    <s v="PAGO NOMINA QUINCENA 1 AGOSTO 2018"/>
    <s v="TRANSACCIONES DEL DIA 08/10/2018 RECURSOS HUMANOS"/>
    <n v="338.3"/>
    <n v="0"/>
    <s v="COSTA DEL ESTE"/>
    <x v="0"/>
  </r>
  <r>
    <n v="43"/>
    <d v="2018-08-15T00:00:00"/>
    <x v="3"/>
    <x v="3"/>
    <x v="0"/>
    <s v="CAJA"/>
    <s v="PLANILLAS DE LIQUIDACIONES AGO 2018"/>
    <s v="TRANSACCIONES DEL DIA 08/15/2018 RECURSOS HUMANOS"/>
    <n v="79.02"/>
    <n v="0"/>
    <s v="COSTA DEL ESTE"/>
    <x v="0"/>
  </r>
  <r>
    <n v="43"/>
    <d v="2018-08-25T00:00:00"/>
    <x v="3"/>
    <x v="3"/>
    <x v="0"/>
    <s v="CAJA"/>
    <s v="PAGO NOMINA QUINCENA 2 AGOSTO 2018"/>
    <s v="TRANSACCIONES DEL DIA 08/25/2018 RECURSOS HUMANOS"/>
    <n v="235.92"/>
    <n v="0"/>
    <s v="COSTA DEL ESTE"/>
    <x v="0"/>
  </r>
  <r>
    <n v="43"/>
    <d v="2018-09-10T00:00:00"/>
    <x v="4"/>
    <x v="4"/>
    <x v="0"/>
    <s v="CAJA"/>
    <s v="PAGO NOMINA QUINCENA 1 SEPTIEMBRE 2018"/>
    <s v="TRANSACCIONES DEL DIA 09/10/2018 RECURSOS HUMANOS"/>
    <n v="516.44000000000005"/>
    <n v="0"/>
    <s v="COSTA DEL ESTE"/>
    <x v="0"/>
  </r>
  <r>
    <n v="43"/>
    <d v="2018-09-25T00:00:00"/>
    <x v="4"/>
    <x v="4"/>
    <x v="0"/>
    <s v="CAJA"/>
    <s v="PAGO NOMINA QUINCENA 2 SEPTIEMBRE 2018"/>
    <s v="TRANSACCIONES DEL DIA 09/25/2018 RECURSOS HUMANOS"/>
    <n v="465.99"/>
    <n v="0"/>
    <s v="COSTA DEL ESTE"/>
    <x v="0"/>
  </r>
  <r>
    <n v="43"/>
    <d v="2018-10-10T00:00:00"/>
    <x v="0"/>
    <x v="0"/>
    <x v="0"/>
    <s v="CAJA"/>
    <s v="PAGO NOMINA QUINCENA 1 OCTUBRE 2018"/>
    <s v="TRANSACCIONES DEL DIA 10/10/2018 RECURSOS HUMANOS"/>
    <n v="379.72"/>
    <n v="0"/>
    <s v="COSTA DEL ESTE"/>
    <x v="0"/>
  </r>
  <r>
    <n v="43"/>
    <d v="2018-10-25T00:00:00"/>
    <x v="0"/>
    <x v="0"/>
    <x v="0"/>
    <s v="CAJA"/>
    <s v="PAGO NOMINA QUINCENA 2 OCTUBRE 2018"/>
    <s v="TRANSACCIONES DEL DIA 10/25/2018 RECURSOS HUMANOS"/>
    <n v="203.3"/>
    <n v="0"/>
    <s v="COSTA DEL ESTE"/>
    <x v="0"/>
  </r>
  <r>
    <n v="43"/>
    <d v="2018-11-09T00:00:00"/>
    <x v="5"/>
    <x v="5"/>
    <x v="0"/>
    <s v="CAJA"/>
    <s v="PAGO NOMINA QUINCENA 1 NOVIEMBRE 2018"/>
    <s v="TRANSACCIONES DEL DIA 11/09/2018 RECURSOS HUMANOS"/>
    <n v="214.21"/>
    <n v="0"/>
    <s v="COSTA DEL ESTE"/>
    <x v="0"/>
  </r>
  <r>
    <n v="43"/>
    <d v="2018-11-24T00:00:00"/>
    <x v="5"/>
    <x v="5"/>
    <x v="0"/>
    <s v="CAJA"/>
    <s v="PAGO NOMINA QUINCENA 2 NOVIEMBRE 2018"/>
    <s v="TRANSACCIONES DEL DIA 11/24/2018 RECURSOS HUMANOS"/>
    <n v="263.73"/>
    <n v="0"/>
    <s v="COSTA DEL ESTE"/>
    <x v="0"/>
  </r>
  <r>
    <n v="43"/>
    <d v="2018-12-10T00:00:00"/>
    <x v="1"/>
    <x v="1"/>
    <x v="0"/>
    <s v="CAJA"/>
    <s v="PAGO NOMINA QUINCENA 1 DICIEMBRE 2018"/>
    <s v="TRANSACCIONES DEL DIA 12/10/2018 RECURSOS HUMANOS"/>
    <n v="224.67"/>
    <n v="0"/>
    <s v="COSTA DEL ESTE"/>
    <x v="0"/>
  </r>
  <r>
    <n v="43"/>
    <d v="2018-12-19T00:00:00"/>
    <x v="1"/>
    <x v="1"/>
    <x v="0"/>
    <s v="CAJA"/>
    <s v="PAGO NOMINA QUINCENA 2 DICIEMBRE 2018"/>
    <s v="TRANSACCIONES DEL DIA 12/19/2018 RECURSOS HUMANOS"/>
    <n v="420.08"/>
    <n v="0"/>
    <s v="COSTA DEL ESTE"/>
    <x v="0"/>
  </r>
  <r>
    <n v="43"/>
    <d v="2018-12-31T00:00:00"/>
    <x v="1"/>
    <x v="1"/>
    <x v="0"/>
    <s v="CAJA"/>
    <s v="CIERRE DE ANIO FISCAL"/>
    <s v="CIERRE_DE_CTAS_NOMINALES"/>
    <n v="0"/>
    <n v="8514.23"/>
    <s v="COSTA DEL ESTE"/>
    <x v="0"/>
  </r>
  <r>
    <n v="43"/>
    <d v="2018-06-09T00:00:00"/>
    <x v="2"/>
    <x v="2"/>
    <x v="0"/>
    <s v="SERVICIOS PERSONALES"/>
    <s v="PAGO NOMINA QUINCENA 1 JUNIO 2018"/>
    <s v="TRANSACCIONES DEL DIA 06/09/2018 RECURSOS HUMANOS"/>
    <n v="28.57"/>
    <n v="0"/>
    <s v="COSTA DEL ESTE"/>
    <x v="0"/>
  </r>
  <r>
    <n v="43"/>
    <d v="2018-06-25T00:00:00"/>
    <x v="2"/>
    <x v="2"/>
    <x v="0"/>
    <s v="SERVICIOS PERSONALES"/>
    <s v="PAGO NOMINA QUINCENA 2 JUNIO 2018"/>
    <s v="TRANSACCIONES DEL DIA 06/25/2018 RECURSOS HUMANOS"/>
    <n v="28.57"/>
    <n v="0"/>
    <s v="COSTA DEL ESTE"/>
    <x v="0"/>
  </r>
  <r>
    <n v="43"/>
    <d v="2018-08-10T00:00:00"/>
    <x v="3"/>
    <x v="3"/>
    <x v="0"/>
    <s v="SERVICIOS PERSONALES"/>
    <s v="PAGO NOMINA QUINCENA 1 AGOSTO 2018"/>
    <s v="TRANSACCIONES DEL DIA 08/10/2018 RECURSOS HUMANOS"/>
    <n v="28.78"/>
    <n v="0"/>
    <s v="COSTA DEL ESTE"/>
    <x v="0"/>
  </r>
  <r>
    <n v="43"/>
    <d v="2018-09-10T00:00:00"/>
    <x v="4"/>
    <x v="4"/>
    <x v="0"/>
    <s v="SERVICIOS PERSONALES"/>
    <s v="PAGO NOMINA QUINCENA 1 SEPTIEMBRE 2018"/>
    <s v="TRANSACCIONES DEL DIA 09/10/2018 RECURSOS HUMANOS"/>
    <n v="59.19"/>
    <n v="0"/>
    <s v="COSTA DEL ESTE"/>
    <x v="0"/>
  </r>
  <r>
    <n v="43"/>
    <d v="2018-09-25T00:00:00"/>
    <x v="4"/>
    <x v="4"/>
    <x v="0"/>
    <s v="SERVICIOS PERSONALES"/>
    <s v="PAGO NOMINA QUINCENA 2 SEPTIEMBRE 2018"/>
    <s v="TRANSACCIONES DEL DIA 09/25/2018 RECURSOS HUMANOS"/>
    <n v="28.78"/>
    <n v="0"/>
    <s v="COSTA DEL ESTE"/>
    <x v="0"/>
  </r>
  <r>
    <n v="43"/>
    <d v="2018-10-10T00:00:00"/>
    <x v="0"/>
    <x v="0"/>
    <x v="0"/>
    <s v="SERVICIOS PERSONALES"/>
    <s v="PAGO NOMINA QUINCENA 1 OCTUBRE 2018"/>
    <s v="TRANSACCIONES DEL DIA 10/10/2018 RECURSOS HUMANOS"/>
    <n v="43.57"/>
    <n v="0"/>
    <s v="COSTA DEL ESTE"/>
    <x v="0"/>
  </r>
  <r>
    <n v="43"/>
    <d v="2018-10-25T00:00:00"/>
    <x v="0"/>
    <x v="0"/>
    <x v="0"/>
    <s v="SERVICIOS PERSONALES"/>
    <s v="PAGO NOMINA QUINCENA 2 OCTUBRE 2018"/>
    <s v="TRANSACCIONES DEL DIA 10/25/2018 RECURSOS HUMANOS"/>
    <n v="41.23"/>
    <n v="0"/>
    <s v="COSTA DEL ESTE"/>
    <x v="0"/>
  </r>
  <r>
    <n v="43"/>
    <d v="2018-11-24T00:00:00"/>
    <x v="5"/>
    <x v="5"/>
    <x v="0"/>
    <s v="SERVICIOS PERSONALES"/>
    <s v="PAGO NOMINA QUINCENA 2 NOVIEMBRE 2018"/>
    <s v="TRANSACCIONES DEL DIA 11/24/2018 RECURSOS HUMANOS"/>
    <n v="29.14"/>
    <n v="0"/>
    <s v="COSTA DEL ESTE"/>
    <x v="0"/>
  </r>
  <r>
    <n v="43"/>
    <d v="2018-12-19T00:00:00"/>
    <x v="1"/>
    <x v="1"/>
    <x v="0"/>
    <s v="SERVICIOS PERSONALES"/>
    <s v="PAGO NOMINA QUINCENA 2 DICIEMBRE 2018"/>
    <s v="TRANSACCIONES DEL DIA 12/19/2018 RECURSOS HUMANOS"/>
    <n v="31.68"/>
    <n v="0"/>
    <s v="COSTA DEL ESTE"/>
    <x v="0"/>
  </r>
  <r>
    <n v="43"/>
    <d v="2018-12-31T00:00:00"/>
    <x v="1"/>
    <x v="1"/>
    <x v="0"/>
    <s v="SERVICIOS PERSONALES"/>
    <s v="CIERRE DE ANIO FISCAL"/>
    <s v="CIERRE_DE_CTAS_NOMINALES"/>
    <n v="0"/>
    <n v="453.02"/>
    <s v="COSTA DEL ESTE"/>
    <x v="0"/>
  </r>
  <r>
    <n v="44"/>
    <d v="2018-06-09T00:00:00"/>
    <x v="2"/>
    <x v="2"/>
    <x v="0"/>
    <s v="ADMINISTRACION DE SUCURSALES"/>
    <s v="PAGO NOMINA QUINCENA 1 JUNIO 2018"/>
    <s v="TRANSACCIONES DEL DIA 06/09/2018 RECURSOS HUMANOS"/>
    <n v="66.569999999999993"/>
    <n v="0"/>
    <s v="MULTI PLAZA"/>
    <x v="0"/>
  </r>
  <r>
    <n v="44"/>
    <d v="2018-07-10T00:00:00"/>
    <x v="6"/>
    <x v="6"/>
    <x v="0"/>
    <s v="ADMINISTRACION DE SUCURSALES"/>
    <s v="PAGO NOMINA QUINCENA 1 JULIO 2018"/>
    <s v="TRANSACCIONES DEL DIA 07/10/2018 RECURSOS HUMANOS"/>
    <n v="55.58"/>
    <n v="0"/>
    <s v="MULTI PLAZA"/>
    <x v="0"/>
  </r>
  <r>
    <n v="44"/>
    <d v="2018-08-10T00:00:00"/>
    <x v="3"/>
    <x v="3"/>
    <x v="0"/>
    <s v="ADMINISTRACION DE SUCURSALES"/>
    <s v="PAGO NOMINA QUINCENA 1 AGOSTO 2018"/>
    <s v="TRANSACCIONES DEL DIA 08/10/2018 RECURSOS HUMANOS"/>
    <n v="51.1"/>
    <n v="0"/>
    <s v="MULTI PLAZA"/>
    <x v="0"/>
  </r>
  <r>
    <n v="44"/>
    <d v="2018-08-25T00:00:00"/>
    <x v="3"/>
    <x v="3"/>
    <x v="0"/>
    <s v="ADMINISTRACION DE SUCURSALES"/>
    <s v="PAGO NOMINA QUINCENA 2 AGOSTO 2018"/>
    <s v="TRANSACCIONES DEL DIA 08/25/2018 RECURSOS HUMANOS"/>
    <n v="28.22"/>
    <n v="0"/>
    <s v="MULTI PLAZA"/>
    <x v="0"/>
  </r>
  <r>
    <n v="44"/>
    <d v="2018-09-10T00:00:00"/>
    <x v="4"/>
    <x v="4"/>
    <x v="0"/>
    <s v="ADMINISTRACION DE SUCURSALES"/>
    <s v="PAGO NOMINA QUINCENA 1 SEPTIEMBRE 2018"/>
    <s v="TRANSACCIONES DEL DIA 09/10/2018 RECURSOS HUMANOS"/>
    <n v="37.04"/>
    <n v="0"/>
    <s v="MULTI PLAZA"/>
    <x v="0"/>
  </r>
  <r>
    <n v="44"/>
    <d v="2018-11-09T00:00:00"/>
    <x v="5"/>
    <x v="5"/>
    <x v="0"/>
    <s v="ADMINISTRACION DE SUCURSALES"/>
    <s v="PAGO NOMINA QUINCENA 1 NOVIEMBRE 2018"/>
    <s v="TRANSACCIONES DEL DIA 11/09/2018 RECURSOS HUMANOS"/>
    <n v="28.4"/>
    <n v="0"/>
    <s v="MULTI PLAZA"/>
    <x v="0"/>
  </r>
  <r>
    <n v="44"/>
    <d v="2018-12-10T00:00:00"/>
    <x v="1"/>
    <x v="1"/>
    <x v="0"/>
    <s v="ADMINISTRACION DE SUCURSALES"/>
    <s v="PAGO NOMINA QUINCENA 1 DICIEMBRE 2018"/>
    <s v="TRANSACCIONES DEL DIA 12/10/2018 RECURSOS HUMANOS"/>
    <n v="46.7"/>
    <n v="0"/>
    <s v="MULTI PLAZA"/>
    <x v="0"/>
  </r>
  <r>
    <n v="44"/>
    <d v="2018-12-31T00:00:00"/>
    <x v="1"/>
    <x v="1"/>
    <x v="0"/>
    <s v="ADMINISTRACION DE SUCURSALES"/>
    <s v="CIERRE DE ANIO FISCAL"/>
    <s v="CIERRE_DE_CTAS_NOMINALES"/>
    <n v="0"/>
    <n v="353.33"/>
    <s v="MULTI PLAZA"/>
    <x v="0"/>
  </r>
  <r>
    <n v="44"/>
    <d v="2018-06-09T00:00:00"/>
    <x v="2"/>
    <x v="2"/>
    <x v="0"/>
    <s v="CAJA"/>
    <s v="PAGO NOMINA QUINCENA 1 JUNIO 2018"/>
    <s v="TRANSACCIONES DEL DIA 06/09/2018 RECURSOS HUMANOS"/>
    <n v="165.96"/>
    <n v="0"/>
    <s v="MULTI PLAZA"/>
    <x v="0"/>
  </r>
  <r>
    <n v="44"/>
    <d v="2018-06-25T00:00:00"/>
    <x v="2"/>
    <x v="2"/>
    <x v="0"/>
    <s v="CAJA"/>
    <s v="PAGO NOMINA QUINCENA 2 JUNIO 2018"/>
    <s v="TRANSACCIONES DEL DIA 06/25/2018 RECURSOS HUMANOS"/>
    <n v="102.96"/>
    <n v="0"/>
    <s v="MULTI PLAZA"/>
    <x v="0"/>
  </r>
  <r>
    <n v="44"/>
    <d v="2018-07-10T00:00:00"/>
    <x v="6"/>
    <x v="6"/>
    <x v="0"/>
    <s v="CAJA"/>
    <s v="PAGO NOMINA QUINCENA 1 JULIO 2018"/>
    <s v="TRANSACCIONES DEL DIA 07/10/2018 RECURSOS HUMANOS"/>
    <n v="125.74"/>
    <n v="0"/>
    <s v="MULTI PLAZA"/>
    <x v="0"/>
  </r>
  <r>
    <n v="44"/>
    <d v="2018-07-25T00:00:00"/>
    <x v="6"/>
    <x v="6"/>
    <x v="0"/>
    <s v="CAJA"/>
    <s v="PAGO NOMINA QUINCENA 2 JULIO 2018"/>
    <s v="TRANSACCIONES DEL DIA 07/25/2018 RECURSOS HUMANOS"/>
    <n v="174.24"/>
    <n v="0"/>
    <s v="MULTI PLAZA"/>
    <x v="0"/>
  </r>
  <r>
    <n v="44"/>
    <d v="2018-08-10T00:00:00"/>
    <x v="3"/>
    <x v="3"/>
    <x v="0"/>
    <s v="CAJA"/>
    <s v="PAGO NOMINA QUINCENA 1 AGOSTO 2018"/>
    <s v="TRANSACCIONES DEL DIA 08/10/2018 RECURSOS HUMANOS"/>
    <n v="51.02"/>
    <n v="0"/>
    <s v="MULTI PLAZA"/>
    <x v="0"/>
  </r>
  <r>
    <n v="44"/>
    <d v="2018-08-25T00:00:00"/>
    <x v="3"/>
    <x v="3"/>
    <x v="0"/>
    <s v="CAJA"/>
    <s v="PAGO NOMINA QUINCENA 2 AGOSTO 2018"/>
    <s v="TRANSACCIONES DEL DIA 08/25/2018 RECURSOS HUMANOS"/>
    <n v="301.62"/>
    <n v="0"/>
    <s v="MULTI PLAZA"/>
    <x v="0"/>
  </r>
  <r>
    <n v="44"/>
    <d v="2018-09-10T00:00:00"/>
    <x v="4"/>
    <x v="4"/>
    <x v="0"/>
    <s v="CAJA"/>
    <s v="PAGO NOMINA QUINCENA 1 SEPTIEMBRE 2018"/>
    <s v="TRANSACCIONES DEL DIA 09/10/2018 RECURSOS HUMANOS"/>
    <n v="110.13"/>
    <n v="0"/>
    <s v="MULTI PLAZA"/>
    <x v="0"/>
  </r>
  <r>
    <n v="44"/>
    <d v="2018-09-25T00:00:00"/>
    <x v="4"/>
    <x v="4"/>
    <x v="0"/>
    <s v="CAJA"/>
    <s v="PAGO NOMINA QUINCENA 2 SEPTIEMBRE 2018"/>
    <s v="TRANSACCIONES DEL DIA 09/25/2018 RECURSOS HUMANOS"/>
    <n v="111.56"/>
    <n v="0"/>
    <s v="MULTI PLAZA"/>
    <x v="0"/>
  </r>
  <r>
    <n v="44"/>
    <d v="2018-10-10T00:00:00"/>
    <x v="0"/>
    <x v="0"/>
    <x v="0"/>
    <s v="CAJA"/>
    <s v="PAGO NOMINA QUINCENA 1 OCTUBRE 2018"/>
    <s v="TRANSACCIONES DEL DIA 10/10/2018 RECURSOS HUMANOS"/>
    <n v="124.99"/>
    <n v="0"/>
    <s v="MULTI PLAZA"/>
    <x v="0"/>
  </r>
  <r>
    <n v="44"/>
    <d v="2018-10-25T00:00:00"/>
    <x v="0"/>
    <x v="0"/>
    <x v="0"/>
    <s v="CAJA"/>
    <s v="PAGO NOMINA QUINCENA 2 OCTUBRE 2018"/>
    <s v="TRANSACCIONES DEL DIA 10/25/2018 RECURSOS HUMANOS"/>
    <n v="247.59"/>
    <n v="0"/>
    <s v="MULTI PLAZA"/>
    <x v="0"/>
  </r>
  <r>
    <n v="44"/>
    <d v="2018-11-09T00:00:00"/>
    <x v="5"/>
    <x v="5"/>
    <x v="0"/>
    <s v="CAJA"/>
    <s v="PAGO NOMINA QUINCENA 1 NOVIEMBRE 2018"/>
    <s v="TRANSACCIONES DEL DIA 11/09/2018 RECURSOS HUMANOS"/>
    <n v="209.54"/>
    <n v="0"/>
    <s v="MULTI PLAZA"/>
    <x v="0"/>
  </r>
  <r>
    <n v="44"/>
    <d v="2018-11-24T00:00:00"/>
    <x v="5"/>
    <x v="5"/>
    <x v="0"/>
    <s v="CAJA"/>
    <s v="PAGO NOMINA QUINCENA 2 NOVIEMBRE 2018"/>
    <s v="TRANSACCIONES DEL DIA 11/24/2018 RECURSOS HUMANOS"/>
    <n v="228.43"/>
    <n v="0"/>
    <s v="MULTI PLAZA"/>
    <x v="0"/>
  </r>
  <r>
    <n v="44"/>
    <d v="2018-12-10T00:00:00"/>
    <x v="1"/>
    <x v="1"/>
    <x v="0"/>
    <s v="CAJA"/>
    <s v="PAGO NOMINA QUINCENA 1 DICIEMBRE 2018"/>
    <s v="TRANSACCIONES DEL DIA 12/10/2018 RECURSOS HUMANOS"/>
    <n v="164.05"/>
    <n v="0"/>
    <s v="MULTI PLAZA"/>
    <x v="0"/>
  </r>
  <r>
    <n v="44"/>
    <d v="2018-12-19T00:00:00"/>
    <x v="1"/>
    <x v="1"/>
    <x v="0"/>
    <s v="CAJA"/>
    <s v="PAGO NOMINA QUINCENA 2 DICIEMBRE 2018"/>
    <s v="TRANSACCIONES DEL DIA 12/19/2018 RECURSOS HUMANOS"/>
    <n v="151.01"/>
    <n v="0"/>
    <s v="MULTI PLAZA"/>
    <x v="0"/>
  </r>
  <r>
    <n v="44"/>
    <d v="2018-12-31T00:00:00"/>
    <x v="1"/>
    <x v="1"/>
    <x v="0"/>
    <s v="CAJA"/>
    <s v="CIERRE DE ANIO FISCAL"/>
    <s v="CIERRE_DE_CTAS_NOMINALES"/>
    <n v="0"/>
    <n v="4525.3100000000004"/>
    <s v="MULTI PLAZA"/>
    <x v="0"/>
  </r>
  <r>
    <n v="44"/>
    <d v="2018-06-09T00:00:00"/>
    <x v="2"/>
    <x v="2"/>
    <x v="0"/>
    <s v="SERVICIOS PERSONALES"/>
    <s v="PAGO NOMINA QUINCENA 1 JUNIO 2018"/>
    <s v="TRANSACCIONES DEL DIA 06/09/2018 RECURSOS HUMANOS"/>
    <n v="72.03"/>
    <n v="0"/>
    <s v="MULTI PLAZA"/>
    <x v="0"/>
  </r>
  <r>
    <n v="44"/>
    <d v="2018-07-25T00:00:00"/>
    <x v="6"/>
    <x v="6"/>
    <x v="0"/>
    <s v="SERVICIOS PERSONALES"/>
    <s v="PAGO NOMINA QUINCENA 2 JULIO 2018"/>
    <s v="TRANSACCIONES DEL DIA 07/25/2018 RECURSOS HUMANOS"/>
    <n v="30.26"/>
    <n v="0"/>
    <s v="MULTI PLAZA"/>
    <x v="0"/>
  </r>
  <r>
    <n v="44"/>
    <d v="2018-08-10T00:00:00"/>
    <x v="3"/>
    <x v="3"/>
    <x v="0"/>
    <s v="SERVICIOS PERSONALES"/>
    <s v="PAGO NOMINA QUINCENA 1 AGOSTO 2018"/>
    <s v="TRANSACCIONES DEL DIA 08/10/2018 RECURSOS HUMANOS"/>
    <n v="33.15"/>
    <n v="0"/>
    <s v="MULTI PLAZA"/>
    <x v="0"/>
  </r>
  <r>
    <n v="44"/>
    <d v="2018-11-09T00:00:00"/>
    <x v="5"/>
    <x v="5"/>
    <x v="0"/>
    <s v="SERVICIOS PERSONALES"/>
    <s v="PAGO NOMINA QUINCENA 1 NOVIEMBRE 2018"/>
    <s v="TRANSACCIONES DEL DIA 11/09/2018 RECURSOS HUMANOS"/>
    <n v="59.5"/>
    <n v="0"/>
    <s v="MULTI PLAZA"/>
    <x v="0"/>
  </r>
  <r>
    <n v="44"/>
    <d v="2018-11-24T00:00:00"/>
    <x v="5"/>
    <x v="5"/>
    <x v="0"/>
    <s v="SERVICIOS PERSONALES"/>
    <s v="PAGO NOMINA QUINCENA 2 NOVIEMBRE 2018"/>
    <s v="TRANSACCIONES DEL DIA 11/24/2018 RECURSOS HUMANOS"/>
    <n v="22.78"/>
    <n v="0"/>
    <s v="MULTI PLAZA"/>
    <x v="0"/>
  </r>
  <r>
    <n v="44"/>
    <d v="2018-12-19T00:00:00"/>
    <x v="1"/>
    <x v="1"/>
    <x v="0"/>
    <s v="SERVICIOS PERSONALES"/>
    <s v="PAGO NOMINA QUINCENA 2 DICIEMBRE 2018"/>
    <s v="TRANSACCIONES DEL DIA 12/19/2018 RECURSOS HUMANOS"/>
    <n v="24.9"/>
    <n v="0"/>
    <s v="MULTI PLAZA"/>
    <x v="0"/>
  </r>
  <r>
    <n v="44"/>
    <d v="2018-12-31T00:00:00"/>
    <x v="1"/>
    <x v="1"/>
    <x v="0"/>
    <s v="SERVICIOS PERSONALES"/>
    <s v="CIERRE DE ANIO FISCAL"/>
    <s v="CIERRE_DE_CTAS_NOMINALES"/>
    <n v="0"/>
    <n v="509.7"/>
    <s v="MULTI PLAZA"/>
    <x v="0"/>
  </r>
  <r>
    <n v="46"/>
    <d v="2018-06-09T00:00:00"/>
    <x v="2"/>
    <x v="2"/>
    <x v="0"/>
    <s v="ADMINISTRACION DE SUCURSALES"/>
    <s v="PAGO NOMINA QUINCENA 1 JUNIO 2018"/>
    <s v="TRANSACCIONES DEL DIA 06/09/2018 RECURSOS HUMANOS"/>
    <n v="42.85"/>
    <n v="0"/>
    <s v="TERMINAL DE ALBROOK"/>
    <x v="0"/>
  </r>
  <r>
    <n v="46"/>
    <d v="2018-10-25T00:00:00"/>
    <x v="0"/>
    <x v="0"/>
    <x v="0"/>
    <s v="ADMINISTRACION DE SUCURSALES"/>
    <s v="PAGO NOMINA QUINCENA 2 OCTUBRE 2018"/>
    <s v="TRANSACCIONES DEL DIA 10/25/2018 RECURSOS HUMANOS"/>
    <n v="49.33"/>
    <n v="0"/>
    <s v="TERMINAL DE ALBROOK"/>
    <x v="0"/>
  </r>
  <r>
    <n v="46"/>
    <d v="2018-12-31T00:00:00"/>
    <x v="1"/>
    <x v="1"/>
    <x v="0"/>
    <s v="ADMINISTRACION DE SUCURSALES"/>
    <s v="CIERRE DE ANIO FISCAL"/>
    <s v="CIERRE_DE_CTAS_NOMINALES"/>
    <n v="0"/>
    <n v="183.12"/>
    <s v="TERMINAL DE ALBROOK"/>
    <x v="0"/>
  </r>
  <r>
    <n v="46"/>
    <d v="2018-06-09T00:00:00"/>
    <x v="2"/>
    <x v="2"/>
    <x v="0"/>
    <s v="CAJA"/>
    <s v="PAGO NOMINA QUINCENA 1 JUNIO 2018"/>
    <s v="TRANSACCIONES DEL DIA 06/09/2018 RECURSOS HUMANOS"/>
    <n v="109.68"/>
    <n v="0"/>
    <s v="TERMINAL DE ALBROOK"/>
    <x v="0"/>
  </r>
  <r>
    <n v="46"/>
    <d v="2018-06-25T00:00:00"/>
    <x v="2"/>
    <x v="2"/>
    <x v="0"/>
    <s v="CAJA"/>
    <s v="PAGO NOMINA QUINCENA 2 JUNIO 2018"/>
    <s v="TRANSACCIONES DEL DIA 06/25/2018 RECURSOS HUMANOS"/>
    <n v="68.73"/>
    <n v="0"/>
    <s v="TERMINAL DE ALBROOK"/>
    <x v="0"/>
  </r>
  <r>
    <n v="46"/>
    <d v="2018-07-10T00:00:00"/>
    <x v="6"/>
    <x v="6"/>
    <x v="0"/>
    <s v="CAJA"/>
    <s v="PAGO NOMINA QUINCENA 1 JULIO 2018"/>
    <s v="TRANSACCIONES DEL DIA 07/10/2018 RECURSOS HUMANOS"/>
    <n v="133.16999999999999"/>
    <n v="0"/>
    <s v="TERMINAL DE ALBROOK"/>
    <x v="0"/>
  </r>
  <r>
    <n v="46"/>
    <d v="2018-07-25T00:00:00"/>
    <x v="6"/>
    <x v="6"/>
    <x v="0"/>
    <s v="CAJA"/>
    <s v="PAGO NOMINA QUINCENA 2 JULIO 2018"/>
    <s v="TRANSACCIONES DEL DIA 07/25/2018 RECURSOS HUMANOS"/>
    <n v="219.43"/>
    <n v="0"/>
    <s v="TERMINAL DE ALBROOK"/>
    <x v="0"/>
  </r>
  <r>
    <n v="46"/>
    <d v="2018-07-26T00:00:00"/>
    <x v="6"/>
    <x v="6"/>
    <x v="0"/>
    <s v="CAJA"/>
    <s v="PLANILLAS DE LIQUIDACIONES JUL 2018"/>
    <s v="TRANSACCIONES DEL DIA 07/26/2018 RECURSOS HUMANOS"/>
    <n v="46.95"/>
    <n v="0"/>
    <s v="TERMINAL DE ALBROOK"/>
    <x v="0"/>
  </r>
  <r>
    <n v="46"/>
    <d v="2018-08-10T00:00:00"/>
    <x v="3"/>
    <x v="3"/>
    <x v="0"/>
    <s v="CAJA"/>
    <s v="PAGO NOMINA QUINCENA 1 AGOSTO 2018"/>
    <s v="TRANSACCIONES DEL DIA 08/10/2018 RECURSOS HUMANOS"/>
    <n v="145.5"/>
    <n v="0"/>
    <s v="TERMINAL DE ALBROOK"/>
    <x v="0"/>
  </r>
  <r>
    <n v="46"/>
    <d v="2018-08-25T00:00:00"/>
    <x v="3"/>
    <x v="3"/>
    <x v="0"/>
    <s v="CAJA"/>
    <s v="PAGO NOMINA QUINCENA 2 AGOSTO 2018"/>
    <s v="TRANSACCIONES DEL DIA 08/25/2018 RECURSOS HUMANOS"/>
    <n v="246.81"/>
    <n v="0"/>
    <s v="TERMINAL DE ALBROOK"/>
    <x v="0"/>
  </r>
  <r>
    <n v="46"/>
    <d v="2018-09-10T00:00:00"/>
    <x v="4"/>
    <x v="4"/>
    <x v="0"/>
    <s v="CAJA"/>
    <s v="PAGO NOMINA QUINCENA 1 SEPTIEMBRE 2018"/>
    <s v="TRANSACCIONES DEL DIA 09/10/2018 RECURSOS HUMANOS"/>
    <n v="389.07"/>
    <n v="0"/>
    <s v="TERMINAL DE ALBROOK"/>
    <x v="0"/>
  </r>
  <r>
    <n v="46"/>
    <d v="2018-09-25T00:00:00"/>
    <x v="4"/>
    <x v="4"/>
    <x v="0"/>
    <s v="CAJA"/>
    <s v="PAGO NOMINA QUINCENA 2 SEPTIEMBRE 2018"/>
    <s v="TRANSACCIONES DEL DIA 09/25/2018 RECURSOS HUMANOS"/>
    <n v="278.27"/>
    <n v="0"/>
    <s v="TERMINAL DE ALBROOK"/>
    <x v="0"/>
  </r>
  <r>
    <n v="46"/>
    <d v="2018-10-10T00:00:00"/>
    <x v="0"/>
    <x v="0"/>
    <x v="0"/>
    <s v="CAJA"/>
    <s v="PAGO NOMINA QUINCENA 1 OCTUBRE 2018"/>
    <s v="TRANSACCIONES DEL DIA 10/10/2018 RECURSOS HUMANOS"/>
    <n v="196.6"/>
    <n v="0"/>
    <s v="TERMINAL DE ALBROOK"/>
    <x v="0"/>
  </r>
  <r>
    <n v="46"/>
    <d v="2018-10-25T00:00:00"/>
    <x v="0"/>
    <x v="0"/>
    <x v="0"/>
    <s v="CAJA"/>
    <s v="PAGO NOMINA QUINCENA 2 OCTUBRE 2018"/>
    <s v="TRANSACCIONES DEL DIA 10/25/2018 RECURSOS HUMANOS"/>
    <n v="191.55"/>
    <n v="0"/>
    <s v="TERMINAL DE ALBROOK"/>
    <x v="0"/>
  </r>
  <r>
    <n v="46"/>
    <d v="2018-11-09T00:00:00"/>
    <x v="5"/>
    <x v="5"/>
    <x v="0"/>
    <s v="CAJA"/>
    <s v="PAGO NOMINA QUINCENA 1 NOVIEMBRE 2018"/>
    <s v="TRANSACCIONES DEL DIA 11/09/2018 RECURSOS HUMANOS"/>
    <n v="319.35000000000002"/>
    <n v="0"/>
    <s v="TERMINAL DE ALBROOK"/>
    <x v="0"/>
  </r>
  <r>
    <n v="46"/>
    <d v="2018-11-24T00:00:00"/>
    <x v="5"/>
    <x v="5"/>
    <x v="0"/>
    <s v="CAJA"/>
    <s v="PAGO NOMINA QUINCENA 2 NOVIEMBRE 2018"/>
    <s v="TRANSACCIONES DEL DIA 11/24/2018 RECURSOS HUMANOS"/>
    <n v="322.63"/>
    <n v="0"/>
    <s v="TERMINAL DE ALBROOK"/>
    <x v="0"/>
  </r>
  <r>
    <n v="46"/>
    <d v="2018-12-10T00:00:00"/>
    <x v="1"/>
    <x v="1"/>
    <x v="0"/>
    <s v="CAJA"/>
    <s v="PAGO NOMINA QUINCENA 1 DICIEMBRE 2018"/>
    <s v="TRANSACCIONES DEL DIA 12/10/2018 RECURSOS HUMANOS"/>
    <n v="318.16000000000003"/>
    <n v="0"/>
    <s v="TERMINAL DE ALBROOK"/>
    <x v="0"/>
  </r>
  <r>
    <n v="46"/>
    <d v="2018-12-19T00:00:00"/>
    <x v="1"/>
    <x v="1"/>
    <x v="0"/>
    <s v="CAJA"/>
    <s v="PAGO NOMINA QUINCENA 2 DICIEMBRE 2018"/>
    <s v="TRANSACCIONES DEL DIA 12/19/2018 RECURSOS HUMANOS"/>
    <n v="283.88"/>
    <n v="0"/>
    <s v="TERMINAL DE ALBROOK"/>
    <x v="0"/>
  </r>
  <r>
    <n v="46"/>
    <d v="2018-12-31T00:00:00"/>
    <x v="1"/>
    <x v="1"/>
    <x v="0"/>
    <s v="CAJA"/>
    <s v="CIERRE DE ANIO FISCAL"/>
    <s v="CIERRE_DE_CTAS_NOMINALES"/>
    <n v="0"/>
    <n v="4652.25"/>
    <s v="TERMINAL DE ALBROOK"/>
    <x v="0"/>
  </r>
  <r>
    <n v="46"/>
    <d v="2018-06-09T00:00:00"/>
    <x v="2"/>
    <x v="2"/>
    <x v="0"/>
    <s v="SERVICIOS PERSONALES"/>
    <s v="PAGO NOMINA QUINCENA 1 JUNIO 2018"/>
    <s v="TRANSACCIONES DEL DIA 06/09/2018 RECURSOS HUMANOS"/>
    <n v="28.84"/>
    <n v="0"/>
    <s v="TERMINAL DE ALBROOK"/>
    <x v="0"/>
  </r>
  <r>
    <n v="46"/>
    <d v="2018-06-25T00:00:00"/>
    <x v="2"/>
    <x v="2"/>
    <x v="0"/>
    <s v="SERVICIOS PERSONALES"/>
    <s v="PAGO NOMINA QUINCENA 2 JUNIO 2018"/>
    <s v="TRANSACCIONES DEL DIA 06/25/2018 RECURSOS HUMANOS"/>
    <n v="24.94"/>
    <n v="0"/>
    <s v="TERMINAL DE ALBROOK"/>
    <x v="0"/>
  </r>
  <r>
    <n v="46"/>
    <d v="2018-07-10T00:00:00"/>
    <x v="6"/>
    <x v="6"/>
    <x v="0"/>
    <s v="SERVICIOS PERSONALES"/>
    <s v="PAGO NOMINA QUINCENA 1 JULIO 2018"/>
    <s v="TRANSACCIONES DEL DIA 07/10/2018 RECURSOS HUMANOS"/>
    <n v="154.03"/>
    <n v="0"/>
    <s v="TERMINAL DE ALBROOK"/>
    <x v="0"/>
  </r>
  <r>
    <n v="46"/>
    <d v="2018-07-25T00:00:00"/>
    <x v="6"/>
    <x v="6"/>
    <x v="0"/>
    <s v="SERVICIOS PERSONALES"/>
    <s v="PAGO NOMINA QUINCENA 2 JULIO 2018"/>
    <s v="TRANSACCIONES DEL DIA 07/25/2018 RECURSOS HUMANOS"/>
    <n v="25.26"/>
    <n v="0"/>
    <s v="TERMINAL DE ALBROOK"/>
    <x v="0"/>
  </r>
  <r>
    <n v="46"/>
    <d v="2018-08-25T00:00:00"/>
    <x v="3"/>
    <x v="3"/>
    <x v="0"/>
    <s v="SERVICIOS PERSONALES"/>
    <s v="PAGO NOMINA QUINCENA 2 AGOSTO 2018"/>
    <s v="TRANSACCIONES DEL DIA 08/25/2018 RECURSOS HUMANOS"/>
    <n v="13.86"/>
    <n v="0"/>
    <s v="TERMINAL DE ALBROOK"/>
    <x v="0"/>
  </r>
  <r>
    <n v="46"/>
    <d v="2018-09-10T00:00:00"/>
    <x v="4"/>
    <x v="4"/>
    <x v="0"/>
    <s v="SERVICIOS PERSONALES"/>
    <s v="PAGO NOMINA QUINCENA 1 SEPTIEMBRE 2018"/>
    <s v="TRANSACCIONES DEL DIA 09/10/2018 RECURSOS HUMANOS"/>
    <n v="58.52"/>
    <n v="0"/>
    <s v="TERMINAL DE ALBROOK"/>
    <x v="0"/>
  </r>
  <r>
    <n v="46"/>
    <d v="2018-09-25T00:00:00"/>
    <x v="4"/>
    <x v="4"/>
    <x v="0"/>
    <s v="SERVICIOS PERSONALES"/>
    <s v="PAGO NOMINA QUINCENA 2 SEPTIEMBRE 2018"/>
    <s v="TRANSACCIONES DEL DIA 09/25/2018 RECURSOS HUMANOS"/>
    <n v="50.06"/>
    <n v="0"/>
    <s v="TERMINAL DE ALBROOK"/>
    <x v="0"/>
  </r>
  <r>
    <n v="46"/>
    <d v="2018-10-10T00:00:00"/>
    <x v="0"/>
    <x v="0"/>
    <x v="0"/>
    <s v="SERVICIOS PERSONALES"/>
    <s v="PAGO NOMINA QUINCENA 1 OCTUBRE 2018"/>
    <s v="TRANSACCIONES DEL DIA 10/10/2018 RECURSOS HUMANOS"/>
    <n v="28.51"/>
    <n v="0"/>
    <s v="TERMINAL DE ALBROOK"/>
    <x v="0"/>
  </r>
  <r>
    <n v="46"/>
    <d v="2018-11-09T00:00:00"/>
    <x v="5"/>
    <x v="5"/>
    <x v="0"/>
    <s v="SERVICIOS PERSONALES"/>
    <s v="PAGO NOMINA QUINCENA 1 NOVIEMBRE 2018"/>
    <s v="TRANSACCIONES DEL DIA 11/09/2018 RECURSOS HUMANOS"/>
    <n v="18.29"/>
    <n v="0"/>
    <s v="TERMINAL DE ALBROOK"/>
    <x v="0"/>
  </r>
  <r>
    <n v="46"/>
    <d v="2018-11-24T00:00:00"/>
    <x v="5"/>
    <x v="5"/>
    <x v="0"/>
    <s v="SERVICIOS PERSONALES"/>
    <s v="PAGO NOMINA QUINCENA 2 NOVIEMBRE 2018"/>
    <s v="TRANSACCIONES DEL DIA 11/24/2018 RECURSOS HUMANOS"/>
    <n v="72.040000000000006"/>
    <n v="0"/>
    <s v="TERMINAL DE ALBROOK"/>
    <x v="0"/>
  </r>
  <r>
    <n v="46"/>
    <d v="2018-12-10T00:00:00"/>
    <x v="1"/>
    <x v="1"/>
    <x v="0"/>
    <s v="SERVICIOS PERSONALES"/>
    <s v="PAGO NOMINA QUINCENA 1 DICIEMBRE 2018"/>
    <s v="TRANSACCIONES DEL DIA 12/10/2018 RECURSOS HUMANOS"/>
    <n v="30.9"/>
    <n v="0"/>
    <s v="TERMINAL DE ALBROOK"/>
    <x v="0"/>
  </r>
  <r>
    <n v="46"/>
    <d v="2018-12-19T00:00:00"/>
    <x v="1"/>
    <x v="1"/>
    <x v="0"/>
    <s v="SERVICIOS PERSONALES"/>
    <s v="PAGO NOMINA QUINCENA 2 DICIEMBRE 2018"/>
    <s v="TRANSACCIONES DEL DIA 12/19/2018 RECURSOS HUMANOS"/>
    <n v="15.38"/>
    <n v="0"/>
    <s v="TERMINAL DE ALBROOK"/>
    <x v="0"/>
  </r>
  <r>
    <n v="46"/>
    <d v="2018-12-31T00:00:00"/>
    <x v="1"/>
    <x v="1"/>
    <x v="0"/>
    <s v="SERVICIOS PERSONALES"/>
    <s v="CIERRE DE ANIO FISCAL"/>
    <s v="CIERRE_DE_CTAS_NOMINALES"/>
    <n v="0"/>
    <n v="943.52"/>
    <s v="TERMINAL DE ALBROOK"/>
    <x v="0"/>
  </r>
  <r>
    <n v="47"/>
    <d v="2018-12-31T00:00:00"/>
    <x v="1"/>
    <x v="1"/>
    <x v="0"/>
    <s v="ADMINISTRACION DE SUCURSALES"/>
    <s v="CIERRE DE ANIO FISCAL"/>
    <s v="CIERRE_DE_CTAS_NOMINALES"/>
    <n v="0"/>
    <n v="291.97000000000003"/>
    <s v="CONCEPCION"/>
    <x v="0"/>
  </r>
  <r>
    <n v="47"/>
    <d v="2018-12-31T00:00:00"/>
    <x v="1"/>
    <x v="1"/>
    <x v="0"/>
    <s v="CAJA"/>
    <s v="CIERRE DE ANIO FISCAL"/>
    <s v="CIERRE_DE_CTAS_NOMINALES"/>
    <n v="0"/>
    <n v="210.62"/>
    <s v="CONCEPCION"/>
    <x v="0"/>
  </r>
  <r>
    <n v="48"/>
    <d v="2018-08-10T00:00:00"/>
    <x v="3"/>
    <x v="3"/>
    <x v="0"/>
    <s v="CAJA"/>
    <s v="PAGO NOMINA QUINCENA 1 AGOSTO 2018"/>
    <s v="TRANSACCIONES DEL DIA 08/10/2018 RECURSOS HUMANOS"/>
    <n v="30.14"/>
    <n v="0"/>
    <s v="BOQUETE"/>
    <x v="0"/>
  </r>
  <r>
    <n v="48"/>
    <d v="2018-08-25T00:00:00"/>
    <x v="3"/>
    <x v="3"/>
    <x v="0"/>
    <s v="CAJA"/>
    <s v="PAGO NOMINA QUINCENA 2 AGOSTO 2018"/>
    <s v="TRANSACCIONES DEL DIA 08/25/2018 RECURSOS HUMANOS"/>
    <n v="45.75"/>
    <n v="0"/>
    <s v="BOQUETE"/>
    <x v="0"/>
  </r>
  <r>
    <n v="48"/>
    <d v="2018-12-31T00:00:00"/>
    <x v="1"/>
    <x v="1"/>
    <x v="0"/>
    <s v="CAJA"/>
    <s v="CIERRE DE ANIO FISCAL"/>
    <s v="CIERRE_DE_CTAS_NOMINALES"/>
    <n v="0"/>
    <n v="135.25"/>
    <s v="BOQUETE"/>
    <x v="0"/>
  </r>
  <r>
    <n v="49"/>
    <d v="2018-06-09T00:00:00"/>
    <x v="2"/>
    <x v="2"/>
    <x v="0"/>
    <s v="CAJA"/>
    <s v="PAGO NOMINA QUINCENA 1 JUNIO 2018"/>
    <s v="TRANSACCIONES DEL DIA 06/09/2018 RECURSOS HUMANOS"/>
    <n v="162.99"/>
    <n v="0"/>
    <s v="BRISAS DEL GOLF"/>
    <x v="0"/>
  </r>
  <r>
    <n v="49"/>
    <d v="2018-06-25T00:00:00"/>
    <x v="2"/>
    <x v="2"/>
    <x v="0"/>
    <s v="CAJA"/>
    <s v="PAGO NOMINA QUINCENA 2 JUNIO 2018"/>
    <s v="TRANSACCIONES DEL DIA 06/25/2018 RECURSOS HUMANOS"/>
    <n v="69.8"/>
    <n v="0"/>
    <s v="BRISAS DEL GOLF"/>
    <x v="0"/>
  </r>
  <r>
    <n v="49"/>
    <d v="2018-07-10T00:00:00"/>
    <x v="6"/>
    <x v="6"/>
    <x v="0"/>
    <s v="CAJA"/>
    <s v="PAGO NOMINA QUINCENA 1 JULIO 2018"/>
    <s v="TRANSACCIONES DEL DIA 07/10/2018 RECURSOS HUMANOS"/>
    <n v="40.1"/>
    <n v="0"/>
    <s v="BRISAS DEL GOLF"/>
    <x v="0"/>
  </r>
  <r>
    <n v="49"/>
    <d v="2018-07-25T00:00:00"/>
    <x v="6"/>
    <x v="6"/>
    <x v="0"/>
    <s v="CAJA"/>
    <s v="PAGO NOMINA QUINCENA 2 JULIO 2018"/>
    <s v="TRANSACCIONES DEL DIA 07/25/2018 RECURSOS HUMANOS"/>
    <n v="217.67"/>
    <n v="0"/>
    <s v="BRISAS DEL GOLF"/>
    <x v="0"/>
  </r>
  <r>
    <n v="49"/>
    <d v="2018-08-10T00:00:00"/>
    <x v="3"/>
    <x v="3"/>
    <x v="0"/>
    <s v="CAJA"/>
    <s v="PAGO NOMINA QUINCENA 1 AGOSTO 2018"/>
    <s v="TRANSACCIONES DEL DIA 08/10/2018 RECURSOS HUMANOS"/>
    <n v="233.51"/>
    <n v="0"/>
    <s v="BRISAS DEL GOLF"/>
    <x v="0"/>
  </r>
  <r>
    <n v="49"/>
    <d v="2018-08-25T00:00:00"/>
    <x v="3"/>
    <x v="3"/>
    <x v="0"/>
    <s v="CAJA"/>
    <s v="PAGO NOMINA QUINCENA 2 AGOSTO 2018"/>
    <s v="TRANSACCIONES DEL DIA 08/25/2018 RECURSOS HUMANOS"/>
    <n v="172.65"/>
    <n v="0"/>
    <s v="BRISAS DEL GOLF"/>
    <x v="0"/>
  </r>
  <r>
    <n v="49"/>
    <d v="2018-09-10T00:00:00"/>
    <x v="4"/>
    <x v="4"/>
    <x v="0"/>
    <s v="CAJA"/>
    <s v="PAGO NOMINA QUINCENA 1 SEPTIEMBRE 2018"/>
    <s v="TRANSACCIONES DEL DIA 09/10/2018 RECURSOS HUMANOS"/>
    <n v="158.68"/>
    <n v="0"/>
    <s v="BRISAS DEL GOLF"/>
    <x v="0"/>
  </r>
  <r>
    <n v="49"/>
    <d v="2018-09-25T00:00:00"/>
    <x v="4"/>
    <x v="4"/>
    <x v="0"/>
    <s v="CAJA"/>
    <s v="PAGO NOMINA QUINCENA 2 SEPTIEMBRE 2018"/>
    <s v="TRANSACCIONES DEL DIA 09/25/2018 RECURSOS HUMANOS"/>
    <n v="138.18"/>
    <n v="0"/>
    <s v="BRISAS DEL GOLF"/>
    <x v="0"/>
  </r>
  <r>
    <n v="49"/>
    <d v="2018-10-10T00:00:00"/>
    <x v="0"/>
    <x v="0"/>
    <x v="0"/>
    <s v="CAJA"/>
    <s v="PAGO NOMINA QUINCENA 1 OCTUBRE 2018"/>
    <s v="TRANSACCIONES DEL DIA 10/10/2018 RECURSOS HUMANOS"/>
    <n v="229.55"/>
    <n v="0"/>
    <s v="BRISAS DEL GOLF"/>
    <x v="0"/>
  </r>
  <r>
    <n v="49"/>
    <d v="2018-10-25T00:00:00"/>
    <x v="0"/>
    <x v="0"/>
    <x v="0"/>
    <s v="CAJA"/>
    <s v="PAGO NOMINA QUINCENA 2 OCTUBRE 2018"/>
    <s v="TRANSACCIONES DEL DIA 10/25/2018 RECURSOS HUMANOS"/>
    <n v="148.88999999999999"/>
    <n v="0"/>
    <s v="BRISAS DEL GOLF"/>
    <x v="0"/>
  </r>
  <r>
    <n v="49"/>
    <d v="2018-11-09T00:00:00"/>
    <x v="5"/>
    <x v="5"/>
    <x v="0"/>
    <s v="CAJA"/>
    <s v="PAGO NOMINA QUINCENA 1 NOVIEMBRE 2018"/>
    <s v="TRANSACCIONES DEL DIA 11/09/2018 RECURSOS HUMANOS"/>
    <n v="251.59"/>
    <n v="0"/>
    <s v="BRISAS DEL GOLF"/>
    <x v="0"/>
  </r>
  <r>
    <n v="49"/>
    <d v="2018-11-24T00:00:00"/>
    <x v="5"/>
    <x v="5"/>
    <x v="0"/>
    <s v="CAJA"/>
    <s v="PAGO NOMINA QUINCENA 2 NOVIEMBRE 2018"/>
    <s v="TRANSACCIONES DEL DIA 11/24/2018 RECURSOS HUMANOS"/>
    <n v="250"/>
    <n v="0"/>
    <s v="BRISAS DEL GOLF"/>
    <x v="0"/>
  </r>
  <r>
    <n v="49"/>
    <d v="2018-12-10T00:00:00"/>
    <x v="1"/>
    <x v="1"/>
    <x v="0"/>
    <s v="CAJA"/>
    <s v="PAGO NOMINA QUINCENA 1 DICIEMBRE 2018"/>
    <s v="TRANSACCIONES DEL DIA 12/10/2018 RECURSOS HUMANOS"/>
    <n v="224.28"/>
    <n v="0"/>
    <s v="BRISAS DEL GOLF"/>
    <x v="0"/>
  </r>
  <r>
    <n v="49"/>
    <d v="2018-12-19T00:00:00"/>
    <x v="1"/>
    <x v="1"/>
    <x v="0"/>
    <s v="CAJA"/>
    <s v="PAGO NOMINA QUINCENA 2 DICIEMBRE 2018"/>
    <s v="TRANSACCIONES DEL DIA 12/19/2018 RECURSOS HUMANOS"/>
    <n v="160.21"/>
    <n v="0"/>
    <s v="BRISAS DEL GOLF"/>
    <x v="0"/>
  </r>
  <r>
    <n v="49"/>
    <d v="2018-12-31T00:00:00"/>
    <x v="1"/>
    <x v="1"/>
    <x v="0"/>
    <s v="CAJA"/>
    <s v="CIERRE DE ANIO FISCAL"/>
    <s v="CIERRE_DE_CTAS_NOMINALES"/>
    <n v="0"/>
    <n v="3718.37"/>
    <s v="BRISAS DEL GOLF"/>
    <x v="0"/>
  </r>
  <r>
    <n v="49"/>
    <d v="2018-06-09T00:00:00"/>
    <x v="2"/>
    <x v="2"/>
    <x v="0"/>
    <s v="SERVICIOS PERSONALES"/>
    <s v="PAGO NOMINA QUINCENA 1 JUNIO 2018"/>
    <s v="TRANSACCIONES DEL DIA 06/09/2018 RECURSOS HUMANOS"/>
    <n v="26.27"/>
    <n v="0"/>
    <s v="BRISAS DEL GOLF"/>
    <x v="0"/>
  </r>
  <r>
    <n v="49"/>
    <d v="2018-08-10T00:00:00"/>
    <x v="3"/>
    <x v="3"/>
    <x v="0"/>
    <s v="SERVICIOS PERSONALES"/>
    <s v="PAGO NOMINA QUINCENA 1 AGOSTO 2018"/>
    <s v="TRANSACCIONES DEL DIA 08/10/2018 RECURSOS HUMANOS"/>
    <n v="30.87"/>
    <n v="0"/>
    <s v="BRISAS DEL GOLF"/>
    <x v="0"/>
  </r>
  <r>
    <n v="49"/>
    <d v="2018-12-31T00:00:00"/>
    <x v="1"/>
    <x v="1"/>
    <x v="0"/>
    <s v="SERVICIOS PERSONALES"/>
    <s v="CIERRE DE ANIO FISCAL"/>
    <s v="CIERRE_DE_CTAS_NOMINALES"/>
    <n v="0"/>
    <n v="57.14"/>
    <s v="BRISAS DEL GOLF"/>
    <x v="0"/>
  </r>
  <r>
    <n v="51"/>
    <d v="2018-06-09T00:00:00"/>
    <x v="2"/>
    <x v="2"/>
    <x v="0"/>
    <s v="ADMINISTRACION DE SUCURSALES"/>
    <s v="PAGO NOMINA QUINCENA 1 JUNIO 2018"/>
    <s v="TRANSACCIONES DEL DIA 06/09/2018 RECURSOS HUMANOS"/>
    <n v="36.020000000000003"/>
    <n v="0"/>
    <s v="PUENTE CENTENARIO"/>
    <x v="0"/>
  </r>
  <r>
    <n v="51"/>
    <d v="2018-08-10T00:00:00"/>
    <x v="3"/>
    <x v="3"/>
    <x v="0"/>
    <s v="ADMINISTRACION DE SUCURSALES"/>
    <s v="PAGO NOMINA QUINCENA 1 AGOSTO 2018"/>
    <s v="TRANSACCIONES DEL DIA 08/10/2018 RECURSOS HUMANOS"/>
    <n v="62.37"/>
    <n v="0"/>
    <s v="PUENTE CENTENARIO"/>
    <x v="0"/>
  </r>
  <r>
    <n v="51"/>
    <d v="2018-12-31T00:00:00"/>
    <x v="1"/>
    <x v="1"/>
    <x v="0"/>
    <s v="ADMINISTRACION DE SUCURSALES"/>
    <s v="CIERRE DE ANIO FISCAL"/>
    <s v="CIERRE_DE_CTAS_NOMINALES"/>
    <n v="0"/>
    <n v="98.39"/>
    <s v="PUENTE CENTENARIO"/>
    <x v="0"/>
  </r>
  <r>
    <n v="51"/>
    <d v="2018-06-09T00:00:00"/>
    <x v="2"/>
    <x v="2"/>
    <x v="0"/>
    <s v="CAJA"/>
    <s v="PAGO NOMINA QUINCENA 1 JUNIO 2018"/>
    <s v="TRANSACCIONES DEL DIA 06/09/2018 RECURSOS HUMANOS"/>
    <n v="224.45"/>
    <n v="0"/>
    <s v="PUENTE CENTENARIO"/>
    <x v="0"/>
  </r>
  <r>
    <n v="51"/>
    <d v="2018-06-25T00:00:00"/>
    <x v="2"/>
    <x v="2"/>
    <x v="0"/>
    <s v="CAJA"/>
    <s v="PAGO NOMINA QUINCENA 2 JUNIO 2018"/>
    <s v="TRANSACCIONES DEL DIA 06/25/2018 RECURSOS HUMANOS"/>
    <n v="221.32"/>
    <n v="0"/>
    <s v="PUENTE CENTENARIO"/>
    <x v="0"/>
  </r>
  <r>
    <n v="51"/>
    <d v="2018-07-10T00:00:00"/>
    <x v="6"/>
    <x v="6"/>
    <x v="0"/>
    <s v="CAJA"/>
    <s v="PAGO NOMINA QUINCENA 1 JULIO 2018"/>
    <s v="TRANSACCIONES DEL DIA 07/10/2018 RECURSOS HUMANOS"/>
    <n v="210.16"/>
    <n v="0"/>
    <s v="PUENTE CENTENARIO"/>
    <x v="0"/>
  </r>
  <r>
    <n v="51"/>
    <d v="2018-07-25T00:00:00"/>
    <x v="6"/>
    <x v="6"/>
    <x v="0"/>
    <s v="CAJA"/>
    <s v="PAGO NOMINA QUINCENA 2 JULIO 2018"/>
    <s v="TRANSACCIONES DEL DIA 07/25/2018 RECURSOS HUMANOS"/>
    <n v="252.54"/>
    <n v="0"/>
    <s v="PUENTE CENTENARIO"/>
    <x v="0"/>
  </r>
  <r>
    <n v="51"/>
    <d v="2018-08-10T00:00:00"/>
    <x v="3"/>
    <x v="3"/>
    <x v="0"/>
    <s v="CAJA"/>
    <s v="PAGO NOMINA QUINCENA 1 AGOSTO 2018"/>
    <s v="TRANSACCIONES DEL DIA 08/10/2018 RECURSOS HUMANOS"/>
    <n v="228.39"/>
    <n v="0"/>
    <s v="PUENTE CENTENARIO"/>
    <x v="0"/>
  </r>
  <r>
    <n v="51"/>
    <d v="2018-08-25T00:00:00"/>
    <x v="3"/>
    <x v="3"/>
    <x v="0"/>
    <s v="CAJA"/>
    <s v="PAGO NOMINA QUINCENA 2 AGOSTO 2018"/>
    <s v="TRANSACCIONES DEL DIA 08/25/2018 RECURSOS HUMANOS"/>
    <n v="306.07"/>
    <n v="0"/>
    <s v="PUENTE CENTENARIO"/>
    <x v="0"/>
  </r>
  <r>
    <n v="51"/>
    <d v="2018-09-10T00:00:00"/>
    <x v="4"/>
    <x v="4"/>
    <x v="0"/>
    <s v="CAJA"/>
    <s v="PAGO NOMINA QUINCENA 1 SEPTIEMBRE 2018"/>
    <s v="TRANSACCIONES DEL DIA 09/10/2018 RECURSOS HUMANOS"/>
    <n v="262.12"/>
    <n v="0"/>
    <s v="PUENTE CENTENARIO"/>
    <x v="0"/>
  </r>
  <r>
    <n v="51"/>
    <d v="2018-09-25T00:00:00"/>
    <x v="4"/>
    <x v="4"/>
    <x v="0"/>
    <s v="CAJA"/>
    <s v="PAGO NOMINA QUINCENA 2 SEPTIEMBRE 2018"/>
    <s v="TRANSACCIONES DEL DIA 09/25/2018 RECURSOS HUMANOS"/>
    <n v="298.35000000000002"/>
    <n v="0"/>
    <s v="PUENTE CENTENARIO"/>
    <x v="0"/>
  </r>
  <r>
    <n v="51"/>
    <d v="2018-10-10T00:00:00"/>
    <x v="0"/>
    <x v="0"/>
    <x v="0"/>
    <s v="CAJA"/>
    <s v="PAGO NOMINA QUINCENA 1 OCTUBRE 2018"/>
    <s v="TRANSACCIONES DEL DIA 10/10/2018 RECURSOS HUMANOS"/>
    <n v="236.68"/>
    <n v="0"/>
    <s v="PUENTE CENTENARIO"/>
    <x v="0"/>
  </r>
  <r>
    <n v="51"/>
    <d v="2018-10-25T00:00:00"/>
    <x v="0"/>
    <x v="0"/>
    <x v="0"/>
    <s v="CAJA"/>
    <s v="PAGO NOMINA QUINCENA 2 OCTUBRE 2018"/>
    <s v="TRANSACCIONES DEL DIA 10/25/2018 RECURSOS HUMANOS"/>
    <n v="277.51"/>
    <n v="0"/>
    <s v="PUENTE CENTENARIO"/>
    <x v="0"/>
  </r>
  <r>
    <n v="51"/>
    <d v="2018-11-09T00:00:00"/>
    <x v="5"/>
    <x v="5"/>
    <x v="0"/>
    <s v="CAJA"/>
    <s v="PAGO NOMINA QUINCENA 1 NOVIEMBRE 2018"/>
    <s v="TRANSACCIONES DEL DIA 11/09/2018 RECURSOS HUMANOS"/>
    <n v="329.37"/>
    <n v="0"/>
    <s v="PUENTE CENTENARIO"/>
    <x v="0"/>
  </r>
  <r>
    <n v="51"/>
    <d v="2018-11-24T00:00:00"/>
    <x v="5"/>
    <x v="5"/>
    <x v="0"/>
    <s v="CAJA"/>
    <s v="PAGO NOMINA QUINCENA 2 NOVIEMBRE 2018"/>
    <s v="TRANSACCIONES DEL DIA 11/24/2018 RECURSOS HUMANOS"/>
    <n v="265.14999999999998"/>
    <n v="0"/>
    <s v="PUENTE CENTENARIO"/>
    <x v="0"/>
  </r>
  <r>
    <n v="51"/>
    <d v="2018-12-10T00:00:00"/>
    <x v="1"/>
    <x v="1"/>
    <x v="0"/>
    <s v="CAJA"/>
    <s v="PAGO NOMINA QUINCENA 1 DICIEMBRE 2018"/>
    <s v="TRANSACCIONES DEL DIA 12/10/2018 RECURSOS HUMANOS"/>
    <n v="332.19"/>
    <n v="0"/>
    <s v="PUENTE CENTENARIO"/>
    <x v="0"/>
  </r>
  <r>
    <n v="51"/>
    <d v="2018-12-19T00:00:00"/>
    <x v="1"/>
    <x v="1"/>
    <x v="0"/>
    <s v="CAJA"/>
    <s v="PAGO NOMINA QUINCENA 2 DICIEMBRE 2018"/>
    <s v="TRANSACCIONES DEL DIA 12/19/2018 RECURSOS HUMANOS"/>
    <n v="414.55"/>
    <n v="0"/>
    <s v="PUENTE CENTENARIO"/>
    <x v="0"/>
  </r>
  <r>
    <n v="51"/>
    <d v="2018-12-31T00:00:00"/>
    <x v="1"/>
    <x v="1"/>
    <x v="0"/>
    <s v="CAJA"/>
    <s v="CIERRE DE ANIO FISCAL"/>
    <s v="CIERRE_DE_CTAS_NOMINALES"/>
    <n v="0"/>
    <n v="6432.96"/>
    <s v="PUENTE CENTENARIO"/>
    <x v="0"/>
  </r>
  <r>
    <n v="51"/>
    <d v="2018-06-09T00:00:00"/>
    <x v="2"/>
    <x v="2"/>
    <x v="0"/>
    <s v="SERVICIOS PERSONALES"/>
    <s v="PAGO NOMINA QUINCENA 1 JUNIO 2018"/>
    <s v="TRANSACCIONES DEL DIA 06/09/2018 RECURSOS HUMANOS"/>
    <n v="74.63"/>
    <n v="0"/>
    <s v="PUENTE CENTENARIO"/>
    <x v="0"/>
  </r>
  <r>
    <n v="51"/>
    <d v="2018-07-10T00:00:00"/>
    <x v="6"/>
    <x v="6"/>
    <x v="0"/>
    <s v="SERVICIOS PERSONALES"/>
    <s v="PAGO NOMINA QUINCENA 1 JULIO 2018"/>
    <s v="TRANSACCIONES DEL DIA 07/10/2018 RECURSOS HUMANOS"/>
    <n v="29.74"/>
    <n v="0"/>
    <s v="PUENTE CENTENARIO"/>
    <x v="0"/>
  </r>
  <r>
    <n v="51"/>
    <d v="2018-07-25T00:00:00"/>
    <x v="6"/>
    <x v="6"/>
    <x v="0"/>
    <s v="SERVICIOS PERSONALES"/>
    <s v="PAGO NOMINA QUINCENA 2 JULIO 2018"/>
    <s v="TRANSACCIONES DEL DIA 07/25/2018 RECURSOS HUMANOS"/>
    <n v="14.38"/>
    <n v="0"/>
    <s v="PUENTE CENTENARIO"/>
    <x v="0"/>
  </r>
  <r>
    <n v="51"/>
    <d v="2018-08-10T00:00:00"/>
    <x v="3"/>
    <x v="3"/>
    <x v="0"/>
    <s v="SERVICIOS PERSONALES"/>
    <s v="PAGO NOMINA QUINCENA 1 AGOSTO 2018"/>
    <s v="TRANSACCIONES DEL DIA 08/10/2018 RECURSOS HUMANOS"/>
    <n v="169.99"/>
    <n v="0"/>
    <s v="PUENTE CENTENARIO"/>
    <x v="0"/>
  </r>
  <r>
    <n v="51"/>
    <d v="2018-09-10T00:00:00"/>
    <x v="4"/>
    <x v="4"/>
    <x v="0"/>
    <s v="SERVICIOS PERSONALES"/>
    <s v="PAGO NOMINA QUINCENA 1 SEPTIEMBRE 2018"/>
    <s v="TRANSACCIONES DEL DIA 09/10/2018 RECURSOS HUMANOS"/>
    <n v="27.07"/>
    <n v="0"/>
    <s v="PUENTE CENTENARIO"/>
    <x v="0"/>
  </r>
  <r>
    <n v="51"/>
    <d v="2018-10-10T00:00:00"/>
    <x v="0"/>
    <x v="0"/>
    <x v="0"/>
    <s v="SERVICIOS PERSONALES"/>
    <s v="PAGO NOMINA QUINCENA 1 OCTUBRE 2018"/>
    <s v="TRANSACCIONES DEL DIA 10/10/2018 RECURSOS HUMANOS"/>
    <n v="10.86"/>
    <n v="0"/>
    <s v="PUENTE CENTENARIO"/>
    <x v="0"/>
  </r>
  <r>
    <n v="51"/>
    <d v="2018-11-24T00:00:00"/>
    <x v="5"/>
    <x v="5"/>
    <x v="0"/>
    <s v="SERVICIOS PERSONALES"/>
    <s v="PAGO NOMINA QUINCENA 2 NOVIEMBRE 2018"/>
    <s v="TRANSACCIONES DEL DIA 11/24/2018 RECURSOS HUMANOS"/>
    <n v="84.37"/>
    <n v="0"/>
    <s v="PUENTE CENTENARIO"/>
    <x v="0"/>
  </r>
  <r>
    <n v="51"/>
    <d v="2018-12-19T00:00:00"/>
    <x v="1"/>
    <x v="1"/>
    <x v="0"/>
    <s v="SERVICIOS PERSONALES"/>
    <s v="PAGO NOMINA QUINCENA 2 DICIEMBRE 2018"/>
    <s v="TRANSACCIONES DEL DIA 12/19/2018 RECURSOS HUMANOS"/>
    <n v="16.13"/>
    <n v="0"/>
    <s v="PUENTE CENTENARIO"/>
    <x v="0"/>
  </r>
  <r>
    <n v="51"/>
    <d v="2018-12-31T00:00:00"/>
    <x v="1"/>
    <x v="1"/>
    <x v="0"/>
    <s v="SERVICIOS PERSONALES"/>
    <s v="CIERRE DE ANIO FISCAL"/>
    <s v="CIERRE_DE_CTAS_NOMINALES"/>
    <n v="0"/>
    <n v="472.53"/>
    <s v="PUENTE CENTENARIO"/>
    <x v="0"/>
  </r>
  <r>
    <n v="66"/>
    <d v="2018-12-31T00:00:00"/>
    <x v="1"/>
    <x v="1"/>
    <x v="0"/>
    <s v="CAJA"/>
    <s v="CIERRE DE ANIO FISCAL"/>
    <s v="CIERRE_DE_CTAS_NOMINALES"/>
    <n v="0"/>
    <n v="43.87"/>
    <s v="METROMALL"/>
    <x v="0"/>
  </r>
  <r>
    <n v="68"/>
    <d v="2018-07-25T00:00:00"/>
    <x v="6"/>
    <x v="6"/>
    <x v="0"/>
    <s v="CAJA"/>
    <s v="PAGO NOMINA QUINCENA 2 JULIO 2018"/>
    <s v="TRANSACCIONES DEL DIA 07/25/2018 RECURSOS HUMANOS"/>
    <n v="14.42"/>
    <n v="0"/>
    <s v="ALTOS DE PANAMA"/>
    <x v="0"/>
  </r>
  <r>
    <n v="68"/>
    <d v="2018-08-10T00:00:00"/>
    <x v="3"/>
    <x v="3"/>
    <x v="0"/>
    <s v="CAJA"/>
    <s v="PAGO NOMINA QUINCENA 1 AGOSTO 2018"/>
    <s v="TRANSACCIONES DEL DIA 08/10/2018 RECURSOS HUMANOS"/>
    <n v="50.1"/>
    <n v="0"/>
    <s v="ALTOS DE PANAMA"/>
    <x v="0"/>
  </r>
  <r>
    <n v="68"/>
    <d v="2018-08-25T00:00:00"/>
    <x v="3"/>
    <x v="3"/>
    <x v="0"/>
    <s v="CAJA"/>
    <s v="PAGO NOMINA QUINCENA 2 AGOSTO 2018"/>
    <s v="TRANSACCIONES DEL DIA 08/25/2018 RECURSOS HUMANOS"/>
    <n v="45.5"/>
    <n v="0"/>
    <s v="ALTOS DE PANAMA"/>
    <x v="0"/>
  </r>
  <r>
    <n v="68"/>
    <d v="2018-09-10T00:00:00"/>
    <x v="4"/>
    <x v="4"/>
    <x v="0"/>
    <s v="CAJA"/>
    <s v="PAGO NOMINA QUINCENA 1 SEPTIEMBRE 2018"/>
    <s v="TRANSACCIONES DEL DIA 09/10/2018 RECURSOS HUMANOS"/>
    <n v="53.14"/>
    <n v="0"/>
    <s v="ALTOS DE PANAMA"/>
    <x v="0"/>
  </r>
  <r>
    <n v="68"/>
    <d v="2018-09-25T00:00:00"/>
    <x v="4"/>
    <x v="4"/>
    <x v="0"/>
    <s v="CAJA"/>
    <s v="PAGO NOMINA QUINCENA 2 SEPTIEMBRE 2018"/>
    <s v="TRANSACCIONES DEL DIA 09/25/2018 RECURSOS HUMANOS"/>
    <n v="35.75"/>
    <n v="0"/>
    <s v="ALTOS DE PANAMA"/>
    <x v="0"/>
  </r>
  <r>
    <n v="68"/>
    <d v="2018-12-31T00:00:00"/>
    <x v="1"/>
    <x v="1"/>
    <x v="0"/>
    <s v="CAJA"/>
    <s v="CIERRE DE ANIO FISCAL"/>
    <s v="CIERRE_DE_CTAS_NOMINALES"/>
    <n v="0"/>
    <n v="279.20999999999998"/>
    <s v="ALTOS DE PANAMA"/>
    <x v="0"/>
  </r>
  <r>
    <n v="69"/>
    <d v="2018-09-25T00:00:00"/>
    <x v="4"/>
    <x v="4"/>
    <x v="0"/>
    <s v="CAJA"/>
    <s v="PAGO NOMINA QUINCENA 2 SEPTIEMBRE 2018"/>
    <s v="TRANSACCIONES DEL DIA 09/25/2018 RECURSOS HUMANOS"/>
    <n v="23.96"/>
    <n v="0"/>
    <s v="VERSALLES"/>
    <x v="0"/>
  </r>
  <r>
    <n v="69"/>
    <d v="2018-12-19T00:00:00"/>
    <x v="1"/>
    <x v="1"/>
    <x v="0"/>
    <s v="CAJA"/>
    <s v="PAGO NOMINA QUINCENA 2 DICIEMBRE 2018"/>
    <s v="TRANSACCIONES DEL DIA 12/19/2018 RECURSOS HUMANOS"/>
    <n v="116.28"/>
    <n v="0"/>
    <s v="VERSALLES"/>
    <x v="0"/>
  </r>
  <r>
    <n v="69"/>
    <d v="2018-12-31T00:00:00"/>
    <x v="1"/>
    <x v="1"/>
    <x v="0"/>
    <s v="CAJA"/>
    <s v="CIERRE DE ANIO FISCAL"/>
    <s v="CIERRE_DE_CTAS_NOMINALES"/>
    <n v="0"/>
    <n v="182.56"/>
    <s v="VERSALLES"/>
    <x v="0"/>
  </r>
  <r>
    <n v="70"/>
    <d v="2018-09-10T00:00:00"/>
    <x v="4"/>
    <x v="4"/>
    <x v="0"/>
    <s v="CAJA"/>
    <s v="PAGO NOMINA QUINCENA 1 SEPTIEMBRE 2018"/>
    <s v="TRANSACCIONES DEL DIA 09/10/2018 RECURSOS HUMANOS"/>
    <n v="33.85"/>
    <n v="0"/>
    <s v="BUSINESS PARK"/>
    <x v="0"/>
  </r>
  <r>
    <n v="70"/>
    <d v="2018-12-31T00:00:00"/>
    <x v="1"/>
    <x v="1"/>
    <x v="0"/>
    <s v="CAJA"/>
    <s v="CIERRE DE ANIO FISCAL"/>
    <s v="CIERRE_DE_CTAS_NOMINALES"/>
    <n v="0"/>
    <n v="58.52"/>
    <s v="BUSINESS PARK"/>
    <x v="0"/>
  </r>
  <r>
    <n v="70"/>
    <d v="2018-08-10T00:00:00"/>
    <x v="3"/>
    <x v="3"/>
    <x v="0"/>
    <s v="SERVICIOS PERSONALES"/>
    <s v="PAGO NOMINA QUINCENA 1 AGOSTO 2018"/>
    <s v="TRANSACCIONES DEL DIA 08/10/2018 RECURSOS HUMANOS"/>
    <n v="45.75"/>
    <n v="0"/>
    <s v="BUSINESS PARK"/>
    <x v="0"/>
  </r>
  <r>
    <n v="70"/>
    <d v="2018-11-09T00:00:00"/>
    <x v="5"/>
    <x v="5"/>
    <x v="0"/>
    <s v="SERVICIOS PERSONALES"/>
    <s v="PAGO NOMINA QUINCENA 1 NOVIEMBRE 2018"/>
    <s v="TRANSACCIONES DEL DIA 11/09/2018 RECURSOS HUMANOS"/>
    <n v="11.54"/>
    <n v="0"/>
    <s v="BUSINESS PARK"/>
    <x v="0"/>
  </r>
  <r>
    <n v="70"/>
    <d v="2018-12-31T00:00:00"/>
    <x v="1"/>
    <x v="1"/>
    <x v="0"/>
    <s v="SERVICIOS PERSONALES"/>
    <s v="CIERRE DE ANIO FISCAL"/>
    <s v="CIERRE_DE_CTAS_NOMINALES"/>
    <n v="0"/>
    <n v="57.29"/>
    <s v="BUSINESS PARK"/>
    <x v="0"/>
  </r>
  <r>
    <n v="71"/>
    <d v="2018-08-25T00:00:00"/>
    <x v="3"/>
    <x v="3"/>
    <x v="0"/>
    <s v="CAJA"/>
    <s v="PAGO NOMINA QUINCENA 2 AGOSTO 2018"/>
    <s v="TRANSACCIONES DEL DIA 08/25/2018 RECURSOS HUMANOS"/>
    <n v="9.59"/>
    <n v="0"/>
    <s v="SAN FRANCISCO"/>
    <x v="0"/>
  </r>
  <r>
    <n v="71"/>
    <d v="2018-12-31T00:00:00"/>
    <x v="1"/>
    <x v="1"/>
    <x v="0"/>
    <s v="CAJA"/>
    <s v="CIERRE DE ANIO FISCAL"/>
    <s v="CIERRE_DE_CTAS_NOMINALES"/>
    <n v="0"/>
    <n v="318.02"/>
    <s v="SAN FRANCISCO"/>
    <x v="0"/>
  </r>
  <r>
    <n v="72"/>
    <d v="2018-09-25T00:00:00"/>
    <x v="4"/>
    <x v="4"/>
    <x v="0"/>
    <s v="ADMINISTRACION DE SUCURSALES"/>
    <s v="PAGO NOMINA QUINCENA 2 SEPTIEMBRE 2018"/>
    <s v="TRANSACCIONES DEL DIA 09/25/2018 RECURSOS HUMANOS"/>
    <n v="33.21"/>
    <n v="0"/>
    <s v="PLAZA BANCO GENERAL"/>
    <x v="0"/>
  </r>
  <r>
    <n v="72"/>
    <d v="2018-10-25T00:00:00"/>
    <x v="0"/>
    <x v="0"/>
    <x v="0"/>
    <s v="ADMINISTRACION DE SUCURSALES"/>
    <s v="PAGO NOMINA QUINCENA 2 OCTUBRE 2018"/>
    <s v="TRANSACCIONES DEL DIA 10/25/2018 RECURSOS HUMANOS"/>
    <n v="67.930000000000007"/>
    <n v="0"/>
    <s v="PLAZA BANCO GENERAL"/>
    <x v="0"/>
  </r>
  <r>
    <n v="72"/>
    <d v="2018-12-31T00:00:00"/>
    <x v="1"/>
    <x v="1"/>
    <x v="0"/>
    <s v="ADMINISTRACION DE SUCURSALES"/>
    <s v="CIERRE DE ANIO FISCAL"/>
    <s v="CIERRE_DE_CTAS_NOMINALES"/>
    <n v="0"/>
    <n v="133.38"/>
    <s v="PLAZA BANCO GENERAL"/>
    <x v="0"/>
  </r>
  <r>
    <n v="72"/>
    <d v="2018-12-31T00:00:00"/>
    <x v="1"/>
    <x v="1"/>
    <x v="0"/>
    <s v="CAJA"/>
    <s v="CIERRE DE ANIO FISCAL"/>
    <s v="CIERRE_DE_CTAS_NOMINALES"/>
    <n v="0"/>
    <n v="195.85"/>
    <s v="PLAZA BANCO GENERAL"/>
    <x v="0"/>
  </r>
  <r>
    <n v="72"/>
    <d v="2018-08-25T00:00:00"/>
    <x v="3"/>
    <x v="3"/>
    <x v="0"/>
    <s v="SERVICIOS PERSONALES"/>
    <s v="PAGO NOMINA QUINCENA 2 AGOSTO 2018"/>
    <s v="TRANSACCIONES DEL DIA 08/25/2018 RECURSOS HUMANOS"/>
    <n v="77.28"/>
    <n v="0"/>
    <s v="PLAZA BANCO GENERAL"/>
    <x v="0"/>
  </r>
  <r>
    <n v="72"/>
    <d v="2018-09-10T00:00:00"/>
    <x v="4"/>
    <x v="4"/>
    <x v="0"/>
    <s v="SERVICIOS PERSONALES"/>
    <s v="PAGO NOMINA QUINCENA 1 SEPTIEMBRE 2018"/>
    <s v="TRANSACCIONES DEL DIA 09/10/2018 RECURSOS HUMANOS"/>
    <n v="26.26"/>
    <n v="0"/>
    <s v="PLAZA BANCO GENERAL"/>
    <x v="0"/>
  </r>
  <r>
    <n v="72"/>
    <d v="2018-09-25T00:00:00"/>
    <x v="4"/>
    <x v="4"/>
    <x v="0"/>
    <s v="SERVICIOS PERSONALES"/>
    <s v="PAGO NOMINA QUINCENA 2 SEPTIEMBRE 2018"/>
    <s v="TRANSACCIONES DEL DIA 09/25/2018 RECURSOS HUMANOS"/>
    <n v="25.91"/>
    <n v="0"/>
    <s v="PLAZA BANCO GENERAL"/>
    <x v="0"/>
  </r>
  <r>
    <n v="72"/>
    <d v="2018-12-10T00:00:00"/>
    <x v="1"/>
    <x v="1"/>
    <x v="0"/>
    <s v="SERVICIOS PERSONALES"/>
    <s v="PAGO NOMINA QUINCENA 1 DICIEMBRE 2018"/>
    <s v="TRANSACCIONES DEL DIA 12/10/2018 RECURSOS HUMANOS"/>
    <n v="25.68"/>
    <n v="0"/>
    <s v="PLAZA BANCO GENERAL"/>
    <x v="0"/>
  </r>
  <r>
    <n v="72"/>
    <d v="2018-12-31T00:00:00"/>
    <x v="1"/>
    <x v="1"/>
    <x v="0"/>
    <s v="SERVICIOS PERSONALES"/>
    <s v="CIERRE DE ANIO FISCAL"/>
    <s v="CIERRE_DE_CTAS_NOMINALES"/>
    <n v="0"/>
    <n v="155.13"/>
    <s v="PLAZA BANCO GENERAL"/>
    <x v="0"/>
  </r>
  <r>
    <n v="73"/>
    <d v="2018-06-09T00:00:00"/>
    <x v="2"/>
    <x v="2"/>
    <x v="0"/>
    <s v="ADMINISTRACION DE SUCURSALES"/>
    <s v="PAGO NOMINA QUINCENA 1 JUNIO 2018"/>
    <s v="TRANSACCIONES DEL DIA 06/09/2018 RECURSOS HUMANOS"/>
    <n v="69.349999999999994"/>
    <n v="0"/>
    <s v="LA CHORRERA - PARQUE 10 DE NOV."/>
    <x v="0"/>
  </r>
  <r>
    <n v="73"/>
    <d v="2018-07-25T00:00:00"/>
    <x v="6"/>
    <x v="6"/>
    <x v="0"/>
    <s v="ADMINISTRACION DE SUCURSALES"/>
    <s v="PAGO NOMINA QUINCENA 2 JULIO 2018"/>
    <s v="TRANSACCIONES DEL DIA 07/25/2018 RECURSOS HUMANOS"/>
    <n v="61.01"/>
    <n v="0"/>
    <s v="LA CHORRERA - PARQUE 10 DE NOV."/>
    <x v="0"/>
  </r>
  <r>
    <n v="73"/>
    <d v="2018-08-10T00:00:00"/>
    <x v="3"/>
    <x v="3"/>
    <x v="0"/>
    <s v="ADMINISTRACION DE SUCURSALES"/>
    <s v="PAGO NOMINA QUINCENA 1 AGOSTO 2018"/>
    <s v="TRANSACCIONES DEL DIA 08/10/2018 RECURSOS HUMANOS"/>
    <n v="45.54"/>
    <n v="0"/>
    <s v="LA CHORRERA - PARQUE 10 DE NOV."/>
    <x v="0"/>
  </r>
  <r>
    <n v="73"/>
    <d v="2018-09-10T00:00:00"/>
    <x v="4"/>
    <x v="4"/>
    <x v="0"/>
    <s v="ADMINISTRACION DE SUCURSALES"/>
    <s v="PAGO NOMINA QUINCENA 1 SEPTIEMBRE 2018"/>
    <s v="TRANSACCIONES DEL DIA 09/10/2018 RECURSOS HUMANOS"/>
    <n v="17.34"/>
    <n v="0"/>
    <s v="LA CHORRERA - PARQUE 10 DE NOV."/>
    <x v="0"/>
  </r>
  <r>
    <n v="73"/>
    <d v="2018-09-25T00:00:00"/>
    <x v="4"/>
    <x v="4"/>
    <x v="0"/>
    <s v="ADMINISTRACION DE SUCURSALES"/>
    <s v="PAGO NOMINA QUINCENA 2 SEPTIEMBRE 2018"/>
    <s v="TRANSACCIONES DEL DIA 09/25/2018 RECURSOS HUMANOS"/>
    <n v="153.78"/>
    <n v="0"/>
    <s v="LA CHORRERA - PARQUE 10 DE NOV."/>
    <x v="0"/>
  </r>
  <r>
    <n v="73"/>
    <d v="2018-10-25T00:00:00"/>
    <x v="0"/>
    <x v="0"/>
    <x v="0"/>
    <s v="ADMINISTRACION DE SUCURSALES"/>
    <s v="PAGO NOMINA QUINCENA 2 OCTUBRE 2018"/>
    <s v="TRANSACCIONES DEL DIA 10/25/2018 RECURSOS HUMANOS"/>
    <n v="43.44"/>
    <n v="0"/>
    <s v="LA CHORRERA - PARQUE 10 DE NOV."/>
    <x v="0"/>
  </r>
  <r>
    <n v="73"/>
    <d v="2018-11-09T00:00:00"/>
    <x v="5"/>
    <x v="5"/>
    <x v="0"/>
    <s v="ADMINISTRACION DE SUCURSALES"/>
    <s v="PAGO NOMINA QUINCENA 1 NOVIEMBRE 2018"/>
    <s v="TRANSACCIONES DEL DIA 11/09/2018 RECURSOS HUMANOS"/>
    <n v="113.23"/>
    <n v="0"/>
    <s v="LA CHORRERA - PARQUE 10 DE NOV."/>
    <x v="0"/>
  </r>
  <r>
    <n v="73"/>
    <d v="2018-12-31T00:00:00"/>
    <x v="1"/>
    <x v="1"/>
    <x v="0"/>
    <s v="ADMINISTRACION DE SUCURSALES"/>
    <s v="CIERRE DE ANIO FISCAL"/>
    <s v="CIERRE_DE_CTAS_NOMINALES"/>
    <n v="0"/>
    <n v="986.22"/>
    <s v="LA CHORRERA - PARQUE 10 DE NOV."/>
    <x v="0"/>
  </r>
  <r>
    <n v="73"/>
    <d v="2018-06-09T00:00:00"/>
    <x v="2"/>
    <x v="2"/>
    <x v="0"/>
    <s v="CAJA"/>
    <s v="PAGO NOMINA QUINCENA 1 JUNIO 2018"/>
    <s v="TRANSACCIONES DEL DIA 06/09/2018 RECURSOS HUMANOS"/>
    <n v="1082.95"/>
    <n v="0"/>
    <s v="LA CHORRERA - PARQUE 10 DE NOV."/>
    <x v="0"/>
  </r>
  <r>
    <n v="73"/>
    <d v="2018-06-25T00:00:00"/>
    <x v="2"/>
    <x v="2"/>
    <x v="0"/>
    <s v="CAJA"/>
    <s v="PAGO NOMINA QUINCENA 2 JUNIO 2018"/>
    <s v="TRANSACCIONES DEL DIA 06/25/2018 RECURSOS HUMANOS"/>
    <n v="945.08"/>
    <n v="0"/>
    <s v="LA CHORRERA - PARQUE 10 DE NOV."/>
    <x v="0"/>
  </r>
  <r>
    <n v="73"/>
    <d v="2018-07-10T00:00:00"/>
    <x v="6"/>
    <x v="6"/>
    <x v="0"/>
    <s v="CAJA"/>
    <s v="PAGO NOMINA QUINCENA 1 JULIO 2018"/>
    <s v="TRANSACCIONES DEL DIA 07/10/2018 RECURSOS HUMANOS"/>
    <n v="873.47"/>
    <n v="0"/>
    <s v="LA CHORRERA - PARQUE 10 DE NOV."/>
    <x v="0"/>
  </r>
  <r>
    <n v="73"/>
    <d v="2018-07-25T00:00:00"/>
    <x v="6"/>
    <x v="6"/>
    <x v="0"/>
    <s v="CAJA"/>
    <s v="PAGO NOMINA QUINCENA 2 JULIO 2018"/>
    <s v="TRANSACCIONES DEL DIA 07/25/2018 RECURSOS HUMANOS"/>
    <n v="978.46"/>
    <n v="0"/>
    <s v="LA CHORRERA - PARQUE 10 DE NOV."/>
    <x v="0"/>
  </r>
  <r>
    <n v="73"/>
    <d v="2018-08-10T00:00:00"/>
    <x v="3"/>
    <x v="3"/>
    <x v="0"/>
    <s v="CAJA"/>
    <s v="PAGO NOMINA QUINCENA 1 AGOSTO 2018"/>
    <s v="TRANSACCIONES DEL DIA 08/10/2018 RECURSOS HUMANOS"/>
    <n v="549.44000000000005"/>
    <n v="0"/>
    <s v="LA CHORRERA - PARQUE 10 DE NOV."/>
    <x v="0"/>
  </r>
  <r>
    <n v="73"/>
    <d v="2018-08-25T00:00:00"/>
    <x v="3"/>
    <x v="3"/>
    <x v="0"/>
    <s v="CAJA"/>
    <s v="PAGO NOMINA QUINCENA 2 AGOSTO 2018"/>
    <s v="TRANSACCIONES DEL DIA 08/25/2018 RECURSOS HUMANOS"/>
    <n v="1066.53"/>
    <n v="0"/>
    <s v="LA CHORRERA - PARQUE 10 DE NOV."/>
    <x v="0"/>
  </r>
  <r>
    <n v="73"/>
    <d v="2018-09-10T00:00:00"/>
    <x v="4"/>
    <x v="4"/>
    <x v="0"/>
    <s v="CAJA"/>
    <s v="PAGO NOMINA QUINCENA 1 SEPTIEMBRE 2018"/>
    <s v="TRANSACCIONES DEL DIA 09/10/2018 RECURSOS HUMANOS"/>
    <n v="952.83"/>
    <n v="0"/>
    <s v="LA CHORRERA - PARQUE 10 DE NOV."/>
    <x v="0"/>
  </r>
  <r>
    <n v="73"/>
    <d v="2018-09-25T00:00:00"/>
    <x v="4"/>
    <x v="4"/>
    <x v="0"/>
    <s v="CAJA"/>
    <s v="PAGO NOMINA QUINCENA 2 SEPTIEMBRE 2018"/>
    <s v="TRANSACCIONES DEL DIA 09/25/2018 RECURSOS HUMANOS"/>
    <n v="852.46"/>
    <n v="0"/>
    <s v="LA CHORRERA - PARQUE 10 DE NOV."/>
    <x v="0"/>
  </r>
  <r>
    <n v="73"/>
    <d v="2018-10-10T00:00:00"/>
    <x v="0"/>
    <x v="0"/>
    <x v="0"/>
    <s v="CAJA"/>
    <s v="PAGO NOMINA QUINCENA 1 OCTUBRE 2018"/>
    <s v="TRANSACCIONES DEL DIA 10/10/2018 RECURSOS HUMANOS"/>
    <n v="580.63"/>
    <n v="0"/>
    <s v="LA CHORRERA - PARQUE 10 DE NOV."/>
    <x v="0"/>
  </r>
  <r>
    <n v="73"/>
    <d v="2018-10-25T00:00:00"/>
    <x v="0"/>
    <x v="0"/>
    <x v="0"/>
    <s v="CAJA"/>
    <s v="PAGO NOMINA QUINCENA 2 OCTUBRE 2018"/>
    <s v="TRANSACCIONES DEL DIA 10/25/2018 RECURSOS HUMANOS"/>
    <n v="665.7"/>
    <n v="0"/>
    <s v="LA CHORRERA - PARQUE 10 DE NOV."/>
    <x v="0"/>
  </r>
  <r>
    <n v="73"/>
    <d v="2018-11-09T00:00:00"/>
    <x v="5"/>
    <x v="5"/>
    <x v="0"/>
    <s v="CAJA"/>
    <s v="PAGO NOMINA QUINCENA 1 NOVIEMBRE 2018"/>
    <s v="TRANSACCIONES DEL DIA 11/09/2018 RECURSOS HUMANOS"/>
    <n v="653.28"/>
    <n v="0"/>
    <s v="LA CHORRERA - PARQUE 10 DE NOV."/>
    <x v="0"/>
  </r>
  <r>
    <n v="73"/>
    <d v="2018-11-24T00:00:00"/>
    <x v="5"/>
    <x v="5"/>
    <x v="0"/>
    <s v="CAJA"/>
    <s v="PAGO NOMINA QUINCENA 2 NOVIEMBRE 2018"/>
    <s v="TRANSACCIONES DEL DIA 11/24/2018 RECURSOS HUMANOS"/>
    <n v="763.6"/>
    <n v="0"/>
    <s v="LA CHORRERA - PARQUE 10 DE NOV."/>
    <x v="0"/>
  </r>
  <r>
    <n v="73"/>
    <d v="2018-12-10T00:00:00"/>
    <x v="1"/>
    <x v="1"/>
    <x v="0"/>
    <s v="CAJA"/>
    <s v="PAGO NOMINA QUINCENA 1 DICIEMBRE 2018"/>
    <s v="TRANSACCIONES DEL DIA 12/10/2018 RECURSOS HUMANOS"/>
    <n v="1091.8399999999999"/>
    <n v="0"/>
    <s v="LA CHORRERA - PARQUE 10 DE NOV."/>
    <x v="0"/>
  </r>
  <r>
    <n v="73"/>
    <d v="2018-12-19T00:00:00"/>
    <x v="1"/>
    <x v="1"/>
    <x v="0"/>
    <s v="CAJA"/>
    <s v="PAGO NOMINA QUINCENA 2 DICIEMBRE 2018"/>
    <s v="TRANSACCIONES DEL DIA 12/19/2018 RECURSOS HUMANOS"/>
    <n v="780.23"/>
    <n v="0"/>
    <s v="LA CHORRERA - PARQUE 10 DE NOV."/>
    <x v="0"/>
  </r>
  <r>
    <n v="73"/>
    <d v="2018-12-31T00:00:00"/>
    <x v="1"/>
    <x v="1"/>
    <x v="0"/>
    <s v="CAJA"/>
    <s v="CIERRE DE ANIO FISCAL"/>
    <s v="CIERRE_DE_CTAS_NOMINALES"/>
    <n v="0"/>
    <n v="20550.37"/>
    <s v="LA CHORRERA - PARQUE 10 DE NOV."/>
    <x v="0"/>
  </r>
  <r>
    <n v="73"/>
    <d v="2018-06-09T00:00:00"/>
    <x v="2"/>
    <x v="2"/>
    <x v="0"/>
    <s v="SERVICIOS PERSONALES"/>
    <s v="PAGO NOMINA QUINCENA 1 JUNIO 2018"/>
    <s v="TRANSACCIONES DEL DIA 06/09/2018 RECURSOS HUMANOS"/>
    <n v="84.76"/>
    <n v="0"/>
    <s v="LA CHORRERA - PARQUE 10 DE NOV."/>
    <x v="0"/>
  </r>
  <r>
    <n v="73"/>
    <d v="2018-06-25T00:00:00"/>
    <x v="2"/>
    <x v="2"/>
    <x v="0"/>
    <s v="SERVICIOS PERSONALES"/>
    <s v="PAGO NOMINA QUINCENA 2 JUNIO 2018"/>
    <s v="TRANSACCIONES DEL DIA 06/25/2018 RECURSOS HUMANOS"/>
    <n v="28.28"/>
    <n v="0"/>
    <s v="LA CHORRERA - PARQUE 10 DE NOV."/>
    <x v="0"/>
  </r>
  <r>
    <n v="73"/>
    <d v="2018-07-10T00:00:00"/>
    <x v="6"/>
    <x v="6"/>
    <x v="0"/>
    <s v="SERVICIOS PERSONALES"/>
    <s v="PAGO NOMINA QUINCENA 1 JULIO 2018"/>
    <s v="TRANSACCIONES DEL DIA 07/10/2018 RECURSOS HUMANOS"/>
    <n v="14.06"/>
    <n v="0"/>
    <s v="LA CHORRERA - PARQUE 10 DE NOV."/>
    <x v="0"/>
  </r>
  <r>
    <n v="73"/>
    <d v="2018-08-10T00:00:00"/>
    <x v="3"/>
    <x v="3"/>
    <x v="0"/>
    <s v="SERVICIOS PERSONALES"/>
    <s v="PAGO NOMINA QUINCENA 1 AGOSTO 2018"/>
    <s v="TRANSACCIONES DEL DIA 08/10/2018 RECURSOS HUMANOS"/>
    <n v="31.75"/>
    <n v="0"/>
    <s v="LA CHORRERA - PARQUE 10 DE NOV."/>
    <x v="0"/>
  </r>
  <r>
    <n v="73"/>
    <d v="2018-09-25T00:00:00"/>
    <x v="4"/>
    <x v="4"/>
    <x v="0"/>
    <s v="SERVICIOS PERSONALES"/>
    <s v="PAGO NOMINA QUINCENA 2 SEPTIEMBRE 2018"/>
    <s v="TRANSACCIONES DEL DIA 09/25/2018 RECURSOS HUMANOS"/>
    <n v="94.73"/>
    <n v="0"/>
    <s v="LA CHORRERA - PARQUE 10 DE NOV."/>
    <x v="0"/>
  </r>
  <r>
    <n v="73"/>
    <d v="2018-10-10T00:00:00"/>
    <x v="0"/>
    <x v="0"/>
    <x v="0"/>
    <s v="SERVICIOS PERSONALES"/>
    <s v="PAGO NOMINA QUINCENA 1 OCTUBRE 2018"/>
    <s v="TRANSACCIONES DEL DIA 10/10/2018 RECURSOS HUMANOS"/>
    <n v="27.29"/>
    <n v="0"/>
    <s v="LA CHORRERA - PARQUE 10 DE NOV."/>
    <x v="0"/>
  </r>
  <r>
    <n v="73"/>
    <d v="2018-11-09T00:00:00"/>
    <x v="5"/>
    <x v="5"/>
    <x v="0"/>
    <s v="SERVICIOS PERSONALES"/>
    <s v="PAGO NOMINA QUINCENA 1 NOVIEMBRE 2018"/>
    <s v="TRANSACCIONES DEL DIA 11/09/2018 RECURSOS HUMANOS"/>
    <n v="185.43"/>
    <n v="0"/>
    <s v="LA CHORRERA - PARQUE 10 DE NOV."/>
    <x v="0"/>
  </r>
  <r>
    <n v="73"/>
    <d v="2018-11-24T00:00:00"/>
    <x v="5"/>
    <x v="5"/>
    <x v="0"/>
    <s v="SERVICIOS PERSONALES"/>
    <s v="PAGO NOMINA QUINCENA 2 NOVIEMBRE 2018"/>
    <s v="TRANSACCIONES DEL DIA 11/24/2018 RECURSOS HUMANOS"/>
    <n v="32.549999999999997"/>
    <n v="0"/>
    <s v="LA CHORRERA - PARQUE 10 DE NOV."/>
    <x v="0"/>
  </r>
  <r>
    <n v="73"/>
    <d v="2018-12-31T00:00:00"/>
    <x v="1"/>
    <x v="1"/>
    <x v="0"/>
    <s v="SERVICIOS PERSONALES"/>
    <s v="CIERRE DE ANIO FISCAL"/>
    <s v="CIERRE_DE_CTAS_NOMINALES"/>
    <n v="0"/>
    <n v="860.31"/>
    <s v="LA CHORRERA - PARQUE 10 DE NOV."/>
    <x v="0"/>
  </r>
  <r>
    <n v="74"/>
    <d v="2018-08-10T00:00:00"/>
    <x v="3"/>
    <x v="3"/>
    <x v="0"/>
    <s v="ADMINISTRACION DE SUCURSALES"/>
    <s v="PAGO NOMINA QUINCENA 1 AGOSTO 2018"/>
    <s v="TRANSACCIONES DEL DIA 08/10/2018 RECURSOS HUMANOS"/>
    <n v="43.34"/>
    <n v="0"/>
    <s v="COSTA DEL ESTE - CENTENARIO"/>
    <x v="0"/>
  </r>
  <r>
    <n v="74"/>
    <d v="2018-12-31T00:00:00"/>
    <x v="1"/>
    <x v="1"/>
    <x v="0"/>
    <s v="ADMINISTRACION DE SUCURSALES"/>
    <s v="CIERRE DE ANIO FISCAL"/>
    <s v="CIERRE_DE_CTAS_NOMINALES"/>
    <n v="0"/>
    <n v="43.34"/>
    <s v="COSTA DEL ESTE - CENTENARIO"/>
    <x v="0"/>
  </r>
  <r>
    <n v="74"/>
    <d v="2018-12-31T00:00:00"/>
    <x v="1"/>
    <x v="1"/>
    <x v="0"/>
    <s v="CAJA"/>
    <s v="CIERRE DE ANIO FISCAL"/>
    <s v="CIERRE_DE_CTAS_NOMINALES"/>
    <n v="0"/>
    <n v="234.56"/>
    <s v="COSTA DEL ESTE - CENTENARIO"/>
    <x v="0"/>
  </r>
  <r>
    <n v="74"/>
    <d v="2018-12-31T00:00:00"/>
    <x v="1"/>
    <x v="1"/>
    <x v="0"/>
    <s v="SERVICIOS PERSONALES"/>
    <s v="CIERRE DE ANIO FISCAL"/>
    <s v="CIERRE_DE_CTAS_NOMINALES"/>
    <n v="0"/>
    <n v="25.04"/>
    <s v="COSTA DEL ESTE - CENTENARIO"/>
    <x v="0"/>
  </r>
  <r>
    <n v="76"/>
    <d v="2018-12-10T00:00:00"/>
    <x v="1"/>
    <x v="1"/>
    <x v="0"/>
    <s v="SERVICIOS PERSONALES"/>
    <s v="PAGO NOMINA QUINCENA 1 DICIEMBRE 2018"/>
    <s v="TRANSACCIONES DEL DIA 12/10/2018 RECURSOS HUMANOS"/>
    <n v="29.88"/>
    <n v="0"/>
    <s v="CLAYTON"/>
    <x v="0"/>
  </r>
  <r>
    <n v="76"/>
    <d v="2018-12-31T00:00:00"/>
    <x v="1"/>
    <x v="1"/>
    <x v="0"/>
    <s v="SERVICIOS PERSONALES"/>
    <s v="CIERRE DE ANIO FISCAL"/>
    <s v="CIERRE_DE_CTAS_NOMINALES"/>
    <n v="0"/>
    <n v="29.88"/>
    <s v="CLAYTON"/>
    <x v="0"/>
  </r>
  <r>
    <n v="77"/>
    <d v="2018-06-25T00:00:00"/>
    <x v="2"/>
    <x v="2"/>
    <x v="0"/>
    <s v="ADMINISTRACION DE SUCURSALES"/>
    <s v="PAGO NOMINA QUINCENA 2 JUNIO 2018"/>
    <s v="TRANSACCIONES DEL DIA 06/25/2018 RECURSOS HUMANOS"/>
    <n v="72.040000000000006"/>
    <n v="0"/>
    <s v="MARBELLA"/>
    <x v="0"/>
  </r>
  <r>
    <n v="77"/>
    <d v="2018-12-31T00:00:00"/>
    <x v="1"/>
    <x v="1"/>
    <x v="0"/>
    <s v="ADMINISTRACION DE SUCURSALES"/>
    <s v="CIERRE DE ANIO FISCAL"/>
    <s v="CIERRE_DE_CTAS_NOMINALES"/>
    <n v="0"/>
    <n v="72.040000000000006"/>
    <s v="MARBELLA"/>
    <x v="0"/>
  </r>
  <r>
    <n v="77"/>
    <d v="2018-08-10T00:00:00"/>
    <x v="3"/>
    <x v="3"/>
    <x v="0"/>
    <s v="CAJA"/>
    <s v="PAGO NOMINA QUINCENA 1 AGOSTO 2018"/>
    <s v="TRANSACCIONES DEL DIA 08/10/2018 RECURSOS HUMANOS"/>
    <n v="14.1"/>
    <n v="0"/>
    <s v="MARBELLA"/>
    <x v="0"/>
  </r>
  <r>
    <n v="77"/>
    <d v="2018-08-25T00:00:00"/>
    <x v="3"/>
    <x v="3"/>
    <x v="0"/>
    <s v="CAJA"/>
    <s v="PAGO NOMINA QUINCENA 2 AGOSTO 2018"/>
    <s v="TRANSACCIONES DEL DIA 08/25/2018 RECURSOS HUMANOS"/>
    <n v="51.17"/>
    <n v="0"/>
    <s v="MARBELLA"/>
    <x v="0"/>
  </r>
  <r>
    <n v="77"/>
    <d v="2018-12-31T00:00:00"/>
    <x v="1"/>
    <x v="1"/>
    <x v="0"/>
    <s v="CAJA"/>
    <s v="CIERRE DE ANIO FISCAL"/>
    <s v="CIERRE_DE_CTAS_NOMINALES"/>
    <n v="0"/>
    <n v="137.41999999999999"/>
    <s v="MARBELLA"/>
    <x v="0"/>
  </r>
  <r>
    <n v="78"/>
    <d v="2018-12-31T00:00:00"/>
    <x v="1"/>
    <x v="1"/>
    <x v="0"/>
    <s v="ADMINISTRACION DE SUCURSALES"/>
    <s v="CIERRE DE ANIO FISCAL"/>
    <s v="CIERRE_DE_CTAS_NOMINALES"/>
    <n v="0"/>
    <n v="26.94"/>
    <s v="PLAZA CAROLINA"/>
    <x v="0"/>
  </r>
  <r>
    <n v="78"/>
    <d v="2018-11-24T00:00:00"/>
    <x v="5"/>
    <x v="5"/>
    <x v="0"/>
    <s v="CAJA"/>
    <s v="PAGO NOMINA QUINCENA 2 NOVIEMBRE 2018"/>
    <s v="TRANSACCIONES DEL DIA 11/24/2018 RECURSOS HUMANOS"/>
    <n v="12.89"/>
    <n v="0"/>
    <s v="PLAZA CAROLINA"/>
    <x v="0"/>
  </r>
  <r>
    <n v="78"/>
    <d v="2018-12-31T00:00:00"/>
    <x v="1"/>
    <x v="1"/>
    <x v="0"/>
    <s v="CAJA"/>
    <s v="CIERRE DE ANIO FISCAL"/>
    <s v="CIERRE_DE_CTAS_NOMINALES"/>
    <n v="0"/>
    <n v="195.11"/>
    <s v="PLAZA CAROLINA"/>
    <x v="0"/>
  </r>
  <r>
    <n v="79"/>
    <d v="2018-10-10T00:00:00"/>
    <x v="0"/>
    <x v="0"/>
    <x v="0"/>
    <s v="CAJA"/>
    <s v="PAGO NOMINA QUINCENA 1 OCTUBRE 2018"/>
    <s v="TRANSACCIONES DEL DIA 10/10/2018 RECURSOS HUMANOS"/>
    <n v="41.1"/>
    <n v="0"/>
    <s v="PLAZA CORDOBA"/>
    <x v="0"/>
  </r>
  <r>
    <n v="79"/>
    <d v="2018-12-10T00:00:00"/>
    <x v="1"/>
    <x v="1"/>
    <x v="0"/>
    <s v="CAJA"/>
    <s v="PAGO NOMINA QUINCENA 1 DICIEMBRE 2018"/>
    <s v="TRANSACCIONES DEL DIA 12/10/2018 RECURSOS HUMANOS"/>
    <n v="25.82"/>
    <n v="0"/>
    <s v="PLAZA CORDOBA"/>
    <x v="0"/>
  </r>
  <r>
    <n v="79"/>
    <d v="2018-12-31T00:00:00"/>
    <x v="1"/>
    <x v="1"/>
    <x v="0"/>
    <s v="CAJA"/>
    <s v="CIERRE DE ANIO FISCAL"/>
    <s v="CIERRE_DE_CTAS_NOMINALES"/>
    <n v="0"/>
    <n v="381.27"/>
    <s v="PLAZA CORDOBA"/>
    <x v="0"/>
  </r>
  <r>
    <n v="80"/>
    <d v="2018-06-09T00:00:00"/>
    <x v="2"/>
    <x v="2"/>
    <x v="0"/>
    <s v="CAJA"/>
    <s v="PAGO NOMINA QUINCENA 1 JUNIO 2018"/>
    <s v="TRANSACCIONES DEL DIA 06/09/2018 RECURSOS HUMANOS"/>
    <n v="197.67"/>
    <n v="0"/>
    <s v="VIA SIMON BOLIVAR"/>
    <x v="0"/>
  </r>
  <r>
    <n v="80"/>
    <d v="2018-06-25T00:00:00"/>
    <x v="2"/>
    <x v="2"/>
    <x v="0"/>
    <s v="CAJA"/>
    <s v="PAGO NOMINA QUINCENA 2 JUNIO 2018"/>
    <s v="TRANSACCIONES DEL DIA 06/25/2018 RECURSOS HUMANOS"/>
    <n v="134.44999999999999"/>
    <n v="0"/>
    <s v="VIA SIMON BOLIVAR"/>
    <x v="0"/>
  </r>
  <r>
    <n v="80"/>
    <d v="2018-07-10T00:00:00"/>
    <x v="6"/>
    <x v="6"/>
    <x v="0"/>
    <s v="CAJA"/>
    <s v="PAGO NOMINA QUINCENA 1 JULIO 2018"/>
    <s v="TRANSACCIONES DEL DIA 07/10/2018 RECURSOS HUMANOS"/>
    <n v="170.92"/>
    <n v="0"/>
    <s v="VIA SIMON BOLIVAR"/>
    <x v="0"/>
  </r>
  <r>
    <n v="80"/>
    <d v="2018-07-25T00:00:00"/>
    <x v="6"/>
    <x v="6"/>
    <x v="0"/>
    <s v="CAJA"/>
    <s v="PAGO NOMINA QUINCENA 2 JULIO 2018"/>
    <s v="TRANSACCIONES DEL DIA 07/25/2018 RECURSOS HUMANOS"/>
    <n v="195.78"/>
    <n v="0"/>
    <s v="VIA SIMON BOLIVAR"/>
    <x v="0"/>
  </r>
  <r>
    <n v="80"/>
    <d v="2018-08-10T00:00:00"/>
    <x v="3"/>
    <x v="3"/>
    <x v="0"/>
    <s v="CAJA"/>
    <s v="PAGO NOMINA QUINCENA 1 AGOSTO 2018"/>
    <s v="TRANSACCIONES DEL DIA 08/10/2018 RECURSOS HUMANOS"/>
    <n v="143.71"/>
    <n v="0"/>
    <s v="VIA SIMON BOLIVAR"/>
    <x v="0"/>
  </r>
  <r>
    <n v="80"/>
    <d v="2018-08-25T00:00:00"/>
    <x v="3"/>
    <x v="3"/>
    <x v="0"/>
    <s v="CAJA"/>
    <s v="PAGO NOMINA QUINCENA 2 AGOSTO 2018"/>
    <s v="TRANSACCIONES DEL DIA 08/25/2018 RECURSOS HUMANOS"/>
    <n v="281.07"/>
    <n v="0"/>
    <s v="VIA SIMON BOLIVAR"/>
    <x v="0"/>
  </r>
  <r>
    <n v="80"/>
    <d v="2018-09-10T00:00:00"/>
    <x v="4"/>
    <x v="4"/>
    <x v="0"/>
    <s v="CAJA"/>
    <s v="PAGO NOMINA QUINCENA 1 SEPTIEMBRE 2018"/>
    <s v="TRANSACCIONES DEL DIA 09/10/2018 RECURSOS HUMANOS"/>
    <n v="188.36"/>
    <n v="0"/>
    <s v="VIA SIMON BOLIVAR"/>
    <x v="0"/>
  </r>
  <r>
    <n v="80"/>
    <d v="2018-09-25T00:00:00"/>
    <x v="4"/>
    <x v="4"/>
    <x v="0"/>
    <s v="CAJA"/>
    <s v="PAGO NOMINA QUINCENA 2 SEPTIEMBRE 2018"/>
    <s v="TRANSACCIONES DEL DIA 09/25/2018 RECURSOS HUMANOS"/>
    <n v="42.03"/>
    <n v="0"/>
    <s v="VIA SIMON BOLIVAR"/>
    <x v="0"/>
  </r>
  <r>
    <n v="80"/>
    <d v="2018-10-10T00:00:00"/>
    <x v="0"/>
    <x v="0"/>
    <x v="0"/>
    <s v="CAJA"/>
    <s v="PAGO NOMINA QUINCENA 1 OCTUBRE 2018"/>
    <s v="TRANSACCIONES DEL DIA 10/10/2018 RECURSOS HUMANOS"/>
    <n v="110.17"/>
    <n v="0"/>
    <s v="VIA SIMON BOLIVAR"/>
    <x v="0"/>
  </r>
  <r>
    <n v="80"/>
    <d v="2018-10-25T00:00:00"/>
    <x v="0"/>
    <x v="0"/>
    <x v="0"/>
    <s v="CAJA"/>
    <s v="PAGO NOMINA QUINCENA 2 OCTUBRE 2018"/>
    <s v="TRANSACCIONES DEL DIA 10/25/2018 RECURSOS HUMANOS"/>
    <n v="133.07"/>
    <n v="0"/>
    <s v="VIA SIMON BOLIVAR"/>
    <x v="0"/>
  </r>
  <r>
    <n v="80"/>
    <d v="2018-11-09T00:00:00"/>
    <x v="5"/>
    <x v="5"/>
    <x v="0"/>
    <s v="CAJA"/>
    <s v="PAGO NOMINA QUINCENA 1 NOVIEMBRE 2018"/>
    <s v="TRANSACCIONES DEL DIA 11/09/2018 RECURSOS HUMANOS"/>
    <n v="154.83000000000001"/>
    <n v="0"/>
    <s v="VIA SIMON BOLIVAR"/>
    <x v="0"/>
  </r>
  <r>
    <n v="80"/>
    <d v="2018-11-24T00:00:00"/>
    <x v="5"/>
    <x v="5"/>
    <x v="0"/>
    <s v="CAJA"/>
    <s v="PAGO NOMINA QUINCENA 2 NOVIEMBRE 2018"/>
    <s v="TRANSACCIONES DEL DIA 11/24/2018 RECURSOS HUMANOS"/>
    <n v="189.44"/>
    <n v="0"/>
    <s v="VIA SIMON BOLIVAR"/>
    <x v="0"/>
  </r>
  <r>
    <n v="80"/>
    <d v="2018-12-10T00:00:00"/>
    <x v="1"/>
    <x v="1"/>
    <x v="0"/>
    <s v="CAJA"/>
    <s v="PAGO NOMINA QUINCENA 1 DICIEMBRE 2018"/>
    <s v="TRANSACCIONES DEL DIA 12/10/2018 RECURSOS HUMANOS"/>
    <n v="198.07"/>
    <n v="0"/>
    <s v="VIA SIMON BOLIVAR"/>
    <x v="0"/>
  </r>
  <r>
    <n v="80"/>
    <d v="2018-12-19T00:00:00"/>
    <x v="1"/>
    <x v="1"/>
    <x v="0"/>
    <s v="CAJA"/>
    <s v="PAGO NOMINA QUINCENA 2 DICIEMBRE 2018"/>
    <s v="TRANSACCIONES DEL DIA 12/19/2018 RECURSOS HUMANOS"/>
    <n v="244.87"/>
    <n v="0"/>
    <s v="VIA SIMON BOLIVAR"/>
    <x v="0"/>
  </r>
  <r>
    <n v="80"/>
    <d v="2018-12-31T00:00:00"/>
    <x v="1"/>
    <x v="1"/>
    <x v="0"/>
    <s v="CAJA"/>
    <s v="CIERRE DE ANIO FISCAL"/>
    <s v="CIERRE_DE_CTAS_NOMINALES"/>
    <n v="0"/>
    <n v="4185.47"/>
    <s v="VIA SIMON BOLIVAR"/>
    <x v="0"/>
  </r>
  <r>
    <n v="80"/>
    <d v="2018-06-25T00:00:00"/>
    <x v="2"/>
    <x v="2"/>
    <x v="0"/>
    <s v="SERVICIOS PERSONALES"/>
    <s v="PAGO NOMINA QUINCENA 2 JUNIO 2018"/>
    <s v="TRANSACCIONES DEL DIA 06/25/2018 RECURSOS HUMANOS"/>
    <n v="13.4"/>
    <n v="0"/>
    <s v="VIA SIMON BOLIVAR"/>
    <x v="0"/>
  </r>
  <r>
    <n v="80"/>
    <d v="2018-08-10T00:00:00"/>
    <x v="3"/>
    <x v="3"/>
    <x v="0"/>
    <s v="SERVICIOS PERSONALES"/>
    <s v="PAGO NOMINA QUINCENA 1 AGOSTO 2018"/>
    <s v="TRANSACCIONES DEL DIA 08/10/2018 RECURSOS HUMANOS"/>
    <n v="12.88"/>
    <n v="0"/>
    <s v="VIA SIMON BOLIVAR"/>
    <x v="0"/>
  </r>
  <r>
    <n v="80"/>
    <d v="2018-09-25T00:00:00"/>
    <x v="4"/>
    <x v="4"/>
    <x v="0"/>
    <s v="SERVICIOS PERSONALES"/>
    <s v="PAGO NOMINA QUINCENA 2 SEPTIEMBRE 2018"/>
    <s v="TRANSACCIONES DEL DIA 09/25/2018 RECURSOS HUMANOS"/>
    <n v="27.45"/>
    <n v="0"/>
    <s v="VIA SIMON BOLIVAR"/>
    <x v="0"/>
  </r>
  <r>
    <n v="80"/>
    <d v="2018-11-09T00:00:00"/>
    <x v="5"/>
    <x v="5"/>
    <x v="0"/>
    <s v="SERVICIOS PERSONALES"/>
    <s v="PAGO NOMINA QUINCENA 1 NOVIEMBRE 2018"/>
    <s v="TRANSACCIONES DEL DIA 11/09/2018 RECURSOS HUMANOS"/>
    <n v="13.48"/>
    <n v="0"/>
    <s v="VIA SIMON BOLIVAR"/>
    <x v="0"/>
  </r>
  <r>
    <n v="80"/>
    <d v="2018-12-10T00:00:00"/>
    <x v="1"/>
    <x v="1"/>
    <x v="0"/>
    <s v="SERVICIOS PERSONALES"/>
    <s v="PAGO NOMINA QUINCENA 1 DICIEMBRE 2018"/>
    <s v="TRANSACCIONES DEL DIA 12/10/2018 RECURSOS HUMANOS"/>
    <n v="14.5"/>
    <n v="0"/>
    <s v="VIA SIMON BOLIVAR"/>
    <x v="0"/>
  </r>
  <r>
    <n v="80"/>
    <d v="2018-12-31T00:00:00"/>
    <x v="1"/>
    <x v="1"/>
    <x v="0"/>
    <s v="SERVICIOS PERSONALES"/>
    <s v="CIERRE DE ANIO FISCAL"/>
    <s v="CIERRE_DE_CTAS_NOMINALES"/>
    <n v="0"/>
    <n v="190.91"/>
    <s v="VIA SIMON BOLIVAR"/>
    <x v="0"/>
  </r>
  <r>
    <n v="89"/>
    <d v="2018-12-31T00:00:00"/>
    <x v="1"/>
    <x v="1"/>
    <x v="0"/>
    <s v="ADMINISTRACION DE SUCURSALES"/>
    <s v="CIERRE DE ANIO FISCAL"/>
    <s v="CIERRE_DE_CTAS_NOMINALES"/>
    <n v="0"/>
    <n v="34.42"/>
    <s v="JUSTO AROSEMENA"/>
    <x v="0"/>
  </r>
  <r>
    <n v="89"/>
    <d v="2018-07-10T00:00:00"/>
    <x v="6"/>
    <x v="6"/>
    <x v="0"/>
    <s v="CAJA"/>
    <s v="PAGO NOMINA QUINCENA 1 JULIO 2018"/>
    <s v="TRANSACCIONES DEL DIA 07/10/2018 RECURSOS HUMANOS"/>
    <n v="12.88"/>
    <n v="0"/>
    <s v="JUSTO AROSEMENA"/>
    <x v="0"/>
  </r>
  <r>
    <n v="89"/>
    <d v="2018-07-25T00:00:00"/>
    <x v="6"/>
    <x v="6"/>
    <x v="0"/>
    <s v="CAJA"/>
    <s v="PAGO NOMINA QUINCENA 2 JULIO 2018"/>
    <s v="TRANSACCIONES DEL DIA 07/25/2018 RECURSOS HUMANOS"/>
    <n v="161.36000000000001"/>
    <n v="0"/>
    <s v="JUSTO AROSEMENA"/>
    <x v="0"/>
  </r>
  <r>
    <n v="89"/>
    <d v="2018-12-31T00:00:00"/>
    <x v="1"/>
    <x v="1"/>
    <x v="0"/>
    <s v="CAJA"/>
    <s v="CIERRE DE ANIO FISCAL"/>
    <s v="CIERRE_DE_CTAS_NOMINALES"/>
    <n v="0"/>
    <n v="409.17"/>
    <s v="JUSTO AROSEMENA"/>
    <x v="0"/>
  </r>
  <r>
    <n v="89"/>
    <d v="2018-07-10T00:00:00"/>
    <x v="6"/>
    <x v="6"/>
    <x v="0"/>
    <s v="SERVICIOS PERSONALES"/>
    <s v="PAGO NOMINA QUINCENA 1 JULIO 2018"/>
    <s v="TRANSACCIONES DEL DIA 07/10/2018 RECURSOS HUMANOS"/>
    <n v="30.44"/>
    <n v="0"/>
    <s v="JUSTO AROSEMENA"/>
    <x v="0"/>
  </r>
  <r>
    <n v="89"/>
    <d v="2018-08-25T00:00:00"/>
    <x v="3"/>
    <x v="3"/>
    <x v="0"/>
    <s v="SERVICIOS PERSONALES"/>
    <s v="PAGO NOMINA QUINCENA 2 AGOSTO 2018"/>
    <s v="TRANSACCIONES DEL DIA 08/25/2018 RECURSOS HUMANOS"/>
    <n v="28.06"/>
    <n v="0"/>
    <s v="JUSTO AROSEMENA"/>
    <x v="0"/>
  </r>
  <r>
    <n v="89"/>
    <d v="2018-12-31T00:00:00"/>
    <x v="1"/>
    <x v="1"/>
    <x v="0"/>
    <s v="SERVICIOS PERSONALES"/>
    <s v="CIERRE DE ANIO FISCAL"/>
    <s v="CIERRE_DE_CTAS_NOMINALES"/>
    <n v="0"/>
    <n v="228.07"/>
    <s v="JUSTO AROSEMENA"/>
    <x v="0"/>
  </r>
  <r>
    <n v="91"/>
    <d v="2018-12-31T00:00:00"/>
    <x v="1"/>
    <x v="1"/>
    <x v="0"/>
    <s v="HIPOTECAS"/>
    <s v="CIERRE DE ANIO FISCAL"/>
    <s v="CIERRE_DE_CTAS_NOMINALES"/>
    <n v="0"/>
    <n v="372.01"/>
    <s v="NEGOCIOS"/>
    <x v="0"/>
  </r>
  <r>
    <n v="91"/>
    <d v="2018-06-09T00:00:00"/>
    <x v="2"/>
    <x v="2"/>
    <x v="0"/>
    <s v="GESTION HIPOTECARIA"/>
    <s v="PAGO NOMINA QUINCENA 1 JUNIO 2018"/>
    <s v="TRANSACCIONES DEL DIA 06/09/2018 RECURSOS HUMANOS"/>
    <n v="164.44"/>
    <n v="0"/>
    <s v="NEGOCIOS"/>
    <x v="0"/>
  </r>
  <r>
    <n v="91"/>
    <d v="2018-06-25T00:00:00"/>
    <x v="2"/>
    <x v="2"/>
    <x v="0"/>
    <s v="GESTION HIPOTECARIA"/>
    <s v="PAGO NOMINA QUINCENA 2 JUNIO 2018"/>
    <s v="TRANSACCIONES DEL DIA 06/25/2018 RECURSOS HUMANOS"/>
    <n v="343.2"/>
    <n v="0"/>
    <s v="NEGOCIOS"/>
    <x v="0"/>
  </r>
  <r>
    <n v="91"/>
    <d v="2018-07-10T00:00:00"/>
    <x v="6"/>
    <x v="6"/>
    <x v="0"/>
    <s v="GESTION HIPOTECARIA"/>
    <s v="PAGO NOMINA QUINCENA 1 JULIO 2018"/>
    <s v="TRANSACCIONES DEL DIA 07/10/2018 RECURSOS HUMANOS"/>
    <n v="144.66999999999999"/>
    <n v="0"/>
    <s v="NEGOCIOS"/>
    <x v="0"/>
  </r>
  <r>
    <n v="91"/>
    <d v="2018-08-10T00:00:00"/>
    <x v="3"/>
    <x v="3"/>
    <x v="0"/>
    <s v="GESTION HIPOTECARIA"/>
    <s v="PAGO NOMINA QUINCENA 1 AGOSTO 2018"/>
    <s v="TRANSACCIONES DEL DIA 08/10/2018 RECURSOS HUMANOS"/>
    <n v="64.55"/>
    <n v="0"/>
    <s v="NEGOCIOS"/>
    <x v="0"/>
  </r>
  <r>
    <n v="91"/>
    <d v="2018-08-25T00:00:00"/>
    <x v="3"/>
    <x v="3"/>
    <x v="0"/>
    <s v="GESTION HIPOTECARIA"/>
    <s v="PAGO NOMINA QUINCENA 2 AGOSTO 2018"/>
    <s v="TRANSACCIONES DEL DIA 08/25/2018 RECURSOS HUMANOS"/>
    <n v="120.7"/>
    <n v="0"/>
    <s v="NEGOCIOS"/>
    <x v="0"/>
  </r>
  <r>
    <n v="91"/>
    <d v="2018-09-10T00:00:00"/>
    <x v="4"/>
    <x v="4"/>
    <x v="0"/>
    <s v="GESTION HIPOTECARIA"/>
    <s v="PAGO NOMINA QUINCENA 1 SEPTIEMBRE 2018"/>
    <s v="TRANSACCIONES DEL DIA 09/10/2018 RECURSOS HUMANOS"/>
    <n v="257.27999999999997"/>
    <n v="0"/>
    <s v="NEGOCIOS"/>
    <x v="0"/>
  </r>
  <r>
    <n v="91"/>
    <d v="2018-09-25T00:00:00"/>
    <x v="4"/>
    <x v="4"/>
    <x v="0"/>
    <s v="GESTION HIPOTECARIA"/>
    <s v="PAGO NOMINA QUINCENA 2 SEPTIEMBRE 2018"/>
    <s v="TRANSACCIONES DEL DIA 09/25/2018 RECURSOS HUMANOS"/>
    <n v="437.8"/>
    <n v="0"/>
    <s v="NEGOCIOS"/>
    <x v="0"/>
  </r>
  <r>
    <n v="91"/>
    <d v="2018-10-10T00:00:00"/>
    <x v="0"/>
    <x v="0"/>
    <x v="0"/>
    <s v="GESTION HIPOTECARIA"/>
    <s v="PAGO NOMINA QUINCENA 1 OCTUBRE 2018"/>
    <s v="TRANSACCIONES DEL DIA 10/10/2018 RECURSOS HUMANOS"/>
    <n v="2622.92"/>
    <n v="0"/>
    <s v="NEGOCIOS"/>
    <x v="0"/>
  </r>
  <r>
    <n v="91"/>
    <d v="2018-10-25T00:00:00"/>
    <x v="0"/>
    <x v="0"/>
    <x v="0"/>
    <s v="GESTION HIPOTECARIA"/>
    <s v="PAGO NOMINA QUINCENA 2 OCTUBRE 2018"/>
    <s v="TRANSACCIONES DEL DIA 10/25/2018 RECURSOS HUMANOS"/>
    <n v="144.66999999999999"/>
    <n v="0"/>
    <s v="NEGOCIOS"/>
    <x v="0"/>
  </r>
  <r>
    <n v="91"/>
    <d v="2018-11-09T00:00:00"/>
    <x v="5"/>
    <x v="5"/>
    <x v="0"/>
    <s v="GESTION HIPOTECARIA"/>
    <s v="PAGO NOMINA QUINCENA 1 NOVIEMBRE 2018"/>
    <s v="TRANSACCIONES DEL DIA 11/09/2018 RECURSOS HUMANOS"/>
    <n v="145.36000000000001"/>
    <n v="0"/>
    <s v="NEGOCIOS"/>
    <x v="0"/>
  </r>
  <r>
    <n v="91"/>
    <d v="2018-11-24T00:00:00"/>
    <x v="5"/>
    <x v="5"/>
    <x v="0"/>
    <s v="GESTION HIPOTECARIA"/>
    <s v="PAGO NOMINA QUINCENA 2 NOVIEMBRE 2018"/>
    <s v="TRANSACCIONES DEL DIA 11/24/2018 RECURSOS HUMANOS"/>
    <n v="127.94"/>
    <n v="0"/>
    <s v="NEGOCIOS"/>
    <x v="0"/>
  </r>
  <r>
    <n v="91"/>
    <d v="2018-12-10T00:00:00"/>
    <x v="1"/>
    <x v="1"/>
    <x v="0"/>
    <s v="GESTION HIPOTECARIA"/>
    <s v="PAGO NOMINA QUINCENA 1 DICIEMBRE 2018"/>
    <s v="TRANSACCIONES DEL DIA 12/10/2018 RECURSOS HUMANOS"/>
    <n v="1091.26"/>
    <n v="0"/>
    <s v="NEGOCIOS"/>
    <x v="0"/>
  </r>
  <r>
    <n v="91"/>
    <d v="2018-12-19T00:00:00"/>
    <x v="1"/>
    <x v="1"/>
    <x v="0"/>
    <s v="GESTION HIPOTECARIA"/>
    <s v="PAGO NOMINA QUINCENA 2 DICIEMBRE 2018"/>
    <s v="TRANSACCIONES DEL DIA 12/19/2018 RECURSOS HUMANOS"/>
    <n v="783.85"/>
    <n v="0"/>
    <s v="NEGOCIOS"/>
    <x v="0"/>
  </r>
  <r>
    <n v="91"/>
    <d v="2018-12-31T00:00:00"/>
    <x v="1"/>
    <x v="1"/>
    <x v="0"/>
    <s v="GESTION HIPOTECARIA"/>
    <s v="CIERRE DE ANIO FISCAL"/>
    <s v="CIERRE_DE_CTAS_NOMINALES"/>
    <n v="0"/>
    <n v="16889.43"/>
    <s v="NEGOCIOS"/>
    <x v="0"/>
  </r>
  <r>
    <n v="91"/>
    <d v="2018-12-10T00:00:00"/>
    <x v="1"/>
    <x v="1"/>
    <x v="0"/>
    <s v="BANCA DE CONSUMO"/>
    <s v="PAGO NOMINA QUINCENA 1 DICIEMBRE 2018"/>
    <s v="TRANSACCIONES DEL DIA 12/10/2018 RECURSOS HUMANOS"/>
    <n v="980.2"/>
    <n v="0"/>
    <s v="NEGOCIOS"/>
    <x v="0"/>
  </r>
  <r>
    <n v="91"/>
    <d v="2018-12-19T00:00:00"/>
    <x v="1"/>
    <x v="1"/>
    <x v="0"/>
    <s v="BANCA DE CONSUMO"/>
    <s v="PAGO NOMINA QUINCENA 2 DICIEMBRE 2018"/>
    <s v="TRANSACCIONES DEL DIA 12/19/2018 RECURSOS HUMANOS"/>
    <n v="467.52"/>
    <n v="0"/>
    <s v="NEGOCIOS"/>
    <x v="0"/>
  </r>
  <r>
    <n v="91"/>
    <d v="2018-12-31T00:00:00"/>
    <x v="1"/>
    <x v="1"/>
    <x v="0"/>
    <s v="BANCA DE CONSUMO"/>
    <s v="CIERRE DE ANIO FISCAL"/>
    <s v="CIERRE_DE_CTAS_NOMINALES"/>
    <n v="0"/>
    <n v="2828.04"/>
    <s v="NEGOCIOS"/>
    <x v="0"/>
  </r>
  <r>
    <n v="91"/>
    <d v="2018-06-09T00:00:00"/>
    <x v="2"/>
    <x v="2"/>
    <x v="0"/>
    <s v="CANALES DE DISTRIBUCION"/>
    <s v="PAGO NOMINA QUINCENA 1 JUNIO 2018"/>
    <s v="TRANSACCIONES DEL DIA 06/09/2018 RECURSOS HUMANOS"/>
    <n v="77.819999999999993"/>
    <n v="0"/>
    <s v="NEGOCIOS"/>
    <x v="0"/>
  </r>
  <r>
    <n v="91"/>
    <d v="2018-06-25T00:00:00"/>
    <x v="2"/>
    <x v="2"/>
    <x v="0"/>
    <s v="CANALES DE DISTRIBUCION"/>
    <s v="PAGO NOMINA QUINCENA 2 JUNIO 2018"/>
    <s v="TRANSACCIONES DEL DIA 06/25/2018 RECURSOS HUMANOS"/>
    <n v="313.26"/>
    <n v="0"/>
    <s v="NEGOCIOS"/>
    <x v="0"/>
  </r>
  <r>
    <n v="91"/>
    <d v="2018-08-10T00:00:00"/>
    <x v="3"/>
    <x v="3"/>
    <x v="0"/>
    <s v="CANALES DE DISTRIBUCION"/>
    <s v="PAGO NOMINA QUINCENA 1 AGOSTO 2018"/>
    <s v="TRANSACCIONES DEL DIA 08/10/2018 RECURSOS HUMANOS"/>
    <n v="1356.16"/>
    <n v="0"/>
    <s v="NEGOCIOS"/>
    <x v="0"/>
  </r>
  <r>
    <n v="91"/>
    <d v="2018-09-10T00:00:00"/>
    <x v="4"/>
    <x v="4"/>
    <x v="0"/>
    <s v="CANALES DE DISTRIBUCION"/>
    <s v="PAGO NOMINA QUINCENA 1 SEPTIEMBRE 2018"/>
    <s v="TRANSACCIONES DEL DIA 09/10/2018 RECURSOS HUMANOS"/>
    <n v="278.75"/>
    <n v="0"/>
    <s v="NEGOCIOS"/>
    <x v="0"/>
  </r>
  <r>
    <n v="91"/>
    <d v="2018-09-25T00:00:00"/>
    <x v="4"/>
    <x v="4"/>
    <x v="0"/>
    <s v="CANALES DE DISTRIBUCION"/>
    <s v="PAGO NOMINA QUINCENA 2 SEPTIEMBRE 2018"/>
    <s v="TRANSACCIONES DEL DIA 09/25/2018 RECURSOS HUMANOS"/>
    <n v="571.72"/>
    <n v="0"/>
    <s v="NEGOCIOS"/>
    <x v="0"/>
  </r>
  <r>
    <n v="91"/>
    <d v="2018-10-25T00:00:00"/>
    <x v="0"/>
    <x v="0"/>
    <x v="0"/>
    <s v="CANALES DE DISTRIBUCION"/>
    <s v="PAGO NOMINA QUINCENA 2 OCTUBRE 2018"/>
    <s v="TRANSACCIONES DEL DIA 10/25/2018 RECURSOS HUMANOS"/>
    <n v="117.52"/>
    <n v="0"/>
    <s v="NEGOCIOS"/>
    <x v="0"/>
  </r>
  <r>
    <n v="91"/>
    <d v="2018-11-09T00:00:00"/>
    <x v="5"/>
    <x v="5"/>
    <x v="0"/>
    <s v="CANALES DE DISTRIBUCION"/>
    <s v="PAGO NOMINA QUINCENA 1 NOVIEMBRE 2018"/>
    <s v="TRANSACCIONES DEL DIA 11/09/2018 RECURSOS HUMANOS"/>
    <n v="231.17"/>
    <n v="0"/>
    <s v="NEGOCIOS"/>
    <x v="0"/>
  </r>
  <r>
    <n v="91"/>
    <d v="2018-11-24T00:00:00"/>
    <x v="5"/>
    <x v="5"/>
    <x v="0"/>
    <s v="CANALES DE DISTRIBUCION"/>
    <s v="PAGO NOMINA QUINCENA 2 NOVIEMBRE 2018"/>
    <s v="TRANSACCIONES DEL DIA 11/24/2018 RECURSOS HUMANOS"/>
    <n v="340.7"/>
    <n v="0"/>
    <s v="NEGOCIOS"/>
    <x v="0"/>
  </r>
  <r>
    <n v="91"/>
    <d v="2018-12-10T00:00:00"/>
    <x v="1"/>
    <x v="1"/>
    <x v="0"/>
    <s v="CANALES DE DISTRIBUCION"/>
    <s v="PAGO NOMINA QUINCENA 1 DICIEMBRE 2018"/>
    <s v="TRANSACCIONES DEL DIA 12/10/2018 RECURSOS HUMANOS"/>
    <n v="873.71"/>
    <n v="0"/>
    <s v="NEGOCIOS"/>
    <x v="0"/>
  </r>
  <r>
    <n v="91"/>
    <d v="2018-12-19T00:00:00"/>
    <x v="1"/>
    <x v="1"/>
    <x v="0"/>
    <s v="CANALES DE DISTRIBUCION"/>
    <s v="PAGO NOMINA QUINCENA 2 DICIEMBRE 2018"/>
    <s v="TRANSACCIONES DEL DIA 12/19/2018 RECURSOS HUMANOS"/>
    <n v="1744.43"/>
    <n v="0"/>
    <s v="NEGOCIOS"/>
    <x v="0"/>
  </r>
  <r>
    <n v="91"/>
    <d v="2018-12-31T00:00:00"/>
    <x v="1"/>
    <x v="1"/>
    <x v="0"/>
    <s v="CANALES DE DISTRIBUCION"/>
    <s v="CIERRE DE ANIO FISCAL"/>
    <s v="CIERRE_DE_CTAS_NOMINALES"/>
    <n v="0"/>
    <n v="19323.77"/>
    <s v="NEGOCIOS"/>
    <x v="0"/>
  </r>
  <r>
    <n v="91"/>
    <d v="2018-06-09T00:00:00"/>
    <x v="2"/>
    <x v="2"/>
    <x v="0"/>
    <s v="CENTRO DE TARJETAS"/>
    <s v="PAGO NOMINA QUINCENA 1 JUNIO 2018"/>
    <s v="TRANSACCIONES DEL DIA 06/09/2018 RECURSOS HUMANOS"/>
    <n v="114.84"/>
    <n v="0"/>
    <s v="NEGOCIOS"/>
    <x v="0"/>
  </r>
  <r>
    <n v="91"/>
    <d v="2018-06-25T00:00:00"/>
    <x v="2"/>
    <x v="2"/>
    <x v="0"/>
    <s v="CENTRO DE TARJETAS"/>
    <s v="PAGO NOMINA QUINCENA 2 JUNIO 2018"/>
    <s v="TRANSACCIONES DEL DIA 06/25/2018 RECURSOS HUMANOS"/>
    <n v="8.99"/>
    <n v="0"/>
    <s v="NEGOCIOS"/>
    <x v="0"/>
  </r>
  <r>
    <n v="91"/>
    <d v="2018-07-10T00:00:00"/>
    <x v="6"/>
    <x v="6"/>
    <x v="0"/>
    <s v="CENTRO DE TARJETAS"/>
    <s v="PAGO NOMINA QUINCENA 1 JULIO 2018"/>
    <s v="TRANSACCIONES DEL DIA 07/10/2018 RECURSOS HUMANOS"/>
    <n v="43.71"/>
    <n v="0"/>
    <s v="NEGOCIOS"/>
    <x v="0"/>
  </r>
  <r>
    <n v="91"/>
    <d v="2018-08-10T00:00:00"/>
    <x v="3"/>
    <x v="3"/>
    <x v="0"/>
    <s v="CENTRO DE TARJETAS"/>
    <s v="PAGO NOMINA QUINCENA 1 AGOSTO 2018"/>
    <s v="TRANSACCIONES DEL DIA 08/10/2018 RECURSOS HUMANOS"/>
    <n v="35.08"/>
    <n v="0"/>
    <s v="NEGOCIOS"/>
    <x v="0"/>
  </r>
  <r>
    <n v="91"/>
    <d v="2018-08-25T00:00:00"/>
    <x v="3"/>
    <x v="3"/>
    <x v="0"/>
    <s v="CENTRO DE TARJETAS"/>
    <s v="PAGO NOMINA QUINCENA 2 AGOSTO 2018"/>
    <s v="TRANSACCIONES DEL DIA 08/25/2018 RECURSOS HUMANOS"/>
    <n v="21.39"/>
    <n v="0"/>
    <s v="NEGOCIOS"/>
    <x v="0"/>
  </r>
  <r>
    <n v="91"/>
    <d v="2018-09-10T00:00:00"/>
    <x v="4"/>
    <x v="4"/>
    <x v="0"/>
    <s v="CENTRO DE TARJETAS"/>
    <s v="PAGO NOMINA QUINCENA 1 SEPTIEMBRE 2018"/>
    <s v="TRANSACCIONES DEL DIA 09/10/2018 RECURSOS HUMANOS"/>
    <n v="31.19"/>
    <n v="0"/>
    <s v="NEGOCIOS"/>
    <x v="0"/>
  </r>
  <r>
    <n v="91"/>
    <d v="2018-09-25T00:00:00"/>
    <x v="4"/>
    <x v="4"/>
    <x v="0"/>
    <s v="CENTRO DE TARJETAS"/>
    <s v="PAGO NOMINA QUINCENA 2 SEPTIEMBRE 2018"/>
    <s v="TRANSACCIONES DEL DIA 09/25/2018 RECURSOS HUMANOS"/>
    <n v="64.95"/>
    <n v="0"/>
    <s v="NEGOCIOS"/>
    <x v="0"/>
  </r>
  <r>
    <n v="91"/>
    <d v="2018-10-10T00:00:00"/>
    <x v="0"/>
    <x v="0"/>
    <x v="0"/>
    <s v="CENTRO DE TARJETAS"/>
    <s v="PAGO NOMINA QUINCENA 1 OCTUBRE 2018"/>
    <s v="TRANSACCIONES DEL DIA 10/10/2018 RECURSOS HUMANOS"/>
    <n v="35.71"/>
    <n v="0"/>
    <s v="NEGOCIOS"/>
    <x v="0"/>
  </r>
  <r>
    <n v="91"/>
    <d v="2018-10-25T00:00:00"/>
    <x v="0"/>
    <x v="0"/>
    <x v="0"/>
    <s v="CENTRO DE TARJETAS"/>
    <s v="PAGO NOMINA QUINCENA 2 OCTUBRE 2018"/>
    <s v="TRANSACCIONES DEL DIA 10/25/2018 RECURSOS HUMANOS"/>
    <n v="35.32"/>
    <n v="0"/>
    <s v="NEGOCIOS"/>
    <x v="0"/>
  </r>
  <r>
    <n v="91"/>
    <d v="2018-11-09T00:00:00"/>
    <x v="5"/>
    <x v="5"/>
    <x v="0"/>
    <s v="CENTRO DE TARJETAS"/>
    <s v="PAGO NOMINA QUINCENA 1 NOVIEMBRE 2018"/>
    <s v="TRANSACCIONES DEL DIA 11/09/2018 RECURSOS HUMANOS"/>
    <n v="49.45"/>
    <n v="0"/>
    <s v="NEGOCIOS"/>
    <x v="0"/>
  </r>
  <r>
    <n v="91"/>
    <d v="2018-11-24T00:00:00"/>
    <x v="5"/>
    <x v="5"/>
    <x v="0"/>
    <s v="CENTRO DE TARJETAS"/>
    <s v="PAGO NOMINA QUINCENA 2 NOVIEMBRE 2018"/>
    <s v="TRANSACCIONES DEL DIA 11/24/2018 RECURSOS HUMANOS"/>
    <n v="570.05999999999995"/>
    <n v="0"/>
    <s v="NEGOCIOS"/>
    <x v="0"/>
  </r>
  <r>
    <n v="91"/>
    <d v="2018-12-10T00:00:00"/>
    <x v="1"/>
    <x v="1"/>
    <x v="0"/>
    <s v="CENTRO DE TARJETAS"/>
    <s v="PAGO NOMINA QUINCENA 1 DICIEMBRE 2018"/>
    <s v="TRANSACCIONES DEL DIA 12/10/2018 RECURSOS HUMANOS"/>
    <n v="116.6"/>
    <n v="0"/>
    <s v="NEGOCIOS"/>
    <x v="0"/>
  </r>
  <r>
    <n v="91"/>
    <d v="2018-12-19T00:00:00"/>
    <x v="1"/>
    <x v="1"/>
    <x v="0"/>
    <s v="CENTRO DE TARJETAS"/>
    <s v="PAGO NOMINA QUINCENA 2 DICIEMBRE 2018"/>
    <s v="TRANSACCIONES DEL DIA 12/19/2018 RECURSOS HUMANOS"/>
    <n v="117.78"/>
    <n v="0"/>
    <s v="NEGOCIOS"/>
    <x v="0"/>
  </r>
  <r>
    <n v="91"/>
    <d v="2018-12-31T00:00:00"/>
    <x v="1"/>
    <x v="1"/>
    <x v="0"/>
    <s v="CENTRO DE TARJETAS"/>
    <s v="CIERRE DE ANIO FISCAL"/>
    <s v="CIERRE_DE_CTAS_NOMINALES"/>
    <n v="0"/>
    <n v="1386.2"/>
    <s v="NEGOCIOS"/>
    <x v="0"/>
  </r>
  <r>
    <n v="91"/>
    <d v="2018-12-10T00:00:00"/>
    <x v="1"/>
    <x v="1"/>
    <x v="0"/>
    <s v="CANALES ALTERNOS"/>
    <s v="PAGO NOMINA QUINCENA 1 DICIEMBRE 2018"/>
    <s v="TRANSACCIONES DEL DIA 12/10/2018 RECURSOS HUMANOS"/>
    <n v="90.61"/>
    <n v="0"/>
    <s v="NEGOCIOS"/>
    <x v="0"/>
  </r>
  <r>
    <n v="91"/>
    <d v="2018-12-14T00:00:00"/>
    <x v="1"/>
    <x v="1"/>
    <x v="0"/>
    <s v="CANALES ALTERNOS"/>
    <s v="PLANILLAS DE LIQUIDACIONES DIC 2018"/>
    <s v="TRANSACCIONES DEL DIA 12/14/2018 RECURSOS HUMANOS"/>
    <n v="68.5"/>
    <n v="0"/>
    <s v="NEGOCIOS"/>
    <x v="0"/>
  </r>
  <r>
    <n v="91"/>
    <d v="2018-12-31T00:00:00"/>
    <x v="1"/>
    <x v="1"/>
    <x v="0"/>
    <s v="CANALES ALTERNOS"/>
    <s v="CIERRE DE ANIO FISCAL"/>
    <s v="CIERRE_DE_CTAS_NOMINALES"/>
    <n v="0"/>
    <n v="693.29"/>
    <s v="NEGOCIOS"/>
    <x v="0"/>
  </r>
  <r>
    <n v="91"/>
    <d v="2018-08-10T00:00:00"/>
    <x v="3"/>
    <x v="3"/>
    <x v="0"/>
    <s v="TELEMERCADEO"/>
    <s v="PAGO NOMINA QUINCENA 1 AGOSTO 2018"/>
    <s v="TRANSACCIONES DEL DIA 08/10/2018 RECURSOS HUMANOS"/>
    <n v="549.17999999999995"/>
    <n v="0"/>
    <s v="NEGOCIOS"/>
    <x v="0"/>
  </r>
  <r>
    <n v="91"/>
    <d v="2018-08-25T00:00:00"/>
    <x v="3"/>
    <x v="3"/>
    <x v="0"/>
    <s v="TELEMERCADEO"/>
    <s v="PAGO NOMINA QUINCENA 2 AGOSTO 2018"/>
    <s v="TRANSACCIONES DEL DIA 08/25/2018 RECURSOS HUMANOS"/>
    <n v="488.12"/>
    <n v="0"/>
    <s v="NEGOCIOS"/>
    <x v="0"/>
  </r>
  <r>
    <n v="91"/>
    <d v="2018-09-10T00:00:00"/>
    <x v="4"/>
    <x v="4"/>
    <x v="0"/>
    <s v="TELEMERCADEO"/>
    <s v="PAGO NOMINA QUINCENA 1 SEPTIEMBRE 2018"/>
    <s v="TRANSACCIONES DEL DIA 09/10/2018 RECURSOS HUMANOS"/>
    <n v="76.7"/>
    <n v="0"/>
    <s v="NEGOCIOS"/>
    <x v="0"/>
  </r>
  <r>
    <n v="91"/>
    <d v="2018-09-25T00:00:00"/>
    <x v="4"/>
    <x v="4"/>
    <x v="0"/>
    <s v="TELEMERCADEO"/>
    <s v="PAGO NOMINA QUINCENA 2 SEPTIEMBRE 2018"/>
    <s v="TRANSACCIONES DEL DIA 09/25/2018 RECURSOS HUMANOS"/>
    <n v="59.34"/>
    <n v="0"/>
    <s v="NEGOCIOS"/>
    <x v="0"/>
  </r>
  <r>
    <n v="91"/>
    <d v="2018-10-10T00:00:00"/>
    <x v="0"/>
    <x v="0"/>
    <x v="0"/>
    <s v="TELEMERCADEO"/>
    <s v="PAGO NOMINA QUINCENA 1 OCTUBRE 2018"/>
    <s v="TRANSACCIONES DEL DIA 10/10/2018 RECURSOS HUMANOS"/>
    <n v="171.88"/>
    <n v="0"/>
    <s v="NEGOCIOS"/>
    <x v="0"/>
  </r>
  <r>
    <n v="91"/>
    <d v="2018-10-25T00:00:00"/>
    <x v="0"/>
    <x v="0"/>
    <x v="0"/>
    <s v="TELEMERCADEO"/>
    <s v="PAGO NOMINA QUINCENA 2 OCTUBRE 2018"/>
    <s v="TRANSACCIONES DEL DIA 10/25/2018 RECURSOS HUMANOS"/>
    <n v="97"/>
    <n v="0"/>
    <s v="NEGOCIOS"/>
    <x v="0"/>
  </r>
  <r>
    <n v="91"/>
    <d v="2018-12-10T00:00:00"/>
    <x v="1"/>
    <x v="1"/>
    <x v="0"/>
    <s v="TELEMERCADEO"/>
    <s v="PAGO NOMINA QUINCENA 1 DICIEMBRE 2018"/>
    <s v="TRANSACCIONES DEL DIA 12/10/2018 RECURSOS HUMANOS"/>
    <n v="93.43"/>
    <n v="0"/>
    <s v="NEGOCIOS"/>
    <x v="0"/>
  </r>
  <r>
    <n v="91"/>
    <d v="2018-12-19T00:00:00"/>
    <x v="1"/>
    <x v="1"/>
    <x v="0"/>
    <s v="TELEMERCADEO"/>
    <s v="PAGO NOMINA QUINCENA 2 DICIEMBRE 2018"/>
    <s v="TRANSACCIONES DEL DIA 12/19/2018 RECURSOS HUMANOS"/>
    <n v="128.75"/>
    <n v="0"/>
    <s v="NEGOCIOS"/>
    <x v="0"/>
  </r>
  <r>
    <n v="91"/>
    <d v="2018-12-31T00:00:00"/>
    <x v="1"/>
    <x v="1"/>
    <x v="0"/>
    <s v="TELEMERCADEO"/>
    <s v="CIERRE DE ANIO FISCAL"/>
    <s v="CIERRE_DE_CTAS_NOMINALES"/>
    <n v="0"/>
    <n v="2496.35"/>
    <s v="NEGOCIOS"/>
    <x v="0"/>
  </r>
  <r>
    <n v="91"/>
    <d v="2018-08-25T00:00:00"/>
    <x v="3"/>
    <x v="3"/>
    <x v="0"/>
    <s v="ATM"/>
    <s v="PAGO NOMINA QUINCENA 2 AGOSTO 2018"/>
    <s v="TRANSACCIONES DEL DIA 08/25/2018 RECURSOS HUMANOS"/>
    <n v="14.22"/>
    <n v="0"/>
    <s v="NEGOCIOS"/>
    <x v="0"/>
  </r>
  <r>
    <n v="91"/>
    <d v="2018-09-10T00:00:00"/>
    <x v="4"/>
    <x v="4"/>
    <x v="0"/>
    <s v="ATM"/>
    <s v="PAGO NOMINA QUINCENA 1 SEPTIEMBRE 2018"/>
    <s v="TRANSACCIONES DEL DIA 09/10/2018 RECURSOS HUMANOS"/>
    <n v="86.85"/>
    <n v="0"/>
    <s v="NEGOCIOS"/>
    <x v="0"/>
  </r>
  <r>
    <n v="91"/>
    <d v="2018-09-25T00:00:00"/>
    <x v="4"/>
    <x v="4"/>
    <x v="0"/>
    <s v="ATM"/>
    <s v="PAGO NOMINA QUINCENA 2 SEPTIEMBRE 2018"/>
    <s v="TRANSACCIONES DEL DIA 09/25/2018 RECURSOS HUMANOS"/>
    <n v="66.36"/>
    <n v="0"/>
    <s v="NEGOCIOS"/>
    <x v="0"/>
  </r>
  <r>
    <n v="91"/>
    <d v="2018-10-25T00:00:00"/>
    <x v="0"/>
    <x v="0"/>
    <x v="0"/>
    <s v="ATM"/>
    <s v="PAGO NOMINA QUINCENA 2 OCTUBRE 2018"/>
    <s v="TRANSACCIONES DEL DIA 10/25/2018 RECURSOS HUMANOS"/>
    <n v="16.79"/>
    <n v="0"/>
    <s v="NEGOCIOS"/>
    <x v="0"/>
  </r>
  <r>
    <n v="91"/>
    <d v="2018-11-09T00:00:00"/>
    <x v="5"/>
    <x v="5"/>
    <x v="0"/>
    <s v="ATM"/>
    <s v="PAGO NOMINA QUINCENA 1 NOVIEMBRE 2018"/>
    <s v="TRANSACCIONES DEL DIA 11/09/2018 RECURSOS HUMANOS"/>
    <n v="10.58"/>
    <n v="0"/>
    <s v="NEGOCIOS"/>
    <x v="0"/>
  </r>
  <r>
    <n v="91"/>
    <d v="2018-12-10T00:00:00"/>
    <x v="1"/>
    <x v="1"/>
    <x v="0"/>
    <s v="ATM"/>
    <s v="PAGO NOMINA QUINCENA 1 DICIEMBRE 2018"/>
    <s v="TRANSACCIONES DEL DIA 12/10/2018 RECURSOS HUMANOS"/>
    <n v="367.27"/>
    <n v="0"/>
    <s v="NEGOCIOS"/>
    <x v="0"/>
  </r>
  <r>
    <n v="91"/>
    <d v="2018-12-31T00:00:00"/>
    <x v="1"/>
    <x v="1"/>
    <x v="0"/>
    <s v="ATM"/>
    <s v="CIERRE DE ANIO FISCAL"/>
    <s v="CIERRE_DE_CTAS_NOMINALES"/>
    <n v="0"/>
    <n v="562.07000000000005"/>
    <s v="NEGOCIOS"/>
    <x v="0"/>
  </r>
  <r>
    <n v="91"/>
    <d v="2018-06-09T00:00:00"/>
    <x v="2"/>
    <x v="2"/>
    <x v="0"/>
    <s v="ATENCION A CLIENTES"/>
    <s v="PAGO NOMINA QUINCENA 1 JUNIO 2018"/>
    <s v="TRANSACCIONES DEL DIA 06/09/2018 RECURSOS HUMANOS"/>
    <n v="2620.46"/>
    <n v="0"/>
    <s v="NEGOCIOS"/>
    <x v="0"/>
  </r>
  <r>
    <n v="91"/>
    <d v="2018-06-25T00:00:00"/>
    <x v="2"/>
    <x v="2"/>
    <x v="0"/>
    <s v="ATENCION A CLIENTES"/>
    <s v="PAGO NOMINA QUINCENA 2 JUNIO 2018"/>
    <s v="TRANSACCIONES DEL DIA 06/25/2018 RECURSOS HUMANOS"/>
    <n v="311.67"/>
    <n v="0"/>
    <s v="NEGOCIOS"/>
    <x v="0"/>
  </r>
  <r>
    <n v="91"/>
    <d v="2018-06-27T00:00:00"/>
    <x v="2"/>
    <x v="2"/>
    <x v="0"/>
    <s v="ATENCION A CLIENTES"/>
    <s v="PLANILLAS DE LIQUIDACIONES JUN 2018"/>
    <s v="TRANSACCIONES DEL DIA 06/27/2018 RECURSOS HUMANOS"/>
    <n v="4.22"/>
    <n v="0"/>
    <s v="NEGOCIOS"/>
    <x v="0"/>
  </r>
  <r>
    <n v="91"/>
    <d v="2018-07-10T00:00:00"/>
    <x v="6"/>
    <x v="6"/>
    <x v="0"/>
    <s v="ATENCION A CLIENTES"/>
    <s v="PAGO NOMINA QUINCENA 1 JULIO 2018"/>
    <s v="TRANSACCIONES DEL DIA 07/10/2018 RECURSOS HUMANOS"/>
    <n v="512.62"/>
    <n v="0"/>
    <s v="NEGOCIOS"/>
    <x v="0"/>
  </r>
  <r>
    <n v="91"/>
    <d v="2018-07-25T00:00:00"/>
    <x v="6"/>
    <x v="6"/>
    <x v="0"/>
    <s v="ATENCION A CLIENTES"/>
    <s v="PAGO NOMINA QUINCENA 2 JULIO 2018"/>
    <s v="TRANSACCIONES DEL DIA 07/25/2018 RECURSOS HUMANOS"/>
    <n v="514.69000000000005"/>
    <n v="0"/>
    <s v="NEGOCIOS"/>
    <x v="0"/>
  </r>
  <r>
    <n v="91"/>
    <d v="2018-08-10T00:00:00"/>
    <x v="3"/>
    <x v="3"/>
    <x v="0"/>
    <s v="ATENCION A CLIENTES"/>
    <s v="PAGO NOMINA QUINCENA 1 AGOSTO 2018"/>
    <s v="TRANSACCIONES DEL DIA 08/10/2018 RECURSOS HUMANOS"/>
    <n v="1091"/>
    <n v="0"/>
    <s v="NEGOCIOS"/>
    <x v="0"/>
  </r>
  <r>
    <n v="91"/>
    <d v="2018-08-25T00:00:00"/>
    <x v="3"/>
    <x v="3"/>
    <x v="0"/>
    <s v="ATENCION A CLIENTES"/>
    <s v="PAGO NOMINA QUINCENA 2 AGOSTO 2018"/>
    <s v="TRANSACCIONES DEL DIA 08/25/2018 RECURSOS HUMANOS"/>
    <n v="343.02"/>
    <n v="0"/>
    <s v="NEGOCIOS"/>
    <x v="0"/>
  </r>
  <r>
    <n v="91"/>
    <d v="2018-09-10T00:00:00"/>
    <x v="4"/>
    <x v="4"/>
    <x v="0"/>
    <s v="ATENCION A CLIENTES"/>
    <s v="PAGO NOMINA QUINCENA 1 SEPTIEMBRE 2018"/>
    <s v="TRANSACCIONES DEL DIA 09/10/2018 RECURSOS HUMANOS"/>
    <n v="344.36"/>
    <n v="0"/>
    <s v="NEGOCIOS"/>
    <x v="0"/>
  </r>
  <r>
    <n v="91"/>
    <d v="2018-09-25T00:00:00"/>
    <x v="4"/>
    <x v="4"/>
    <x v="0"/>
    <s v="ATENCION A CLIENTES"/>
    <s v="PAGO NOMINA QUINCENA 2 SEPTIEMBRE 2018"/>
    <s v="TRANSACCIONES DEL DIA 09/25/2018 RECURSOS HUMANOS"/>
    <n v="513.04999999999995"/>
    <n v="0"/>
    <s v="NEGOCIOS"/>
    <x v="0"/>
  </r>
  <r>
    <n v="91"/>
    <d v="2018-10-10T00:00:00"/>
    <x v="0"/>
    <x v="0"/>
    <x v="0"/>
    <s v="ATENCION A CLIENTES"/>
    <s v="PAGO NOMINA QUINCENA 1 OCTUBRE 2018"/>
    <s v="TRANSACCIONES DEL DIA 10/10/2018 RECURSOS HUMANOS"/>
    <n v="757.98"/>
    <n v="0"/>
    <s v="NEGOCIOS"/>
    <x v="0"/>
  </r>
  <r>
    <n v="91"/>
    <d v="2018-10-25T00:00:00"/>
    <x v="0"/>
    <x v="0"/>
    <x v="0"/>
    <s v="ATENCION A CLIENTES"/>
    <s v="PAGO NOMINA QUINCENA 2 OCTUBRE 2018"/>
    <s v="TRANSACCIONES DEL DIA 10/25/2018 RECURSOS HUMANOS"/>
    <n v="858.47"/>
    <n v="0"/>
    <s v="NEGOCIOS"/>
    <x v="0"/>
  </r>
  <r>
    <n v="91"/>
    <d v="2018-11-09T00:00:00"/>
    <x v="5"/>
    <x v="5"/>
    <x v="0"/>
    <s v="ATENCION A CLIENTES"/>
    <s v="PAGO NOMINA QUINCENA 1 NOVIEMBRE 2018"/>
    <s v="TRANSACCIONES DEL DIA 11/09/2018 RECURSOS HUMANOS"/>
    <n v="986.6"/>
    <n v="0"/>
    <s v="NEGOCIOS"/>
    <x v="0"/>
  </r>
  <r>
    <n v="91"/>
    <d v="2018-11-24T00:00:00"/>
    <x v="5"/>
    <x v="5"/>
    <x v="0"/>
    <s v="ATENCION A CLIENTES"/>
    <s v="PAGO NOMINA QUINCENA 2 NOVIEMBRE 2018"/>
    <s v="TRANSACCIONES DEL DIA 11/24/2018 RECURSOS HUMANOS"/>
    <n v="415.81"/>
    <n v="0"/>
    <s v="NEGOCIOS"/>
    <x v="0"/>
  </r>
  <r>
    <n v="91"/>
    <d v="2018-12-10T00:00:00"/>
    <x v="1"/>
    <x v="1"/>
    <x v="0"/>
    <s v="ATENCION A CLIENTES"/>
    <s v="PAGO NOMINA QUINCENA 1 DICIEMBRE 2018"/>
    <s v="TRANSACCIONES DEL DIA 12/10/2018 RECURSOS HUMANOS"/>
    <n v="5973.76"/>
    <n v="0"/>
    <s v="NEGOCIOS"/>
    <x v="0"/>
  </r>
  <r>
    <n v="91"/>
    <d v="2018-12-19T00:00:00"/>
    <x v="1"/>
    <x v="1"/>
    <x v="0"/>
    <s v="ATENCION A CLIENTES"/>
    <s v="PAGO NOMINA QUINCENA 2 DICIEMBRE 2018"/>
    <s v="TRANSACCIONES DEL DIA 12/19/2018 RECURSOS HUMANOS"/>
    <n v="3585"/>
    <n v="0"/>
    <s v="NEGOCIOS"/>
    <x v="0"/>
  </r>
  <r>
    <n v="91"/>
    <d v="2018-12-31T00:00:00"/>
    <x v="1"/>
    <x v="1"/>
    <x v="0"/>
    <s v="ATENCION A CLIENTES"/>
    <s v="CIERRE DE ANIO FISCAL"/>
    <s v="CIERRE_DE_CTAS_NOMINALES"/>
    <n v="0"/>
    <n v="29631.119999999999"/>
    <s v="NEGOCIOS"/>
    <x v="0"/>
  </r>
  <r>
    <n v="91"/>
    <d v="2018-09-10T00:00:00"/>
    <x v="4"/>
    <x v="4"/>
    <x v="0"/>
    <s v="DESARROLLO DE PRODUCTOS"/>
    <s v="PAGO NOMINA QUINCENA 1 SEPTIEMBRE 2018"/>
    <s v="TRANSACCIONES DEL DIA 09/10/2018 RECURSOS HUMANOS"/>
    <n v="535.44000000000005"/>
    <n v="0"/>
    <s v="NEGOCIOS"/>
    <x v="0"/>
  </r>
  <r>
    <n v="91"/>
    <d v="2018-09-25T00:00:00"/>
    <x v="4"/>
    <x v="4"/>
    <x v="0"/>
    <s v="DESARROLLO DE PRODUCTOS"/>
    <s v="PAGO NOMINA QUINCENA 2 SEPTIEMBRE 2018"/>
    <s v="TRANSACCIONES DEL DIA 09/25/2018 RECURSOS HUMANOS"/>
    <n v="283.48"/>
    <n v="0"/>
    <s v="NEGOCIOS"/>
    <x v="0"/>
  </r>
  <r>
    <n v="91"/>
    <d v="2018-12-31T00:00:00"/>
    <x v="1"/>
    <x v="1"/>
    <x v="0"/>
    <s v="DESARROLLO DE PRODUCTOS"/>
    <s v="CIERRE DE ANIO FISCAL"/>
    <s v="CIERRE_DE_CTAS_NOMINALES"/>
    <n v="0"/>
    <n v="818.92"/>
    <s v="NEGOCIOS"/>
    <x v="0"/>
  </r>
  <r>
    <n v="91"/>
    <d v="2018-09-10T00:00:00"/>
    <x v="4"/>
    <x v="4"/>
    <x v="0"/>
    <s v="VENTAS CONSUMO"/>
    <s v="PAGO NOMINA QUINCENA 1 SEPTIEMBRE 2018"/>
    <s v="TRANSACCIONES DEL DIA 09/10/2018 RECURSOS HUMANOS"/>
    <n v="447.54"/>
    <n v="0"/>
    <s v="NEGOCIOS"/>
    <x v="0"/>
  </r>
  <r>
    <n v="91"/>
    <d v="2018-10-10T00:00:00"/>
    <x v="0"/>
    <x v="0"/>
    <x v="0"/>
    <s v="VENTAS CONSUMO"/>
    <s v="PAGO NOMINA QUINCENA 1 OCTUBRE 2018"/>
    <s v="TRANSACCIONES DEL DIA 10/10/2018 RECURSOS HUMANOS"/>
    <n v="833.5"/>
    <n v="0"/>
    <s v="NEGOCIOS"/>
    <x v="0"/>
  </r>
  <r>
    <n v="91"/>
    <d v="2018-12-10T00:00:00"/>
    <x v="1"/>
    <x v="1"/>
    <x v="0"/>
    <s v="VENTAS CONSUMO"/>
    <s v="PAGO NOMINA QUINCENA 1 DICIEMBRE 2018"/>
    <s v="TRANSACCIONES DEL DIA 12/10/2018 RECURSOS HUMANOS"/>
    <n v="167.5"/>
    <n v="0"/>
    <s v="NEGOCIOS"/>
    <x v="0"/>
  </r>
  <r>
    <n v="91"/>
    <d v="2018-12-19T00:00:00"/>
    <x v="1"/>
    <x v="1"/>
    <x v="0"/>
    <s v="VENTAS CONSUMO"/>
    <s v="PAGO NOMINA QUINCENA 2 DICIEMBRE 2018"/>
    <s v="TRANSACCIONES DEL DIA 12/19/2018 RECURSOS HUMANOS"/>
    <n v="205.24"/>
    <n v="0"/>
    <s v="NEGOCIOS"/>
    <x v="0"/>
  </r>
  <r>
    <n v="91"/>
    <d v="2018-12-31T00:00:00"/>
    <x v="1"/>
    <x v="1"/>
    <x v="0"/>
    <s v="VENTAS CONSUMO"/>
    <s v="CIERRE DE ANIO FISCAL"/>
    <s v="CIERRE_DE_CTAS_NOMINALES"/>
    <n v="0"/>
    <n v="3084.31"/>
    <s v="NEGOCIOS"/>
    <x v="0"/>
  </r>
  <r>
    <n v="91"/>
    <d v="2018-06-09T00:00:00"/>
    <x v="2"/>
    <x v="2"/>
    <x v="0"/>
    <s v="FUERZAS DE VENTAS PANAMA"/>
    <s v="PAGO NOMINA QUINCENA 1 JUNIO 2018"/>
    <s v="TRANSACCIONES DEL DIA 06/09/2018 RECURSOS HUMANOS"/>
    <n v="2846.89"/>
    <n v="0"/>
    <s v="NEGOCIOS"/>
    <x v="0"/>
  </r>
  <r>
    <n v="91"/>
    <d v="2018-06-25T00:00:00"/>
    <x v="2"/>
    <x v="2"/>
    <x v="0"/>
    <s v="FUERZAS DE VENTAS PANAMA"/>
    <s v="PAGO NOMINA QUINCENA 2 JUNIO 2018"/>
    <s v="TRANSACCIONES DEL DIA 06/25/2018 RECURSOS HUMANOS"/>
    <n v="5485.2"/>
    <n v="0"/>
    <s v="NEGOCIOS"/>
    <x v="0"/>
  </r>
  <r>
    <n v="91"/>
    <d v="2018-07-10T00:00:00"/>
    <x v="6"/>
    <x v="6"/>
    <x v="0"/>
    <s v="FUERZAS DE VENTAS PANAMA"/>
    <s v="PAGO NOMINA QUINCENA 1 JULIO 2018"/>
    <s v="TRANSACCIONES DEL DIA 07/10/2018 RECURSOS HUMANOS"/>
    <n v="2715.03"/>
    <n v="0"/>
    <s v="NEGOCIOS"/>
    <x v="0"/>
  </r>
  <r>
    <n v="91"/>
    <d v="2018-07-25T00:00:00"/>
    <x v="6"/>
    <x v="6"/>
    <x v="0"/>
    <s v="FUERZAS DE VENTAS PANAMA"/>
    <s v="PAGO NOMINA QUINCENA 2 JULIO 2018"/>
    <s v="TRANSACCIONES DEL DIA 07/25/2018 RECURSOS HUMANOS"/>
    <n v="1367.19"/>
    <n v="0"/>
    <s v="NEGOCIOS"/>
    <x v="0"/>
  </r>
  <r>
    <n v="91"/>
    <d v="2018-08-03T00:00:00"/>
    <x v="3"/>
    <x v="3"/>
    <x v="0"/>
    <s v="FUERZAS DE VENTAS PANAMA"/>
    <s v="PLANILLAS DE LIQUIDACIONES AGO 2018"/>
    <s v="TRANSACCIONES DEL DIA 08/03/2018 RECURSOS HUMANOS"/>
    <n v="7.84"/>
    <n v="0"/>
    <s v="NEGOCIOS"/>
    <x v="0"/>
  </r>
  <r>
    <n v="91"/>
    <d v="2018-08-10T00:00:00"/>
    <x v="3"/>
    <x v="3"/>
    <x v="0"/>
    <s v="FUERZAS DE VENTAS PANAMA"/>
    <s v="PAGO NOMINA QUINCENA 1 AGOSTO 2018"/>
    <s v="TRANSACCIONES DEL DIA 08/10/2018 RECURSOS HUMANOS"/>
    <n v="3292.47"/>
    <n v="0"/>
    <s v="NEGOCIOS"/>
    <x v="0"/>
  </r>
  <r>
    <n v="91"/>
    <d v="2018-08-25T00:00:00"/>
    <x v="3"/>
    <x v="3"/>
    <x v="0"/>
    <s v="FUERZAS DE VENTAS PANAMA"/>
    <s v="PAGO NOMINA QUINCENA 2 AGOSTO 2018"/>
    <s v="TRANSACCIONES DEL DIA 08/25/2018 RECURSOS HUMANOS"/>
    <n v="3012.69"/>
    <n v="0"/>
    <s v="NEGOCIOS"/>
    <x v="0"/>
  </r>
  <r>
    <n v="91"/>
    <d v="2018-09-10T00:00:00"/>
    <x v="4"/>
    <x v="4"/>
    <x v="0"/>
    <s v="FUERZAS DE VENTAS PANAMA"/>
    <s v="PAGO NOMINA QUINCENA 1 SEPTIEMBRE 2018"/>
    <s v="TRANSACCIONES DEL DIA 09/10/2018 RECURSOS HUMANOS"/>
    <n v="8498.83"/>
    <n v="0"/>
    <s v="NEGOCIOS"/>
    <x v="0"/>
  </r>
  <r>
    <n v="91"/>
    <d v="2018-09-25T00:00:00"/>
    <x v="4"/>
    <x v="4"/>
    <x v="0"/>
    <s v="FUERZAS DE VENTAS PANAMA"/>
    <s v="PAGO NOMINA QUINCENA 2 SEPTIEMBRE 2018"/>
    <s v="TRANSACCIONES DEL DIA 09/25/2018 RECURSOS HUMANOS"/>
    <n v="3781.53"/>
    <n v="0"/>
    <s v="NEGOCIOS"/>
    <x v="0"/>
  </r>
  <r>
    <n v="91"/>
    <d v="2018-10-10T00:00:00"/>
    <x v="0"/>
    <x v="0"/>
    <x v="0"/>
    <s v="FUERZAS DE VENTAS PANAMA"/>
    <s v="PAGO NOMINA QUINCENA 1 OCTUBRE 2018"/>
    <s v="TRANSACCIONES DEL DIA 10/10/2018 RECURSOS HUMANOS"/>
    <n v="19187.669999999998"/>
    <n v="0"/>
    <s v="NEGOCIOS"/>
    <x v="0"/>
  </r>
  <r>
    <n v="91"/>
    <d v="2018-10-25T00:00:00"/>
    <x v="0"/>
    <x v="0"/>
    <x v="0"/>
    <s v="FUERZAS DE VENTAS PANAMA"/>
    <s v="PAGO NOMINA QUINCENA 2 OCTUBRE 2018"/>
    <s v="TRANSACCIONES DEL DIA 10/25/2018 RECURSOS HUMANOS"/>
    <n v="2912.65"/>
    <n v="0"/>
    <s v="NEGOCIOS"/>
    <x v="0"/>
  </r>
  <r>
    <n v="91"/>
    <d v="2018-11-09T00:00:00"/>
    <x v="5"/>
    <x v="5"/>
    <x v="0"/>
    <s v="FUERZAS DE VENTAS PANAMA"/>
    <s v="PAGO NOMINA QUINCENA 1 NOVIEMBRE 2018"/>
    <s v="TRANSACCIONES DEL DIA 11/09/2018 RECURSOS HUMANOS"/>
    <n v="2032.34"/>
    <n v="0"/>
    <s v="NEGOCIOS"/>
    <x v="0"/>
  </r>
  <r>
    <n v="91"/>
    <d v="2018-11-24T00:00:00"/>
    <x v="5"/>
    <x v="5"/>
    <x v="0"/>
    <s v="FUERZAS DE VENTAS PANAMA"/>
    <s v="PAGO NOMINA QUINCENA 2 NOVIEMBRE 2018"/>
    <s v="TRANSACCIONES DEL DIA 11/24/2018 RECURSOS HUMANOS"/>
    <n v="2595.87"/>
    <n v="0"/>
    <s v="NEGOCIOS"/>
    <x v="0"/>
  </r>
  <r>
    <n v="91"/>
    <d v="2018-12-10T00:00:00"/>
    <x v="1"/>
    <x v="1"/>
    <x v="0"/>
    <s v="FUERZAS DE VENTAS PANAMA"/>
    <s v="PAGO NOMINA QUINCENA 1 DICIEMBRE 2018"/>
    <s v="TRANSACCIONES DEL DIA 12/10/2018 RECURSOS HUMANOS"/>
    <n v="9024.7000000000007"/>
    <n v="0"/>
    <s v="NEGOCIOS"/>
    <x v="0"/>
  </r>
  <r>
    <n v="91"/>
    <d v="2018-12-19T00:00:00"/>
    <x v="1"/>
    <x v="1"/>
    <x v="0"/>
    <s v="FUERZAS DE VENTAS PANAMA"/>
    <s v="PAGO NOMINA QUINCENA 2 DICIEMBRE 2018"/>
    <s v="TRANSACCIONES DEL DIA 12/19/2018 RECURSOS HUMANOS"/>
    <n v="8494.94"/>
    <n v="0"/>
    <s v="NEGOCIOS"/>
    <x v="0"/>
  </r>
  <r>
    <n v="91"/>
    <d v="2018-12-31T00:00:00"/>
    <x v="1"/>
    <x v="1"/>
    <x v="0"/>
    <s v="FUERZAS DE VENTAS PANAMA"/>
    <s v="CIERRE DE ANIO FISCAL"/>
    <s v="CIERRE_DE_CTAS_NOMINALES"/>
    <n v="0"/>
    <n v="125050.55"/>
    <s v="NEGOCIOS"/>
    <x v="0"/>
  </r>
  <r>
    <n v="91"/>
    <d v="2018-06-09T00:00:00"/>
    <x v="2"/>
    <x v="2"/>
    <x v="0"/>
    <s v="FUERZA DE VENTAS AUTOS"/>
    <s v="PAGO NOMINA QUINCENA 1 JUNIO 2018"/>
    <s v="TRANSACCIONES DEL DIA 06/09/2018 RECURSOS HUMANOS"/>
    <n v="480.62"/>
    <n v="0"/>
    <s v="NEGOCIOS"/>
    <x v="0"/>
  </r>
  <r>
    <n v="91"/>
    <d v="2018-06-25T00:00:00"/>
    <x v="2"/>
    <x v="2"/>
    <x v="0"/>
    <s v="FUERZA DE VENTAS AUTOS"/>
    <s v="PAGO NOMINA QUINCENA 2 JUNIO 2018"/>
    <s v="TRANSACCIONES DEL DIA 06/25/2018 RECURSOS HUMANOS"/>
    <n v="951.08"/>
    <n v="0"/>
    <s v="NEGOCIOS"/>
    <x v="0"/>
  </r>
  <r>
    <n v="91"/>
    <d v="2018-07-10T00:00:00"/>
    <x v="6"/>
    <x v="6"/>
    <x v="0"/>
    <s v="FUERZA DE VENTAS AUTOS"/>
    <s v="PAGO NOMINA QUINCENA 1 JULIO 2018"/>
    <s v="TRANSACCIONES DEL DIA 07/10/2018 RECURSOS HUMANOS"/>
    <n v="52.88"/>
    <n v="0"/>
    <s v="NEGOCIOS"/>
    <x v="0"/>
  </r>
  <r>
    <n v="91"/>
    <d v="2018-08-10T00:00:00"/>
    <x v="3"/>
    <x v="3"/>
    <x v="0"/>
    <s v="FUERZA DE VENTAS AUTOS"/>
    <s v="PAGO NOMINA QUINCENA 1 AGOSTO 2018"/>
    <s v="TRANSACCIONES DEL DIA 08/10/2018 RECURSOS HUMANOS"/>
    <n v="435.82"/>
    <n v="0"/>
    <s v="NEGOCIOS"/>
    <x v="0"/>
  </r>
  <r>
    <n v="91"/>
    <d v="2018-09-10T00:00:00"/>
    <x v="4"/>
    <x v="4"/>
    <x v="0"/>
    <s v="FUERZA DE VENTAS AUTOS"/>
    <s v="PAGO NOMINA QUINCENA 1 SEPTIEMBRE 2018"/>
    <s v="TRANSACCIONES DEL DIA 09/10/2018 RECURSOS HUMANOS"/>
    <n v="610.65"/>
    <n v="0"/>
    <s v="NEGOCIOS"/>
    <x v="0"/>
  </r>
  <r>
    <n v="91"/>
    <d v="2018-09-25T00:00:00"/>
    <x v="4"/>
    <x v="4"/>
    <x v="0"/>
    <s v="FUERZA DE VENTAS AUTOS"/>
    <s v="PAGO NOMINA QUINCENA 2 SEPTIEMBRE 2018"/>
    <s v="TRANSACCIONES DEL DIA 09/25/2018 RECURSOS HUMANOS"/>
    <n v="1650.01"/>
    <n v="0"/>
    <s v="NEGOCIOS"/>
    <x v="0"/>
  </r>
  <r>
    <n v="91"/>
    <d v="2018-11-09T00:00:00"/>
    <x v="5"/>
    <x v="5"/>
    <x v="0"/>
    <s v="FUERZA DE VENTAS AUTOS"/>
    <s v="PAGO NOMINA QUINCENA 1 NOVIEMBRE 2018"/>
    <s v="TRANSACCIONES DEL DIA 11/09/2018 RECURSOS HUMANOS"/>
    <n v="380.73"/>
    <n v="0"/>
    <s v="NEGOCIOS"/>
    <x v="0"/>
  </r>
  <r>
    <n v="91"/>
    <d v="2018-12-10T00:00:00"/>
    <x v="1"/>
    <x v="1"/>
    <x v="0"/>
    <s v="FUERZA DE VENTAS AUTOS"/>
    <s v="PAGO NOMINA QUINCENA 1 DICIEMBRE 2018"/>
    <s v="TRANSACCIONES DEL DIA 12/10/2018 RECURSOS HUMANOS"/>
    <n v="3783.38"/>
    <n v="0"/>
    <s v="NEGOCIOS"/>
    <x v="0"/>
  </r>
  <r>
    <n v="91"/>
    <d v="2018-12-19T00:00:00"/>
    <x v="1"/>
    <x v="1"/>
    <x v="0"/>
    <s v="FUERZA DE VENTAS AUTOS"/>
    <s v="PAGO NOMINA QUINCENA 2 DICIEMBRE 2018"/>
    <s v="TRANSACCIONES DEL DIA 12/19/2018 RECURSOS HUMANOS"/>
    <n v="3298.03"/>
    <n v="0"/>
    <s v="NEGOCIOS"/>
    <x v="0"/>
  </r>
  <r>
    <n v="91"/>
    <d v="2018-12-31T00:00:00"/>
    <x v="1"/>
    <x v="1"/>
    <x v="0"/>
    <s v="FUERZA DE VENTAS AUTOS"/>
    <s v="CIERRE DE ANIO FISCAL"/>
    <s v="CIERRE_DE_CTAS_NOMINALES"/>
    <n v="0"/>
    <n v="18232.189999999999"/>
    <s v="NEGOCIOS"/>
    <x v="0"/>
  </r>
  <r>
    <n v="91"/>
    <d v="2018-12-31T00:00:00"/>
    <x v="1"/>
    <x v="1"/>
    <x v="0"/>
    <s v="CAMPAðA"/>
    <s v="CIERRE DE ANIO FISCAL"/>
    <s v="CIERRE_DE_CTAS_NOMINALES"/>
    <n v="0"/>
    <n v="51.99"/>
    <s v="NEGOCIOS"/>
    <x v="0"/>
  </r>
  <r>
    <n v="91"/>
    <d v="2018-12-31T00:00:00"/>
    <x v="1"/>
    <x v="1"/>
    <x v="0"/>
    <s v="BANCA COMERCIAL INTERIOR"/>
    <s v="CIERRE DE ANIO FISCAL"/>
    <s v="CIERRE_DE_CTAS_NOMINALES"/>
    <n v="0"/>
    <n v="546.02"/>
    <s v="NEGOCIOS"/>
    <x v="0"/>
  </r>
  <r>
    <n v="91"/>
    <d v="2018-07-25T00:00:00"/>
    <x v="6"/>
    <x v="6"/>
    <x v="0"/>
    <s v="IMAGEN CORPORATIVA"/>
    <s v="PAGO NOMINA QUINCENA 2 JULIO 2018"/>
    <s v="TRANSACCIONES DEL DIA 07/25/2018 RECURSOS HUMANOS"/>
    <n v="96.97"/>
    <n v="0"/>
    <s v="NEGOCIOS"/>
    <x v="0"/>
  </r>
  <r>
    <n v="91"/>
    <d v="2018-09-10T00:00:00"/>
    <x v="4"/>
    <x v="4"/>
    <x v="0"/>
    <s v="IMAGEN CORPORATIVA"/>
    <s v="PAGO NOMINA QUINCENA 1 SEPTIEMBRE 2018"/>
    <s v="TRANSACCIONES DEL DIA 09/10/2018 RECURSOS HUMANOS"/>
    <n v="74.11"/>
    <n v="0"/>
    <s v="NEGOCIOS"/>
    <x v="0"/>
  </r>
  <r>
    <n v="91"/>
    <d v="2018-12-31T00:00:00"/>
    <x v="1"/>
    <x v="1"/>
    <x v="0"/>
    <s v="IMAGEN CORPORATIVA"/>
    <s v="CIERRE DE ANIO FISCAL"/>
    <s v="CIERRE_DE_CTAS_NOMINALES"/>
    <n v="0"/>
    <n v="1254.9000000000001"/>
    <s v="NEGOCIOS"/>
    <x v="0"/>
  </r>
  <r>
    <n v="95"/>
    <d v="2018-06-09T00:00:00"/>
    <x v="2"/>
    <x v="2"/>
    <x v="0"/>
    <s v="ADMINISTRACION DE SUCURSALES"/>
    <s v="PAGO NOMINA QUINCENA 1 JUNIO 2018"/>
    <s v="TRANSACCIONES DEL DIA 06/09/2018 RECURSOS HUMANOS"/>
    <n v="33.51"/>
    <n v="0"/>
    <s v="BOULEVARD EL DORADO"/>
    <x v="0"/>
  </r>
  <r>
    <n v="95"/>
    <d v="2018-12-31T00:00:00"/>
    <x v="1"/>
    <x v="1"/>
    <x v="0"/>
    <s v="ADMINISTRACION DE SUCURSALES"/>
    <s v="CIERRE DE ANIO FISCAL"/>
    <s v="CIERRE_DE_CTAS_NOMINALES"/>
    <n v="0"/>
    <n v="61.05"/>
    <s v="BOULEVARD EL DORADO"/>
    <x v="0"/>
  </r>
  <r>
    <n v="95"/>
    <d v="2018-06-09T00:00:00"/>
    <x v="2"/>
    <x v="2"/>
    <x v="0"/>
    <s v="CAJA"/>
    <s v="PAGO NOMINA QUINCENA 1 JUNIO 2018"/>
    <s v="TRANSACCIONES DEL DIA 06/09/2018 RECURSOS HUMANOS"/>
    <n v="111.6"/>
    <n v="0"/>
    <s v="BOULEVARD EL DORADO"/>
    <x v="0"/>
  </r>
  <r>
    <n v="95"/>
    <d v="2018-06-25T00:00:00"/>
    <x v="2"/>
    <x v="2"/>
    <x v="0"/>
    <s v="CAJA"/>
    <s v="PAGO NOMINA QUINCENA 2 JUNIO 2018"/>
    <s v="TRANSACCIONES DEL DIA 06/25/2018 RECURSOS HUMANOS"/>
    <n v="43.04"/>
    <n v="0"/>
    <s v="BOULEVARD EL DORADO"/>
    <x v="0"/>
  </r>
  <r>
    <n v="95"/>
    <d v="2018-07-10T00:00:00"/>
    <x v="6"/>
    <x v="6"/>
    <x v="0"/>
    <s v="CAJA"/>
    <s v="PAGO NOMINA QUINCENA 1 JULIO 2018"/>
    <s v="TRANSACCIONES DEL DIA 07/10/2018 RECURSOS HUMANOS"/>
    <n v="88.55"/>
    <n v="0"/>
    <s v="BOULEVARD EL DORADO"/>
    <x v="0"/>
  </r>
  <r>
    <n v="95"/>
    <d v="2018-07-25T00:00:00"/>
    <x v="6"/>
    <x v="6"/>
    <x v="0"/>
    <s v="CAJA"/>
    <s v="PAGO NOMINA QUINCENA 2 JULIO 2018"/>
    <s v="TRANSACCIONES DEL DIA 07/25/2018 RECURSOS HUMANOS"/>
    <n v="13.57"/>
    <n v="0"/>
    <s v="BOULEVARD EL DORADO"/>
    <x v="0"/>
  </r>
  <r>
    <n v="95"/>
    <d v="2018-08-10T00:00:00"/>
    <x v="3"/>
    <x v="3"/>
    <x v="0"/>
    <s v="CAJA"/>
    <s v="PAGO NOMINA QUINCENA 1 AGOSTO 2018"/>
    <s v="TRANSACCIONES DEL DIA 08/10/2018 RECURSOS HUMANOS"/>
    <n v="106.23"/>
    <n v="0"/>
    <s v="BOULEVARD EL DORADO"/>
    <x v="0"/>
  </r>
  <r>
    <n v="95"/>
    <d v="2018-08-25T00:00:00"/>
    <x v="3"/>
    <x v="3"/>
    <x v="0"/>
    <s v="CAJA"/>
    <s v="PAGO NOMINA QUINCENA 2 AGOSTO 2018"/>
    <s v="TRANSACCIONES DEL DIA 08/25/2018 RECURSOS HUMANOS"/>
    <n v="53.95"/>
    <n v="0"/>
    <s v="BOULEVARD EL DORADO"/>
    <x v="0"/>
  </r>
  <r>
    <n v="95"/>
    <d v="2018-09-10T00:00:00"/>
    <x v="4"/>
    <x v="4"/>
    <x v="0"/>
    <s v="CAJA"/>
    <s v="PAGO NOMINA QUINCENA 1 SEPTIEMBRE 2018"/>
    <s v="TRANSACCIONES DEL DIA 09/10/2018 RECURSOS HUMANOS"/>
    <n v="69.489999999999995"/>
    <n v="0"/>
    <s v="BOULEVARD EL DORADO"/>
    <x v="0"/>
  </r>
  <r>
    <n v="95"/>
    <d v="2018-09-25T00:00:00"/>
    <x v="4"/>
    <x v="4"/>
    <x v="0"/>
    <s v="CAJA"/>
    <s v="PAGO NOMINA QUINCENA 2 SEPTIEMBRE 2018"/>
    <s v="TRANSACCIONES DEL DIA 09/25/2018 RECURSOS HUMANOS"/>
    <n v="64.41"/>
    <n v="0"/>
    <s v="BOULEVARD EL DORADO"/>
    <x v="0"/>
  </r>
  <r>
    <n v="95"/>
    <d v="2018-10-10T00:00:00"/>
    <x v="0"/>
    <x v="0"/>
    <x v="0"/>
    <s v="CAJA"/>
    <s v="PAGO NOMINA QUINCENA 1 OCTUBRE 2018"/>
    <s v="TRANSACCIONES DEL DIA 10/10/2018 RECURSOS HUMANOS"/>
    <n v="157.83000000000001"/>
    <n v="0"/>
    <s v="BOULEVARD EL DORADO"/>
    <x v="0"/>
  </r>
  <r>
    <n v="95"/>
    <d v="2018-10-25T00:00:00"/>
    <x v="0"/>
    <x v="0"/>
    <x v="0"/>
    <s v="CAJA"/>
    <s v="PAGO NOMINA QUINCENA 2 OCTUBRE 2018"/>
    <s v="TRANSACCIONES DEL DIA 10/25/2018 RECURSOS HUMANOS"/>
    <n v="118.76"/>
    <n v="0"/>
    <s v="BOULEVARD EL DORADO"/>
    <x v="0"/>
  </r>
  <r>
    <n v="95"/>
    <d v="2018-11-09T00:00:00"/>
    <x v="5"/>
    <x v="5"/>
    <x v="0"/>
    <s v="CAJA"/>
    <s v="PAGO NOMINA QUINCENA 1 NOVIEMBRE 2018"/>
    <s v="TRANSACCIONES DEL DIA 11/09/2018 RECURSOS HUMANOS"/>
    <n v="152.76"/>
    <n v="0"/>
    <s v="BOULEVARD EL DORADO"/>
    <x v="0"/>
  </r>
  <r>
    <n v="95"/>
    <d v="2018-11-24T00:00:00"/>
    <x v="5"/>
    <x v="5"/>
    <x v="0"/>
    <s v="CAJA"/>
    <s v="PAGO NOMINA QUINCENA 2 NOVIEMBRE 2018"/>
    <s v="TRANSACCIONES DEL DIA 11/24/2018 RECURSOS HUMANOS"/>
    <n v="406.42"/>
    <n v="0"/>
    <s v="BOULEVARD EL DORADO"/>
    <x v="0"/>
  </r>
  <r>
    <n v="95"/>
    <d v="2018-12-10T00:00:00"/>
    <x v="1"/>
    <x v="1"/>
    <x v="0"/>
    <s v="CAJA"/>
    <s v="PAGO NOMINA QUINCENA 1 DICIEMBRE 2018"/>
    <s v="TRANSACCIONES DEL DIA 12/10/2018 RECURSOS HUMANOS"/>
    <n v="26.02"/>
    <n v="0"/>
    <s v="BOULEVARD EL DORADO"/>
    <x v="0"/>
  </r>
  <r>
    <n v="95"/>
    <d v="2018-12-19T00:00:00"/>
    <x v="1"/>
    <x v="1"/>
    <x v="0"/>
    <s v="CAJA"/>
    <s v="PAGO NOMINA QUINCENA 2 DICIEMBRE 2018"/>
    <s v="TRANSACCIONES DEL DIA 12/19/2018 RECURSOS HUMANOS"/>
    <n v="268.98"/>
    <n v="0"/>
    <s v="BOULEVARD EL DORADO"/>
    <x v="0"/>
  </r>
  <r>
    <n v="95"/>
    <d v="2018-12-31T00:00:00"/>
    <x v="1"/>
    <x v="1"/>
    <x v="0"/>
    <s v="CAJA"/>
    <s v="CIERRE DE ANIO FISCAL"/>
    <s v="CIERRE_DE_CTAS_NOMINALES"/>
    <n v="0"/>
    <n v="3668.11"/>
    <s v="BOULEVARD EL DORADO"/>
    <x v="0"/>
  </r>
  <r>
    <n v="95"/>
    <d v="2018-06-09T00:00:00"/>
    <x v="2"/>
    <x v="2"/>
    <x v="0"/>
    <s v="SERVICIOS PERSONALES"/>
    <s v="PAGO NOMINA QUINCENA 1 JUNIO 2018"/>
    <s v="TRANSACCIONES DEL DIA 06/09/2018 RECURSOS HUMANOS"/>
    <n v="21.26"/>
    <n v="0"/>
    <s v="BOULEVARD EL DORADO"/>
    <x v="0"/>
  </r>
  <r>
    <n v="95"/>
    <d v="2018-06-25T00:00:00"/>
    <x v="2"/>
    <x v="2"/>
    <x v="0"/>
    <s v="SERVICIOS PERSONALES"/>
    <s v="PAGO NOMINA QUINCENA 2 JUNIO 2018"/>
    <s v="TRANSACCIONES DEL DIA 06/25/2018 RECURSOS HUMANOS"/>
    <n v="13.04"/>
    <n v="0"/>
    <s v="BOULEVARD EL DORADO"/>
    <x v="0"/>
  </r>
  <r>
    <n v="95"/>
    <d v="2018-08-10T00:00:00"/>
    <x v="3"/>
    <x v="3"/>
    <x v="0"/>
    <s v="SERVICIOS PERSONALES"/>
    <s v="PAGO NOMINA QUINCENA 1 AGOSTO 2018"/>
    <s v="TRANSACCIONES DEL DIA 08/10/2018 RECURSOS HUMANOS"/>
    <n v="30.27"/>
    <n v="0"/>
    <s v="BOULEVARD EL DORADO"/>
    <x v="0"/>
  </r>
  <r>
    <n v="95"/>
    <d v="2018-08-25T00:00:00"/>
    <x v="3"/>
    <x v="3"/>
    <x v="0"/>
    <s v="SERVICIOS PERSONALES"/>
    <s v="PAGO NOMINA QUINCENA 2 AGOSTO 2018"/>
    <s v="TRANSACCIONES DEL DIA 08/25/2018 RECURSOS HUMANOS"/>
    <n v="29.35"/>
    <n v="0"/>
    <s v="BOULEVARD EL DORADO"/>
    <x v="0"/>
  </r>
  <r>
    <n v="95"/>
    <d v="2018-10-10T00:00:00"/>
    <x v="0"/>
    <x v="0"/>
    <x v="0"/>
    <s v="SERVICIOS PERSONALES"/>
    <s v="PAGO NOMINA QUINCENA 1 OCTUBRE 2018"/>
    <s v="TRANSACCIONES DEL DIA 10/10/2018 RECURSOS HUMANOS"/>
    <n v="24.92"/>
    <n v="0"/>
    <s v="BOULEVARD EL DORADO"/>
    <x v="0"/>
  </r>
  <r>
    <n v="95"/>
    <d v="2018-10-25T00:00:00"/>
    <x v="0"/>
    <x v="0"/>
    <x v="0"/>
    <s v="SERVICIOS PERSONALES"/>
    <s v="PAGO NOMINA QUINCENA 2 OCTUBRE 2018"/>
    <s v="TRANSACCIONES DEL DIA 10/25/2018 RECURSOS HUMANOS"/>
    <n v="30.67"/>
    <n v="0"/>
    <s v="BOULEVARD EL DORADO"/>
    <x v="0"/>
  </r>
  <r>
    <n v="95"/>
    <d v="2018-11-09T00:00:00"/>
    <x v="5"/>
    <x v="5"/>
    <x v="0"/>
    <s v="SERVICIOS PERSONALES"/>
    <s v="PAGO NOMINA QUINCENA 1 NOVIEMBRE 2018"/>
    <s v="TRANSACCIONES DEL DIA 11/09/2018 RECURSOS HUMANOS"/>
    <n v="25.59"/>
    <n v="0"/>
    <s v="BOULEVARD EL DORADO"/>
    <x v="0"/>
  </r>
  <r>
    <n v="95"/>
    <d v="2018-11-24T00:00:00"/>
    <x v="5"/>
    <x v="5"/>
    <x v="0"/>
    <s v="SERVICIOS PERSONALES"/>
    <s v="PAGO NOMINA QUINCENA 2 NOVIEMBRE 2018"/>
    <s v="TRANSACCIONES DEL DIA 11/24/2018 RECURSOS HUMANOS"/>
    <n v="77.98"/>
    <n v="0"/>
    <s v="BOULEVARD EL DORADO"/>
    <x v="0"/>
  </r>
  <r>
    <n v="95"/>
    <d v="2018-12-31T00:00:00"/>
    <x v="1"/>
    <x v="1"/>
    <x v="0"/>
    <s v="SERVICIOS PERSONALES"/>
    <s v="CIERRE DE ANIO FISCAL"/>
    <s v="CIERRE_DE_CTAS_NOMINALES"/>
    <n v="0"/>
    <n v="313.83"/>
    <s v="BOULEVARD EL DORADO"/>
    <x v="0"/>
  </r>
  <r>
    <n v="97"/>
    <d v="2018-07-25T00:00:00"/>
    <x v="6"/>
    <x v="6"/>
    <x v="0"/>
    <s v="ADMINISTRACION DE SUCURSALES"/>
    <s v="PAGO NOMINA QUINCENA 2 JULIO 2018"/>
    <s v="TRANSACCIONES DEL DIA 07/25/2018 RECURSOS HUMANOS"/>
    <n v="25.94"/>
    <n v="0"/>
    <s v="SAN SEBASTIAN"/>
    <x v="0"/>
  </r>
  <r>
    <n v="97"/>
    <d v="2018-12-31T00:00:00"/>
    <x v="1"/>
    <x v="1"/>
    <x v="0"/>
    <s v="ADMINISTRACION DE SUCURSALES"/>
    <s v="CIERRE DE ANIO FISCAL"/>
    <s v="CIERRE_DE_CTAS_NOMINALES"/>
    <n v="0"/>
    <n v="25.94"/>
    <s v="SAN SEBASTIAN"/>
    <x v="0"/>
  </r>
  <r>
    <n v="97"/>
    <d v="2018-06-09T00:00:00"/>
    <x v="2"/>
    <x v="2"/>
    <x v="0"/>
    <s v="CAJA"/>
    <s v="PAGO NOMINA QUINCENA 1 JUNIO 2018"/>
    <s v="TRANSACCIONES DEL DIA 06/09/2018 RECURSOS HUMANOS"/>
    <n v="426.16"/>
    <n v="0"/>
    <s v="SAN SEBASTIAN"/>
    <x v="0"/>
  </r>
  <r>
    <n v="97"/>
    <d v="2018-06-25T00:00:00"/>
    <x v="2"/>
    <x v="2"/>
    <x v="0"/>
    <s v="CAJA"/>
    <s v="PAGO NOMINA QUINCENA 2 JUNIO 2018"/>
    <s v="TRANSACCIONES DEL DIA 06/25/2018 RECURSOS HUMANOS"/>
    <n v="422.74"/>
    <n v="0"/>
    <s v="SAN SEBASTIAN"/>
    <x v="0"/>
  </r>
  <r>
    <n v="97"/>
    <d v="2018-07-10T00:00:00"/>
    <x v="6"/>
    <x v="6"/>
    <x v="0"/>
    <s v="CAJA"/>
    <s v="PAGO NOMINA QUINCENA 1 JULIO 2018"/>
    <s v="TRANSACCIONES DEL DIA 07/10/2018 RECURSOS HUMANOS"/>
    <n v="413.49"/>
    <n v="0"/>
    <s v="SAN SEBASTIAN"/>
    <x v="0"/>
  </r>
  <r>
    <n v="97"/>
    <d v="2018-07-25T00:00:00"/>
    <x v="6"/>
    <x v="6"/>
    <x v="0"/>
    <s v="CAJA"/>
    <s v="PAGO NOMINA QUINCENA 2 JULIO 2018"/>
    <s v="TRANSACCIONES DEL DIA 07/25/2018 RECURSOS HUMANOS"/>
    <n v="578.76"/>
    <n v="0"/>
    <s v="SAN SEBASTIAN"/>
    <x v="0"/>
  </r>
  <r>
    <n v="97"/>
    <d v="2018-08-10T00:00:00"/>
    <x v="3"/>
    <x v="3"/>
    <x v="0"/>
    <s v="CAJA"/>
    <s v="PAGO NOMINA QUINCENA 1 AGOSTO 2018"/>
    <s v="TRANSACCIONES DEL DIA 08/10/2018 RECURSOS HUMANOS"/>
    <n v="503.99"/>
    <n v="0"/>
    <s v="SAN SEBASTIAN"/>
    <x v="0"/>
  </r>
  <r>
    <n v="97"/>
    <d v="2018-08-25T00:00:00"/>
    <x v="3"/>
    <x v="3"/>
    <x v="0"/>
    <s v="CAJA"/>
    <s v="PAGO NOMINA QUINCENA 2 AGOSTO 2018"/>
    <s v="TRANSACCIONES DEL DIA 08/25/2018 RECURSOS HUMANOS"/>
    <n v="661.6"/>
    <n v="0"/>
    <s v="SAN SEBASTIAN"/>
    <x v="0"/>
  </r>
  <r>
    <n v="97"/>
    <d v="2018-09-10T00:00:00"/>
    <x v="4"/>
    <x v="4"/>
    <x v="0"/>
    <s v="CAJA"/>
    <s v="PAGO NOMINA QUINCENA 1 SEPTIEMBRE 2018"/>
    <s v="TRANSACCIONES DEL DIA 09/10/2018 RECURSOS HUMANOS"/>
    <n v="602.92999999999995"/>
    <n v="0"/>
    <s v="SAN SEBASTIAN"/>
    <x v="0"/>
  </r>
  <r>
    <n v="97"/>
    <d v="2018-09-25T00:00:00"/>
    <x v="4"/>
    <x v="4"/>
    <x v="0"/>
    <s v="CAJA"/>
    <s v="PAGO NOMINA QUINCENA 2 SEPTIEMBRE 2018"/>
    <s v="TRANSACCIONES DEL DIA 09/25/2018 RECURSOS HUMANOS"/>
    <n v="566.08000000000004"/>
    <n v="0"/>
    <s v="SAN SEBASTIAN"/>
    <x v="0"/>
  </r>
  <r>
    <n v="97"/>
    <d v="2018-10-10T00:00:00"/>
    <x v="0"/>
    <x v="0"/>
    <x v="0"/>
    <s v="CAJA"/>
    <s v="PAGO NOMINA QUINCENA 1 OCTUBRE 2018"/>
    <s v="TRANSACCIONES DEL DIA 10/10/2018 RECURSOS HUMANOS"/>
    <n v="609.58000000000004"/>
    <n v="0"/>
    <s v="SAN SEBASTIAN"/>
    <x v="0"/>
  </r>
  <r>
    <n v="97"/>
    <d v="2018-10-25T00:00:00"/>
    <x v="0"/>
    <x v="0"/>
    <x v="0"/>
    <s v="CAJA"/>
    <s v="PAGO NOMINA QUINCENA 2 OCTUBRE 2018"/>
    <s v="TRANSACCIONES DEL DIA 10/25/2018 RECURSOS HUMANOS"/>
    <n v="422.93"/>
    <n v="0"/>
    <s v="SAN SEBASTIAN"/>
    <x v="0"/>
  </r>
  <r>
    <n v="97"/>
    <d v="2018-11-09T00:00:00"/>
    <x v="5"/>
    <x v="5"/>
    <x v="0"/>
    <s v="CAJA"/>
    <s v="PAGO NOMINA QUINCENA 1 NOVIEMBRE 2018"/>
    <s v="TRANSACCIONES DEL DIA 11/09/2018 RECURSOS HUMANOS"/>
    <n v="590.33000000000004"/>
    <n v="0"/>
    <s v="SAN SEBASTIAN"/>
    <x v="0"/>
  </r>
  <r>
    <n v="97"/>
    <d v="2018-11-24T00:00:00"/>
    <x v="5"/>
    <x v="5"/>
    <x v="0"/>
    <s v="CAJA"/>
    <s v="PAGO NOMINA QUINCENA 2 NOVIEMBRE 2018"/>
    <s v="TRANSACCIONES DEL DIA 11/24/2018 RECURSOS HUMANOS"/>
    <n v="745.07"/>
    <n v="0"/>
    <s v="SAN SEBASTIAN"/>
    <x v="0"/>
  </r>
  <r>
    <n v="97"/>
    <d v="2018-12-10T00:00:00"/>
    <x v="1"/>
    <x v="1"/>
    <x v="0"/>
    <s v="CAJA"/>
    <s v="PAGO NOMINA QUINCENA 1 DICIEMBRE 2018"/>
    <s v="TRANSACCIONES DEL DIA 12/10/2018 RECURSOS HUMANOS"/>
    <n v="628.98"/>
    <n v="0"/>
    <s v="SAN SEBASTIAN"/>
    <x v="0"/>
  </r>
  <r>
    <n v="97"/>
    <d v="2018-12-19T00:00:00"/>
    <x v="1"/>
    <x v="1"/>
    <x v="0"/>
    <s v="CAJA"/>
    <s v="PAGO NOMINA QUINCENA 2 DICIEMBRE 2018"/>
    <s v="TRANSACCIONES DEL DIA 12/19/2018 RECURSOS HUMANOS"/>
    <n v="498.38"/>
    <n v="0"/>
    <s v="SAN SEBASTIAN"/>
    <x v="0"/>
  </r>
  <r>
    <n v="97"/>
    <d v="2018-12-31T00:00:00"/>
    <x v="1"/>
    <x v="1"/>
    <x v="0"/>
    <s v="CAJA"/>
    <s v="CIERRE DE ANIO FISCAL"/>
    <s v="CIERRE_DE_CTAS_NOMINALES"/>
    <n v="0"/>
    <n v="12275.05"/>
    <s v="SAN SEBASTIAN"/>
    <x v="0"/>
  </r>
  <r>
    <n v="97"/>
    <d v="2018-07-10T00:00:00"/>
    <x v="6"/>
    <x v="6"/>
    <x v="0"/>
    <s v="SERVICIOS PERSONALES"/>
    <s v="PAGO NOMINA QUINCENA 1 JULIO 2018"/>
    <s v="TRANSACCIONES DEL DIA 07/10/2018 RECURSOS HUMANOS"/>
    <n v="112.18"/>
    <n v="0"/>
    <s v="SAN SEBASTIAN"/>
    <x v="0"/>
  </r>
  <r>
    <n v="97"/>
    <d v="2018-07-25T00:00:00"/>
    <x v="6"/>
    <x v="6"/>
    <x v="0"/>
    <s v="SERVICIOS PERSONALES"/>
    <s v="PAGO NOMINA QUINCENA 2 JULIO 2018"/>
    <s v="TRANSACCIONES DEL DIA 07/25/2018 RECURSOS HUMANOS"/>
    <n v="92"/>
    <n v="0"/>
    <s v="SAN SEBASTIAN"/>
    <x v="0"/>
  </r>
  <r>
    <n v="97"/>
    <d v="2018-08-10T00:00:00"/>
    <x v="3"/>
    <x v="3"/>
    <x v="0"/>
    <s v="SERVICIOS PERSONALES"/>
    <s v="PAGO NOMINA QUINCENA 1 AGOSTO 2018"/>
    <s v="TRANSACCIONES DEL DIA 08/10/2018 RECURSOS HUMANOS"/>
    <n v="49.79"/>
    <n v="0"/>
    <s v="SAN SEBASTIAN"/>
    <x v="0"/>
  </r>
  <r>
    <n v="97"/>
    <d v="2018-08-25T00:00:00"/>
    <x v="3"/>
    <x v="3"/>
    <x v="0"/>
    <s v="SERVICIOS PERSONALES"/>
    <s v="PAGO NOMINA QUINCENA 2 AGOSTO 2018"/>
    <s v="TRANSACCIONES DEL DIA 08/25/2018 RECURSOS HUMANOS"/>
    <n v="15.39"/>
    <n v="0"/>
    <s v="SAN SEBASTIAN"/>
    <x v="0"/>
  </r>
  <r>
    <n v="97"/>
    <d v="2018-09-10T00:00:00"/>
    <x v="4"/>
    <x v="4"/>
    <x v="0"/>
    <s v="SERVICIOS PERSONALES"/>
    <s v="PAGO NOMINA QUINCENA 1 SEPTIEMBRE 2018"/>
    <s v="TRANSACCIONES DEL DIA 09/10/2018 RECURSOS HUMANOS"/>
    <n v="29.04"/>
    <n v="0"/>
    <s v="SAN SEBASTIAN"/>
    <x v="0"/>
  </r>
  <r>
    <n v="97"/>
    <d v="2018-09-25T00:00:00"/>
    <x v="4"/>
    <x v="4"/>
    <x v="0"/>
    <s v="SERVICIOS PERSONALES"/>
    <s v="PAGO NOMINA QUINCENA 2 SEPTIEMBRE 2018"/>
    <s v="TRANSACCIONES DEL DIA 09/25/2018 RECURSOS HUMANOS"/>
    <n v="44.56"/>
    <n v="0"/>
    <s v="SAN SEBASTIAN"/>
    <x v="0"/>
  </r>
  <r>
    <n v="97"/>
    <d v="2018-11-09T00:00:00"/>
    <x v="5"/>
    <x v="5"/>
    <x v="0"/>
    <s v="SERVICIOS PERSONALES"/>
    <s v="PAGO NOMINA QUINCENA 1 NOVIEMBRE 2018"/>
    <s v="TRANSACCIONES DEL DIA 11/09/2018 RECURSOS HUMANOS"/>
    <n v="29.17"/>
    <n v="0"/>
    <s v="SAN SEBASTIAN"/>
    <x v="0"/>
  </r>
  <r>
    <n v="97"/>
    <d v="2018-11-24T00:00:00"/>
    <x v="5"/>
    <x v="5"/>
    <x v="0"/>
    <s v="SERVICIOS PERSONALES"/>
    <s v="PAGO NOMINA QUINCENA 2 NOVIEMBRE 2018"/>
    <s v="TRANSACCIONES DEL DIA 11/24/2018 RECURSOS HUMANOS"/>
    <n v="87.19"/>
    <n v="0"/>
    <s v="SAN SEBASTIAN"/>
    <x v="0"/>
  </r>
  <r>
    <n v="97"/>
    <d v="2018-12-19T00:00:00"/>
    <x v="1"/>
    <x v="1"/>
    <x v="0"/>
    <s v="SERVICIOS PERSONALES"/>
    <s v="PAGO NOMINA QUINCENA 2 DICIEMBRE 2018"/>
    <s v="TRANSACCIONES DEL DIA 12/19/2018 RECURSOS HUMANOS"/>
    <n v="41.82"/>
    <n v="0"/>
    <s v="SAN SEBASTIAN"/>
    <x v="0"/>
  </r>
  <r>
    <n v="97"/>
    <d v="2018-12-31T00:00:00"/>
    <x v="1"/>
    <x v="1"/>
    <x v="0"/>
    <s v="SERVICIOS PERSONALES"/>
    <s v="CIERRE DE ANIO FISCAL"/>
    <s v="CIERRE_DE_CTAS_NOMINALES"/>
    <n v="0"/>
    <n v="716.46"/>
    <s v="SAN SEBASTIAN"/>
    <x v="0"/>
  </r>
  <r>
    <n v="98"/>
    <d v="2018-09-25T00:00:00"/>
    <x v="4"/>
    <x v="4"/>
    <x v="0"/>
    <s v="CAJA"/>
    <s v="PAGO NOMINA QUINCENA 2 SEPTIEMBRE 2018"/>
    <s v="TRANSACCIONES DEL DIA 09/25/2018 RECURSOS HUMANOS"/>
    <n v="14.52"/>
    <n v="0"/>
    <s v="SANTIAGO INTERAMERICANA"/>
    <x v="0"/>
  </r>
  <r>
    <n v="98"/>
    <d v="2018-10-10T00:00:00"/>
    <x v="0"/>
    <x v="0"/>
    <x v="0"/>
    <s v="CAJA"/>
    <s v="PAGO NOMINA QUINCENA 1 OCTUBRE 2018"/>
    <s v="TRANSACCIONES DEL DIA 10/10/2018 RECURSOS HUMANOS"/>
    <n v="8.0500000000000007"/>
    <n v="0"/>
    <s v="SANTIAGO INTERAMERICANA"/>
    <x v="0"/>
  </r>
  <r>
    <n v="98"/>
    <d v="2018-12-31T00:00:00"/>
    <x v="1"/>
    <x v="1"/>
    <x v="0"/>
    <s v="CAJA"/>
    <s v="CIERRE DE ANIO FISCAL"/>
    <s v="CIERRE_DE_CTAS_NOMINALES"/>
    <n v="0"/>
    <n v="22.57"/>
    <s v="SANTIAGO INTERAMERICANA"/>
    <x v="0"/>
  </r>
  <r>
    <n v="99"/>
    <d v="2018-10-10T00:00:00"/>
    <x v="0"/>
    <x v="0"/>
    <x v="0"/>
    <s v="CAJA"/>
    <s v="PAGO NOMINA QUINCENA 1 OCTUBRE 2018"/>
    <s v="TRANSACCIONES DEL DIA 10/10/2018 RECURSOS HUMANOS"/>
    <n v="25.11"/>
    <n v="0"/>
    <s v="CIUDAD DEL SABER"/>
    <x v="0"/>
  </r>
  <r>
    <n v="99"/>
    <d v="2018-12-31T00:00:00"/>
    <x v="1"/>
    <x v="1"/>
    <x v="0"/>
    <s v="CAJA"/>
    <s v="CIERRE DE ANIO FISCAL"/>
    <s v="CIERRE_DE_CTAS_NOMINALES"/>
    <n v="0"/>
    <n v="25.11"/>
    <s v="CIUDAD DEL SABER"/>
    <x v="0"/>
  </r>
  <r>
    <n v="101"/>
    <d v="2018-08-10T00:00:00"/>
    <x v="3"/>
    <x v="3"/>
    <x v="0"/>
    <s v="CAJA"/>
    <s v="PAGO NOMINA QUINCENA 1 AGOSTO 2018"/>
    <s v="TRANSACCIONES DEL DIA 08/10/2018 RECURSOS HUMANOS"/>
    <n v="37.19"/>
    <n v="0"/>
    <s v="VILLA ZAITA"/>
    <x v="0"/>
  </r>
  <r>
    <n v="101"/>
    <d v="2018-08-25T00:00:00"/>
    <x v="3"/>
    <x v="3"/>
    <x v="0"/>
    <s v="CAJA"/>
    <s v="PAGO NOMINA QUINCENA 2 AGOSTO 2018"/>
    <s v="TRANSACCIONES DEL DIA 08/25/2018 RECURSOS HUMANOS"/>
    <n v="12.65"/>
    <n v="0"/>
    <s v="VILLA ZAITA"/>
    <x v="0"/>
  </r>
  <r>
    <n v="101"/>
    <d v="2018-12-31T00:00:00"/>
    <x v="1"/>
    <x v="1"/>
    <x v="0"/>
    <s v="CAJA"/>
    <s v="CIERRE DE ANIO FISCAL"/>
    <s v="CIERRE_DE_CTAS_NOMINALES"/>
    <n v="0"/>
    <n v="417.98"/>
    <s v="VILLA ZAITA"/>
    <x v="0"/>
  </r>
  <r>
    <n v="101"/>
    <d v="2018-06-25T00:00:00"/>
    <x v="2"/>
    <x v="2"/>
    <x v="0"/>
    <s v="SERVICIOS PERSONALES"/>
    <s v="PAGO NOMINA QUINCENA 2 JUNIO 2018"/>
    <s v="TRANSACCIONES DEL DIA 06/25/2018 RECURSOS HUMANOS"/>
    <n v="51.51"/>
    <n v="0"/>
    <s v="VILLA ZAITA"/>
    <x v="0"/>
  </r>
  <r>
    <n v="101"/>
    <d v="2018-07-10T00:00:00"/>
    <x v="6"/>
    <x v="6"/>
    <x v="0"/>
    <s v="SERVICIOS PERSONALES"/>
    <s v="PAGO NOMINA QUINCENA 1 JULIO 2018"/>
    <s v="TRANSACCIONES DEL DIA 07/10/2018 RECURSOS HUMANOS"/>
    <n v="190.33"/>
    <n v="0"/>
    <s v="VILLA ZAITA"/>
    <x v="0"/>
  </r>
  <r>
    <n v="101"/>
    <d v="2018-07-25T00:00:00"/>
    <x v="6"/>
    <x v="6"/>
    <x v="0"/>
    <s v="SERVICIOS PERSONALES"/>
    <s v="PAGO NOMINA QUINCENA 2 JULIO 2018"/>
    <s v="TRANSACCIONES DEL DIA 07/25/2018 RECURSOS HUMANOS"/>
    <n v="26.11"/>
    <n v="0"/>
    <s v="VILLA ZAITA"/>
    <x v="0"/>
  </r>
  <r>
    <n v="101"/>
    <d v="2018-12-31T00:00:00"/>
    <x v="1"/>
    <x v="1"/>
    <x v="0"/>
    <s v="SERVICIOS PERSONALES"/>
    <s v="CIERRE DE ANIO FISCAL"/>
    <s v="CIERRE_DE_CTAS_NOMINALES"/>
    <n v="0"/>
    <n v="300.58999999999997"/>
    <s v="VILLA ZAITA"/>
    <x v="0"/>
  </r>
  <r>
    <n v="102"/>
    <d v="2018-09-25T00:00:00"/>
    <x v="4"/>
    <x v="4"/>
    <x v="0"/>
    <s v="CAJA"/>
    <s v="PAGO NOMINA QUINCENA 2 SEPTIEMBRE 2018"/>
    <s v="TRANSACCIONES DEL DIA 09/25/2018 RECURSOS HUMANOS"/>
    <n v="16.46"/>
    <n v="0"/>
    <s v="AZUERO TERMINAL PLAZA"/>
    <x v="0"/>
  </r>
  <r>
    <n v="102"/>
    <d v="2018-11-09T00:00:00"/>
    <x v="5"/>
    <x v="5"/>
    <x v="0"/>
    <s v="CAJA"/>
    <s v="PAGO NOMINA QUINCENA 1 NOVIEMBRE 2018"/>
    <s v="TRANSACCIONES DEL DIA 11/09/2018 RECURSOS HUMANOS"/>
    <n v="34.29"/>
    <n v="0"/>
    <s v="AZUERO TERMINAL PLAZA"/>
    <x v="0"/>
  </r>
  <r>
    <n v="102"/>
    <d v="2018-12-31T00:00:00"/>
    <x v="1"/>
    <x v="1"/>
    <x v="0"/>
    <s v="CAJA"/>
    <s v="CIERRE DE ANIO FISCAL"/>
    <s v="CIERRE_DE_CTAS_NOMINALES"/>
    <n v="0"/>
    <n v="107.12"/>
    <s v="AZUERO TERMINAL PLAZA"/>
    <x v="0"/>
  </r>
  <r>
    <n v="103"/>
    <d v="2018-07-10T00:00:00"/>
    <x v="6"/>
    <x v="6"/>
    <x v="0"/>
    <s v="ADMINISTRACION DE SUCURSALES"/>
    <s v="PAGO NOMINA QUINCENA 1 JULIO 2018"/>
    <s v="TRANSACCIONES DEL DIA 07/10/2018 RECURSOS HUMANOS"/>
    <n v="10.94"/>
    <n v="0"/>
    <s v="TOWN CENTER COSTA DEL ESTE"/>
    <x v="0"/>
  </r>
  <r>
    <n v="103"/>
    <d v="2018-12-31T00:00:00"/>
    <x v="1"/>
    <x v="1"/>
    <x v="0"/>
    <s v="ADMINISTRACION DE SUCURSALES"/>
    <s v="CIERRE DE ANIO FISCAL"/>
    <s v="CIERRE_DE_CTAS_NOMINALES"/>
    <n v="0"/>
    <n v="22.22"/>
    <s v="TOWN CENTER COSTA DEL ESTE"/>
    <x v="0"/>
  </r>
  <r>
    <n v="103"/>
    <d v="2018-07-10T00:00:00"/>
    <x v="6"/>
    <x v="6"/>
    <x v="0"/>
    <s v="CAJA"/>
    <s v="PAGO NOMINA QUINCENA 1 JULIO 2018"/>
    <s v="TRANSACCIONES DEL DIA 07/10/2018 RECURSOS HUMANOS"/>
    <n v="16.670000000000002"/>
    <n v="0"/>
    <s v="TOWN CENTER COSTA DEL ESTE"/>
    <x v="0"/>
  </r>
  <r>
    <n v="103"/>
    <d v="2018-11-24T00:00:00"/>
    <x v="5"/>
    <x v="5"/>
    <x v="0"/>
    <s v="CAJA"/>
    <s v="PAGO NOMINA QUINCENA 2 NOVIEMBRE 2018"/>
    <s v="TRANSACCIONES DEL DIA 11/24/2018 RECURSOS HUMANOS"/>
    <n v="266.67"/>
    <n v="0"/>
    <s v="TOWN CENTER COSTA DEL ESTE"/>
    <x v="0"/>
  </r>
  <r>
    <n v="103"/>
    <d v="2018-12-31T00:00:00"/>
    <x v="1"/>
    <x v="1"/>
    <x v="0"/>
    <s v="CAJA"/>
    <s v="CIERRE DE ANIO FISCAL"/>
    <s v="CIERRE_DE_CTAS_NOMINALES"/>
    <n v="0"/>
    <n v="411.44"/>
    <s v="TOWN CENTER COSTA DEL ESTE"/>
    <x v="0"/>
  </r>
  <r>
    <n v="103"/>
    <d v="2018-07-10T00:00:00"/>
    <x v="6"/>
    <x v="6"/>
    <x v="0"/>
    <s v="SERVICIOS PERSONALES"/>
    <s v="PAGO NOMINA QUINCENA 1 JULIO 2018"/>
    <s v="TRANSACCIONES DEL DIA 07/10/2018 RECURSOS HUMANOS"/>
    <n v="7.36"/>
    <n v="0"/>
    <s v="TOWN CENTER COSTA DEL ESTE"/>
    <x v="0"/>
  </r>
  <r>
    <n v="103"/>
    <d v="2018-12-31T00:00:00"/>
    <x v="1"/>
    <x v="1"/>
    <x v="0"/>
    <s v="SERVICIOS PERSONALES"/>
    <s v="CIERRE DE ANIO FISCAL"/>
    <s v="CIERRE_DE_CTAS_NOMINALES"/>
    <n v="0"/>
    <n v="15.11"/>
    <s v="TOWN CENTER COSTA DEL ESTE"/>
    <x v="0"/>
  </r>
  <r>
    <n v="125"/>
    <d v="2018-09-25T00:00:00"/>
    <x v="4"/>
    <x v="4"/>
    <x v="0"/>
    <s v="CAJA"/>
    <s v="PAGO NOMINA QUINCENA 2 SEPTIEMBRE 2018"/>
    <s v="TRANSACCIONES DEL DIA 09/25/2018 RECURSOS HUMANOS"/>
    <n v="50.21"/>
    <n v="0"/>
    <s v="COSTA VERDE"/>
    <x v="0"/>
  </r>
  <r>
    <n v="125"/>
    <d v="2018-12-31T00:00:00"/>
    <x v="1"/>
    <x v="1"/>
    <x v="0"/>
    <s v="CAJA"/>
    <s v="CIERRE DE ANIO FISCAL"/>
    <s v="CIERRE_DE_CTAS_NOMINALES"/>
    <n v="0"/>
    <n v="286.37"/>
    <s v="COSTA VERDE"/>
    <x v="0"/>
  </r>
  <r>
    <n v="125"/>
    <d v="2018-12-31T00:00:00"/>
    <x v="1"/>
    <x v="1"/>
    <x v="0"/>
    <s v="SERVICIOS PERSONALES"/>
    <s v="CIERRE DE ANIO FISCAL"/>
    <s v="CIERRE_DE_CTAS_NOMINALES"/>
    <n v="0"/>
    <n v="44.69"/>
    <s v="COSTA VERDE"/>
    <x v="0"/>
  </r>
  <r>
    <n v="131"/>
    <d v="2018-12-31T00:00:00"/>
    <x v="1"/>
    <x v="1"/>
    <x v="0"/>
    <s v="CAJA"/>
    <s v="CIERRE DE ANIO FISCAL"/>
    <s v="CIERRE_DE_CTAS_NOMINALES"/>
    <n v="0"/>
    <n v="13.41"/>
    <s v="PLAZA LOS ANGELES"/>
    <x v="0"/>
  </r>
  <r>
    <n v="157"/>
    <d v="2018-12-31T00:00:00"/>
    <x v="1"/>
    <x v="1"/>
    <x v="0"/>
    <s v="ADMINISTRACION DE SUCURSALES"/>
    <s v="CIERRE DE ANIO FISCAL"/>
    <s v="CIERRE_DE_CTAS_NOMINALES"/>
    <n v="0"/>
    <n v="282.49"/>
    <s v="SAN MATEO"/>
    <x v="0"/>
  </r>
  <r>
    <n v="157"/>
    <d v="2018-09-10T00:00:00"/>
    <x v="4"/>
    <x v="4"/>
    <x v="0"/>
    <s v="CAJA"/>
    <s v="PAGO NOMINA QUINCENA 1 SEPTIEMBRE 2018"/>
    <s v="TRANSACCIONES DEL DIA 09/10/2018 RECURSOS HUMANOS"/>
    <n v="19.489999999999998"/>
    <n v="0"/>
    <s v="SAN MATEO"/>
    <x v="0"/>
  </r>
  <r>
    <n v="157"/>
    <d v="2018-10-10T00:00:00"/>
    <x v="0"/>
    <x v="0"/>
    <x v="0"/>
    <s v="CAJA"/>
    <s v="PAGO NOMINA QUINCENA 1 OCTUBRE 2018"/>
    <s v="TRANSACCIONES DEL DIA 10/10/2018 RECURSOS HUMANOS"/>
    <n v="48.04"/>
    <n v="0"/>
    <s v="SAN MATEO"/>
    <x v="0"/>
  </r>
  <r>
    <n v="157"/>
    <d v="2018-10-25T00:00:00"/>
    <x v="0"/>
    <x v="0"/>
    <x v="0"/>
    <s v="CAJA"/>
    <s v="PAGO NOMINA QUINCENA 2 OCTUBRE 2018"/>
    <s v="TRANSACCIONES DEL DIA 10/25/2018 RECURSOS HUMANOS"/>
    <n v="69.010000000000005"/>
    <n v="0"/>
    <s v="SAN MATEO"/>
    <x v="0"/>
  </r>
  <r>
    <n v="157"/>
    <d v="2018-12-31T00:00:00"/>
    <x v="1"/>
    <x v="1"/>
    <x v="0"/>
    <s v="CAJA"/>
    <s v="CIERRE DE ANIO FISCAL"/>
    <s v="CIERRE_DE_CTAS_NOMINALES"/>
    <n v="0"/>
    <n v="136.54"/>
    <s v="SAN MATEO"/>
    <x v="0"/>
  </r>
  <r>
    <n v="162"/>
    <d v="2018-07-25T00:00:00"/>
    <x v="6"/>
    <x v="6"/>
    <x v="0"/>
    <s v="CAJA"/>
    <s v="PAGO NOMINA QUINCENA 2 JULIO 2018"/>
    <s v="TRANSACCIONES DEL DIA 07/25/2018 RECURSOS HUMANOS"/>
    <n v="39.04"/>
    <n v="0"/>
    <s v="BRISAS DEL GOLF ARRAIJAN"/>
    <x v="0"/>
  </r>
  <r>
    <n v="162"/>
    <d v="2018-08-25T00:00:00"/>
    <x v="3"/>
    <x v="3"/>
    <x v="0"/>
    <s v="CAJA"/>
    <s v="PAGO NOMINA QUINCENA 2 AGOSTO 2018"/>
    <s v="TRANSACCIONES DEL DIA 08/25/2018 RECURSOS HUMANOS"/>
    <n v="119.59"/>
    <n v="0"/>
    <s v="BRISAS DEL GOLF ARRAIJAN"/>
    <x v="0"/>
  </r>
  <r>
    <n v="162"/>
    <d v="2018-09-25T00:00:00"/>
    <x v="4"/>
    <x v="4"/>
    <x v="0"/>
    <s v="CAJA"/>
    <s v="PAGO NOMINA QUINCENA 2 SEPTIEMBRE 2018"/>
    <s v="TRANSACCIONES DEL DIA 09/25/2018 RECURSOS HUMANOS"/>
    <n v="39.68"/>
    <n v="0"/>
    <s v="BRISAS DEL GOLF ARRAIJAN"/>
    <x v="0"/>
  </r>
  <r>
    <n v="162"/>
    <d v="2018-10-25T00:00:00"/>
    <x v="0"/>
    <x v="0"/>
    <x v="0"/>
    <s v="CAJA"/>
    <s v="PAGO NOMINA QUINCENA 2 OCTUBRE 2018"/>
    <s v="TRANSACCIONES DEL DIA 10/25/2018 RECURSOS HUMANOS"/>
    <n v="39.68"/>
    <n v="0"/>
    <s v="BRISAS DEL GOLF ARRAIJAN"/>
    <x v="0"/>
  </r>
  <r>
    <n v="162"/>
    <d v="2018-11-09T00:00:00"/>
    <x v="5"/>
    <x v="5"/>
    <x v="0"/>
    <s v="CAJA"/>
    <s v="PAGO NOMINA QUINCENA 1 NOVIEMBRE 2018"/>
    <s v="TRANSACCIONES DEL DIA 11/09/2018 RECURSOS HUMANOS"/>
    <n v="179.88"/>
    <n v="0"/>
    <s v="BRISAS DEL GOLF ARRAIJAN"/>
    <x v="0"/>
  </r>
  <r>
    <n v="162"/>
    <d v="2018-12-31T00:00:00"/>
    <x v="1"/>
    <x v="1"/>
    <x v="0"/>
    <s v="CAJA"/>
    <s v="CIERRE DE ANIO FISCAL"/>
    <s v="CIERRE_DE_CTAS_NOMINALES"/>
    <n v="0"/>
    <n v="901.93"/>
    <s v="BRISAS DEL GOLF ARRAIJAN"/>
    <x v="0"/>
  </r>
  <r>
    <n v="162"/>
    <d v="2018-06-09T00:00:00"/>
    <x v="2"/>
    <x v="2"/>
    <x v="0"/>
    <s v="SERVICIOS PERSONALES"/>
    <s v="PAGO NOMINA QUINCENA 1 JUNIO 2018"/>
    <s v="TRANSACCIONES DEL DIA 06/09/2018 RECURSOS HUMANOS"/>
    <n v="75.209999999999994"/>
    <n v="0"/>
    <s v="BRISAS DEL GOLF ARRAIJAN"/>
    <x v="0"/>
  </r>
  <r>
    <n v="162"/>
    <d v="2018-08-10T00:00:00"/>
    <x v="3"/>
    <x v="3"/>
    <x v="0"/>
    <s v="SERVICIOS PERSONALES"/>
    <s v="PAGO NOMINA QUINCENA 1 AGOSTO 2018"/>
    <s v="TRANSACCIONES DEL DIA 08/10/2018 RECURSOS HUMANOS"/>
    <n v="86.35"/>
    <n v="0"/>
    <s v="BRISAS DEL GOLF ARRAIJAN"/>
    <x v="0"/>
  </r>
  <r>
    <n v="162"/>
    <d v="2018-12-31T00:00:00"/>
    <x v="1"/>
    <x v="1"/>
    <x v="0"/>
    <s v="SERVICIOS PERSONALES"/>
    <s v="CIERRE DE ANIO FISCAL"/>
    <s v="CIERRE_DE_CTAS_NOMINALES"/>
    <n v="0"/>
    <n v="241.59"/>
    <s v="BRISAS DEL GOLF ARRAIJAN"/>
    <x v="0"/>
  </r>
  <r>
    <n v="164"/>
    <d v="2018-07-10T00:00:00"/>
    <x v="6"/>
    <x v="6"/>
    <x v="0"/>
    <s v="CAJA"/>
    <s v="PAGO NOMINA QUINCENA 1 JULIO 2018"/>
    <s v="TRANSACCIONES DEL DIA 07/10/2018 RECURSOS HUMANOS"/>
    <n v="73.16"/>
    <n v="0"/>
    <s v="PASEO ARRAIJAN"/>
    <x v="0"/>
  </r>
  <r>
    <n v="164"/>
    <d v="2018-09-10T00:00:00"/>
    <x v="4"/>
    <x v="4"/>
    <x v="0"/>
    <s v="CAJA"/>
    <s v="PAGO NOMINA QUINCENA 1 SEPTIEMBRE 2018"/>
    <s v="TRANSACCIONES DEL DIA 09/10/2018 RECURSOS HUMANOS"/>
    <n v="26.47"/>
    <n v="0"/>
    <s v="PASEO ARRAIJAN"/>
    <x v="0"/>
  </r>
  <r>
    <n v="164"/>
    <d v="2018-12-31T00:00:00"/>
    <x v="1"/>
    <x v="1"/>
    <x v="0"/>
    <s v="CAJA"/>
    <s v="CIERRE DE ANIO FISCAL"/>
    <s v="CIERRE_DE_CTAS_NOMINALES"/>
    <n v="0"/>
    <n v="129.09"/>
    <s v="PASEO ARRAIJAN"/>
    <x v="0"/>
  </r>
  <r>
    <n v="164"/>
    <d v="2018-07-10T00:00:00"/>
    <x v="6"/>
    <x v="6"/>
    <x v="0"/>
    <s v="SERVICIOS PERSONALES"/>
    <s v="PAGO NOMINA QUINCENA 1 JULIO 2018"/>
    <s v="TRANSACCIONES DEL DIA 07/10/2018 RECURSOS HUMANOS"/>
    <n v="24.92"/>
    <n v="0"/>
    <s v="PASEO ARRAIJAN"/>
    <x v="0"/>
  </r>
  <r>
    <n v="164"/>
    <d v="2018-12-31T00:00:00"/>
    <x v="1"/>
    <x v="1"/>
    <x v="0"/>
    <s v="SERVICIOS PERSONALES"/>
    <s v="CIERRE DE ANIO FISCAL"/>
    <s v="CIERRE_DE_CTAS_NOMINALES"/>
    <n v="0"/>
    <n v="24.92"/>
    <s v="PASEO ARRAIJAN"/>
    <x v="0"/>
  </r>
  <r>
    <n v="165"/>
    <d v="2018-10-10T00:00:00"/>
    <x v="0"/>
    <x v="0"/>
    <x v="0"/>
    <s v="CAJA"/>
    <s v="PAGO NOMINA QUINCENA 1 OCTUBRE 2018"/>
    <s v="TRANSACCIONES DEL DIA 10/10/2018 RECURSOS HUMANOS"/>
    <n v="60.4"/>
    <n v="0"/>
    <s v="PLAZA NUEVO TOCUMEN"/>
    <x v="0"/>
  </r>
  <r>
    <n v="165"/>
    <d v="2018-12-31T00:00:00"/>
    <x v="1"/>
    <x v="1"/>
    <x v="0"/>
    <s v="CAJA"/>
    <s v="CIERRE DE ANIO FISCAL"/>
    <s v="CIERRE_DE_CTAS_NOMINALES"/>
    <n v="0"/>
    <n v="60.4"/>
    <s v="PLAZA NUEVO TOCUMEN"/>
    <x v="0"/>
  </r>
  <r>
    <n v="196"/>
    <d v="2018-07-25T00:00:00"/>
    <x v="6"/>
    <x v="6"/>
    <x v="0"/>
    <s v="ADMINISTRACION DE SUCURSALES"/>
    <s v="PAGO NOMINA QUINCENA 2 JULIO 2018"/>
    <s v="TRANSACCIONES DEL DIA 07/25/2018 RECURSOS HUMANOS"/>
    <n v="38.729999999999997"/>
    <n v="0"/>
    <s v="SANTA MARIA"/>
    <x v="0"/>
  </r>
  <r>
    <n v="196"/>
    <d v="2018-10-25T00:00:00"/>
    <x v="0"/>
    <x v="0"/>
    <x v="0"/>
    <s v="ADMINISTRACION DE SUCURSALES"/>
    <s v="PAGO NOMINA QUINCENA 2 OCTUBRE 2018"/>
    <s v="TRANSACCIONES DEL DIA 10/25/2018 RECURSOS HUMANOS"/>
    <n v="56.68"/>
    <n v="0"/>
    <s v="SANTA MARIA"/>
    <x v="0"/>
  </r>
  <r>
    <n v="196"/>
    <d v="2018-12-31T00:00:00"/>
    <x v="1"/>
    <x v="1"/>
    <x v="0"/>
    <s v="ADMINISTRACION DE SUCURSALES"/>
    <s v="CIERRE DE ANIO FISCAL"/>
    <s v="CIERRE_DE_CTAS_NOMINALES"/>
    <n v="0"/>
    <n v="95.41"/>
    <s v="SANTA MARIA"/>
    <x v="0"/>
  </r>
  <r>
    <n v="196"/>
    <d v="2018-12-31T00:00:00"/>
    <x v="1"/>
    <x v="1"/>
    <x v="0"/>
    <s v="CAJA"/>
    <s v="CIERRE DE ANIO FISCAL"/>
    <s v="CIERRE_DE_CTAS_NOMINALES"/>
    <n v="0"/>
    <n v="26.52"/>
    <s v="SANTA MARIA"/>
    <x v="0"/>
  </r>
  <r>
    <n v="196"/>
    <d v="2018-06-25T00:00:00"/>
    <x v="2"/>
    <x v="2"/>
    <x v="0"/>
    <s v="SERVICIOS PERSONALES"/>
    <s v="PAGO NOMINA QUINCENA 2 JUNIO 2018"/>
    <s v="TRANSACCIONES DEL DIA 06/25/2018 RECURSOS HUMANOS"/>
    <n v="14.18"/>
    <n v="0"/>
    <s v="SANTA MARIA"/>
    <x v="0"/>
  </r>
  <r>
    <n v="196"/>
    <d v="2018-12-31T00:00:00"/>
    <x v="1"/>
    <x v="1"/>
    <x v="0"/>
    <s v="SERVICIOS PERSONALES"/>
    <s v="CIERRE DE ANIO FISCAL"/>
    <s v="CIERRE_DE_CTAS_NOMINALES"/>
    <n v="0"/>
    <n v="14.18"/>
    <s v="SANTA MARIA"/>
    <x v="0"/>
  </r>
  <r>
    <n v="1"/>
    <d v="2018-06-14T00:00:00"/>
    <x v="2"/>
    <x v="2"/>
    <x v="0"/>
    <s v="ADMINISTRACION DE SUCURSALES"/>
    <s v="OTROS EGRESOS 18"/>
    <s v="OTROS EGRESOS 1.P.O (OR:1/DES:1 TRN:86 PERF:300086 CAU: 18"/>
    <n v="5"/>
    <n v="0"/>
    <s v="CASA MATRIZ"/>
    <x v="1"/>
  </r>
  <r>
    <n v="1"/>
    <d v="2018-06-19T00:00:00"/>
    <x v="2"/>
    <x v="2"/>
    <x v="0"/>
    <s v="ADMINISTRACION DE SUCURSALES"/>
    <s v="OTROS EGRESOS 18"/>
    <s v="OTROS EGRESOS 1.P.O (OR:1/DES:1 TRN:86 PERF:300086 CAU: 18"/>
    <n v="10"/>
    <n v="0"/>
    <s v="CASA MATRIZ"/>
    <x v="1"/>
  </r>
  <r>
    <n v="1"/>
    <d v="2018-08-02T00:00:00"/>
    <x v="3"/>
    <x v="3"/>
    <x v="0"/>
    <s v="ADMINISTRACION DE SUCURSALES"/>
    <s v="OTROS EGRESOS 18"/>
    <s v="OTROS EGRESOS 1.P.O (OR:1/DES:1 TRN:86 PERF:300086 CAU: 18"/>
    <n v="2.4"/>
    <n v="0"/>
    <s v="CASA MATRIZ"/>
    <x v="1"/>
  </r>
  <r>
    <n v="1"/>
    <d v="2018-08-13T00:00:00"/>
    <x v="3"/>
    <x v="3"/>
    <x v="0"/>
    <s v="ADMINISTRACION DE SUCURSALES"/>
    <s v="OTROS EGRESOS 18"/>
    <s v="OTROS EGRESOS 1.P.O (OR:1/DES:1 TRN:86 PERF:300086 CAU: 18"/>
    <n v="5.55"/>
    <n v="0"/>
    <s v="CASA MATRIZ"/>
    <x v="1"/>
  </r>
  <r>
    <n v="1"/>
    <d v="2018-08-27T00:00:00"/>
    <x v="3"/>
    <x v="3"/>
    <x v="0"/>
    <s v="ADMINISTRACION DE SUCURSALES"/>
    <s v="OTROS EGRESOS 18"/>
    <s v="OTROS EGRESOS 1.P.O (OR:1/DES:1 TRN:86 PERF:300086 CAU: 18"/>
    <n v="2.4"/>
    <n v="0"/>
    <s v="CASA MATRIZ"/>
    <x v="1"/>
  </r>
  <r>
    <n v="1"/>
    <d v="2018-09-12T00:00:00"/>
    <x v="4"/>
    <x v="4"/>
    <x v="0"/>
    <s v="ADMINISTRACION DE SUCURSALES"/>
    <s v="OTROS EGRESOS 18"/>
    <s v="OTROS EGRESOS 1.P.O (OR:1/DES:1 TRN:86 PERF:300086 CAU: 18"/>
    <n v="6"/>
    <n v="0"/>
    <s v="CASA MATRIZ"/>
    <x v="1"/>
  </r>
  <r>
    <n v="1"/>
    <d v="2018-09-17T00:00:00"/>
    <x v="4"/>
    <x v="4"/>
    <x v="0"/>
    <s v="ADMINISTRACION DE SUCURSALES"/>
    <s v="OTROS EGRESOS 18"/>
    <s v="OTROS EGRESOS 1.P.O (OR:1/DES:1 TRN:86 PERF:300086 CAU: 18"/>
    <n v="4"/>
    <n v="0"/>
    <s v="CASA MATRIZ"/>
    <x v="1"/>
  </r>
  <r>
    <n v="1"/>
    <d v="2018-09-24T00:00:00"/>
    <x v="4"/>
    <x v="4"/>
    <x v="0"/>
    <s v="ADMINISTRACION DE SUCURSALES"/>
    <s v="OTROS EGRESOS 18"/>
    <s v="OTROS EGRESOS 1.P.O (OR:1/DES:1 TRN:86 PERF:300086 CAU: 18"/>
    <n v="2.4"/>
    <n v="0"/>
    <s v="CASA MATRIZ"/>
    <x v="1"/>
  </r>
  <r>
    <n v="1"/>
    <d v="2018-11-01T00:00:00"/>
    <x v="5"/>
    <x v="5"/>
    <x v="0"/>
    <s v="ADMINISTRACION DE SUCURSALES"/>
    <s v="OTROS EGRESOS 18"/>
    <s v="OTROS EGRESOS 1.P.O (OR:1/DES:1 TRN:86 PERF:300086 CAU: 18"/>
    <n v="2.4"/>
    <n v="0"/>
    <s v="CASA MATRIZ"/>
    <x v="1"/>
  </r>
  <r>
    <n v="1"/>
    <d v="2018-12-20T00:00:00"/>
    <x v="1"/>
    <x v="1"/>
    <x v="0"/>
    <s v="ADMINISTRACION DE SUCURSALES"/>
    <s v="OTROS EGRESOS 18"/>
    <s v="OTROS EGRESOS 1.P.O (OR:1/DES:1 TRN:86 PERF:300086 CAU: 18"/>
    <n v="2"/>
    <n v="0"/>
    <s v="CASA MATRIZ"/>
    <x v="1"/>
  </r>
  <r>
    <n v="1"/>
    <d v="2018-12-31T00:00:00"/>
    <x v="1"/>
    <x v="1"/>
    <x v="0"/>
    <s v="ADMINISTRACION DE SUCURSALES"/>
    <s v="CIERRE DE ANIO FISCAL"/>
    <s v="CIERRE_DE_CTAS_NOMINALES"/>
    <n v="0"/>
    <n v="67"/>
    <s v="CASA MATRIZ"/>
    <x v="1"/>
  </r>
  <r>
    <n v="1"/>
    <d v="2018-12-31T00:00:00"/>
    <x v="1"/>
    <x v="1"/>
    <x v="0"/>
    <s v="SERVICIOS PERSONALES"/>
    <s v="CIERRE DE ANIO FISCAL"/>
    <s v="CIERRE_DE_CTAS_NOMINALES"/>
    <n v="0"/>
    <n v="3.15"/>
    <s v="CASA MATRIZ"/>
    <x v="1"/>
  </r>
  <r>
    <n v="2"/>
    <d v="2018-11-15T00:00:00"/>
    <x v="5"/>
    <x v="5"/>
    <x v="0"/>
    <s v="ADMINISTRACION DE SUCURSALES"/>
    <s v="OTROS EGRESOS 18"/>
    <s v="OTROS EGRESOS 1.P.O (OR:2/DES:2 TRN:86 PERF:300086 CAU: 18"/>
    <n v="3"/>
    <n v="0"/>
    <s v="PAITILLA"/>
    <x v="1"/>
  </r>
  <r>
    <n v="2"/>
    <d v="2018-12-31T00:00:00"/>
    <x v="1"/>
    <x v="1"/>
    <x v="0"/>
    <s v="ADMINISTRACION DE SUCURSALES"/>
    <s v="CIERRE DE ANIO FISCAL"/>
    <s v="CIERRE_DE_CTAS_NOMINALES"/>
    <n v="0"/>
    <n v="13.25"/>
    <s v="PAITILLA"/>
    <x v="1"/>
  </r>
  <r>
    <n v="3"/>
    <d v="2018-06-22T00:00:00"/>
    <x v="2"/>
    <x v="2"/>
    <x v="0"/>
    <s v="ADMINISTRACION DE SUCURSALES"/>
    <s v="OTROS EGRESOS 18"/>
    <s v="OTROS EGRESOS 1.P.O (OR:3/DES:3 TRN:86 PERF:300086 CAU: 18"/>
    <n v="3.5"/>
    <n v="0"/>
    <s v="EL DORADO"/>
    <x v="1"/>
  </r>
  <r>
    <n v="3"/>
    <d v="2018-07-06T00:00:00"/>
    <x v="6"/>
    <x v="6"/>
    <x v="0"/>
    <s v="ADMINISTRACION DE SUCURSALES"/>
    <s v="OTROS EGRESOS 18"/>
    <s v="OTROS EGRESOS 1.P.O (OR:3/DES:3 TRN:86 PERF:300086 CAU: 18"/>
    <n v="1.8"/>
    <n v="0"/>
    <s v="EL DORADO"/>
    <x v="1"/>
  </r>
  <r>
    <n v="3"/>
    <d v="2018-07-19T00:00:00"/>
    <x v="6"/>
    <x v="6"/>
    <x v="0"/>
    <s v="ADMINISTRACION DE SUCURSALES"/>
    <s v="OTROS EGRESOS 18"/>
    <s v="OTROS EGRESOS 1.P.O (OR:3/DES:3 TRN:86 PERF:300086 CAU: 18"/>
    <n v="2.4"/>
    <n v="0"/>
    <s v="EL DORADO"/>
    <x v="1"/>
  </r>
  <r>
    <n v="3"/>
    <d v="2018-07-31T00:00:00"/>
    <x v="6"/>
    <x v="6"/>
    <x v="0"/>
    <s v="ADMINISTRACION DE SUCURSALES"/>
    <s v="OTROS EGRESOS 18"/>
    <s v="OTROS EGRESOS 1.P.O (OR:3/DES:3 TRN:86 PERF:300086 CAU: 18"/>
    <n v="9.1999999999999993"/>
    <n v="0"/>
    <s v="EL DORADO"/>
    <x v="1"/>
  </r>
  <r>
    <n v="3"/>
    <d v="2018-08-07T00:00:00"/>
    <x v="3"/>
    <x v="3"/>
    <x v="0"/>
    <s v="ADMINISTRACION DE SUCURSALES"/>
    <s v="OTROS EGRESOS 18"/>
    <s v="OTROS EGRESOS 1.P.O (OR:3/DES:3 TRN:86 PERF:300086 CAU: 18"/>
    <n v="9.1999999999999993"/>
    <n v="0"/>
    <s v="EL DORADO"/>
    <x v="1"/>
  </r>
  <r>
    <n v="3"/>
    <d v="2018-09-21T00:00:00"/>
    <x v="4"/>
    <x v="4"/>
    <x v="0"/>
    <s v="ADMINISTRACION DE SUCURSALES"/>
    <s v="OTROS EGRESOS 18"/>
    <s v="OTROS EGRESOS 1.P.O (OR:3/DES:3 TRN:86 PERF:300086 CAU: 18"/>
    <n v="3"/>
    <n v="0"/>
    <s v="EL DORADO"/>
    <x v="1"/>
  </r>
  <r>
    <n v="3"/>
    <d v="2018-09-24T00:00:00"/>
    <x v="4"/>
    <x v="4"/>
    <x v="0"/>
    <s v="ADMINISTRACION DE SUCURSALES"/>
    <s v="OTROS EGRESOS 18"/>
    <s v="OTROS EGRESOS 1.P.O (OR:3/DES:3 TRN:86 PERF:300086 CAU: 18"/>
    <n v="3"/>
    <n v="0"/>
    <s v="EL DORADO"/>
    <x v="1"/>
  </r>
  <r>
    <n v="3"/>
    <d v="2018-09-28T00:00:00"/>
    <x v="4"/>
    <x v="4"/>
    <x v="0"/>
    <s v="ADMINISTRACION DE SUCURSALES"/>
    <s v="OTROS EGRESOS 18"/>
    <s v="OTROS EGRESOS 1.P.O (OR:3/DES:3 TRN:86 PERF:300086 CAU: 18"/>
    <n v="2.4"/>
    <n v="0"/>
    <s v="EL DORADO"/>
    <x v="1"/>
  </r>
  <r>
    <n v="3"/>
    <d v="2018-12-04T00:00:00"/>
    <x v="1"/>
    <x v="1"/>
    <x v="0"/>
    <s v="ADMINISTRACION DE SUCURSALES"/>
    <s v="OTROS EGRESOS 18"/>
    <s v="OTROS EGRESOS 1.P.O (OR:3/DES:3 TRN:86 PERF:300086 CAU: 18"/>
    <n v="1.8"/>
    <n v="0"/>
    <s v="EL DORADO"/>
    <x v="1"/>
  </r>
  <r>
    <n v="3"/>
    <d v="2018-12-12T00:00:00"/>
    <x v="1"/>
    <x v="1"/>
    <x v="0"/>
    <s v="ADMINISTRACION DE SUCURSALES"/>
    <s v="OTROS EGRESOS 18"/>
    <s v="OTROS EGRESOS 1.P.O (OR:3/DES:3 TRN:86 PERF:300086 CAU: 18"/>
    <n v="2.4"/>
    <n v="0"/>
    <s v="EL DORADO"/>
    <x v="1"/>
  </r>
  <r>
    <n v="3"/>
    <d v="2018-12-17T00:00:00"/>
    <x v="1"/>
    <x v="1"/>
    <x v="0"/>
    <s v="ADMINISTRACION DE SUCURSALES"/>
    <s v="OTROS EGRESOS 18"/>
    <s v="OTROS EGRESOS 1.P.O (OR:3/DES:3 TRN:86 PERF:300086 CAU: 18"/>
    <n v="3"/>
    <n v="0"/>
    <s v="EL DORADO"/>
    <x v="1"/>
  </r>
  <r>
    <n v="3"/>
    <d v="2018-12-31T00:00:00"/>
    <x v="1"/>
    <x v="1"/>
    <x v="0"/>
    <s v="ADMINISTRACION DE SUCURSALES"/>
    <s v="CIERRE DE ANIO FISCAL"/>
    <s v="CIERRE_DE_CTAS_NOMINALES"/>
    <n v="0"/>
    <n v="97.05"/>
    <s v="EL DORADO"/>
    <x v="1"/>
  </r>
  <r>
    <n v="4"/>
    <d v="2018-08-17T00:00:00"/>
    <x v="3"/>
    <x v="3"/>
    <x v="0"/>
    <s v="ADMINISTRACION DE SUCURSALES"/>
    <s v="OTROS EGRESOS 18"/>
    <s v="OTROS EGRESOS 1.P.O (OR:4/DES:4 TRN:86 PERF:300086 CAU: 18"/>
    <n v="2.4"/>
    <n v="0"/>
    <s v="VIA ARGENTINA"/>
    <x v="1"/>
  </r>
  <r>
    <n v="4"/>
    <d v="2018-08-29T00:00:00"/>
    <x v="3"/>
    <x v="3"/>
    <x v="0"/>
    <s v="ADMINISTRACION DE SUCURSALES"/>
    <s v="OTROS EGRESOS 18"/>
    <s v="OTROS EGRESOS 1.P.O (OR:4/DES:4 TRN:86 PERF:300086 CAU: 18"/>
    <n v="1.8"/>
    <n v="0"/>
    <s v="VIA ARGENTINA"/>
    <x v="1"/>
  </r>
  <r>
    <n v="4"/>
    <d v="2018-10-18T00:00:00"/>
    <x v="0"/>
    <x v="0"/>
    <x v="0"/>
    <s v="ADMINISTRACION DE SUCURSALES"/>
    <s v="OTROS EGRESOS 18"/>
    <s v="OTROS EGRESOS 1.P.O (OR:4/DES:4 TRN:86 PERF:300086 CAU: 18"/>
    <n v="1.8"/>
    <n v="0"/>
    <s v="VIA ARGENTINA"/>
    <x v="1"/>
  </r>
  <r>
    <n v="4"/>
    <d v="2018-10-19T00:00:00"/>
    <x v="0"/>
    <x v="0"/>
    <x v="0"/>
    <s v="ADMINISTRACION DE SUCURSALES"/>
    <s v="OTROS EGRESOS 18"/>
    <s v="OTROS EGRESOS 1.P.O (OR:4/DES:4 TRN:86 PERF:300086 CAU: 18"/>
    <n v="1.8"/>
    <n v="0"/>
    <s v="VIA ARGENTINA"/>
    <x v="1"/>
  </r>
  <r>
    <n v="4"/>
    <d v="2018-12-31T00:00:00"/>
    <x v="1"/>
    <x v="1"/>
    <x v="0"/>
    <s v="ADMINISTRACION DE SUCURSALES"/>
    <s v="CIERRE DE ANIO FISCAL"/>
    <s v="CIERRE_DE_CTAS_NOMINALES"/>
    <n v="0"/>
    <n v="33.1"/>
    <s v="VIA ARGENTINA"/>
    <x v="1"/>
  </r>
  <r>
    <n v="5"/>
    <d v="2018-06-08T00:00:00"/>
    <x v="2"/>
    <x v="2"/>
    <x v="0"/>
    <s v="ADMINISTRACION DE SUCURSALES"/>
    <s v="OTROS EGRESOS 18"/>
    <s v="OTROS EGRESOS 1.P.O (OR:5/DES:5 TRN:86 PERF:300086 CAU: 18"/>
    <n v="9.1999999999999993"/>
    <n v="0"/>
    <s v="VIA PORRAS"/>
    <x v="1"/>
  </r>
  <r>
    <n v="5"/>
    <d v="2018-06-30T00:00:00"/>
    <x v="2"/>
    <x v="2"/>
    <x v="0"/>
    <s v="ADMINISTRACION DE SUCURSALES"/>
    <s v="OTROS EGRESOS 18"/>
    <s v="OTROS EGRESOS 1.P.O (OR:5/DES:5 TRN:86 PERF:300086 CAU: 18"/>
    <n v="1.8"/>
    <n v="0"/>
    <s v="VIA PORRAS"/>
    <x v="1"/>
  </r>
  <r>
    <n v="5"/>
    <d v="2018-07-06T00:00:00"/>
    <x v="6"/>
    <x v="6"/>
    <x v="0"/>
    <s v="ADMINISTRACION DE SUCURSALES"/>
    <s v="OTROS EGRESOS 18"/>
    <s v="OTROS EGRESOS 1.P.O (OR:5/DES:5 TRN:86 PERF:300086 CAU: 18"/>
    <n v="2.4"/>
    <n v="0"/>
    <s v="VIA PORRAS"/>
    <x v="1"/>
  </r>
  <r>
    <n v="5"/>
    <d v="2018-07-26T00:00:00"/>
    <x v="6"/>
    <x v="6"/>
    <x v="0"/>
    <s v="ADMINISTRACION DE SUCURSALES"/>
    <s v="OTROS EGRESOS 18"/>
    <s v="OTROS EGRESOS 1.P.O (OR:5/DES:5 TRN:86 PERF:300086 CAU: 18"/>
    <n v="18.399999999999999"/>
    <n v="0"/>
    <s v="VIA PORRAS"/>
    <x v="1"/>
  </r>
  <r>
    <n v="5"/>
    <d v="2018-08-06T00:00:00"/>
    <x v="3"/>
    <x v="3"/>
    <x v="0"/>
    <s v="ADMINISTRACION DE SUCURSALES"/>
    <s v="OTROS EGRESOS 18"/>
    <s v="OTROS EGRESOS 1.P.O (OR:5/DES:5 TRN:86 PERF:300086 CAU: 18"/>
    <n v="9.1999999999999993"/>
    <n v="0"/>
    <s v="VIA PORRAS"/>
    <x v="1"/>
  </r>
  <r>
    <n v="5"/>
    <d v="2018-08-07T00:00:00"/>
    <x v="3"/>
    <x v="3"/>
    <x v="0"/>
    <s v="ADMINISTRACION DE SUCURSALES"/>
    <s v="OTROS EGRESOS 18"/>
    <s v="OTROS EGRESOS 1.P.O (OR:5/DES:5 TRN:86 PERF:300086 CAU: 18"/>
    <n v="9.1999999999999993"/>
    <n v="0"/>
    <s v="VIA PORRAS"/>
    <x v="1"/>
  </r>
  <r>
    <n v="5"/>
    <d v="2018-08-10T00:00:00"/>
    <x v="3"/>
    <x v="3"/>
    <x v="0"/>
    <s v="ADMINISTRACION DE SUCURSALES"/>
    <s v="OTROS EGRESOS 18"/>
    <s v="OTROS EGRESOS 1.P.O (OR:5/DES:5 TRN:86 PERF:300086 CAU: 18"/>
    <n v="1.8"/>
    <n v="0"/>
    <s v="VIA PORRAS"/>
    <x v="1"/>
  </r>
  <r>
    <n v="5"/>
    <d v="2018-09-11T00:00:00"/>
    <x v="4"/>
    <x v="4"/>
    <x v="0"/>
    <s v="ADMINISTRACION DE SUCURSALES"/>
    <s v="OTROS EGRESOS 18"/>
    <s v="OTROS EGRESOS 1.P.O (OR:5/DES:5 TRN:86 PERF:300086 CAU: 18"/>
    <n v="1.8"/>
    <n v="0"/>
    <s v="VIA PORRAS"/>
    <x v="1"/>
  </r>
  <r>
    <n v="5"/>
    <d v="2018-09-27T00:00:00"/>
    <x v="4"/>
    <x v="4"/>
    <x v="0"/>
    <s v="ADMINISTRACION DE SUCURSALES"/>
    <s v="OTROS EGRESOS 18"/>
    <s v="OTROS EGRESOS 1.P.O (OR:5/DES:5 TRN:86 PERF:300086 CAU: 18"/>
    <n v="3.6"/>
    <n v="0"/>
    <s v="VIA PORRAS"/>
    <x v="1"/>
  </r>
  <r>
    <n v="5"/>
    <d v="2018-10-05T00:00:00"/>
    <x v="0"/>
    <x v="0"/>
    <x v="0"/>
    <s v="ADMINISTRACION DE SUCURSALES"/>
    <s v="OTROS EGRESOS 18"/>
    <s v="OTROS EGRESOS 1.P.O (OR:5/DES:5 TRN:86 PERF:300086 CAU: 18"/>
    <n v="18.399999999999999"/>
    <n v="0"/>
    <s v="VIA PORRAS"/>
    <x v="1"/>
  </r>
  <r>
    <n v="5"/>
    <d v="2018-10-17T00:00:00"/>
    <x v="0"/>
    <x v="0"/>
    <x v="0"/>
    <s v="ADMINISTRACION DE SUCURSALES"/>
    <s v="OTROS EGRESOS 18"/>
    <s v="OTROS EGRESOS 1.P.O (OR:5/DES:5 TRN:86 PERF:300086 CAU: 18"/>
    <n v="2.4"/>
    <n v="0"/>
    <s v="VIA PORRAS"/>
    <x v="1"/>
  </r>
  <r>
    <n v="5"/>
    <d v="2018-11-26T00:00:00"/>
    <x v="5"/>
    <x v="5"/>
    <x v="0"/>
    <s v="ADMINISTRACION DE SUCURSALES"/>
    <s v="OTROS EGRESOS 18"/>
    <s v="OTROS EGRESOS 1.P.O (OR:5/DES:5 TRN:86 PERF:300086 CAU: 18"/>
    <n v="1.8"/>
    <n v="0"/>
    <s v="VIA PORRAS"/>
    <x v="1"/>
  </r>
  <r>
    <n v="5"/>
    <d v="2018-12-26T00:00:00"/>
    <x v="1"/>
    <x v="1"/>
    <x v="0"/>
    <s v="ADMINISTRACION DE SUCURSALES"/>
    <s v="OTROS EGRESOS 18"/>
    <s v="OTROS EGRESOS 1.P.O (OR:5/DES:5 TRN:86 PERF:300086 CAU: 18"/>
    <n v="1.8"/>
    <n v="0"/>
    <s v="VIA PORRAS"/>
    <x v="1"/>
  </r>
  <r>
    <n v="5"/>
    <d v="2018-12-31T00:00:00"/>
    <x v="1"/>
    <x v="1"/>
    <x v="0"/>
    <s v="ADMINISTRACION DE SUCURSALES"/>
    <s v="OTROS EGRESOS 18"/>
    <s v="OTROS EGRESOS 1.P.O (OR:5/DES:5 TRN:86 PERF:300086 CAU: 18"/>
    <n v="1.8"/>
    <n v="0"/>
    <s v="VIA PORRAS"/>
    <x v="1"/>
  </r>
  <r>
    <n v="5"/>
    <d v="2018-12-31T00:00:00"/>
    <x v="1"/>
    <x v="1"/>
    <x v="0"/>
    <s v="ADMINISTRACION DE SUCURSALES"/>
    <s v="CIERRE DE ANIO FISCAL"/>
    <s v="CIERRE_DE_CTAS_NOMINALES"/>
    <n v="0"/>
    <n v="110.8"/>
    <s v="VIA PORRAS"/>
    <x v="1"/>
  </r>
  <r>
    <n v="6"/>
    <d v="2018-08-24T00:00:00"/>
    <x v="3"/>
    <x v="3"/>
    <x v="0"/>
    <s v="ADMINISTRACION DE SUCURSALES"/>
    <s v="OTROS EGRESOS 18"/>
    <s v="OTROS EGRESOS 1.P.O (OR:6/DES:6 TRN:86 PERF:300086 CAU: 18"/>
    <n v="18.399999999999999"/>
    <n v="0"/>
    <s v="EL INGENIO"/>
    <x v="1"/>
  </r>
  <r>
    <n v="6"/>
    <d v="2018-09-10T00:00:00"/>
    <x v="4"/>
    <x v="4"/>
    <x v="0"/>
    <s v="ADMINISTRACION DE SUCURSALES"/>
    <s v="OTROS EGRESOS 18"/>
    <s v="OTROS EGRESOS 1.P.O (OR:6/DES:6 TRN:86 PERF:300086 CAU: 18"/>
    <n v="2.25"/>
    <n v="0"/>
    <s v="EL INGENIO"/>
    <x v="1"/>
  </r>
  <r>
    <n v="6"/>
    <d v="2018-09-17T00:00:00"/>
    <x v="4"/>
    <x v="4"/>
    <x v="0"/>
    <s v="ADMINISTRACION DE SUCURSALES"/>
    <s v="OTROS EGRESOS 18"/>
    <s v="OTROS EGRESOS 1.P.O (OR:6/DES:6 TRN:86 PERF:300086 CAU: 18"/>
    <n v="5.4"/>
    <n v="0"/>
    <s v="EL INGENIO"/>
    <x v="1"/>
  </r>
  <r>
    <n v="6"/>
    <d v="2018-10-04T00:00:00"/>
    <x v="0"/>
    <x v="0"/>
    <x v="0"/>
    <s v="ADMINISTRACION DE SUCURSALES"/>
    <s v="OTROS EGRESOS 18"/>
    <s v="OTROS EGRESOS 1.P.O (OR:6/DES:6 TRN:86 PERF:300086 CAU: 18"/>
    <n v="2.7"/>
    <n v="0"/>
    <s v="EL INGENIO"/>
    <x v="1"/>
  </r>
  <r>
    <n v="6"/>
    <d v="2018-12-01T00:00:00"/>
    <x v="1"/>
    <x v="1"/>
    <x v="0"/>
    <s v="ADMINISTRACION DE SUCURSALES"/>
    <s v="OTROS EGRESOS 18"/>
    <s v="OTROS EGRESOS 1.P.O (OR:6/DES:6 TRN:86 PERF:300086 CAU: 18"/>
    <n v="3"/>
    <n v="0"/>
    <s v="EL INGENIO"/>
    <x v="1"/>
  </r>
  <r>
    <n v="6"/>
    <d v="2018-12-31T00:00:00"/>
    <x v="1"/>
    <x v="1"/>
    <x v="0"/>
    <s v="ADMINISTRACION DE SUCURSALES"/>
    <s v="CIERRE DE ANIO FISCAL"/>
    <s v="CIERRE_DE_CTAS_NOMINALES"/>
    <n v="0"/>
    <n v="41.95"/>
    <s v="EL INGENIO"/>
    <x v="1"/>
  </r>
  <r>
    <n v="7"/>
    <d v="2018-06-22T00:00:00"/>
    <x v="2"/>
    <x v="2"/>
    <x v="0"/>
    <s v="ADMINISTRACION DE SUCURSALES"/>
    <s v="OTROS EGRESOS 18"/>
    <s v="OTROS EGRESOS 1.P.O (OR:7/DES:7 TRN:86 PERF:300086 CAU: 18"/>
    <n v="6.5"/>
    <n v="0"/>
    <s v="CHANIS"/>
    <x v="1"/>
  </r>
  <r>
    <n v="7"/>
    <d v="2018-07-11T00:00:00"/>
    <x v="6"/>
    <x v="6"/>
    <x v="0"/>
    <s v="ADMINISTRACION DE SUCURSALES"/>
    <s v="OTROS EGRESOS 18"/>
    <s v="OTROS EGRESOS 1.P.O (OR:7/DES:7 TRN:86 PERF:300086 CAU: 18"/>
    <n v="2.4"/>
    <n v="0"/>
    <s v="CHANIS"/>
    <x v="1"/>
  </r>
  <r>
    <n v="7"/>
    <d v="2018-08-08T00:00:00"/>
    <x v="3"/>
    <x v="3"/>
    <x v="0"/>
    <s v="ADMINISTRACION DE SUCURSALES"/>
    <s v="OTROS EGRESOS 18"/>
    <s v="OTROS EGRESOS 1.P.O (OR:7/DES:7 TRN:86 PERF:300086 CAU: 18"/>
    <n v="14.7"/>
    <n v="0"/>
    <s v="CHANIS"/>
    <x v="1"/>
  </r>
  <r>
    <n v="7"/>
    <d v="2018-08-21T00:00:00"/>
    <x v="3"/>
    <x v="3"/>
    <x v="0"/>
    <s v="ADMINISTRACION DE SUCURSALES"/>
    <s v="OTROS EGRESOS 18"/>
    <s v="OTROS EGRESOS 1.P.O (OR:7/DES:7 TRN:86 PERF:300086 CAU: 18"/>
    <n v="6.5"/>
    <n v="0"/>
    <s v="CHANIS"/>
    <x v="1"/>
  </r>
  <r>
    <n v="7"/>
    <d v="2018-09-20T00:00:00"/>
    <x v="4"/>
    <x v="4"/>
    <x v="0"/>
    <s v="ADMINISTRACION DE SUCURSALES"/>
    <s v="OTROS EGRESOS 18"/>
    <s v="OTROS EGRESOS 1.P.O (OR:7/DES:7 TRN:86 PERF:300086 CAU: 18"/>
    <n v="3"/>
    <n v="0"/>
    <s v="CHANIS"/>
    <x v="1"/>
  </r>
  <r>
    <n v="7"/>
    <d v="2018-09-25T00:00:00"/>
    <x v="4"/>
    <x v="4"/>
    <x v="0"/>
    <s v="ADMINISTRACION DE SUCURSALES"/>
    <s v="OTROS EGRESOS 18"/>
    <s v="OTROS EGRESOS 1.P.O (OR:7/DES:7 TRN:86 PERF:300086 CAU: 18"/>
    <n v="2.25"/>
    <n v="0"/>
    <s v="CHANIS"/>
    <x v="1"/>
  </r>
  <r>
    <n v="7"/>
    <d v="2018-11-20T00:00:00"/>
    <x v="5"/>
    <x v="5"/>
    <x v="0"/>
    <s v="ADMINISTRACION DE SUCURSALES"/>
    <s v="OTROS EGRESOS 18"/>
    <s v="OTROS EGRESOS 1.P.O (OR:7/DES:7 TRN:86 PERF:300086 CAU: 18"/>
    <n v="6.5"/>
    <n v="0"/>
    <s v="CHANIS"/>
    <x v="1"/>
  </r>
  <r>
    <n v="7"/>
    <d v="2018-12-31T00:00:00"/>
    <x v="1"/>
    <x v="1"/>
    <x v="0"/>
    <s v="ADMINISTRACION DE SUCURSALES"/>
    <s v="CIERRE DE ANIO FISCAL"/>
    <s v="CIERRE_DE_CTAS_NOMINALES"/>
    <n v="0"/>
    <n v="89.6"/>
    <s v="CHANIS"/>
    <x v="1"/>
  </r>
  <r>
    <n v="8"/>
    <d v="2018-06-07T00:00:00"/>
    <x v="2"/>
    <x v="2"/>
    <x v="0"/>
    <s v="ADMINISTRACION DE SUCURSALES"/>
    <s v="OTROS EGRESOS 18"/>
    <s v="OTROS EGRESOS 1.P.O (OR:8/DES:8 TRN:86 PERF:300086 CAU: 18"/>
    <n v="9.5500000000000007"/>
    <n v="0"/>
    <s v="PLAZA TOCUMEN"/>
    <x v="1"/>
  </r>
  <r>
    <n v="8"/>
    <d v="2018-07-04T00:00:00"/>
    <x v="6"/>
    <x v="6"/>
    <x v="0"/>
    <s v="ADMINISTRACION DE SUCURSALES"/>
    <s v="OTROS EGRESOS 18"/>
    <s v="OTROS EGRESOS 1.P.O (OR:8/DES:8 TRN:86 PERF:300086 CAU: 18"/>
    <n v="3.15"/>
    <n v="0"/>
    <s v="PLAZA TOCUMEN"/>
    <x v="1"/>
  </r>
  <r>
    <n v="8"/>
    <d v="2018-08-08T00:00:00"/>
    <x v="3"/>
    <x v="3"/>
    <x v="0"/>
    <s v="ADMINISTRACION DE SUCURSALES"/>
    <s v="OTROS EGRESOS 18"/>
    <s v="OTROS EGRESOS 1.P.O (OR:8/DES:8 TRN:86 PERF:300086 CAU: 18"/>
    <n v="2.1"/>
    <n v="0"/>
    <s v="PLAZA TOCUMEN"/>
    <x v="1"/>
  </r>
  <r>
    <n v="8"/>
    <d v="2018-09-12T00:00:00"/>
    <x v="4"/>
    <x v="4"/>
    <x v="0"/>
    <s v="ADMINISTRACION DE SUCURSALES"/>
    <s v="OTROS EGRESOS 18"/>
    <s v="OTROS EGRESOS 1.P.O (OR:8/DES:8 TRN:86 PERF:300086 CAU: 18"/>
    <n v="3.7"/>
    <n v="0"/>
    <s v="PLAZA TOCUMEN"/>
    <x v="1"/>
  </r>
  <r>
    <n v="8"/>
    <d v="2018-09-13T00:00:00"/>
    <x v="4"/>
    <x v="4"/>
    <x v="0"/>
    <s v="ADMINISTRACION DE SUCURSALES"/>
    <s v="OTROS EGRESOS 18"/>
    <s v="OTROS EGRESOS 1.P.O (OR:8/DES:8 TRN:86 PERF:300086 CAU: 18"/>
    <n v="3.7"/>
    <n v="0"/>
    <s v="PLAZA TOCUMEN"/>
    <x v="1"/>
  </r>
  <r>
    <n v="8"/>
    <d v="2018-11-09T00:00:00"/>
    <x v="5"/>
    <x v="5"/>
    <x v="0"/>
    <s v="ADMINISTRACION DE SUCURSALES"/>
    <s v="OTROS EGRESOS 18"/>
    <s v="OTROS EGRESOS 1.P.O (OR:8/DES:8 TRN:86 PERF:300086 CAU: 18"/>
    <n v="12.1"/>
    <n v="0"/>
    <s v="PLAZA TOCUMEN"/>
    <x v="1"/>
  </r>
  <r>
    <n v="8"/>
    <d v="2018-12-31T00:00:00"/>
    <x v="1"/>
    <x v="1"/>
    <x v="0"/>
    <s v="ADMINISTRACION DE SUCURSALES"/>
    <s v="CIERRE DE ANIO FISCAL"/>
    <s v="CIERRE_DE_CTAS_NOMINALES"/>
    <n v="0"/>
    <n v="55.15"/>
    <s v="PLAZA TOCUMEN"/>
    <x v="1"/>
  </r>
  <r>
    <n v="9"/>
    <d v="2018-07-28T00:00:00"/>
    <x v="6"/>
    <x v="6"/>
    <x v="0"/>
    <s v="ADMINISTRACION DE SUCURSALES"/>
    <s v="VIATICOS"/>
    <s v="TRANSACCIONES DEL DIA 07/28/2018SPYRAL - GESTION ADMINISTRATIVA"/>
    <n v="115"/>
    <n v="0"/>
    <s v="SANTIAGO"/>
    <x v="1"/>
  </r>
  <r>
    <n v="9"/>
    <d v="2018-08-02T00:00:00"/>
    <x v="3"/>
    <x v="3"/>
    <x v="0"/>
    <s v="ADMINISTRACION DE SUCURSALES"/>
    <s v="OTROS EGRESOS 18"/>
    <s v="OTROS EGRESOS 1.P.O (OR:9/DES:9 TRN:86 PERF:300086 CAU: 18"/>
    <n v="16"/>
    <n v="0"/>
    <s v="SANTIAGO"/>
    <x v="1"/>
  </r>
  <r>
    <n v="9"/>
    <d v="2018-09-03T00:00:00"/>
    <x v="4"/>
    <x v="4"/>
    <x v="0"/>
    <s v="ADMINISTRACION DE SUCURSALES"/>
    <s v="OTROS EGRESOS 18"/>
    <s v="OTROS EGRESOS 1.P.O (OR:9/DES:9 TRN:86 PERF:300086 CAU: 18"/>
    <n v="35.200000000000003"/>
    <n v="0"/>
    <s v="SANTIAGO"/>
    <x v="1"/>
  </r>
  <r>
    <n v="9"/>
    <d v="2018-09-27T00:00:00"/>
    <x v="4"/>
    <x v="4"/>
    <x v="0"/>
    <s v="ADMINISTRACION DE SUCURSALES"/>
    <s v="VIATICOS"/>
    <s v="TRANSACCIONES DEL DIA 09/27/2018SPYRAL - GESTION ADMINISTRATIVA"/>
    <n v="130"/>
    <n v="0"/>
    <s v="SANTIAGO"/>
    <x v="1"/>
  </r>
  <r>
    <n v="9"/>
    <d v="2018-09-28T00:00:00"/>
    <x v="4"/>
    <x v="4"/>
    <x v="0"/>
    <s v="ADMINISTRACION DE SUCURSALES"/>
    <s v="OTROS EGRESOS 18"/>
    <s v="OTROS EGRESOS 1.P.O (OR:9/DES:9 TRN:86 PERF:300086 CAU: 18"/>
    <n v="2.65"/>
    <n v="0"/>
    <s v="SANTIAGO"/>
    <x v="1"/>
  </r>
  <r>
    <n v="9"/>
    <d v="2018-12-31T00:00:00"/>
    <x v="1"/>
    <x v="1"/>
    <x v="0"/>
    <s v="ADMINISTRACION DE SUCURSALES"/>
    <s v="CIERRE DE ANIO FISCAL"/>
    <s v="CIERRE_DE_CTAS_NOMINALES"/>
    <n v="0"/>
    <n v="343.85"/>
    <s v="SANTIAGO"/>
    <x v="1"/>
  </r>
  <r>
    <n v="10"/>
    <d v="2018-08-11T00:00:00"/>
    <x v="3"/>
    <x v="3"/>
    <x v="0"/>
    <s v="ADMINISTRACION DE SUCURSALES"/>
    <s v="OTROS EGRESOS 18"/>
    <s v="OTROS EGRESOS 1.P.O (OR:10/DES:10 TRN:86 PERF:300086 CAU: 18"/>
    <n v="10.25"/>
    <n v="0"/>
    <s v="OBARRIO"/>
    <x v="1"/>
  </r>
  <r>
    <n v="10"/>
    <d v="2018-12-31T00:00:00"/>
    <x v="1"/>
    <x v="1"/>
    <x v="0"/>
    <s v="ADMINISTRACION DE SUCURSALES"/>
    <s v="CIERRE DE ANIO FISCAL"/>
    <s v="CIERRE_DE_CTAS_NOMINALES"/>
    <n v="0"/>
    <n v="30.75"/>
    <s v="OBARRIO"/>
    <x v="1"/>
  </r>
  <r>
    <n v="11"/>
    <d v="2018-06-01T00:00:00"/>
    <x v="2"/>
    <x v="2"/>
    <x v="0"/>
    <s v="ADMINISTRACION DE SUCURSALES"/>
    <s v="VIATICOS"/>
    <s v="TRANSACCIONES DEL DIA 06/01/2018SPYRAL - GESTION ADMINISTRATIVA"/>
    <n v="39"/>
    <n v="0"/>
    <s v="COLON"/>
    <x v="1"/>
  </r>
  <r>
    <n v="11"/>
    <d v="2018-07-12T00:00:00"/>
    <x v="6"/>
    <x v="6"/>
    <x v="0"/>
    <s v="ADMINISTRACION DE SUCURSALES"/>
    <s v="VIATICOS"/>
    <s v="TRANSACCIONES DEL DIA 07/12/2018SPYRAL - GESTION ADMINISTRATIVA"/>
    <n v="32"/>
    <n v="0"/>
    <s v="COLON"/>
    <x v="1"/>
  </r>
  <r>
    <n v="11"/>
    <d v="2018-11-12T00:00:00"/>
    <x v="5"/>
    <x v="5"/>
    <x v="0"/>
    <s v="ADMINISTRACION DE SUCURSALES"/>
    <s v="VIATICOS"/>
    <s v="TRANSACCIONES DEL DIA 11/12/2018SPYRAL - GESTION ADMINISTRATIVA"/>
    <n v="51.6"/>
    <n v="0"/>
    <s v="COLON"/>
    <x v="1"/>
  </r>
  <r>
    <n v="11"/>
    <d v="2018-12-18T00:00:00"/>
    <x v="1"/>
    <x v="1"/>
    <x v="0"/>
    <s v="ADMINISTRACION DE SUCURSALES"/>
    <s v="VIATICOS"/>
    <s v="TRANSACCIONES DEL DIA 12/18/2018SPYRAL - GESTION ADMINISTRATIVA"/>
    <n v="86.8"/>
    <n v="0"/>
    <s v="COLON"/>
    <x v="1"/>
  </r>
  <r>
    <n v="11"/>
    <d v="2018-12-31T00:00:00"/>
    <x v="1"/>
    <x v="1"/>
    <x v="0"/>
    <s v="ADMINISTRACION DE SUCURSALES"/>
    <s v="CIERRE DE ANIO FISCAL"/>
    <s v="CIERRE_DE_CTAS_NOMINALES"/>
    <n v="0"/>
    <n v="340.5"/>
    <s v="COLON"/>
    <x v="1"/>
  </r>
  <r>
    <n v="12"/>
    <d v="2018-12-31T00:00:00"/>
    <x v="1"/>
    <x v="1"/>
    <x v="0"/>
    <s v="ADMINISTRACION DE SUCURSALES"/>
    <s v="CIERRE DE ANIO FISCAL"/>
    <s v="CIERRE_DE_CTAS_NOMINALES"/>
    <n v="0"/>
    <n v="9.1999999999999993"/>
    <s v="AUTOBANCO SAN FRANCISCO"/>
    <x v="1"/>
  </r>
  <r>
    <n v="13"/>
    <d v="2018-08-01T00:00:00"/>
    <x v="3"/>
    <x v="3"/>
    <x v="0"/>
    <s v="ADMINISTRACION DE SUCURSALES"/>
    <s v="OTROS EGRESOS 18"/>
    <s v="OTROS EGRESOS 1.P.O (OR:13/DES:13 TRN:86 PERF:300086 CAU: 18"/>
    <n v="2.4"/>
    <n v="0"/>
    <s v="HATO PINTADO"/>
    <x v="1"/>
  </r>
  <r>
    <n v="13"/>
    <d v="2018-08-20T00:00:00"/>
    <x v="3"/>
    <x v="3"/>
    <x v="0"/>
    <s v="ADMINISTRACION DE SUCURSALES"/>
    <s v="OTROS EGRESOS 18"/>
    <s v="OTROS EGRESOS 1.P.O (OR:13/DES:13 TRN:86 PERF:300086 CAU: 18"/>
    <n v="10.7"/>
    <n v="0"/>
    <s v="HATO PINTADO"/>
    <x v="1"/>
  </r>
  <r>
    <n v="13"/>
    <d v="2018-11-02T00:00:00"/>
    <x v="5"/>
    <x v="5"/>
    <x v="0"/>
    <s v="ADMINISTRACION DE SUCURSALES"/>
    <s v="OTROS EGRESOS 18"/>
    <s v="OTROS EGRESOS 1.P.O (OR:13/DES:13 TRN:86 PERF:300086 CAU: 18"/>
    <n v="2.4"/>
    <n v="0"/>
    <s v="HATO PINTADO"/>
    <x v="1"/>
  </r>
  <r>
    <n v="13"/>
    <d v="2018-11-16T00:00:00"/>
    <x v="5"/>
    <x v="5"/>
    <x v="0"/>
    <s v="ADMINISTRACION DE SUCURSALES"/>
    <s v="OTROS EGRESOS 18"/>
    <s v="OTROS EGRESOS 1.P.O (OR:13/DES:13 TRN:86 PERF:300086 CAU: 18"/>
    <n v="2.4"/>
    <n v="0"/>
    <s v="HATO PINTADO"/>
    <x v="1"/>
  </r>
  <r>
    <n v="13"/>
    <d v="2018-11-26T00:00:00"/>
    <x v="5"/>
    <x v="5"/>
    <x v="0"/>
    <s v="ADMINISTRACION DE SUCURSALES"/>
    <s v="OTROS EGRESOS 18"/>
    <s v="OTROS EGRESOS 1.P.O (OR:13/DES:13 TRN:86 PERF:300086 CAU: 18"/>
    <n v="2.7"/>
    <n v="0"/>
    <s v="HATO PINTADO"/>
    <x v="1"/>
  </r>
  <r>
    <n v="13"/>
    <d v="2018-12-31T00:00:00"/>
    <x v="1"/>
    <x v="1"/>
    <x v="0"/>
    <s v="ADMINISTRACION DE SUCURSALES"/>
    <s v="CIERRE DE ANIO FISCAL"/>
    <s v="CIERRE_DE_CTAS_NOMINALES"/>
    <n v="0"/>
    <n v="117.6"/>
    <s v="HATO PINTADO"/>
    <x v="1"/>
  </r>
  <r>
    <n v="14"/>
    <d v="2018-09-26T00:00:00"/>
    <x v="4"/>
    <x v="4"/>
    <x v="0"/>
    <s v="ADMINISTRACION DE SUCURSALES"/>
    <s v="OTROS EGRESOS 18"/>
    <s v="OTROS EGRESOS 1.P.O (OR:14/DES:14 TRN:86 PERF:300086 CAU: 18"/>
    <n v="2.4"/>
    <n v="0"/>
    <s v="RIO ABAJO"/>
    <x v="1"/>
  </r>
  <r>
    <n v="14"/>
    <d v="2018-12-18T00:00:00"/>
    <x v="1"/>
    <x v="1"/>
    <x v="0"/>
    <s v="ADMINISTRACION DE SUCURSALES"/>
    <s v="OTROS EGRESOS 18"/>
    <s v="OTROS EGRESOS 1.P.O (OR:14/DES:14 TRN:86 PERF:300086 CAU: 18"/>
    <n v="2.4"/>
    <n v="0"/>
    <s v="RIO ABAJO"/>
    <x v="1"/>
  </r>
  <r>
    <n v="14"/>
    <d v="2018-12-31T00:00:00"/>
    <x v="1"/>
    <x v="1"/>
    <x v="0"/>
    <s v="ADMINISTRACION DE SUCURSALES"/>
    <s v="CIERRE DE ANIO FISCAL"/>
    <s v="CIERRE_DE_CTAS_NOMINALES"/>
    <n v="0"/>
    <n v="13.2"/>
    <s v="RIO ABAJO"/>
    <x v="1"/>
  </r>
  <r>
    <n v="14"/>
    <d v="2018-12-31T00:00:00"/>
    <x v="1"/>
    <x v="1"/>
    <x v="0"/>
    <s v="CAJA"/>
    <s v="CIERRE DE ANIO FISCAL"/>
    <s v="CIERRE_DE_CTAS_NOMINALES"/>
    <n v="0"/>
    <n v="123.6"/>
    <s v="RIO ABAJO"/>
    <x v="1"/>
  </r>
  <r>
    <n v="15"/>
    <d v="2018-06-01T00:00:00"/>
    <x v="2"/>
    <x v="2"/>
    <x v="0"/>
    <s v="ADMINISTRACION DE SUCURSALES"/>
    <s v="VIATICOS"/>
    <s v="TRANSACCIONES DEL DIA 06/01/2018SPYRAL - GESTION ADMINISTRATIVA"/>
    <n v="19"/>
    <n v="0"/>
    <s v="LA CHORRERA"/>
    <x v="1"/>
  </r>
  <r>
    <n v="15"/>
    <d v="2018-06-19T00:00:00"/>
    <x v="2"/>
    <x v="2"/>
    <x v="0"/>
    <s v="ADMINISTRACION DE SUCURSALES"/>
    <s v="OTROS EGRESOS 18"/>
    <s v="OTROS EGRESOS 1.P.O (OR:15/DES:15 TRN:86 PERF:300086 CAU: 18"/>
    <n v="2.25"/>
    <n v="0"/>
    <s v="LA CHORRERA"/>
    <x v="1"/>
  </r>
  <r>
    <n v="15"/>
    <d v="2018-07-10T00:00:00"/>
    <x v="6"/>
    <x v="6"/>
    <x v="0"/>
    <s v="ADMINISTRACION DE SUCURSALES"/>
    <s v="OTROS EGRESOS 18"/>
    <s v="OTROS EGRESOS 1.P.O (OR:15/DES:15 TRN:86 PERF:300086 CAU: 18"/>
    <n v="9"/>
    <n v="0"/>
    <s v="LA CHORRERA"/>
    <x v="1"/>
  </r>
  <r>
    <n v="15"/>
    <d v="2018-08-08T00:00:00"/>
    <x v="3"/>
    <x v="3"/>
    <x v="0"/>
    <s v="ADMINISTRACION DE SUCURSALES"/>
    <s v="OTROS EGRESOS 18"/>
    <s v="OTROS EGRESOS 1.P.O (OR:15/DES:15 TRN:86 PERF:300086 CAU: 18"/>
    <n v="4.5"/>
    <n v="0"/>
    <s v="LA CHORRERA"/>
    <x v="1"/>
  </r>
  <r>
    <n v="15"/>
    <d v="2018-08-13T00:00:00"/>
    <x v="3"/>
    <x v="3"/>
    <x v="0"/>
    <s v="ADMINISTRACION DE SUCURSALES"/>
    <s v="VIATICOS"/>
    <s v="TRANSACCIONES DEL DIA 08/13/2018SPYRAL - GESTION ADMINISTRATIVA"/>
    <n v="38"/>
    <n v="0"/>
    <s v="LA CHORRERA"/>
    <x v="1"/>
  </r>
  <r>
    <n v="15"/>
    <d v="2018-08-23T00:00:00"/>
    <x v="3"/>
    <x v="3"/>
    <x v="0"/>
    <s v="ADMINISTRACION DE SUCURSALES"/>
    <s v="OTROS EGRESOS 18"/>
    <s v="OTROS EGRESOS 1.P.O (OR:15/DES:15 TRN:86 PERF:300086 CAU: 18"/>
    <n v="4.5"/>
    <n v="0"/>
    <s v="LA CHORRERA"/>
    <x v="1"/>
  </r>
  <r>
    <n v="15"/>
    <d v="2018-09-01T00:00:00"/>
    <x v="4"/>
    <x v="4"/>
    <x v="0"/>
    <s v="ADMINISTRACION DE SUCURSALES"/>
    <s v="OTROS EGRESOS 18"/>
    <s v="OTROS EGRESOS 1.P.O (OR:15/DES:15 TRN:86 PERF:300086 CAU: 18"/>
    <n v="9"/>
    <n v="0"/>
    <s v="LA CHORRERA"/>
    <x v="1"/>
  </r>
  <r>
    <n v="15"/>
    <d v="2018-09-05T00:00:00"/>
    <x v="4"/>
    <x v="4"/>
    <x v="0"/>
    <s v="ADMINISTRACION DE SUCURSALES"/>
    <s v="OTROS EGRESOS 18"/>
    <s v="OTROS EGRESOS 1.P.O (OR:15/DES:15 TRN:86 PERF:300086 CAU: 18"/>
    <n v="2.25"/>
    <n v="0"/>
    <s v="LA CHORRERA"/>
    <x v="1"/>
  </r>
  <r>
    <n v="15"/>
    <d v="2018-09-24T00:00:00"/>
    <x v="4"/>
    <x v="4"/>
    <x v="0"/>
    <s v="ADMINISTRACION DE SUCURSALES"/>
    <s v="OTROS EGRESOS 18"/>
    <s v="OTROS EGRESOS 1.P.O (OR:15/DES:15 TRN:86 PERF:300086 CAU: 18"/>
    <n v="2.25"/>
    <n v="0"/>
    <s v="LA CHORRERA"/>
    <x v="1"/>
  </r>
  <r>
    <n v="15"/>
    <d v="2018-10-04T00:00:00"/>
    <x v="0"/>
    <x v="0"/>
    <x v="0"/>
    <s v="ADMINISTRACION DE SUCURSALES"/>
    <s v="VIATICOS"/>
    <s v="TRANSACCIONES DEL DIA 10/04/2018SPYRAL - GESTION ADMINISTRATIVA"/>
    <n v="19"/>
    <n v="0"/>
    <s v="LA CHORRERA"/>
    <x v="1"/>
  </r>
  <r>
    <n v="15"/>
    <d v="2018-10-13T00:00:00"/>
    <x v="0"/>
    <x v="0"/>
    <x v="0"/>
    <s v="ADMINISTRACION DE SUCURSALES"/>
    <s v="OTROS EGRESOS 18"/>
    <s v="OTROS EGRESOS 1.P.O (OR:15/DES:15 TRN:86 PERF:300086 CAU: 18"/>
    <n v="12.75"/>
    <n v="0"/>
    <s v="LA CHORRERA"/>
    <x v="1"/>
  </r>
  <r>
    <n v="15"/>
    <d v="2018-11-29T00:00:00"/>
    <x v="5"/>
    <x v="5"/>
    <x v="0"/>
    <s v="ADMINISTRACION DE SUCURSALES"/>
    <s v="VIATICOS"/>
    <s v="TRANSACCIONES DEL DIA 11/29/2018SPYRAL - GESTION ADMINISTRATIVA"/>
    <n v="19"/>
    <n v="0"/>
    <s v="LA CHORRERA"/>
    <x v="1"/>
  </r>
  <r>
    <n v="15"/>
    <d v="2018-12-01T00:00:00"/>
    <x v="1"/>
    <x v="1"/>
    <x v="0"/>
    <s v="ADMINISTRACION DE SUCURSALES"/>
    <s v="OTROS EGRESOS 18"/>
    <s v="OTROS EGRESOS 1.P.O (OR:15/DES:15 TRN:86 PERF:300086 CAU: 18"/>
    <n v="2.25"/>
    <n v="0"/>
    <s v="LA CHORRERA"/>
    <x v="1"/>
  </r>
  <r>
    <n v="15"/>
    <d v="2018-12-03T00:00:00"/>
    <x v="1"/>
    <x v="1"/>
    <x v="0"/>
    <s v="ADMINISTRACION DE SUCURSALES"/>
    <s v="OTROS EGRESOS 18"/>
    <s v="OTROS EGRESOS 1.P.O (OR:15/DES:15 TRN:86 PERF:300086 CAU: 18"/>
    <n v="9"/>
    <n v="0"/>
    <s v="LA CHORRERA"/>
    <x v="1"/>
  </r>
  <r>
    <n v="15"/>
    <d v="2018-12-14T00:00:00"/>
    <x v="1"/>
    <x v="1"/>
    <x v="0"/>
    <s v="ADMINISTRACION DE SUCURSALES"/>
    <s v="OTROS EGRESOS 18"/>
    <s v="OTROS EGRESOS 1.P.O (OR:15/DES:15 TRN:86 PERF:300086 CAU: 18"/>
    <n v="2.25"/>
    <n v="0"/>
    <s v="LA CHORRERA"/>
    <x v="1"/>
  </r>
  <r>
    <n v="15"/>
    <d v="2018-12-20T00:00:00"/>
    <x v="1"/>
    <x v="1"/>
    <x v="0"/>
    <s v="ADMINISTRACION DE SUCURSALES"/>
    <s v="OTROS EGRESOS 18"/>
    <s v="OTROS EGRESOS 1.P.O (OR:15/DES:15 TRN:86 PERF:300086 CAU: 18"/>
    <n v="2.25"/>
    <n v="0"/>
    <s v="LA CHORRERA"/>
    <x v="1"/>
  </r>
  <r>
    <n v="15"/>
    <d v="2018-12-31T00:00:00"/>
    <x v="1"/>
    <x v="1"/>
    <x v="0"/>
    <s v="ADMINISTRACION DE SUCURSALES"/>
    <s v="CIERRE DE ANIO FISCAL"/>
    <s v="CIERRE_DE_CTAS_NOMINALES"/>
    <n v="0"/>
    <n v="247.85"/>
    <s v="LA CHORRERA"/>
    <x v="1"/>
  </r>
  <r>
    <n v="15"/>
    <d v="2018-12-31T00:00:00"/>
    <x v="1"/>
    <x v="1"/>
    <x v="0"/>
    <s v="SERVICIOS PERSONALES"/>
    <s v="CIERRE DE ANIO FISCAL"/>
    <s v="CIERRE_DE_CTAS_NOMINALES"/>
    <n v="0"/>
    <n v="38"/>
    <s v="LA CHORRERA"/>
    <x v="1"/>
  </r>
  <r>
    <n v="16"/>
    <d v="2018-06-21T00:00:00"/>
    <x v="2"/>
    <x v="2"/>
    <x v="0"/>
    <s v="ADMINISTRACION DE SUCURSALES"/>
    <s v="OTROS EGRESOS 18"/>
    <s v="OTROS EGRESOS 1.P.O (OR:16/DES:16 TRN:86 PERF:300086 CAU: 18"/>
    <n v="8.4"/>
    <n v="0"/>
    <s v="AVENIDA CENTRAL"/>
    <x v="1"/>
  </r>
  <r>
    <n v="16"/>
    <d v="2018-09-17T00:00:00"/>
    <x v="4"/>
    <x v="4"/>
    <x v="0"/>
    <s v="ADMINISTRACION DE SUCURSALES"/>
    <s v="OTROS EGRESOS 18"/>
    <s v="OTROS EGRESOS 1.P.O (OR:16/DES:16 TRN:86 PERF:300086 CAU: 18"/>
    <n v="8.4"/>
    <n v="0"/>
    <s v="AVENIDA CENTRAL"/>
    <x v="1"/>
  </r>
  <r>
    <n v="16"/>
    <d v="2018-12-31T00:00:00"/>
    <x v="1"/>
    <x v="1"/>
    <x v="0"/>
    <s v="ADMINISTRACION DE SUCURSALES"/>
    <s v="CIERRE DE ANIO FISCAL"/>
    <s v="CIERRE_DE_CTAS_NOMINALES"/>
    <n v="0"/>
    <n v="87.57"/>
    <s v="AVENIDA CENTRAL"/>
    <x v="1"/>
  </r>
  <r>
    <n v="17"/>
    <d v="2018-06-11T00:00:00"/>
    <x v="2"/>
    <x v="2"/>
    <x v="0"/>
    <s v="ADMINISTRACION DE SUCURSALES"/>
    <s v="OTROS EGRESOS 18"/>
    <s v="OTROS EGRESOS 1.P.O (OR:17/DES:17 TRN:86 PERF:300086 CAU: 18"/>
    <n v="3.15"/>
    <n v="0"/>
    <s v="LOS ANGELES"/>
    <x v="1"/>
  </r>
  <r>
    <n v="17"/>
    <d v="2018-07-02T00:00:00"/>
    <x v="6"/>
    <x v="6"/>
    <x v="0"/>
    <s v="ADMINISTRACION DE SUCURSALES"/>
    <s v="OTROS EGRESOS 18"/>
    <s v="OTROS EGRESOS 1.P.O (OR:17/DES:17 TRN:86 PERF:300086 CAU: 18"/>
    <n v="3.6"/>
    <n v="0"/>
    <s v="LOS ANGELES"/>
    <x v="1"/>
  </r>
  <r>
    <n v="17"/>
    <d v="2018-07-09T00:00:00"/>
    <x v="6"/>
    <x v="6"/>
    <x v="0"/>
    <s v="ADMINISTRACION DE SUCURSALES"/>
    <s v="OTROS EGRESOS 18"/>
    <s v="OTROS EGRESOS 1.P.O (OR:17/DES:17 TRN:86 PERF:300086 CAU: 18"/>
    <n v="3"/>
    <n v="0"/>
    <s v="LOS ANGELES"/>
    <x v="1"/>
  </r>
  <r>
    <n v="17"/>
    <d v="2018-07-18T00:00:00"/>
    <x v="6"/>
    <x v="6"/>
    <x v="0"/>
    <s v="ADMINISTRACION DE SUCURSALES"/>
    <s v="OTROS EGRESOS 18"/>
    <s v="OTROS EGRESOS 1.P.O (OR:17/DES:17 TRN:86 PERF:300086 CAU: 18"/>
    <n v="1.8"/>
    <n v="0"/>
    <s v="LOS ANGELES"/>
    <x v="1"/>
  </r>
  <r>
    <n v="17"/>
    <d v="2018-07-28T00:00:00"/>
    <x v="6"/>
    <x v="6"/>
    <x v="0"/>
    <s v="ADMINISTRACION DE SUCURSALES"/>
    <s v="OTROS EGRESOS 18"/>
    <s v="OTROS EGRESOS 1.P.O (OR:17/DES:17 TRN:86 PERF:300086 CAU: 18"/>
    <n v="9.1999999999999993"/>
    <n v="0"/>
    <s v="LOS ANGELES"/>
    <x v="1"/>
  </r>
  <r>
    <n v="17"/>
    <d v="2018-09-14T00:00:00"/>
    <x v="4"/>
    <x v="4"/>
    <x v="0"/>
    <s v="ADMINISTRACION DE SUCURSALES"/>
    <s v="OTROS EGRESOS 18"/>
    <s v="OTROS EGRESOS 1.P.O (OR:17/DES:17 TRN:86 PERF:300086 CAU: 18"/>
    <n v="2.25"/>
    <n v="0"/>
    <s v="LOS ANGELES"/>
    <x v="1"/>
  </r>
  <r>
    <n v="17"/>
    <d v="2018-09-25T00:00:00"/>
    <x v="4"/>
    <x v="4"/>
    <x v="0"/>
    <s v="ADMINISTRACION DE SUCURSALES"/>
    <s v="OTROS EGRESOS 18"/>
    <s v="OTROS EGRESOS 1.P.O (OR:17/DES:17 TRN:86 PERF:300086 CAU: 18"/>
    <n v="2.25"/>
    <n v="0"/>
    <s v="LOS ANGELES"/>
    <x v="1"/>
  </r>
  <r>
    <n v="17"/>
    <d v="2018-10-01T00:00:00"/>
    <x v="0"/>
    <x v="0"/>
    <x v="0"/>
    <s v="ADMINISTRACION DE SUCURSALES"/>
    <s v="OTROS EGRESOS 18"/>
    <s v="OTROS EGRESOS 1.P.O (OR:17/DES:17 TRN:86 PERF:300086 CAU: 18"/>
    <n v="3"/>
    <n v="0"/>
    <s v="LOS ANGELES"/>
    <x v="1"/>
  </r>
  <r>
    <n v="17"/>
    <d v="2018-10-10T00:00:00"/>
    <x v="0"/>
    <x v="0"/>
    <x v="0"/>
    <s v="ADMINISTRACION DE SUCURSALES"/>
    <s v="OTROS EGRESOS 18"/>
    <s v="OTROS EGRESOS 1.P.O (OR:17/DES:17 TRN:86 PERF:300086 CAU: 18"/>
    <n v="2.4"/>
    <n v="0"/>
    <s v="LOS ANGELES"/>
    <x v="1"/>
  </r>
  <r>
    <n v="17"/>
    <d v="2018-10-11T00:00:00"/>
    <x v="0"/>
    <x v="0"/>
    <x v="0"/>
    <s v="ADMINISTRACION DE SUCURSALES"/>
    <s v="OTROS EGRESOS 18"/>
    <s v="OTROS EGRESOS 1.P.O (OR:17/DES:17 TRN:86 PERF:300086 CAU: 18"/>
    <n v="3.6"/>
    <n v="0"/>
    <s v="LOS ANGELES"/>
    <x v="1"/>
  </r>
  <r>
    <n v="17"/>
    <d v="2018-10-22T00:00:00"/>
    <x v="0"/>
    <x v="0"/>
    <x v="0"/>
    <s v="ADMINISTRACION DE SUCURSALES"/>
    <s v="OTROS EGRESOS 18"/>
    <s v="OTROS EGRESOS 1.P.O (OR:17/DES:17 TRN:86 PERF:300086 CAU: 18"/>
    <n v="2.4"/>
    <n v="0"/>
    <s v="LOS ANGELES"/>
    <x v="1"/>
  </r>
  <r>
    <n v="17"/>
    <d v="2018-10-30T00:00:00"/>
    <x v="0"/>
    <x v="0"/>
    <x v="0"/>
    <s v="ADMINISTRACION DE SUCURSALES"/>
    <s v="OTROS EGRESOS 18"/>
    <s v="OTROS EGRESOS 1.P.O (OR:17/DES:17 TRN:86 PERF:300086 CAU: 18"/>
    <n v="2.4"/>
    <n v="0"/>
    <s v="LOS ANGELES"/>
    <x v="1"/>
  </r>
  <r>
    <n v="17"/>
    <d v="2018-10-31T00:00:00"/>
    <x v="0"/>
    <x v="0"/>
    <x v="0"/>
    <s v="ADMINISTRACION DE SUCURSALES"/>
    <s v="OTROS EGRESOS 18"/>
    <s v="OTROS EGRESOS 1.P.O (OR:17/DES:17 TRN:86 PERF:300086 CAU: 18"/>
    <n v="6.75"/>
    <n v="0"/>
    <s v="LOS ANGELES"/>
    <x v="1"/>
  </r>
  <r>
    <n v="17"/>
    <d v="2018-11-12T00:00:00"/>
    <x v="5"/>
    <x v="5"/>
    <x v="0"/>
    <s v="ADMINISTRACION DE SUCURSALES"/>
    <s v="OTROS EGRESOS 18"/>
    <s v="OTROS EGRESOS 1.P.O (OR:17/DES:17 TRN:86 PERF:300086 CAU: 18"/>
    <n v="6.85"/>
    <n v="0"/>
    <s v="LOS ANGELES"/>
    <x v="1"/>
  </r>
  <r>
    <n v="17"/>
    <d v="2018-12-06T00:00:00"/>
    <x v="1"/>
    <x v="1"/>
    <x v="0"/>
    <s v="ADMINISTRACION DE SUCURSALES"/>
    <s v="OTROS EGRESOS 18"/>
    <s v="OTROS EGRESOS 1.P.O (OR:17/DES:17 TRN:86 PERF:300086 CAU: 18"/>
    <n v="2.25"/>
    <n v="0"/>
    <s v="LOS ANGELES"/>
    <x v="1"/>
  </r>
  <r>
    <n v="17"/>
    <d v="2018-12-12T00:00:00"/>
    <x v="1"/>
    <x v="1"/>
    <x v="0"/>
    <s v="ADMINISTRACION DE SUCURSALES"/>
    <s v="OTROS EGRESOS 18"/>
    <s v="OTROS EGRESOS 1.P.O (OR:17/DES:17 TRN:86 PERF:300086 CAU: 18"/>
    <n v="1.8"/>
    <n v="0"/>
    <s v="LOS ANGELES"/>
    <x v="1"/>
  </r>
  <r>
    <n v="17"/>
    <d v="2018-12-17T00:00:00"/>
    <x v="1"/>
    <x v="1"/>
    <x v="0"/>
    <s v="ADMINISTRACION DE SUCURSALES"/>
    <s v="OTROS EGRESOS 18"/>
    <s v="OTROS EGRESOS 1.P.O (OR:17/DES:17 TRN:86 PERF:300086 CAU: 18"/>
    <n v="6.85"/>
    <n v="0"/>
    <s v="LOS ANGELES"/>
    <x v="1"/>
  </r>
  <r>
    <n v="17"/>
    <d v="2018-12-19T00:00:00"/>
    <x v="1"/>
    <x v="1"/>
    <x v="0"/>
    <s v="ADMINISTRACION DE SUCURSALES"/>
    <s v="OTROS EGRESOS 18"/>
    <s v="OTROS EGRESOS 1.P.O (OR:17/DES:17 TRN:86 PERF:300086 CAU: 18"/>
    <n v="6.85"/>
    <n v="0"/>
    <s v="LOS ANGELES"/>
    <x v="1"/>
  </r>
  <r>
    <n v="17"/>
    <d v="2018-12-31T00:00:00"/>
    <x v="1"/>
    <x v="1"/>
    <x v="0"/>
    <s v="ADMINISTRACION DE SUCURSALES"/>
    <s v="CIERRE DE ANIO FISCAL"/>
    <s v="CIERRE_DE_CTAS_NOMINALES"/>
    <n v="0"/>
    <n v="118.25"/>
    <s v="LOS ANGELES"/>
    <x v="1"/>
  </r>
  <r>
    <n v="18"/>
    <d v="2018-06-01T00:00:00"/>
    <x v="2"/>
    <x v="2"/>
    <x v="0"/>
    <s v="ADMINISTRACION DE SUCURSALES"/>
    <s v="OTROS EGRESOS 18"/>
    <s v="OTROS EGRESOS 1.P.O (OR:18/DES:18 TRN:86 PERF:300086 CAU: 18"/>
    <n v="4.75"/>
    <n v="0"/>
    <s v="VILLA LUCRE"/>
    <x v="1"/>
  </r>
  <r>
    <n v="18"/>
    <d v="2018-07-18T00:00:00"/>
    <x v="6"/>
    <x v="6"/>
    <x v="0"/>
    <s v="ADMINISTRACION DE SUCURSALES"/>
    <s v="OTROS EGRESOS 18"/>
    <s v="OTROS EGRESOS 1.P.O (OR:18/DES:18 TRN:86 PERF:300086 CAU: 18"/>
    <n v="2.1"/>
    <n v="0"/>
    <s v="VILLA LUCRE"/>
    <x v="1"/>
  </r>
  <r>
    <n v="18"/>
    <d v="2018-07-27T00:00:00"/>
    <x v="6"/>
    <x v="6"/>
    <x v="0"/>
    <s v="ADMINISTRACION DE SUCURSALES"/>
    <s v="OTROS EGRESOS 18"/>
    <s v="OTROS EGRESOS 1.P.O (OR:18/DES:18 TRN:86 PERF:300086 CAU: 18"/>
    <n v="2.9"/>
    <n v="0"/>
    <s v="VILLA LUCRE"/>
    <x v="1"/>
  </r>
  <r>
    <n v="18"/>
    <d v="2018-11-07T00:00:00"/>
    <x v="5"/>
    <x v="5"/>
    <x v="0"/>
    <s v="ADMINISTRACION DE SUCURSALES"/>
    <s v="OTROS EGRESOS 18"/>
    <s v="OTROS EGRESOS 1.P.O (OR:18/DES:18 TRN:86 PERF:300086 CAU: 18"/>
    <n v="3.7"/>
    <n v="0"/>
    <s v="VILLA LUCRE"/>
    <x v="1"/>
  </r>
  <r>
    <n v="18"/>
    <d v="2018-12-19T00:00:00"/>
    <x v="1"/>
    <x v="1"/>
    <x v="0"/>
    <s v="ADMINISTRACION DE SUCURSALES"/>
    <s v="OTROS EGRESOS 18"/>
    <s v="OTROS EGRESOS 1.P.O (OR:18/DES:18 TRN:86 PERF:300086 CAU: 18"/>
    <n v="2.9"/>
    <n v="0"/>
    <s v="VILLA LUCRE"/>
    <x v="1"/>
  </r>
  <r>
    <n v="18"/>
    <d v="2018-12-27T00:00:00"/>
    <x v="1"/>
    <x v="1"/>
    <x v="0"/>
    <s v="ADMINISTRACION DE SUCURSALES"/>
    <s v="OTROS EGRESOS 18"/>
    <s v="OTROS EGRESOS 1.P.O (OR:18/DES:18 TRN:86 PERF:300086 CAU: 18"/>
    <n v="2.1"/>
    <n v="0"/>
    <s v="VILLA LUCRE"/>
    <x v="1"/>
  </r>
  <r>
    <n v="18"/>
    <d v="2018-12-31T00:00:00"/>
    <x v="1"/>
    <x v="1"/>
    <x v="0"/>
    <s v="ADMINISTRACION DE SUCURSALES"/>
    <s v="CIERRE DE ANIO FISCAL"/>
    <s v="CIERRE_DE_CTAS_NOMINALES"/>
    <n v="0"/>
    <n v="96.05"/>
    <s v="VILLA LUCRE"/>
    <x v="1"/>
  </r>
  <r>
    <n v="19"/>
    <d v="2018-07-27T00:00:00"/>
    <x v="6"/>
    <x v="6"/>
    <x v="0"/>
    <s v="ADMINISTRACION DE SUCURSALES"/>
    <s v="OTROS EGRESOS 18"/>
    <s v="OTROS EGRESOS 1.P.O (OR:19/DES:19 TRN:86 PERF:300086 CAU: 18"/>
    <n v="7"/>
    <n v="0"/>
    <s v="LOS ANDES"/>
    <x v="1"/>
  </r>
  <r>
    <n v="19"/>
    <d v="2018-08-21T00:00:00"/>
    <x v="3"/>
    <x v="3"/>
    <x v="0"/>
    <s v="ADMINISTRACION DE SUCURSALES"/>
    <s v="OTROS EGRESOS 18"/>
    <s v="OTROS EGRESOS 1.P.O (OR:19/DES:19 TRN:86 PERF:300086 CAU: 18"/>
    <n v="5.55"/>
    <n v="0"/>
    <s v="LOS ANDES"/>
    <x v="1"/>
  </r>
  <r>
    <n v="19"/>
    <d v="2018-09-17T00:00:00"/>
    <x v="4"/>
    <x v="4"/>
    <x v="0"/>
    <s v="ADMINISTRACION DE SUCURSALES"/>
    <s v="OTROS EGRESOS 18"/>
    <s v="OTROS EGRESOS 1.P.O (OR:19/DES:19 TRN:86 PERF:300086 CAU: 18"/>
    <n v="5.55"/>
    <n v="0"/>
    <s v="LOS ANDES"/>
    <x v="1"/>
  </r>
  <r>
    <n v="19"/>
    <d v="2018-12-31T00:00:00"/>
    <x v="1"/>
    <x v="1"/>
    <x v="0"/>
    <s v="ADMINISTRACION DE SUCURSALES"/>
    <s v="CIERRE DE ANIO FISCAL"/>
    <s v="CIERRE_DE_CTAS_NOMINALES"/>
    <n v="0"/>
    <n v="163.19999999999999"/>
    <s v="LOS ANDES"/>
    <x v="1"/>
  </r>
  <r>
    <n v="20"/>
    <d v="2018-08-20T00:00:00"/>
    <x v="3"/>
    <x v="3"/>
    <x v="0"/>
    <s v="ADMINISTRACION DE SUCURSALES"/>
    <s v="OTROS EGRESOS 18"/>
    <s v="OTROS EGRESOS 1.P.O (OR:20/DES:20 TRN:86 PERF:300086 CAU: 18"/>
    <n v="1100"/>
    <n v="0"/>
    <s v="VIA ESPANA"/>
    <x v="1"/>
  </r>
  <r>
    <n v="20"/>
    <d v="2018-08-24T00:00:00"/>
    <x v="3"/>
    <x v="3"/>
    <x v="0"/>
    <s v="ADMINISTRACION DE SUCURSALES"/>
    <s v="CORREGIMOS ENTRADA DEL 20 DE AGOSTO POR ERROR EN CAUSA. SE DEBIO"/>
    <s v="REGISTRO DE ENTRADA DE CAJA"/>
    <n v="0"/>
    <n v="1100"/>
    <s v="VIA ESPANA"/>
    <x v="1"/>
  </r>
  <r>
    <n v="20"/>
    <d v="2018-08-28T00:00:00"/>
    <x v="3"/>
    <x v="3"/>
    <x v="0"/>
    <s v="ADMINISTRACION DE SUCURSALES"/>
    <s v="OTROS EGRESOS 18"/>
    <s v="OTROS EGRESOS 1.P.O (OR:20/DES:20 TRN:86 PERF:300086 CAU: 18"/>
    <n v="11.5"/>
    <n v="0"/>
    <s v="VIA ESPANA"/>
    <x v="1"/>
  </r>
  <r>
    <n v="20"/>
    <d v="2018-09-14T00:00:00"/>
    <x v="4"/>
    <x v="4"/>
    <x v="0"/>
    <s v="ADMINISTRACION DE SUCURSALES"/>
    <s v="OTROS EGRESOS 18"/>
    <s v="OTROS EGRESOS 1.P.O (OR:20/DES:20 TRN:86 PERF:300086 CAU: 18"/>
    <n v="2.4"/>
    <n v="0"/>
    <s v="VIA ESPANA"/>
    <x v="1"/>
  </r>
  <r>
    <n v="20"/>
    <d v="2018-10-15T00:00:00"/>
    <x v="0"/>
    <x v="0"/>
    <x v="0"/>
    <s v="ADMINISTRACION DE SUCURSALES"/>
    <s v="OTROS EGRESOS 18"/>
    <s v="OTROS EGRESOS 1.P.O (OR:20/DES:20 TRN:86 PERF:300086 CAU: 18"/>
    <n v="5.55"/>
    <n v="0"/>
    <s v="VIA ESPANA"/>
    <x v="1"/>
  </r>
  <r>
    <n v="20"/>
    <d v="2018-11-15T00:00:00"/>
    <x v="5"/>
    <x v="5"/>
    <x v="0"/>
    <s v="ADMINISTRACION DE SUCURSALES"/>
    <s v="OTROS EGRESOS 18"/>
    <s v="OTROS EGRESOS 1.P.O (OR:20/DES:20 TRN:86 PERF:300086 CAU: 18"/>
    <n v="1.8"/>
    <n v="0"/>
    <s v="VIA ESPANA"/>
    <x v="1"/>
  </r>
  <r>
    <n v="20"/>
    <d v="2018-12-21T00:00:00"/>
    <x v="1"/>
    <x v="1"/>
    <x v="0"/>
    <s v="ADMINISTRACION DE SUCURSALES"/>
    <s v="OTROS EGRESOS 18"/>
    <s v="OTROS EGRESOS 1.P.O (OR:20/DES:20 TRN:86 PERF:300086 CAU: 18"/>
    <n v="2.4"/>
    <n v="0"/>
    <s v="VIA ESPANA"/>
    <x v="1"/>
  </r>
  <r>
    <n v="20"/>
    <d v="2018-12-31T00:00:00"/>
    <x v="1"/>
    <x v="1"/>
    <x v="0"/>
    <s v="ADMINISTRACION DE SUCURSALES"/>
    <s v="CIERRE DE ANIO FISCAL"/>
    <s v="CIERRE_DE_CTAS_NOMINALES"/>
    <n v="0"/>
    <n v="61.9"/>
    <s v="VIA ESPANA"/>
    <x v="1"/>
  </r>
  <r>
    <n v="21"/>
    <d v="2018-07-17T00:00:00"/>
    <x v="6"/>
    <x v="6"/>
    <x v="0"/>
    <s v="ADMINISTRACION DE SUCURSALES"/>
    <s v="OTROS EGRESOS 18"/>
    <s v="OTROS EGRESOS 1.P.O (OR:21/DES:21 TRN:86 PERF:300086 CAU: 18"/>
    <n v="3.6"/>
    <n v="0"/>
    <s v="AVENIDA CUBA"/>
    <x v="1"/>
  </r>
  <r>
    <n v="21"/>
    <d v="2018-12-31T00:00:00"/>
    <x v="1"/>
    <x v="1"/>
    <x v="0"/>
    <s v="ADMINISTRACION DE SUCURSALES"/>
    <s v="CIERRE DE ANIO FISCAL"/>
    <s v="CIERRE_DE_CTAS_NOMINALES"/>
    <n v="0"/>
    <n v="16.149999999999999"/>
    <s v="AVENIDA CUBA"/>
    <x v="1"/>
  </r>
  <r>
    <n v="22"/>
    <d v="2018-06-01T00:00:00"/>
    <x v="2"/>
    <x v="2"/>
    <x v="0"/>
    <s v="ADMINISTRACION DE SUCURSALES"/>
    <s v="VIATICOS"/>
    <s v="TRANSACCIONES DEL DIA 06/01/2018SPYRAL - GESTION ADMINISTRATIVA"/>
    <n v="30"/>
    <n v="0"/>
    <s v="CHITRE"/>
    <x v="1"/>
  </r>
  <r>
    <n v="22"/>
    <d v="2018-08-18T00:00:00"/>
    <x v="3"/>
    <x v="3"/>
    <x v="0"/>
    <s v="ADMINISTRACION DE SUCURSALES"/>
    <s v="OTROS EGRESOS 18"/>
    <s v="OTROS EGRESOS 1.P.O (OR:22/DES:22 TRN:86 PERF:300086 CAU: 18"/>
    <n v="27.4"/>
    <n v="0"/>
    <s v="CHITRE"/>
    <x v="1"/>
  </r>
  <r>
    <n v="22"/>
    <d v="2018-08-30T00:00:00"/>
    <x v="3"/>
    <x v="3"/>
    <x v="0"/>
    <s v="ADMINISTRACION DE SUCURSALES"/>
    <s v="OTROS EGRESOS 18"/>
    <s v="OTROS EGRESOS 1.P.O (OR:22/DES:22 TRN:86 PERF:300086 CAU: 18"/>
    <n v="8.6999999999999993"/>
    <n v="0"/>
    <s v="CHITRE"/>
    <x v="1"/>
  </r>
  <r>
    <n v="22"/>
    <d v="2018-10-10T00:00:00"/>
    <x v="0"/>
    <x v="0"/>
    <x v="0"/>
    <s v="ADMINISTRACION DE SUCURSALES"/>
    <s v="OTROS EGRESOS 18"/>
    <s v="OTROS EGRESOS 1.P.O (OR:22/DES:22 TRN:86 PERF:300086 CAU: 18"/>
    <n v="2"/>
    <n v="0"/>
    <s v="CHITRE"/>
    <x v="1"/>
  </r>
  <r>
    <n v="22"/>
    <d v="2018-11-20T00:00:00"/>
    <x v="5"/>
    <x v="5"/>
    <x v="0"/>
    <s v="ADMINISTRACION DE SUCURSALES"/>
    <s v="OTROS EGRESOS 18"/>
    <s v="OTROS EGRESOS 1.P.O (OR:22/DES:22 TRN:86 PERF:300086 CAU: 18"/>
    <n v="14"/>
    <n v="0"/>
    <s v="CHITRE"/>
    <x v="1"/>
  </r>
  <r>
    <n v="22"/>
    <d v="2018-12-03T00:00:00"/>
    <x v="1"/>
    <x v="1"/>
    <x v="0"/>
    <s v="ADMINISTRACION DE SUCURSALES"/>
    <s v="OTROS EGRESOS 18"/>
    <s v="OTROS EGRESOS 1.P.O (OR:22/DES:22 TRN:86 PERF:300086 CAU: 18"/>
    <n v="4"/>
    <n v="0"/>
    <s v="CHITRE"/>
    <x v="1"/>
  </r>
  <r>
    <n v="22"/>
    <d v="2018-12-21T00:00:00"/>
    <x v="1"/>
    <x v="1"/>
    <x v="0"/>
    <s v="ADMINISTRACION DE SUCURSALES"/>
    <s v="OTROS EGRESOS 18"/>
    <s v="OTROS EGRESOS 1.P.O (OR:22/DES:22 TRN:86 PERF:300086 CAU: 18"/>
    <n v="10"/>
    <n v="0"/>
    <s v="CHITRE"/>
    <x v="1"/>
  </r>
  <r>
    <n v="22"/>
    <d v="2018-12-29T00:00:00"/>
    <x v="1"/>
    <x v="1"/>
    <x v="0"/>
    <s v="ADMINISTRACION DE SUCURSALES"/>
    <s v="OTROS EGRESOS 18"/>
    <s v="OTROS EGRESOS 1.P.O (OR:22/DES:22 TRN:86 PERF:300086 CAU: 18"/>
    <n v="30"/>
    <n v="0"/>
    <s v="CHITRE"/>
    <x v="1"/>
  </r>
  <r>
    <n v="22"/>
    <d v="2018-12-31T00:00:00"/>
    <x v="1"/>
    <x v="1"/>
    <x v="0"/>
    <s v="ADMINISTRACION DE SUCURSALES"/>
    <s v="CIERRE DE ANIO FISCAL"/>
    <s v="CIERRE_DE_CTAS_NOMINALES"/>
    <n v="0"/>
    <n v="294.36"/>
    <s v="CHITRE"/>
    <x v="1"/>
  </r>
  <r>
    <n v="22"/>
    <d v="2018-12-31T00:00:00"/>
    <x v="1"/>
    <x v="1"/>
    <x v="0"/>
    <s v="SERVICIOS PERSONALES"/>
    <s v="CIERRE DE ANIO FISCAL"/>
    <s v="CIERRE_DE_CTAS_NOMINALES"/>
    <n v="0"/>
    <n v="1224"/>
    <s v="CHITRE"/>
    <x v="1"/>
  </r>
  <r>
    <n v="23"/>
    <d v="2018-06-06T00:00:00"/>
    <x v="2"/>
    <x v="2"/>
    <x v="0"/>
    <s v="ADMINISTRACION DE SUCURSALES"/>
    <s v="OTROS EGRESOS 18"/>
    <s v="OTROS EGRESOS 1.P.O (OR:23/DES:23 TRN:86 PERF:300086 CAU: 18"/>
    <n v="3.7"/>
    <n v="0"/>
    <s v="LOS PUEBLOS"/>
    <x v="1"/>
  </r>
  <r>
    <n v="23"/>
    <d v="2018-06-15T00:00:00"/>
    <x v="2"/>
    <x v="2"/>
    <x v="0"/>
    <s v="ADMINISTRACION DE SUCURSALES"/>
    <s v="OTROS EGRESOS 18"/>
    <s v="OTROS EGRESOS 1.P.O (OR:23/DES:23 TRN:86 PERF:300086 CAU: 18"/>
    <n v="3.7"/>
    <n v="0"/>
    <s v="LOS PUEBLOS"/>
    <x v="1"/>
  </r>
  <r>
    <n v="23"/>
    <d v="2018-08-09T00:00:00"/>
    <x v="3"/>
    <x v="3"/>
    <x v="0"/>
    <s v="ADMINISTRACION DE SUCURSALES"/>
    <s v="OTROS EGRESOS 18"/>
    <s v="OTROS EGRESOS 1.P.O (OR:23/DES:23 TRN:86 PERF:300086 CAU: 18"/>
    <n v="7.4"/>
    <n v="0"/>
    <s v="LOS PUEBLOS"/>
    <x v="1"/>
  </r>
  <r>
    <n v="23"/>
    <d v="2018-08-15T00:00:00"/>
    <x v="3"/>
    <x v="3"/>
    <x v="0"/>
    <s v="ADMINISTRACION DE SUCURSALES"/>
    <s v="OTROS EGRESOS 18"/>
    <s v="OTROS EGRESOS 1.P.O (OR:23/DES:23 TRN:86 PERF:300086 CAU: 18"/>
    <n v="3.7"/>
    <n v="0"/>
    <s v="LOS PUEBLOS"/>
    <x v="1"/>
  </r>
  <r>
    <n v="23"/>
    <d v="2018-09-26T00:00:00"/>
    <x v="4"/>
    <x v="4"/>
    <x v="0"/>
    <s v="ADMINISTRACION DE SUCURSALES"/>
    <s v="OTROS EGRESOS 18"/>
    <s v="OTROS EGRESOS 1.P.O (OR:23/DES:23 TRN:86 PERF:300086 CAU: 18"/>
    <n v="3.15"/>
    <n v="0"/>
    <s v="LOS PUEBLOS"/>
    <x v="1"/>
  </r>
  <r>
    <n v="23"/>
    <d v="2018-11-16T00:00:00"/>
    <x v="5"/>
    <x v="5"/>
    <x v="0"/>
    <s v="ADMINISTRACION DE SUCURSALES"/>
    <s v="OTROS EGRESOS 18"/>
    <s v="OTROS EGRESOS 1.P.O (OR:23/DES:23 TRN:86 PERF:300086 CAU: 18"/>
    <n v="3.7"/>
    <n v="0"/>
    <s v="LOS PUEBLOS"/>
    <x v="1"/>
  </r>
  <r>
    <n v="23"/>
    <d v="2018-11-20T00:00:00"/>
    <x v="5"/>
    <x v="5"/>
    <x v="0"/>
    <s v="ADMINISTRACION DE SUCURSALES"/>
    <s v="OTROS EGRESOS 18"/>
    <s v="OTROS EGRESOS 1.P.O (OR:23/DES:23 TRN:86 PERF:300086 CAU: 18"/>
    <n v="7.3"/>
    <n v="0"/>
    <s v="LOS PUEBLOS"/>
    <x v="1"/>
  </r>
  <r>
    <n v="23"/>
    <d v="2018-12-06T00:00:00"/>
    <x v="1"/>
    <x v="1"/>
    <x v="0"/>
    <s v="ADMINISTRACION DE SUCURSALES"/>
    <s v="OTROS EGRESOS 18"/>
    <s v="OTROS EGRESOS 1.P.O (OR:23/DES:23 TRN:86 PERF:300086 CAU: 18"/>
    <n v="3.15"/>
    <n v="0"/>
    <s v="LOS PUEBLOS"/>
    <x v="1"/>
  </r>
  <r>
    <n v="23"/>
    <d v="2018-12-22T00:00:00"/>
    <x v="1"/>
    <x v="1"/>
    <x v="0"/>
    <s v="ADMINISTRACION DE SUCURSALES"/>
    <s v="OTROS EGRESOS 18"/>
    <s v="OTROS EGRESOS 1.P.O (OR:23/DES:23 TRN:86 PERF:300086 CAU: 18"/>
    <n v="3.15"/>
    <n v="0"/>
    <s v="LOS PUEBLOS"/>
    <x v="1"/>
  </r>
  <r>
    <n v="23"/>
    <d v="2018-12-31T00:00:00"/>
    <x v="1"/>
    <x v="1"/>
    <x v="0"/>
    <s v="ADMINISTRACION DE SUCURSALES"/>
    <s v="CIERRE DE ANIO FISCAL"/>
    <s v="CIERRE_DE_CTAS_NOMINALES"/>
    <n v="0"/>
    <n v="73.45"/>
    <s v="LOS PUEBLOS"/>
    <x v="1"/>
  </r>
  <r>
    <n v="26"/>
    <d v="2018-06-14T00:00:00"/>
    <x v="2"/>
    <x v="2"/>
    <x v="0"/>
    <s v="ADMINISTRACION DE SUCURSALES"/>
    <s v="OTROS EGRESOS 18"/>
    <s v="OTROS EGRESOS 1.P.O (OR:26/DES:26 TRN:86 PERF:300086 CAU: 18"/>
    <n v="64.400000000000006"/>
    <n v="0"/>
    <s v="TRANSISTMICA"/>
    <x v="1"/>
  </r>
  <r>
    <n v="26"/>
    <d v="2018-06-15T00:00:00"/>
    <x v="2"/>
    <x v="2"/>
    <x v="0"/>
    <s v="ADMINISTRACION DE SUCURSALES"/>
    <s v="OTROS EGRESOS 18"/>
    <s v="OTROS EGRESOS 1.P.O (OR:26/DES:26 TRN:86 PERF:300086 CAU: 18"/>
    <n v="36.799999999999997"/>
    <n v="0"/>
    <s v="TRANSISTMICA"/>
    <x v="1"/>
  </r>
  <r>
    <n v="26"/>
    <d v="2018-06-25T00:00:00"/>
    <x v="2"/>
    <x v="2"/>
    <x v="0"/>
    <s v="ADMINISTRACION DE SUCURSALES"/>
    <s v="OTROS EGRESOS 18"/>
    <s v="OTROS EGRESOS 1.P.O (OR:26/DES:26 TRN:86 PERF:300086 CAU: 18"/>
    <n v="18.399999999999999"/>
    <n v="0"/>
    <s v="TRANSISTMICA"/>
    <x v="1"/>
  </r>
  <r>
    <n v="26"/>
    <d v="2018-06-26T00:00:00"/>
    <x v="2"/>
    <x v="2"/>
    <x v="0"/>
    <s v="ADMINISTRACION DE SUCURSALES"/>
    <s v="OTROS EGRESOS 18"/>
    <s v="OTROS EGRESOS 1.P.O (OR:26/DES:26 TRN:86 PERF:300086 CAU: 18"/>
    <n v="9.1999999999999993"/>
    <n v="0"/>
    <s v="TRANSISTMICA"/>
    <x v="1"/>
  </r>
  <r>
    <n v="26"/>
    <d v="2018-06-29T00:00:00"/>
    <x v="2"/>
    <x v="2"/>
    <x v="0"/>
    <s v="ADMINISTRACION DE SUCURSALES"/>
    <s v="OTROS EGRESOS 18"/>
    <s v="OTROS EGRESOS 1.P.O (OR:26/DES:26 TRN:86 PERF:300086 CAU: 18"/>
    <n v="2.25"/>
    <n v="0"/>
    <s v="TRANSISTMICA"/>
    <x v="1"/>
  </r>
  <r>
    <n v="26"/>
    <d v="2018-07-02T00:00:00"/>
    <x v="6"/>
    <x v="6"/>
    <x v="0"/>
    <s v="ADMINISTRACION DE SUCURSALES"/>
    <s v="OTROS EGRESOS 18"/>
    <s v="OTROS EGRESOS 1.P.O (OR:26/DES:26 TRN:86 PERF:300086 CAU: 18"/>
    <n v="18.399999999999999"/>
    <n v="0"/>
    <s v="TRANSISTMICA"/>
    <x v="1"/>
  </r>
  <r>
    <n v="26"/>
    <d v="2018-12-06T00:00:00"/>
    <x v="1"/>
    <x v="1"/>
    <x v="0"/>
    <s v="ADMINISTRACION DE SUCURSALES"/>
    <s v="OTROS EGRESOS 18"/>
    <s v="OTROS EGRESOS 1.P.O (OR:26/DES:26 TRN:86 PERF:300086 CAU: 18"/>
    <n v="2.4"/>
    <n v="0"/>
    <s v="TRANSISTMICA"/>
    <x v="1"/>
  </r>
  <r>
    <n v="26"/>
    <d v="2018-12-14T00:00:00"/>
    <x v="1"/>
    <x v="1"/>
    <x v="0"/>
    <s v="ADMINISTRACION DE SUCURSALES"/>
    <s v="OTROS EGRESOS 18"/>
    <s v="OTROS EGRESOS 1.P.O (OR:26/DES:26 TRN:86 PERF:300086 CAU: 18"/>
    <n v="2.4"/>
    <n v="0"/>
    <s v="TRANSISTMICA"/>
    <x v="1"/>
  </r>
  <r>
    <n v="26"/>
    <d v="2018-12-31T00:00:00"/>
    <x v="1"/>
    <x v="1"/>
    <x v="0"/>
    <s v="ADMINISTRACION DE SUCURSALES"/>
    <s v="CIERRE DE ANIO FISCAL"/>
    <s v="CIERRE_DE_CTAS_NOMINALES"/>
    <n v="0"/>
    <n v="171.25"/>
    <s v="TRANSISTMICA"/>
    <x v="1"/>
  </r>
  <r>
    <n v="26"/>
    <d v="2018-06-18T00:00:00"/>
    <x v="2"/>
    <x v="2"/>
    <x v="0"/>
    <s v="CAJA"/>
    <s v="O/ING. EFECTIVO 18"/>
    <s v="O/ING. EFECTIVO 1.P.O (OR:26/DES:26 TRN:32 PERF:300032E CAU: 18"/>
    <n v="0"/>
    <n v="8.4"/>
    <s v="TRANSISTMICA"/>
    <x v="1"/>
  </r>
  <r>
    <n v="26"/>
    <d v="2018-12-31T00:00:00"/>
    <x v="1"/>
    <x v="1"/>
    <x v="0"/>
    <s v="CAJA"/>
    <s v="CIERRE DE ANIO FISCAL"/>
    <s v="CIERRE_DE_CTAS_NOMINALES"/>
    <n v="8.4"/>
    <n v="0"/>
    <s v="TRANSISTMICA"/>
    <x v="1"/>
  </r>
  <r>
    <n v="27"/>
    <d v="2018-08-08T00:00:00"/>
    <x v="3"/>
    <x v="3"/>
    <x v="0"/>
    <s v="ADMINISTRACION DE SUCURSALES"/>
    <s v="VIATICOS"/>
    <s v="TRANSACCIONES DEL DIA 08/08/2018SPYRAL - GESTION ADMINISTRATIVA"/>
    <n v="41.6"/>
    <n v="0"/>
    <s v="ZONA LIBRE"/>
    <x v="1"/>
  </r>
  <r>
    <n v="27"/>
    <d v="2018-08-21T00:00:00"/>
    <x v="3"/>
    <x v="3"/>
    <x v="0"/>
    <s v="ADMINISTRACION DE SUCURSALES"/>
    <s v="OTROS EGRESOS 18"/>
    <s v="OTROS EGRESOS 1.P.O (OR:27/DES:27 TRN:86 PERF:300086 CAU: 18"/>
    <n v="1500"/>
    <n v="0"/>
    <s v="ZONA LIBRE"/>
    <x v="1"/>
  </r>
  <r>
    <n v="27"/>
    <d v="2018-08-24T00:00:00"/>
    <x v="3"/>
    <x v="3"/>
    <x v="0"/>
    <s v="ADMINISTRACION DE SUCURSALES"/>
    <s v="CORRIGE ENTRADA DE GASTOS DE DECORACION DE FIESTAS PATRIAS 2018-"/>
    <s v="REGISTRO DE ENTRADA DE ADMINISTRACION"/>
    <n v="0"/>
    <n v="1500"/>
    <s v="ZONA LIBRE"/>
    <x v="1"/>
  </r>
  <r>
    <n v="27"/>
    <d v="2018-12-18T00:00:00"/>
    <x v="1"/>
    <x v="1"/>
    <x v="0"/>
    <s v="ADMINISTRACION DE SUCURSALES"/>
    <s v="VIATICOS"/>
    <s v="TRANSACCIONES DEL DIA 12/18/2018SPYRAL - GESTION ADMINISTRATIVA"/>
    <n v="41.6"/>
    <n v="0"/>
    <s v="ZONA LIBRE"/>
    <x v="1"/>
  </r>
  <r>
    <n v="27"/>
    <d v="2018-12-31T00:00:00"/>
    <x v="1"/>
    <x v="1"/>
    <x v="0"/>
    <s v="ADMINISTRACION DE SUCURSALES"/>
    <s v="CIERRE DE ANIO FISCAL"/>
    <s v="CIERRE_DE_CTAS_NOMINALES"/>
    <n v="0"/>
    <n v="213.4"/>
    <s v="ZONA LIBRE"/>
    <x v="1"/>
  </r>
  <r>
    <n v="27"/>
    <d v="2018-11-12T00:00:00"/>
    <x v="5"/>
    <x v="5"/>
    <x v="0"/>
    <s v="CAJA"/>
    <s v="VIATICOS"/>
    <s v="TRANSACCIONES DEL DIA 11/12/2018SPYRAL - GESTION ADMINISTRATIVA"/>
    <n v="62.6"/>
    <n v="0"/>
    <s v="ZONA LIBRE"/>
    <x v="1"/>
  </r>
  <r>
    <n v="27"/>
    <d v="2018-12-31T00:00:00"/>
    <x v="1"/>
    <x v="1"/>
    <x v="0"/>
    <s v="CAJA"/>
    <s v="CIERRE DE ANIO FISCAL"/>
    <s v="CIERRE_DE_CTAS_NOMINALES"/>
    <n v="0"/>
    <n v="104.2"/>
    <s v="ZONA LIBRE"/>
    <x v="1"/>
  </r>
  <r>
    <n v="28"/>
    <d v="2018-07-20T00:00:00"/>
    <x v="6"/>
    <x v="6"/>
    <x v="0"/>
    <s v="ADMINISTRACION DE SUCURSALES"/>
    <s v="OTROS EGRESOS 18"/>
    <s v="OTROS EGRESOS 1.P.O (OR:28/DES:28 TRN:86 PERF:300086 CAU: 18"/>
    <n v="1.3"/>
    <n v="0"/>
    <s v="PLAZA GALAPAGO"/>
    <x v="1"/>
  </r>
  <r>
    <n v="28"/>
    <d v="2018-08-08T00:00:00"/>
    <x v="3"/>
    <x v="3"/>
    <x v="0"/>
    <s v="ADMINISTRACION DE SUCURSALES"/>
    <s v="OTROS EGRESOS 18"/>
    <s v="OTROS EGRESOS 1.P.O (OR:28/DES:28 TRN:86 PERF:300086 CAU: 18"/>
    <n v="2.9"/>
    <n v="0"/>
    <s v="PLAZA GALAPAGO"/>
    <x v="1"/>
  </r>
  <r>
    <n v="28"/>
    <d v="2018-08-16T00:00:00"/>
    <x v="3"/>
    <x v="3"/>
    <x v="0"/>
    <s v="ADMINISTRACION DE SUCURSALES"/>
    <s v="OTROS EGRESOS 18"/>
    <s v="OTROS EGRESOS 1.P.O (OR:28/DES:28 TRN:86 PERF:300086 CAU: 18"/>
    <n v="1.45"/>
    <n v="0"/>
    <s v="PLAZA GALAPAGO"/>
    <x v="1"/>
  </r>
  <r>
    <n v="28"/>
    <d v="2018-08-20T00:00:00"/>
    <x v="3"/>
    <x v="3"/>
    <x v="0"/>
    <s v="ADMINISTRACION DE SUCURSALES"/>
    <s v="OTROS EGRESOS 18"/>
    <s v="OTROS EGRESOS 1.P.O (OR:28/DES:28 TRN:86 PERF:300086 CAU: 18"/>
    <n v="6.4"/>
    <n v="0"/>
    <s v="PLAZA GALAPAGO"/>
    <x v="1"/>
  </r>
  <r>
    <n v="28"/>
    <d v="2018-12-31T00:00:00"/>
    <x v="1"/>
    <x v="1"/>
    <x v="0"/>
    <s v="ADMINISTRACION DE SUCURSALES"/>
    <s v="CIERRE DE ANIO FISCAL"/>
    <s v="CIERRE_DE_CTAS_NOMINALES"/>
    <n v="0"/>
    <n v="74"/>
    <s v="PLAZA GALAPAGO"/>
    <x v="1"/>
  </r>
  <r>
    <n v="29"/>
    <d v="2018-06-30T00:00:00"/>
    <x v="2"/>
    <x v="2"/>
    <x v="0"/>
    <s v="ADMINISTRACION DE SUCURSALES"/>
    <s v="OTROS EGRESOS 18"/>
    <s v="OTROS EGRESOS 1.P.O (OR:29/DES:29 TRN:86 PERF:300086 CAU: 18"/>
    <n v="7.3"/>
    <n v="0"/>
    <s v="PARQUE LEFEVRE"/>
    <x v="1"/>
  </r>
  <r>
    <n v="29"/>
    <d v="2018-07-17T00:00:00"/>
    <x v="6"/>
    <x v="6"/>
    <x v="0"/>
    <s v="ADMINISTRACION DE SUCURSALES"/>
    <s v="OTROS EGRESOS 18"/>
    <s v="OTROS EGRESOS 1.P.O (OR:29/DES:29 TRN:86 PERF:300086 CAU: 18"/>
    <n v="3.7"/>
    <n v="0"/>
    <s v="PARQUE LEFEVRE"/>
    <x v="1"/>
  </r>
  <r>
    <n v="29"/>
    <d v="2018-07-20T00:00:00"/>
    <x v="6"/>
    <x v="6"/>
    <x v="0"/>
    <s v="ADMINISTRACION DE SUCURSALES"/>
    <s v="OTROS EGRESOS 18"/>
    <s v="OTROS EGRESOS 1.P.O (OR:29/DES:29 TRN:86 PERF:300086 CAU: 18"/>
    <n v="3.7"/>
    <n v="0"/>
    <s v="PARQUE LEFEVRE"/>
    <x v="1"/>
  </r>
  <r>
    <n v="29"/>
    <d v="2018-09-21T00:00:00"/>
    <x v="4"/>
    <x v="4"/>
    <x v="0"/>
    <s v="ADMINISTRACION DE SUCURSALES"/>
    <s v="OTROS EGRESOS 18"/>
    <s v="OTROS EGRESOS 1.P.O (OR:29/DES:29 TRN:86 PERF:300086 CAU: 18"/>
    <n v="4.2"/>
    <n v="0"/>
    <s v="PARQUE LEFEVRE"/>
    <x v="1"/>
  </r>
  <r>
    <n v="29"/>
    <d v="2018-11-06T00:00:00"/>
    <x v="5"/>
    <x v="5"/>
    <x v="0"/>
    <s v="ADMINISTRACION DE SUCURSALES"/>
    <s v="OTROS EGRESOS 18"/>
    <s v="OTROS EGRESOS 1.P.O (OR:29/DES:29 TRN:86 PERF:300086 CAU: 18"/>
    <n v="2.4"/>
    <n v="0"/>
    <s v="PARQUE LEFEVRE"/>
    <x v="1"/>
  </r>
  <r>
    <n v="29"/>
    <d v="2018-12-31T00:00:00"/>
    <x v="1"/>
    <x v="1"/>
    <x v="0"/>
    <s v="ADMINISTRACION DE SUCURSALES"/>
    <s v="CIERRE DE ANIO FISCAL"/>
    <s v="CIERRE_DE_CTAS_NOMINALES"/>
    <n v="0"/>
    <n v="29.7"/>
    <s v="PARQUE LEFEVRE"/>
    <x v="1"/>
  </r>
  <r>
    <n v="30"/>
    <d v="2018-08-07T00:00:00"/>
    <x v="3"/>
    <x v="3"/>
    <x v="0"/>
    <s v="ADMINISTRACION DE SUCURSALES"/>
    <s v="VIATICOS"/>
    <s v="TRANSACCIONES DEL DIA 08/07/2018SPYRAL - GESTION ADMINISTRATIVA"/>
    <n v="24.34"/>
    <n v="0"/>
    <s v="DAVID"/>
    <x v="1"/>
  </r>
  <r>
    <n v="30"/>
    <d v="2018-08-09T00:00:00"/>
    <x v="3"/>
    <x v="3"/>
    <x v="0"/>
    <s v="ADMINISTRACION DE SUCURSALES"/>
    <s v="VIATICOS 2"/>
    <s v="TRANSACCIONES DEL DIA 08/09/2018SPYRAL - GESTION ADMINISTRATIVA"/>
    <n v="176"/>
    <n v="0"/>
    <s v="DAVID"/>
    <x v="1"/>
  </r>
  <r>
    <n v="30"/>
    <d v="2018-10-03T00:00:00"/>
    <x v="0"/>
    <x v="0"/>
    <x v="0"/>
    <s v="ADMINISTRACION DE SUCURSALES"/>
    <s v="VIATICOS"/>
    <s v="TRANSACCIONES DEL DIA 10/03/2018SPYRAL - GESTION ADMINISTRATIVA"/>
    <n v="45"/>
    <n v="0"/>
    <s v="DAVID"/>
    <x v="1"/>
  </r>
  <r>
    <n v="30"/>
    <d v="2018-12-31T00:00:00"/>
    <x v="1"/>
    <x v="1"/>
    <x v="0"/>
    <s v="ADMINISTRACION DE SUCURSALES"/>
    <s v="CIERRE DE ANIO FISCAL"/>
    <s v="CIERRE_DE_CTAS_NOMINALES"/>
    <n v="0"/>
    <n v="300.33999999999997"/>
    <s v="DAVID"/>
    <x v="1"/>
  </r>
  <r>
    <n v="30"/>
    <d v="2018-12-31T00:00:00"/>
    <x v="1"/>
    <x v="1"/>
    <x v="0"/>
    <s v="CAJA"/>
    <s v="CIERRE DE ANIO FISCAL"/>
    <s v="CIERRE_DE_CTAS_NOMINALES"/>
    <n v="0"/>
    <n v="38.119999999999997"/>
    <s v="DAVID"/>
    <x v="1"/>
  </r>
  <r>
    <n v="30"/>
    <d v="2018-10-23T00:00:00"/>
    <x v="0"/>
    <x v="0"/>
    <x v="0"/>
    <s v="SERVICIOS PERSONALES"/>
    <s v="VIATICOS"/>
    <s v="TRANSACCIONES DEL DIA 10/23/2018SPYRAL - GESTION ADMINISTRATIVA"/>
    <n v="32"/>
    <n v="0"/>
    <s v="DAVID"/>
    <x v="1"/>
  </r>
  <r>
    <n v="30"/>
    <d v="2018-12-31T00:00:00"/>
    <x v="1"/>
    <x v="1"/>
    <x v="0"/>
    <s v="SERVICIOS PERSONALES"/>
    <s v="CIERRE DE ANIO FISCAL"/>
    <s v="CIERRE_DE_CTAS_NOMINALES"/>
    <n v="0"/>
    <n v="32"/>
    <s v="DAVID"/>
    <x v="1"/>
  </r>
  <r>
    <n v="32"/>
    <d v="2018-08-29T00:00:00"/>
    <x v="3"/>
    <x v="3"/>
    <x v="0"/>
    <s v="ADMINISTRACION DE SUCURSALES"/>
    <s v="OTROS EGRESOS 18"/>
    <s v="OTROS EGRESOS 1.P.O (OR:32/DES:32 TRN:86 PERF:300086 CAU: 18"/>
    <n v="9.5500000000000007"/>
    <n v="0"/>
    <s v="PLAZA LAS AMERICAS"/>
    <x v="1"/>
  </r>
  <r>
    <n v="32"/>
    <d v="2018-12-20T00:00:00"/>
    <x v="1"/>
    <x v="1"/>
    <x v="0"/>
    <s v="ADMINISTRACION DE SUCURSALES"/>
    <s v="OTROS EGRESOS 18"/>
    <s v="OTROS EGRESOS 1.P.O (OR:32/DES:32 TRN:86 PERF:300086 CAU: 18"/>
    <n v="14.55"/>
    <n v="0"/>
    <s v="PLAZA LAS AMERICAS"/>
    <x v="1"/>
  </r>
  <r>
    <n v="32"/>
    <d v="2018-12-31T00:00:00"/>
    <x v="1"/>
    <x v="1"/>
    <x v="0"/>
    <s v="ADMINISTRACION DE SUCURSALES"/>
    <s v="CIERRE DE ANIO FISCAL"/>
    <s v="CIERRE_DE_CTAS_NOMINALES"/>
    <n v="0"/>
    <n v="24.1"/>
    <s v="PLAZA LAS AMERICAS"/>
    <x v="1"/>
  </r>
  <r>
    <n v="33"/>
    <d v="2018-06-01T00:00:00"/>
    <x v="2"/>
    <x v="2"/>
    <x v="0"/>
    <s v="ADMINISTRACION DE SUCURSALES"/>
    <s v="OTROS EGRESOS 18"/>
    <s v="OTROS EGRESOS 1.P.O (OR:33/DES:33 TRN:86 PERF:300086 CAU: 18"/>
    <n v="26"/>
    <n v="0"/>
    <s v="CORONADO"/>
    <x v="1"/>
  </r>
  <r>
    <n v="33"/>
    <d v="2018-06-01T00:00:00"/>
    <x v="2"/>
    <x v="2"/>
    <x v="0"/>
    <s v="ADMINISTRACION DE SUCURSALES"/>
    <s v="VIATICOS"/>
    <s v="TRANSACCIONES DEL DIA 06/01/2018SPYRAL - GESTION ADMINISTRATIVA"/>
    <n v="104"/>
    <n v="0"/>
    <s v="CORONADO"/>
    <x v="1"/>
  </r>
  <r>
    <n v="33"/>
    <d v="2018-06-08T00:00:00"/>
    <x v="2"/>
    <x v="2"/>
    <x v="0"/>
    <s v="ADMINISTRACION DE SUCURSALES"/>
    <s v="VIATICOS"/>
    <s v="TRANSACCIONES DEL DIA 06/08/2018SPYRAL - GESTION ADMINISTRATIVA"/>
    <n v="19"/>
    <n v="0"/>
    <s v="CORONADO"/>
    <x v="1"/>
  </r>
  <r>
    <n v="33"/>
    <d v="2018-06-13T00:00:00"/>
    <x v="2"/>
    <x v="2"/>
    <x v="0"/>
    <s v="ADMINISTRACION DE SUCURSALES"/>
    <s v="VIATICOS"/>
    <s v="TRANSACCIONES DEL DIA 06/13/2018SPYRAL - GESTION ADMINISTRATIVA"/>
    <n v="364"/>
    <n v="0"/>
    <s v="CORONADO"/>
    <x v="1"/>
  </r>
  <r>
    <n v="33"/>
    <d v="2018-07-12T00:00:00"/>
    <x v="6"/>
    <x v="6"/>
    <x v="0"/>
    <s v="ADMINISTRACION DE SUCURSALES"/>
    <s v="VIATICOS"/>
    <s v="TRANSACCIONES DEL DIA 07/12/2018SPYRAL - GESTION ADMINISTRATIVA"/>
    <n v="338"/>
    <n v="0"/>
    <s v="CORONADO"/>
    <x v="1"/>
  </r>
  <r>
    <n v="33"/>
    <d v="2018-07-26T00:00:00"/>
    <x v="6"/>
    <x v="6"/>
    <x v="0"/>
    <s v="ADMINISTRACION DE SUCURSALES"/>
    <s v="OTROS EGRESOS 18"/>
    <s v="OTROS EGRESOS 1.P.O (OR:33/DES:33 TRN:86 PERF:300086 CAU: 18"/>
    <n v="26"/>
    <n v="0"/>
    <s v="CORONADO"/>
    <x v="1"/>
  </r>
  <r>
    <n v="33"/>
    <d v="2018-07-26T00:00:00"/>
    <x v="6"/>
    <x v="6"/>
    <x v="0"/>
    <s v="ADMINISTRACION DE SUCURSALES"/>
    <s v="VIATICOS"/>
    <s v="TRANSACCIONES DEL DIA 07/26/2018SPYRAL - GESTION ADMINISTRATIVA"/>
    <n v="34"/>
    <n v="0"/>
    <s v="CORONADO"/>
    <x v="1"/>
  </r>
  <r>
    <n v="33"/>
    <d v="2018-08-01T00:00:00"/>
    <x v="3"/>
    <x v="3"/>
    <x v="0"/>
    <s v="ADMINISTRACION DE SUCURSALES"/>
    <s v="OTROS EGRESOS 18"/>
    <s v="OTROS EGRESOS 1.P.O (OR:33/DES:33 TRN:86 PERF:300086 CAU: 18"/>
    <n v="26"/>
    <n v="0"/>
    <s v="CORONADO"/>
    <x v="1"/>
  </r>
  <r>
    <n v="33"/>
    <d v="2018-08-02T00:00:00"/>
    <x v="3"/>
    <x v="3"/>
    <x v="0"/>
    <s v="ADMINISTRACION DE SUCURSALES"/>
    <s v="OTROS EGRESOS 18"/>
    <s v="OTROS EGRESOS 1.P.O (OR:33/DES:33 TRN:86 PERF:300086 CAU: 18"/>
    <n v="13"/>
    <n v="0"/>
    <s v="CORONADO"/>
    <x v="1"/>
  </r>
  <r>
    <n v="33"/>
    <d v="2018-08-17T00:00:00"/>
    <x v="3"/>
    <x v="3"/>
    <x v="0"/>
    <s v="ADMINISTRACION DE SUCURSALES"/>
    <s v="VIATICOS"/>
    <s v="TRANSACCIONES DEL DIA 08/17/2018SPYRAL - GESTION ADMINISTRATIVA"/>
    <n v="26"/>
    <n v="0"/>
    <s v="CORONADO"/>
    <x v="1"/>
  </r>
  <r>
    <n v="33"/>
    <d v="2018-09-24T00:00:00"/>
    <x v="4"/>
    <x v="4"/>
    <x v="0"/>
    <s v="ADMINISTRACION DE SUCURSALES"/>
    <s v="VIATICOS"/>
    <s v="TRANSACCIONES DEL DIA 09/24/2018SPYRAL - GESTION ADMINISTRATIVA"/>
    <n v="34"/>
    <n v="0"/>
    <s v="CORONADO"/>
    <x v="1"/>
  </r>
  <r>
    <n v="33"/>
    <d v="2018-09-27T00:00:00"/>
    <x v="4"/>
    <x v="4"/>
    <x v="0"/>
    <s v="ADMINISTRACION DE SUCURSALES"/>
    <s v="OTROS EGRESOS 18"/>
    <s v="OTROS EGRESOS 1.P.O (OR:33/DES:33 TRN:86 PERF:300086 CAU: 18"/>
    <n v="7"/>
    <n v="0"/>
    <s v="CORONADO"/>
    <x v="1"/>
  </r>
  <r>
    <n v="33"/>
    <d v="2018-10-08T00:00:00"/>
    <x v="0"/>
    <x v="0"/>
    <x v="0"/>
    <s v="ADMINISTRACION DE SUCURSALES"/>
    <s v="OTROS EGRESOS 18"/>
    <s v="OTROS EGRESOS 1.P.O (OR:33/DES:33 TRN:86 PERF:300086 CAU: 18"/>
    <n v="9"/>
    <n v="0"/>
    <s v="CORONADO"/>
    <x v="1"/>
  </r>
  <r>
    <n v="33"/>
    <d v="2018-10-09T00:00:00"/>
    <x v="0"/>
    <x v="0"/>
    <x v="0"/>
    <s v="ADMINISTRACION DE SUCURSALES"/>
    <s v="OTROS EGRESOS 18"/>
    <s v="OTROS EGRESOS 1.P.O (OR:33/DES:33 TRN:86 PERF:300086 CAU: 18"/>
    <n v="9"/>
    <n v="0"/>
    <s v="CORONADO"/>
    <x v="1"/>
  </r>
  <r>
    <n v="33"/>
    <d v="2018-10-12T00:00:00"/>
    <x v="0"/>
    <x v="0"/>
    <x v="0"/>
    <s v="ADMINISTRACION DE SUCURSALES"/>
    <s v="OTROS EGRESOS 18"/>
    <s v="OTROS EGRESOS 1.P.O (OR:33/DES:33 TRN:86 PERF:300086 CAU: 18"/>
    <n v="26"/>
    <n v="0"/>
    <s v="CORONADO"/>
    <x v="1"/>
  </r>
  <r>
    <n v="33"/>
    <d v="2018-10-15T00:00:00"/>
    <x v="0"/>
    <x v="0"/>
    <x v="0"/>
    <s v="ADMINISTRACION DE SUCURSALES"/>
    <s v="VIATICOS"/>
    <s v="TRANSACCIONES DEL DIA 10/15/2018SPYRAL - GESTION ADMINISTRATIVA"/>
    <n v="30.4"/>
    <n v="0"/>
    <s v="CORONADO"/>
    <x v="1"/>
  </r>
  <r>
    <n v="33"/>
    <d v="2018-10-27T00:00:00"/>
    <x v="0"/>
    <x v="0"/>
    <x v="0"/>
    <s v="ADMINISTRACION DE SUCURSALES"/>
    <s v="OTROS EGRESOS 18"/>
    <s v="OTROS EGRESOS 1.P.O (OR:33/DES:33 TRN:86 PERF:300086 CAU: 18"/>
    <n v="7"/>
    <n v="0"/>
    <s v="CORONADO"/>
    <x v="1"/>
  </r>
  <r>
    <n v="33"/>
    <d v="2018-11-01T00:00:00"/>
    <x v="5"/>
    <x v="5"/>
    <x v="0"/>
    <s v="ADMINISTRACION DE SUCURSALES"/>
    <s v="OTROS EGRESOS 18"/>
    <s v="OTROS EGRESOS 1.P.O (OR:33/DES:33 TRN:86 PERF:300086 CAU: 18"/>
    <n v="7"/>
    <n v="0"/>
    <s v="CORONADO"/>
    <x v="1"/>
  </r>
  <r>
    <n v="33"/>
    <d v="2018-11-07T00:00:00"/>
    <x v="5"/>
    <x v="5"/>
    <x v="0"/>
    <s v="ADMINISTRACION DE SUCURSALES"/>
    <s v="OTROS EGRESOS 18"/>
    <s v="OTROS EGRESOS 1.P.O (OR:33/DES:33 TRN:86 PERF:300086 CAU: 18"/>
    <n v="26"/>
    <n v="0"/>
    <s v="CORONADO"/>
    <x v="1"/>
  </r>
  <r>
    <n v="33"/>
    <d v="2018-11-22T00:00:00"/>
    <x v="5"/>
    <x v="5"/>
    <x v="0"/>
    <s v="ADMINISTRACION DE SUCURSALES"/>
    <s v="VIATICOS"/>
    <s v="TRANSACCIONES DEL DIA 11/22/2018SPYRAL - GESTION ADMINISTRATIVA"/>
    <n v="34"/>
    <n v="0"/>
    <s v="CORONADO"/>
    <x v="1"/>
  </r>
  <r>
    <n v="33"/>
    <d v="2018-11-30T00:00:00"/>
    <x v="5"/>
    <x v="5"/>
    <x v="0"/>
    <s v="ADMINISTRACION DE SUCURSALES"/>
    <s v="OTROS EGRESOS 18"/>
    <s v="OTROS EGRESOS 1.P.O (OR:33/DES:33 TRN:86 PERF:300086 CAU: 18"/>
    <n v="9"/>
    <n v="0"/>
    <s v="CORONADO"/>
    <x v="1"/>
  </r>
  <r>
    <n v="33"/>
    <d v="2018-12-03T00:00:00"/>
    <x v="1"/>
    <x v="1"/>
    <x v="0"/>
    <s v="ADMINISTRACION DE SUCURSALES"/>
    <s v="OTROS EGRESOS 18"/>
    <s v="OTROS EGRESOS 1.P.O (OR:33/DES:33 TRN:86 PERF:300086 CAU: 18"/>
    <n v="4.5"/>
    <n v="0"/>
    <s v="CORONADO"/>
    <x v="1"/>
  </r>
  <r>
    <n v="33"/>
    <d v="2018-12-22T00:00:00"/>
    <x v="1"/>
    <x v="1"/>
    <x v="0"/>
    <s v="ADMINISTRACION DE SUCURSALES"/>
    <s v="OTROS EGRESOS 18"/>
    <s v="OTROS EGRESOS 1.P.O (OR:33/DES:33 TRN:86 PERF:300086 CAU: 18"/>
    <n v="104"/>
    <n v="0"/>
    <s v="CORONADO"/>
    <x v="1"/>
  </r>
  <r>
    <n v="33"/>
    <d v="2018-12-31T00:00:00"/>
    <x v="1"/>
    <x v="1"/>
    <x v="0"/>
    <s v="ADMINISTRACION DE SUCURSALES"/>
    <s v="CIERRE DE ANIO FISCAL"/>
    <s v="CIERRE_DE_CTAS_NOMINALES"/>
    <n v="0"/>
    <n v="2746.9"/>
    <s v="CORONADO"/>
    <x v="1"/>
  </r>
  <r>
    <n v="33"/>
    <d v="2018-06-01T00:00:00"/>
    <x v="2"/>
    <x v="2"/>
    <x v="0"/>
    <s v="CAJA"/>
    <s v="VIATICOS"/>
    <s v="TRANSACCIONES DEL DIA 06/01/2018SPYRAL - GESTION ADMINISTRATIVA"/>
    <n v="364"/>
    <n v="0"/>
    <s v="CORONADO"/>
    <x v="1"/>
  </r>
  <r>
    <n v="33"/>
    <d v="2018-06-13T00:00:00"/>
    <x v="2"/>
    <x v="2"/>
    <x v="0"/>
    <s v="CAJA"/>
    <s v="VIATICOS"/>
    <s v="TRANSACCIONES DEL DIA 06/13/2018SPYRAL - GESTION ADMINISTRATIVA"/>
    <n v="312"/>
    <n v="0"/>
    <s v="CORONADO"/>
    <x v="1"/>
  </r>
  <r>
    <n v="33"/>
    <d v="2018-06-29T00:00:00"/>
    <x v="2"/>
    <x v="2"/>
    <x v="0"/>
    <s v="CAJA"/>
    <s v="VIATICOS"/>
    <s v="TRANSACCIONES DEL DIA 06/29/2018SPYRAL - GESTION ADMINISTRATIVA"/>
    <n v="338"/>
    <n v="0"/>
    <s v="CORONADO"/>
    <x v="1"/>
  </r>
  <r>
    <n v="33"/>
    <d v="2018-08-16T00:00:00"/>
    <x v="3"/>
    <x v="3"/>
    <x v="0"/>
    <s v="CAJA"/>
    <s v="VIATICOS"/>
    <s v="TRANSACCIONES DEL DIA 08/16/2018SPYRAL - GESTION ADMINISTRATIVA"/>
    <n v="312"/>
    <n v="0"/>
    <s v="CORONADO"/>
    <x v="1"/>
  </r>
  <r>
    <n v="33"/>
    <d v="2018-09-11T00:00:00"/>
    <x v="4"/>
    <x v="4"/>
    <x v="0"/>
    <s v="CAJA"/>
    <s v="VIATICOS"/>
    <s v="TRANSACCIONES DEL DIA 09/11/2018SPYRAL - GESTION ADMINISTRATIVA"/>
    <n v="130"/>
    <n v="0"/>
    <s v="CORONADO"/>
    <x v="1"/>
  </r>
  <r>
    <n v="33"/>
    <d v="2018-09-13T00:00:00"/>
    <x v="4"/>
    <x v="4"/>
    <x v="0"/>
    <s v="CAJA"/>
    <s v="VIATICOS"/>
    <s v="TRANSACCIONES DEL DIA 09/13/2018SPYRAL - GESTION ADMINISTRATIVA"/>
    <n v="130"/>
    <n v="0"/>
    <s v="CORONADO"/>
    <x v="1"/>
  </r>
  <r>
    <n v="33"/>
    <d v="2018-10-01T00:00:00"/>
    <x v="0"/>
    <x v="0"/>
    <x v="0"/>
    <s v="CAJA"/>
    <s v="VIATICOS"/>
    <s v="TRANSACCIONES DEL DIA 10/01/2018SPYRAL - GESTION ADMINISTRATIVA"/>
    <n v="67.599999999999994"/>
    <n v="0"/>
    <s v="CORONADO"/>
    <x v="1"/>
  </r>
  <r>
    <n v="33"/>
    <d v="2018-10-12T00:00:00"/>
    <x v="0"/>
    <x v="0"/>
    <x v="0"/>
    <s v="CAJA"/>
    <s v="VIATICOS"/>
    <s v="TRANSACCIONES DEL DIA 10/12/2018SPYRAL - GESTION ADMINISTRATIVA"/>
    <n v="62.4"/>
    <n v="0"/>
    <s v="CORONADO"/>
    <x v="1"/>
  </r>
  <r>
    <n v="33"/>
    <d v="2018-11-01T00:00:00"/>
    <x v="5"/>
    <x v="5"/>
    <x v="0"/>
    <s v="CAJA"/>
    <s v="VIATICOS"/>
    <s v="TRANSACCIONES DEL DIA 11/01/2018SPYRAL - GESTION ADMINISTRATIVA"/>
    <n v="90"/>
    <n v="0"/>
    <s v="CORONADO"/>
    <x v="1"/>
  </r>
  <r>
    <n v="33"/>
    <d v="2018-11-13T00:00:00"/>
    <x v="5"/>
    <x v="5"/>
    <x v="0"/>
    <s v="CAJA"/>
    <s v="VIATICOS"/>
    <s v="TRANSACCIONES DEL DIA 11/13/2018SPYRAL - GESTION ADMINISTRATIVA"/>
    <n v="108"/>
    <n v="0"/>
    <s v="CORONADO"/>
    <x v="1"/>
  </r>
  <r>
    <n v="33"/>
    <d v="2018-12-31T00:00:00"/>
    <x v="1"/>
    <x v="1"/>
    <x v="0"/>
    <s v="CAJA"/>
    <s v="CIERRE DE ANIO FISCAL"/>
    <s v="CIERRE_DE_CTAS_NOMINALES"/>
    <n v="0"/>
    <n v="2252"/>
    <s v="CORONADO"/>
    <x v="1"/>
  </r>
  <r>
    <n v="33"/>
    <d v="2018-08-16T00:00:00"/>
    <x v="3"/>
    <x v="3"/>
    <x v="0"/>
    <s v="SERVICIOS PERSONALES"/>
    <s v="VIATICOS"/>
    <s v="TRANSACCIONES DEL DIA 08/16/2018SPYRAL - GESTION ADMINISTRATIVA"/>
    <n v="338"/>
    <n v="0"/>
    <s v="CORONADO"/>
    <x v="1"/>
  </r>
  <r>
    <n v="33"/>
    <d v="2018-09-22T00:00:00"/>
    <x v="4"/>
    <x v="4"/>
    <x v="0"/>
    <s v="SERVICIOS PERSONALES"/>
    <s v="VIATICOS"/>
    <s v="TRANSACCIONES DEL DIA 09/22/2018SPYRAL - GESTION ADMINISTRATIVA"/>
    <n v="130"/>
    <n v="0"/>
    <s v="CORONADO"/>
    <x v="1"/>
  </r>
  <r>
    <n v="33"/>
    <d v="2018-12-01T00:00:00"/>
    <x v="1"/>
    <x v="1"/>
    <x v="0"/>
    <s v="SERVICIOS PERSONALES"/>
    <s v="VIATICOS"/>
    <s v="TRANSACCIONES DEL DIA 12/01/2018SPYRAL - GESTION ADMINISTRATIVA"/>
    <n v="312"/>
    <n v="0"/>
    <s v="CORONADO"/>
    <x v="1"/>
  </r>
  <r>
    <n v="33"/>
    <d v="2018-12-13T00:00:00"/>
    <x v="1"/>
    <x v="1"/>
    <x v="0"/>
    <s v="SERVICIOS PERSONALES"/>
    <s v="VIATICOS"/>
    <s v="TRANSACCIONES DEL DIA 12/13/2018SPYRAL - GESTION ADMINISTRATIVA"/>
    <n v="286"/>
    <n v="0"/>
    <s v="CORONADO"/>
    <x v="1"/>
  </r>
  <r>
    <n v="33"/>
    <d v="2018-12-31T00:00:00"/>
    <x v="1"/>
    <x v="1"/>
    <x v="0"/>
    <s v="SERVICIOS PERSONALES"/>
    <s v="CIERRE DE ANIO FISCAL"/>
    <s v="CIERRE_DE_CTAS_NOMINALES"/>
    <n v="0"/>
    <n v="1144"/>
    <s v="CORONADO"/>
    <x v="1"/>
  </r>
  <r>
    <n v="34"/>
    <d v="2018-08-06T00:00:00"/>
    <x v="3"/>
    <x v="3"/>
    <x v="0"/>
    <s v="ADMINISTRACION DE SUCURSALES"/>
    <s v="OTROS EGRESOS 18"/>
    <s v="OTROS EGRESOS 1.P.O (OR:34/DES:34 TRN:86 PERF:300086 CAU: 18"/>
    <n v="1.8"/>
    <n v="0"/>
    <s v="ALBROOK MALL"/>
    <x v="1"/>
  </r>
  <r>
    <n v="34"/>
    <d v="2018-08-07T00:00:00"/>
    <x v="3"/>
    <x v="3"/>
    <x v="0"/>
    <s v="ADMINISTRACION DE SUCURSALES"/>
    <s v="OTROS EGRESOS 18"/>
    <s v="OTROS EGRESOS 1.P.O (OR:34/DES:34 TRN:86 PERF:300086 CAU: 18"/>
    <n v="11.3"/>
    <n v="0"/>
    <s v="ALBROOK MALL"/>
    <x v="1"/>
  </r>
  <r>
    <n v="34"/>
    <d v="2018-08-17T00:00:00"/>
    <x v="3"/>
    <x v="3"/>
    <x v="0"/>
    <s v="ADMINISTRACION DE SUCURSALES"/>
    <s v="VIATICOS"/>
    <s v="TRANSACCIONES DEL DIA 08/17/2018SPYRAL - GESTION ADMINISTRATIVA"/>
    <n v="12"/>
    <n v="0"/>
    <s v="ALBROOK MALL"/>
    <x v="1"/>
  </r>
  <r>
    <n v="34"/>
    <d v="2018-10-15T00:00:00"/>
    <x v="0"/>
    <x v="0"/>
    <x v="0"/>
    <s v="ADMINISTRACION DE SUCURSALES"/>
    <s v="OTROS EGRESOS 18"/>
    <s v="OTROS EGRESOS 1.P.O (OR:34/DES:34 TRN:86 PERF:300086 CAU: 18"/>
    <n v="3"/>
    <n v="0"/>
    <s v="ALBROOK MALL"/>
    <x v="1"/>
  </r>
  <r>
    <n v="34"/>
    <d v="2018-12-28T00:00:00"/>
    <x v="1"/>
    <x v="1"/>
    <x v="0"/>
    <s v="ADMINISTRACION DE SUCURSALES"/>
    <s v="OTROS EGRESOS 18"/>
    <s v="OTROS EGRESOS 1.P.O (OR:34/DES:34 TRN:86 PERF:300086 CAU: 18"/>
    <n v="2.4"/>
    <n v="0"/>
    <s v="ALBROOK MALL"/>
    <x v="1"/>
  </r>
  <r>
    <n v="34"/>
    <d v="2018-12-31T00:00:00"/>
    <x v="1"/>
    <x v="1"/>
    <x v="0"/>
    <s v="ADMINISTRACION DE SUCURSALES"/>
    <s v="CIERRE DE ANIO FISCAL"/>
    <s v="CIERRE_DE_CTAS_NOMINALES"/>
    <n v="0"/>
    <n v="78.78"/>
    <s v="ALBROOK MALL"/>
    <x v="1"/>
  </r>
  <r>
    <n v="35"/>
    <d v="2018-06-28T00:00:00"/>
    <x v="2"/>
    <x v="2"/>
    <x v="0"/>
    <s v="ADMINISTRACION DE SUCURSALES"/>
    <s v="OTROS EGRESOS 18"/>
    <s v="OTROS EGRESOS 1.P.O (OR:35/DES:35 TRN:86 PERF:300086 CAU: 18"/>
    <n v="6"/>
    <n v="0"/>
    <s v="PANAMA PACIFICO"/>
    <x v="1"/>
  </r>
  <r>
    <n v="35"/>
    <d v="2018-07-04T00:00:00"/>
    <x v="6"/>
    <x v="6"/>
    <x v="0"/>
    <s v="ADMINISTRACION DE SUCURSALES"/>
    <s v="OTROS EGRESOS 18"/>
    <s v="OTROS EGRESOS 1.P.O (OR:35/DES:35 TRN:86 PERF:300086 CAU: 18"/>
    <n v="15"/>
    <n v="0"/>
    <s v="PANAMA PACIFICO"/>
    <x v="1"/>
  </r>
  <r>
    <n v="35"/>
    <d v="2018-07-12T00:00:00"/>
    <x v="6"/>
    <x v="6"/>
    <x v="0"/>
    <s v="ADMINISTRACION DE SUCURSALES"/>
    <s v="OTROS EGRESOS 18"/>
    <s v="OTROS EGRESOS 1.P.O (OR:35/DES:35 TRN:86 PERF:300086 CAU: 18"/>
    <n v="15"/>
    <n v="0"/>
    <s v="PANAMA PACIFICO"/>
    <x v="1"/>
  </r>
  <r>
    <n v="35"/>
    <d v="2018-07-26T00:00:00"/>
    <x v="6"/>
    <x v="6"/>
    <x v="0"/>
    <s v="ADMINISTRACION DE SUCURSALES"/>
    <s v="OTROS EGRESOS 18"/>
    <s v="OTROS EGRESOS 1.P.O (OR:35/DES:35 TRN:86 PERF:300086 CAU: 18"/>
    <n v="6"/>
    <n v="0"/>
    <s v="PANAMA PACIFICO"/>
    <x v="1"/>
  </r>
  <r>
    <n v="35"/>
    <d v="2018-08-04T00:00:00"/>
    <x v="3"/>
    <x v="3"/>
    <x v="0"/>
    <s v="ADMINISTRACION DE SUCURSALES"/>
    <s v="OTROS EGRESOS 18"/>
    <s v="OTROS EGRESOS 1.P.O (OR:35/DES:35 TRN:86 PERF:300086 CAU: 18"/>
    <n v="25"/>
    <n v="0"/>
    <s v="PANAMA PACIFICO"/>
    <x v="1"/>
  </r>
  <r>
    <n v="35"/>
    <d v="2018-08-28T00:00:00"/>
    <x v="3"/>
    <x v="3"/>
    <x v="0"/>
    <s v="ADMINISTRACION DE SUCURSALES"/>
    <s v="OTROS EGRESOS 18"/>
    <s v="OTROS EGRESOS 1.P.O (OR:35/DES:35 TRN:86 PERF:300086 CAU: 18"/>
    <n v="15"/>
    <n v="0"/>
    <s v="PANAMA PACIFICO"/>
    <x v="1"/>
  </r>
  <r>
    <n v="35"/>
    <d v="2018-09-12T00:00:00"/>
    <x v="4"/>
    <x v="4"/>
    <x v="0"/>
    <s v="ADMINISTRACION DE SUCURSALES"/>
    <s v="OTROS EGRESOS 18"/>
    <s v="OTROS EGRESOS 1.P.O (OR:35/DES:35 TRN:86 PERF:300086 CAU: 18"/>
    <n v="25"/>
    <n v="0"/>
    <s v="PANAMA PACIFICO"/>
    <x v="1"/>
  </r>
  <r>
    <n v="35"/>
    <d v="2018-10-04T00:00:00"/>
    <x v="0"/>
    <x v="0"/>
    <x v="0"/>
    <s v="ADMINISTRACION DE SUCURSALES"/>
    <s v="VIATICOS"/>
    <s v="TRANSACCIONES DEL DIA 10/04/2018SPYRAL - GESTION ADMINISTRATIVA"/>
    <n v="38"/>
    <n v="0"/>
    <s v="PANAMA PACIFICO"/>
    <x v="1"/>
  </r>
  <r>
    <n v="35"/>
    <d v="2018-10-09T00:00:00"/>
    <x v="0"/>
    <x v="0"/>
    <x v="0"/>
    <s v="ADMINISTRACION DE SUCURSALES"/>
    <s v="OTROS EGRESOS 18"/>
    <s v="OTROS EGRESOS 1.P.O (OR:35/DES:35 TRN:86 PERF:300086 CAU: 18"/>
    <n v="6"/>
    <n v="0"/>
    <s v="PANAMA PACIFICO"/>
    <x v="1"/>
  </r>
  <r>
    <n v="35"/>
    <d v="2018-11-01T00:00:00"/>
    <x v="5"/>
    <x v="5"/>
    <x v="0"/>
    <s v="ADMINISTRACION DE SUCURSALES"/>
    <s v="OTROS EGRESOS 18"/>
    <s v="OTROS EGRESOS 1.P.O (OR:35/DES:35 TRN:86 PERF:300086 CAU: 18"/>
    <n v="25"/>
    <n v="0"/>
    <s v="PANAMA PACIFICO"/>
    <x v="1"/>
  </r>
  <r>
    <n v="35"/>
    <d v="2018-11-09T00:00:00"/>
    <x v="5"/>
    <x v="5"/>
    <x v="0"/>
    <s v="ADMINISTRACION DE SUCURSALES"/>
    <s v="OTROS EGRESOS 18"/>
    <s v="OTROS EGRESOS 1.P.O (OR:35/DES:35 TRN:86 PERF:300086 CAU: 18"/>
    <n v="15"/>
    <n v="0"/>
    <s v="PANAMA PACIFICO"/>
    <x v="1"/>
  </r>
  <r>
    <n v="35"/>
    <d v="2018-11-30T00:00:00"/>
    <x v="5"/>
    <x v="5"/>
    <x v="0"/>
    <s v="ADMINISTRACION DE SUCURSALES"/>
    <s v="OTROS EGRESOS 18"/>
    <s v="OTROS EGRESOS 1.P.O (OR:35/DES:35 TRN:86 PERF:300086 CAU: 18"/>
    <n v="25"/>
    <n v="0"/>
    <s v="PANAMA PACIFICO"/>
    <x v="1"/>
  </r>
  <r>
    <n v="35"/>
    <d v="2018-12-19T00:00:00"/>
    <x v="1"/>
    <x v="1"/>
    <x v="0"/>
    <s v="ADMINISTRACION DE SUCURSALES"/>
    <s v="OTROS EGRESOS 18"/>
    <s v="OTROS EGRESOS 1.P.O (OR:35/DES:35 TRN:86 PERF:300086 CAU: 18"/>
    <n v="15"/>
    <n v="0"/>
    <s v="PANAMA PACIFICO"/>
    <x v="1"/>
  </r>
  <r>
    <n v="35"/>
    <d v="2018-12-31T00:00:00"/>
    <x v="1"/>
    <x v="1"/>
    <x v="0"/>
    <s v="ADMINISTRACION DE SUCURSALES"/>
    <s v="CIERRE DE ANIO FISCAL"/>
    <s v="CIERRE_DE_CTAS_NOMINALES"/>
    <n v="0"/>
    <n v="452.75"/>
    <s v="PANAMA PACIFICO"/>
    <x v="1"/>
  </r>
  <r>
    <n v="37"/>
    <d v="2018-06-05T00:00:00"/>
    <x v="2"/>
    <x v="2"/>
    <x v="0"/>
    <s v="ADMINISTRACION DE SUCURSALES"/>
    <s v="OTROS EGRESOS 18"/>
    <s v="OTROS EGRESOS 1.P.O (OR:37/DES:37 TRN:86 PERF:300086 CAU: 18"/>
    <n v="1.25"/>
    <n v="0"/>
    <s v="PENONOME"/>
    <x v="1"/>
  </r>
  <r>
    <n v="37"/>
    <d v="2018-06-08T00:00:00"/>
    <x v="2"/>
    <x v="2"/>
    <x v="0"/>
    <s v="ADMINISTRACION DE SUCURSALES"/>
    <s v="OTROS EGRESOS 18"/>
    <s v="OTROS EGRESOS 1.P.O (OR:37/DES:37 TRN:86 PERF:300086 CAU: 18"/>
    <n v="2.25"/>
    <n v="0"/>
    <s v="PENONOME"/>
    <x v="1"/>
  </r>
  <r>
    <n v="37"/>
    <d v="2018-07-20T00:00:00"/>
    <x v="6"/>
    <x v="6"/>
    <x v="0"/>
    <s v="ADMINISTRACION DE SUCURSALES"/>
    <s v="VIATICOS"/>
    <s v="TRANSACCIONES DEL DIA 07/20/2018SPYRAL - GESTION ADMINISTRATIVA"/>
    <n v="124"/>
    <n v="0"/>
    <s v="PENONOME"/>
    <x v="1"/>
  </r>
  <r>
    <n v="37"/>
    <d v="2018-08-13T00:00:00"/>
    <x v="3"/>
    <x v="3"/>
    <x v="0"/>
    <s v="ADMINISTRACION DE SUCURSALES"/>
    <s v="OTROS EGRESOS 18"/>
    <s v="OTROS EGRESOS 1.P.O (OR:37/DES:37 TRN:86 PERF:300086 CAU: 18"/>
    <n v="2.1"/>
    <n v="0"/>
    <s v="PENONOME"/>
    <x v="1"/>
  </r>
  <r>
    <n v="37"/>
    <d v="2018-09-01T00:00:00"/>
    <x v="4"/>
    <x v="4"/>
    <x v="0"/>
    <s v="ADMINISTRACION DE SUCURSALES"/>
    <s v="VIATICOS"/>
    <s v="TRANSACCIONES DEL DIA 09/01/2018SPYRAL - GESTION ADMINISTRATIVA"/>
    <n v="234"/>
    <n v="0"/>
    <s v="PENONOME"/>
    <x v="1"/>
  </r>
  <r>
    <n v="37"/>
    <d v="2018-10-25T00:00:00"/>
    <x v="0"/>
    <x v="0"/>
    <x v="0"/>
    <s v="ADMINISTRACION DE SUCURSALES"/>
    <s v="OTROS EGRESOS 18"/>
    <s v="OTROS EGRESOS 1.P.O (OR:37/DES:37 TRN:86 PERF:300086 CAU: 18"/>
    <n v="5.5"/>
    <n v="0"/>
    <s v="PENONOME"/>
    <x v="1"/>
  </r>
  <r>
    <n v="37"/>
    <d v="2018-12-31T00:00:00"/>
    <x v="1"/>
    <x v="1"/>
    <x v="0"/>
    <s v="ADMINISTRACION DE SUCURSALES"/>
    <s v="CIERRE DE ANIO FISCAL"/>
    <s v="CIERRE_DE_CTAS_NOMINALES"/>
    <n v="0"/>
    <n v="436.8"/>
    <s v="PENONOME"/>
    <x v="1"/>
  </r>
  <r>
    <n v="37"/>
    <d v="2018-06-01T00:00:00"/>
    <x v="2"/>
    <x v="2"/>
    <x v="0"/>
    <s v="CAJA"/>
    <s v="VIATICOS"/>
    <s v="TRANSACCIONES DEL DIA 06/01/2018SPYRAL - GESTION ADMINISTRATIVA"/>
    <n v="252"/>
    <n v="0"/>
    <s v="PENONOME"/>
    <x v="1"/>
  </r>
  <r>
    <n v="37"/>
    <d v="2018-06-13T00:00:00"/>
    <x v="2"/>
    <x v="2"/>
    <x v="0"/>
    <s v="CAJA"/>
    <s v="VIATICOS"/>
    <s v="TRANSACCIONES DEL DIA 06/13/2018SPYRAL - GESTION ADMINISTRATIVA"/>
    <n v="216"/>
    <n v="0"/>
    <s v="PENONOME"/>
    <x v="1"/>
  </r>
  <r>
    <n v="37"/>
    <d v="2018-08-09T00:00:00"/>
    <x v="3"/>
    <x v="3"/>
    <x v="0"/>
    <s v="CAJA"/>
    <s v="VIATICOS"/>
    <s v="TRANSACCIONES DEL DIA 08/09/2018SPYRAL - GESTION ADMINISTRATIVA"/>
    <n v="126"/>
    <n v="0"/>
    <s v="PENONOME"/>
    <x v="1"/>
  </r>
  <r>
    <n v="37"/>
    <d v="2018-09-13T00:00:00"/>
    <x v="4"/>
    <x v="4"/>
    <x v="0"/>
    <s v="CAJA"/>
    <s v="VIATICOS"/>
    <s v="TRANSACCIONES DEL DIA 09/13/2018SPYRAL - GESTION ADMINISTRATIVA"/>
    <n v="216"/>
    <n v="0"/>
    <s v="PENONOME"/>
    <x v="1"/>
  </r>
  <r>
    <n v="37"/>
    <d v="2018-11-01T00:00:00"/>
    <x v="5"/>
    <x v="5"/>
    <x v="0"/>
    <s v="CAJA"/>
    <s v="VIATICOS"/>
    <s v="TRANSACCIONES DEL DIA 11/01/2018SPYRAL - GESTION ADMINISTRATIVA"/>
    <n v="180"/>
    <n v="0"/>
    <s v="PENONOME"/>
    <x v="1"/>
  </r>
  <r>
    <n v="37"/>
    <d v="2018-11-13T00:00:00"/>
    <x v="5"/>
    <x v="5"/>
    <x v="0"/>
    <s v="CAJA"/>
    <s v="VIATICOS"/>
    <s v="TRANSACCIONES DEL DIA 11/13/2018SPYRAL - GESTION ADMINISTRATIVA"/>
    <n v="216"/>
    <n v="0"/>
    <s v="PENONOME"/>
    <x v="1"/>
  </r>
  <r>
    <n v="37"/>
    <d v="2018-12-31T00:00:00"/>
    <x v="1"/>
    <x v="1"/>
    <x v="0"/>
    <s v="CAJA"/>
    <s v="CIERRE DE ANIO FISCAL"/>
    <s v="CIERRE_DE_CTAS_NOMINALES"/>
    <n v="0"/>
    <n v="1620"/>
    <s v="PENONOME"/>
    <x v="1"/>
  </r>
  <r>
    <n v="37"/>
    <d v="2018-07-25T00:00:00"/>
    <x v="6"/>
    <x v="6"/>
    <x v="0"/>
    <s v="SERVICIOS PERSONALES"/>
    <s v="VIATICOS"/>
    <s v="TRANSACCIONES DEL DIA 07/25/2018SPYRAL - GESTION ADMINISTRATIVA"/>
    <n v="136.5"/>
    <n v="0"/>
    <s v="PENONOME"/>
    <x v="1"/>
  </r>
  <r>
    <n v="37"/>
    <d v="2018-12-31T00:00:00"/>
    <x v="1"/>
    <x v="1"/>
    <x v="0"/>
    <s v="SERVICIOS PERSONALES"/>
    <s v="CIERRE DE ANIO FISCAL"/>
    <s v="CIERRE_DE_CTAS_NOMINALES"/>
    <n v="0"/>
    <n v="586.5"/>
    <s v="PENONOME"/>
    <x v="1"/>
  </r>
  <r>
    <n v="38"/>
    <d v="2018-06-27T00:00:00"/>
    <x v="2"/>
    <x v="2"/>
    <x v="0"/>
    <s v="ADMINISTRACION DE SUCURSALES"/>
    <s v="OTROS EGRESOS 18"/>
    <s v="OTROS EGRESOS 1.P.O (OR:38/DES:38 TRN:86 PERF:300086 CAU: 18"/>
    <n v="17.399999999999999"/>
    <n v="0"/>
    <s v="ALBROOK"/>
    <x v="1"/>
  </r>
  <r>
    <n v="38"/>
    <d v="2018-07-10T00:00:00"/>
    <x v="6"/>
    <x v="6"/>
    <x v="0"/>
    <s v="ADMINISTRACION DE SUCURSALES"/>
    <s v="OTROS EGRESOS 18"/>
    <s v="OTROS EGRESOS 1.P.O (OR:38/DES:38 TRN:86 PERF:300086 CAU: 18"/>
    <n v="5.63"/>
    <n v="0"/>
    <s v="ALBROOK"/>
    <x v="1"/>
  </r>
  <r>
    <n v="38"/>
    <d v="2018-07-25T00:00:00"/>
    <x v="6"/>
    <x v="6"/>
    <x v="0"/>
    <s v="ADMINISTRACION DE SUCURSALES"/>
    <s v="OTROS EGRESOS 18"/>
    <s v="OTROS EGRESOS 1.P.O (OR:38/DES:38 TRN:86 PERF:300086 CAU: 18"/>
    <n v="17.399999999999999"/>
    <n v="0"/>
    <s v="ALBROOK"/>
    <x v="1"/>
  </r>
  <r>
    <n v="38"/>
    <d v="2018-07-27T00:00:00"/>
    <x v="6"/>
    <x v="6"/>
    <x v="0"/>
    <s v="ADMINISTRACION DE SUCURSALES"/>
    <s v="OTROS EGRESOS 18"/>
    <s v="OTROS EGRESOS 1.P.O (OR:38/DES:38 TRN:86 PERF:300086 CAU: 18"/>
    <n v="3"/>
    <n v="0"/>
    <s v="ALBROOK"/>
    <x v="1"/>
  </r>
  <r>
    <n v="38"/>
    <d v="2018-08-27T00:00:00"/>
    <x v="3"/>
    <x v="3"/>
    <x v="0"/>
    <s v="ADMINISTRACION DE SUCURSALES"/>
    <s v="OTROS EGRESOS 18"/>
    <s v="OTROS EGRESOS 1.P.O (OR:38/DES:38 TRN:86 PERF:300086 CAU: 18"/>
    <n v="17.399999999999999"/>
    <n v="0"/>
    <s v="ALBROOK"/>
    <x v="1"/>
  </r>
  <r>
    <n v="38"/>
    <d v="2018-08-31T00:00:00"/>
    <x v="3"/>
    <x v="3"/>
    <x v="0"/>
    <s v="ADMINISTRACION DE SUCURSALES"/>
    <s v="OTROS EGRESOS 18"/>
    <s v="OTROS EGRESOS 1.P.O (OR:38/DES:38 TRN:86 PERF:300086 CAU: 18"/>
    <n v="1.8"/>
    <n v="0"/>
    <s v="ALBROOK"/>
    <x v="1"/>
  </r>
  <r>
    <n v="38"/>
    <d v="2018-09-21T00:00:00"/>
    <x v="4"/>
    <x v="4"/>
    <x v="0"/>
    <s v="ADMINISTRACION DE SUCURSALES"/>
    <s v="OTROS EGRESOS 18"/>
    <s v="OTROS EGRESOS 1.P.O (OR:38/DES:38 TRN:86 PERF:300086 CAU: 18"/>
    <n v="17.399999999999999"/>
    <n v="0"/>
    <s v="ALBROOK"/>
    <x v="1"/>
  </r>
  <r>
    <n v="38"/>
    <d v="2018-12-31T00:00:00"/>
    <x v="1"/>
    <x v="1"/>
    <x v="0"/>
    <s v="ADMINISTRACION DE SUCURSALES"/>
    <s v="OTROS EGRESOS 18"/>
    <s v="OTROS EGRESOS 1.P.O (OR:38/DES:38 TRN:86 PERF:300086 CAU: 18"/>
    <n v="8.6999999999999993"/>
    <n v="0"/>
    <s v="ALBROOK"/>
    <x v="1"/>
  </r>
  <r>
    <n v="38"/>
    <d v="2018-12-31T00:00:00"/>
    <x v="1"/>
    <x v="1"/>
    <x v="0"/>
    <s v="ADMINISTRACION DE SUCURSALES"/>
    <s v="CIERRE DE ANIO FISCAL"/>
    <s v="CIERRE_DE_CTAS_NOMINALES"/>
    <n v="0"/>
    <n v="240.13"/>
    <s v="ALBROOK"/>
    <x v="1"/>
  </r>
  <r>
    <n v="38"/>
    <d v="2018-06-05T00:00:00"/>
    <x v="2"/>
    <x v="2"/>
    <x v="0"/>
    <s v="CAJA"/>
    <s v="VIATICOS"/>
    <s v="TRANSACCIONES DEL DIA 06/05/2018SPYRAL - GESTION ADMINISTRATIVA"/>
    <n v="113.1"/>
    <n v="0"/>
    <s v="ALBROOK"/>
    <x v="1"/>
  </r>
  <r>
    <n v="38"/>
    <d v="2018-07-06T00:00:00"/>
    <x v="6"/>
    <x v="6"/>
    <x v="0"/>
    <s v="CAJA"/>
    <s v="VIATICOS"/>
    <s v="TRANSACCIONES DEL DIA 07/06/2018SPYRAL - GESTION ADMINISTRATIVA"/>
    <n v="147.9"/>
    <n v="0"/>
    <s v="ALBROOK"/>
    <x v="1"/>
  </r>
  <r>
    <n v="38"/>
    <d v="2018-08-08T00:00:00"/>
    <x v="3"/>
    <x v="3"/>
    <x v="0"/>
    <s v="CAJA"/>
    <s v="VIATICOS"/>
    <s v="TRANSACCIONES DEL DIA 08/08/2018SPYRAL - GESTION ADMINISTRATIVA"/>
    <n v="147.9"/>
    <n v="0"/>
    <s v="ALBROOK"/>
    <x v="1"/>
  </r>
  <r>
    <n v="38"/>
    <d v="2018-09-07T00:00:00"/>
    <x v="4"/>
    <x v="4"/>
    <x v="0"/>
    <s v="CAJA"/>
    <s v="VIATICOS"/>
    <s v="TRANSACCIONES DEL DIA 09/07/2018SPYRAL - GESTION ADMINISTRATIVA"/>
    <n v="165.3"/>
    <n v="0"/>
    <s v="ALBROOK"/>
    <x v="1"/>
  </r>
  <r>
    <n v="38"/>
    <d v="2018-10-04T00:00:00"/>
    <x v="0"/>
    <x v="0"/>
    <x v="0"/>
    <s v="CAJA"/>
    <s v="VIATICOS"/>
    <s v="TRANSACCIONES DEL DIA 10/04/2018SPYRAL - GESTION ADMINISTRATIVA"/>
    <n v="95.7"/>
    <n v="0"/>
    <s v="ALBROOK"/>
    <x v="1"/>
  </r>
  <r>
    <n v="38"/>
    <d v="2018-10-08T00:00:00"/>
    <x v="0"/>
    <x v="0"/>
    <x v="0"/>
    <s v="CAJA"/>
    <s v="VIATICOS"/>
    <s v="TRANSACCIONES DEL DIA 10/08/2018SPYRAL - GESTION ADMINISTRATIVA"/>
    <n v="43.5"/>
    <n v="0"/>
    <s v="ALBROOK"/>
    <x v="1"/>
  </r>
  <r>
    <n v="38"/>
    <d v="2018-11-12T00:00:00"/>
    <x v="5"/>
    <x v="5"/>
    <x v="0"/>
    <s v="CAJA"/>
    <s v="VIATICOS"/>
    <s v="TRANSACCIONES DEL DIA 11/12/2018SPYRAL - GESTION ADMINISTRATIVA"/>
    <n v="165.3"/>
    <n v="0"/>
    <s v="ALBROOK"/>
    <x v="1"/>
  </r>
  <r>
    <n v="38"/>
    <d v="2018-12-06T00:00:00"/>
    <x v="1"/>
    <x v="1"/>
    <x v="0"/>
    <s v="CAJA"/>
    <s v="VIATICOS"/>
    <s v="TRANSACCIONES DEL DIA 12/06/2018SPYRAL - GESTION ADMINISTRATIVA"/>
    <n v="147.9"/>
    <n v="0"/>
    <s v="ALBROOK"/>
    <x v="1"/>
  </r>
  <r>
    <n v="38"/>
    <d v="2018-12-31T00:00:00"/>
    <x v="1"/>
    <x v="1"/>
    <x v="0"/>
    <s v="CAJA"/>
    <s v="CIERRE DE ANIO FISCAL"/>
    <s v="CIERRE_DE_CTAS_NOMINALES"/>
    <n v="0"/>
    <n v="1487.7"/>
    <s v="ALBROOK"/>
    <x v="1"/>
  </r>
  <r>
    <n v="39"/>
    <d v="2018-07-19T00:00:00"/>
    <x v="6"/>
    <x v="6"/>
    <x v="0"/>
    <s v="ADMINISTRACION DE SUCURSALES"/>
    <s v="OTROS EGRESOS 18"/>
    <s v="OTROS EGRESOS 1.P.O (OR:39/DES:39 TRN:86 PERF:300086 CAU: 18"/>
    <n v="5"/>
    <n v="0"/>
    <s v="SUCURSAL DE VISTA ALEGRE"/>
    <x v="1"/>
  </r>
  <r>
    <n v="39"/>
    <d v="2018-08-09T00:00:00"/>
    <x v="3"/>
    <x v="3"/>
    <x v="0"/>
    <s v="ADMINISTRACION DE SUCURSALES"/>
    <s v="OTROS EGRESOS 18"/>
    <s v="OTROS EGRESOS 1.P.O (OR:39/DES:39 TRN:86 PERF:300086 CAU: 18"/>
    <n v="4.5"/>
    <n v="0"/>
    <s v="SUCURSAL DE VISTA ALEGRE"/>
    <x v="1"/>
  </r>
  <r>
    <n v="39"/>
    <d v="2018-09-22T00:00:00"/>
    <x v="4"/>
    <x v="4"/>
    <x v="0"/>
    <s v="ADMINISTRACION DE SUCURSALES"/>
    <s v="OTROS EGRESOS 18"/>
    <s v="OTROS EGRESOS 1.P.O (OR:39/DES:39 TRN:86 PERF:300086 CAU: 18"/>
    <n v="6"/>
    <n v="0"/>
    <s v="SUCURSAL DE VISTA ALEGRE"/>
    <x v="1"/>
  </r>
  <r>
    <n v="39"/>
    <d v="2018-09-24T00:00:00"/>
    <x v="4"/>
    <x v="4"/>
    <x v="0"/>
    <s v="ADMINISTRACION DE SUCURSALES"/>
    <s v="OTROS EGRESOS 18"/>
    <s v="OTROS EGRESOS 1.P.O (OR:39/DES:39 TRN:86 PERF:300086 CAU: 18"/>
    <n v="3.5"/>
    <n v="0"/>
    <s v="SUCURSAL DE VISTA ALEGRE"/>
    <x v="1"/>
  </r>
  <r>
    <n v="39"/>
    <d v="2018-10-22T00:00:00"/>
    <x v="0"/>
    <x v="0"/>
    <x v="0"/>
    <s v="ADMINISTRACION DE SUCURSALES"/>
    <s v="OTROS EGRESOS 18"/>
    <s v="OTROS EGRESOS 1.P.O (OR:39/DES:39 TRN:86 PERF:300086 CAU: 18"/>
    <n v="5"/>
    <n v="0"/>
    <s v="SUCURSAL DE VISTA ALEGRE"/>
    <x v="1"/>
  </r>
  <r>
    <n v="39"/>
    <d v="2018-12-31T00:00:00"/>
    <x v="1"/>
    <x v="1"/>
    <x v="0"/>
    <s v="ADMINISTRACION DE SUCURSALES"/>
    <s v="CIERRE DE ANIO FISCAL"/>
    <s v="CIERRE_DE_CTAS_NOMINALES"/>
    <n v="0"/>
    <n v="84.25"/>
    <s v="SUCURSAL DE VISTA ALEGRE"/>
    <x v="1"/>
  </r>
  <r>
    <n v="39"/>
    <d v="2018-12-31T00:00:00"/>
    <x v="1"/>
    <x v="1"/>
    <x v="0"/>
    <s v="SERVICIOS PERSONALES"/>
    <s v="CIERRE DE ANIO FISCAL"/>
    <s v="CIERRE_DE_CTAS_NOMINALES"/>
    <n v="0"/>
    <n v="8"/>
    <s v="SUCURSAL DE VISTA ALEGRE"/>
    <x v="1"/>
  </r>
  <r>
    <n v="40"/>
    <d v="2018-06-23T00:00:00"/>
    <x v="2"/>
    <x v="2"/>
    <x v="0"/>
    <s v="ADMINISTRACION DE SUCURSALES"/>
    <s v="OTROS EGRESOS 18"/>
    <s v="OTROS EGRESOS 1.P.O (OR:40/DES:40 TRN:86 PERF:300086 CAU: 18"/>
    <n v="14"/>
    <n v="0"/>
    <s v="LAS TABLAS"/>
    <x v="1"/>
  </r>
  <r>
    <n v="40"/>
    <d v="2018-07-12T00:00:00"/>
    <x v="6"/>
    <x v="6"/>
    <x v="0"/>
    <s v="ADMINISTRACION DE SUCURSALES"/>
    <s v="VIATICOS"/>
    <s v="TRANSACCIONES DEL DIA 07/12/2018SPYRAL - GESTION ADMINISTRATIVA"/>
    <n v="221"/>
    <n v="0"/>
    <s v="LAS TABLAS"/>
    <x v="1"/>
  </r>
  <r>
    <n v="40"/>
    <d v="2018-07-18T00:00:00"/>
    <x v="6"/>
    <x v="6"/>
    <x v="0"/>
    <s v="ADMINISTRACION DE SUCURSALES"/>
    <s v="OTROS EGRESOS 18"/>
    <s v="OTROS EGRESOS 1.P.O (OR:40/DES:40 TRN:86 PERF:300086 CAU: 18"/>
    <n v="22.8"/>
    <n v="0"/>
    <s v="LAS TABLAS"/>
    <x v="1"/>
  </r>
  <r>
    <n v="40"/>
    <d v="2018-07-21T00:00:00"/>
    <x v="6"/>
    <x v="6"/>
    <x v="0"/>
    <s v="ADMINISTRACION DE SUCURSALES"/>
    <s v="OTROS EGRESOS 18"/>
    <s v="OTROS EGRESOS 1.P.O (OR:40/DES:40 TRN:86 PERF:300086 CAU: 18"/>
    <n v="16.5"/>
    <n v="0"/>
    <s v="LAS TABLAS"/>
    <x v="1"/>
  </r>
  <r>
    <n v="40"/>
    <d v="2018-07-31T00:00:00"/>
    <x v="6"/>
    <x v="6"/>
    <x v="0"/>
    <s v="ADMINISTRACION DE SUCURSALES"/>
    <s v="OTROS EGRESOS 18"/>
    <s v="OTROS EGRESOS 1.P.O (OR:40/DES:40 TRN:86 PERF:300086 CAU: 18"/>
    <n v="13"/>
    <n v="0"/>
    <s v="LAS TABLAS"/>
    <x v="1"/>
  </r>
  <r>
    <n v="40"/>
    <d v="2018-08-04T00:00:00"/>
    <x v="3"/>
    <x v="3"/>
    <x v="0"/>
    <s v="ADMINISTRACION DE SUCURSALES"/>
    <s v="OTROS EGRESOS 18"/>
    <s v="OTROS EGRESOS 1.P.O (OR:40/DES:40 TRN:86 PERF:300086 CAU: 18"/>
    <n v="42"/>
    <n v="0"/>
    <s v="LAS TABLAS"/>
    <x v="1"/>
  </r>
  <r>
    <n v="40"/>
    <d v="2018-08-14T00:00:00"/>
    <x v="3"/>
    <x v="3"/>
    <x v="0"/>
    <s v="ADMINISTRACION DE SUCURSALES"/>
    <s v="OTROS EGRESOS 18"/>
    <s v="OTROS EGRESOS 1.P.O (OR:40/DES:40 TRN:86 PERF:300086 CAU: 18"/>
    <n v="3"/>
    <n v="0"/>
    <s v="LAS TABLAS"/>
    <x v="1"/>
  </r>
  <r>
    <n v="40"/>
    <d v="2018-08-20T00:00:00"/>
    <x v="3"/>
    <x v="3"/>
    <x v="0"/>
    <s v="ADMINISTRACION DE SUCURSALES"/>
    <s v="OTROS EGRESOS 18"/>
    <s v="OTROS EGRESOS 1.P.O (OR:40/DES:40 TRN:86 PERF:300086 CAU: 18"/>
    <n v="14"/>
    <n v="0"/>
    <s v="LAS TABLAS"/>
    <x v="1"/>
  </r>
  <r>
    <n v="40"/>
    <d v="2018-08-25T00:00:00"/>
    <x v="3"/>
    <x v="3"/>
    <x v="0"/>
    <s v="ADMINISTRACION DE SUCURSALES"/>
    <s v="OTROS EGRESOS 18"/>
    <s v="OTROS EGRESOS 1.P.O (OR:40/DES:40 TRN:86 PERF:300086 CAU: 18"/>
    <n v="14"/>
    <n v="0"/>
    <s v="LAS TABLAS"/>
    <x v="1"/>
  </r>
  <r>
    <n v="40"/>
    <d v="2018-09-01T00:00:00"/>
    <x v="4"/>
    <x v="4"/>
    <x v="0"/>
    <s v="ADMINISTRACION DE SUCURSALES"/>
    <s v="VIATICOS"/>
    <s v="TRANSACCIONES DEL DIA 09/01/2018SPYRAL - GESTION ADMINISTRATIVA"/>
    <n v="154"/>
    <n v="0"/>
    <s v="LAS TABLAS"/>
    <x v="1"/>
  </r>
  <r>
    <n v="40"/>
    <d v="2018-10-26T00:00:00"/>
    <x v="0"/>
    <x v="0"/>
    <x v="0"/>
    <s v="ADMINISTRACION DE SUCURSALES"/>
    <s v="VIATICOS"/>
    <s v="TRANSACCIONES DEL DIA 10/26/2018SPYRAL - GESTION ADMINISTRATIVA"/>
    <n v="27.84"/>
    <n v="0"/>
    <s v="LAS TABLAS"/>
    <x v="1"/>
  </r>
  <r>
    <n v="40"/>
    <d v="2018-12-31T00:00:00"/>
    <x v="1"/>
    <x v="1"/>
    <x v="0"/>
    <s v="ADMINISTRACION DE SUCURSALES"/>
    <s v="CIERRE DE ANIO FISCAL"/>
    <s v="CIERRE_DE_CTAS_NOMINALES"/>
    <n v="0"/>
    <n v="654.14"/>
    <s v="LAS TABLAS"/>
    <x v="1"/>
  </r>
  <r>
    <n v="40"/>
    <d v="2018-06-29T00:00:00"/>
    <x v="2"/>
    <x v="2"/>
    <x v="0"/>
    <s v="CAJA"/>
    <s v="VIATICOS"/>
    <s v="TRANSACCIONES DEL DIA 06/29/2018SPYRAL - GESTION ADMINISTRATIVA"/>
    <n v="39"/>
    <n v="0"/>
    <s v="LAS TABLAS"/>
    <x v="1"/>
  </r>
  <r>
    <n v="40"/>
    <d v="2018-10-04T00:00:00"/>
    <x v="0"/>
    <x v="0"/>
    <x v="0"/>
    <s v="CAJA"/>
    <s v="VIATICOS"/>
    <s v="TRANSACCIONES DEL DIA 10/04/2018SPYRAL - GESTION ADMINISTRATIVA"/>
    <n v="91"/>
    <n v="0"/>
    <s v="LAS TABLAS"/>
    <x v="1"/>
  </r>
  <r>
    <n v="40"/>
    <d v="2018-10-23T00:00:00"/>
    <x v="0"/>
    <x v="0"/>
    <x v="0"/>
    <s v="CAJA"/>
    <s v="VIATICOS"/>
    <s v="TRANSACCIONES DEL DIA 10/23/2018SPYRAL - GESTION ADMINISTRATIVA"/>
    <n v="91"/>
    <n v="0"/>
    <s v="LAS TABLAS"/>
    <x v="1"/>
  </r>
  <r>
    <n v="40"/>
    <d v="2018-12-31T00:00:00"/>
    <x v="1"/>
    <x v="1"/>
    <x v="0"/>
    <s v="CAJA"/>
    <s v="CIERRE DE ANIO FISCAL"/>
    <s v="CIERRE_DE_CTAS_NOMINALES"/>
    <n v="0"/>
    <n v="221"/>
    <s v="LAS TABLAS"/>
    <x v="1"/>
  </r>
  <r>
    <n v="40"/>
    <d v="2018-06-29T00:00:00"/>
    <x v="2"/>
    <x v="2"/>
    <x v="0"/>
    <s v="SERVICIOS PERSONALES"/>
    <s v="VIATICOS"/>
    <s v="TRANSACCIONES DEL DIA 06/29/2018SPYRAL - GESTION ADMINISTRATIVA"/>
    <n v="182"/>
    <n v="0"/>
    <s v="LAS TABLAS"/>
    <x v="1"/>
  </r>
  <r>
    <n v="40"/>
    <d v="2018-08-16T00:00:00"/>
    <x v="3"/>
    <x v="3"/>
    <x v="0"/>
    <s v="SERVICIOS PERSONALES"/>
    <s v="VIATICOS"/>
    <s v="TRANSACCIONES DEL DIA 08/16/2018SPYRAL - GESTION ADMINISTRATIVA"/>
    <n v="182"/>
    <n v="0"/>
    <s v="LAS TABLAS"/>
    <x v="1"/>
  </r>
  <r>
    <n v="40"/>
    <d v="2018-09-13T00:00:00"/>
    <x v="4"/>
    <x v="4"/>
    <x v="0"/>
    <s v="SERVICIOS PERSONALES"/>
    <s v="VIATICOS"/>
    <s v="TRANSACCIONES DEL DIA 09/13/2018SPYRAL - GESTION ADMINISTRATIVA"/>
    <n v="168"/>
    <n v="0"/>
    <s v="LAS TABLAS"/>
    <x v="1"/>
  </r>
  <r>
    <n v="40"/>
    <d v="2018-12-31T00:00:00"/>
    <x v="1"/>
    <x v="1"/>
    <x v="0"/>
    <s v="SERVICIOS PERSONALES"/>
    <s v="CIERRE DE ANIO FISCAL"/>
    <s v="CIERRE_DE_CTAS_NOMINALES"/>
    <n v="0"/>
    <n v="718"/>
    <s v="LAS TABLAS"/>
    <x v="1"/>
  </r>
  <r>
    <n v="41"/>
    <d v="2018-08-08T00:00:00"/>
    <x v="3"/>
    <x v="3"/>
    <x v="0"/>
    <s v="ADMINISTRACION DE SUCURSALES"/>
    <s v="OTROS EGRESOS 18"/>
    <s v="OTROS EGRESOS 1.P.O (OR:41/DES:41 TRN:86 PERF:300086 CAU: 18"/>
    <n v="9.5500000000000007"/>
    <n v="0"/>
    <s v="24 DE DICIEMBRE"/>
    <x v="1"/>
  </r>
  <r>
    <n v="41"/>
    <d v="2018-08-31T00:00:00"/>
    <x v="3"/>
    <x v="3"/>
    <x v="0"/>
    <s v="ADMINISTRACION DE SUCURSALES"/>
    <s v="OTROS EGRESOS 18"/>
    <s v="OTROS EGRESOS 1.P.O (OR:41/DES:41 TRN:86 PERF:300086 CAU: 18"/>
    <n v="14.55"/>
    <n v="0"/>
    <s v="24 DE DICIEMBRE"/>
    <x v="1"/>
  </r>
  <r>
    <n v="41"/>
    <d v="2018-10-09T00:00:00"/>
    <x v="0"/>
    <x v="0"/>
    <x v="0"/>
    <s v="ADMINISTRACION DE SUCURSALES"/>
    <s v="OTROS EGRESOS 18"/>
    <s v="OTROS EGRESOS 1.P.O (OR:41/DES:41 TRN:86 PERF:300086 CAU: 18"/>
    <n v="14.35"/>
    <n v="0"/>
    <s v="24 DE DICIEMBRE"/>
    <x v="1"/>
  </r>
  <r>
    <n v="41"/>
    <d v="2018-12-31T00:00:00"/>
    <x v="1"/>
    <x v="1"/>
    <x v="0"/>
    <s v="ADMINISTRACION DE SUCURSALES"/>
    <s v="CIERRE DE ANIO FISCAL"/>
    <s v="CIERRE_DE_CTAS_NOMINALES"/>
    <n v="0"/>
    <n v="48"/>
    <s v="24 DE DICIEMBRE"/>
    <x v="1"/>
  </r>
  <r>
    <n v="42"/>
    <d v="2018-07-30T00:00:00"/>
    <x v="6"/>
    <x v="6"/>
    <x v="0"/>
    <s v="ADMINISTRACION DE SUCURSALES"/>
    <s v="VIATICOS"/>
    <s v="TRANSACCIONES DEL DIA 07/30/2018SPYRAL - GESTION ADMINISTRATIVA"/>
    <n v="25"/>
    <n v="0"/>
    <s v="DAVID - TERRONAL"/>
    <x v="1"/>
  </r>
  <r>
    <n v="42"/>
    <d v="2018-12-31T00:00:00"/>
    <x v="1"/>
    <x v="1"/>
    <x v="0"/>
    <s v="ADMINISTRACION DE SUCURSALES"/>
    <s v="CIERRE DE ANIO FISCAL"/>
    <s v="CIERRE_DE_CTAS_NOMINALES"/>
    <n v="0"/>
    <n v="25"/>
    <s v="DAVID - TERRONAL"/>
    <x v="1"/>
  </r>
  <r>
    <n v="43"/>
    <d v="2018-07-11T00:00:00"/>
    <x v="6"/>
    <x v="6"/>
    <x v="0"/>
    <s v="ADMINISTRACION DE SUCURSALES"/>
    <s v="OTROS EGRESOS 18"/>
    <s v="OTROS EGRESOS 1.P.O (OR:43/DES:43 TRN:86 PERF:300086 CAU: 18"/>
    <n v="1.8"/>
    <n v="0"/>
    <s v="COSTA DEL ESTE"/>
    <x v="1"/>
  </r>
  <r>
    <n v="43"/>
    <d v="2018-08-15T00:00:00"/>
    <x v="3"/>
    <x v="3"/>
    <x v="0"/>
    <s v="ADMINISTRACION DE SUCURSALES"/>
    <s v="OTROS EGRESOS 18"/>
    <s v="OTROS EGRESOS 1.P.O (OR:43/DES:43 TRN:86 PERF:300086 CAU: 18"/>
    <n v="7.35"/>
    <n v="0"/>
    <s v="COSTA DEL ESTE"/>
    <x v="1"/>
  </r>
  <r>
    <n v="43"/>
    <d v="2018-09-11T00:00:00"/>
    <x v="4"/>
    <x v="4"/>
    <x v="0"/>
    <s v="ADMINISTRACION DE SUCURSALES"/>
    <s v="OTROS EGRESOS 18"/>
    <s v="OTROS EGRESOS 1.P.O (OR:43/DES:43 TRN:86 PERF:300086 CAU: 18"/>
    <n v="7.35"/>
    <n v="0"/>
    <s v="COSTA DEL ESTE"/>
    <x v="1"/>
  </r>
  <r>
    <n v="43"/>
    <d v="2018-12-06T00:00:00"/>
    <x v="1"/>
    <x v="1"/>
    <x v="0"/>
    <s v="ADMINISTRACION DE SUCURSALES"/>
    <s v="OTROS EGRESOS 18"/>
    <s v="OTROS EGRESOS 1.P.O (OR:43/DES:43 TRN:86 PERF:300086 CAU: 18"/>
    <n v="6.85"/>
    <n v="0"/>
    <s v="COSTA DEL ESTE"/>
    <x v="1"/>
  </r>
  <r>
    <n v="43"/>
    <d v="2018-12-10T00:00:00"/>
    <x v="1"/>
    <x v="1"/>
    <x v="0"/>
    <s v="ADMINISTRACION DE SUCURSALES"/>
    <s v="OTROS EGRESOS 18"/>
    <s v="OTROS EGRESOS 1.P.O (OR:43/DES:43 TRN:86 PERF:300086 CAU: 18"/>
    <n v="6.85"/>
    <n v="0"/>
    <s v="COSTA DEL ESTE"/>
    <x v="1"/>
  </r>
  <r>
    <n v="43"/>
    <d v="2018-12-31T00:00:00"/>
    <x v="1"/>
    <x v="1"/>
    <x v="0"/>
    <s v="ADMINISTRACION DE SUCURSALES"/>
    <s v="CIERRE DE ANIO FISCAL"/>
    <s v="CIERRE_DE_CTAS_NOMINALES"/>
    <n v="0"/>
    <n v="78.5"/>
    <s v="COSTA DEL ESTE"/>
    <x v="1"/>
  </r>
  <r>
    <n v="44"/>
    <d v="2018-10-23T00:00:00"/>
    <x v="0"/>
    <x v="0"/>
    <x v="0"/>
    <s v="ADMINISTRACION DE SUCURSALES"/>
    <s v="OTROS EGRESOS 18"/>
    <s v="OTROS EGRESOS 1.P.O (OR:44/DES:44 TRN:86 PERF:300086 CAU: 18"/>
    <n v="9.1999999999999993"/>
    <n v="0"/>
    <s v="MULTI PLAZA"/>
    <x v="1"/>
  </r>
  <r>
    <n v="44"/>
    <d v="2018-12-31T00:00:00"/>
    <x v="1"/>
    <x v="1"/>
    <x v="0"/>
    <s v="ADMINISTRACION DE SUCURSALES"/>
    <s v="CIERRE DE ANIO FISCAL"/>
    <s v="CIERRE_DE_CTAS_NOMINALES"/>
    <n v="0"/>
    <n v="46.55"/>
    <s v="MULTI PLAZA"/>
    <x v="1"/>
  </r>
  <r>
    <n v="46"/>
    <d v="2018-08-17T00:00:00"/>
    <x v="3"/>
    <x v="3"/>
    <x v="0"/>
    <s v="ADMINISTRACION DE SUCURSALES"/>
    <s v="VIATICOS"/>
    <s v="TRANSACCIONES DEL DIA 08/17/2018SPYRAL - GESTION ADMINISTRATIVA"/>
    <n v="12"/>
    <n v="0"/>
    <s v="TERMINAL DE ALBROOK"/>
    <x v="1"/>
  </r>
  <r>
    <n v="46"/>
    <d v="2018-11-07T00:00:00"/>
    <x v="5"/>
    <x v="5"/>
    <x v="0"/>
    <s v="ADMINISTRACION DE SUCURSALES"/>
    <s v="OTROS EGRESOS 18"/>
    <s v="OTROS EGRESOS 1.P.O (OR:46/DES:46 TRN:86 PERF:300086 CAU: 18"/>
    <n v="8.6999999999999993"/>
    <n v="0"/>
    <s v="TERMINAL DE ALBROOK"/>
    <x v="1"/>
  </r>
  <r>
    <n v="46"/>
    <d v="2018-12-31T00:00:00"/>
    <x v="1"/>
    <x v="1"/>
    <x v="0"/>
    <s v="ADMINISTRACION DE SUCURSALES"/>
    <s v="CIERRE DE ANIO FISCAL"/>
    <s v="CIERRE_DE_CTAS_NOMINALES"/>
    <n v="0"/>
    <n v="99.8"/>
    <s v="TERMINAL DE ALBROOK"/>
    <x v="1"/>
  </r>
  <r>
    <n v="46"/>
    <d v="2018-12-31T00:00:00"/>
    <x v="1"/>
    <x v="1"/>
    <x v="0"/>
    <s v="SERVICIOS PERSONALES"/>
    <s v="CIERRE DE ANIO FISCAL"/>
    <s v="CIERRE_DE_CTAS_NOMINALES"/>
    <n v="0"/>
    <n v="11.3"/>
    <s v="TERMINAL DE ALBROOK"/>
    <x v="1"/>
  </r>
  <r>
    <n v="47"/>
    <d v="2018-09-21T00:00:00"/>
    <x v="4"/>
    <x v="4"/>
    <x v="0"/>
    <s v="ADMINISTRACION DE SUCURSALES"/>
    <s v="VIATICOS"/>
    <s v="TRANSACCIONES DEL DIA 09/21/2018SPYRAL - GESTION ADMINISTRATIVA"/>
    <n v="132"/>
    <n v="0"/>
    <s v="CONCEPCION"/>
    <x v="1"/>
  </r>
  <r>
    <n v="47"/>
    <d v="2018-10-05T00:00:00"/>
    <x v="0"/>
    <x v="0"/>
    <x v="0"/>
    <s v="ADMINISTRACION DE SUCURSALES"/>
    <s v="VIATICOS 2"/>
    <s v="TRANSACCIONES DEL DIA 10/05/2018SPYRAL - GESTION ADMINISTRATIVA"/>
    <n v="178"/>
    <n v="0"/>
    <s v="CONCEPCION"/>
    <x v="1"/>
  </r>
  <r>
    <n v="47"/>
    <d v="2018-10-06T00:00:00"/>
    <x v="0"/>
    <x v="0"/>
    <x v="0"/>
    <s v="ADMINISTRACION DE SUCURSALES"/>
    <s v="OTROS EGRESOS 18"/>
    <s v="OTROS EGRESOS 1.P.O (OR:47/DES:47 TRN:86 PERF:300086 CAU: 18"/>
    <n v="11.25"/>
    <n v="0"/>
    <s v="CONCEPCION"/>
    <x v="1"/>
  </r>
  <r>
    <n v="47"/>
    <d v="2018-10-22T00:00:00"/>
    <x v="0"/>
    <x v="0"/>
    <x v="0"/>
    <s v="ADMINISTRACION DE SUCURSALES"/>
    <s v="VIATICOS"/>
    <s v="TRANSACCIONES DEL DIA 10/22/2018SPYRAL - GESTION ADMINISTRATIVA"/>
    <n v="245.24"/>
    <n v="0"/>
    <s v="CONCEPCION"/>
    <x v="1"/>
  </r>
  <r>
    <n v="47"/>
    <d v="2018-10-22T00:00:00"/>
    <x v="0"/>
    <x v="0"/>
    <x v="0"/>
    <s v="ADMINISTRACION DE SUCURSALES"/>
    <s v="NC VIATICOS"/>
    <s v="TRANSACCIONES DEL DIA 10/22/2018SPYRAL - GESTION ADMINISTRATIVA"/>
    <n v="0"/>
    <n v="122.62"/>
    <s v="CONCEPCION"/>
    <x v="1"/>
  </r>
  <r>
    <n v="47"/>
    <d v="2018-11-19T00:00:00"/>
    <x v="5"/>
    <x v="5"/>
    <x v="0"/>
    <s v="ADMINISTRACION DE SUCURSALES"/>
    <s v="VIATICOS"/>
    <s v="TRANSACCIONES DEL DIA 11/19/2018SPYRAL - GESTION ADMINISTRATIVA"/>
    <n v="65"/>
    <n v="0"/>
    <s v="CONCEPCION"/>
    <x v="1"/>
  </r>
  <r>
    <n v="47"/>
    <d v="2018-11-20T00:00:00"/>
    <x v="5"/>
    <x v="5"/>
    <x v="0"/>
    <s v="ADMINISTRACION DE SUCURSALES"/>
    <s v="VIATICOS"/>
    <s v="TRANSACCIONES DEL DIA 11/20/2018SPYRAL - GESTION ADMINISTRATIVA"/>
    <n v="88"/>
    <n v="0"/>
    <s v="CONCEPCION"/>
    <x v="1"/>
  </r>
  <r>
    <n v="47"/>
    <d v="2018-11-29T00:00:00"/>
    <x v="5"/>
    <x v="5"/>
    <x v="0"/>
    <s v="ADMINISTRACION DE SUCURSALES"/>
    <s v="OTROS EGRESOS 18"/>
    <s v="OTROS EGRESOS 1.P.O (OR:47/DES:47 TRN:86 PERF:300086 CAU: 18"/>
    <n v="22.5"/>
    <n v="0"/>
    <s v="CONCEPCION"/>
    <x v="1"/>
  </r>
  <r>
    <n v="47"/>
    <d v="2018-12-10T00:00:00"/>
    <x v="1"/>
    <x v="1"/>
    <x v="0"/>
    <s v="ADMINISTRACION DE SUCURSALES"/>
    <s v="VIATICOS 2"/>
    <s v="TRANSACCIONES DEL DIA 12/10/2018SPYRAL - GESTION ADMINISTRATIVA"/>
    <n v="185.85"/>
    <n v="0"/>
    <s v="CONCEPCION"/>
    <x v="1"/>
  </r>
  <r>
    <n v="47"/>
    <d v="2018-12-12T00:00:00"/>
    <x v="1"/>
    <x v="1"/>
    <x v="0"/>
    <s v="ADMINISTRACION DE SUCURSALES"/>
    <s v="VIATICOS"/>
    <s v="TRANSACCIONES DEL DIA 12/12/2018SPYRAL - GESTION ADMINISTRATIVA"/>
    <n v="183.93"/>
    <n v="0"/>
    <s v="CONCEPCION"/>
    <x v="1"/>
  </r>
  <r>
    <n v="47"/>
    <d v="2018-12-31T00:00:00"/>
    <x v="1"/>
    <x v="1"/>
    <x v="0"/>
    <s v="ADMINISTRACION DE SUCURSALES"/>
    <s v="CIERRE DE ANIO FISCAL"/>
    <s v="CIERRE_DE_CTAS_NOMINALES"/>
    <n v="0"/>
    <n v="1544.15"/>
    <s v="CONCEPCION"/>
    <x v="1"/>
  </r>
  <r>
    <n v="48"/>
    <d v="2018-06-19T00:00:00"/>
    <x v="2"/>
    <x v="2"/>
    <x v="0"/>
    <s v="ADMINISTRACION DE SUCURSALES"/>
    <s v="OTROS EGRESOS 18"/>
    <s v="OTROS EGRESOS 1.P.O (OR:48/DES:48 TRN:86 PERF:300086 CAU: 18"/>
    <n v="22"/>
    <n v="0"/>
    <s v="BOQUETE"/>
    <x v="1"/>
  </r>
  <r>
    <n v="48"/>
    <d v="2018-06-21T00:00:00"/>
    <x v="2"/>
    <x v="2"/>
    <x v="0"/>
    <s v="ADMINISTRACION DE SUCURSALES"/>
    <s v="OTROS EGRESOS 18"/>
    <s v="OTROS EGRESOS 1.P.O (OR:48/DES:48 TRN:86 PERF:300086 CAU: 18"/>
    <n v="22"/>
    <n v="0"/>
    <s v="BOQUETE"/>
    <x v="1"/>
  </r>
  <r>
    <n v="48"/>
    <d v="2018-06-27T00:00:00"/>
    <x v="2"/>
    <x v="2"/>
    <x v="0"/>
    <s v="ADMINISTRACION DE SUCURSALES"/>
    <s v="OTROS EGRESOS 18"/>
    <s v="OTROS EGRESOS 1.P.O (OR:48/DES:48 TRN:86 PERF:300086 CAU: 18"/>
    <n v="22"/>
    <n v="0"/>
    <s v="BOQUETE"/>
    <x v="1"/>
  </r>
  <r>
    <n v="48"/>
    <d v="2018-08-02T00:00:00"/>
    <x v="3"/>
    <x v="3"/>
    <x v="0"/>
    <s v="ADMINISTRACION DE SUCURSALES"/>
    <s v="VIATICOS"/>
    <s v="TRANSACCIONES DEL DIA 08/02/2018SPYRAL - GESTION ADMINISTRATIVA"/>
    <n v="286"/>
    <n v="0"/>
    <s v="BOQUETE"/>
    <x v="1"/>
  </r>
  <r>
    <n v="48"/>
    <d v="2018-08-03T00:00:00"/>
    <x v="3"/>
    <x v="3"/>
    <x v="0"/>
    <s v="ADMINISTRACION DE SUCURSALES"/>
    <s v="OTROS EGRESOS 18"/>
    <s v="OTROS EGRESOS 1.P.O (OR:48/DES:48 TRN:86 PERF:300086 CAU: 18"/>
    <n v="22"/>
    <n v="0"/>
    <s v="BOQUETE"/>
    <x v="1"/>
  </r>
  <r>
    <n v="48"/>
    <d v="2018-08-04T00:00:00"/>
    <x v="3"/>
    <x v="3"/>
    <x v="0"/>
    <s v="ADMINISTRACION DE SUCURSALES"/>
    <s v="OTROS EGRESOS 18"/>
    <s v="OTROS EGRESOS 1.P.O (OR:48/DES:48 TRN:86 PERF:300086 CAU: 18"/>
    <n v="22"/>
    <n v="0"/>
    <s v="BOQUETE"/>
    <x v="1"/>
  </r>
  <r>
    <n v="48"/>
    <d v="2018-08-17T00:00:00"/>
    <x v="3"/>
    <x v="3"/>
    <x v="0"/>
    <s v="ADMINISTRACION DE SUCURSALES"/>
    <s v="NC VIATICOS"/>
    <s v="TRANSACCIONES DEL DIA 08/17/2018SPYRAL - GESTION ADMINISTRATIVA"/>
    <n v="136.61000000000001"/>
    <n v="0"/>
    <s v="BOQUETE"/>
    <x v="1"/>
  </r>
  <r>
    <n v="48"/>
    <d v="2018-08-28T00:00:00"/>
    <x v="3"/>
    <x v="3"/>
    <x v="0"/>
    <s v="ADMINISTRACION DE SUCURSALES"/>
    <s v="NC VIATICOS"/>
    <s v="TRANSACCIONES DEL DIA 08/28/2018SPYRAL - GESTION ADMINISTRATIVA"/>
    <n v="0"/>
    <n v="22"/>
    <s v="BOQUETE"/>
    <x v="1"/>
  </r>
  <r>
    <n v="48"/>
    <d v="2018-09-04T00:00:00"/>
    <x v="4"/>
    <x v="4"/>
    <x v="0"/>
    <s v="ADMINISTRACION DE SUCURSALES"/>
    <s v="VIATICOS"/>
    <s v="TRANSACCIONES DEL DIA 09/04/2018SPYRAL - GESTION ADMINISTRATIVA"/>
    <n v="286"/>
    <n v="0"/>
    <s v="BOQUETE"/>
    <x v="1"/>
  </r>
  <r>
    <n v="48"/>
    <d v="2018-10-01T00:00:00"/>
    <x v="0"/>
    <x v="0"/>
    <x v="0"/>
    <s v="ADMINISTRACION DE SUCURSALES"/>
    <s v="VIATICOS"/>
    <s v="TRANSACCIONES DEL DIA 10/01/2018SPYRAL - GESTION ADMINISTRATIVA"/>
    <n v="286"/>
    <n v="0"/>
    <s v="BOQUETE"/>
    <x v="1"/>
  </r>
  <r>
    <n v="48"/>
    <d v="2018-10-11T00:00:00"/>
    <x v="0"/>
    <x v="0"/>
    <x v="0"/>
    <s v="ADMINISTRACION DE SUCURSALES"/>
    <s v="VIATICOS"/>
    <s v="TRANSACCIONES DEL DIA 10/11/2018SPYRAL - GESTION ADMINISTRATIVA"/>
    <n v="132"/>
    <n v="0"/>
    <s v="BOQUETE"/>
    <x v="1"/>
  </r>
  <r>
    <n v="48"/>
    <d v="2018-10-30T00:00:00"/>
    <x v="0"/>
    <x v="0"/>
    <x v="0"/>
    <s v="ADMINISTRACION DE SUCURSALES"/>
    <s v="OTROS EGRESOS 18"/>
    <s v="OTROS EGRESOS 1.P.O (OR:48/DES:48 TRN:86 PERF:300086 CAU: 18"/>
    <n v="22"/>
    <n v="0"/>
    <s v="BOQUETE"/>
    <x v="1"/>
  </r>
  <r>
    <n v="48"/>
    <d v="2018-11-21T00:00:00"/>
    <x v="5"/>
    <x v="5"/>
    <x v="0"/>
    <s v="ADMINISTRACION DE SUCURSALES"/>
    <s v="OTROS EGRESOS 18"/>
    <s v="OTROS EGRESOS 1.P.O (OR:48/DES:48 TRN:86 PERF:300086 CAU: 18"/>
    <n v="22"/>
    <n v="0"/>
    <s v="BOQUETE"/>
    <x v="1"/>
  </r>
  <r>
    <n v="48"/>
    <d v="2018-12-12T00:00:00"/>
    <x v="1"/>
    <x v="1"/>
    <x v="0"/>
    <s v="ADMINISTRACION DE SUCURSALES"/>
    <s v="OTROS EGRESOS 18"/>
    <s v="OTROS EGRESOS 1.P.O (OR:48/DES:48 TRN:86 PERF:300086 CAU: 18"/>
    <n v="22"/>
    <n v="0"/>
    <s v="BOQUETE"/>
    <x v="1"/>
  </r>
  <r>
    <n v="48"/>
    <d v="2018-12-14T00:00:00"/>
    <x v="1"/>
    <x v="1"/>
    <x v="0"/>
    <s v="ADMINISTRACION DE SUCURSALES"/>
    <s v="OTROS EGRESOS 18"/>
    <s v="OTROS EGRESOS 1.P.O (OR:48/DES:48 TRN:86 PERF:300086 CAU: 18"/>
    <n v="22"/>
    <n v="0"/>
    <s v="BOQUETE"/>
    <x v="1"/>
  </r>
  <r>
    <n v="48"/>
    <d v="2018-12-31T00:00:00"/>
    <x v="1"/>
    <x v="1"/>
    <x v="0"/>
    <s v="ADMINISTRACION DE SUCURSALES"/>
    <s v="CIERRE DE ANIO FISCAL"/>
    <s v="CIERRE_DE_CTAS_NOMINALES"/>
    <n v="0"/>
    <n v="1698.61"/>
    <s v="BOQUETE"/>
    <x v="1"/>
  </r>
  <r>
    <n v="48"/>
    <d v="2018-12-31T00:00:00"/>
    <x v="1"/>
    <x v="1"/>
    <x v="0"/>
    <s v="CAJA"/>
    <s v="CIERRE DE ANIO FISCAL"/>
    <s v="CIERRE_DE_CTAS_NOMINALES"/>
    <n v="0"/>
    <n v="968"/>
    <s v="BOQUETE"/>
    <x v="1"/>
  </r>
  <r>
    <n v="48"/>
    <d v="2018-12-31T00:00:00"/>
    <x v="1"/>
    <x v="1"/>
    <x v="0"/>
    <s v="SERVICIOS PERSONALES"/>
    <s v="CIERRE DE ANIO FISCAL"/>
    <s v="CIERRE_DE_CTAS_NOMINALES"/>
    <n v="0"/>
    <n v="550"/>
    <s v="BOQUETE"/>
    <x v="1"/>
  </r>
  <r>
    <n v="49"/>
    <d v="2018-12-12T00:00:00"/>
    <x v="1"/>
    <x v="1"/>
    <x v="0"/>
    <s v="ADMINISTRACION DE SUCURSALES"/>
    <s v="VIATICOS"/>
    <s v="TRANSACCIONES DEL DIA 12/12/2018SPYRAL - GESTION ADMINISTRATIVA"/>
    <n v="3.15"/>
    <n v="0"/>
    <s v="BRISAS DEL GOLF"/>
    <x v="1"/>
  </r>
  <r>
    <n v="49"/>
    <d v="2018-12-31T00:00:00"/>
    <x v="1"/>
    <x v="1"/>
    <x v="0"/>
    <s v="ADMINISTRACION DE SUCURSALES"/>
    <s v="CIERRE DE ANIO FISCAL"/>
    <s v="CIERRE_DE_CTAS_NOMINALES"/>
    <n v="0"/>
    <n v="20"/>
    <s v="BRISAS DEL GOLF"/>
    <x v="1"/>
  </r>
  <r>
    <n v="49"/>
    <d v="2018-12-31T00:00:00"/>
    <x v="1"/>
    <x v="1"/>
    <x v="0"/>
    <s v="CAJA"/>
    <s v="CIERRE DE ANIO FISCAL"/>
    <s v="CIERRE_DE_CTAS_NOMINALES"/>
    <n v="0"/>
    <n v="47.4"/>
    <s v="BRISAS DEL GOLF"/>
    <x v="1"/>
  </r>
  <r>
    <n v="49"/>
    <d v="2018-10-08T00:00:00"/>
    <x v="0"/>
    <x v="0"/>
    <x v="0"/>
    <s v="SERVICIOS PERSONALES"/>
    <s v="VIATICOS"/>
    <s v="TRANSACCIONES DEL DIA 10/08/2018SPYRAL - GESTION ADMINISTRATIVA"/>
    <n v="6.95"/>
    <n v="0"/>
    <s v="BRISAS DEL GOLF"/>
    <x v="1"/>
  </r>
  <r>
    <n v="49"/>
    <d v="2018-10-24T00:00:00"/>
    <x v="0"/>
    <x v="0"/>
    <x v="0"/>
    <s v="SERVICIOS PERSONALES"/>
    <s v="VIATICOS"/>
    <s v="TRANSACCIONES DEL DIA 10/24/2018SPYRAL - GESTION ADMINISTRATIVA"/>
    <n v="10.8"/>
    <n v="0"/>
    <s v="BRISAS DEL GOLF"/>
    <x v="1"/>
  </r>
  <r>
    <n v="49"/>
    <d v="2018-11-09T00:00:00"/>
    <x v="5"/>
    <x v="5"/>
    <x v="0"/>
    <s v="SERVICIOS PERSONALES"/>
    <s v="VIATICOS"/>
    <s v="TRANSACCIONES DEL DIA 11/09/2018SPYRAL - GESTION ADMINISTRATIVA"/>
    <n v="6.3"/>
    <n v="0"/>
    <s v="BRISAS DEL GOLF"/>
    <x v="1"/>
  </r>
  <r>
    <n v="49"/>
    <d v="2018-12-06T00:00:00"/>
    <x v="1"/>
    <x v="1"/>
    <x v="0"/>
    <s v="SERVICIOS PERSONALES"/>
    <s v="VIATICOS"/>
    <s v="TRANSACCIONES DEL DIA 12/06/2018SPYRAL - GESTION ADMINISTRATIVA"/>
    <n v="3.15"/>
    <n v="0"/>
    <s v="BRISAS DEL GOLF"/>
    <x v="1"/>
  </r>
  <r>
    <n v="49"/>
    <d v="2018-12-31T00:00:00"/>
    <x v="1"/>
    <x v="1"/>
    <x v="0"/>
    <s v="SERVICIOS PERSONALES"/>
    <s v="CIERRE DE ANIO FISCAL"/>
    <s v="CIERRE_DE_CTAS_NOMINALES"/>
    <n v="0"/>
    <n v="27.2"/>
    <s v="BRISAS DEL GOLF"/>
    <x v="1"/>
  </r>
  <r>
    <n v="51"/>
    <d v="2018-06-08T00:00:00"/>
    <x v="2"/>
    <x v="2"/>
    <x v="0"/>
    <s v="ADMINISTRACION DE SUCURSALES"/>
    <s v="OTROS EGRESOS 18"/>
    <s v="OTROS EGRESOS 1.P.O (OR:51/DES:51 TRN:86 PERF:300086 CAU: 18"/>
    <n v="6.6"/>
    <n v="0"/>
    <s v="PUENTE CENTENARIO"/>
    <x v="1"/>
  </r>
  <r>
    <n v="51"/>
    <d v="2018-06-12T00:00:00"/>
    <x v="2"/>
    <x v="2"/>
    <x v="0"/>
    <s v="ADMINISTRACION DE SUCURSALES"/>
    <s v="OTROS EGRESOS 18"/>
    <s v="OTROS EGRESOS 1.P.O (OR:51/DES:51 TRN:86 PERF:300086 CAU: 18"/>
    <n v="3.15"/>
    <n v="0"/>
    <s v="PUENTE CENTENARIO"/>
    <x v="1"/>
  </r>
  <r>
    <n v="51"/>
    <d v="2018-06-14T00:00:00"/>
    <x v="2"/>
    <x v="2"/>
    <x v="0"/>
    <s v="ADMINISTRACION DE SUCURSALES"/>
    <s v="OTROS EGRESOS 18"/>
    <s v="OTROS EGRESOS 1.P.O (OR:51/DES:51 TRN:86 PERF:300086 CAU: 18"/>
    <n v="4.75"/>
    <n v="0"/>
    <s v="PUENTE CENTENARIO"/>
    <x v="1"/>
  </r>
  <r>
    <n v="51"/>
    <d v="2018-06-29T00:00:00"/>
    <x v="2"/>
    <x v="2"/>
    <x v="0"/>
    <s v="ADMINISTRACION DE SUCURSALES"/>
    <s v="OTROS EGRESOS 18"/>
    <s v="OTROS EGRESOS 1.P.O (OR:51/DES:51 TRN:86 PERF:300086 CAU: 18"/>
    <n v="3.7"/>
    <n v="0"/>
    <s v="PUENTE CENTENARIO"/>
    <x v="1"/>
  </r>
  <r>
    <n v="51"/>
    <d v="2018-08-01T00:00:00"/>
    <x v="3"/>
    <x v="3"/>
    <x v="0"/>
    <s v="ADMINISTRACION DE SUCURSALES"/>
    <s v="OTROS EGRESOS 18"/>
    <s v="OTROS EGRESOS 1.P.O (OR:51/DES:51 TRN:86 PERF:300086 CAU: 18"/>
    <n v="3.7"/>
    <n v="0"/>
    <s v="PUENTE CENTENARIO"/>
    <x v="1"/>
  </r>
  <r>
    <n v="51"/>
    <d v="2018-08-06T00:00:00"/>
    <x v="3"/>
    <x v="3"/>
    <x v="0"/>
    <s v="ADMINISTRACION DE SUCURSALES"/>
    <s v="OTROS EGRESOS 18"/>
    <s v="OTROS EGRESOS 1.P.O (OR:51/DES:51 TRN:86 PERF:300086 CAU: 18"/>
    <n v="3.15"/>
    <n v="0"/>
    <s v="PUENTE CENTENARIO"/>
    <x v="1"/>
  </r>
  <r>
    <n v="51"/>
    <d v="2018-09-07T00:00:00"/>
    <x v="4"/>
    <x v="4"/>
    <x v="0"/>
    <s v="ADMINISTRACION DE SUCURSALES"/>
    <s v="OTROS EGRESOS 18"/>
    <s v="OTROS EGRESOS 1.P.O (OR:51/DES:51 TRN:86 PERF:300086 CAU: 18"/>
    <n v="3.15"/>
    <n v="0"/>
    <s v="PUENTE CENTENARIO"/>
    <x v="1"/>
  </r>
  <r>
    <n v="51"/>
    <d v="2018-10-08T00:00:00"/>
    <x v="0"/>
    <x v="0"/>
    <x v="0"/>
    <s v="ADMINISTRACION DE SUCURSALES"/>
    <s v="OTROS EGRESOS 18"/>
    <s v="OTROS EGRESOS 1.P.O (OR:51/DES:51 TRN:86 PERF:300086 CAU: 18"/>
    <n v="3.15"/>
    <n v="0"/>
    <s v="PUENTE CENTENARIO"/>
    <x v="1"/>
  </r>
  <r>
    <n v="51"/>
    <d v="2018-10-15T00:00:00"/>
    <x v="0"/>
    <x v="0"/>
    <x v="0"/>
    <s v="ADMINISTRACION DE SUCURSALES"/>
    <s v="OTROS EGRESOS 18"/>
    <s v="OTROS EGRESOS 1.P.O (OR:51/DES:51 TRN:86 PERF:300086 CAU: 18"/>
    <n v="3.15"/>
    <n v="0"/>
    <s v="PUENTE CENTENARIO"/>
    <x v="1"/>
  </r>
  <r>
    <n v="51"/>
    <d v="2018-10-24T00:00:00"/>
    <x v="0"/>
    <x v="0"/>
    <x v="0"/>
    <s v="ADMINISTRACION DE SUCURSALES"/>
    <s v="OTROS EGRESOS 18"/>
    <s v="OTROS EGRESOS 1.P.O (OR:51/DES:51 TRN:86 PERF:300086 CAU: 18"/>
    <n v="6.3"/>
    <n v="0"/>
    <s v="PUENTE CENTENARIO"/>
    <x v="1"/>
  </r>
  <r>
    <n v="51"/>
    <d v="2018-11-21T00:00:00"/>
    <x v="5"/>
    <x v="5"/>
    <x v="0"/>
    <s v="ADMINISTRACION DE SUCURSALES"/>
    <s v="OTROS EGRESOS 18"/>
    <s v="OTROS EGRESOS 1.P.O (OR:51/DES:51 TRN:86 PERF:300086 CAU: 18"/>
    <n v="4.75"/>
    <n v="0"/>
    <s v="PUENTE CENTENARIO"/>
    <x v="1"/>
  </r>
  <r>
    <n v="51"/>
    <d v="2018-12-03T00:00:00"/>
    <x v="1"/>
    <x v="1"/>
    <x v="0"/>
    <s v="ADMINISTRACION DE SUCURSALES"/>
    <s v="OTROS EGRESOS 18"/>
    <s v="OTROS EGRESOS 1.P.O (OR:51/DES:51 TRN:86 PERF:300086 CAU: 18"/>
    <n v="3.15"/>
    <n v="0"/>
    <s v="PUENTE CENTENARIO"/>
    <x v="1"/>
  </r>
  <r>
    <n v="51"/>
    <d v="2018-12-12T00:00:00"/>
    <x v="1"/>
    <x v="1"/>
    <x v="0"/>
    <s v="ADMINISTRACION DE SUCURSALES"/>
    <s v="OTROS EGRESOS 18"/>
    <s v="OTROS EGRESOS 1.P.O (OR:51/DES:51 TRN:86 PERF:300086 CAU: 18"/>
    <n v="3.15"/>
    <n v="0"/>
    <s v="PUENTE CENTENARIO"/>
    <x v="1"/>
  </r>
  <r>
    <n v="51"/>
    <d v="2018-12-31T00:00:00"/>
    <x v="1"/>
    <x v="1"/>
    <x v="0"/>
    <s v="ADMINISTRACION DE SUCURSALES"/>
    <s v="CIERRE DE ANIO FISCAL"/>
    <s v="CIERRE_DE_CTAS_NOMINALES"/>
    <n v="0"/>
    <n v="73.349999999999994"/>
    <s v="PUENTE CENTENARIO"/>
    <x v="1"/>
  </r>
  <r>
    <n v="53"/>
    <d v="2018-06-20T00:00:00"/>
    <x v="2"/>
    <x v="2"/>
    <x v="0"/>
    <s v="ADMINISTRACION DE SUCURSALES"/>
    <s v="OTROS EGRESOS 18"/>
    <s v="OTROS EGRESOS 1.P.O (OR:53/DES:53 TRN:86 PERF:300086 CAU: 18"/>
    <n v="18"/>
    <n v="0"/>
    <s v="AGUADULCE"/>
    <x v="1"/>
  </r>
  <r>
    <n v="53"/>
    <d v="2018-06-26T00:00:00"/>
    <x v="2"/>
    <x v="2"/>
    <x v="0"/>
    <s v="ADMINISTRACION DE SUCURSALES"/>
    <s v="OTROS EGRESOS 18"/>
    <s v="OTROS EGRESOS 1.P.O (OR:53/DES:53 TRN:86 PERF:300086 CAU: 18"/>
    <n v="18"/>
    <n v="0"/>
    <s v="AGUADULCE"/>
    <x v="1"/>
  </r>
  <r>
    <n v="53"/>
    <d v="2018-08-06T00:00:00"/>
    <x v="3"/>
    <x v="3"/>
    <x v="0"/>
    <s v="ADMINISTRACION DE SUCURSALES"/>
    <s v="OTROS EGRESOS 18"/>
    <s v="OTROS EGRESOS 1.P.O (OR:53/DES:53 TRN:86 PERF:300086 CAU: 18"/>
    <n v="18"/>
    <n v="0"/>
    <s v="AGUADULCE"/>
    <x v="1"/>
  </r>
  <r>
    <n v="53"/>
    <d v="2018-08-07T00:00:00"/>
    <x v="3"/>
    <x v="3"/>
    <x v="0"/>
    <s v="ADMINISTRACION DE SUCURSALES"/>
    <s v="OTROS EGRESOS 18"/>
    <s v="OTROS EGRESOS 1.P.O (OR:53/DES:53 TRN:86 PERF:300086 CAU: 18"/>
    <n v="72"/>
    <n v="0"/>
    <s v="AGUADULCE"/>
    <x v="1"/>
  </r>
  <r>
    <n v="53"/>
    <d v="2018-08-10T00:00:00"/>
    <x v="3"/>
    <x v="3"/>
    <x v="0"/>
    <s v="ADMINISTRACION DE SUCURSALES"/>
    <s v="VIATICOS"/>
    <s v="TRANSACCIONES DEL DIA 08/10/2018SPYRAL - GESTION ADMINISTRATIVA"/>
    <n v="91.5"/>
    <n v="0"/>
    <s v="AGUADULCE"/>
    <x v="1"/>
  </r>
  <r>
    <n v="53"/>
    <d v="2018-09-01T00:00:00"/>
    <x v="4"/>
    <x v="4"/>
    <x v="0"/>
    <s v="ADMINISTRACION DE SUCURSALES"/>
    <s v="VIATICOS"/>
    <s v="TRANSACCIONES DEL DIA 09/01/2018SPYRAL - GESTION ADMINISTRATIVA"/>
    <n v="149.5"/>
    <n v="0"/>
    <s v="AGUADULCE"/>
    <x v="1"/>
  </r>
  <r>
    <n v="53"/>
    <d v="2018-09-24T00:00:00"/>
    <x v="4"/>
    <x v="4"/>
    <x v="0"/>
    <s v="ADMINISTRACION DE SUCURSALES"/>
    <s v="NC VIATICOS"/>
    <s v="TRANSACCIONES DEL DIA 09/24/2018SPYRAL - GESTION ADMINISTRATIVA"/>
    <n v="0"/>
    <n v="23"/>
    <s v="AGUADULCE"/>
    <x v="1"/>
  </r>
  <r>
    <n v="53"/>
    <d v="2018-09-28T00:00:00"/>
    <x v="4"/>
    <x v="4"/>
    <x v="0"/>
    <s v="ADMINISTRACION DE SUCURSALES"/>
    <s v="OTROS EGRESOS 18"/>
    <s v="OTROS EGRESOS 1.P.O (OR:53/DES:53 TRN:86 PERF:300086 CAU: 18"/>
    <n v="4"/>
    <n v="0"/>
    <s v="AGUADULCE"/>
    <x v="1"/>
  </r>
  <r>
    <n v="53"/>
    <d v="2018-10-01T00:00:00"/>
    <x v="0"/>
    <x v="0"/>
    <x v="0"/>
    <s v="ADMINISTRACION DE SUCURSALES"/>
    <s v="VIATICOS"/>
    <s v="TRANSACCIONES DEL DIA 10/01/2018SPYRAL - GESTION ADMINISTRATIVA"/>
    <n v="264"/>
    <n v="0"/>
    <s v="AGUADULCE"/>
    <x v="1"/>
  </r>
  <r>
    <n v="53"/>
    <d v="2018-10-11T00:00:00"/>
    <x v="0"/>
    <x v="0"/>
    <x v="0"/>
    <s v="ADMINISTRACION DE SUCURSALES"/>
    <s v="OTROS EGRESOS 18"/>
    <s v="OTROS EGRESOS 1.P.O (OR:53/DES:53 TRN:86 PERF:300086 CAU: 18"/>
    <n v="5"/>
    <n v="0"/>
    <s v="AGUADULCE"/>
    <x v="1"/>
  </r>
  <r>
    <n v="53"/>
    <d v="2018-10-23T00:00:00"/>
    <x v="0"/>
    <x v="0"/>
    <x v="0"/>
    <s v="ADMINISTRACION DE SUCURSALES"/>
    <s v="OTROS EGRESOS 18"/>
    <s v="OTROS EGRESOS 1.P.O (OR:53/DES:53 TRN:86 PERF:300086 CAU: 18"/>
    <n v="18"/>
    <n v="0"/>
    <s v="AGUADULCE"/>
    <x v="1"/>
  </r>
  <r>
    <n v="53"/>
    <d v="2018-10-25T00:00:00"/>
    <x v="0"/>
    <x v="0"/>
    <x v="0"/>
    <s v="ADMINISTRACION DE SUCURSALES"/>
    <s v="OTROS EGRESOS 18"/>
    <s v="OTROS EGRESOS 1.P.O (OR:53/DES:53 TRN:86 PERF:300086 CAU: 18"/>
    <n v="18"/>
    <n v="0"/>
    <s v="AGUADULCE"/>
    <x v="1"/>
  </r>
  <r>
    <n v="53"/>
    <d v="2018-11-02T00:00:00"/>
    <x v="5"/>
    <x v="5"/>
    <x v="0"/>
    <s v="ADMINISTRACION DE SUCURSALES"/>
    <s v="OTROS EGRESOS 18"/>
    <s v="OTROS EGRESOS 1.P.O (OR:53/DES:53 TRN:86 PERF:300086 CAU: 18"/>
    <n v="18"/>
    <n v="0"/>
    <s v="AGUADULCE"/>
    <x v="1"/>
  </r>
  <r>
    <n v="53"/>
    <d v="2018-11-08T00:00:00"/>
    <x v="5"/>
    <x v="5"/>
    <x v="0"/>
    <s v="ADMINISTRACION DE SUCURSALES"/>
    <s v="NC VIATICOS"/>
    <s v="TRANSACCIONES DEL DIA 11/08/2018SPYRAL - GESTION ADMINISTRATIVA"/>
    <n v="0"/>
    <n v="96"/>
    <s v="AGUADULCE"/>
    <x v="1"/>
  </r>
  <r>
    <n v="53"/>
    <d v="2018-12-04T00:00:00"/>
    <x v="1"/>
    <x v="1"/>
    <x v="0"/>
    <s v="ADMINISTRACION DE SUCURSALES"/>
    <s v="VIATICOS"/>
    <s v="TRANSACCIONES DEL DIA 12/04/2018SPYRAL - GESTION ADMINISTRATIVA"/>
    <n v="264"/>
    <n v="0"/>
    <s v="AGUADULCE"/>
    <x v="1"/>
  </r>
  <r>
    <n v="53"/>
    <d v="2018-12-12T00:00:00"/>
    <x v="1"/>
    <x v="1"/>
    <x v="0"/>
    <s v="ADMINISTRACION DE SUCURSALES"/>
    <s v="OTROS EGRESOS 18"/>
    <s v="OTROS EGRESOS 1.P.O (OR:53/DES:53 TRN:86 PERF:300086 CAU: 18"/>
    <n v="6"/>
    <n v="0"/>
    <s v="AGUADULCE"/>
    <x v="1"/>
  </r>
  <r>
    <n v="53"/>
    <d v="2018-12-17T00:00:00"/>
    <x v="1"/>
    <x v="1"/>
    <x v="0"/>
    <s v="ADMINISTRACION DE SUCURSALES"/>
    <s v="OTROS EGRESOS 18"/>
    <s v="OTROS EGRESOS 1.P.O (OR:53/DES:53 TRN:86 PERF:300086 CAU: 18"/>
    <n v="18"/>
    <n v="0"/>
    <s v="AGUADULCE"/>
    <x v="1"/>
  </r>
  <r>
    <n v="53"/>
    <d v="2018-12-21T00:00:00"/>
    <x v="1"/>
    <x v="1"/>
    <x v="0"/>
    <s v="ADMINISTRACION DE SUCURSALES"/>
    <s v="OTROS EGRESOS 18"/>
    <s v="OTROS EGRESOS 1.P.O (OR:53/DES:53 TRN:86 PERF:300086 CAU: 18"/>
    <n v="24"/>
    <n v="0"/>
    <s v="AGUADULCE"/>
    <x v="1"/>
  </r>
  <r>
    <n v="53"/>
    <d v="2018-12-31T00:00:00"/>
    <x v="1"/>
    <x v="1"/>
    <x v="0"/>
    <s v="ADMINISTRACION DE SUCURSALES"/>
    <s v="CIERRE DE ANIO FISCAL"/>
    <s v="CIERRE_DE_CTAS_NOMINALES"/>
    <n v="0"/>
    <n v="1544.52"/>
    <s v="AGUADULCE"/>
    <x v="1"/>
  </r>
  <r>
    <n v="53"/>
    <d v="2018-08-16T00:00:00"/>
    <x v="3"/>
    <x v="3"/>
    <x v="0"/>
    <s v="SERVICIOS PERSONALES"/>
    <s v="VIATICOS"/>
    <s v="TRANSACCIONES DEL DIA 08/16/2018SPYRAL - GESTION ADMINISTRATIVA"/>
    <n v="136.5"/>
    <n v="0"/>
    <s v="AGUADULCE"/>
    <x v="1"/>
  </r>
  <r>
    <n v="53"/>
    <d v="2018-12-31T00:00:00"/>
    <x v="1"/>
    <x v="1"/>
    <x v="0"/>
    <s v="SERVICIOS PERSONALES"/>
    <s v="CIERRE DE ANIO FISCAL"/>
    <s v="CIERRE_DE_CTAS_NOMINALES"/>
    <n v="0"/>
    <n v="346.5"/>
    <s v="AGUADULCE"/>
    <x v="1"/>
  </r>
  <r>
    <n v="54"/>
    <d v="2018-07-12T00:00:00"/>
    <x v="6"/>
    <x v="6"/>
    <x v="0"/>
    <s v="ADMINISTRACION DE SUCURSALES"/>
    <s v="VIATICOS"/>
    <s v="TRANSACCIONES DEL DIA 07/12/2018SPYRAL - GESTION ADMINISTRATIVA"/>
    <n v="208.8"/>
    <n v="0"/>
    <s v="SABANITAS"/>
    <x v="1"/>
  </r>
  <r>
    <n v="54"/>
    <d v="2018-08-21T00:00:00"/>
    <x v="3"/>
    <x v="3"/>
    <x v="0"/>
    <s v="ADMINISTRACION DE SUCURSALES"/>
    <s v="VIATICOS"/>
    <s v="TRANSACCIONES DEL DIA 08/21/2018SPYRAL - GESTION ADMINISTRATIVA"/>
    <n v="39"/>
    <n v="0"/>
    <s v="SABANITAS"/>
    <x v="1"/>
  </r>
  <r>
    <n v="54"/>
    <d v="2018-09-01T00:00:00"/>
    <x v="4"/>
    <x v="4"/>
    <x v="0"/>
    <s v="ADMINISTRACION DE SUCURSALES"/>
    <s v="VIATICOS"/>
    <s v="TRANSACCIONES DEL DIA 09/01/2018SPYRAL - GESTION ADMINISTRATIVA"/>
    <n v="176.8"/>
    <n v="0"/>
    <s v="SABANITAS"/>
    <x v="1"/>
  </r>
  <r>
    <n v="54"/>
    <d v="2018-10-26T00:00:00"/>
    <x v="0"/>
    <x v="0"/>
    <x v="0"/>
    <s v="ADMINISTRACION DE SUCURSALES"/>
    <s v="VIATICOS"/>
    <s v="TRANSACCIONES DEL DIA 10/26/2018SPYRAL - GESTION ADMINISTRATIVA"/>
    <n v="47"/>
    <n v="0"/>
    <s v="SABANITAS"/>
    <x v="1"/>
  </r>
  <r>
    <n v="54"/>
    <d v="2018-12-31T00:00:00"/>
    <x v="1"/>
    <x v="1"/>
    <x v="0"/>
    <s v="ADMINISTRACION DE SUCURSALES"/>
    <s v="CIERRE DE ANIO FISCAL"/>
    <s v="CIERRE_DE_CTAS_NOMINALES"/>
    <n v="0"/>
    <n v="584"/>
    <s v="SABANITAS"/>
    <x v="1"/>
  </r>
  <r>
    <n v="54"/>
    <d v="2018-06-29T00:00:00"/>
    <x v="2"/>
    <x v="2"/>
    <x v="0"/>
    <s v="SERVICIOS PERSONALES"/>
    <s v="VIATICOS"/>
    <s v="TRANSACCIONES DEL DIA 06/29/2018SPYRAL - GESTION ADMINISTRATIVA"/>
    <n v="183.8"/>
    <n v="0"/>
    <s v="SABANITAS"/>
    <x v="1"/>
  </r>
  <r>
    <n v="54"/>
    <d v="2018-08-16T00:00:00"/>
    <x v="3"/>
    <x v="3"/>
    <x v="0"/>
    <s v="SERVICIOS PERSONALES"/>
    <s v="VIATICOS"/>
    <s v="TRANSACCIONES DEL DIA 08/16/2018SPYRAL - GESTION ADMINISTRATIVA"/>
    <n v="190.4"/>
    <n v="0"/>
    <s v="SABANITAS"/>
    <x v="1"/>
  </r>
  <r>
    <n v="54"/>
    <d v="2018-09-13T00:00:00"/>
    <x v="4"/>
    <x v="4"/>
    <x v="0"/>
    <s v="SERVICIOS PERSONALES"/>
    <s v="VIATICOS"/>
    <s v="TRANSACCIONES DEL DIA 09/13/2018SPYRAL - GESTION ADMINISTRATIVA"/>
    <n v="163.19999999999999"/>
    <n v="0"/>
    <s v="SABANITAS"/>
    <x v="1"/>
  </r>
  <r>
    <n v="54"/>
    <d v="2018-10-01T00:00:00"/>
    <x v="0"/>
    <x v="0"/>
    <x v="0"/>
    <s v="SERVICIOS PERSONALES"/>
    <s v="VIATICOS"/>
    <s v="TRANSACCIONES DEL DIA 10/01/2018SPYRAL - GESTION ADMINISTRATIVA"/>
    <n v="88.6"/>
    <n v="0"/>
    <s v="SABANITAS"/>
    <x v="1"/>
  </r>
  <r>
    <n v="54"/>
    <d v="2018-12-31T00:00:00"/>
    <x v="1"/>
    <x v="1"/>
    <x v="0"/>
    <s v="SERVICIOS PERSONALES"/>
    <s v="CIERRE DE ANIO FISCAL"/>
    <s v="CIERRE_DE_CTAS_NOMINALES"/>
    <n v="0"/>
    <n v="626"/>
    <s v="SABANITAS"/>
    <x v="1"/>
  </r>
  <r>
    <n v="68"/>
    <d v="2018-12-31T00:00:00"/>
    <x v="1"/>
    <x v="1"/>
    <x v="0"/>
    <s v="ADMINISTRACION DE SUCURSALES"/>
    <s v="CIERRE DE ANIO FISCAL"/>
    <s v="CIERRE_DE_CTAS_NOMINALES"/>
    <n v="0"/>
    <n v="6.6"/>
    <s v="ALTOS DE PANAMA"/>
    <x v="1"/>
  </r>
  <r>
    <n v="69"/>
    <d v="2018-10-01T00:00:00"/>
    <x v="0"/>
    <x v="0"/>
    <x v="0"/>
    <s v="ADMINISTRACION DE SUCURSALES"/>
    <s v="OTROS EGRESOS 18"/>
    <s v="OTROS EGRESOS 1.P.O (OR:69/DES:69 TRN:86 PERF:300086 CAU: 18"/>
    <n v="6.83"/>
    <n v="0"/>
    <s v="VERSALLES"/>
    <x v="1"/>
  </r>
  <r>
    <n v="69"/>
    <d v="2018-12-31T00:00:00"/>
    <x v="1"/>
    <x v="1"/>
    <x v="0"/>
    <s v="ADMINISTRACION DE SUCURSALES"/>
    <s v="CIERRE DE ANIO FISCAL"/>
    <s v="CIERRE_DE_CTAS_NOMINALES"/>
    <n v="0"/>
    <n v="34.68"/>
    <s v="VERSALLES"/>
    <x v="1"/>
  </r>
  <r>
    <n v="70"/>
    <d v="2018-07-03T00:00:00"/>
    <x v="6"/>
    <x v="6"/>
    <x v="0"/>
    <s v="ADMINISTRACION DE SUCURSALES"/>
    <s v="OTROS EGRESOS 18"/>
    <s v="OTROS EGRESOS 1.P.O (OR:70/DES:70 TRN:86 PERF:300086 CAU: 18"/>
    <n v="6.85"/>
    <n v="0"/>
    <s v="BUSINESS PARK"/>
    <x v="1"/>
  </r>
  <r>
    <n v="70"/>
    <d v="2018-07-17T00:00:00"/>
    <x v="6"/>
    <x v="6"/>
    <x v="0"/>
    <s v="ADMINISTRACION DE SUCURSALES"/>
    <s v="OTROS EGRESOS 18"/>
    <s v="OTROS EGRESOS 1.P.O (OR:70/DES:70 TRN:86 PERF:300086 CAU: 18"/>
    <n v="2.25"/>
    <n v="0"/>
    <s v="BUSINESS PARK"/>
    <x v="1"/>
  </r>
  <r>
    <n v="70"/>
    <d v="2018-08-17T00:00:00"/>
    <x v="3"/>
    <x v="3"/>
    <x v="0"/>
    <s v="ADMINISTRACION DE SUCURSALES"/>
    <s v="OTROS EGRESOS 18"/>
    <s v="OTROS EGRESOS 1.P.O (OR:70/DES:70 TRN:86 PERF:300086 CAU: 18"/>
    <n v="2.4"/>
    <n v="0"/>
    <s v="BUSINESS PARK"/>
    <x v="1"/>
  </r>
  <r>
    <n v="70"/>
    <d v="2018-08-28T00:00:00"/>
    <x v="3"/>
    <x v="3"/>
    <x v="0"/>
    <s v="ADMINISTRACION DE SUCURSALES"/>
    <s v="OTROS EGRESOS 18"/>
    <s v="OTROS EGRESOS 1.P.O (OR:70/DES:70 TRN:86 PERF:300086 CAU: 18"/>
    <n v="1.8"/>
    <n v="0"/>
    <s v="BUSINESS PARK"/>
    <x v="1"/>
  </r>
  <r>
    <n v="70"/>
    <d v="2018-10-13T00:00:00"/>
    <x v="0"/>
    <x v="0"/>
    <x v="0"/>
    <s v="ADMINISTRACION DE SUCURSALES"/>
    <s v="OTROS EGRESOS 18"/>
    <s v="OTROS EGRESOS 1.P.O (OR:70/DES:70 TRN:86 PERF:300086 CAU: 18"/>
    <n v="1.8"/>
    <n v="0"/>
    <s v="BUSINESS PARK"/>
    <x v="1"/>
  </r>
  <r>
    <n v="70"/>
    <d v="2018-10-22T00:00:00"/>
    <x v="0"/>
    <x v="0"/>
    <x v="0"/>
    <s v="ADMINISTRACION DE SUCURSALES"/>
    <s v="OTROS EGRESOS 18"/>
    <s v="OTROS EGRESOS 1.P.O (OR:70/DES:70 TRN:86 PERF:300086 CAU: 18"/>
    <n v="2.4"/>
    <n v="0"/>
    <s v="BUSINESS PARK"/>
    <x v="1"/>
  </r>
  <r>
    <n v="70"/>
    <d v="2018-11-16T00:00:00"/>
    <x v="5"/>
    <x v="5"/>
    <x v="0"/>
    <s v="ADMINISTRACION DE SUCURSALES"/>
    <s v="OTROS EGRESOS 18"/>
    <s v="OTROS EGRESOS 1.P.O (OR:70/DES:70 TRN:86 PERF:300086 CAU: 18"/>
    <n v="2.25"/>
    <n v="0"/>
    <s v="BUSINESS PARK"/>
    <x v="1"/>
  </r>
  <r>
    <n v="70"/>
    <d v="2018-11-22T00:00:00"/>
    <x v="5"/>
    <x v="5"/>
    <x v="0"/>
    <s v="ADMINISTRACION DE SUCURSALES"/>
    <s v="OTROS EGRESOS 18"/>
    <s v="OTROS EGRESOS 1.P.O (OR:70/DES:70 TRN:86 PERF:300086 CAU: 18"/>
    <n v="2.25"/>
    <n v="0"/>
    <s v="BUSINESS PARK"/>
    <x v="1"/>
  </r>
  <r>
    <n v="70"/>
    <d v="2018-12-31T00:00:00"/>
    <x v="1"/>
    <x v="1"/>
    <x v="0"/>
    <s v="ADMINISTRACION DE SUCURSALES"/>
    <s v="CIERRE DE ANIO FISCAL"/>
    <s v="CIERRE_DE_CTAS_NOMINALES"/>
    <n v="0"/>
    <n v="29.35"/>
    <s v="BUSINESS PARK"/>
    <x v="1"/>
  </r>
  <r>
    <n v="71"/>
    <d v="2018-07-06T00:00:00"/>
    <x v="6"/>
    <x v="6"/>
    <x v="0"/>
    <s v="ADMINISTRACION DE SUCURSALES"/>
    <s v="OTROS EGRESOS 18"/>
    <s v="OTROS EGRESOS 1.P.O (OR:71/DES:71 TRN:86 PERF:300086 CAU: 18"/>
    <n v="9.1999999999999993"/>
    <n v="0"/>
    <s v="SAN FRANCISCO"/>
    <x v="1"/>
  </r>
  <r>
    <n v="71"/>
    <d v="2018-07-09T00:00:00"/>
    <x v="6"/>
    <x v="6"/>
    <x v="0"/>
    <s v="ADMINISTRACION DE SUCURSALES"/>
    <s v="OTROS EGRESOS 18"/>
    <s v="OTROS EGRESOS 1.P.O (OR:71/DES:71 TRN:86 PERF:300086 CAU: 18"/>
    <n v="2.4"/>
    <n v="0"/>
    <s v="SAN FRANCISCO"/>
    <x v="1"/>
  </r>
  <r>
    <n v="71"/>
    <d v="2018-07-20T00:00:00"/>
    <x v="6"/>
    <x v="6"/>
    <x v="0"/>
    <s v="ADMINISTRACION DE SUCURSALES"/>
    <s v="OTROS EGRESOS 18"/>
    <s v="OTROS EGRESOS 1.P.O (OR:71/DES:71 TRN:86 PERF:300086 CAU: 18"/>
    <n v="1.8"/>
    <n v="0"/>
    <s v="SAN FRANCISCO"/>
    <x v="1"/>
  </r>
  <r>
    <n v="71"/>
    <d v="2018-08-01T00:00:00"/>
    <x v="3"/>
    <x v="3"/>
    <x v="0"/>
    <s v="ADMINISTRACION DE SUCURSALES"/>
    <s v="OTROS EGRESOS 18"/>
    <s v="OTROS EGRESOS 1.P.O (OR:71/DES:71 TRN:86 PERF:300086 CAU: 18"/>
    <n v="1500"/>
    <n v="0"/>
    <s v="SAN FRANCISCO"/>
    <x v="1"/>
  </r>
  <r>
    <n v="71"/>
    <d v="2018-08-24T00:00:00"/>
    <x v="3"/>
    <x v="3"/>
    <x v="0"/>
    <s v="ADMINISTRACION DE SUCURSALES"/>
    <s v="SE CORRIGE ENTRADA DEL DIA 1 DE AGOSTO, SE UTILIZO LA CAUSA INCO"/>
    <s v="REGISTRO DE ENTRADA DE ADMINISTRACION"/>
    <n v="0"/>
    <n v="1500"/>
    <s v="SAN FRANCISCO"/>
    <x v="1"/>
  </r>
  <r>
    <n v="71"/>
    <d v="2018-08-28T00:00:00"/>
    <x v="3"/>
    <x v="3"/>
    <x v="0"/>
    <s v="ADMINISTRACION DE SUCURSALES"/>
    <s v="OTROS EGRESOS 18"/>
    <s v="OTROS EGRESOS 1.P.O (OR:71/DES:71 TRN:86 PERF:300086 CAU: 18"/>
    <n v="1.5"/>
    <n v="0"/>
    <s v="SAN FRANCISCO"/>
    <x v="1"/>
  </r>
  <r>
    <n v="71"/>
    <d v="2018-08-29T00:00:00"/>
    <x v="3"/>
    <x v="3"/>
    <x v="0"/>
    <s v="ADMINISTRACION DE SUCURSALES"/>
    <s v="OTROS EGRESOS 18"/>
    <s v="OTROS EGRESOS 1.P.O (OR:71/DES:71 TRN:86 PERF:300086 CAU: 18"/>
    <n v="1.5"/>
    <n v="0"/>
    <s v="SAN FRANCISCO"/>
    <x v="1"/>
  </r>
  <r>
    <n v="71"/>
    <d v="2018-10-22T00:00:00"/>
    <x v="0"/>
    <x v="0"/>
    <x v="0"/>
    <s v="ADMINISTRACION DE SUCURSALES"/>
    <s v="OTROS EGRESOS 18"/>
    <s v="OTROS EGRESOS 1.P.O (OR:71/DES:71 TRN:86 PERF:300086 CAU: 18"/>
    <n v="9.1999999999999993"/>
    <n v="0"/>
    <s v="SAN FRANCISCO"/>
    <x v="1"/>
  </r>
  <r>
    <n v="71"/>
    <d v="2018-11-09T00:00:00"/>
    <x v="5"/>
    <x v="5"/>
    <x v="0"/>
    <s v="ADMINISTRACION DE SUCURSALES"/>
    <s v="OTROS EGRESOS 18"/>
    <s v="OTROS EGRESOS 1.P.O (OR:71/DES:71 TRN:86 PERF:300086 CAU: 18"/>
    <n v="2.7"/>
    <n v="0"/>
    <s v="SAN FRANCISCO"/>
    <x v="1"/>
  </r>
  <r>
    <n v="71"/>
    <d v="2018-11-13T00:00:00"/>
    <x v="5"/>
    <x v="5"/>
    <x v="0"/>
    <s v="ADMINISTRACION DE SUCURSALES"/>
    <s v="OTROS EGRESOS 18"/>
    <s v="OTROS EGRESOS 1.P.O (OR:71/DES:71 TRN:86 PERF:300086 CAU: 18"/>
    <n v="3"/>
    <n v="0"/>
    <s v="SAN FRANCISCO"/>
    <x v="1"/>
  </r>
  <r>
    <n v="71"/>
    <d v="2018-12-31T00:00:00"/>
    <x v="1"/>
    <x v="1"/>
    <x v="0"/>
    <s v="ADMINISTRACION DE SUCURSALES"/>
    <s v="CIERRE DE ANIO FISCAL"/>
    <s v="CIERRE_DE_CTAS_NOMINALES"/>
    <n v="0"/>
    <n v="43.65"/>
    <s v="SAN FRANCISCO"/>
    <x v="1"/>
  </r>
  <r>
    <n v="72"/>
    <d v="2018-07-18T00:00:00"/>
    <x v="6"/>
    <x v="6"/>
    <x v="0"/>
    <s v="ADMINISTRACION DE SUCURSALES"/>
    <s v="OTROS EGRESOS 18"/>
    <s v="OTROS EGRESOS 1.P.O (OR:72/DES:72 TRN:86 PERF:300086 CAU: 18"/>
    <n v="1.8"/>
    <n v="0"/>
    <s v="PLAZA BANCO GENERAL"/>
    <x v="1"/>
  </r>
  <r>
    <n v="72"/>
    <d v="2018-07-24T00:00:00"/>
    <x v="6"/>
    <x v="6"/>
    <x v="0"/>
    <s v="ADMINISTRACION DE SUCURSALES"/>
    <s v="OTROS EGRESOS 18"/>
    <s v="OTROS EGRESOS 1.P.O (OR:72/DES:72 TRN:86 PERF:300086 CAU: 18"/>
    <n v="1.8"/>
    <n v="0"/>
    <s v="PLAZA BANCO GENERAL"/>
    <x v="1"/>
  </r>
  <r>
    <n v="72"/>
    <d v="2018-07-25T00:00:00"/>
    <x v="6"/>
    <x v="6"/>
    <x v="0"/>
    <s v="ADMINISTRACION DE SUCURSALES"/>
    <s v="OTROS EGRESOS 18"/>
    <s v="OTROS EGRESOS 1.P.O (OR:72/DES:72 TRN:86 PERF:300086 CAU: 18"/>
    <n v="2.4"/>
    <n v="0"/>
    <s v="PLAZA BANCO GENERAL"/>
    <x v="1"/>
  </r>
  <r>
    <n v="72"/>
    <d v="2018-07-27T00:00:00"/>
    <x v="6"/>
    <x v="6"/>
    <x v="0"/>
    <s v="ADMINISTRACION DE SUCURSALES"/>
    <s v="OTROS EGRESOS 18"/>
    <s v="OTROS EGRESOS 1.P.O (OR:72/DES:72 TRN:86 PERF:300086 CAU: 18"/>
    <n v="1.8"/>
    <n v="0"/>
    <s v="PLAZA BANCO GENERAL"/>
    <x v="1"/>
  </r>
  <r>
    <n v="72"/>
    <d v="2018-08-03T00:00:00"/>
    <x v="3"/>
    <x v="3"/>
    <x v="0"/>
    <s v="ADMINISTRACION DE SUCURSALES"/>
    <s v="OTROS EGRESOS 18"/>
    <s v="OTROS EGRESOS 1.P.O (OR:72/DES:72 TRN:86 PERF:300086 CAU: 18"/>
    <n v="1.8"/>
    <n v="0"/>
    <s v="PLAZA BANCO GENERAL"/>
    <x v="1"/>
  </r>
  <r>
    <n v="72"/>
    <d v="2018-08-22T00:00:00"/>
    <x v="3"/>
    <x v="3"/>
    <x v="0"/>
    <s v="ADMINISTRACION DE SUCURSALES"/>
    <s v="OTROS EGRESOS 18"/>
    <s v="OTROS EGRESOS 1.P.O (OR:72/DES:72 TRN:86 PERF:300086 CAU: 18"/>
    <n v="13.3"/>
    <n v="0"/>
    <s v="PLAZA BANCO GENERAL"/>
    <x v="1"/>
  </r>
  <r>
    <n v="72"/>
    <d v="2018-08-27T00:00:00"/>
    <x v="3"/>
    <x v="3"/>
    <x v="0"/>
    <s v="ADMINISTRACION DE SUCURSALES"/>
    <s v="OTROS EGRESOS 18"/>
    <s v="OTROS EGRESOS 1.P.O (OR:72/DES:72 TRN:86 PERF:300086 CAU: 18"/>
    <n v="2.4"/>
    <n v="0"/>
    <s v="PLAZA BANCO GENERAL"/>
    <x v="1"/>
  </r>
  <r>
    <n v="72"/>
    <d v="2018-09-25T00:00:00"/>
    <x v="4"/>
    <x v="4"/>
    <x v="0"/>
    <s v="ADMINISTRACION DE SUCURSALES"/>
    <s v="OTROS EGRESOS 18"/>
    <s v="OTROS EGRESOS 1.P.O (OR:72/DES:72 TRN:86 PERF:300086 CAU: 18"/>
    <n v="1.8"/>
    <n v="0"/>
    <s v="PLAZA BANCO GENERAL"/>
    <x v="1"/>
  </r>
  <r>
    <n v="72"/>
    <d v="2018-09-27T00:00:00"/>
    <x v="4"/>
    <x v="4"/>
    <x v="0"/>
    <s v="ADMINISTRACION DE SUCURSALES"/>
    <s v="OTROS EGRESOS 18"/>
    <s v="OTROS EGRESOS 1.P.O (OR:72/DES:72 TRN:86 PERF:300086 CAU: 18"/>
    <n v="1.8"/>
    <n v="0"/>
    <s v="PLAZA BANCO GENERAL"/>
    <x v="1"/>
  </r>
  <r>
    <n v="72"/>
    <d v="2018-11-08T00:00:00"/>
    <x v="5"/>
    <x v="5"/>
    <x v="0"/>
    <s v="ADMINISTRACION DE SUCURSALES"/>
    <s v="OTROS EGRESOS 18"/>
    <s v="OTROS EGRESOS 1.P.O (OR:72/DES:72 TRN:86 PERF:300086 CAU: 18"/>
    <n v="1.8"/>
    <n v="0"/>
    <s v="PLAZA BANCO GENERAL"/>
    <x v="1"/>
  </r>
  <r>
    <n v="72"/>
    <d v="2018-12-31T00:00:00"/>
    <x v="1"/>
    <x v="1"/>
    <x v="0"/>
    <s v="ADMINISTRACION DE SUCURSALES"/>
    <s v="CIERRE DE ANIO FISCAL"/>
    <s v="CIERRE_DE_CTAS_NOMINALES"/>
    <n v="0"/>
    <n v="58.15"/>
    <s v="PLAZA BANCO GENERAL"/>
    <x v="1"/>
  </r>
  <r>
    <n v="73"/>
    <d v="2018-06-29T00:00:00"/>
    <x v="2"/>
    <x v="2"/>
    <x v="0"/>
    <s v="ADMINISTRACION DE SUCURSALES"/>
    <s v="OTROS EGRESOS 18"/>
    <s v="OTROS EGRESOS 1.P.O (OR:73/DES:73 TRN:86 PERF:300086 CAU: 18"/>
    <n v="4.5"/>
    <n v="0"/>
    <s v="LA CHORRERA - PARQUE 10 DE NOV."/>
    <x v="1"/>
  </r>
  <r>
    <n v="73"/>
    <d v="2018-07-10T00:00:00"/>
    <x v="6"/>
    <x v="6"/>
    <x v="0"/>
    <s v="ADMINISTRACION DE SUCURSALES"/>
    <s v="OTROS EGRESOS 18"/>
    <s v="OTROS EGRESOS 1.P.O (OR:73/DES:73 TRN:86 PERF:300086 CAU: 18"/>
    <n v="25"/>
    <n v="0"/>
    <s v="LA CHORRERA - PARQUE 10 DE NOV."/>
    <x v="1"/>
  </r>
  <r>
    <n v="73"/>
    <d v="2018-07-11T00:00:00"/>
    <x v="6"/>
    <x v="6"/>
    <x v="0"/>
    <s v="ADMINISTRACION DE SUCURSALES"/>
    <s v="OTROS EGRESOS 18"/>
    <s v="OTROS EGRESOS 1.P.O (OR:73/DES:73 TRN:86 PERF:300086 CAU: 18"/>
    <n v="9"/>
    <n v="0"/>
    <s v="LA CHORRERA - PARQUE 10 DE NOV."/>
    <x v="1"/>
  </r>
  <r>
    <n v="73"/>
    <d v="2018-07-13T00:00:00"/>
    <x v="6"/>
    <x v="6"/>
    <x v="0"/>
    <s v="ADMINISTRACION DE SUCURSALES"/>
    <s v="OTROS EGRESOS 18"/>
    <s v="OTROS EGRESOS 1.P.O (OR:73/DES:73 TRN:86 PERF:300086 CAU: 18"/>
    <n v="4.5"/>
    <n v="0"/>
    <s v="LA CHORRERA - PARQUE 10 DE NOV."/>
    <x v="1"/>
  </r>
  <r>
    <n v="73"/>
    <d v="2018-07-31T00:00:00"/>
    <x v="6"/>
    <x v="6"/>
    <x v="0"/>
    <s v="ADMINISTRACION DE SUCURSALES"/>
    <s v="OTROS EGRESOS 18"/>
    <s v="OTROS EGRESOS 1.P.O (OR:73/DES:73 TRN:86 PERF:300086 CAU: 18"/>
    <n v="2.25"/>
    <n v="0"/>
    <s v="LA CHORRERA - PARQUE 10 DE NOV."/>
    <x v="1"/>
  </r>
  <r>
    <n v="73"/>
    <d v="2018-08-09T00:00:00"/>
    <x v="3"/>
    <x v="3"/>
    <x v="0"/>
    <s v="ADMINISTRACION DE SUCURSALES"/>
    <s v="OTROS EGRESOS 18"/>
    <s v="OTROS EGRESOS 1.P.O (OR:73/DES:73 TRN:86 PERF:300086 CAU: 18"/>
    <n v="9"/>
    <n v="0"/>
    <s v="LA CHORRERA - PARQUE 10 DE NOV."/>
    <x v="1"/>
  </r>
  <r>
    <n v="73"/>
    <d v="2018-08-31T00:00:00"/>
    <x v="3"/>
    <x v="3"/>
    <x v="0"/>
    <s v="ADMINISTRACION DE SUCURSALES"/>
    <s v="OTROS EGRESOS 18"/>
    <s v="OTROS EGRESOS 1.P.O (OR:73/DES:73 TRN:86 PERF:300086 CAU: 18"/>
    <n v="9"/>
    <n v="0"/>
    <s v="LA CHORRERA - PARQUE 10 DE NOV."/>
    <x v="1"/>
  </r>
  <r>
    <n v="73"/>
    <d v="2018-10-08T00:00:00"/>
    <x v="0"/>
    <x v="0"/>
    <x v="0"/>
    <s v="ADMINISTRACION DE SUCURSALES"/>
    <s v="OTROS EGRESOS 18"/>
    <s v="OTROS EGRESOS 1.P.O (OR:73/DES:73 TRN:86 PERF:300086 CAU: 18"/>
    <n v="9"/>
    <n v="0"/>
    <s v="LA CHORRERA - PARQUE 10 DE NOV."/>
    <x v="1"/>
  </r>
  <r>
    <n v="73"/>
    <d v="2018-10-30T00:00:00"/>
    <x v="0"/>
    <x v="0"/>
    <x v="0"/>
    <s v="ADMINISTRACION DE SUCURSALES"/>
    <s v="OTROS EGRESOS 18"/>
    <s v="OTROS EGRESOS 1.P.O (OR:73/DES:73 TRN:86 PERF:300086 CAU: 18"/>
    <n v="10.5"/>
    <n v="0"/>
    <s v="LA CHORRERA - PARQUE 10 DE NOV."/>
    <x v="1"/>
  </r>
  <r>
    <n v="73"/>
    <d v="2018-11-13T00:00:00"/>
    <x v="5"/>
    <x v="5"/>
    <x v="0"/>
    <s v="ADMINISTRACION DE SUCURSALES"/>
    <s v="OTROS EGRESOS 18"/>
    <s v="OTROS EGRESOS 1.P.O (OR:73/DES:73 TRN:86 PERF:300086 CAU: 18"/>
    <n v="2.25"/>
    <n v="0"/>
    <s v="LA CHORRERA - PARQUE 10 DE NOV."/>
    <x v="1"/>
  </r>
  <r>
    <n v="73"/>
    <d v="2018-11-27T00:00:00"/>
    <x v="5"/>
    <x v="5"/>
    <x v="0"/>
    <s v="ADMINISTRACION DE SUCURSALES"/>
    <s v="OTROS EGRESOS 18"/>
    <s v="OTROS EGRESOS 1.P.O (OR:73/DES:73 TRN:86 PERF:300086 CAU: 18"/>
    <n v="2.25"/>
    <n v="0"/>
    <s v="LA CHORRERA - PARQUE 10 DE NOV."/>
    <x v="1"/>
  </r>
  <r>
    <n v="73"/>
    <d v="2018-12-10T00:00:00"/>
    <x v="1"/>
    <x v="1"/>
    <x v="0"/>
    <s v="ADMINISTRACION DE SUCURSALES"/>
    <s v="OTROS EGRESOS 18"/>
    <s v="OTROS EGRESOS 1.P.O (OR:73/DES:73 TRN:86 PERF:300086 CAU: 18"/>
    <n v="2.25"/>
    <n v="0"/>
    <s v="LA CHORRERA - PARQUE 10 DE NOV."/>
    <x v="1"/>
  </r>
  <r>
    <n v="73"/>
    <d v="2018-12-11T00:00:00"/>
    <x v="1"/>
    <x v="1"/>
    <x v="0"/>
    <s v="ADMINISTRACION DE SUCURSALES"/>
    <s v="OTROS EGRESOS 18"/>
    <s v="OTROS EGRESOS 1.P.O (OR:73/DES:73 TRN:86 PERF:300086 CAU: 18"/>
    <n v="4.5"/>
    <n v="0"/>
    <s v="LA CHORRERA - PARQUE 10 DE NOV."/>
    <x v="1"/>
  </r>
  <r>
    <n v="73"/>
    <d v="2018-12-31T00:00:00"/>
    <x v="1"/>
    <x v="1"/>
    <x v="0"/>
    <s v="ADMINISTRACION DE SUCURSALES"/>
    <s v="CIERRE DE ANIO FISCAL"/>
    <s v="CIERRE_DE_CTAS_NOMINALES"/>
    <n v="0"/>
    <n v="213"/>
    <s v="LA CHORRERA - PARQUE 10 DE NOV."/>
    <x v="1"/>
  </r>
  <r>
    <n v="73"/>
    <d v="2018-07-24T00:00:00"/>
    <x v="6"/>
    <x v="6"/>
    <x v="0"/>
    <s v="CAJA"/>
    <s v="VIATICOS"/>
    <s v="TRANSACCIONES DEL DIA 07/24/2018SPYRAL - GESTION ADMINISTRATIVA"/>
    <n v="8"/>
    <n v="0"/>
    <s v="LA CHORRERA - PARQUE 10 DE NOV."/>
    <x v="1"/>
  </r>
  <r>
    <n v="73"/>
    <d v="2018-12-31T00:00:00"/>
    <x v="1"/>
    <x v="1"/>
    <x v="0"/>
    <s v="CAJA"/>
    <s v="CIERRE DE ANIO FISCAL"/>
    <s v="CIERRE_DE_CTAS_NOMINALES"/>
    <n v="0"/>
    <n v="8"/>
    <s v="LA CHORRERA - PARQUE 10 DE NOV."/>
    <x v="1"/>
  </r>
  <r>
    <n v="73"/>
    <d v="2018-07-25T00:00:00"/>
    <x v="6"/>
    <x v="6"/>
    <x v="0"/>
    <s v="SERVICIOS PERSONALES"/>
    <s v="VIATICOS"/>
    <s v="TRANSACCIONES DEL DIA 07/25/2018SPYRAL - GESTION ADMINISTRATIVA"/>
    <n v="514.79999999999995"/>
    <n v="0"/>
    <s v="LA CHORRERA - PARQUE 10 DE NOV."/>
    <x v="1"/>
  </r>
  <r>
    <n v="73"/>
    <d v="2018-12-31T00:00:00"/>
    <x v="1"/>
    <x v="1"/>
    <x v="0"/>
    <s v="SERVICIOS PERSONALES"/>
    <s v="CIERRE DE ANIO FISCAL"/>
    <s v="CIERRE_DE_CTAS_NOMINALES"/>
    <n v="0"/>
    <n v="522.79999999999995"/>
    <s v="LA CHORRERA - PARQUE 10 DE NOV."/>
    <x v="1"/>
  </r>
  <r>
    <n v="74"/>
    <d v="2018-06-15T00:00:00"/>
    <x v="2"/>
    <x v="2"/>
    <x v="0"/>
    <s v="ADMINISTRACION DE SUCURSALES"/>
    <s v="OTROS EGRESOS 18"/>
    <s v="OTROS EGRESOS 1.P.O (OR:74/DES:74 TRN:86 PERF:300086 CAU: 18"/>
    <n v="2.25"/>
    <n v="0"/>
    <s v="COSTA DEL ESTE - CENTENARIO"/>
    <x v="1"/>
  </r>
  <r>
    <n v="74"/>
    <d v="2018-07-06T00:00:00"/>
    <x v="6"/>
    <x v="6"/>
    <x v="0"/>
    <s v="ADMINISTRACION DE SUCURSALES"/>
    <s v="OTROS EGRESOS 18"/>
    <s v="OTROS EGRESOS 1.P.O (OR:74/DES:74 TRN:86 PERF:300086 CAU: 18"/>
    <n v="7.35"/>
    <n v="0"/>
    <s v="COSTA DEL ESTE - CENTENARIO"/>
    <x v="1"/>
  </r>
  <r>
    <n v="74"/>
    <d v="2018-08-08T00:00:00"/>
    <x v="3"/>
    <x v="3"/>
    <x v="0"/>
    <s v="ADMINISTRACION DE SUCURSALES"/>
    <s v="OTROS EGRESOS 18"/>
    <s v="OTROS EGRESOS 1.P.O (OR:74/DES:74 TRN:86 PERF:300086 CAU: 18"/>
    <n v="7.35"/>
    <n v="0"/>
    <s v="COSTA DEL ESTE - CENTENARIO"/>
    <x v="1"/>
  </r>
  <r>
    <n v="74"/>
    <d v="2018-08-14T00:00:00"/>
    <x v="3"/>
    <x v="3"/>
    <x v="0"/>
    <s v="ADMINISTRACION DE SUCURSALES"/>
    <s v="OTROS EGRESOS 18"/>
    <s v="OTROS EGRESOS 1.P.O (OR:74/DES:74 TRN:86 PERF:300086 CAU: 18"/>
    <n v="2.25"/>
    <n v="0"/>
    <s v="COSTA DEL ESTE - CENTENARIO"/>
    <x v="1"/>
  </r>
  <r>
    <n v="74"/>
    <d v="2018-11-02T00:00:00"/>
    <x v="5"/>
    <x v="5"/>
    <x v="0"/>
    <s v="ADMINISTRACION DE SUCURSALES"/>
    <s v="OTROS EGRESOS 18"/>
    <s v="OTROS EGRESOS 1.P.O (OR:74/DES:74 TRN:86 PERF:300086 CAU: 18"/>
    <n v="1.8"/>
    <n v="0"/>
    <s v="COSTA DEL ESTE - CENTENARIO"/>
    <x v="1"/>
  </r>
  <r>
    <n v="74"/>
    <d v="2018-12-31T00:00:00"/>
    <x v="1"/>
    <x v="1"/>
    <x v="0"/>
    <s v="ADMINISTRACION DE SUCURSALES"/>
    <s v="CIERRE DE ANIO FISCAL"/>
    <s v="CIERRE_DE_CTAS_NOMINALES"/>
    <n v="0"/>
    <n v="28.35"/>
    <s v="COSTA DEL ESTE - CENTENARIO"/>
    <x v="1"/>
  </r>
  <r>
    <n v="76"/>
    <d v="2018-06-18T00:00:00"/>
    <x v="2"/>
    <x v="2"/>
    <x v="0"/>
    <s v="ADMINISTRACION DE SUCURSALES"/>
    <s v="OTROS EGRESOS 18"/>
    <s v="OTROS EGRESOS 1.P.O (OR:76/DES:76 TRN:86 PERF:300086 CAU: 18"/>
    <n v="9.4499999999999993"/>
    <n v="0"/>
    <s v="CLAYTON"/>
    <x v="1"/>
  </r>
  <r>
    <n v="76"/>
    <d v="2018-11-08T00:00:00"/>
    <x v="5"/>
    <x v="5"/>
    <x v="0"/>
    <s v="ADMINISTRACION DE SUCURSALES"/>
    <s v="OTROS EGRESOS 18"/>
    <s v="OTROS EGRESOS 1.P.O (OR:76/DES:76 TRN:86 PERF:300086 CAU: 18"/>
    <n v="8.6999999999999993"/>
    <n v="0"/>
    <s v="CLAYTON"/>
    <x v="1"/>
  </r>
  <r>
    <n v="76"/>
    <d v="2018-12-31T00:00:00"/>
    <x v="1"/>
    <x v="1"/>
    <x v="0"/>
    <s v="ADMINISTRACION DE SUCURSALES"/>
    <s v="CIERRE DE ANIO FISCAL"/>
    <s v="CIERRE_DE_CTAS_NOMINALES"/>
    <n v="0"/>
    <n v="72.5"/>
    <s v="CLAYTON"/>
    <x v="1"/>
  </r>
  <r>
    <n v="77"/>
    <d v="2018-06-25T00:00:00"/>
    <x v="2"/>
    <x v="2"/>
    <x v="0"/>
    <s v="ADMINISTRACION DE SUCURSALES"/>
    <s v="OTROS EGRESOS 18"/>
    <s v="OTROS EGRESOS 1.P.O (OR:77/DES:77 TRN:86 PERF:300086 CAU: 18"/>
    <n v="1.8"/>
    <n v="0"/>
    <s v="MARBELLA"/>
    <x v="1"/>
  </r>
  <r>
    <n v="77"/>
    <d v="2018-11-30T00:00:00"/>
    <x v="5"/>
    <x v="5"/>
    <x v="0"/>
    <s v="ADMINISTRACION DE SUCURSALES"/>
    <s v="OTROS EGRESOS 18"/>
    <s v="OTROS EGRESOS 1.P.O (OR:77/DES:77 TRN:86 PERF:300086 CAU: 18"/>
    <n v="2.4"/>
    <n v="0"/>
    <s v="MARBELLA"/>
    <x v="1"/>
  </r>
  <r>
    <n v="77"/>
    <d v="2018-12-31T00:00:00"/>
    <x v="1"/>
    <x v="1"/>
    <x v="0"/>
    <s v="ADMINISTRACION DE SUCURSALES"/>
    <s v="CIERRE DE ANIO FISCAL"/>
    <s v="CIERRE_DE_CTAS_NOMINALES"/>
    <n v="0"/>
    <n v="4.2"/>
    <s v="MARBELLA"/>
    <x v="1"/>
  </r>
  <r>
    <n v="78"/>
    <d v="2018-06-15T00:00:00"/>
    <x v="2"/>
    <x v="2"/>
    <x v="0"/>
    <s v="ADMINISTRACION DE SUCURSALES"/>
    <s v="OTROS EGRESOS 18"/>
    <s v="OTROS EGRESOS 1.P.O (OR:78/DES:78 TRN:86 PERF:300086 CAU: 18"/>
    <n v="2.25"/>
    <n v="0"/>
    <s v="PLAZA CAROLINA"/>
    <x v="1"/>
  </r>
  <r>
    <n v="78"/>
    <d v="2018-08-13T00:00:00"/>
    <x v="3"/>
    <x v="3"/>
    <x v="0"/>
    <s v="ADMINISTRACION DE SUCURSALES"/>
    <s v="OTROS EGRESOS 18"/>
    <s v="OTROS EGRESOS 1.P.O (OR:78/DES:78 TRN:86 PERF:300086 CAU: 18"/>
    <n v="1200"/>
    <n v="0"/>
    <s v="PLAZA CAROLINA"/>
    <x v="1"/>
  </r>
  <r>
    <n v="78"/>
    <d v="2018-08-23T00:00:00"/>
    <x v="3"/>
    <x v="3"/>
    <x v="0"/>
    <s v="ADMINISTRACION DE SUCURSALES"/>
    <s v="OTROS EGRESOS 18"/>
    <s v="OTROS EGRESOS 1.P.O (OR:78/DES:78 TRN:86 PERF:300086 CAU: 18"/>
    <n v="6.5"/>
    <n v="0"/>
    <s v="PLAZA CAROLINA"/>
    <x v="1"/>
  </r>
  <r>
    <n v="78"/>
    <d v="2018-08-24T00:00:00"/>
    <x v="3"/>
    <x v="3"/>
    <x v="0"/>
    <s v="ADMINISTRACION DE SUCURSALES"/>
    <s v="CORRECCION DE ENTRADA DE PARTIDA DE FIESTAS PATRIAS"/>
    <s v="REGISTRO DE ENTRADA DE ADMINISTRACION"/>
    <n v="0"/>
    <n v="1200"/>
    <s v="PLAZA CAROLINA"/>
    <x v="1"/>
  </r>
  <r>
    <n v="78"/>
    <d v="2018-08-25T00:00:00"/>
    <x v="3"/>
    <x v="3"/>
    <x v="0"/>
    <s v="ADMINISTRACION DE SUCURSALES"/>
    <s v="OTROS EGRESOS 18"/>
    <s v="OTROS EGRESOS 1.P.O (OR:78/DES:78 TRN:86 PERF:300086 CAU: 18"/>
    <n v="14.55"/>
    <n v="0"/>
    <s v="PLAZA CAROLINA"/>
    <x v="1"/>
  </r>
  <r>
    <n v="78"/>
    <d v="2018-12-19T00:00:00"/>
    <x v="1"/>
    <x v="1"/>
    <x v="0"/>
    <s v="ADMINISTRACION DE SUCURSALES"/>
    <s v="OTROS EGRESOS 18"/>
    <s v="OTROS EGRESOS 1.P.O (OR:78/DES:78 TRN:86 PERF:300086 CAU: 18"/>
    <n v="14.55"/>
    <n v="0"/>
    <s v="PLAZA CAROLINA"/>
    <x v="1"/>
  </r>
  <r>
    <n v="78"/>
    <d v="2018-12-24T00:00:00"/>
    <x v="1"/>
    <x v="1"/>
    <x v="0"/>
    <s v="ADMINISTRACION DE SUCURSALES"/>
    <s v="OTROS EGRESOS 18"/>
    <s v="OTROS EGRESOS 1.P.O (OR:78/DES:78 TRN:86 PERF:300086 CAU: 18"/>
    <n v="25"/>
    <n v="0"/>
    <s v="PLAZA CAROLINA"/>
    <x v="1"/>
  </r>
  <r>
    <n v="78"/>
    <d v="2018-12-26T00:00:00"/>
    <x v="1"/>
    <x v="1"/>
    <x v="0"/>
    <s v="ADMINISTRACION DE SUCURSALES"/>
    <s v="OTROS EGRESOS 18"/>
    <s v="OTROS EGRESOS 1.P.O (OR:78/DES:78 TRN:86 PERF:300086 CAU: 18"/>
    <n v="3.6"/>
    <n v="0"/>
    <s v="PLAZA CAROLINA"/>
    <x v="1"/>
  </r>
  <r>
    <n v="78"/>
    <d v="2018-12-31T00:00:00"/>
    <x v="1"/>
    <x v="1"/>
    <x v="0"/>
    <s v="ADMINISTRACION DE SUCURSALES"/>
    <s v="CIERRE DE ANIO FISCAL"/>
    <s v="CIERRE_DE_CTAS_NOMINALES"/>
    <n v="0"/>
    <n v="72.95"/>
    <s v="PLAZA CAROLINA"/>
    <x v="1"/>
  </r>
  <r>
    <n v="79"/>
    <d v="2018-11-08T00:00:00"/>
    <x v="5"/>
    <x v="5"/>
    <x v="0"/>
    <s v="ADMINISTRACION DE SUCURSALES"/>
    <s v="OTROS EGRESOS 18"/>
    <s v="OTROS EGRESOS 1.P.O (OR:79/DES:79 TRN:86 PERF:300086 CAU: 18"/>
    <n v="1.8"/>
    <n v="0"/>
    <s v="PLAZA CORDOBA"/>
    <x v="1"/>
  </r>
  <r>
    <n v="79"/>
    <d v="2018-11-23T00:00:00"/>
    <x v="5"/>
    <x v="5"/>
    <x v="0"/>
    <s v="ADMINISTRACION DE SUCURSALES"/>
    <s v="OTROS EGRESOS 18"/>
    <s v="OTROS EGRESOS 1.P.O (OR:79/DES:79 TRN:86 PERF:300086 CAU: 18"/>
    <n v="14"/>
    <n v="0"/>
    <s v="PLAZA CORDOBA"/>
    <x v="1"/>
  </r>
  <r>
    <n v="79"/>
    <d v="2018-12-31T00:00:00"/>
    <x v="1"/>
    <x v="1"/>
    <x v="0"/>
    <s v="ADMINISTRACION DE SUCURSALES"/>
    <s v="CIERRE DE ANIO FISCAL"/>
    <s v="CIERRE_DE_CTAS_NOMINALES"/>
    <n v="0"/>
    <n v="15.8"/>
    <s v="PLAZA CORDOBA"/>
    <x v="1"/>
  </r>
  <r>
    <n v="80"/>
    <d v="2018-12-31T00:00:00"/>
    <x v="1"/>
    <x v="1"/>
    <x v="0"/>
    <s v="ADMINISTRACION DE SUCURSALES"/>
    <s v="CIERRE DE ANIO FISCAL"/>
    <s v="CIERRE_DE_CTAS_NOMINALES"/>
    <n v="0"/>
    <n v="11.6"/>
    <s v="VIA SIMON BOLIVAR"/>
    <x v="1"/>
  </r>
  <r>
    <n v="89"/>
    <d v="2018-06-15T00:00:00"/>
    <x v="2"/>
    <x v="2"/>
    <x v="0"/>
    <s v="ADMINISTRACION DE SUCURSALES"/>
    <s v="OTROS EGRESOS 18"/>
    <s v="OTROS EGRESOS 1.P.O (OR:89/DES:89 TRN:86 PERF:300086 CAU: 18"/>
    <n v="1.8"/>
    <n v="0"/>
    <s v="JUSTO AROSEMENA"/>
    <x v="1"/>
  </r>
  <r>
    <n v="89"/>
    <d v="2018-07-24T00:00:00"/>
    <x v="6"/>
    <x v="6"/>
    <x v="0"/>
    <s v="ADMINISTRACION DE SUCURSALES"/>
    <s v="OTROS EGRESOS 18"/>
    <s v="OTROS EGRESOS 1.P.O (OR:89/DES:89 TRN:86 PERF:300086 CAU: 18"/>
    <n v="1.8"/>
    <n v="0"/>
    <s v="JUSTO AROSEMENA"/>
    <x v="1"/>
  </r>
  <r>
    <n v="89"/>
    <d v="2018-10-08T00:00:00"/>
    <x v="0"/>
    <x v="0"/>
    <x v="0"/>
    <s v="ADMINISTRACION DE SUCURSALES"/>
    <s v="OTROS EGRESOS 18"/>
    <s v="OTROS EGRESOS 1.P.O (OR:89/DES:89 TRN:86 PERF:300086 CAU: 18"/>
    <n v="1.8"/>
    <n v="0"/>
    <s v="JUSTO AROSEMENA"/>
    <x v="1"/>
  </r>
  <r>
    <n v="89"/>
    <d v="2018-12-31T00:00:00"/>
    <x v="1"/>
    <x v="1"/>
    <x v="0"/>
    <s v="ADMINISTRACION DE SUCURSALES"/>
    <s v="CIERRE DE ANIO FISCAL"/>
    <s v="CIERRE_DE_CTAS_NOMINALES"/>
    <n v="0"/>
    <n v="60.95"/>
    <s v="JUSTO AROSEMENA"/>
    <x v="1"/>
  </r>
  <r>
    <n v="91"/>
    <d v="2018-06-07T00:00:00"/>
    <x v="2"/>
    <x v="2"/>
    <x v="0"/>
    <s v="NEGOCIOS"/>
    <s v="VIATICOS 2"/>
    <s v="TRANSACCIONES DEL DIA 06/07/2018SPYRAL - GESTION ADMINISTRATIVA"/>
    <n v="620.70000000000005"/>
    <n v="0"/>
    <s v="NEGOCIOS"/>
    <x v="1"/>
  </r>
  <r>
    <n v="91"/>
    <d v="2018-12-31T00:00:00"/>
    <x v="1"/>
    <x v="1"/>
    <x v="0"/>
    <s v="NEGOCIOS"/>
    <s v="CIERRE DE ANIO FISCAL"/>
    <s v="CIERRE_DE_CTAS_NOMINALES"/>
    <n v="0"/>
    <n v="6332.8"/>
    <s v="NEGOCIOS"/>
    <x v="1"/>
  </r>
  <r>
    <n v="91"/>
    <d v="2018-06-25T00:00:00"/>
    <x v="2"/>
    <x v="2"/>
    <x v="0"/>
    <s v="BANCA CORPORATIVA"/>
    <s v="NC VIATICOS"/>
    <s v="TRANSACCIONES DEL DIA 06/25/2018SPYRAL - GESTION ADMINISTRATIVA"/>
    <n v="13.8"/>
    <n v="0"/>
    <s v="NEGOCIOS"/>
    <x v="1"/>
  </r>
  <r>
    <n v="91"/>
    <d v="2018-07-17T00:00:00"/>
    <x v="6"/>
    <x v="6"/>
    <x v="0"/>
    <s v="BANCA CORPORATIVA"/>
    <s v="NC VIATICOS"/>
    <s v="TRANSACCIONES DEL DIA 07/17/2018SPYRAL - GESTION ADMINISTRATIVA"/>
    <n v="41.4"/>
    <n v="0"/>
    <s v="NEGOCIOS"/>
    <x v="1"/>
  </r>
  <r>
    <n v="91"/>
    <d v="2018-08-23T00:00:00"/>
    <x v="3"/>
    <x v="3"/>
    <x v="0"/>
    <s v="BANCA CORPORATIVA"/>
    <s v="NC VIATICOS"/>
    <s v="TRANSACCIONES DEL DIA 08/23/2018SPYRAL - GESTION ADMINISTRATIVA"/>
    <n v="13.8"/>
    <n v="0"/>
    <s v="NEGOCIOS"/>
    <x v="1"/>
  </r>
  <r>
    <n v="91"/>
    <d v="2018-09-18T00:00:00"/>
    <x v="4"/>
    <x v="4"/>
    <x v="0"/>
    <s v="BANCA CORPORATIVA"/>
    <s v="NC VIATICOS"/>
    <s v="TRANSACCIONES DEL DIA 09/18/2018SPYRAL - GESTION ADMINISTRATIVA"/>
    <n v="23"/>
    <n v="0"/>
    <s v="NEGOCIOS"/>
    <x v="1"/>
  </r>
  <r>
    <n v="91"/>
    <d v="2018-09-24T00:00:00"/>
    <x v="4"/>
    <x v="4"/>
    <x v="0"/>
    <s v="BANCA CORPORATIVA"/>
    <s v="NC VIATICOS"/>
    <s v="TRANSACCIONES DEL DIA 09/24/2018SPYRAL - GESTION ADMINISTRATIVA"/>
    <n v="11.5"/>
    <n v="0"/>
    <s v="NEGOCIOS"/>
    <x v="1"/>
  </r>
  <r>
    <n v="91"/>
    <d v="2018-10-17T00:00:00"/>
    <x v="0"/>
    <x v="0"/>
    <x v="0"/>
    <s v="BANCA CORPORATIVA"/>
    <s v="NC VIATICOS"/>
    <s v="TRANSACCIONES DEL DIA 10/17/2018SPYRAL - GESTION ADMINISTRATIVA"/>
    <n v="36.799999999999997"/>
    <n v="0"/>
    <s v="NEGOCIOS"/>
    <x v="1"/>
  </r>
  <r>
    <n v="91"/>
    <d v="2018-11-20T00:00:00"/>
    <x v="5"/>
    <x v="5"/>
    <x v="0"/>
    <s v="BANCA CORPORATIVA"/>
    <s v="NC VIATICOS"/>
    <s v="TRANSACCIONES DEL DIA 11/20/2018SPYRAL - GESTION ADMINISTRATIVA"/>
    <n v="18.399999999999999"/>
    <n v="0"/>
    <s v="NEGOCIOS"/>
    <x v="1"/>
  </r>
  <r>
    <n v="91"/>
    <d v="2018-12-07T00:00:00"/>
    <x v="1"/>
    <x v="1"/>
    <x v="0"/>
    <s v="BANCA CORPORATIVA"/>
    <s v="NC VIATICOS"/>
    <s v="TRANSACCIONES DEL DIA 12/07/2018SPYRAL - GESTION ADMINISTRATIVA"/>
    <n v="23"/>
    <n v="0"/>
    <s v="NEGOCIOS"/>
    <x v="1"/>
  </r>
  <r>
    <n v="91"/>
    <d v="2018-12-31T00:00:00"/>
    <x v="1"/>
    <x v="1"/>
    <x v="0"/>
    <s v="BANCA CORPORATIVA"/>
    <s v="CIERRE DE ANIO FISCAL"/>
    <s v="CIERRE_DE_CTAS_NOMINALES"/>
    <n v="0"/>
    <n v="453.63"/>
    <s v="NEGOCIOS"/>
    <x v="1"/>
  </r>
  <r>
    <n v="91"/>
    <d v="2018-09-06T00:00:00"/>
    <x v="4"/>
    <x v="4"/>
    <x v="0"/>
    <s v="INTERINOS"/>
    <s v="VIATICOS"/>
    <s v="TRANSACCIONES DEL DIA 09/06/2018SPYRAL - GESTION ADMINISTRATIVA"/>
    <n v="50.75"/>
    <n v="0"/>
    <s v="NEGOCIOS"/>
    <x v="1"/>
  </r>
  <r>
    <n v="91"/>
    <d v="2018-12-31T00:00:00"/>
    <x v="1"/>
    <x v="1"/>
    <x v="0"/>
    <s v="INTERINOS"/>
    <s v="CIERRE DE ANIO FISCAL"/>
    <s v="CIERRE_DE_CTAS_NOMINALES"/>
    <n v="0"/>
    <n v="70.75"/>
    <s v="NEGOCIOS"/>
    <x v="1"/>
  </r>
  <r>
    <n v="91"/>
    <d v="2018-12-31T00:00:00"/>
    <x v="1"/>
    <x v="1"/>
    <x v="0"/>
    <s v="CUENTAS CORPORATIVAS"/>
    <s v="CIERRE DE ANIO FISCAL"/>
    <s v="CIERRE_DE_CTAS_NOMINALES"/>
    <n v="0"/>
    <n v="77"/>
    <s v="NEGOCIOS"/>
    <x v="1"/>
  </r>
  <r>
    <n v="91"/>
    <d v="2018-06-16T00:00:00"/>
    <x v="2"/>
    <x v="2"/>
    <x v="0"/>
    <s v="ZONA LIBRE"/>
    <s v="NC VIATICOS"/>
    <s v="TRANSACCIONES DEL DIA 06/16/2018SPYRAL - GESTION ADMINISTRATIVA"/>
    <n v="112.2"/>
    <n v="0"/>
    <s v="NEGOCIOS"/>
    <x v="1"/>
  </r>
  <r>
    <n v="91"/>
    <d v="2018-07-13T00:00:00"/>
    <x v="6"/>
    <x v="6"/>
    <x v="0"/>
    <s v="ZONA LIBRE"/>
    <s v="NC VIATICOS"/>
    <s v="TRANSACCIONES DEL DIA 07/13/2018SPYRAL - GESTION ADMINISTRATIVA"/>
    <n v="91.6"/>
    <n v="0"/>
    <s v="NEGOCIOS"/>
    <x v="1"/>
  </r>
  <r>
    <n v="91"/>
    <d v="2018-08-14T00:00:00"/>
    <x v="3"/>
    <x v="3"/>
    <x v="0"/>
    <s v="ZONA LIBRE"/>
    <s v="NC VIATICOS"/>
    <s v="TRANSACCIONES DEL DIA 08/14/2018SPYRAL - GESTION ADMINISTRATIVA"/>
    <n v="98"/>
    <n v="0"/>
    <s v="NEGOCIOS"/>
    <x v="1"/>
  </r>
  <r>
    <n v="91"/>
    <d v="2018-09-18T00:00:00"/>
    <x v="4"/>
    <x v="4"/>
    <x v="0"/>
    <s v="ZONA LIBRE"/>
    <s v="NC VIATICOS"/>
    <s v="TRANSACCIONES DEL DIA 09/18/2018SPYRAL - GESTION ADMINISTRATIVA"/>
    <n v="139.44999999999999"/>
    <n v="0"/>
    <s v="NEGOCIOS"/>
    <x v="1"/>
  </r>
  <r>
    <n v="91"/>
    <d v="2018-10-08T00:00:00"/>
    <x v="0"/>
    <x v="0"/>
    <x v="0"/>
    <s v="ZONA LIBRE"/>
    <s v="VIATICOS"/>
    <s v="TRANSACCIONES DEL DIA 10/08/2018SPYRAL - GESTION ADMINISTRATIVA"/>
    <n v="82.6"/>
    <n v="0"/>
    <s v="NEGOCIOS"/>
    <x v="1"/>
  </r>
  <r>
    <n v="91"/>
    <d v="2018-10-17T00:00:00"/>
    <x v="0"/>
    <x v="0"/>
    <x v="0"/>
    <s v="ZONA LIBRE"/>
    <s v="NC VIATICOS"/>
    <s v="TRANSACCIONES DEL DIA 10/17/2018SPYRAL - GESTION ADMINISTRATIVA"/>
    <n v="92.95"/>
    <n v="0"/>
    <s v="NEGOCIOS"/>
    <x v="1"/>
  </r>
  <r>
    <n v="91"/>
    <d v="2018-11-20T00:00:00"/>
    <x v="5"/>
    <x v="5"/>
    <x v="0"/>
    <s v="ZONA LIBRE"/>
    <s v="NC VIATICOS"/>
    <s v="TRANSACCIONES DEL DIA 11/20/2018SPYRAL - GESTION ADMINISTRATIVA"/>
    <n v="125.7"/>
    <n v="0"/>
    <s v="NEGOCIOS"/>
    <x v="1"/>
  </r>
  <r>
    <n v="91"/>
    <d v="2018-12-07T00:00:00"/>
    <x v="1"/>
    <x v="1"/>
    <x v="0"/>
    <s v="ZONA LIBRE"/>
    <s v="NC VIATICOS"/>
    <s v="TRANSACCIONES DEL DIA 12/07/2018SPYRAL - GESTION ADMINISTRATIVA"/>
    <n v="138.80000000000001"/>
    <n v="0"/>
    <s v="NEGOCIOS"/>
    <x v="1"/>
  </r>
  <r>
    <n v="91"/>
    <d v="2018-12-31T00:00:00"/>
    <x v="1"/>
    <x v="1"/>
    <x v="0"/>
    <s v="ZONA LIBRE"/>
    <s v="CIERRE DE ANIO FISCAL"/>
    <s v="CIERRE_DE_CTAS_NOMINALES"/>
    <n v="0"/>
    <n v="1629.28"/>
    <s v="NEGOCIOS"/>
    <x v="1"/>
  </r>
  <r>
    <n v="91"/>
    <d v="2018-06-01T00:00:00"/>
    <x v="2"/>
    <x v="2"/>
    <x v="0"/>
    <s v="HIPOTECAS"/>
    <s v="VIATICOS 2"/>
    <s v="TRANSACCIONES DEL DIA 06/01/2018SPYRAL - GESTION ADMINISTRATIVA"/>
    <n v="60"/>
    <n v="0"/>
    <s v="NEGOCIOS"/>
    <x v="1"/>
  </r>
  <r>
    <n v="91"/>
    <d v="2018-06-07T00:00:00"/>
    <x v="2"/>
    <x v="2"/>
    <x v="0"/>
    <s v="HIPOTECAS"/>
    <s v="VIATICOS"/>
    <s v="TRANSACCIONES DEL DIA 06/07/2018SPYRAL - GESTION ADMINISTRATIVA"/>
    <n v="60"/>
    <n v="0"/>
    <s v="NEGOCIOS"/>
    <x v="1"/>
  </r>
  <r>
    <n v="91"/>
    <d v="2018-06-27T00:00:00"/>
    <x v="2"/>
    <x v="2"/>
    <x v="0"/>
    <s v="HIPOTECAS"/>
    <s v="VIATICOS 2"/>
    <s v="TRANSACCIONES DEL DIA 06/27/2018SPYRAL - GESTION ADMINISTRATIVA"/>
    <n v="90"/>
    <n v="0"/>
    <s v="NEGOCIOS"/>
    <x v="1"/>
  </r>
  <r>
    <n v="91"/>
    <d v="2018-06-27T00:00:00"/>
    <x v="2"/>
    <x v="2"/>
    <x v="0"/>
    <s v="HIPOTECAS"/>
    <s v="VIATICOS"/>
    <s v="TRANSACCIONES DEL DIA 06/27/2018SPYRAL - GESTION ADMINISTRATIVA"/>
    <n v="10"/>
    <n v="0"/>
    <s v="NEGOCIOS"/>
    <x v="1"/>
  </r>
  <r>
    <n v="91"/>
    <d v="2018-07-06T00:00:00"/>
    <x v="6"/>
    <x v="6"/>
    <x v="0"/>
    <s v="HIPOTECAS"/>
    <s v="VIATICOS 2"/>
    <s v="TRANSACCIONES DEL DIA 07/06/2018SPYRAL - GESTION ADMINISTRATIVA"/>
    <n v="217.6"/>
    <n v="0"/>
    <s v="NEGOCIOS"/>
    <x v="1"/>
  </r>
  <r>
    <n v="91"/>
    <d v="2018-07-06T00:00:00"/>
    <x v="6"/>
    <x v="6"/>
    <x v="0"/>
    <s v="HIPOTECAS"/>
    <s v="VIATICOS"/>
    <s v="TRANSACCIONES DEL DIA 07/06/2018SPYRAL - GESTION ADMINISTRATIVA"/>
    <n v="156.66"/>
    <n v="0"/>
    <s v="NEGOCIOS"/>
    <x v="1"/>
  </r>
  <r>
    <n v="91"/>
    <d v="2018-07-13T00:00:00"/>
    <x v="6"/>
    <x v="6"/>
    <x v="0"/>
    <s v="HIPOTECAS"/>
    <s v="VIATICOS"/>
    <s v="TRANSACCIONES DEL DIA 07/13/2018SPYRAL - GESTION ADMINISTRATIVA"/>
    <n v="30"/>
    <n v="0"/>
    <s v="NEGOCIOS"/>
    <x v="1"/>
  </r>
  <r>
    <n v="91"/>
    <d v="2018-07-20T00:00:00"/>
    <x v="6"/>
    <x v="6"/>
    <x v="0"/>
    <s v="HIPOTECAS"/>
    <s v="VIATICOS"/>
    <s v="TRANSACCIONES DEL DIA 07/20/2018SPYRAL - GESTION ADMINISTRATIVA"/>
    <n v="133"/>
    <n v="0"/>
    <s v="NEGOCIOS"/>
    <x v="1"/>
  </r>
  <r>
    <n v="91"/>
    <d v="2018-08-01T00:00:00"/>
    <x v="3"/>
    <x v="3"/>
    <x v="0"/>
    <s v="HIPOTECAS"/>
    <s v="VIATICOS 2"/>
    <s v="TRANSACCIONES DEL DIA 08/01/2018SPYRAL - GESTION ADMINISTRATIVA"/>
    <n v="1020"/>
    <n v="0"/>
    <s v="NEGOCIOS"/>
    <x v="1"/>
  </r>
  <r>
    <n v="91"/>
    <d v="2018-08-02T00:00:00"/>
    <x v="3"/>
    <x v="3"/>
    <x v="0"/>
    <s v="HIPOTECAS"/>
    <s v="VIATICOS"/>
    <s v="TRANSACCIONES DEL DIA 08/02/2018SPYRAL - GESTION ADMINISTRATIVA"/>
    <n v="37"/>
    <n v="0"/>
    <s v="NEGOCIOS"/>
    <x v="1"/>
  </r>
  <r>
    <n v="91"/>
    <d v="2018-08-10T00:00:00"/>
    <x v="3"/>
    <x v="3"/>
    <x v="0"/>
    <s v="HIPOTECAS"/>
    <s v="VIATICOS 2"/>
    <s v="TRANSACCIONES DEL DIA 08/10/2018SPYRAL - GESTION ADMINISTRATIVA"/>
    <n v="108.4"/>
    <n v="0"/>
    <s v="NEGOCIOS"/>
    <x v="1"/>
  </r>
  <r>
    <n v="91"/>
    <d v="2018-08-11T00:00:00"/>
    <x v="3"/>
    <x v="3"/>
    <x v="0"/>
    <s v="HIPOTECAS"/>
    <s v="VIATICOS"/>
    <s v="TRANSACCIONES DEL DIA 08/11/2018SPYRAL - GESTION ADMINISTRATIVA"/>
    <n v="24"/>
    <n v="0"/>
    <s v="NEGOCIOS"/>
    <x v="1"/>
  </r>
  <r>
    <n v="91"/>
    <d v="2018-08-17T00:00:00"/>
    <x v="3"/>
    <x v="3"/>
    <x v="0"/>
    <s v="HIPOTECAS"/>
    <s v="VIATICOS 2"/>
    <s v="TRANSACCIONES DEL DIA 08/17/2018SPYRAL - GESTION ADMINISTRATIVA"/>
    <n v="114"/>
    <n v="0"/>
    <s v="NEGOCIOS"/>
    <x v="1"/>
  </r>
  <r>
    <n v="91"/>
    <d v="2018-08-24T00:00:00"/>
    <x v="3"/>
    <x v="3"/>
    <x v="0"/>
    <s v="HIPOTECAS"/>
    <s v="VIATICOS 2"/>
    <s v="TRANSACCIONES DEL DIA 08/24/2018SPYRAL - GESTION ADMINISTRATIVA"/>
    <n v="40"/>
    <n v="0"/>
    <s v="NEGOCIOS"/>
    <x v="1"/>
  </r>
  <r>
    <n v="91"/>
    <d v="2018-09-01T00:00:00"/>
    <x v="4"/>
    <x v="4"/>
    <x v="0"/>
    <s v="HIPOTECAS"/>
    <s v="VIATICOS"/>
    <s v="TRANSACCIONES DEL DIA 09/01/2018SPYRAL - GESTION ADMINISTRATIVA"/>
    <n v="50"/>
    <n v="0"/>
    <s v="NEGOCIOS"/>
    <x v="1"/>
  </r>
  <r>
    <n v="91"/>
    <d v="2018-09-04T00:00:00"/>
    <x v="4"/>
    <x v="4"/>
    <x v="0"/>
    <s v="HIPOTECAS"/>
    <s v="VIATICOS"/>
    <s v="TRANSACCIONES DEL DIA 09/04/2018SPYRAL - GESTION ADMINISTRATIVA"/>
    <n v="49.6"/>
    <n v="0"/>
    <s v="NEGOCIOS"/>
    <x v="1"/>
  </r>
  <r>
    <n v="91"/>
    <d v="2018-09-04T00:00:00"/>
    <x v="4"/>
    <x v="4"/>
    <x v="0"/>
    <s v="HIPOTECAS"/>
    <s v="VIATICOS 2"/>
    <s v="TRANSACCIONES DEL DIA 09/04/2018SPYRAL - GESTION ADMINISTRATIVA"/>
    <n v="2166"/>
    <n v="0"/>
    <s v="NEGOCIOS"/>
    <x v="1"/>
  </r>
  <r>
    <n v="91"/>
    <d v="2018-09-06T00:00:00"/>
    <x v="4"/>
    <x v="4"/>
    <x v="0"/>
    <s v="HIPOTECAS"/>
    <s v="VIATICOS"/>
    <s v="TRANSACCIONES DEL DIA 09/06/2018SPYRAL - GESTION ADMINISTRATIVA"/>
    <n v="67.599999999999994"/>
    <n v="0"/>
    <s v="NEGOCIOS"/>
    <x v="1"/>
  </r>
  <r>
    <n v="91"/>
    <d v="2018-09-06T00:00:00"/>
    <x v="4"/>
    <x v="4"/>
    <x v="0"/>
    <s v="HIPOTECAS"/>
    <s v="NC VIATICOS"/>
    <s v="TRANSACCIONES DEL DIA 09/06/2018SPYRAL - GESTION ADMINISTRATIVA"/>
    <n v="0"/>
    <n v="24"/>
    <s v="NEGOCIOS"/>
    <x v="1"/>
  </r>
  <r>
    <n v="91"/>
    <d v="2018-09-07T00:00:00"/>
    <x v="4"/>
    <x v="4"/>
    <x v="0"/>
    <s v="HIPOTECAS"/>
    <s v="VIATICOS"/>
    <s v="TRANSACCIONES DEL DIA 09/07/2018SPYRAL - GESTION ADMINISTRATIVA"/>
    <n v="16"/>
    <n v="0"/>
    <s v="NEGOCIOS"/>
    <x v="1"/>
  </r>
  <r>
    <n v="91"/>
    <d v="2018-09-11T00:00:00"/>
    <x v="4"/>
    <x v="4"/>
    <x v="0"/>
    <s v="HIPOTECAS"/>
    <s v="VIATICOS"/>
    <s v="TRANSACCIONES DEL DIA 09/11/2018SPYRAL - GESTION ADMINISTRATIVA"/>
    <n v="43.2"/>
    <n v="0"/>
    <s v="NEGOCIOS"/>
    <x v="1"/>
  </r>
  <r>
    <n v="91"/>
    <d v="2018-09-14T00:00:00"/>
    <x v="4"/>
    <x v="4"/>
    <x v="0"/>
    <s v="HIPOTECAS"/>
    <s v="VIATICOS 2"/>
    <s v="TRANSACCIONES DEL DIA 09/14/2018SPYRAL - GESTION ADMINISTRATIVA"/>
    <n v="101.6"/>
    <n v="0"/>
    <s v="NEGOCIOS"/>
    <x v="1"/>
  </r>
  <r>
    <n v="91"/>
    <d v="2018-09-14T00:00:00"/>
    <x v="4"/>
    <x v="4"/>
    <x v="0"/>
    <s v="HIPOTECAS"/>
    <s v="NC VIATICOS"/>
    <s v="TRANSACCIONES DEL DIA 09/14/2018SPYRAL - GESTION ADMINISTRATIVA"/>
    <n v="0"/>
    <n v="32"/>
    <s v="NEGOCIOS"/>
    <x v="1"/>
  </r>
  <r>
    <n v="91"/>
    <d v="2018-09-21T00:00:00"/>
    <x v="4"/>
    <x v="4"/>
    <x v="0"/>
    <s v="HIPOTECAS"/>
    <s v="VIATICOS 2"/>
    <s v="TRANSACCIONES DEL DIA 09/21/2018SPYRAL - GESTION ADMINISTRATIVA"/>
    <n v="35"/>
    <n v="0"/>
    <s v="NEGOCIOS"/>
    <x v="1"/>
  </r>
  <r>
    <n v="91"/>
    <d v="2018-09-27T00:00:00"/>
    <x v="4"/>
    <x v="4"/>
    <x v="0"/>
    <s v="HIPOTECAS"/>
    <s v="VIATICOS 2"/>
    <s v="TRANSACCIONES DEL DIA 09/27/2018SPYRAL - GESTION ADMINISTRATIVA"/>
    <n v="65"/>
    <n v="0"/>
    <s v="NEGOCIOS"/>
    <x v="1"/>
  </r>
  <r>
    <n v="91"/>
    <d v="2018-10-03T00:00:00"/>
    <x v="0"/>
    <x v="0"/>
    <x v="0"/>
    <s v="HIPOTECAS"/>
    <s v="VIATICOS"/>
    <s v="TRANSACCIONES DEL DIA 10/03/2018SPYRAL - GESTION ADMINISTRATIVA"/>
    <n v="24"/>
    <n v="0"/>
    <s v="NEGOCIOS"/>
    <x v="1"/>
  </r>
  <r>
    <n v="91"/>
    <d v="2018-10-04T00:00:00"/>
    <x v="0"/>
    <x v="0"/>
    <x v="0"/>
    <s v="HIPOTECAS"/>
    <s v="VIATICOS 2"/>
    <s v="TRANSACCIONES DEL DIA 10/04/2018SPYRAL - GESTION ADMINISTRATIVA"/>
    <n v="40"/>
    <n v="0"/>
    <s v="NEGOCIOS"/>
    <x v="1"/>
  </r>
  <r>
    <n v="91"/>
    <d v="2018-10-05T00:00:00"/>
    <x v="0"/>
    <x v="0"/>
    <x v="0"/>
    <s v="HIPOTECAS"/>
    <s v="VIATICOS"/>
    <s v="TRANSACCIONES DEL DIA 10/05/2018SPYRAL - GESTION ADMINISTRATIVA"/>
    <n v="137.63999999999999"/>
    <n v="0"/>
    <s v="NEGOCIOS"/>
    <x v="1"/>
  </r>
  <r>
    <n v="91"/>
    <d v="2018-10-11T00:00:00"/>
    <x v="0"/>
    <x v="0"/>
    <x v="0"/>
    <s v="HIPOTECAS"/>
    <s v="VIATICOS 2"/>
    <s v="TRANSACCIONES DEL DIA 10/11/2018SPYRAL - GESTION ADMINISTRATIVA"/>
    <n v="85"/>
    <n v="0"/>
    <s v="NEGOCIOS"/>
    <x v="1"/>
  </r>
  <r>
    <n v="91"/>
    <d v="2018-10-11T00:00:00"/>
    <x v="0"/>
    <x v="0"/>
    <x v="0"/>
    <s v="HIPOTECAS"/>
    <s v="VIATICOS"/>
    <s v="TRANSACCIONES DEL DIA 10/11/2018SPYRAL - GESTION ADMINISTRATIVA"/>
    <n v="20.5"/>
    <n v="0"/>
    <s v="NEGOCIOS"/>
    <x v="1"/>
  </r>
  <r>
    <n v="91"/>
    <d v="2018-10-19T00:00:00"/>
    <x v="0"/>
    <x v="0"/>
    <x v="0"/>
    <s v="HIPOTECAS"/>
    <s v="VIATICOS 2"/>
    <s v="TRANSACCIONES DEL DIA 10/19/2018SPYRAL - GESTION ADMINISTRATIVA"/>
    <n v="70"/>
    <n v="0"/>
    <s v="NEGOCIOS"/>
    <x v="1"/>
  </r>
  <r>
    <n v="91"/>
    <d v="2018-10-26T00:00:00"/>
    <x v="0"/>
    <x v="0"/>
    <x v="0"/>
    <s v="HIPOTECAS"/>
    <s v="VIATICOS 2"/>
    <s v="TRANSACCIONES DEL DIA 10/26/2018SPYRAL - GESTION ADMINISTRATIVA"/>
    <n v="70"/>
    <n v="0"/>
    <s v="NEGOCIOS"/>
    <x v="1"/>
  </r>
  <r>
    <n v="91"/>
    <d v="2018-11-16T00:00:00"/>
    <x v="5"/>
    <x v="5"/>
    <x v="0"/>
    <s v="HIPOTECAS"/>
    <s v="VIATICOS 2"/>
    <s v="TRANSACCIONES DEL DIA 11/16/2018SPYRAL - GESTION ADMINISTRATIVA"/>
    <n v="45"/>
    <n v="0"/>
    <s v="NEGOCIOS"/>
    <x v="1"/>
  </r>
  <r>
    <n v="91"/>
    <d v="2018-11-23T00:00:00"/>
    <x v="5"/>
    <x v="5"/>
    <x v="0"/>
    <s v="HIPOTECAS"/>
    <s v="VIATICOS 2"/>
    <s v="TRANSACCIONES DEL DIA 11/23/2018SPYRAL - GESTION ADMINISTRATIVA"/>
    <n v="35"/>
    <n v="0"/>
    <s v="NEGOCIOS"/>
    <x v="1"/>
  </r>
  <r>
    <n v="91"/>
    <d v="2018-12-01T00:00:00"/>
    <x v="1"/>
    <x v="1"/>
    <x v="0"/>
    <s v="HIPOTECAS"/>
    <s v="VIATICOS 2"/>
    <s v="TRANSACCIONES DEL DIA 12/01/2018SPYRAL - GESTION ADMINISTRATIVA"/>
    <n v="35"/>
    <n v="0"/>
    <s v="NEGOCIOS"/>
    <x v="1"/>
  </r>
  <r>
    <n v="91"/>
    <d v="2018-12-04T00:00:00"/>
    <x v="1"/>
    <x v="1"/>
    <x v="0"/>
    <s v="HIPOTECAS"/>
    <s v="VIATICOS"/>
    <s v="TRANSACCIONES DEL DIA 12/04/2018SPYRAL - GESTION ADMINISTRATIVA"/>
    <n v="135"/>
    <n v="0"/>
    <s v="NEGOCIOS"/>
    <x v="1"/>
  </r>
  <r>
    <n v="91"/>
    <d v="2018-12-06T00:00:00"/>
    <x v="1"/>
    <x v="1"/>
    <x v="0"/>
    <s v="HIPOTECAS"/>
    <s v="NC VIATICOS"/>
    <s v="TRANSACCIONES DEL DIA 12/06/2018SPYRAL - GESTION ADMINISTRATIVA"/>
    <n v="0"/>
    <n v="5"/>
    <s v="NEGOCIOS"/>
    <x v="1"/>
  </r>
  <r>
    <n v="91"/>
    <d v="2018-12-13T00:00:00"/>
    <x v="1"/>
    <x v="1"/>
    <x v="0"/>
    <s v="HIPOTECAS"/>
    <s v="VIATICOS"/>
    <s v="TRANSACCIONES DEL DIA 12/13/2018SPYRAL - GESTION ADMINISTRATIVA"/>
    <n v="20"/>
    <n v="0"/>
    <s v="NEGOCIOS"/>
    <x v="1"/>
  </r>
  <r>
    <n v="91"/>
    <d v="2018-12-31T00:00:00"/>
    <x v="1"/>
    <x v="1"/>
    <x v="0"/>
    <s v="HIPOTECAS"/>
    <s v="CIERRE DE ANIO FISCAL"/>
    <s v="CIERRE_DE_CTAS_NOMINALES"/>
    <n v="0"/>
    <n v="13255.55"/>
    <s v="NEGOCIOS"/>
    <x v="1"/>
  </r>
  <r>
    <n v="91"/>
    <d v="2018-06-05T00:00:00"/>
    <x v="2"/>
    <x v="2"/>
    <x v="0"/>
    <s v="CANALES EXTERNOS HIP"/>
    <s v="VIATICOS"/>
    <s v="TRANSACCIONES DEL DIA 06/05/2018SPYRAL - GESTION ADMINISTRATIVA"/>
    <n v="0.96"/>
    <n v="0"/>
    <s v="NEGOCIOS"/>
    <x v="1"/>
  </r>
  <r>
    <n v="91"/>
    <d v="2018-06-15T00:00:00"/>
    <x v="2"/>
    <x v="2"/>
    <x v="0"/>
    <s v="CANALES EXTERNOS HIP"/>
    <s v="VIATICOS"/>
    <s v="TRANSACCIONES DEL DIA 06/15/2018SPYRAL - GESTION ADMINISTRATIVA"/>
    <n v="5"/>
    <n v="0"/>
    <s v="NEGOCIOS"/>
    <x v="1"/>
  </r>
  <r>
    <n v="91"/>
    <d v="2018-09-17T00:00:00"/>
    <x v="4"/>
    <x v="4"/>
    <x v="0"/>
    <s v="CANALES EXTERNOS HIP"/>
    <s v="VIATICOS"/>
    <s v="TRANSACCIONES DEL DIA 09/17/2018SPYRAL - GESTION ADMINISTRATIVA"/>
    <n v="10"/>
    <n v="0"/>
    <s v="NEGOCIOS"/>
    <x v="1"/>
  </r>
  <r>
    <n v="91"/>
    <d v="2018-09-26T00:00:00"/>
    <x v="4"/>
    <x v="4"/>
    <x v="0"/>
    <s v="CANALES EXTERNOS HIP"/>
    <s v="VIATICOS"/>
    <s v="TRANSACCIONES DEL DIA 09/26/2018SPYRAL - GESTION ADMINISTRATIVA"/>
    <n v="1.3"/>
    <n v="0"/>
    <s v="NEGOCIOS"/>
    <x v="1"/>
  </r>
  <r>
    <n v="91"/>
    <d v="2018-11-16T00:00:00"/>
    <x v="5"/>
    <x v="5"/>
    <x v="0"/>
    <s v="CANALES EXTERNOS HIP"/>
    <s v="VIATICOS"/>
    <s v="TRANSACCIONES DEL DIA 11/16/2018SPYRAL - GESTION ADMINISTRATIVA"/>
    <n v="6.63"/>
    <n v="0"/>
    <s v="NEGOCIOS"/>
    <x v="1"/>
  </r>
  <r>
    <n v="91"/>
    <d v="2018-12-31T00:00:00"/>
    <x v="1"/>
    <x v="1"/>
    <x v="0"/>
    <s v="CANALES EXTERNOS HIP"/>
    <s v="CIERRE DE ANIO FISCAL"/>
    <s v="CIERRE_DE_CTAS_NOMINALES"/>
    <n v="0"/>
    <n v="23.89"/>
    <s v="NEGOCIOS"/>
    <x v="1"/>
  </r>
  <r>
    <n v="91"/>
    <d v="2018-06-11T00:00:00"/>
    <x v="2"/>
    <x v="2"/>
    <x v="0"/>
    <s v="GESTION HIPOTECARIA"/>
    <s v="VIATICOS"/>
    <s v="TRANSACCIONES DEL DIA 06/11/2018SPYRAL - GESTION ADMINISTRATIVA"/>
    <n v="18"/>
    <n v="0"/>
    <s v="NEGOCIOS"/>
    <x v="1"/>
  </r>
  <r>
    <n v="91"/>
    <d v="2018-06-15T00:00:00"/>
    <x v="2"/>
    <x v="2"/>
    <x v="0"/>
    <s v="GESTION HIPOTECARIA"/>
    <s v="VIATICOS"/>
    <s v="TRANSACCIONES DEL DIA 06/15/2018SPYRAL - GESTION ADMINISTRATIVA"/>
    <n v="12"/>
    <n v="0"/>
    <s v="NEGOCIOS"/>
    <x v="1"/>
  </r>
  <r>
    <n v="91"/>
    <d v="2018-06-20T00:00:00"/>
    <x v="2"/>
    <x v="2"/>
    <x v="0"/>
    <s v="GESTION HIPOTECARIA"/>
    <s v="VIATICOS"/>
    <s v="TRANSACCIONES DEL DIA 06/20/2018SPYRAL - GESTION ADMINISTRATIVA"/>
    <n v="7.99"/>
    <n v="0"/>
    <s v="NEGOCIOS"/>
    <x v="1"/>
  </r>
  <r>
    <n v="91"/>
    <d v="2018-06-29T00:00:00"/>
    <x v="2"/>
    <x v="2"/>
    <x v="0"/>
    <s v="GESTION HIPOTECARIA"/>
    <s v="VIATICOS"/>
    <s v="TRANSACCIONES DEL DIA 06/29/2018SPYRAL - GESTION ADMINISTRATIVA"/>
    <n v="17.899999999999999"/>
    <n v="0"/>
    <s v="NEGOCIOS"/>
    <x v="1"/>
  </r>
  <r>
    <n v="91"/>
    <d v="2018-08-02T00:00:00"/>
    <x v="3"/>
    <x v="3"/>
    <x v="0"/>
    <s v="GESTION HIPOTECARIA"/>
    <s v="VIATICOS"/>
    <s v="TRANSACCIONES DEL DIA 08/02/2018SPYRAL - GESTION ADMINISTRATIVA"/>
    <n v="6"/>
    <n v="0"/>
    <s v="NEGOCIOS"/>
    <x v="1"/>
  </r>
  <r>
    <n v="91"/>
    <d v="2018-08-09T00:00:00"/>
    <x v="3"/>
    <x v="3"/>
    <x v="0"/>
    <s v="GESTION HIPOTECARIA"/>
    <s v="VIATICOS"/>
    <s v="TRANSACCIONES DEL DIA 08/09/2018SPYRAL - GESTION ADMINISTRATIVA"/>
    <n v="12"/>
    <n v="0"/>
    <s v="NEGOCIOS"/>
    <x v="1"/>
  </r>
  <r>
    <n v="91"/>
    <d v="2018-08-31T00:00:00"/>
    <x v="3"/>
    <x v="3"/>
    <x v="0"/>
    <s v="GESTION HIPOTECARIA"/>
    <s v="VIATICOS"/>
    <s v="TRANSACCIONES DEL DIA 08/31/2018SPYRAL - GESTION ADMINISTRATIVA"/>
    <n v="35.299999999999997"/>
    <n v="0"/>
    <s v="NEGOCIOS"/>
    <x v="1"/>
  </r>
  <r>
    <n v="91"/>
    <d v="2018-09-27T00:00:00"/>
    <x v="4"/>
    <x v="4"/>
    <x v="0"/>
    <s v="GESTION HIPOTECARIA"/>
    <s v="VIATICOS"/>
    <s v="TRANSACCIONES DEL DIA 09/27/2018SPYRAL - GESTION ADMINISTRATIVA"/>
    <n v="50.47"/>
    <n v="0"/>
    <s v="NEGOCIOS"/>
    <x v="1"/>
  </r>
  <r>
    <n v="91"/>
    <d v="2018-10-22T00:00:00"/>
    <x v="0"/>
    <x v="0"/>
    <x v="0"/>
    <s v="GESTION HIPOTECARIA"/>
    <s v="NC VIATICOS"/>
    <s v="TRANSACCIONES DEL DIA 10/22/2018SPYRAL - GESTION ADMINISTRATIVA"/>
    <n v="0"/>
    <n v="50.47"/>
    <s v="NEGOCIOS"/>
    <x v="1"/>
  </r>
  <r>
    <n v="91"/>
    <d v="2018-11-01T00:00:00"/>
    <x v="5"/>
    <x v="5"/>
    <x v="0"/>
    <s v="GESTION HIPOTECARIA"/>
    <s v="VIATICOS"/>
    <s v="TRANSACCIONES DEL DIA 11/01/2018SPYRAL - GESTION ADMINISTRATIVA"/>
    <n v="25.3"/>
    <n v="0"/>
    <s v="NEGOCIOS"/>
    <x v="1"/>
  </r>
  <r>
    <n v="91"/>
    <d v="2018-12-18T00:00:00"/>
    <x v="1"/>
    <x v="1"/>
    <x v="0"/>
    <s v="GESTION HIPOTECARIA"/>
    <s v="VIATICOS"/>
    <s v="TRANSACCIONES DEL DIA 12/18/2018SPYRAL - GESTION ADMINISTRATIVA"/>
    <n v="13.52"/>
    <n v="0"/>
    <s v="NEGOCIOS"/>
    <x v="1"/>
  </r>
  <r>
    <n v="91"/>
    <d v="2018-12-28T00:00:00"/>
    <x v="1"/>
    <x v="1"/>
    <x v="0"/>
    <s v="GESTION HIPOTECARIA"/>
    <s v="VIATICOS"/>
    <s v="TRANSACCIONES DEL DIA 12/28/2018SPYRAL - GESTION ADMINISTRATIVA"/>
    <n v="23.55"/>
    <n v="0"/>
    <s v="NEGOCIOS"/>
    <x v="1"/>
  </r>
  <r>
    <n v="91"/>
    <d v="2018-12-31T00:00:00"/>
    <x v="1"/>
    <x v="1"/>
    <x v="0"/>
    <s v="GESTION HIPOTECARIA"/>
    <s v="CIERRE DE ANIO FISCAL"/>
    <s v="CIERRE_DE_CTAS_NOMINALES"/>
    <n v="0"/>
    <n v="334.16"/>
    <s v="NEGOCIOS"/>
    <x v="1"/>
  </r>
  <r>
    <n v="91"/>
    <d v="2018-07-27T00:00:00"/>
    <x v="6"/>
    <x v="6"/>
    <x v="0"/>
    <s v="BANCA DE CONSUMO"/>
    <s v="VIATICOS"/>
    <s v="TRANSACCIONES DEL DIA 07/27/2018SPYRAL - GESTION ADMINISTRATIVA"/>
    <n v="689.98"/>
    <n v="0"/>
    <s v="NEGOCIOS"/>
    <x v="1"/>
  </r>
  <r>
    <n v="91"/>
    <d v="2018-11-29T00:00:00"/>
    <x v="5"/>
    <x v="5"/>
    <x v="0"/>
    <s v="BANCA DE CONSUMO"/>
    <s v="NC VIATICOS"/>
    <s v="TRANSACCIONES DEL DIA 11/29/2018SPYRAL - GESTION ADMINISTRATIVA"/>
    <n v="3354.82"/>
    <n v="0"/>
    <s v="NEGOCIOS"/>
    <x v="1"/>
  </r>
  <r>
    <n v="91"/>
    <d v="2018-12-11T00:00:00"/>
    <x v="1"/>
    <x v="1"/>
    <x v="0"/>
    <s v="BANCA DE CONSUMO"/>
    <s v="VIATICOS 2"/>
    <s v="TRANSACCIONES DEL DIA 12/11/2018SPYRAL - GESTION ADMINISTRATIVA"/>
    <n v="1185.1500000000001"/>
    <n v="0"/>
    <s v="NEGOCIOS"/>
    <x v="1"/>
  </r>
  <r>
    <n v="91"/>
    <d v="2018-12-17T00:00:00"/>
    <x v="1"/>
    <x v="1"/>
    <x v="0"/>
    <s v="BANCA DE CONSUMO"/>
    <s v="VIATICOS"/>
    <s v="TRANSACCIONES DEL DIA 12/17/2018SPYRAL - GESTION ADMINISTRATIVA"/>
    <n v="240.29"/>
    <n v="0"/>
    <s v="NEGOCIOS"/>
    <x v="1"/>
  </r>
  <r>
    <n v="91"/>
    <d v="2018-12-31T00:00:00"/>
    <x v="1"/>
    <x v="1"/>
    <x v="0"/>
    <s v="BANCA DE CONSUMO"/>
    <s v="CIERRE DE ANIO FISCAL"/>
    <s v="CIERRE_DE_CTAS_NOMINALES"/>
    <n v="0"/>
    <n v="7034.18"/>
    <s v="NEGOCIOS"/>
    <x v="1"/>
  </r>
  <r>
    <n v="91"/>
    <d v="2018-06-02T00:00:00"/>
    <x v="2"/>
    <x v="2"/>
    <x v="0"/>
    <s v="CANALES DE DISTRIBUCION"/>
    <s v="VIATICOS 2"/>
    <s v="TRANSACCIONES DEL DIA 06/02/2018SPYRAL - GESTION ADMINISTRATIVA"/>
    <n v="150"/>
    <n v="0"/>
    <s v="NEGOCIOS"/>
    <x v="1"/>
  </r>
  <r>
    <n v="91"/>
    <d v="2018-06-07T00:00:00"/>
    <x v="2"/>
    <x v="2"/>
    <x v="0"/>
    <s v="CANALES DE DISTRIBUCION"/>
    <s v="VIATICOS 2"/>
    <s v="TRANSACCIONES DEL DIA 06/07/2018SPYRAL - GESTION ADMINISTRATIVA"/>
    <n v="722.68"/>
    <n v="0"/>
    <s v="NEGOCIOS"/>
    <x v="1"/>
  </r>
  <r>
    <n v="91"/>
    <d v="2018-06-19T00:00:00"/>
    <x v="2"/>
    <x v="2"/>
    <x v="0"/>
    <s v="CANALES DE DISTRIBUCION"/>
    <s v="VIATICOS"/>
    <s v="TRANSACCIONES DEL DIA 06/19/2018SPYRAL - GESTION ADMINISTRATIVA"/>
    <n v="24"/>
    <n v="0"/>
    <s v="NEGOCIOS"/>
    <x v="1"/>
  </r>
  <r>
    <n v="91"/>
    <d v="2018-06-22T00:00:00"/>
    <x v="2"/>
    <x v="2"/>
    <x v="0"/>
    <s v="CANALES DE DISTRIBUCION"/>
    <s v="VIATICOS"/>
    <s v="TRANSACCIONES DEL DIA 06/22/2018SPYRAL - GESTION ADMINISTRATIVA"/>
    <n v="326.42"/>
    <n v="0"/>
    <s v="NEGOCIOS"/>
    <x v="1"/>
  </r>
  <r>
    <n v="91"/>
    <d v="2018-06-26T00:00:00"/>
    <x v="2"/>
    <x v="2"/>
    <x v="0"/>
    <s v="CANALES DE DISTRIBUCION"/>
    <s v="VIATICOS 2"/>
    <s v="TRANSACCIONES DEL DIA 06/26/2018SPYRAL - GESTION ADMINISTRATIVA"/>
    <n v="940.61"/>
    <n v="0"/>
    <s v="NEGOCIOS"/>
    <x v="1"/>
  </r>
  <r>
    <n v="91"/>
    <d v="2018-07-03T00:00:00"/>
    <x v="6"/>
    <x v="6"/>
    <x v="0"/>
    <s v="CANALES DE DISTRIBUCION"/>
    <s v="VIATICOS 2"/>
    <s v="TRANSACCIONES DEL DIA 07/03/2018SPYRAL - GESTION ADMINISTRATIVA"/>
    <n v="150"/>
    <n v="0"/>
    <s v="NEGOCIOS"/>
    <x v="1"/>
  </r>
  <r>
    <n v="91"/>
    <d v="2018-07-06T00:00:00"/>
    <x v="6"/>
    <x v="6"/>
    <x v="0"/>
    <s v="CANALES DE DISTRIBUCION"/>
    <s v="VIATICOS 2"/>
    <s v="TRANSACCIONES DEL DIA 07/06/2018SPYRAL - GESTION ADMINISTRATIVA"/>
    <n v="185.5"/>
    <n v="0"/>
    <s v="NEGOCIOS"/>
    <x v="1"/>
  </r>
  <r>
    <n v="91"/>
    <d v="2018-07-06T00:00:00"/>
    <x v="6"/>
    <x v="6"/>
    <x v="0"/>
    <s v="CANALES DE DISTRIBUCION"/>
    <s v="VIATICOS"/>
    <s v="TRANSACCIONES DEL DIA 07/06/2018SPYRAL - GESTION ADMINISTRATIVA"/>
    <n v="62.7"/>
    <n v="0"/>
    <s v="NEGOCIOS"/>
    <x v="1"/>
  </r>
  <r>
    <n v="91"/>
    <d v="2018-08-02T00:00:00"/>
    <x v="3"/>
    <x v="3"/>
    <x v="0"/>
    <s v="CANALES DE DISTRIBUCION"/>
    <s v="VIATICOS 2"/>
    <s v="TRANSACCIONES DEL DIA 08/02/2018SPYRAL - GESTION ADMINISTRATIVA"/>
    <n v="150"/>
    <n v="0"/>
    <s v="NEGOCIOS"/>
    <x v="1"/>
  </r>
  <r>
    <n v="91"/>
    <d v="2018-08-07T00:00:00"/>
    <x v="3"/>
    <x v="3"/>
    <x v="0"/>
    <s v="CANALES DE DISTRIBUCION"/>
    <s v="VIATICOS"/>
    <s v="TRANSACCIONES DEL DIA 08/07/2018SPYRAL - GESTION ADMINISTRATIVA"/>
    <n v="25"/>
    <n v="0"/>
    <s v="NEGOCIOS"/>
    <x v="1"/>
  </r>
  <r>
    <n v="91"/>
    <d v="2018-08-09T00:00:00"/>
    <x v="3"/>
    <x v="3"/>
    <x v="0"/>
    <s v="CANALES DE DISTRIBUCION"/>
    <s v="VIATICOS 2"/>
    <s v="TRANSACCIONES DEL DIA 08/09/2018SPYRAL - GESTION ADMINISTRATIVA"/>
    <n v="1067.8800000000001"/>
    <n v="0"/>
    <s v="NEGOCIOS"/>
    <x v="1"/>
  </r>
  <r>
    <n v="91"/>
    <d v="2018-08-17T00:00:00"/>
    <x v="3"/>
    <x v="3"/>
    <x v="0"/>
    <s v="CANALES DE DISTRIBUCION"/>
    <s v="NC VIATICOS"/>
    <s v="TRANSACCIONES DEL DIA 08/17/2018SPYRAL - GESTION ADMINISTRATIVA"/>
    <n v="409.83"/>
    <n v="0"/>
    <s v="NEGOCIOS"/>
    <x v="1"/>
  </r>
  <r>
    <n v="91"/>
    <d v="2018-08-18T00:00:00"/>
    <x v="3"/>
    <x v="3"/>
    <x v="0"/>
    <s v="CANALES DE DISTRIBUCION"/>
    <s v="VIATICOS"/>
    <s v="TRANSACCIONES DEL DIA 08/18/2018SPYRAL - GESTION ADMINISTRATIVA"/>
    <n v="38"/>
    <n v="0"/>
    <s v="NEGOCIOS"/>
    <x v="1"/>
  </r>
  <r>
    <n v="91"/>
    <d v="2018-08-22T00:00:00"/>
    <x v="3"/>
    <x v="3"/>
    <x v="0"/>
    <s v="CANALES DE DISTRIBUCION"/>
    <s v="VIATICOS"/>
    <s v="TRANSACCIONES DEL DIA 08/22/2018SPYRAL - GESTION ADMINISTRATIVA"/>
    <n v="128"/>
    <n v="0"/>
    <s v="NEGOCIOS"/>
    <x v="1"/>
  </r>
  <r>
    <n v="91"/>
    <d v="2018-08-23T00:00:00"/>
    <x v="3"/>
    <x v="3"/>
    <x v="0"/>
    <s v="CANALES DE DISTRIBUCION"/>
    <s v="VIATICOS"/>
    <s v="TRANSACCIONES DEL DIA 08/23/2018SPYRAL - GESTION ADMINISTRATIVA"/>
    <n v="56"/>
    <n v="0"/>
    <s v="NEGOCIOS"/>
    <x v="1"/>
  </r>
  <r>
    <n v="91"/>
    <d v="2018-09-01T00:00:00"/>
    <x v="4"/>
    <x v="4"/>
    <x v="0"/>
    <s v="CANALES DE DISTRIBUCION"/>
    <s v="VIATICOS 2"/>
    <s v="TRANSACCIONES DEL DIA 09/01/2018SPYRAL - GESTION ADMINISTRATIVA"/>
    <n v="1197.1400000000001"/>
    <n v="0"/>
    <s v="NEGOCIOS"/>
    <x v="1"/>
  </r>
  <r>
    <n v="91"/>
    <d v="2018-09-04T00:00:00"/>
    <x v="4"/>
    <x v="4"/>
    <x v="0"/>
    <s v="CANALES DE DISTRIBUCION"/>
    <s v="VIATICOS 2"/>
    <s v="TRANSACCIONES DEL DIA 09/04/2018SPYRAL - GESTION ADMINISTRATIVA"/>
    <n v="150"/>
    <n v="0"/>
    <s v="NEGOCIOS"/>
    <x v="1"/>
  </r>
  <r>
    <n v="91"/>
    <d v="2018-09-05T00:00:00"/>
    <x v="4"/>
    <x v="4"/>
    <x v="0"/>
    <s v="CANALES DE DISTRIBUCION"/>
    <s v="VIATICOS"/>
    <s v="TRANSACCIONES DEL DIA 09/05/2018SPYRAL - GESTION ADMINISTRATIVA"/>
    <n v="49"/>
    <n v="0"/>
    <s v="NEGOCIOS"/>
    <x v="1"/>
  </r>
  <r>
    <n v="91"/>
    <d v="2018-09-07T00:00:00"/>
    <x v="4"/>
    <x v="4"/>
    <x v="0"/>
    <s v="CANALES DE DISTRIBUCION"/>
    <s v="VIATICOS"/>
    <s v="TRANSACCIONES DEL DIA 09/07/2018SPYRAL - GESTION ADMINISTRATIVA"/>
    <n v="76"/>
    <n v="0"/>
    <s v="NEGOCIOS"/>
    <x v="1"/>
  </r>
  <r>
    <n v="91"/>
    <d v="2018-09-11T00:00:00"/>
    <x v="4"/>
    <x v="4"/>
    <x v="0"/>
    <s v="CANALES DE DISTRIBUCION"/>
    <s v="VIATICOS"/>
    <s v="TRANSACCIONES DEL DIA 09/11/2018SPYRAL - GESTION ADMINISTRATIVA"/>
    <n v="10"/>
    <n v="0"/>
    <s v="NEGOCIOS"/>
    <x v="1"/>
  </r>
  <r>
    <n v="91"/>
    <d v="2018-09-20T00:00:00"/>
    <x v="4"/>
    <x v="4"/>
    <x v="0"/>
    <s v="CANALES DE DISTRIBUCION"/>
    <s v="VIATICOS"/>
    <s v="TRANSACCIONES DEL DIA 09/20/2018SPYRAL - GESTION ADMINISTRATIVA"/>
    <n v="76"/>
    <n v="0"/>
    <s v="NEGOCIOS"/>
    <x v="1"/>
  </r>
  <r>
    <n v="91"/>
    <d v="2018-10-01T00:00:00"/>
    <x v="0"/>
    <x v="0"/>
    <x v="0"/>
    <s v="CANALES DE DISTRIBUCION"/>
    <s v="VIATICOS"/>
    <s v="TRANSACCIONES DEL DIA 10/01/2018SPYRAL - GESTION ADMINISTRATIVA"/>
    <n v="58.75"/>
    <n v="0"/>
    <s v="NEGOCIOS"/>
    <x v="1"/>
  </r>
  <r>
    <n v="91"/>
    <d v="2018-10-02T00:00:00"/>
    <x v="0"/>
    <x v="0"/>
    <x v="0"/>
    <s v="CANALES DE DISTRIBUCION"/>
    <s v="VIATICOS 2"/>
    <s v="TRANSACCIONES DEL DIA 10/02/2018SPYRAL - GESTION ADMINISTRATIVA"/>
    <n v="150"/>
    <n v="0"/>
    <s v="NEGOCIOS"/>
    <x v="1"/>
  </r>
  <r>
    <n v="91"/>
    <d v="2018-10-03T00:00:00"/>
    <x v="0"/>
    <x v="0"/>
    <x v="0"/>
    <s v="CANALES DE DISTRIBUCION"/>
    <s v="VIATICOS"/>
    <s v="TRANSACCIONES DEL DIA 10/03/2018SPYRAL - GESTION ADMINISTRATIVA"/>
    <n v="301"/>
    <n v="0"/>
    <s v="NEGOCIOS"/>
    <x v="1"/>
  </r>
  <r>
    <n v="91"/>
    <d v="2018-10-04T00:00:00"/>
    <x v="0"/>
    <x v="0"/>
    <x v="0"/>
    <s v="CANALES DE DISTRIBUCION"/>
    <s v="VIATICOS 2"/>
    <s v="TRANSACCIONES DEL DIA 10/04/2018SPYRAL - GESTION ADMINISTRATIVA"/>
    <n v="1166.69"/>
    <n v="0"/>
    <s v="NEGOCIOS"/>
    <x v="1"/>
  </r>
  <r>
    <n v="91"/>
    <d v="2018-10-05T00:00:00"/>
    <x v="0"/>
    <x v="0"/>
    <x v="0"/>
    <s v="CANALES DE DISTRIBUCION"/>
    <s v="VIATICOS 2"/>
    <s v="TRANSACCIONES DEL DIA 10/05/2018SPYRAL - GESTION ADMINISTRATIVA"/>
    <n v="131.68"/>
    <n v="0"/>
    <s v="NEGOCIOS"/>
    <x v="1"/>
  </r>
  <r>
    <n v="91"/>
    <d v="2018-10-05T00:00:00"/>
    <x v="0"/>
    <x v="0"/>
    <x v="0"/>
    <s v="CANALES DE DISTRIBUCION"/>
    <s v="VIATICOS"/>
    <s v="TRANSACCIONES DEL DIA 10/05/2018SPYRAL - GESTION ADMINISTRATIVA"/>
    <n v="236"/>
    <n v="0"/>
    <s v="NEGOCIOS"/>
    <x v="1"/>
  </r>
  <r>
    <n v="91"/>
    <d v="2018-10-11T00:00:00"/>
    <x v="0"/>
    <x v="0"/>
    <x v="0"/>
    <s v="CANALES DE DISTRIBUCION"/>
    <s v="VIATICOS"/>
    <s v="TRANSACCIONES DEL DIA 10/11/2018SPYRAL - GESTION ADMINISTRATIVA"/>
    <n v="549.85"/>
    <n v="0"/>
    <s v="NEGOCIOS"/>
    <x v="1"/>
  </r>
  <r>
    <n v="91"/>
    <d v="2018-10-13T00:00:00"/>
    <x v="0"/>
    <x v="0"/>
    <x v="0"/>
    <s v="CANALES DE DISTRIBUCION"/>
    <s v="VIATICOS"/>
    <s v="TRANSACCIONES DEL DIA 10/13/2018SPYRAL - GESTION ADMINISTRATIVA"/>
    <n v="38"/>
    <n v="0"/>
    <s v="NEGOCIOS"/>
    <x v="1"/>
  </r>
  <r>
    <n v="91"/>
    <d v="2018-10-15T00:00:00"/>
    <x v="0"/>
    <x v="0"/>
    <x v="0"/>
    <s v="CANALES DE DISTRIBUCION"/>
    <s v="VIATICOS"/>
    <s v="TRANSACCIONES DEL DIA 10/15/2018SPYRAL - GESTION ADMINISTRATIVA"/>
    <n v="168.3"/>
    <n v="0"/>
    <s v="NEGOCIOS"/>
    <x v="1"/>
  </r>
  <r>
    <n v="91"/>
    <d v="2018-10-16T00:00:00"/>
    <x v="0"/>
    <x v="0"/>
    <x v="0"/>
    <s v="CANALES DE DISTRIBUCION"/>
    <s v="VIATICOS"/>
    <s v="TRANSACCIONES DEL DIA 10/16/2018SPYRAL - GESTION ADMINISTRATIVA"/>
    <n v="42"/>
    <n v="0"/>
    <s v="NEGOCIOS"/>
    <x v="1"/>
  </r>
  <r>
    <n v="91"/>
    <d v="2018-10-17T00:00:00"/>
    <x v="0"/>
    <x v="0"/>
    <x v="0"/>
    <s v="CANALES DE DISTRIBUCION"/>
    <s v="VIATICOS"/>
    <s v="TRANSACCIONES DEL DIA 10/17/2018SPYRAL - GESTION ADMINISTRATIVA"/>
    <n v="49"/>
    <n v="0"/>
    <s v="NEGOCIOS"/>
    <x v="1"/>
  </r>
  <r>
    <n v="91"/>
    <d v="2018-10-18T00:00:00"/>
    <x v="0"/>
    <x v="0"/>
    <x v="0"/>
    <s v="CANALES DE DISTRIBUCION"/>
    <s v="VIATICOS 2"/>
    <s v="TRANSACCIONES DEL DIA 10/18/2018SPYRAL - GESTION ADMINISTRATIVA"/>
    <n v="940.61"/>
    <n v="0"/>
    <s v="NEGOCIOS"/>
    <x v="1"/>
  </r>
  <r>
    <n v="91"/>
    <d v="2018-10-19T00:00:00"/>
    <x v="0"/>
    <x v="0"/>
    <x v="0"/>
    <s v="CANALES DE DISTRIBUCION"/>
    <s v="VIATICOS"/>
    <s v="TRANSACCIONES DEL DIA 10/19/2018SPYRAL - GESTION ADMINISTRATIVA"/>
    <n v="287"/>
    <n v="0"/>
    <s v="NEGOCIOS"/>
    <x v="1"/>
  </r>
  <r>
    <n v="91"/>
    <d v="2018-10-23T00:00:00"/>
    <x v="0"/>
    <x v="0"/>
    <x v="0"/>
    <s v="CANALES DE DISTRIBUCION"/>
    <s v="VIATICOS"/>
    <s v="TRANSACCIONES DEL DIA 10/23/2018SPYRAL - GESTION ADMINISTRATIVA"/>
    <n v="32"/>
    <n v="0"/>
    <s v="NEGOCIOS"/>
    <x v="1"/>
  </r>
  <r>
    <n v="91"/>
    <d v="2018-10-27T00:00:00"/>
    <x v="0"/>
    <x v="0"/>
    <x v="0"/>
    <s v="CANALES DE DISTRIBUCION"/>
    <s v="VIATICOS"/>
    <s v="TRANSACCIONES DEL DIA 10/27/2018SPYRAL - GESTION ADMINISTRATIVA"/>
    <n v="141"/>
    <n v="0"/>
    <s v="NEGOCIOS"/>
    <x v="1"/>
  </r>
  <r>
    <n v="91"/>
    <d v="2018-11-01T00:00:00"/>
    <x v="5"/>
    <x v="5"/>
    <x v="0"/>
    <s v="CANALES DE DISTRIBUCION"/>
    <s v="VIATICOS"/>
    <s v="TRANSACCIONES DEL DIA 11/01/2018SPYRAL - GESTION ADMINISTRATIVA"/>
    <n v="170.6"/>
    <n v="0"/>
    <s v="NEGOCIOS"/>
    <x v="1"/>
  </r>
  <r>
    <n v="91"/>
    <d v="2018-11-02T00:00:00"/>
    <x v="5"/>
    <x v="5"/>
    <x v="0"/>
    <s v="CANALES DE DISTRIBUCION"/>
    <s v="VIATICOS 2"/>
    <s v="TRANSACCIONES DEL DIA 11/02/2018SPYRAL - GESTION ADMINISTRATIVA"/>
    <n v="150"/>
    <n v="0"/>
    <s v="NEGOCIOS"/>
    <x v="1"/>
  </r>
  <r>
    <n v="91"/>
    <d v="2018-11-07T00:00:00"/>
    <x v="5"/>
    <x v="5"/>
    <x v="0"/>
    <s v="CANALES DE DISTRIBUCION"/>
    <s v="VIATICOS"/>
    <s v="TRANSACCIONES DEL DIA 11/07/2018SPYRAL - GESTION ADMINISTRATIVA"/>
    <n v="54.15"/>
    <n v="0"/>
    <s v="NEGOCIOS"/>
    <x v="1"/>
  </r>
  <r>
    <n v="91"/>
    <d v="2018-11-08T00:00:00"/>
    <x v="5"/>
    <x v="5"/>
    <x v="0"/>
    <s v="CANALES DE DISTRIBUCION"/>
    <s v="VIATICOS 2"/>
    <s v="TRANSACCIONES DEL DIA 11/08/2018SPYRAL - GESTION ADMINISTRATIVA"/>
    <n v="342.04"/>
    <n v="0"/>
    <s v="NEGOCIOS"/>
    <x v="1"/>
  </r>
  <r>
    <n v="91"/>
    <d v="2018-11-08T00:00:00"/>
    <x v="5"/>
    <x v="5"/>
    <x v="0"/>
    <s v="CANALES DE DISTRIBUCION"/>
    <s v="NC VIATICOS"/>
    <s v="TRANSACCIONES DEL DIA 11/08/2018SPYRAL - GESTION ADMINISTRATIVA"/>
    <n v="0"/>
    <n v="287"/>
    <s v="NEGOCIOS"/>
    <x v="1"/>
  </r>
  <r>
    <n v="91"/>
    <d v="2018-11-15T00:00:00"/>
    <x v="5"/>
    <x v="5"/>
    <x v="0"/>
    <s v="CANALES DE DISTRIBUCION"/>
    <s v="VIATICOS 2"/>
    <s v="TRANSACCIONES DEL DIA 11/15/2018SPYRAL - GESTION ADMINISTRATIVA"/>
    <n v="180.2"/>
    <n v="0"/>
    <s v="NEGOCIOS"/>
    <x v="1"/>
  </r>
  <r>
    <n v="91"/>
    <d v="2018-11-16T00:00:00"/>
    <x v="5"/>
    <x v="5"/>
    <x v="0"/>
    <s v="CANALES DE DISTRIBUCION"/>
    <s v="VIATICOS 2"/>
    <s v="TRANSACCIONES DEL DIA 11/16/2018SPYRAL - GESTION ADMINISTRATIVA"/>
    <n v="327.18"/>
    <n v="0"/>
    <s v="NEGOCIOS"/>
    <x v="1"/>
  </r>
  <r>
    <n v="91"/>
    <d v="2018-11-21T00:00:00"/>
    <x v="5"/>
    <x v="5"/>
    <x v="0"/>
    <s v="CANALES DE DISTRIBUCION"/>
    <s v="VIATICOS"/>
    <s v="TRANSACCIONES DEL DIA 11/21/2018SPYRAL - GESTION ADMINISTRATIVA"/>
    <n v="60"/>
    <n v="0"/>
    <s v="NEGOCIOS"/>
    <x v="1"/>
  </r>
  <r>
    <n v="91"/>
    <d v="2018-11-22T00:00:00"/>
    <x v="5"/>
    <x v="5"/>
    <x v="0"/>
    <s v="CANALES DE DISTRIBUCION"/>
    <s v="VIATICOS"/>
    <s v="TRANSACCIONES DEL DIA 11/22/2018SPYRAL - GESTION ADMINISTRATIVA"/>
    <n v="120"/>
    <n v="0"/>
    <s v="NEGOCIOS"/>
    <x v="1"/>
  </r>
  <r>
    <n v="91"/>
    <d v="2018-12-04T00:00:00"/>
    <x v="1"/>
    <x v="1"/>
    <x v="0"/>
    <s v="CANALES DE DISTRIBUCION"/>
    <s v="VIATICOS 2"/>
    <s v="TRANSACCIONES DEL DIA 12/04/2018SPYRAL - GESTION ADMINISTRATIVA"/>
    <n v="150"/>
    <n v="0"/>
    <s v="NEGOCIOS"/>
    <x v="1"/>
  </r>
  <r>
    <n v="91"/>
    <d v="2018-12-05T00:00:00"/>
    <x v="1"/>
    <x v="1"/>
    <x v="0"/>
    <s v="CANALES DE DISTRIBUCION"/>
    <s v="VIATICOS"/>
    <s v="TRANSACCIONES DEL DIA 12/05/2018SPYRAL - GESTION ADMINISTRATIVA"/>
    <n v="80"/>
    <n v="0"/>
    <s v="NEGOCIOS"/>
    <x v="1"/>
  </r>
  <r>
    <n v="91"/>
    <d v="2018-12-06T00:00:00"/>
    <x v="1"/>
    <x v="1"/>
    <x v="0"/>
    <s v="CANALES DE DISTRIBUCION"/>
    <s v="VIATICOS 2"/>
    <s v="TRANSACCIONES DEL DIA 12/06/2018SPYRAL - GESTION ADMINISTRATIVA"/>
    <n v="1026.1199999999999"/>
    <n v="0"/>
    <s v="NEGOCIOS"/>
    <x v="1"/>
  </r>
  <r>
    <n v="91"/>
    <d v="2018-12-07T00:00:00"/>
    <x v="1"/>
    <x v="1"/>
    <x v="0"/>
    <s v="CANALES DE DISTRIBUCION"/>
    <s v="VIATICOS"/>
    <s v="TRANSACCIONES DEL DIA 12/07/2018SPYRAL - GESTION ADMINISTRATIVA"/>
    <n v="362.32"/>
    <n v="0"/>
    <s v="NEGOCIOS"/>
    <x v="1"/>
  </r>
  <r>
    <n v="91"/>
    <d v="2018-12-10T00:00:00"/>
    <x v="1"/>
    <x v="1"/>
    <x v="0"/>
    <s v="CANALES DE DISTRIBUCION"/>
    <s v="VIATICOS 2"/>
    <s v="TRANSACCIONES DEL DIA 12/10/2018SPYRAL - GESTION ADMINISTRATIVA"/>
    <n v="1169.25"/>
    <n v="0"/>
    <s v="NEGOCIOS"/>
    <x v="1"/>
  </r>
  <r>
    <n v="91"/>
    <d v="2018-12-10T00:00:00"/>
    <x v="1"/>
    <x v="1"/>
    <x v="0"/>
    <s v="CANALES DE DISTRIBUCION"/>
    <s v="VIATICOS"/>
    <s v="TRANSACCIONES DEL DIA 12/10/2018SPYRAL - GESTION ADMINISTRATIVA"/>
    <n v="287"/>
    <n v="0"/>
    <s v="NEGOCIOS"/>
    <x v="1"/>
  </r>
  <r>
    <n v="91"/>
    <d v="2018-12-19T00:00:00"/>
    <x v="1"/>
    <x v="1"/>
    <x v="0"/>
    <s v="CANALES DE DISTRIBUCION"/>
    <s v="VIATICOS"/>
    <s v="TRANSACCIONES DEL DIA 12/19/2018SPYRAL - GESTION ADMINISTRATIVA"/>
    <n v="85"/>
    <n v="0"/>
    <s v="NEGOCIOS"/>
    <x v="1"/>
  </r>
  <r>
    <n v="91"/>
    <d v="2018-12-26T00:00:00"/>
    <x v="1"/>
    <x v="1"/>
    <x v="0"/>
    <s v="CANALES DE DISTRIBUCION"/>
    <s v="VIATICOS"/>
    <s v="TRANSACCIONES DEL DIA 12/26/2018SPYRAL - GESTION ADMINISTRATIVA"/>
    <n v="340"/>
    <n v="0"/>
    <s v="NEGOCIOS"/>
    <x v="1"/>
  </r>
  <r>
    <n v="91"/>
    <d v="2018-12-31T00:00:00"/>
    <x v="1"/>
    <x v="1"/>
    <x v="0"/>
    <s v="CANALES DE DISTRIBUCION"/>
    <s v="CIERRE DE ANIO FISCAL"/>
    <s v="CIERRE_DE_CTAS_NOMINALES"/>
    <n v="0"/>
    <n v="27734.080000000002"/>
    <s v="NEGOCIOS"/>
    <x v="1"/>
  </r>
  <r>
    <n v="91"/>
    <d v="2018-08-24T00:00:00"/>
    <x v="3"/>
    <x v="3"/>
    <x v="0"/>
    <s v="ADMINISTRACION DE SUCURSALES"/>
    <s v="VIATICOS"/>
    <s v="TRANSACCIONES DEL DIA 08/24/2018SPYRAL - GESTION ADMINISTRATIVA"/>
    <n v="167.26"/>
    <n v="0"/>
    <s v="NEGOCIOS"/>
    <x v="1"/>
  </r>
  <r>
    <n v="91"/>
    <d v="2018-10-15T00:00:00"/>
    <x v="0"/>
    <x v="0"/>
    <x v="0"/>
    <s v="ADMINISTRACION DE SUCURSALES"/>
    <s v="VIATICOS"/>
    <s v="TRANSACCIONES DEL DIA 10/15/2018SPYRAL - GESTION ADMINISTRATIVA"/>
    <n v="196.71"/>
    <n v="0"/>
    <s v="NEGOCIOS"/>
    <x v="1"/>
  </r>
  <r>
    <n v="91"/>
    <d v="2018-12-31T00:00:00"/>
    <x v="1"/>
    <x v="1"/>
    <x v="0"/>
    <s v="ADMINISTRACION DE SUCURSALES"/>
    <s v="CIERRE DE ANIO FISCAL"/>
    <s v="CIERRE_DE_CTAS_NOMINALES"/>
    <n v="0"/>
    <n v="772.75"/>
    <s v="NEGOCIOS"/>
    <x v="1"/>
  </r>
  <r>
    <n v="91"/>
    <d v="2018-06-25T00:00:00"/>
    <x v="2"/>
    <x v="2"/>
    <x v="0"/>
    <s v="AUTOS"/>
    <s v="VIATICOS"/>
    <s v="TRANSACCIONES DEL DIA 06/25/2018SPYRAL - GESTION ADMINISTRATIVA"/>
    <n v="114.23"/>
    <n v="0"/>
    <s v="NEGOCIOS"/>
    <x v="1"/>
  </r>
  <r>
    <n v="91"/>
    <d v="2018-07-09T00:00:00"/>
    <x v="6"/>
    <x v="6"/>
    <x v="0"/>
    <s v="AUTOS"/>
    <s v="NC VIATICOS"/>
    <s v="TRANSACCIONES DEL DIA 07/09/2018SPYRAL - GESTION ADMINISTRATIVA"/>
    <n v="0"/>
    <n v="114.23"/>
    <s v="NEGOCIOS"/>
    <x v="1"/>
  </r>
  <r>
    <n v="91"/>
    <d v="2018-08-09T00:00:00"/>
    <x v="3"/>
    <x v="3"/>
    <x v="0"/>
    <s v="AUTOS"/>
    <s v="VIATICOS 2"/>
    <s v="TRANSACCIONES DEL DIA 08/09/2018SPYRAL - GESTION ADMINISTRATIVA"/>
    <n v="200.5"/>
    <n v="0"/>
    <s v="NEGOCIOS"/>
    <x v="1"/>
  </r>
  <r>
    <n v="91"/>
    <d v="2018-12-31T00:00:00"/>
    <x v="1"/>
    <x v="1"/>
    <x v="0"/>
    <s v="AUTOS"/>
    <s v="CIERRE DE ANIO FISCAL"/>
    <s v="CIERRE_DE_CTAS_NOMINALES"/>
    <n v="0"/>
    <n v="200.5"/>
    <s v="NEGOCIOS"/>
    <x v="1"/>
  </r>
  <r>
    <n v="91"/>
    <d v="2018-06-07T00:00:00"/>
    <x v="2"/>
    <x v="2"/>
    <x v="0"/>
    <s v="CENTRO DE TARJETAS"/>
    <s v="NC VIATICOS"/>
    <s v="TRANSACCIONES DEL DIA 06/07/2018SPYRAL - GESTION ADMINISTRATIVA"/>
    <n v="1734.36"/>
    <n v="0"/>
    <s v="NEGOCIOS"/>
    <x v="1"/>
  </r>
  <r>
    <n v="91"/>
    <d v="2018-06-11T00:00:00"/>
    <x v="2"/>
    <x v="2"/>
    <x v="0"/>
    <s v="CENTRO DE TARJETAS"/>
    <s v="NC VIATICOS"/>
    <s v="TRANSACCIONES DEL DIA 06/11/2018SPYRAL - GESTION ADMINISTRATIVA"/>
    <n v="1172.83"/>
    <n v="0"/>
    <s v="NEGOCIOS"/>
    <x v="1"/>
  </r>
  <r>
    <n v="91"/>
    <d v="2018-06-13T00:00:00"/>
    <x v="2"/>
    <x v="2"/>
    <x v="0"/>
    <s v="CENTRO DE TARJETAS"/>
    <s v="VIATICOS"/>
    <s v="TRANSACCIONES DEL DIA 06/13/2018SPYRAL - GESTION ADMINISTRATIVA"/>
    <n v="13.25"/>
    <n v="0"/>
    <s v="NEGOCIOS"/>
    <x v="1"/>
  </r>
  <r>
    <n v="91"/>
    <d v="2018-07-03T00:00:00"/>
    <x v="6"/>
    <x v="6"/>
    <x v="0"/>
    <s v="CENTRO DE TARJETAS"/>
    <s v="VIATICOS"/>
    <s v="TRANSACCIONES DEL DIA 07/03/2018SPYRAL - GESTION ADMINISTRATIVA"/>
    <n v="45.35"/>
    <n v="0"/>
    <s v="NEGOCIOS"/>
    <x v="1"/>
  </r>
  <r>
    <n v="91"/>
    <d v="2018-07-04T00:00:00"/>
    <x v="6"/>
    <x v="6"/>
    <x v="0"/>
    <s v="CENTRO DE TARJETAS"/>
    <s v="NC VIATICOS"/>
    <s v="TRANSACCIONES DEL DIA 07/04/2018SPYRAL - GESTION ADMINISTRATIVA"/>
    <n v="1930.91"/>
    <n v="0"/>
    <s v="NEGOCIOS"/>
    <x v="1"/>
  </r>
  <r>
    <n v="91"/>
    <d v="2018-07-09T00:00:00"/>
    <x v="6"/>
    <x v="6"/>
    <x v="0"/>
    <s v="CENTRO DE TARJETAS"/>
    <s v="VIATICOS"/>
    <s v="TRANSACCIONES DEL DIA 07/09/2018SPYRAL - GESTION ADMINISTRATIVA"/>
    <n v="14.1"/>
    <n v="0"/>
    <s v="NEGOCIOS"/>
    <x v="1"/>
  </r>
  <r>
    <n v="91"/>
    <d v="2018-07-30T00:00:00"/>
    <x v="6"/>
    <x v="6"/>
    <x v="0"/>
    <s v="CENTRO DE TARJETAS"/>
    <s v="VIATICOS"/>
    <s v="TRANSACCIONES DEL DIA 07/30/2018SPYRAL - GESTION ADMINISTRATIVA"/>
    <n v="29.4"/>
    <n v="0"/>
    <s v="NEGOCIOS"/>
    <x v="1"/>
  </r>
  <r>
    <n v="91"/>
    <d v="2018-07-30T00:00:00"/>
    <x v="6"/>
    <x v="6"/>
    <x v="0"/>
    <s v="CENTRO DE TARJETAS"/>
    <s v="NC VIATICOS"/>
    <s v="TRANSACCIONES DEL DIA 07/30/2018SPYRAL - GESTION ADMINISTRATIVA"/>
    <n v="0"/>
    <n v="1734.36"/>
    <s v="NEGOCIOS"/>
    <x v="1"/>
  </r>
  <r>
    <n v="91"/>
    <d v="2018-08-02T00:00:00"/>
    <x v="3"/>
    <x v="3"/>
    <x v="0"/>
    <s v="CENTRO DE TARJETAS"/>
    <s v="VIATICOS"/>
    <s v="TRANSACCIONES DEL DIA 08/02/2018SPYRAL - GESTION ADMINISTRATIVA"/>
    <n v="42.9"/>
    <n v="0"/>
    <s v="NEGOCIOS"/>
    <x v="1"/>
  </r>
  <r>
    <n v="91"/>
    <d v="2018-08-07T00:00:00"/>
    <x v="3"/>
    <x v="3"/>
    <x v="0"/>
    <s v="CENTRO DE TARJETAS"/>
    <s v="VIATICOS"/>
    <s v="TRANSACCIONES DEL DIA 08/07/2018SPYRAL - GESTION ADMINISTRATIVA"/>
    <n v="158.69"/>
    <n v="0"/>
    <s v="NEGOCIOS"/>
    <x v="1"/>
  </r>
  <r>
    <n v="91"/>
    <d v="2018-08-09T00:00:00"/>
    <x v="3"/>
    <x v="3"/>
    <x v="0"/>
    <s v="CENTRO DE TARJETAS"/>
    <s v="NC VIATICOS"/>
    <s v="TRANSACCIONES DEL DIA 08/09/2018SPYRAL - GESTION ADMINISTRATIVA"/>
    <n v="1400.56"/>
    <n v="0"/>
    <s v="NEGOCIOS"/>
    <x v="1"/>
  </r>
  <r>
    <n v="91"/>
    <d v="2018-08-29T00:00:00"/>
    <x v="3"/>
    <x v="3"/>
    <x v="0"/>
    <s v="CENTRO DE TARJETAS"/>
    <s v="VIATICOS"/>
    <s v="TRANSACCIONES DEL DIA 08/29/2018SPYRAL - GESTION ADMINISTRATIVA"/>
    <n v="23.4"/>
    <n v="0"/>
    <s v="NEGOCIOS"/>
    <x v="1"/>
  </r>
  <r>
    <n v="91"/>
    <d v="2018-09-08T00:00:00"/>
    <x v="4"/>
    <x v="4"/>
    <x v="0"/>
    <s v="CENTRO DE TARJETAS"/>
    <s v="VIATICOS"/>
    <s v="TRANSACCIONES DEL DIA 09/08/2018SPYRAL - GESTION ADMINISTRATIVA"/>
    <n v="36.15"/>
    <n v="0"/>
    <s v="NEGOCIOS"/>
    <x v="1"/>
  </r>
  <r>
    <n v="91"/>
    <d v="2018-09-11T00:00:00"/>
    <x v="4"/>
    <x v="4"/>
    <x v="0"/>
    <s v="CENTRO DE TARJETAS"/>
    <s v="VIATICOS"/>
    <s v="TRANSACCIONES DEL DIA 09/11/2018SPYRAL - GESTION ADMINISTRATIVA"/>
    <n v="48.3"/>
    <n v="0"/>
    <s v="NEGOCIOS"/>
    <x v="1"/>
  </r>
  <r>
    <n v="91"/>
    <d v="2018-09-14T00:00:00"/>
    <x v="4"/>
    <x v="4"/>
    <x v="0"/>
    <s v="CENTRO DE TARJETAS"/>
    <s v="VIATICOS"/>
    <s v="TRANSACCIONES DEL DIA 09/14/2018SPYRAL - GESTION ADMINISTRATIVA"/>
    <n v="29.6"/>
    <n v="0"/>
    <s v="NEGOCIOS"/>
    <x v="1"/>
  </r>
  <r>
    <n v="91"/>
    <d v="2018-10-02T00:00:00"/>
    <x v="0"/>
    <x v="0"/>
    <x v="0"/>
    <s v="CENTRO DE TARJETAS"/>
    <s v="NC VIATICOS"/>
    <s v="TRANSACCIONES DEL DIA 10/02/2018SPYRAL - GESTION ADMINISTRATIVA"/>
    <n v="237.9"/>
    <n v="0"/>
    <s v="NEGOCIOS"/>
    <x v="1"/>
  </r>
  <r>
    <n v="91"/>
    <d v="2018-11-21T00:00:00"/>
    <x v="5"/>
    <x v="5"/>
    <x v="0"/>
    <s v="CENTRO DE TARJETAS"/>
    <s v="VIATICOS"/>
    <s v="TRANSACCIONES DEL DIA 11/21/2018SPYRAL - GESTION ADMINISTRATIVA"/>
    <n v="27.6"/>
    <n v="0"/>
    <s v="NEGOCIOS"/>
    <x v="1"/>
  </r>
  <r>
    <n v="91"/>
    <d v="2018-11-23T00:00:00"/>
    <x v="5"/>
    <x v="5"/>
    <x v="0"/>
    <s v="CENTRO DE TARJETAS"/>
    <s v="VIATICOS"/>
    <s v="TRANSACCIONES DEL DIA 11/23/2018SPYRAL - GESTION ADMINISTRATIVA"/>
    <n v="33.799999999999997"/>
    <n v="0"/>
    <s v="NEGOCIOS"/>
    <x v="1"/>
  </r>
  <r>
    <n v="91"/>
    <d v="2018-11-24T00:00:00"/>
    <x v="5"/>
    <x v="5"/>
    <x v="0"/>
    <s v="CENTRO DE TARJETAS"/>
    <s v="VIATICOS"/>
    <s v="TRANSACCIONES DEL DIA 11/24/2018SPYRAL - GESTION ADMINISTRATIVA"/>
    <n v="20.5"/>
    <n v="0"/>
    <s v="NEGOCIOS"/>
    <x v="1"/>
  </r>
  <r>
    <n v="91"/>
    <d v="2018-11-29T00:00:00"/>
    <x v="5"/>
    <x v="5"/>
    <x v="0"/>
    <s v="CENTRO DE TARJETAS"/>
    <s v="VIATICOS"/>
    <s v="TRANSACCIONES DEL DIA 11/29/2018SPYRAL - GESTION ADMINISTRATIVA"/>
    <n v="6.3"/>
    <n v="0"/>
    <s v="NEGOCIOS"/>
    <x v="1"/>
  </r>
  <r>
    <n v="91"/>
    <d v="2018-12-04T00:00:00"/>
    <x v="1"/>
    <x v="1"/>
    <x v="0"/>
    <s v="CENTRO DE TARJETAS"/>
    <s v="VIATICOS"/>
    <s v="TRANSACCIONES DEL DIA 12/04/2018SPYRAL - GESTION ADMINISTRATIVA"/>
    <n v="34.299999999999997"/>
    <n v="0"/>
    <s v="NEGOCIOS"/>
    <x v="1"/>
  </r>
  <r>
    <n v="91"/>
    <d v="2018-12-24T00:00:00"/>
    <x v="1"/>
    <x v="1"/>
    <x v="0"/>
    <s v="CENTRO DE TARJETAS"/>
    <s v="NC VIATICOS"/>
    <s v="TRANSACCIONES DEL DIA 12/24/2018SPYRAL - GESTION ADMINISTRATIVA"/>
    <n v="0"/>
    <n v="1400.56"/>
    <s v="NEGOCIOS"/>
    <x v="1"/>
  </r>
  <r>
    <n v="91"/>
    <d v="2018-12-31T00:00:00"/>
    <x v="1"/>
    <x v="1"/>
    <x v="0"/>
    <s v="CENTRO DE TARJETAS"/>
    <s v="CIERRE DE ANIO FISCAL"/>
    <s v="CIERRE_DE_CTAS_NOMINALES"/>
    <n v="0"/>
    <n v="3913.88"/>
    <s v="NEGOCIOS"/>
    <x v="1"/>
  </r>
  <r>
    <n v="91"/>
    <d v="2018-06-15T00:00:00"/>
    <x v="2"/>
    <x v="2"/>
    <x v="0"/>
    <s v="CANALES ALTERNOS"/>
    <s v="VIATICOS"/>
    <s v="TRANSACCIONES DEL DIA 06/15/2018SPYRAL - GESTION ADMINISTRATIVA"/>
    <n v="10.74"/>
    <n v="0"/>
    <s v="NEGOCIOS"/>
    <x v="1"/>
  </r>
  <r>
    <n v="91"/>
    <d v="2018-07-14T00:00:00"/>
    <x v="6"/>
    <x v="6"/>
    <x v="0"/>
    <s v="CANALES ALTERNOS"/>
    <s v="VIATICOS"/>
    <s v="TRANSACCIONES DEL DIA 07/14/2018SPYRAL - GESTION ADMINISTRATIVA"/>
    <n v="35.6"/>
    <n v="0"/>
    <s v="NEGOCIOS"/>
    <x v="1"/>
  </r>
  <r>
    <n v="91"/>
    <d v="2018-08-07T00:00:00"/>
    <x v="3"/>
    <x v="3"/>
    <x v="0"/>
    <s v="CANALES ALTERNOS"/>
    <s v="VIATICOS"/>
    <s v="TRANSACCIONES DEL DIA 08/07/2018SPYRAL - GESTION ADMINISTRATIVA"/>
    <n v="11.02"/>
    <n v="0"/>
    <s v="NEGOCIOS"/>
    <x v="1"/>
  </r>
  <r>
    <n v="91"/>
    <d v="2018-08-23T00:00:00"/>
    <x v="3"/>
    <x v="3"/>
    <x v="0"/>
    <s v="CANALES ALTERNOS"/>
    <s v="VIATICOS"/>
    <s v="TRANSACCIONES DEL DIA 08/23/2018SPYRAL - GESTION ADMINISTRATIVA"/>
    <n v="8.94"/>
    <n v="0"/>
    <s v="NEGOCIOS"/>
    <x v="1"/>
  </r>
  <r>
    <n v="91"/>
    <d v="2018-08-30T00:00:00"/>
    <x v="3"/>
    <x v="3"/>
    <x v="0"/>
    <s v="CANALES ALTERNOS"/>
    <s v="VIATICOS"/>
    <s v="TRANSACCIONES DEL DIA 08/30/2018SPYRAL - GESTION ADMINISTRATIVA"/>
    <n v="10"/>
    <n v="0"/>
    <s v="NEGOCIOS"/>
    <x v="1"/>
  </r>
  <r>
    <n v="91"/>
    <d v="2018-09-11T00:00:00"/>
    <x v="4"/>
    <x v="4"/>
    <x v="0"/>
    <s v="CANALES ALTERNOS"/>
    <s v="VIATICOS 2"/>
    <s v="TRANSACCIONES DEL DIA 09/11/2018SPYRAL - GESTION ADMINISTRATIVA"/>
    <n v="200.5"/>
    <n v="0"/>
    <s v="NEGOCIOS"/>
    <x v="1"/>
  </r>
  <r>
    <n v="91"/>
    <d v="2018-09-21T00:00:00"/>
    <x v="4"/>
    <x v="4"/>
    <x v="0"/>
    <s v="CANALES ALTERNOS"/>
    <s v="VIATICOS"/>
    <s v="TRANSACCIONES DEL DIA 09/21/2018SPYRAL - GESTION ADMINISTRATIVA"/>
    <n v="371"/>
    <n v="0"/>
    <s v="NEGOCIOS"/>
    <x v="1"/>
  </r>
  <r>
    <n v="91"/>
    <d v="2018-09-27T00:00:00"/>
    <x v="4"/>
    <x v="4"/>
    <x v="0"/>
    <s v="CANALES ALTERNOS"/>
    <s v="VIATICOS"/>
    <s v="TRANSACCIONES DEL DIA 09/27/2018SPYRAL - GESTION ADMINISTRATIVA"/>
    <n v="96"/>
    <n v="0"/>
    <s v="NEGOCIOS"/>
    <x v="1"/>
  </r>
  <r>
    <n v="91"/>
    <d v="2018-10-04T00:00:00"/>
    <x v="0"/>
    <x v="0"/>
    <x v="0"/>
    <s v="CANALES ALTERNOS"/>
    <s v="VIATICOS"/>
    <s v="TRANSACCIONES DEL DIA 10/04/2018SPYRAL - GESTION ADMINISTRATIVA"/>
    <n v="134"/>
    <n v="0"/>
    <s v="NEGOCIOS"/>
    <x v="1"/>
  </r>
  <r>
    <n v="91"/>
    <d v="2018-10-05T00:00:00"/>
    <x v="0"/>
    <x v="0"/>
    <x v="0"/>
    <s v="CANALES ALTERNOS"/>
    <s v="VIATICOS"/>
    <s v="TRANSACCIONES DEL DIA 10/05/2018SPYRAL - GESTION ADMINISTRATIVA"/>
    <n v="166"/>
    <n v="0"/>
    <s v="NEGOCIOS"/>
    <x v="1"/>
  </r>
  <r>
    <n v="91"/>
    <d v="2018-10-10T00:00:00"/>
    <x v="0"/>
    <x v="0"/>
    <x v="0"/>
    <s v="CANALES ALTERNOS"/>
    <s v="VIATICOS"/>
    <s v="TRANSACCIONES DEL DIA 10/10/2018SPYRAL - GESTION ADMINISTRATIVA"/>
    <n v="7.14"/>
    <n v="0"/>
    <s v="NEGOCIOS"/>
    <x v="1"/>
  </r>
  <r>
    <n v="91"/>
    <d v="2018-10-11T00:00:00"/>
    <x v="0"/>
    <x v="0"/>
    <x v="0"/>
    <s v="CANALES ALTERNOS"/>
    <s v="VIATICOS"/>
    <s v="TRANSACCIONES DEL DIA 10/11/2018SPYRAL - GESTION ADMINISTRATIVA"/>
    <n v="6.6"/>
    <n v="0"/>
    <s v="NEGOCIOS"/>
    <x v="1"/>
  </r>
  <r>
    <n v="91"/>
    <d v="2018-10-12T00:00:00"/>
    <x v="0"/>
    <x v="0"/>
    <x v="0"/>
    <s v="CANALES ALTERNOS"/>
    <s v="VIATICOS"/>
    <s v="TRANSACCIONES DEL DIA 10/12/2018SPYRAL - GESTION ADMINISTRATIVA"/>
    <n v="166"/>
    <n v="0"/>
    <s v="NEGOCIOS"/>
    <x v="1"/>
  </r>
  <r>
    <n v="91"/>
    <d v="2018-10-17T00:00:00"/>
    <x v="0"/>
    <x v="0"/>
    <x v="0"/>
    <s v="CANALES ALTERNOS"/>
    <s v="VIATICOS"/>
    <s v="TRANSACCIONES DEL DIA 10/17/2018SPYRAL - GESTION ADMINISTRATIVA"/>
    <n v="3.53"/>
    <n v="0"/>
    <s v="NEGOCIOS"/>
    <x v="1"/>
  </r>
  <r>
    <n v="91"/>
    <d v="2018-10-22T00:00:00"/>
    <x v="0"/>
    <x v="0"/>
    <x v="0"/>
    <s v="CANALES ALTERNOS"/>
    <s v="VIATICOS"/>
    <s v="TRANSACCIONES DEL DIA 10/22/2018SPYRAL - GESTION ADMINISTRATIVA"/>
    <n v="16.440000000000001"/>
    <n v="0"/>
    <s v="NEGOCIOS"/>
    <x v="1"/>
  </r>
  <r>
    <n v="91"/>
    <d v="2018-10-27T00:00:00"/>
    <x v="0"/>
    <x v="0"/>
    <x v="0"/>
    <s v="CANALES ALTERNOS"/>
    <s v="VIATICOS"/>
    <s v="TRANSACCIONES DEL DIA 10/27/2018SPYRAL - GESTION ADMINISTRATIVA"/>
    <n v="32"/>
    <n v="0"/>
    <s v="NEGOCIOS"/>
    <x v="1"/>
  </r>
  <r>
    <n v="91"/>
    <d v="2018-11-24T00:00:00"/>
    <x v="5"/>
    <x v="5"/>
    <x v="0"/>
    <s v="CANALES ALTERNOS"/>
    <s v="VIATICOS"/>
    <s v="TRANSACCIONES DEL DIA 11/24/2018SPYRAL - GESTION ADMINISTRATIVA"/>
    <n v="10"/>
    <n v="0"/>
    <s v="NEGOCIOS"/>
    <x v="1"/>
  </r>
  <r>
    <n v="91"/>
    <d v="2018-12-05T00:00:00"/>
    <x v="1"/>
    <x v="1"/>
    <x v="0"/>
    <s v="CANALES ALTERNOS"/>
    <s v="VIATICOS"/>
    <s v="TRANSACCIONES DEL DIA 12/05/2018SPYRAL - GESTION ADMINISTRATIVA"/>
    <n v="175"/>
    <n v="0"/>
    <s v="NEGOCIOS"/>
    <x v="1"/>
  </r>
  <r>
    <n v="91"/>
    <d v="2018-12-13T00:00:00"/>
    <x v="1"/>
    <x v="1"/>
    <x v="0"/>
    <s v="CANALES ALTERNOS"/>
    <s v="VIATICOS"/>
    <s v="TRANSACCIONES DEL DIA 12/13/2018SPYRAL - GESTION ADMINISTRATIVA"/>
    <n v="1.04"/>
    <n v="0"/>
    <s v="NEGOCIOS"/>
    <x v="1"/>
  </r>
  <r>
    <n v="91"/>
    <d v="2018-12-27T00:00:00"/>
    <x v="1"/>
    <x v="1"/>
    <x v="0"/>
    <s v="CANALES ALTERNOS"/>
    <s v="VIATICOS"/>
    <s v="TRANSACCIONES DEL DIA 12/27/2018SPYRAL - GESTION ADMINISTRATIVA"/>
    <n v="26.78"/>
    <n v="0"/>
    <s v="NEGOCIOS"/>
    <x v="1"/>
  </r>
  <r>
    <n v="91"/>
    <d v="2018-12-31T00:00:00"/>
    <x v="1"/>
    <x v="1"/>
    <x v="0"/>
    <s v="CANALES ALTERNOS"/>
    <s v="CIERRE DE ANIO FISCAL"/>
    <s v="CIERRE_DE_CTAS_NOMINALES"/>
    <n v="0"/>
    <n v="1970.01"/>
    <s v="NEGOCIOS"/>
    <x v="1"/>
  </r>
  <r>
    <n v="91"/>
    <d v="2018-06-16T00:00:00"/>
    <x v="2"/>
    <x v="2"/>
    <x v="0"/>
    <s v="TELEMERCADEO"/>
    <s v="NC VIATICOS"/>
    <s v="TRANSACCIONES DEL DIA 06/16/2018SPYRAL - GESTION ADMINISTRATIVA"/>
    <n v="638.95000000000005"/>
    <n v="0"/>
    <s v="NEGOCIOS"/>
    <x v="1"/>
  </r>
  <r>
    <n v="91"/>
    <d v="2018-07-13T00:00:00"/>
    <x v="6"/>
    <x v="6"/>
    <x v="0"/>
    <s v="TELEMERCADEO"/>
    <s v="NC VIATICOS"/>
    <s v="TRANSACCIONES DEL DIA 07/13/2018SPYRAL - GESTION ADMINISTRATIVA"/>
    <n v="805.4"/>
    <n v="0"/>
    <s v="NEGOCIOS"/>
    <x v="1"/>
  </r>
  <r>
    <n v="91"/>
    <d v="2018-07-27T00:00:00"/>
    <x v="6"/>
    <x v="6"/>
    <x v="0"/>
    <s v="TELEMERCADEO"/>
    <s v="VIATICOS"/>
    <s v="TRANSACCIONES DEL DIA 07/27/2018SPYRAL - GESTION ADMINISTRATIVA"/>
    <n v="15.73"/>
    <n v="0"/>
    <s v="NEGOCIOS"/>
    <x v="1"/>
  </r>
  <r>
    <n v="91"/>
    <d v="2018-08-14T00:00:00"/>
    <x v="3"/>
    <x v="3"/>
    <x v="0"/>
    <s v="TELEMERCADEO"/>
    <s v="NC VIATICOS"/>
    <s v="TRANSACCIONES DEL DIA 08/14/2018SPYRAL - GESTION ADMINISTRATIVA"/>
    <n v="677.55"/>
    <n v="0"/>
    <s v="NEGOCIOS"/>
    <x v="1"/>
  </r>
  <r>
    <n v="91"/>
    <d v="2018-09-18T00:00:00"/>
    <x v="4"/>
    <x v="4"/>
    <x v="0"/>
    <s v="TELEMERCADEO"/>
    <s v="NC VIATICOS"/>
    <s v="TRANSACCIONES DEL DIA 09/18/2018SPYRAL - GESTION ADMINISTRATIVA"/>
    <n v="607.75"/>
    <n v="0"/>
    <s v="NEGOCIOS"/>
    <x v="1"/>
  </r>
  <r>
    <n v="91"/>
    <d v="2018-09-25T00:00:00"/>
    <x v="4"/>
    <x v="4"/>
    <x v="0"/>
    <s v="TELEMERCADEO"/>
    <s v="VIATICOS"/>
    <s v="TRANSACCIONES DEL DIA 09/25/2018SPYRAL - GESTION ADMINISTRATIVA"/>
    <n v="10.029999999999999"/>
    <n v="0"/>
    <s v="NEGOCIOS"/>
    <x v="1"/>
  </r>
  <r>
    <n v="91"/>
    <d v="2018-10-04T00:00:00"/>
    <x v="0"/>
    <x v="0"/>
    <x v="0"/>
    <s v="TELEMERCADEO"/>
    <s v="VIATICOS"/>
    <s v="TRANSACCIONES DEL DIA 10/04/2018SPYRAL - GESTION ADMINISTRATIVA"/>
    <n v="6.5"/>
    <n v="0"/>
    <s v="NEGOCIOS"/>
    <x v="1"/>
  </r>
  <r>
    <n v="91"/>
    <d v="2018-10-17T00:00:00"/>
    <x v="0"/>
    <x v="0"/>
    <x v="0"/>
    <s v="TELEMERCADEO"/>
    <s v="NC VIATICOS"/>
    <s v="TRANSACCIONES DEL DIA 10/17/2018SPYRAL - GESTION ADMINISTRATIVA"/>
    <n v="612.1"/>
    <n v="0"/>
    <s v="NEGOCIOS"/>
    <x v="1"/>
  </r>
  <r>
    <n v="91"/>
    <d v="2018-11-20T00:00:00"/>
    <x v="5"/>
    <x v="5"/>
    <x v="0"/>
    <s v="TELEMERCADEO"/>
    <s v="NC VIATICOS"/>
    <s v="TRANSACCIONES DEL DIA 11/20/2018SPYRAL - GESTION ADMINISTRATIVA"/>
    <n v="551.15"/>
    <n v="0"/>
    <s v="NEGOCIOS"/>
    <x v="1"/>
  </r>
  <r>
    <n v="91"/>
    <d v="2018-11-21T00:00:00"/>
    <x v="5"/>
    <x v="5"/>
    <x v="0"/>
    <s v="TELEMERCADEO"/>
    <s v="VIATICOS"/>
    <s v="TRANSACCIONES DEL DIA 11/21/2018SPYRAL - GESTION ADMINISTRATIVA"/>
    <n v="12.6"/>
    <n v="0"/>
    <s v="NEGOCIOS"/>
    <x v="1"/>
  </r>
  <r>
    <n v="91"/>
    <d v="2018-12-07T00:00:00"/>
    <x v="1"/>
    <x v="1"/>
    <x v="0"/>
    <s v="TELEMERCADEO"/>
    <s v="NC VIATICOS"/>
    <s v="TRANSACCIONES DEL DIA 12/07/2018SPYRAL - GESTION ADMINISTRATIVA"/>
    <n v="507.6"/>
    <n v="0"/>
    <s v="NEGOCIOS"/>
    <x v="1"/>
  </r>
  <r>
    <n v="91"/>
    <d v="2018-12-31T00:00:00"/>
    <x v="1"/>
    <x v="1"/>
    <x v="0"/>
    <s v="TELEMERCADEO"/>
    <s v="CIERRE DE ANIO FISCAL"/>
    <s v="CIERRE_DE_CTAS_NOMINALES"/>
    <n v="0"/>
    <n v="6820.24"/>
    <s v="NEGOCIOS"/>
    <x v="1"/>
  </r>
  <r>
    <n v="91"/>
    <d v="2018-07-03T00:00:00"/>
    <x v="6"/>
    <x v="6"/>
    <x v="0"/>
    <s v="BANCA EN LINEA"/>
    <s v="VIATICOS"/>
    <s v="TRANSACCIONES DEL DIA 07/03/2018SPYRAL - GESTION ADMINISTRATIVA"/>
    <n v="77.8"/>
    <n v="0"/>
    <s v="NEGOCIOS"/>
    <x v="1"/>
  </r>
  <r>
    <n v="91"/>
    <d v="2018-07-04T00:00:00"/>
    <x v="6"/>
    <x v="6"/>
    <x v="0"/>
    <s v="BANCA EN LINEA"/>
    <s v="VIATICOS"/>
    <s v="TRANSACCIONES DEL DIA 07/04/2018SPYRAL - GESTION ADMINISTRATIVA"/>
    <n v="122.2"/>
    <n v="0"/>
    <s v="NEGOCIOS"/>
    <x v="1"/>
  </r>
  <r>
    <n v="91"/>
    <d v="2018-07-23T00:00:00"/>
    <x v="6"/>
    <x v="6"/>
    <x v="0"/>
    <s v="BANCA EN LINEA"/>
    <s v="VIATICOS"/>
    <s v="TRANSACCIONES DEL DIA 07/23/2018SPYRAL - GESTION ADMINISTRATIVA"/>
    <n v="370.5"/>
    <n v="0"/>
    <s v="NEGOCIOS"/>
    <x v="1"/>
  </r>
  <r>
    <n v="91"/>
    <d v="2018-07-26T00:00:00"/>
    <x v="6"/>
    <x v="6"/>
    <x v="0"/>
    <s v="BANCA EN LINEA"/>
    <s v="VIATICOS"/>
    <s v="TRANSACCIONES DEL DIA 07/26/2018SPYRAL - GESTION ADMINISTRATIVA"/>
    <n v="39.200000000000003"/>
    <n v="0"/>
    <s v="NEGOCIOS"/>
    <x v="1"/>
  </r>
  <r>
    <n v="91"/>
    <d v="2018-08-11T00:00:00"/>
    <x v="3"/>
    <x v="3"/>
    <x v="0"/>
    <s v="BANCA EN LINEA"/>
    <s v="VIATICOS"/>
    <s v="TRANSACCIONES DEL DIA 08/11/2018SPYRAL - GESTION ADMINISTRATIVA"/>
    <n v="62"/>
    <n v="0"/>
    <s v="NEGOCIOS"/>
    <x v="1"/>
  </r>
  <r>
    <n v="91"/>
    <d v="2018-08-13T00:00:00"/>
    <x v="3"/>
    <x v="3"/>
    <x v="0"/>
    <s v="BANCA EN LINEA"/>
    <s v="VIATICOS"/>
    <s v="TRANSACCIONES DEL DIA 08/13/2018SPYRAL - GESTION ADMINISTRATIVA"/>
    <n v="22.58"/>
    <n v="0"/>
    <s v="NEGOCIOS"/>
    <x v="1"/>
  </r>
  <r>
    <n v="91"/>
    <d v="2018-08-14T00:00:00"/>
    <x v="3"/>
    <x v="3"/>
    <x v="0"/>
    <s v="BANCA EN LINEA"/>
    <s v="VIATICOS"/>
    <s v="TRANSACCIONES DEL DIA 08/14/2018SPYRAL - GESTION ADMINISTRATIVA"/>
    <n v="15.65"/>
    <n v="0"/>
    <s v="NEGOCIOS"/>
    <x v="1"/>
  </r>
  <r>
    <n v="91"/>
    <d v="2018-12-31T00:00:00"/>
    <x v="1"/>
    <x v="1"/>
    <x v="0"/>
    <s v="BANCA EN LINEA"/>
    <s v="CIERRE DE ANIO FISCAL"/>
    <s v="CIERRE_DE_CTAS_NOMINALES"/>
    <n v="0"/>
    <n v="2223.9299999999998"/>
    <s v="NEGOCIOS"/>
    <x v="1"/>
  </r>
  <r>
    <n v="91"/>
    <d v="2018-06-01T00:00:00"/>
    <x v="2"/>
    <x v="2"/>
    <x v="0"/>
    <s v="ATM"/>
    <s v="VIATICOS"/>
    <s v="TRANSACCIONES DEL DIA 06/01/2018SPYRAL - GESTION ADMINISTRATIVA"/>
    <n v="10"/>
    <n v="0"/>
    <s v="NEGOCIOS"/>
    <x v="1"/>
  </r>
  <r>
    <n v="91"/>
    <d v="2018-06-02T00:00:00"/>
    <x v="2"/>
    <x v="2"/>
    <x v="0"/>
    <s v="ATM"/>
    <s v="VIATICOS"/>
    <s v="TRANSACCIONES DEL DIA 06/02/2018SPYRAL - GESTION ADMINISTRATIVA"/>
    <n v="10"/>
    <n v="0"/>
    <s v="NEGOCIOS"/>
    <x v="1"/>
  </r>
  <r>
    <n v="91"/>
    <d v="2018-06-07T00:00:00"/>
    <x v="2"/>
    <x v="2"/>
    <x v="0"/>
    <s v="ATM"/>
    <s v="VIATICOS 2"/>
    <s v="TRANSACCIONES DEL DIA 06/07/2018SPYRAL - GESTION ADMINISTRATIVA"/>
    <n v="205.8"/>
    <n v="0"/>
    <s v="NEGOCIOS"/>
    <x v="1"/>
  </r>
  <r>
    <n v="91"/>
    <d v="2018-06-08T00:00:00"/>
    <x v="2"/>
    <x v="2"/>
    <x v="0"/>
    <s v="ATM"/>
    <s v="VIATICOS"/>
    <s v="TRANSACCIONES DEL DIA 06/08/2018SPYRAL - GESTION ADMINISTRATIVA"/>
    <n v="22.92"/>
    <n v="0"/>
    <s v="NEGOCIOS"/>
    <x v="1"/>
  </r>
  <r>
    <n v="91"/>
    <d v="2018-06-11T00:00:00"/>
    <x v="2"/>
    <x v="2"/>
    <x v="0"/>
    <s v="ATM"/>
    <s v="VIATICOS"/>
    <s v="TRANSACCIONES DEL DIA 06/11/2018SPYRAL - GESTION ADMINISTRATIVA"/>
    <n v="10"/>
    <n v="0"/>
    <s v="NEGOCIOS"/>
    <x v="1"/>
  </r>
  <r>
    <n v="91"/>
    <d v="2018-06-12T00:00:00"/>
    <x v="2"/>
    <x v="2"/>
    <x v="0"/>
    <s v="ATM"/>
    <s v="VIATICOS"/>
    <s v="TRANSACCIONES DEL DIA 06/12/2018SPYRAL - GESTION ADMINISTRATIVA"/>
    <n v="22"/>
    <n v="0"/>
    <s v="NEGOCIOS"/>
    <x v="1"/>
  </r>
  <r>
    <n v="91"/>
    <d v="2018-06-13T00:00:00"/>
    <x v="2"/>
    <x v="2"/>
    <x v="0"/>
    <s v="ATM"/>
    <s v="VIATICOS"/>
    <s v="TRANSACCIONES DEL DIA 06/13/2018SPYRAL - GESTION ADMINISTRATIVA"/>
    <n v="27.05"/>
    <n v="0"/>
    <s v="NEGOCIOS"/>
    <x v="1"/>
  </r>
  <r>
    <n v="91"/>
    <d v="2018-06-14T00:00:00"/>
    <x v="2"/>
    <x v="2"/>
    <x v="0"/>
    <s v="ATM"/>
    <s v="VIATICOS"/>
    <s v="TRANSACCIONES DEL DIA 06/14/2018SPYRAL - GESTION ADMINISTRATIVA"/>
    <n v="5"/>
    <n v="0"/>
    <s v="NEGOCIOS"/>
    <x v="1"/>
  </r>
  <r>
    <n v="91"/>
    <d v="2018-06-20T00:00:00"/>
    <x v="2"/>
    <x v="2"/>
    <x v="0"/>
    <s v="ATM"/>
    <s v="VIATICOS"/>
    <s v="TRANSACCIONES DEL DIA 06/20/2018SPYRAL - GESTION ADMINISTRATIVA"/>
    <n v="9.43"/>
    <n v="0"/>
    <s v="NEGOCIOS"/>
    <x v="1"/>
  </r>
  <r>
    <n v="91"/>
    <d v="2018-06-21T00:00:00"/>
    <x v="2"/>
    <x v="2"/>
    <x v="0"/>
    <s v="ATM"/>
    <s v="VIATICOS"/>
    <s v="TRANSACCIONES DEL DIA 06/21/2018SPYRAL - GESTION ADMINISTRATIVA"/>
    <n v="22"/>
    <n v="0"/>
    <s v="NEGOCIOS"/>
    <x v="1"/>
  </r>
  <r>
    <n v="91"/>
    <d v="2018-06-22T00:00:00"/>
    <x v="2"/>
    <x v="2"/>
    <x v="0"/>
    <s v="ATM"/>
    <s v="VIATICOS"/>
    <s v="TRANSACCIONES DEL DIA 06/22/2018SPYRAL - GESTION ADMINISTRATIVA"/>
    <n v="139.4"/>
    <n v="0"/>
    <s v="NEGOCIOS"/>
    <x v="1"/>
  </r>
  <r>
    <n v="91"/>
    <d v="2018-06-26T00:00:00"/>
    <x v="2"/>
    <x v="2"/>
    <x v="0"/>
    <s v="ATM"/>
    <s v="VIATICOS"/>
    <s v="TRANSACCIONES DEL DIA 06/26/2018SPYRAL - GESTION ADMINISTRATIVA"/>
    <n v="96.21"/>
    <n v="0"/>
    <s v="NEGOCIOS"/>
    <x v="1"/>
  </r>
  <r>
    <n v="91"/>
    <d v="2018-06-28T00:00:00"/>
    <x v="2"/>
    <x v="2"/>
    <x v="0"/>
    <s v="ATM"/>
    <s v="VIATICOS"/>
    <s v="TRANSACCIONES DEL DIA 06/28/2018SPYRAL - GESTION ADMINISTRATIVA"/>
    <n v="10"/>
    <n v="0"/>
    <s v="NEGOCIOS"/>
    <x v="1"/>
  </r>
  <r>
    <n v="91"/>
    <d v="2018-07-03T00:00:00"/>
    <x v="6"/>
    <x v="6"/>
    <x v="0"/>
    <s v="ATM"/>
    <s v="VIATICOS"/>
    <s v="TRANSACCIONES DEL DIA 07/03/2018SPYRAL - GESTION ADMINISTRATIVA"/>
    <n v="14.6"/>
    <n v="0"/>
    <s v="NEGOCIOS"/>
    <x v="1"/>
  </r>
  <r>
    <n v="91"/>
    <d v="2018-07-06T00:00:00"/>
    <x v="6"/>
    <x v="6"/>
    <x v="0"/>
    <s v="ATM"/>
    <s v="VIATICOS"/>
    <s v="TRANSACCIONES DEL DIA 07/06/2018SPYRAL - GESTION ADMINISTRATIVA"/>
    <n v="19.239999999999998"/>
    <n v="0"/>
    <s v="NEGOCIOS"/>
    <x v="1"/>
  </r>
  <r>
    <n v="91"/>
    <d v="2018-07-12T00:00:00"/>
    <x v="6"/>
    <x v="6"/>
    <x v="0"/>
    <s v="ATM"/>
    <s v="VIATICOS"/>
    <s v="TRANSACCIONES DEL DIA 07/12/2018SPYRAL - GESTION ADMINISTRATIVA"/>
    <n v="15"/>
    <n v="0"/>
    <s v="NEGOCIOS"/>
    <x v="1"/>
  </r>
  <r>
    <n v="91"/>
    <d v="2018-07-13T00:00:00"/>
    <x v="6"/>
    <x v="6"/>
    <x v="0"/>
    <s v="ATM"/>
    <s v="VIATICOS"/>
    <s v="TRANSACCIONES DEL DIA 07/13/2018SPYRAL - GESTION ADMINISTRATIVA"/>
    <n v="10"/>
    <n v="0"/>
    <s v="NEGOCIOS"/>
    <x v="1"/>
  </r>
  <r>
    <n v="91"/>
    <d v="2018-07-13T00:00:00"/>
    <x v="6"/>
    <x v="6"/>
    <x v="0"/>
    <s v="ATM"/>
    <s v="NC VIATICOS"/>
    <s v="TRANSACCIONES DEL DIA 07/13/2018SPYRAL - GESTION ADMINISTRATIVA"/>
    <n v="63.8"/>
    <n v="0"/>
    <s v="NEGOCIOS"/>
    <x v="1"/>
  </r>
  <r>
    <n v="91"/>
    <d v="2018-07-14T00:00:00"/>
    <x v="6"/>
    <x v="6"/>
    <x v="0"/>
    <s v="ATM"/>
    <s v="VIATICOS"/>
    <s v="TRANSACCIONES DEL DIA 07/14/2018SPYRAL - GESTION ADMINISTRATIVA"/>
    <n v="2.25"/>
    <n v="0"/>
    <s v="NEGOCIOS"/>
    <x v="1"/>
  </r>
  <r>
    <n v="91"/>
    <d v="2018-07-20T00:00:00"/>
    <x v="6"/>
    <x v="6"/>
    <x v="0"/>
    <s v="ATM"/>
    <s v="VIATICOS"/>
    <s v="TRANSACCIONES DEL DIA 07/20/2018SPYRAL - GESTION ADMINISTRATIVA"/>
    <n v="30"/>
    <n v="0"/>
    <s v="NEGOCIOS"/>
    <x v="1"/>
  </r>
  <r>
    <n v="91"/>
    <d v="2018-07-28T00:00:00"/>
    <x v="6"/>
    <x v="6"/>
    <x v="0"/>
    <s v="ATM"/>
    <s v="VIATICOS"/>
    <s v="TRANSACCIONES DEL DIA 07/28/2018SPYRAL - GESTION ADMINISTRATIVA"/>
    <n v="5"/>
    <n v="0"/>
    <s v="NEGOCIOS"/>
    <x v="1"/>
  </r>
  <r>
    <n v="91"/>
    <d v="2018-08-09T00:00:00"/>
    <x v="3"/>
    <x v="3"/>
    <x v="0"/>
    <s v="ATM"/>
    <s v="VIATICOS"/>
    <s v="TRANSACCIONES DEL DIA 08/09/2018SPYRAL - GESTION ADMINISTRATIVA"/>
    <n v="10"/>
    <n v="0"/>
    <s v="NEGOCIOS"/>
    <x v="1"/>
  </r>
  <r>
    <n v="91"/>
    <d v="2018-08-09T00:00:00"/>
    <x v="3"/>
    <x v="3"/>
    <x v="0"/>
    <s v="ATM"/>
    <s v="VIATICOS 2"/>
    <s v="TRANSACCIONES DEL DIA 08/09/2018SPYRAL - GESTION ADMINISTRATIVA"/>
    <n v="185.5"/>
    <n v="0"/>
    <s v="NEGOCIOS"/>
    <x v="1"/>
  </r>
  <r>
    <n v="91"/>
    <d v="2018-08-14T00:00:00"/>
    <x v="3"/>
    <x v="3"/>
    <x v="0"/>
    <s v="ATM"/>
    <s v="NC VIATICOS"/>
    <s v="TRANSACCIONES DEL DIA 08/14/2018SPYRAL - GESTION ADMINISTRATIVA"/>
    <n v="232.15"/>
    <n v="0"/>
    <s v="NEGOCIOS"/>
    <x v="1"/>
  </r>
  <r>
    <n v="91"/>
    <d v="2018-08-22T00:00:00"/>
    <x v="3"/>
    <x v="3"/>
    <x v="0"/>
    <s v="ATM"/>
    <s v="VIATICOS"/>
    <s v="TRANSACCIONES DEL DIA 08/22/2018SPYRAL - GESTION ADMINISTRATIVA"/>
    <n v="10"/>
    <n v="0"/>
    <s v="NEGOCIOS"/>
    <x v="1"/>
  </r>
  <r>
    <n v="91"/>
    <d v="2018-08-22T00:00:00"/>
    <x v="3"/>
    <x v="3"/>
    <x v="0"/>
    <s v="ATM"/>
    <s v="VIATICOS 2"/>
    <s v="TRANSACCIONES DEL DIA 08/22/2018SPYRAL - GESTION ADMINISTRATIVA"/>
    <n v="85"/>
    <n v="0"/>
    <s v="NEGOCIOS"/>
    <x v="1"/>
  </r>
  <r>
    <n v="91"/>
    <d v="2018-08-24T00:00:00"/>
    <x v="3"/>
    <x v="3"/>
    <x v="0"/>
    <s v="ATM"/>
    <s v="VIATICOS"/>
    <s v="TRANSACCIONES DEL DIA 08/24/2018SPYRAL - GESTION ADMINISTRATIVA"/>
    <n v="34.33"/>
    <n v="0"/>
    <s v="NEGOCIOS"/>
    <x v="1"/>
  </r>
  <r>
    <n v="91"/>
    <d v="2018-09-06T00:00:00"/>
    <x v="4"/>
    <x v="4"/>
    <x v="0"/>
    <s v="ATM"/>
    <s v="VIATICOS"/>
    <s v="TRANSACCIONES DEL DIA 09/06/2018SPYRAL - GESTION ADMINISTRATIVA"/>
    <n v="1.57"/>
    <n v="0"/>
    <s v="NEGOCIOS"/>
    <x v="1"/>
  </r>
  <r>
    <n v="91"/>
    <d v="2018-09-07T00:00:00"/>
    <x v="4"/>
    <x v="4"/>
    <x v="0"/>
    <s v="ATM"/>
    <s v="VIATICOS"/>
    <s v="TRANSACCIONES DEL DIA 09/07/2018SPYRAL - GESTION ADMINISTRATIVA"/>
    <n v="24.6"/>
    <n v="0"/>
    <s v="NEGOCIOS"/>
    <x v="1"/>
  </r>
  <r>
    <n v="91"/>
    <d v="2018-09-11T00:00:00"/>
    <x v="4"/>
    <x v="4"/>
    <x v="0"/>
    <s v="ATM"/>
    <s v="VIATICOS"/>
    <s v="TRANSACCIONES DEL DIA 09/11/2018SPYRAL - GESTION ADMINISTRATIVA"/>
    <n v="12.45"/>
    <n v="0"/>
    <s v="NEGOCIOS"/>
    <x v="1"/>
  </r>
  <r>
    <n v="91"/>
    <d v="2018-09-17T00:00:00"/>
    <x v="4"/>
    <x v="4"/>
    <x v="0"/>
    <s v="ATM"/>
    <s v="VIATICOS"/>
    <s v="TRANSACCIONES DEL DIA 09/17/2018SPYRAL - GESTION ADMINISTRATIVA"/>
    <n v="106"/>
    <n v="0"/>
    <s v="NEGOCIOS"/>
    <x v="1"/>
  </r>
  <r>
    <n v="91"/>
    <d v="2018-09-18T00:00:00"/>
    <x v="4"/>
    <x v="4"/>
    <x v="0"/>
    <s v="ATM"/>
    <s v="NC VIATICOS"/>
    <s v="TRANSACCIONES DEL DIA 09/18/2018SPYRAL - GESTION ADMINISTRATIVA"/>
    <n v="232.5"/>
    <n v="0"/>
    <s v="NEGOCIOS"/>
    <x v="1"/>
  </r>
  <r>
    <n v="91"/>
    <d v="2018-09-19T00:00:00"/>
    <x v="4"/>
    <x v="4"/>
    <x v="0"/>
    <s v="ATM"/>
    <s v="VIATICOS"/>
    <s v="TRANSACCIONES DEL DIA 09/19/2018SPYRAL - GESTION ADMINISTRATIVA"/>
    <n v="24.6"/>
    <n v="0"/>
    <s v="NEGOCIOS"/>
    <x v="1"/>
  </r>
  <r>
    <n v="91"/>
    <d v="2018-10-01T00:00:00"/>
    <x v="0"/>
    <x v="0"/>
    <x v="0"/>
    <s v="ATM"/>
    <s v="VIATICOS"/>
    <s v="TRANSACCIONES DEL DIA 10/01/2018SPYRAL - GESTION ADMINISTRATIVA"/>
    <n v="44.35"/>
    <n v="0"/>
    <s v="NEGOCIOS"/>
    <x v="1"/>
  </r>
  <r>
    <n v="91"/>
    <d v="2018-10-02T00:00:00"/>
    <x v="0"/>
    <x v="0"/>
    <x v="0"/>
    <s v="ATM"/>
    <s v="VIATICOS"/>
    <s v="TRANSACCIONES DEL DIA 10/02/2018SPYRAL - GESTION ADMINISTRATIVA"/>
    <n v="24.6"/>
    <n v="0"/>
    <s v="NEGOCIOS"/>
    <x v="1"/>
  </r>
  <r>
    <n v="91"/>
    <d v="2018-10-03T00:00:00"/>
    <x v="0"/>
    <x v="0"/>
    <x v="0"/>
    <s v="ATM"/>
    <s v="VIATICOS"/>
    <s v="TRANSACCIONES DEL DIA 10/03/2018SPYRAL - GESTION ADMINISTRATIVA"/>
    <n v="10"/>
    <n v="0"/>
    <s v="NEGOCIOS"/>
    <x v="1"/>
  </r>
  <r>
    <n v="91"/>
    <d v="2018-10-08T00:00:00"/>
    <x v="0"/>
    <x v="0"/>
    <x v="0"/>
    <s v="ATM"/>
    <s v="VIATICOS"/>
    <s v="TRANSACCIONES DEL DIA 10/08/2018SPYRAL - GESTION ADMINISTRATIVA"/>
    <n v="10"/>
    <n v="0"/>
    <s v="NEGOCIOS"/>
    <x v="1"/>
  </r>
  <r>
    <n v="91"/>
    <d v="2018-10-12T00:00:00"/>
    <x v="0"/>
    <x v="0"/>
    <x v="0"/>
    <s v="ATM"/>
    <s v="VIATICOS"/>
    <s v="TRANSACCIONES DEL DIA 10/12/2018SPYRAL - GESTION ADMINISTRATIVA"/>
    <n v="10"/>
    <n v="0"/>
    <s v="NEGOCIOS"/>
    <x v="1"/>
  </r>
  <r>
    <n v="91"/>
    <d v="2018-10-15T00:00:00"/>
    <x v="0"/>
    <x v="0"/>
    <x v="0"/>
    <s v="ATM"/>
    <s v="VIATICOS"/>
    <s v="TRANSACCIONES DEL DIA 10/15/2018SPYRAL - GESTION ADMINISTRATIVA"/>
    <n v="70.23"/>
    <n v="0"/>
    <s v="NEGOCIOS"/>
    <x v="1"/>
  </r>
  <r>
    <n v="91"/>
    <d v="2018-10-17T00:00:00"/>
    <x v="0"/>
    <x v="0"/>
    <x v="0"/>
    <s v="ATM"/>
    <s v="NC VIATICOS"/>
    <s v="TRANSACCIONES DEL DIA 10/17/2018SPYRAL - GESTION ADMINISTRATIVA"/>
    <n v="222.6"/>
    <n v="0"/>
    <s v="NEGOCIOS"/>
    <x v="1"/>
  </r>
  <r>
    <n v="91"/>
    <d v="2018-10-19T00:00:00"/>
    <x v="0"/>
    <x v="0"/>
    <x v="0"/>
    <s v="ATM"/>
    <s v="VIATICOS"/>
    <s v="TRANSACCIONES DEL DIA 10/19/2018SPYRAL - GESTION ADMINISTRATIVA"/>
    <n v="10"/>
    <n v="0"/>
    <s v="NEGOCIOS"/>
    <x v="1"/>
  </r>
  <r>
    <n v="91"/>
    <d v="2018-10-24T00:00:00"/>
    <x v="0"/>
    <x v="0"/>
    <x v="0"/>
    <s v="ATM"/>
    <s v="VIATICOS"/>
    <s v="TRANSACCIONES DEL DIA 10/24/2018SPYRAL - GESTION ADMINISTRATIVA"/>
    <n v="17"/>
    <n v="0"/>
    <s v="NEGOCIOS"/>
    <x v="1"/>
  </r>
  <r>
    <n v="91"/>
    <d v="2018-10-26T00:00:00"/>
    <x v="0"/>
    <x v="0"/>
    <x v="0"/>
    <s v="ATM"/>
    <s v="VIATICOS"/>
    <s v="TRANSACCIONES DEL DIA 10/26/2018SPYRAL - GESTION ADMINISTRATIVA"/>
    <n v="24.6"/>
    <n v="0"/>
    <s v="NEGOCIOS"/>
    <x v="1"/>
  </r>
  <r>
    <n v="91"/>
    <d v="2018-11-01T00:00:00"/>
    <x v="5"/>
    <x v="5"/>
    <x v="0"/>
    <s v="ATM"/>
    <s v="VIATICOS"/>
    <s v="TRANSACCIONES DEL DIA 11/01/2018SPYRAL - GESTION ADMINISTRATIVA"/>
    <n v="5.35"/>
    <n v="0"/>
    <s v="NEGOCIOS"/>
    <x v="1"/>
  </r>
  <r>
    <n v="91"/>
    <d v="2018-11-02T00:00:00"/>
    <x v="5"/>
    <x v="5"/>
    <x v="0"/>
    <s v="ATM"/>
    <s v="VIATICOS"/>
    <s v="TRANSACCIONES DEL DIA 11/02/2018SPYRAL - GESTION ADMINISTRATIVA"/>
    <n v="5.79"/>
    <n v="0"/>
    <s v="NEGOCIOS"/>
    <x v="1"/>
  </r>
  <r>
    <n v="91"/>
    <d v="2018-11-09T00:00:00"/>
    <x v="5"/>
    <x v="5"/>
    <x v="0"/>
    <s v="ATM"/>
    <s v="VIATICOS"/>
    <s v="TRANSACCIONES DEL DIA 11/09/2018SPYRAL - GESTION ADMINISTRATIVA"/>
    <n v="10"/>
    <n v="0"/>
    <s v="NEGOCIOS"/>
    <x v="1"/>
  </r>
  <r>
    <n v="91"/>
    <d v="2018-11-16T00:00:00"/>
    <x v="5"/>
    <x v="5"/>
    <x v="0"/>
    <s v="ATM"/>
    <s v="VIATICOS"/>
    <s v="TRANSACCIONES DEL DIA 11/16/2018SPYRAL - GESTION ADMINISTRATIVA"/>
    <n v="137.44"/>
    <n v="0"/>
    <s v="NEGOCIOS"/>
    <x v="1"/>
  </r>
  <r>
    <n v="91"/>
    <d v="2018-11-20T00:00:00"/>
    <x v="5"/>
    <x v="5"/>
    <x v="0"/>
    <s v="ATM"/>
    <s v="VIATICOS"/>
    <s v="TRANSACCIONES DEL DIA 11/20/2018SPYRAL - GESTION ADMINISTRATIVA"/>
    <n v="22"/>
    <n v="0"/>
    <s v="NEGOCIOS"/>
    <x v="1"/>
  </r>
  <r>
    <n v="91"/>
    <d v="2018-11-20T00:00:00"/>
    <x v="5"/>
    <x v="5"/>
    <x v="0"/>
    <s v="ATM"/>
    <s v="NC VIATICOS"/>
    <s v="TRANSACCIONES DEL DIA 11/20/2018SPYRAL - GESTION ADMINISTRATIVA"/>
    <n v="208.6"/>
    <n v="0"/>
    <s v="NEGOCIOS"/>
    <x v="1"/>
  </r>
  <r>
    <n v="91"/>
    <d v="2018-11-23T00:00:00"/>
    <x v="5"/>
    <x v="5"/>
    <x v="0"/>
    <s v="ATM"/>
    <s v="VIATICOS"/>
    <s v="TRANSACCIONES DEL DIA 11/23/2018SPYRAL - GESTION ADMINISTRATIVA"/>
    <n v="10"/>
    <n v="0"/>
    <s v="NEGOCIOS"/>
    <x v="1"/>
  </r>
  <r>
    <n v="91"/>
    <d v="2018-11-30T00:00:00"/>
    <x v="5"/>
    <x v="5"/>
    <x v="0"/>
    <s v="ATM"/>
    <s v="VIATICOS"/>
    <s v="TRANSACCIONES DEL DIA 11/30/2018SPYRAL - GESTION ADMINISTRATIVA"/>
    <n v="71.7"/>
    <n v="0"/>
    <s v="NEGOCIOS"/>
    <x v="1"/>
  </r>
  <r>
    <n v="91"/>
    <d v="2018-12-04T00:00:00"/>
    <x v="1"/>
    <x v="1"/>
    <x v="0"/>
    <s v="ATM"/>
    <s v="VIATICOS"/>
    <s v="TRANSACCIONES DEL DIA 12/04/2018SPYRAL - GESTION ADMINISTRATIVA"/>
    <n v="42"/>
    <n v="0"/>
    <s v="NEGOCIOS"/>
    <x v="1"/>
  </r>
  <r>
    <n v="91"/>
    <d v="2018-12-05T00:00:00"/>
    <x v="1"/>
    <x v="1"/>
    <x v="0"/>
    <s v="ATM"/>
    <s v="VIATICOS"/>
    <s v="TRANSACCIONES DEL DIA 12/05/2018SPYRAL - GESTION ADMINISTRATIVA"/>
    <n v="111.6"/>
    <n v="0"/>
    <s v="NEGOCIOS"/>
    <x v="1"/>
  </r>
  <r>
    <n v="91"/>
    <d v="2018-12-07T00:00:00"/>
    <x v="1"/>
    <x v="1"/>
    <x v="0"/>
    <s v="ATM"/>
    <s v="NC VIATICOS"/>
    <s v="TRANSACCIONES DEL DIA 12/07/2018SPYRAL - GESTION ADMINISTRATIVA"/>
    <n v="324.14999999999998"/>
    <n v="0"/>
    <s v="NEGOCIOS"/>
    <x v="1"/>
  </r>
  <r>
    <n v="91"/>
    <d v="2018-12-13T00:00:00"/>
    <x v="1"/>
    <x v="1"/>
    <x v="0"/>
    <s v="ATM"/>
    <s v="VIATICOS"/>
    <s v="TRANSACCIONES DEL DIA 12/13/2018SPYRAL - GESTION ADMINISTRATIVA"/>
    <n v="34.6"/>
    <n v="0"/>
    <s v="NEGOCIOS"/>
    <x v="1"/>
  </r>
  <r>
    <n v="91"/>
    <d v="2018-12-18T00:00:00"/>
    <x v="1"/>
    <x v="1"/>
    <x v="0"/>
    <s v="ATM"/>
    <s v="VIATICOS"/>
    <s v="TRANSACCIONES DEL DIA 12/18/2018SPYRAL - GESTION ADMINISTRATIVA"/>
    <n v="5.2"/>
    <n v="0"/>
    <s v="NEGOCIOS"/>
    <x v="1"/>
  </r>
  <r>
    <n v="91"/>
    <d v="2018-12-19T00:00:00"/>
    <x v="1"/>
    <x v="1"/>
    <x v="0"/>
    <s v="ATM"/>
    <s v="VIATICOS"/>
    <s v="TRANSACCIONES DEL DIA 12/19/2018SPYRAL - GESTION ADMINISTRATIVA"/>
    <n v="14.6"/>
    <n v="0"/>
    <s v="NEGOCIOS"/>
    <x v="1"/>
  </r>
  <r>
    <n v="91"/>
    <d v="2018-12-21T00:00:00"/>
    <x v="1"/>
    <x v="1"/>
    <x v="0"/>
    <s v="ATM"/>
    <s v="VIATICOS"/>
    <s v="TRANSACCIONES DEL DIA 12/21/2018SPYRAL - GESTION ADMINISTRATIVA"/>
    <n v="14.6"/>
    <n v="0"/>
    <s v="NEGOCIOS"/>
    <x v="1"/>
  </r>
  <r>
    <n v="91"/>
    <d v="2018-12-22T00:00:00"/>
    <x v="1"/>
    <x v="1"/>
    <x v="0"/>
    <s v="ATM"/>
    <s v="VIATICOS"/>
    <s v="TRANSACCIONES DEL DIA 12/22/2018SPYRAL - GESTION ADMINISTRATIVA"/>
    <n v="10"/>
    <n v="0"/>
    <s v="NEGOCIOS"/>
    <x v="1"/>
  </r>
  <r>
    <n v="91"/>
    <d v="2018-12-31T00:00:00"/>
    <x v="1"/>
    <x v="1"/>
    <x v="0"/>
    <s v="ATM"/>
    <s v="CIERRE DE ANIO FISCAL"/>
    <s v="CIERRE_DE_CTAS_NOMINALES"/>
    <n v="0"/>
    <n v="6113.41"/>
    <s v="NEGOCIOS"/>
    <x v="1"/>
  </r>
  <r>
    <n v="91"/>
    <d v="2018-06-02T00:00:00"/>
    <x v="2"/>
    <x v="2"/>
    <x v="0"/>
    <s v="ATENCION A CLIENTES"/>
    <s v="VIATICOS"/>
    <s v="TRANSACCIONES DEL DIA 06/02/2018SPYRAL - GESTION ADMINISTRATIVA"/>
    <n v="4.87"/>
    <n v="0"/>
    <s v="NEGOCIOS"/>
    <x v="1"/>
  </r>
  <r>
    <n v="91"/>
    <d v="2018-06-11T00:00:00"/>
    <x v="2"/>
    <x v="2"/>
    <x v="0"/>
    <s v="ATENCION A CLIENTES"/>
    <s v="VIATICOS"/>
    <s v="TRANSACCIONES DEL DIA 06/11/2018SPYRAL - GESTION ADMINISTRATIVA"/>
    <n v="28.37"/>
    <n v="0"/>
    <s v="NEGOCIOS"/>
    <x v="1"/>
  </r>
  <r>
    <n v="91"/>
    <d v="2018-06-16T00:00:00"/>
    <x v="2"/>
    <x v="2"/>
    <x v="0"/>
    <s v="ATENCION A CLIENTES"/>
    <s v="NC VIATICOS"/>
    <s v="TRANSACCIONES DEL DIA 06/16/2018SPYRAL - GESTION ADMINISTRATIVA"/>
    <n v="794.05"/>
    <n v="0"/>
    <s v="NEGOCIOS"/>
    <x v="1"/>
  </r>
  <r>
    <n v="91"/>
    <d v="2018-07-04T00:00:00"/>
    <x v="6"/>
    <x v="6"/>
    <x v="0"/>
    <s v="ATENCION A CLIENTES"/>
    <s v="VIATICOS"/>
    <s v="TRANSACCIONES DEL DIA 07/04/2018SPYRAL - GESTION ADMINISTRATIVA"/>
    <n v="37.94"/>
    <n v="0"/>
    <s v="NEGOCIOS"/>
    <x v="1"/>
  </r>
  <r>
    <n v="91"/>
    <d v="2018-07-12T00:00:00"/>
    <x v="6"/>
    <x v="6"/>
    <x v="0"/>
    <s v="ATENCION A CLIENTES"/>
    <s v="VIATICOS"/>
    <s v="TRANSACCIONES DEL DIA 07/12/2018SPYRAL - GESTION ADMINISTRATIVA"/>
    <n v="14.6"/>
    <n v="0"/>
    <s v="NEGOCIOS"/>
    <x v="1"/>
  </r>
  <r>
    <n v="91"/>
    <d v="2018-07-13T00:00:00"/>
    <x v="6"/>
    <x v="6"/>
    <x v="0"/>
    <s v="ATENCION A CLIENTES"/>
    <s v="NC VIATICOS"/>
    <s v="TRANSACCIONES DEL DIA 07/13/2018SPYRAL - GESTION ADMINISTRATIVA"/>
    <n v="915.4"/>
    <n v="0"/>
    <s v="NEGOCIOS"/>
    <x v="1"/>
  </r>
  <r>
    <n v="91"/>
    <d v="2018-07-20T00:00:00"/>
    <x v="6"/>
    <x v="6"/>
    <x v="0"/>
    <s v="ATENCION A CLIENTES"/>
    <s v="VIATICOS"/>
    <s v="TRANSACCIONES DEL DIA 07/20/2018SPYRAL - GESTION ADMINISTRATIVA"/>
    <n v="5"/>
    <n v="0"/>
    <s v="NEGOCIOS"/>
    <x v="1"/>
  </r>
  <r>
    <n v="91"/>
    <d v="2018-08-14T00:00:00"/>
    <x v="3"/>
    <x v="3"/>
    <x v="0"/>
    <s v="ATENCION A CLIENTES"/>
    <s v="NC VIATICOS"/>
    <s v="TRANSACCIONES DEL DIA 08/14/2018SPYRAL - GESTION ADMINISTRATIVA"/>
    <n v="814.45"/>
    <n v="0"/>
    <s v="NEGOCIOS"/>
    <x v="1"/>
  </r>
  <r>
    <n v="91"/>
    <d v="2018-09-18T00:00:00"/>
    <x v="4"/>
    <x v="4"/>
    <x v="0"/>
    <s v="ATENCION A CLIENTES"/>
    <s v="NC VIATICOS"/>
    <s v="TRANSACCIONES DEL DIA 09/18/2018SPYRAL - GESTION ADMINISTRATIVA"/>
    <n v="884.55"/>
    <n v="0"/>
    <s v="NEGOCIOS"/>
    <x v="1"/>
  </r>
  <r>
    <n v="91"/>
    <d v="2018-10-17T00:00:00"/>
    <x v="0"/>
    <x v="0"/>
    <x v="0"/>
    <s v="ATENCION A CLIENTES"/>
    <s v="VIATICOS"/>
    <s v="TRANSACCIONES DEL DIA 10/17/2018SPYRAL - GESTION ADMINISTRATIVA"/>
    <n v="214.34"/>
    <n v="0"/>
    <s v="NEGOCIOS"/>
    <x v="1"/>
  </r>
  <r>
    <n v="91"/>
    <d v="2018-10-17T00:00:00"/>
    <x v="0"/>
    <x v="0"/>
    <x v="0"/>
    <s v="ATENCION A CLIENTES"/>
    <s v="NC VIATICOS"/>
    <s v="TRANSACCIONES DEL DIA 10/17/2018SPYRAL - GESTION ADMINISTRATIVA"/>
    <n v="713.5"/>
    <n v="0"/>
    <s v="NEGOCIOS"/>
    <x v="1"/>
  </r>
  <r>
    <n v="91"/>
    <d v="2018-11-20T00:00:00"/>
    <x v="5"/>
    <x v="5"/>
    <x v="0"/>
    <s v="ATENCION A CLIENTES"/>
    <s v="NC VIATICOS"/>
    <s v="TRANSACCIONES DEL DIA 11/20/2018SPYRAL - GESTION ADMINISTRATIVA"/>
    <n v="741.65"/>
    <n v="0"/>
    <s v="NEGOCIOS"/>
    <x v="1"/>
  </r>
  <r>
    <n v="91"/>
    <d v="2018-11-30T00:00:00"/>
    <x v="5"/>
    <x v="5"/>
    <x v="0"/>
    <s v="ATENCION A CLIENTES"/>
    <s v="NC VIATICOS"/>
    <s v="TRANSACCIONES DEL DIA 11/30/2018SPYRAL - GESTION ADMINISTRATIVA"/>
    <n v="0"/>
    <n v="214.34"/>
    <s v="NEGOCIOS"/>
    <x v="1"/>
  </r>
  <r>
    <n v="91"/>
    <d v="2018-12-07T00:00:00"/>
    <x v="1"/>
    <x v="1"/>
    <x v="0"/>
    <s v="ATENCION A CLIENTES"/>
    <s v="NC VIATICOS"/>
    <s v="TRANSACCIONES DEL DIA 12/07/2018SPYRAL - GESTION ADMINISTRATIVA"/>
    <n v="617.29999999999995"/>
    <n v="0"/>
    <s v="NEGOCIOS"/>
    <x v="1"/>
  </r>
  <r>
    <n v="91"/>
    <d v="2018-12-31T00:00:00"/>
    <x v="1"/>
    <x v="1"/>
    <x v="0"/>
    <s v="ATENCION A CLIENTES"/>
    <s v="CIERRE DE ANIO FISCAL"/>
    <s v="CIERRE_DE_CTAS_NOMINALES"/>
    <n v="0"/>
    <n v="9430.4"/>
    <s v="NEGOCIOS"/>
    <x v="1"/>
  </r>
  <r>
    <n v="91"/>
    <d v="2018-06-08T00:00:00"/>
    <x v="2"/>
    <x v="2"/>
    <x v="0"/>
    <s v="DESARROLLO DE PRODUCTOS"/>
    <s v="VIATICOS"/>
    <s v="TRANSACCIONES DEL DIA 06/08/2018SPYRAL - GESTION ADMINISTRATIVA"/>
    <n v="100.6"/>
    <n v="0"/>
    <s v="NEGOCIOS"/>
    <x v="1"/>
  </r>
  <r>
    <n v="91"/>
    <d v="2018-06-18T00:00:00"/>
    <x v="2"/>
    <x v="2"/>
    <x v="0"/>
    <s v="DESARROLLO DE PRODUCTOS"/>
    <s v="NC VIATICOS"/>
    <s v="TRANSACCIONES DEL DIA 06/18/2018SPYRAL - GESTION ADMINISTRATIVA"/>
    <n v="0"/>
    <n v="1765.77"/>
    <s v="NEGOCIOS"/>
    <x v="1"/>
  </r>
  <r>
    <n v="91"/>
    <d v="2018-06-28T00:00:00"/>
    <x v="2"/>
    <x v="2"/>
    <x v="0"/>
    <s v="DESARROLLO DE PRODUCTOS"/>
    <s v="VIATICOS"/>
    <s v="TRANSACCIONES DEL DIA 06/28/2018SPYRAL - GESTION ADMINISTRATIVA"/>
    <n v="9.5"/>
    <n v="0"/>
    <s v="NEGOCIOS"/>
    <x v="1"/>
  </r>
  <r>
    <n v="91"/>
    <d v="2018-06-29T00:00:00"/>
    <x v="2"/>
    <x v="2"/>
    <x v="0"/>
    <s v="DESARROLLO DE PRODUCTOS"/>
    <s v="VIATICOS"/>
    <s v="TRANSACCIONES DEL DIA 06/29/2018SPYRAL - GESTION ADMINISTRATIVA"/>
    <n v="1127.92"/>
    <n v="0"/>
    <s v="NEGOCIOS"/>
    <x v="1"/>
  </r>
  <r>
    <n v="91"/>
    <d v="2018-07-04T00:00:00"/>
    <x v="6"/>
    <x v="6"/>
    <x v="0"/>
    <s v="DESARROLLO DE PRODUCTOS"/>
    <s v="VIATICOS"/>
    <s v="TRANSACCIONES DEL DIA 07/04/2018SPYRAL - GESTION ADMINISTRATIVA"/>
    <n v="70.7"/>
    <n v="0"/>
    <s v="NEGOCIOS"/>
    <x v="1"/>
  </r>
  <r>
    <n v="91"/>
    <d v="2018-07-09T00:00:00"/>
    <x v="6"/>
    <x v="6"/>
    <x v="0"/>
    <s v="DESARROLLO DE PRODUCTOS"/>
    <s v="VIATICOS"/>
    <s v="TRANSACCIONES DEL DIA 07/09/2018SPYRAL - GESTION ADMINISTRATIVA"/>
    <n v="29.5"/>
    <n v="0"/>
    <s v="NEGOCIOS"/>
    <x v="1"/>
  </r>
  <r>
    <n v="91"/>
    <d v="2018-07-14T00:00:00"/>
    <x v="6"/>
    <x v="6"/>
    <x v="0"/>
    <s v="DESARROLLO DE PRODUCTOS"/>
    <s v="VIATICOS"/>
    <s v="TRANSACCIONES DEL DIA 07/14/2018SPYRAL - GESTION ADMINISTRATIVA"/>
    <n v="24"/>
    <n v="0"/>
    <s v="NEGOCIOS"/>
    <x v="1"/>
  </r>
  <r>
    <n v="91"/>
    <d v="2018-07-17T00:00:00"/>
    <x v="6"/>
    <x v="6"/>
    <x v="0"/>
    <s v="DESARROLLO DE PRODUCTOS"/>
    <s v="VIATICOS"/>
    <s v="TRANSACCIONES DEL DIA 07/17/2018SPYRAL - GESTION ADMINISTRATIVA"/>
    <n v="225.5"/>
    <n v="0"/>
    <s v="NEGOCIOS"/>
    <x v="1"/>
  </r>
  <r>
    <n v="91"/>
    <d v="2018-07-17T00:00:00"/>
    <x v="6"/>
    <x v="6"/>
    <x v="0"/>
    <s v="DESARROLLO DE PRODUCTOS"/>
    <s v="NC VIATICOS"/>
    <s v="TRANSACCIONES DEL DIA 07/17/2018SPYRAL - GESTION ADMINISTRATIVA"/>
    <n v="700.28"/>
    <n v="0"/>
    <s v="NEGOCIOS"/>
    <x v="1"/>
  </r>
  <r>
    <n v="91"/>
    <d v="2018-07-30T00:00:00"/>
    <x v="6"/>
    <x v="6"/>
    <x v="0"/>
    <s v="DESARROLLO DE PRODUCTOS"/>
    <s v="NC VIATICOS"/>
    <s v="TRANSACCIONES DEL DIA 07/30/2018SPYRAL - GESTION ADMINISTRATIVA"/>
    <n v="0"/>
    <n v="1127.92"/>
    <s v="NEGOCIOS"/>
    <x v="1"/>
  </r>
  <r>
    <n v="91"/>
    <d v="2018-09-06T00:00:00"/>
    <x v="4"/>
    <x v="4"/>
    <x v="0"/>
    <s v="DESARROLLO DE PRODUCTOS"/>
    <s v="VIATICOS"/>
    <s v="TRANSACCIONES DEL DIA 09/06/2018SPYRAL - GESTION ADMINISTRATIVA"/>
    <n v="57.9"/>
    <n v="0"/>
    <s v="NEGOCIOS"/>
    <x v="1"/>
  </r>
  <r>
    <n v="91"/>
    <d v="2018-09-28T00:00:00"/>
    <x v="4"/>
    <x v="4"/>
    <x v="0"/>
    <s v="DESARROLLO DE PRODUCTOS"/>
    <s v="NC VIATICOS"/>
    <s v="TRANSACCIONES DEL DIA 09/28/2018SPYRAL - GESTION ADMINISTRATIVA"/>
    <n v="0"/>
    <n v="152.5"/>
    <s v="NEGOCIOS"/>
    <x v="1"/>
  </r>
  <r>
    <n v="91"/>
    <d v="2018-10-22T00:00:00"/>
    <x v="0"/>
    <x v="0"/>
    <x v="0"/>
    <s v="DESARROLLO DE PRODUCTOS"/>
    <s v="VIATICOS"/>
    <s v="TRANSACCIONES DEL DIA 10/22/2018SPYRAL - GESTION ADMINISTRATIVA"/>
    <n v="35"/>
    <n v="0"/>
    <s v="NEGOCIOS"/>
    <x v="1"/>
  </r>
  <r>
    <n v="91"/>
    <d v="2018-10-26T00:00:00"/>
    <x v="0"/>
    <x v="0"/>
    <x v="0"/>
    <s v="DESARROLLO DE PRODUCTOS"/>
    <s v="VIATICOS"/>
    <s v="TRANSACCIONES DEL DIA 10/26/2018SPYRAL - GESTION ADMINISTRATIVA"/>
    <n v="57.55"/>
    <n v="0"/>
    <s v="NEGOCIOS"/>
    <x v="1"/>
  </r>
  <r>
    <n v="91"/>
    <d v="2018-10-26T00:00:00"/>
    <x v="0"/>
    <x v="0"/>
    <x v="0"/>
    <s v="DESARROLLO DE PRODUCTOS"/>
    <s v="NC VIATICOS"/>
    <s v="TRANSACCIONES DEL DIA 10/26/2018SPYRAL - GESTION ADMINISTRATIVA"/>
    <n v="0"/>
    <n v="700.28"/>
    <s v="NEGOCIOS"/>
    <x v="1"/>
  </r>
  <r>
    <n v="91"/>
    <d v="2018-11-09T00:00:00"/>
    <x v="5"/>
    <x v="5"/>
    <x v="0"/>
    <s v="DESARROLLO DE PRODUCTOS"/>
    <s v="VIATICOS"/>
    <s v="TRANSACCIONES DEL DIA 11/09/2018SPYRAL - GESTION ADMINISTRATIVA"/>
    <n v="10.27"/>
    <n v="0"/>
    <s v="NEGOCIOS"/>
    <x v="1"/>
  </r>
  <r>
    <n v="91"/>
    <d v="2018-11-13T00:00:00"/>
    <x v="5"/>
    <x v="5"/>
    <x v="0"/>
    <s v="DESARROLLO DE PRODUCTOS"/>
    <s v="VIATICOS"/>
    <s v="TRANSACCIONES DEL DIA 11/13/2018SPYRAL - GESTION ADMINISTRATIVA"/>
    <n v="71.3"/>
    <n v="0"/>
    <s v="NEGOCIOS"/>
    <x v="1"/>
  </r>
  <r>
    <n v="91"/>
    <d v="2018-12-06T00:00:00"/>
    <x v="1"/>
    <x v="1"/>
    <x v="0"/>
    <s v="DESARROLLO DE PRODUCTOS"/>
    <s v="VIATICOS"/>
    <s v="TRANSACCIONES DEL DIA 12/06/2018SPYRAL - GESTION ADMINISTRATIVA"/>
    <n v="7"/>
    <n v="0"/>
    <s v="NEGOCIOS"/>
    <x v="1"/>
  </r>
  <r>
    <n v="91"/>
    <d v="2018-12-07T00:00:00"/>
    <x v="1"/>
    <x v="1"/>
    <x v="0"/>
    <s v="DESARROLLO DE PRODUCTOS"/>
    <s v="VIATICOS"/>
    <s v="TRANSACCIONES DEL DIA 12/07/2018SPYRAL - GESTION ADMINISTRATIVA"/>
    <n v="197"/>
    <n v="0"/>
    <s v="NEGOCIOS"/>
    <x v="1"/>
  </r>
  <r>
    <n v="91"/>
    <d v="2018-12-31T00:00:00"/>
    <x v="1"/>
    <x v="1"/>
    <x v="0"/>
    <s v="DESARROLLO DE PRODUCTOS"/>
    <s v="CIERRE DE ANIO FISCAL"/>
    <s v="CIERRE_DE_CTAS_NOMINALES"/>
    <n v="0"/>
    <n v="1208.8699999999999"/>
    <s v="NEGOCIOS"/>
    <x v="1"/>
  </r>
  <r>
    <n v="91"/>
    <d v="2018-06-16T00:00:00"/>
    <x v="2"/>
    <x v="2"/>
    <x v="0"/>
    <s v="VENTAS CONSUMO"/>
    <s v="NC VIATICOS"/>
    <s v="TRANSACCIONES DEL DIA 06/16/2018SPYRAL - GESTION ADMINISTRATIVA"/>
    <n v="642.15"/>
    <n v="0"/>
    <s v="NEGOCIOS"/>
    <x v="1"/>
  </r>
  <r>
    <n v="91"/>
    <d v="2018-06-26T00:00:00"/>
    <x v="2"/>
    <x v="2"/>
    <x v="0"/>
    <s v="VENTAS CONSUMO"/>
    <s v="VIATICOS"/>
    <s v="TRANSACCIONES DEL DIA 06/26/2018SPYRAL - GESTION ADMINISTRATIVA"/>
    <n v="51.7"/>
    <n v="0"/>
    <s v="NEGOCIOS"/>
    <x v="1"/>
  </r>
  <r>
    <n v="91"/>
    <d v="2018-07-13T00:00:00"/>
    <x v="6"/>
    <x v="6"/>
    <x v="0"/>
    <s v="VENTAS CONSUMO"/>
    <s v="NC VIATICOS"/>
    <s v="TRANSACCIONES DEL DIA 07/13/2018SPYRAL - GESTION ADMINISTRATIVA"/>
    <n v="681.65"/>
    <n v="0"/>
    <s v="NEGOCIOS"/>
    <x v="1"/>
  </r>
  <r>
    <n v="91"/>
    <d v="2018-08-10T00:00:00"/>
    <x v="3"/>
    <x v="3"/>
    <x v="0"/>
    <s v="VENTAS CONSUMO"/>
    <s v="VIATICOS"/>
    <s v="TRANSACCIONES DEL DIA 08/10/2018SPYRAL - GESTION ADMINISTRATIVA"/>
    <n v="10.25"/>
    <n v="0"/>
    <s v="NEGOCIOS"/>
    <x v="1"/>
  </r>
  <r>
    <n v="91"/>
    <d v="2018-08-14T00:00:00"/>
    <x v="3"/>
    <x v="3"/>
    <x v="0"/>
    <s v="VENTAS CONSUMO"/>
    <s v="NC VIATICOS"/>
    <s v="TRANSACCIONES DEL DIA 08/14/2018SPYRAL - GESTION ADMINISTRATIVA"/>
    <n v="549.04999999999995"/>
    <n v="0"/>
    <s v="NEGOCIOS"/>
    <x v="1"/>
  </r>
  <r>
    <n v="91"/>
    <d v="2018-08-23T00:00:00"/>
    <x v="3"/>
    <x v="3"/>
    <x v="0"/>
    <s v="VENTAS CONSUMO"/>
    <s v="VIATICOS"/>
    <s v="TRANSACCIONES DEL DIA 08/23/2018SPYRAL - GESTION ADMINISTRATIVA"/>
    <n v="70.23"/>
    <n v="0"/>
    <s v="NEGOCIOS"/>
    <x v="1"/>
  </r>
  <r>
    <n v="91"/>
    <d v="2018-09-18T00:00:00"/>
    <x v="4"/>
    <x v="4"/>
    <x v="0"/>
    <s v="VENTAS CONSUMO"/>
    <s v="NC VIATICOS"/>
    <s v="TRANSACCIONES DEL DIA 09/18/2018SPYRAL - GESTION ADMINISTRATIVA"/>
    <n v="639.4"/>
    <n v="0"/>
    <s v="NEGOCIOS"/>
    <x v="1"/>
  </r>
  <r>
    <n v="91"/>
    <d v="2018-10-17T00:00:00"/>
    <x v="0"/>
    <x v="0"/>
    <x v="0"/>
    <s v="VENTAS CONSUMO"/>
    <s v="VIATICOS"/>
    <s v="TRANSACCIONES DEL DIA 10/17/2018SPYRAL - GESTION ADMINISTRATIVA"/>
    <n v="75"/>
    <n v="0"/>
    <s v="NEGOCIOS"/>
    <x v="1"/>
  </r>
  <r>
    <n v="91"/>
    <d v="2018-10-17T00:00:00"/>
    <x v="0"/>
    <x v="0"/>
    <x v="0"/>
    <s v="VENTAS CONSUMO"/>
    <s v="NC VIATICOS"/>
    <s v="TRANSACCIONES DEL DIA 10/17/2018SPYRAL - GESTION ADMINISTRATIVA"/>
    <n v="619.5"/>
    <n v="0"/>
    <s v="NEGOCIOS"/>
    <x v="1"/>
  </r>
  <r>
    <n v="91"/>
    <d v="2018-11-09T00:00:00"/>
    <x v="5"/>
    <x v="5"/>
    <x v="0"/>
    <s v="VENTAS CONSUMO"/>
    <s v="VIATICOS"/>
    <s v="TRANSACCIONES DEL DIA 11/09/2018SPYRAL - GESTION ADMINISTRATIVA"/>
    <n v="100.4"/>
    <n v="0"/>
    <s v="NEGOCIOS"/>
    <x v="1"/>
  </r>
  <r>
    <n v="91"/>
    <d v="2018-11-15T00:00:00"/>
    <x v="5"/>
    <x v="5"/>
    <x v="0"/>
    <s v="VENTAS CONSUMO"/>
    <s v="VIATICOS 2"/>
    <s v="TRANSACCIONES DEL DIA 11/15/2018SPYRAL - GESTION ADMINISTRATIVA"/>
    <n v="443.8"/>
    <n v="0"/>
    <s v="NEGOCIOS"/>
    <x v="1"/>
  </r>
  <r>
    <n v="91"/>
    <d v="2018-11-16T00:00:00"/>
    <x v="5"/>
    <x v="5"/>
    <x v="0"/>
    <s v="VENTAS CONSUMO"/>
    <s v="VIATICOS"/>
    <s v="TRANSACCIONES DEL DIA 11/16/2018SPYRAL - GESTION ADMINISTRATIVA"/>
    <n v="32.33"/>
    <n v="0"/>
    <s v="NEGOCIOS"/>
    <x v="1"/>
  </r>
  <r>
    <n v="91"/>
    <d v="2018-11-20T00:00:00"/>
    <x v="5"/>
    <x v="5"/>
    <x v="0"/>
    <s v="VENTAS CONSUMO"/>
    <s v="NC VIATICOS"/>
    <s v="TRANSACCIONES DEL DIA 11/20/2018SPYRAL - GESTION ADMINISTRATIVA"/>
    <n v="553.25"/>
    <n v="0"/>
    <s v="NEGOCIOS"/>
    <x v="1"/>
  </r>
  <r>
    <n v="91"/>
    <d v="2018-12-04T00:00:00"/>
    <x v="1"/>
    <x v="1"/>
    <x v="0"/>
    <s v="VENTAS CONSUMO"/>
    <s v="VIATICOS"/>
    <s v="TRANSACCIONES DEL DIA 12/04/2018SPYRAL - GESTION ADMINISTRATIVA"/>
    <n v="170"/>
    <n v="0"/>
    <s v="NEGOCIOS"/>
    <x v="1"/>
  </r>
  <r>
    <n v="91"/>
    <d v="2018-12-07T00:00:00"/>
    <x v="1"/>
    <x v="1"/>
    <x v="0"/>
    <s v="VENTAS CONSUMO"/>
    <s v="NC VIATICOS"/>
    <s v="TRANSACCIONES DEL DIA 12/07/2018SPYRAL - GESTION ADMINISTRATIVA"/>
    <n v="654.45000000000005"/>
    <n v="0"/>
    <s v="NEGOCIOS"/>
    <x v="1"/>
  </r>
  <r>
    <n v="91"/>
    <d v="2018-12-14T00:00:00"/>
    <x v="1"/>
    <x v="1"/>
    <x v="0"/>
    <s v="VENTAS CONSUMO"/>
    <s v="VIATICOS"/>
    <s v="TRANSACCIONES DEL DIA 12/14/2018SPYRAL - GESTION ADMINISTRATIVA"/>
    <n v="113.34"/>
    <n v="0"/>
    <s v="NEGOCIOS"/>
    <x v="1"/>
  </r>
  <r>
    <n v="91"/>
    <d v="2018-12-14T00:00:00"/>
    <x v="1"/>
    <x v="1"/>
    <x v="0"/>
    <s v="VENTAS CONSUMO"/>
    <s v="NC VIATICOS"/>
    <s v="TRANSACCIONES DEL DIA 12/14/2018SPYRAL - GESTION ADMINISTRATIVA"/>
    <n v="256.83999999999997"/>
    <n v="0"/>
    <s v="NEGOCIOS"/>
    <x v="1"/>
  </r>
  <r>
    <n v="91"/>
    <d v="2018-12-18T00:00:00"/>
    <x v="1"/>
    <x v="1"/>
    <x v="0"/>
    <s v="VENTAS CONSUMO"/>
    <s v="VIATICOS"/>
    <s v="TRANSACCIONES DEL DIA 12/18/2018SPYRAL - GESTION ADMINISTRATIVA"/>
    <n v="10.25"/>
    <n v="0"/>
    <s v="NEGOCIOS"/>
    <x v="1"/>
  </r>
  <r>
    <n v="91"/>
    <d v="2018-12-31T00:00:00"/>
    <x v="1"/>
    <x v="1"/>
    <x v="0"/>
    <s v="VENTAS CONSUMO"/>
    <s v="CIERRE DE ANIO FISCAL"/>
    <s v="CIERRE_DE_CTAS_NOMINALES"/>
    <n v="0"/>
    <n v="8435.5400000000009"/>
    <s v="NEGOCIOS"/>
    <x v="1"/>
  </r>
  <r>
    <n v="91"/>
    <d v="2018-06-01T00:00:00"/>
    <x v="2"/>
    <x v="2"/>
    <x v="0"/>
    <s v="FUERZAS DE VENTAS PANAMA"/>
    <s v="VIATICOS"/>
    <s v="TRANSACCIONES DEL DIA 06/01/2018SPYRAL - GESTION ADMINISTRATIVA"/>
    <n v="5"/>
    <n v="0"/>
    <s v="NEGOCIOS"/>
    <x v="1"/>
  </r>
  <r>
    <n v="91"/>
    <d v="2018-06-02T00:00:00"/>
    <x v="2"/>
    <x v="2"/>
    <x v="0"/>
    <s v="FUERZAS DE VENTAS PANAMA"/>
    <s v="VIATICOS 2"/>
    <s v="TRANSACCIONES DEL DIA 06/02/2018SPYRAL - GESTION ADMINISTRATIVA"/>
    <n v="2700"/>
    <n v="0"/>
    <s v="NEGOCIOS"/>
    <x v="1"/>
  </r>
  <r>
    <n v="91"/>
    <d v="2018-06-05T00:00:00"/>
    <x v="2"/>
    <x v="2"/>
    <x v="0"/>
    <s v="FUERZAS DE VENTAS PANAMA"/>
    <s v="VIATICOS"/>
    <s v="TRANSACCIONES DEL DIA 06/05/2018SPYRAL - GESTION ADMINISTRATIVA"/>
    <n v="116.82"/>
    <n v="0"/>
    <s v="NEGOCIOS"/>
    <x v="1"/>
  </r>
  <r>
    <n v="91"/>
    <d v="2018-06-08T00:00:00"/>
    <x v="2"/>
    <x v="2"/>
    <x v="0"/>
    <s v="FUERZAS DE VENTAS PANAMA"/>
    <s v="VIATICOS"/>
    <s v="TRANSACCIONES DEL DIA 06/08/2018SPYRAL - GESTION ADMINISTRATIVA"/>
    <n v="26.1"/>
    <n v="0"/>
    <s v="NEGOCIOS"/>
    <x v="1"/>
  </r>
  <r>
    <n v="91"/>
    <d v="2018-06-11T00:00:00"/>
    <x v="2"/>
    <x v="2"/>
    <x v="0"/>
    <s v="FUERZAS DE VENTAS PANAMA"/>
    <s v="VIATICOS"/>
    <s v="TRANSACCIONES DEL DIA 06/11/2018SPYRAL - GESTION ADMINISTRATIVA"/>
    <n v="177.6"/>
    <n v="0"/>
    <s v="NEGOCIOS"/>
    <x v="1"/>
  </r>
  <r>
    <n v="91"/>
    <d v="2018-06-13T00:00:00"/>
    <x v="2"/>
    <x v="2"/>
    <x v="0"/>
    <s v="FUERZAS DE VENTAS PANAMA"/>
    <s v="VIATICOS"/>
    <s v="TRANSACCIONES DEL DIA 06/13/2018SPYRAL - GESTION ADMINISTRATIVA"/>
    <n v="27.22"/>
    <n v="0"/>
    <s v="NEGOCIOS"/>
    <x v="1"/>
  </r>
  <r>
    <n v="91"/>
    <d v="2018-06-14T00:00:00"/>
    <x v="2"/>
    <x v="2"/>
    <x v="0"/>
    <s v="FUERZAS DE VENTAS PANAMA"/>
    <s v="VIATICOS"/>
    <s v="TRANSACCIONES DEL DIA 06/14/2018SPYRAL - GESTION ADMINISTRATIVA"/>
    <n v="37.06"/>
    <n v="0"/>
    <s v="NEGOCIOS"/>
    <x v="1"/>
  </r>
  <r>
    <n v="91"/>
    <d v="2018-06-15T00:00:00"/>
    <x v="2"/>
    <x v="2"/>
    <x v="0"/>
    <s v="FUERZAS DE VENTAS PANAMA"/>
    <s v="VIATICOS"/>
    <s v="TRANSACCIONES DEL DIA 06/15/2018SPYRAL - GESTION ADMINISTRATIVA"/>
    <n v="10.28"/>
    <n v="0"/>
    <s v="NEGOCIOS"/>
    <x v="1"/>
  </r>
  <r>
    <n v="91"/>
    <d v="2018-06-16T00:00:00"/>
    <x v="2"/>
    <x v="2"/>
    <x v="0"/>
    <s v="FUERZAS DE VENTAS PANAMA"/>
    <s v="VIATICOS"/>
    <s v="TRANSACCIONES DEL DIA 06/16/2018SPYRAL - GESTION ADMINISTRATIVA"/>
    <n v="15.16"/>
    <n v="0"/>
    <s v="NEGOCIOS"/>
    <x v="1"/>
  </r>
  <r>
    <n v="91"/>
    <d v="2018-06-22T00:00:00"/>
    <x v="2"/>
    <x v="2"/>
    <x v="0"/>
    <s v="FUERZAS DE VENTAS PANAMA"/>
    <s v="VIATICOS"/>
    <s v="TRANSACCIONES DEL DIA 06/22/2018SPYRAL - GESTION ADMINISTRATIVA"/>
    <n v="12.6"/>
    <n v="0"/>
    <s v="NEGOCIOS"/>
    <x v="1"/>
  </r>
  <r>
    <n v="91"/>
    <d v="2018-06-28T00:00:00"/>
    <x v="2"/>
    <x v="2"/>
    <x v="0"/>
    <s v="FUERZAS DE VENTAS PANAMA"/>
    <s v="VIATICOS"/>
    <s v="TRANSACCIONES DEL DIA 06/28/2018SPYRAL - GESTION ADMINISTRATIVA"/>
    <n v="10.71"/>
    <n v="0"/>
    <s v="NEGOCIOS"/>
    <x v="1"/>
  </r>
  <r>
    <n v="91"/>
    <d v="2018-07-03T00:00:00"/>
    <x v="6"/>
    <x v="6"/>
    <x v="0"/>
    <s v="FUERZAS DE VENTAS PANAMA"/>
    <s v="VIATICOS 2"/>
    <s v="TRANSACCIONES DEL DIA 07/03/2018SPYRAL - GESTION ADMINISTRATIVA"/>
    <n v="2700"/>
    <n v="0"/>
    <s v="NEGOCIOS"/>
    <x v="1"/>
  </r>
  <r>
    <n v="91"/>
    <d v="2018-07-09T00:00:00"/>
    <x v="6"/>
    <x v="6"/>
    <x v="0"/>
    <s v="FUERZAS DE VENTAS PANAMA"/>
    <s v="VIATICOS"/>
    <s v="TRANSACCIONES DEL DIA 07/09/2018SPYRAL - GESTION ADMINISTRATIVA"/>
    <n v="26.64"/>
    <n v="0"/>
    <s v="NEGOCIOS"/>
    <x v="1"/>
  </r>
  <r>
    <n v="91"/>
    <d v="2018-07-12T00:00:00"/>
    <x v="6"/>
    <x v="6"/>
    <x v="0"/>
    <s v="FUERZAS DE VENTAS PANAMA"/>
    <s v="VIATICOS"/>
    <s v="TRANSACCIONES DEL DIA 07/12/2018SPYRAL - GESTION ADMINISTRATIVA"/>
    <n v="107.95"/>
    <n v="0"/>
    <s v="NEGOCIOS"/>
    <x v="1"/>
  </r>
  <r>
    <n v="91"/>
    <d v="2018-07-14T00:00:00"/>
    <x v="6"/>
    <x v="6"/>
    <x v="0"/>
    <s v="FUERZAS DE VENTAS PANAMA"/>
    <s v="VIATICOS"/>
    <s v="TRANSACCIONES DEL DIA 07/14/2018SPYRAL - GESTION ADMINISTRATIVA"/>
    <n v="10.45"/>
    <n v="0"/>
    <s v="NEGOCIOS"/>
    <x v="1"/>
  </r>
  <r>
    <n v="91"/>
    <d v="2018-07-17T00:00:00"/>
    <x v="6"/>
    <x v="6"/>
    <x v="0"/>
    <s v="FUERZAS DE VENTAS PANAMA"/>
    <s v="VIATICOS"/>
    <s v="TRANSACCIONES DEL DIA 07/17/2018SPYRAL - GESTION ADMINISTRATIVA"/>
    <n v="3.47"/>
    <n v="0"/>
    <s v="NEGOCIOS"/>
    <x v="1"/>
  </r>
  <r>
    <n v="91"/>
    <d v="2018-07-20T00:00:00"/>
    <x v="6"/>
    <x v="6"/>
    <x v="0"/>
    <s v="FUERZAS DE VENTAS PANAMA"/>
    <s v="VIATICOS"/>
    <s v="TRANSACCIONES DEL DIA 07/20/2018SPYRAL - GESTION ADMINISTRATIVA"/>
    <n v="33.770000000000003"/>
    <n v="0"/>
    <s v="NEGOCIOS"/>
    <x v="1"/>
  </r>
  <r>
    <n v="91"/>
    <d v="2018-07-23T00:00:00"/>
    <x v="6"/>
    <x v="6"/>
    <x v="0"/>
    <s v="FUERZAS DE VENTAS PANAMA"/>
    <s v="VIATICOS"/>
    <s v="TRANSACCIONES DEL DIA 07/23/2018SPYRAL - GESTION ADMINISTRATIVA"/>
    <n v="27.7"/>
    <n v="0"/>
    <s v="NEGOCIOS"/>
    <x v="1"/>
  </r>
  <r>
    <n v="91"/>
    <d v="2018-07-27T00:00:00"/>
    <x v="6"/>
    <x v="6"/>
    <x v="0"/>
    <s v="FUERZAS DE VENTAS PANAMA"/>
    <s v="VIATICOS"/>
    <s v="TRANSACCIONES DEL DIA 07/27/2018SPYRAL - GESTION ADMINISTRATIVA"/>
    <n v="150.08000000000001"/>
    <n v="0"/>
    <s v="NEGOCIOS"/>
    <x v="1"/>
  </r>
  <r>
    <n v="91"/>
    <d v="2018-07-30T00:00:00"/>
    <x v="6"/>
    <x v="6"/>
    <x v="0"/>
    <s v="FUERZAS DE VENTAS PANAMA"/>
    <s v="VIATICOS"/>
    <s v="TRANSACCIONES DEL DIA 07/30/2018SPYRAL - GESTION ADMINISTRATIVA"/>
    <n v="24"/>
    <n v="0"/>
    <s v="NEGOCIOS"/>
    <x v="1"/>
  </r>
  <r>
    <n v="91"/>
    <d v="2018-08-02T00:00:00"/>
    <x v="3"/>
    <x v="3"/>
    <x v="0"/>
    <s v="FUERZAS DE VENTAS PANAMA"/>
    <s v="VIATICOS 2"/>
    <s v="TRANSACCIONES DEL DIA 08/02/2018SPYRAL - GESTION ADMINISTRATIVA"/>
    <n v="2550"/>
    <n v="0"/>
    <s v="NEGOCIOS"/>
    <x v="1"/>
  </r>
  <r>
    <n v="91"/>
    <d v="2018-08-07T00:00:00"/>
    <x v="3"/>
    <x v="3"/>
    <x v="0"/>
    <s v="FUERZAS DE VENTAS PANAMA"/>
    <s v="VIATICOS"/>
    <s v="TRANSACCIONES DEL DIA 08/07/2018SPYRAL - GESTION ADMINISTRATIVA"/>
    <n v="19.37"/>
    <n v="0"/>
    <s v="NEGOCIOS"/>
    <x v="1"/>
  </r>
  <r>
    <n v="91"/>
    <d v="2018-08-08T00:00:00"/>
    <x v="3"/>
    <x v="3"/>
    <x v="0"/>
    <s v="FUERZAS DE VENTAS PANAMA"/>
    <s v="VIATICOS"/>
    <s v="TRANSACCIONES DEL DIA 08/08/2018SPYRAL - GESTION ADMINISTRATIVA"/>
    <n v="17.61"/>
    <n v="0"/>
    <s v="NEGOCIOS"/>
    <x v="1"/>
  </r>
  <r>
    <n v="91"/>
    <d v="2018-08-09T00:00:00"/>
    <x v="3"/>
    <x v="3"/>
    <x v="0"/>
    <s v="FUERZAS DE VENTAS PANAMA"/>
    <s v="VIATICOS"/>
    <s v="TRANSACCIONES DEL DIA 08/09/2018SPYRAL - GESTION ADMINISTRATIVA"/>
    <n v="10"/>
    <n v="0"/>
    <s v="NEGOCIOS"/>
    <x v="1"/>
  </r>
  <r>
    <n v="91"/>
    <d v="2018-08-10T00:00:00"/>
    <x v="3"/>
    <x v="3"/>
    <x v="0"/>
    <s v="FUERZAS DE VENTAS PANAMA"/>
    <s v="VIATICOS"/>
    <s v="TRANSACCIONES DEL DIA 08/10/2018SPYRAL - GESTION ADMINISTRATIVA"/>
    <n v="15.46"/>
    <n v="0"/>
    <s v="NEGOCIOS"/>
    <x v="1"/>
  </r>
  <r>
    <n v="91"/>
    <d v="2018-08-16T00:00:00"/>
    <x v="3"/>
    <x v="3"/>
    <x v="0"/>
    <s v="FUERZAS DE VENTAS PANAMA"/>
    <s v="VIATICOS"/>
    <s v="TRANSACCIONES DEL DIA 08/16/2018SPYRAL - GESTION ADMINISTRATIVA"/>
    <n v="5"/>
    <n v="0"/>
    <s v="NEGOCIOS"/>
    <x v="1"/>
  </r>
  <r>
    <n v="91"/>
    <d v="2018-08-17T00:00:00"/>
    <x v="3"/>
    <x v="3"/>
    <x v="0"/>
    <s v="FUERZAS DE VENTAS PANAMA"/>
    <s v="VIATICOS"/>
    <s v="TRANSACCIONES DEL DIA 08/17/2018SPYRAL - GESTION ADMINISTRATIVA"/>
    <n v="27.7"/>
    <n v="0"/>
    <s v="NEGOCIOS"/>
    <x v="1"/>
  </r>
  <r>
    <n v="91"/>
    <d v="2018-08-21T00:00:00"/>
    <x v="3"/>
    <x v="3"/>
    <x v="0"/>
    <s v="FUERZAS DE VENTAS PANAMA"/>
    <s v="VIATICOS"/>
    <s v="TRANSACCIONES DEL DIA 08/21/2018SPYRAL - GESTION ADMINISTRATIVA"/>
    <n v="27.28"/>
    <n v="0"/>
    <s v="NEGOCIOS"/>
    <x v="1"/>
  </r>
  <r>
    <n v="91"/>
    <d v="2018-08-22T00:00:00"/>
    <x v="3"/>
    <x v="3"/>
    <x v="0"/>
    <s v="FUERZAS DE VENTAS PANAMA"/>
    <s v="VIATICOS"/>
    <s v="TRANSACCIONES DEL DIA 08/22/2018SPYRAL - GESTION ADMINISTRATIVA"/>
    <n v="20.11"/>
    <n v="0"/>
    <s v="NEGOCIOS"/>
    <x v="1"/>
  </r>
  <r>
    <n v="91"/>
    <d v="2018-08-24T00:00:00"/>
    <x v="3"/>
    <x v="3"/>
    <x v="0"/>
    <s v="FUERZAS DE VENTAS PANAMA"/>
    <s v="VIATICOS"/>
    <s v="TRANSACCIONES DEL DIA 08/24/2018SPYRAL - GESTION ADMINISTRATIVA"/>
    <n v="15.64"/>
    <n v="0"/>
    <s v="NEGOCIOS"/>
    <x v="1"/>
  </r>
  <r>
    <n v="91"/>
    <d v="2018-08-28T00:00:00"/>
    <x v="3"/>
    <x v="3"/>
    <x v="0"/>
    <s v="FUERZAS DE VENTAS PANAMA"/>
    <s v="VIATICOS"/>
    <s v="TRANSACCIONES DEL DIA 08/28/2018SPYRAL - GESTION ADMINISTRATIVA"/>
    <n v="39.700000000000003"/>
    <n v="0"/>
    <s v="NEGOCIOS"/>
    <x v="1"/>
  </r>
  <r>
    <n v="91"/>
    <d v="2018-09-04T00:00:00"/>
    <x v="4"/>
    <x v="4"/>
    <x v="0"/>
    <s v="FUERZAS DE VENTAS PANAMA"/>
    <s v="VIATICOS 2"/>
    <s v="TRANSACCIONES DEL DIA 09/04/2018SPYRAL - GESTION ADMINISTRATIVA"/>
    <n v="2400"/>
    <n v="0"/>
    <s v="NEGOCIOS"/>
    <x v="1"/>
  </r>
  <r>
    <n v="91"/>
    <d v="2018-09-05T00:00:00"/>
    <x v="4"/>
    <x v="4"/>
    <x v="0"/>
    <s v="FUERZAS DE VENTAS PANAMA"/>
    <s v="VIATICOS"/>
    <s v="TRANSACCIONES DEL DIA 09/05/2018SPYRAL - GESTION ADMINISTRATIVA"/>
    <n v="10.07"/>
    <n v="0"/>
    <s v="NEGOCIOS"/>
    <x v="1"/>
  </r>
  <r>
    <n v="91"/>
    <d v="2018-09-07T00:00:00"/>
    <x v="4"/>
    <x v="4"/>
    <x v="0"/>
    <s v="FUERZAS DE VENTAS PANAMA"/>
    <s v="VIATICOS"/>
    <s v="TRANSACCIONES DEL DIA 09/07/2018SPYRAL - GESTION ADMINISTRATIVA"/>
    <n v="177.5"/>
    <n v="0"/>
    <s v="NEGOCIOS"/>
    <x v="1"/>
  </r>
  <r>
    <n v="91"/>
    <d v="2018-09-08T00:00:00"/>
    <x v="4"/>
    <x v="4"/>
    <x v="0"/>
    <s v="FUERZAS DE VENTAS PANAMA"/>
    <s v="VIATICOS"/>
    <s v="TRANSACCIONES DEL DIA 09/08/2018SPYRAL - GESTION ADMINISTRATIVA"/>
    <n v="38.08"/>
    <n v="0"/>
    <s v="NEGOCIOS"/>
    <x v="1"/>
  </r>
  <r>
    <n v="91"/>
    <d v="2018-09-11T00:00:00"/>
    <x v="4"/>
    <x v="4"/>
    <x v="0"/>
    <s v="FUERZAS DE VENTAS PANAMA"/>
    <s v="VIATICOS"/>
    <s v="TRANSACCIONES DEL DIA 09/11/2018SPYRAL - GESTION ADMINISTRATIVA"/>
    <n v="4.2"/>
    <n v="0"/>
    <s v="NEGOCIOS"/>
    <x v="1"/>
  </r>
  <r>
    <n v="91"/>
    <d v="2018-09-14T00:00:00"/>
    <x v="4"/>
    <x v="4"/>
    <x v="0"/>
    <s v="FUERZAS DE VENTAS PANAMA"/>
    <s v="VIATICOS"/>
    <s v="TRANSACCIONES DEL DIA 09/14/2018SPYRAL - GESTION ADMINISTRATIVA"/>
    <n v="10.85"/>
    <n v="0"/>
    <s v="NEGOCIOS"/>
    <x v="1"/>
  </r>
  <r>
    <n v="91"/>
    <d v="2018-09-17T00:00:00"/>
    <x v="4"/>
    <x v="4"/>
    <x v="0"/>
    <s v="FUERZAS DE VENTAS PANAMA"/>
    <s v="VIATICOS"/>
    <s v="TRANSACCIONES DEL DIA 09/17/2018SPYRAL - GESTION ADMINISTRATIVA"/>
    <n v="29.83"/>
    <n v="0"/>
    <s v="NEGOCIOS"/>
    <x v="1"/>
  </r>
  <r>
    <n v="91"/>
    <d v="2018-09-22T00:00:00"/>
    <x v="4"/>
    <x v="4"/>
    <x v="0"/>
    <s v="FUERZAS DE VENTAS PANAMA"/>
    <s v="VIATICOS"/>
    <s v="TRANSACCIONES DEL DIA 09/22/2018SPYRAL - GESTION ADMINISTRATIVA"/>
    <n v="10.67"/>
    <n v="0"/>
    <s v="NEGOCIOS"/>
    <x v="1"/>
  </r>
  <r>
    <n v="91"/>
    <d v="2018-09-24T00:00:00"/>
    <x v="4"/>
    <x v="4"/>
    <x v="0"/>
    <s v="FUERZAS DE VENTAS PANAMA"/>
    <s v="VIATICOS"/>
    <s v="TRANSACCIONES DEL DIA 09/24/2018SPYRAL - GESTION ADMINISTRATIVA"/>
    <n v="9.98"/>
    <n v="0"/>
    <s v="NEGOCIOS"/>
    <x v="1"/>
  </r>
  <r>
    <n v="91"/>
    <d v="2018-09-26T00:00:00"/>
    <x v="4"/>
    <x v="4"/>
    <x v="0"/>
    <s v="FUERZAS DE VENTAS PANAMA"/>
    <s v="VIATICOS"/>
    <s v="TRANSACCIONES DEL DIA 09/26/2018SPYRAL - GESTION ADMINISTRATIVA"/>
    <n v="10"/>
    <n v="0"/>
    <s v="NEGOCIOS"/>
    <x v="1"/>
  </r>
  <r>
    <n v="91"/>
    <d v="2018-09-27T00:00:00"/>
    <x v="4"/>
    <x v="4"/>
    <x v="0"/>
    <s v="FUERZAS DE VENTAS PANAMA"/>
    <s v="VIATICOS"/>
    <s v="TRANSACCIONES DEL DIA 09/27/2018SPYRAL - GESTION ADMINISTRATIVA"/>
    <n v="19.71"/>
    <n v="0"/>
    <s v="NEGOCIOS"/>
    <x v="1"/>
  </r>
  <r>
    <n v="91"/>
    <d v="2018-10-01T00:00:00"/>
    <x v="0"/>
    <x v="0"/>
    <x v="0"/>
    <s v="FUERZAS DE VENTAS PANAMA"/>
    <s v="VIATICOS"/>
    <s v="TRANSACCIONES DEL DIA 10/01/2018SPYRAL - GESTION ADMINISTRATIVA"/>
    <n v="37.01"/>
    <n v="0"/>
    <s v="NEGOCIOS"/>
    <x v="1"/>
  </r>
  <r>
    <n v="91"/>
    <d v="2018-10-02T00:00:00"/>
    <x v="0"/>
    <x v="0"/>
    <x v="0"/>
    <s v="FUERZAS DE VENTAS PANAMA"/>
    <s v="VIATICOS 2"/>
    <s v="TRANSACCIONES DEL DIA 10/02/2018SPYRAL - GESTION ADMINISTRATIVA"/>
    <n v="2100"/>
    <n v="0"/>
    <s v="NEGOCIOS"/>
    <x v="1"/>
  </r>
  <r>
    <n v="91"/>
    <d v="2018-10-05T00:00:00"/>
    <x v="0"/>
    <x v="0"/>
    <x v="0"/>
    <s v="FUERZAS DE VENTAS PANAMA"/>
    <s v="VIATICOS"/>
    <s v="TRANSACCIONES DEL DIA 10/05/2018SPYRAL - GESTION ADMINISTRATIVA"/>
    <n v="21.98"/>
    <n v="0"/>
    <s v="NEGOCIOS"/>
    <x v="1"/>
  </r>
  <r>
    <n v="91"/>
    <d v="2018-10-08T00:00:00"/>
    <x v="0"/>
    <x v="0"/>
    <x v="0"/>
    <s v="FUERZAS DE VENTAS PANAMA"/>
    <s v="VIATICOS"/>
    <s v="TRANSACCIONES DEL DIA 10/08/2018SPYRAL - GESTION ADMINISTRATIVA"/>
    <n v="9.81"/>
    <n v="0"/>
    <s v="NEGOCIOS"/>
    <x v="1"/>
  </r>
  <r>
    <n v="91"/>
    <d v="2018-10-09T00:00:00"/>
    <x v="0"/>
    <x v="0"/>
    <x v="0"/>
    <s v="FUERZAS DE VENTAS PANAMA"/>
    <s v="VIATICOS"/>
    <s v="TRANSACCIONES DEL DIA 10/09/2018SPYRAL - GESTION ADMINISTRATIVA"/>
    <n v="20"/>
    <n v="0"/>
    <s v="NEGOCIOS"/>
    <x v="1"/>
  </r>
  <r>
    <n v="91"/>
    <d v="2018-10-17T00:00:00"/>
    <x v="0"/>
    <x v="0"/>
    <x v="0"/>
    <s v="FUERZAS DE VENTAS PANAMA"/>
    <s v="VIATICOS"/>
    <s v="TRANSACCIONES DEL DIA 10/17/2018SPYRAL - GESTION ADMINISTRATIVA"/>
    <n v="27.54"/>
    <n v="0"/>
    <s v="NEGOCIOS"/>
    <x v="1"/>
  </r>
  <r>
    <n v="91"/>
    <d v="2018-10-19T00:00:00"/>
    <x v="0"/>
    <x v="0"/>
    <x v="0"/>
    <s v="FUERZAS DE VENTAS PANAMA"/>
    <s v="VIATICOS"/>
    <s v="TRANSACCIONES DEL DIA 10/19/2018SPYRAL - GESTION ADMINISTRATIVA"/>
    <n v="29.46"/>
    <n v="0"/>
    <s v="NEGOCIOS"/>
    <x v="1"/>
  </r>
  <r>
    <n v="91"/>
    <d v="2018-10-22T00:00:00"/>
    <x v="0"/>
    <x v="0"/>
    <x v="0"/>
    <s v="FUERZAS DE VENTAS PANAMA"/>
    <s v="VIATICOS"/>
    <s v="TRANSACCIONES DEL DIA 10/22/2018SPYRAL - GESTION ADMINISTRATIVA"/>
    <n v="41.6"/>
    <n v="0"/>
    <s v="NEGOCIOS"/>
    <x v="1"/>
  </r>
  <r>
    <n v="91"/>
    <d v="2018-10-23T00:00:00"/>
    <x v="0"/>
    <x v="0"/>
    <x v="0"/>
    <s v="FUERZAS DE VENTAS PANAMA"/>
    <s v="VIATICOS"/>
    <s v="TRANSACCIONES DEL DIA 10/23/2018SPYRAL - GESTION ADMINISTRATIVA"/>
    <n v="14.03"/>
    <n v="0"/>
    <s v="NEGOCIOS"/>
    <x v="1"/>
  </r>
  <r>
    <n v="91"/>
    <d v="2018-10-24T00:00:00"/>
    <x v="0"/>
    <x v="0"/>
    <x v="0"/>
    <s v="FUERZAS DE VENTAS PANAMA"/>
    <s v="VIATICOS"/>
    <s v="TRANSACCIONES DEL DIA 10/24/2018SPYRAL - GESTION ADMINISTRATIVA"/>
    <n v="49"/>
    <n v="0"/>
    <s v="NEGOCIOS"/>
    <x v="1"/>
  </r>
  <r>
    <n v="91"/>
    <d v="2018-11-01T00:00:00"/>
    <x v="5"/>
    <x v="5"/>
    <x v="0"/>
    <s v="FUERZAS DE VENTAS PANAMA"/>
    <s v="VIATICOS"/>
    <s v="TRANSACCIONES DEL DIA 11/01/2018SPYRAL - GESTION ADMINISTRATIVA"/>
    <n v="186.89"/>
    <n v="0"/>
    <s v="NEGOCIOS"/>
    <x v="1"/>
  </r>
  <r>
    <n v="91"/>
    <d v="2018-11-02T00:00:00"/>
    <x v="5"/>
    <x v="5"/>
    <x v="0"/>
    <s v="FUERZAS DE VENTAS PANAMA"/>
    <s v="VIATICOS"/>
    <s v="TRANSACCIONES DEL DIA 11/02/2018SPYRAL - GESTION ADMINISTRATIVA"/>
    <n v="5.25"/>
    <n v="0"/>
    <s v="NEGOCIOS"/>
    <x v="1"/>
  </r>
  <r>
    <n v="91"/>
    <d v="2018-11-02T00:00:00"/>
    <x v="5"/>
    <x v="5"/>
    <x v="0"/>
    <s v="FUERZAS DE VENTAS PANAMA"/>
    <s v="VIATICOS 2"/>
    <s v="TRANSACCIONES DEL DIA 11/02/2018SPYRAL - GESTION ADMINISTRATIVA"/>
    <n v="2250"/>
    <n v="0"/>
    <s v="NEGOCIOS"/>
    <x v="1"/>
  </r>
  <r>
    <n v="91"/>
    <d v="2018-11-06T00:00:00"/>
    <x v="5"/>
    <x v="5"/>
    <x v="0"/>
    <s v="FUERZAS DE VENTAS PANAMA"/>
    <s v="VIATICOS"/>
    <s v="TRANSACCIONES DEL DIA 11/06/2018SPYRAL - GESTION ADMINISTRATIVA"/>
    <n v="17.399999999999999"/>
    <n v="0"/>
    <s v="NEGOCIOS"/>
    <x v="1"/>
  </r>
  <r>
    <n v="91"/>
    <d v="2018-11-07T00:00:00"/>
    <x v="5"/>
    <x v="5"/>
    <x v="0"/>
    <s v="FUERZAS DE VENTAS PANAMA"/>
    <s v="VIATICOS"/>
    <s v="TRANSACCIONES DEL DIA 11/07/2018SPYRAL - GESTION ADMINISTRATIVA"/>
    <n v="4.37"/>
    <n v="0"/>
    <s v="NEGOCIOS"/>
    <x v="1"/>
  </r>
  <r>
    <n v="91"/>
    <d v="2018-11-09T00:00:00"/>
    <x v="5"/>
    <x v="5"/>
    <x v="0"/>
    <s v="FUERZAS DE VENTAS PANAMA"/>
    <s v="VIATICOS"/>
    <s v="TRANSACCIONES DEL DIA 11/09/2018SPYRAL - GESTION ADMINISTRATIVA"/>
    <n v="16.28"/>
    <n v="0"/>
    <s v="NEGOCIOS"/>
    <x v="1"/>
  </r>
  <r>
    <n v="91"/>
    <d v="2018-11-16T00:00:00"/>
    <x v="5"/>
    <x v="5"/>
    <x v="0"/>
    <s v="FUERZAS DE VENTAS PANAMA"/>
    <s v="VIATICOS"/>
    <s v="TRANSACCIONES DEL DIA 11/16/2018SPYRAL - GESTION ADMINISTRATIVA"/>
    <n v="29.04"/>
    <n v="0"/>
    <s v="NEGOCIOS"/>
    <x v="1"/>
  </r>
  <r>
    <n v="91"/>
    <d v="2018-11-21T00:00:00"/>
    <x v="5"/>
    <x v="5"/>
    <x v="0"/>
    <s v="FUERZAS DE VENTAS PANAMA"/>
    <s v="VIATICOS"/>
    <s v="TRANSACCIONES DEL DIA 11/21/2018SPYRAL - GESTION ADMINISTRATIVA"/>
    <n v="80"/>
    <n v="0"/>
    <s v="NEGOCIOS"/>
    <x v="1"/>
  </r>
  <r>
    <n v="91"/>
    <d v="2018-11-24T00:00:00"/>
    <x v="5"/>
    <x v="5"/>
    <x v="0"/>
    <s v="FUERZAS DE VENTAS PANAMA"/>
    <s v="VIATICOS"/>
    <s v="TRANSACCIONES DEL DIA 11/24/2018SPYRAL - GESTION ADMINISTRATIVA"/>
    <n v="22.45"/>
    <n v="0"/>
    <s v="NEGOCIOS"/>
    <x v="1"/>
  </r>
  <r>
    <n v="91"/>
    <d v="2018-11-27T00:00:00"/>
    <x v="5"/>
    <x v="5"/>
    <x v="0"/>
    <s v="FUERZAS DE VENTAS PANAMA"/>
    <s v="VIATICOS"/>
    <s v="TRANSACCIONES DEL DIA 11/27/2018SPYRAL - GESTION ADMINISTRATIVA"/>
    <n v="14.17"/>
    <n v="0"/>
    <s v="NEGOCIOS"/>
    <x v="1"/>
  </r>
  <r>
    <n v="91"/>
    <d v="2018-12-03T00:00:00"/>
    <x v="1"/>
    <x v="1"/>
    <x v="0"/>
    <s v="FUERZAS DE VENTAS PANAMA"/>
    <s v="VIATICOS"/>
    <s v="TRANSACCIONES DEL DIA 12/03/2018SPYRAL - GESTION ADMINISTRATIVA"/>
    <n v="9.34"/>
    <n v="0"/>
    <s v="NEGOCIOS"/>
    <x v="1"/>
  </r>
  <r>
    <n v="91"/>
    <d v="2018-12-04T00:00:00"/>
    <x v="1"/>
    <x v="1"/>
    <x v="0"/>
    <s v="FUERZAS DE VENTAS PANAMA"/>
    <s v="VIATICOS 2"/>
    <s v="TRANSACCIONES DEL DIA 12/04/2018SPYRAL - GESTION ADMINISTRATIVA"/>
    <n v="2100"/>
    <n v="0"/>
    <s v="NEGOCIOS"/>
    <x v="1"/>
  </r>
  <r>
    <n v="91"/>
    <d v="2018-12-05T00:00:00"/>
    <x v="1"/>
    <x v="1"/>
    <x v="0"/>
    <s v="FUERZAS DE VENTAS PANAMA"/>
    <s v="VIATICOS"/>
    <s v="TRANSACCIONES DEL DIA 12/05/2018SPYRAL - GESTION ADMINISTRATIVA"/>
    <n v="11.44"/>
    <n v="0"/>
    <s v="NEGOCIOS"/>
    <x v="1"/>
  </r>
  <r>
    <n v="91"/>
    <d v="2018-12-06T00:00:00"/>
    <x v="1"/>
    <x v="1"/>
    <x v="0"/>
    <s v="FUERZAS DE VENTAS PANAMA"/>
    <s v="VIATICOS"/>
    <s v="TRANSACCIONES DEL DIA 12/06/2018SPYRAL - GESTION ADMINISTRATIVA"/>
    <n v="20.100000000000001"/>
    <n v="0"/>
    <s v="NEGOCIOS"/>
    <x v="1"/>
  </r>
  <r>
    <n v="91"/>
    <d v="2018-12-10T00:00:00"/>
    <x v="1"/>
    <x v="1"/>
    <x v="0"/>
    <s v="FUERZAS DE VENTAS PANAMA"/>
    <s v="VIATICOS 2"/>
    <s v="TRANSACCIONES DEL DIA 12/10/2018SPYRAL - GESTION ADMINISTRATIVA"/>
    <n v="360"/>
    <n v="0"/>
    <s v="NEGOCIOS"/>
    <x v="1"/>
  </r>
  <r>
    <n v="91"/>
    <d v="2018-12-13T00:00:00"/>
    <x v="1"/>
    <x v="1"/>
    <x v="0"/>
    <s v="FUERZAS DE VENTAS PANAMA"/>
    <s v="VIATICOS"/>
    <s v="TRANSACCIONES DEL DIA 12/13/2018SPYRAL - GESTION ADMINISTRATIVA"/>
    <n v="210"/>
    <n v="0"/>
    <s v="NEGOCIOS"/>
    <x v="1"/>
  </r>
  <r>
    <n v="91"/>
    <d v="2018-12-14T00:00:00"/>
    <x v="1"/>
    <x v="1"/>
    <x v="0"/>
    <s v="FUERZAS DE VENTAS PANAMA"/>
    <s v="VIATICOS"/>
    <s v="TRANSACCIONES DEL DIA 12/14/2018SPYRAL - GESTION ADMINISTRATIVA"/>
    <n v="42"/>
    <n v="0"/>
    <s v="NEGOCIOS"/>
    <x v="1"/>
  </r>
  <r>
    <n v="91"/>
    <d v="2018-12-17T00:00:00"/>
    <x v="1"/>
    <x v="1"/>
    <x v="0"/>
    <s v="FUERZAS DE VENTAS PANAMA"/>
    <s v="VIATICOS"/>
    <s v="TRANSACCIONES DEL DIA 12/17/2018SPYRAL - GESTION ADMINISTRATIVA"/>
    <n v="24.03"/>
    <n v="0"/>
    <s v="NEGOCIOS"/>
    <x v="1"/>
  </r>
  <r>
    <n v="91"/>
    <d v="2018-12-19T00:00:00"/>
    <x v="1"/>
    <x v="1"/>
    <x v="0"/>
    <s v="FUERZAS DE VENTAS PANAMA"/>
    <s v="VIATICOS"/>
    <s v="TRANSACCIONES DEL DIA 12/19/2018SPYRAL - GESTION ADMINISTRATIVA"/>
    <n v="11.03"/>
    <n v="0"/>
    <s v="NEGOCIOS"/>
    <x v="1"/>
  </r>
  <r>
    <n v="91"/>
    <d v="2018-12-21T00:00:00"/>
    <x v="1"/>
    <x v="1"/>
    <x v="0"/>
    <s v="FUERZAS DE VENTAS PANAMA"/>
    <s v="VIATICOS"/>
    <s v="TRANSACCIONES DEL DIA 12/21/2018SPYRAL - GESTION ADMINISTRATIVA"/>
    <n v="10.49"/>
    <n v="0"/>
    <s v="NEGOCIOS"/>
    <x v="1"/>
  </r>
  <r>
    <n v="91"/>
    <d v="2018-12-24T00:00:00"/>
    <x v="1"/>
    <x v="1"/>
    <x v="0"/>
    <s v="FUERZAS DE VENTAS PANAMA"/>
    <s v="VIATICOS"/>
    <s v="TRANSACCIONES DEL DIA 12/24/2018SPYRAL - GESTION ADMINISTRATIVA"/>
    <n v="38.799999999999997"/>
    <n v="0"/>
    <s v="NEGOCIOS"/>
    <x v="1"/>
  </r>
  <r>
    <n v="91"/>
    <d v="2018-12-31T00:00:00"/>
    <x v="1"/>
    <x v="1"/>
    <x v="0"/>
    <s v="FUERZAS DE VENTAS PANAMA"/>
    <s v="CIERRE DE ANIO FISCAL"/>
    <s v="CIERRE_DE_CTAS_NOMINALES"/>
    <n v="0"/>
    <n v="34721.699999999997"/>
    <s v="NEGOCIOS"/>
    <x v="1"/>
  </r>
  <r>
    <n v="91"/>
    <d v="2018-06-02T00:00:00"/>
    <x v="2"/>
    <x v="2"/>
    <x v="0"/>
    <s v="FUERZA DE VENTAS AUTOS"/>
    <s v="VIATICOS 2"/>
    <s v="TRANSACCIONES DEL DIA 06/02/2018SPYRAL - GESTION ADMINISTRATIVA"/>
    <n v="300"/>
    <n v="0"/>
    <s v="NEGOCIOS"/>
    <x v="1"/>
  </r>
  <r>
    <n v="91"/>
    <d v="2018-06-14T00:00:00"/>
    <x v="2"/>
    <x v="2"/>
    <x v="0"/>
    <s v="FUERZA DE VENTAS AUTOS"/>
    <s v="VIATICOS"/>
    <s v="TRANSACCIONES DEL DIA 06/14/2018SPYRAL - GESTION ADMINISTRATIVA"/>
    <n v="46.33"/>
    <n v="0"/>
    <s v="NEGOCIOS"/>
    <x v="1"/>
  </r>
  <r>
    <n v="91"/>
    <d v="2018-06-22T00:00:00"/>
    <x v="2"/>
    <x v="2"/>
    <x v="0"/>
    <s v="FUERZA DE VENTAS AUTOS"/>
    <s v="VIATICOS"/>
    <s v="TRANSACCIONES DEL DIA 06/22/2018SPYRAL - GESTION ADMINISTRATIVA"/>
    <n v="8"/>
    <n v="0"/>
    <s v="NEGOCIOS"/>
    <x v="1"/>
  </r>
  <r>
    <n v="91"/>
    <d v="2018-07-03T00:00:00"/>
    <x v="6"/>
    <x v="6"/>
    <x v="0"/>
    <s v="FUERZA DE VENTAS AUTOS"/>
    <s v="VIATICOS 2"/>
    <s v="TRANSACCIONES DEL DIA 07/03/2018SPYRAL - GESTION ADMINISTRATIVA"/>
    <n v="300"/>
    <n v="0"/>
    <s v="NEGOCIOS"/>
    <x v="1"/>
  </r>
  <r>
    <n v="91"/>
    <d v="2018-07-09T00:00:00"/>
    <x v="6"/>
    <x v="6"/>
    <x v="0"/>
    <s v="FUERZA DE VENTAS AUTOS"/>
    <s v="NC VIATICOS"/>
    <s v="TRANSACCIONES DEL DIA 07/09/2018SPYRAL - GESTION ADMINISTRATIVA"/>
    <n v="114.23"/>
    <n v="0"/>
    <s v="NEGOCIOS"/>
    <x v="1"/>
  </r>
  <r>
    <n v="91"/>
    <d v="2018-07-13T00:00:00"/>
    <x v="6"/>
    <x v="6"/>
    <x v="0"/>
    <s v="FUERZA DE VENTAS AUTOS"/>
    <s v="VIATICOS"/>
    <s v="TRANSACCIONES DEL DIA 07/13/2018SPYRAL - GESTION ADMINISTRATIVA"/>
    <n v="145"/>
    <n v="0"/>
    <s v="NEGOCIOS"/>
    <x v="1"/>
  </r>
  <r>
    <n v="91"/>
    <d v="2018-07-30T00:00:00"/>
    <x v="6"/>
    <x v="6"/>
    <x v="0"/>
    <s v="FUERZA DE VENTAS AUTOS"/>
    <s v="VIATICOS"/>
    <s v="TRANSACCIONES DEL DIA 07/30/2018SPYRAL - GESTION ADMINISTRATIVA"/>
    <n v="57"/>
    <n v="0"/>
    <s v="NEGOCIOS"/>
    <x v="1"/>
  </r>
  <r>
    <n v="91"/>
    <d v="2018-08-02T00:00:00"/>
    <x v="3"/>
    <x v="3"/>
    <x v="0"/>
    <s v="FUERZA DE VENTAS AUTOS"/>
    <s v="VIATICOS 2"/>
    <s v="TRANSACCIONES DEL DIA 08/02/2018SPYRAL - GESTION ADMINISTRATIVA"/>
    <n v="300"/>
    <n v="0"/>
    <s v="NEGOCIOS"/>
    <x v="1"/>
  </r>
  <r>
    <n v="91"/>
    <d v="2018-08-02T00:00:00"/>
    <x v="3"/>
    <x v="3"/>
    <x v="0"/>
    <s v="FUERZA DE VENTAS AUTOS"/>
    <s v="NC VIATICOS"/>
    <s v="TRANSACCIONES DEL DIA 08/02/2018SPYRAL - GESTION ADMINISTRATIVA"/>
    <n v="0"/>
    <n v="150"/>
    <s v="NEGOCIOS"/>
    <x v="1"/>
  </r>
  <r>
    <n v="91"/>
    <d v="2018-08-08T00:00:00"/>
    <x v="3"/>
    <x v="3"/>
    <x v="0"/>
    <s v="FUERZA DE VENTAS AUTOS"/>
    <s v="VIATICOS"/>
    <s v="TRANSACCIONES DEL DIA 08/08/2018SPYRAL - GESTION ADMINISTRATIVA"/>
    <n v="126.96"/>
    <n v="0"/>
    <s v="NEGOCIOS"/>
    <x v="1"/>
  </r>
  <r>
    <n v="91"/>
    <d v="2018-08-11T00:00:00"/>
    <x v="3"/>
    <x v="3"/>
    <x v="0"/>
    <s v="FUERZA DE VENTAS AUTOS"/>
    <s v="VIATICOS"/>
    <s v="TRANSACCIONES DEL DIA 08/11/2018SPYRAL - GESTION ADMINISTRATIVA"/>
    <n v="52.8"/>
    <n v="0"/>
    <s v="NEGOCIOS"/>
    <x v="1"/>
  </r>
  <r>
    <n v="91"/>
    <d v="2018-08-13T00:00:00"/>
    <x v="3"/>
    <x v="3"/>
    <x v="0"/>
    <s v="FUERZA DE VENTAS AUTOS"/>
    <s v="VIATICOS"/>
    <s v="TRANSACCIONES DEL DIA 08/13/2018SPYRAL - GESTION ADMINISTRATIVA"/>
    <n v="64"/>
    <n v="0"/>
    <s v="NEGOCIOS"/>
    <x v="1"/>
  </r>
  <r>
    <n v="91"/>
    <d v="2018-08-14T00:00:00"/>
    <x v="3"/>
    <x v="3"/>
    <x v="0"/>
    <s v="FUERZA DE VENTAS AUTOS"/>
    <s v="VIATICOS 2"/>
    <s v="TRANSACCIONES DEL DIA 08/14/2018SPYRAL - GESTION ADMINISTRATIVA"/>
    <n v="851.9"/>
    <n v="0"/>
    <s v="NEGOCIOS"/>
    <x v="1"/>
  </r>
  <r>
    <n v="91"/>
    <d v="2018-09-04T00:00:00"/>
    <x v="4"/>
    <x v="4"/>
    <x v="0"/>
    <s v="FUERZA DE VENTAS AUTOS"/>
    <s v="VIATICOS 2"/>
    <s v="TRANSACCIONES DEL DIA 09/04/2018SPYRAL - GESTION ADMINISTRATIVA"/>
    <n v="300"/>
    <n v="0"/>
    <s v="NEGOCIOS"/>
    <x v="1"/>
  </r>
  <r>
    <n v="91"/>
    <d v="2018-10-02T00:00:00"/>
    <x v="0"/>
    <x v="0"/>
    <x v="0"/>
    <s v="FUERZA DE VENTAS AUTOS"/>
    <s v="VIATICOS 2"/>
    <s v="TRANSACCIONES DEL DIA 10/02/2018SPYRAL - GESTION ADMINISTRATIVA"/>
    <n v="300"/>
    <n v="0"/>
    <s v="NEGOCIOS"/>
    <x v="1"/>
  </r>
  <r>
    <n v="91"/>
    <d v="2018-10-03T00:00:00"/>
    <x v="0"/>
    <x v="0"/>
    <x v="0"/>
    <s v="FUERZA DE VENTAS AUTOS"/>
    <s v="VIATICOS"/>
    <s v="TRANSACCIONES DEL DIA 10/03/2018SPYRAL - GESTION ADMINISTRATIVA"/>
    <n v="82"/>
    <n v="0"/>
    <s v="NEGOCIOS"/>
    <x v="1"/>
  </r>
  <r>
    <n v="91"/>
    <d v="2018-11-02T00:00:00"/>
    <x v="5"/>
    <x v="5"/>
    <x v="0"/>
    <s v="FUERZA DE VENTAS AUTOS"/>
    <s v="VIATICOS 2"/>
    <s v="TRANSACCIONES DEL DIA 11/02/2018SPYRAL - GESTION ADMINISTRATIVA"/>
    <n v="300"/>
    <n v="0"/>
    <s v="NEGOCIOS"/>
    <x v="1"/>
  </r>
  <r>
    <n v="91"/>
    <d v="2018-11-06T00:00:00"/>
    <x v="5"/>
    <x v="5"/>
    <x v="0"/>
    <s v="FUERZA DE VENTAS AUTOS"/>
    <s v="NC VIATICOS"/>
    <s v="TRANSACCIONES DEL DIA 11/06/2018SPYRAL - GESTION ADMINISTRATIVA"/>
    <n v="0"/>
    <n v="150"/>
    <s v="NEGOCIOS"/>
    <x v="1"/>
  </r>
  <r>
    <n v="91"/>
    <d v="2018-11-09T00:00:00"/>
    <x v="5"/>
    <x v="5"/>
    <x v="0"/>
    <s v="FUERZA DE VENTAS AUTOS"/>
    <s v="VIATICOS 2"/>
    <s v="TRANSACCIONES DEL DIA 11/09/2018SPYRAL - GESTION ADMINISTRATIVA"/>
    <n v="3198.1"/>
    <n v="0"/>
    <s v="NEGOCIOS"/>
    <x v="1"/>
  </r>
  <r>
    <n v="91"/>
    <d v="2018-11-12T00:00:00"/>
    <x v="5"/>
    <x v="5"/>
    <x v="0"/>
    <s v="FUERZA DE VENTAS AUTOS"/>
    <s v="VIATICOS"/>
    <s v="TRANSACCIONES DEL DIA 11/12/2018SPYRAL - GESTION ADMINISTRATIVA"/>
    <n v="196"/>
    <n v="0"/>
    <s v="NEGOCIOS"/>
    <x v="1"/>
  </r>
  <r>
    <n v="91"/>
    <d v="2018-12-04T00:00:00"/>
    <x v="1"/>
    <x v="1"/>
    <x v="0"/>
    <s v="FUERZA DE VENTAS AUTOS"/>
    <s v="VIATICOS 2"/>
    <s v="TRANSACCIONES DEL DIA 12/04/2018SPYRAL - GESTION ADMINISTRATIVA"/>
    <n v="150"/>
    <n v="0"/>
    <s v="NEGOCIOS"/>
    <x v="1"/>
  </r>
  <r>
    <n v="91"/>
    <d v="2018-12-31T00:00:00"/>
    <x v="1"/>
    <x v="1"/>
    <x v="0"/>
    <s v="FUERZA DE VENTAS AUTOS"/>
    <s v="CIERRE DE ANIO FISCAL"/>
    <s v="CIERRE_DE_CTAS_NOMINALES"/>
    <n v="0"/>
    <n v="10217.549999999999"/>
    <s v="NEGOCIOS"/>
    <x v="1"/>
  </r>
  <r>
    <n v="91"/>
    <d v="2018-11-16T00:00:00"/>
    <x v="5"/>
    <x v="5"/>
    <x v="0"/>
    <s v="FUERZA DE VENTAS INTERIOR"/>
    <s v="VIATICOS 2"/>
    <s v="TRANSACCIONES DEL DIA 11/16/2018SPYRAL - GESTION ADMINISTRATIVA"/>
    <n v="280"/>
    <n v="0"/>
    <s v="NEGOCIOS"/>
    <x v="1"/>
  </r>
  <r>
    <n v="91"/>
    <d v="2018-11-16T00:00:00"/>
    <x v="5"/>
    <x v="5"/>
    <x v="0"/>
    <s v="FUERZA DE VENTAS INTERIOR"/>
    <s v="VIATICOS"/>
    <s v="TRANSACCIONES DEL DIA 11/16/2018SPYRAL - GESTION ADMINISTRATIVA"/>
    <n v="195"/>
    <n v="0"/>
    <s v="NEGOCIOS"/>
    <x v="1"/>
  </r>
  <r>
    <n v="91"/>
    <d v="2018-12-04T00:00:00"/>
    <x v="1"/>
    <x v="1"/>
    <x v="0"/>
    <s v="FUERZA DE VENTAS INTERIOR"/>
    <s v="VIATICOS"/>
    <s v="TRANSACCIONES DEL DIA 12/04/2018SPYRAL - GESTION ADMINISTRATIVA"/>
    <n v="45"/>
    <n v="0"/>
    <s v="NEGOCIOS"/>
    <x v="1"/>
  </r>
  <r>
    <n v="91"/>
    <d v="2018-12-31T00:00:00"/>
    <x v="1"/>
    <x v="1"/>
    <x v="0"/>
    <s v="FUERZA DE VENTAS INTERIOR"/>
    <s v="CIERRE DE ANIO FISCAL"/>
    <s v="CIERRE_DE_CTAS_NOMINALES"/>
    <n v="0"/>
    <n v="520"/>
    <s v="NEGOCIOS"/>
    <x v="1"/>
  </r>
  <r>
    <n v="91"/>
    <d v="2018-06-14T00:00:00"/>
    <x v="2"/>
    <x v="2"/>
    <x v="0"/>
    <s v="SEGMENTO DE NEGOCIOS"/>
    <s v="VIATICOS"/>
    <s v="TRANSACCIONES DEL DIA 06/14/2018SPYRAL - GESTION ADMINISTRATIVA"/>
    <n v="27.9"/>
    <n v="0"/>
    <s v="NEGOCIOS"/>
    <x v="1"/>
  </r>
  <r>
    <n v="91"/>
    <d v="2018-07-19T00:00:00"/>
    <x v="6"/>
    <x v="6"/>
    <x v="0"/>
    <s v="SEGMENTO DE NEGOCIOS"/>
    <s v="VIATICOS"/>
    <s v="TRANSACCIONES DEL DIA 07/19/2018SPYRAL - GESTION ADMINISTRATIVA"/>
    <n v="36.590000000000003"/>
    <n v="0"/>
    <s v="NEGOCIOS"/>
    <x v="1"/>
  </r>
  <r>
    <n v="91"/>
    <d v="2018-08-10T00:00:00"/>
    <x v="3"/>
    <x v="3"/>
    <x v="0"/>
    <s v="SEGMENTO DE NEGOCIOS"/>
    <s v="VIATICOS"/>
    <s v="TRANSACCIONES DEL DIA 08/10/2018SPYRAL - GESTION ADMINISTRATIVA"/>
    <n v="7.2"/>
    <n v="0"/>
    <s v="NEGOCIOS"/>
    <x v="1"/>
  </r>
  <r>
    <n v="91"/>
    <d v="2018-08-29T00:00:00"/>
    <x v="3"/>
    <x v="3"/>
    <x v="0"/>
    <s v="SEGMENTO DE NEGOCIOS"/>
    <s v="VIATICOS"/>
    <s v="TRANSACCIONES DEL DIA 08/29/2018SPYRAL - GESTION ADMINISTRATIVA"/>
    <n v="25.68"/>
    <n v="0"/>
    <s v="NEGOCIOS"/>
    <x v="1"/>
  </r>
  <r>
    <n v="91"/>
    <d v="2018-09-27T00:00:00"/>
    <x v="4"/>
    <x v="4"/>
    <x v="0"/>
    <s v="SEGMENTO DE NEGOCIOS"/>
    <s v="VIATICOS"/>
    <s v="TRANSACCIONES DEL DIA 09/27/2018SPYRAL - GESTION ADMINISTRATIVA"/>
    <n v="99.54"/>
    <n v="0"/>
    <s v="NEGOCIOS"/>
    <x v="1"/>
  </r>
  <r>
    <n v="91"/>
    <d v="2018-09-28T00:00:00"/>
    <x v="4"/>
    <x v="4"/>
    <x v="0"/>
    <s v="SEGMENTO DE NEGOCIOS"/>
    <s v="NC VIATICOS"/>
    <s v="TRANSACCIONES DEL DIA 09/28/2018SPYRAL - GESTION ADMINISTRATIVA"/>
    <n v="152.5"/>
    <n v="0"/>
    <s v="NEGOCIOS"/>
    <x v="1"/>
  </r>
  <r>
    <n v="91"/>
    <d v="2018-10-01T00:00:00"/>
    <x v="0"/>
    <x v="0"/>
    <x v="0"/>
    <s v="SEGMENTO DE NEGOCIOS"/>
    <s v="VIATICOS"/>
    <s v="TRANSACCIONES DEL DIA 10/01/2018SPYRAL - GESTION ADMINISTRATIVA"/>
    <n v="22.6"/>
    <n v="0"/>
    <s v="NEGOCIOS"/>
    <x v="1"/>
  </r>
  <r>
    <n v="91"/>
    <d v="2018-10-05T00:00:00"/>
    <x v="0"/>
    <x v="0"/>
    <x v="0"/>
    <s v="SEGMENTO DE NEGOCIOS"/>
    <s v="VIATICOS"/>
    <s v="TRANSACCIONES DEL DIA 10/05/2018SPYRAL - GESTION ADMINISTRATIVA"/>
    <n v="21.37"/>
    <n v="0"/>
    <s v="NEGOCIOS"/>
    <x v="1"/>
  </r>
  <r>
    <n v="91"/>
    <d v="2018-10-12T00:00:00"/>
    <x v="0"/>
    <x v="0"/>
    <x v="0"/>
    <s v="SEGMENTO DE NEGOCIOS"/>
    <s v="VIATICOS"/>
    <s v="TRANSACCIONES DEL DIA 10/12/2018SPYRAL - GESTION ADMINISTRATIVA"/>
    <n v="25.68"/>
    <n v="0"/>
    <s v="NEGOCIOS"/>
    <x v="1"/>
  </r>
  <r>
    <n v="91"/>
    <d v="2018-10-18T00:00:00"/>
    <x v="0"/>
    <x v="0"/>
    <x v="0"/>
    <s v="SEGMENTO DE NEGOCIOS"/>
    <s v="VIATICOS"/>
    <s v="TRANSACCIONES DEL DIA 10/18/2018SPYRAL - GESTION ADMINISTRATIVA"/>
    <n v="148"/>
    <n v="0"/>
    <s v="NEGOCIOS"/>
    <x v="1"/>
  </r>
  <r>
    <n v="91"/>
    <d v="2018-10-29T00:00:00"/>
    <x v="0"/>
    <x v="0"/>
    <x v="0"/>
    <s v="SEGMENTO DE NEGOCIOS"/>
    <s v="VIATICOS"/>
    <s v="TRANSACCIONES DEL DIA 10/29/2018SPYRAL - GESTION ADMINISTRATIVA"/>
    <n v="70"/>
    <n v="0"/>
    <s v="NEGOCIOS"/>
    <x v="1"/>
  </r>
  <r>
    <n v="91"/>
    <d v="2018-11-16T00:00:00"/>
    <x v="5"/>
    <x v="5"/>
    <x v="0"/>
    <s v="SEGMENTO DE NEGOCIOS"/>
    <s v="VIATICOS"/>
    <s v="TRANSACCIONES DEL DIA 11/16/2018SPYRAL - GESTION ADMINISTRATIVA"/>
    <n v="212.39"/>
    <n v="0"/>
    <s v="NEGOCIOS"/>
    <x v="1"/>
  </r>
  <r>
    <n v="91"/>
    <d v="2018-12-21T00:00:00"/>
    <x v="1"/>
    <x v="1"/>
    <x v="0"/>
    <s v="SEGMENTO DE NEGOCIOS"/>
    <s v="NC VIATICOS"/>
    <s v="TRANSACCIONES DEL DIA 12/21/2018SPYRAL - GESTION ADMINISTRATIVA"/>
    <n v="1385.75"/>
    <n v="0"/>
    <s v="NEGOCIOS"/>
    <x v="1"/>
  </r>
  <r>
    <n v="91"/>
    <d v="2018-12-31T00:00:00"/>
    <x v="1"/>
    <x v="1"/>
    <x v="0"/>
    <s v="SEGMENTO DE NEGOCIOS"/>
    <s v="CIERRE DE ANIO FISCAL"/>
    <s v="CIERRE_DE_CTAS_NOMINALES"/>
    <n v="0"/>
    <n v="3380.35"/>
    <s v="NEGOCIOS"/>
    <x v="1"/>
  </r>
  <r>
    <n v="91"/>
    <d v="2018-06-16T00:00:00"/>
    <x v="2"/>
    <x v="2"/>
    <x v="0"/>
    <s v="BANCA PRIVADA"/>
    <s v="NC VIATICOS"/>
    <s v="TRANSACCIONES DEL DIA 06/16/2018SPYRAL - GESTION ADMINISTRATIVA"/>
    <n v="89.45"/>
    <n v="0"/>
    <s v="NEGOCIOS"/>
    <x v="1"/>
  </r>
  <r>
    <n v="91"/>
    <d v="2018-06-18T00:00:00"/>
    <x v="2"/>
    <x v="2"/>
    <x v="0"/>
    <s v="BANCA PRIVADA"/>
    <s v="VIATICOS"/>
    <s v="TRANSACCIONES DEL DIA 06/18/2018SPYRAL - GESTION ADMINISTRATIVA"/>
    <n v="287.39999999999998"/>
    <n v="0"/>
    <s v="NEGOCIOS"/>
    <x v="1"/>
  </r>
  <r>
    <n v="91"/>
    <d v="2018-06-21T00:00:00"/>
    <x v="2"/>
    <x v="2"/>
    <x v="0"/>
    <s v="BANCA PRIVADA"/>
    <s v="VIATICOS"/>
    <s v="TRANSACCIONES DEL DIA 06/21/2018SPYRAL - GESTION ADMINISTRATIVA"/>
    <n v="20.100000000000001"/>
    <n v="0"/>
    <s v="NEGOCIOS"/>
    <x v="1"/>
  </r>
  <r>
    <n v="91"/>
    <d v="2018-06-26T00:00:00"/>
    <x v="2"/>
    <x v="2"/>
    <x v="0"/>
    <s v="BANCA PRIVADA"/>
    <s v="VIATICOS"/>
    <s v="TRANSACCIONES DEL DIA 06/26/2018SPYRAL - GESTION ADMINISTRATIVA"/>
    <n v="170"/>
    <n v="0"/>
    <s v="NEGOCIOS"/>
    <x v="1"/>
  </r>
  <r>
    <n v="91"/>
    <d v="2018-06-28T00:00:00"/>
    <x v="2"/>
    <x v="2"/>
    <x v="0"/>
    <s v="BANCA PRIVADA"/>
    <s v="VIATICOS"/>
    <s v="TRANSACCIONES DEL DIA 06/28/2018SPYRAL - GESTION ADMINISTRATIVA"/>
    <n v="9.0500000000000007"/>
    <n v="0"/>
    <s v="NEGOCIOS"/>
    <x v="1"/>
  </r>
  <r>
    <n v="91"/>
    <d v="2018-07-03T00:00:00"/>
    <x v="6"/>
    <x v="6"/>
    <x v="0"/>
    <s v="BANCA PRIVADA"/>
    <s v="VIATICOS"/>
    <s v="TRANSACCIONES DEL DIA 07/03/2018SPYRAL - GESTION ADMINISTRATIVA"/>
    <n v="9.0500000000000007"/>
    <n v="0"/>
    <s v="NEGOCIOS"/>
    <x v="1"/>
  </r>
  <r>
    <n v="91"/>
    <d v="2018-07-05T00:00:00"/>
    <x v="6"/>
    <x v="6"/>
    <x v="0"/>
    <s v="BANCA PRIVADA"/>
    <s v="VIATICOS 2"/>
    <s v="TRANSACCIONES DEL DIA 07/05/2018SPYRAL - GESTION ADMINISTRATIVA"/>
    <n v="356"/>
    <n v="0"/>
    <s v="NEGOCIOS"/>
    <x v="1"/>
  </r>
  <r>
    <n v="91"/>
    <d v="2018-07-06T00:00:00"/>
    <x v="6"/>
    <x v="6"/>
    <x v="0"/>
    <s v="BANCA PRIVADA"/>
    <s v="VIATICOS"/>
    <s v="TRANSACCIONES DEL DIA 07/06/2018SPYRAL - GESTION ADMINISTRATIVA"/>
    <n v="12.84"/>
    <n v="0"/>
    <s v="NEGOCIOS"/>
    <x v="1"/>
  </r>
  <r>
    <n v="91"/>
    <d v="2018-07-09T00:00:00"/>
    <x v="6"/>
    <x v="6"/>
    <x v="0"/>
    <s v="BANCA PRIVADA"/>
    <s v="VIATICOS"/>
    <s v="TRANSACCIONES DEL DIA 07/09/2018SPYRAL - GESTION ADMINISTRATIVA"/>
    <n v="17.09"/>
    <n v="0"/>
    <s v="NEGOCIOS"/>
    <x v="1"/>
  </r>
  <r>
    <n v="91"/>
    <d v="2018-07-12T00:00:00"/>
    <x v="6"/>
    <x v="6"/>
    <x v="0"/>
    <s v="BANCA PRIVADA"/>
    <s v="VIATICOS"/>
    <s v="TRANSACCIONES DEL DIA 07/12/2018SPYRAL - GESTION ADMINISTRATIVA"/>
    <n v="50.73"/>
    <n v="0"/>
    <s v="NEGOCIOS"/>
    <x v="1"/>
  </r>
  <r>
    <n v="91"/>
    <d v="2018-07-13T00:00:00"/>
    <x v="6"/>
    <x v="6"/>
    <x v="0"/>
    <s v="BANCA PRIVADA"/>
    <s v="NC VIATICOS"/>
    <s v="TRANSACCIONES DEL DIA 07/13/2018SPYRAL - GESTION ADMINISTRATIVA"/>
    <n v="94"/>
    <n v="0"/>
    <s v="NEGOCIOS"/>
    <x v="1"/>
  </r>
  <r>
    <n v="91"/>
    <d v="2018-07-23T00:00:00"/>
    <x v="6"/>
    <x v="6"/>
    <x v="0"/>
    <s v="BANCA PRIVADA"/>
    <s v="VIATICOS"/>
    <s v="TRANSACCIONES DEL DIA 07/23/2018SPYRAL - GESTION ADMINISTRATIVA"/>
    <n v="95"/>
    <n v="0"/>
    <s v="NEGOCIOS"/>
    <x v="1"/>
  </r>
  <r>
    <n v="91"/>
    <d v="2018-07-26T00:00:00"/>
    <x v="6"/>
    <x v="6"/>
    <x v="0"/>
    <s v="BANCA PRIVADA"/>
    <s v="VIATICOS"/>
    <s v="TRANSACCIONES DEL DIA 07/26/2018SPYRAL - GESTION ADMINISTRATIVA"/>
    <n v="27"/>
    <n v="0"/>
    <s v="NEGOCIOS"/>
    <x v="1"/>
  </r>
  <r>
    <n v="91"/>
    <d v="2018-08-02T00:00:00"/>
    <x v="3"/>
    <x v="3"/>
    <x v="0"/>
    <s v="BANCA PRIVADA"/>
    <s v="VIATICOS"/>
    <s v="TRANSACCIONES DEL DIA 08/02/2018SPYRAL - GESTION ADMINISTRATIVA"/>
    <n v="25"/>
    <n v="0"/>
    <s v="NEGOCIOS"/>
    <x v="1"/>
  </r>
  <r>
    <n v="91"/>
    <d v="2018-08-08T00:00:00"/>
    <x v="3"/>
    <x v="3"/>
    <x v="0"/>
    <s v="BANCA PRIVADA"/>
    <s v="VIATICOS"/>
    <s v="TRANSACCIONES DEL DIA 08/08/2018SPYRAL - GESTION ADMINISTRATIVA"/>
    <n v="202"/>
    <n v="0"/>
    <s v="NEGOCIOS"/>
    <x v="1"/>
  </r>
  <r>
    <n v="91"/>
    <d v="2018-08-09T00:00:00"/>
    <x v="3"/>
    <x v="3"/>
    <x v="0"/>
    <s v="BANCA PRIVADA"/>
    <s v="VIATICOS 2"/>
    <s v="TRANSACCIONES DEL DIA 08/09/2018SPYRAL - GESTION ADMINISTRATIVA"/>
    <n v="239"/>
    <n v="0"/>
    <s v="NEGOCIOS"/>
    <x v="1"/>
  </r>
  <r>
    <n v="91"/>
    <d v="2018-08-13T00:00:00"/>
    <x v="3"/>
    <x v="3"/>
    <x v="0"/>
    <s v="BANCA PRIVADA"/>
    <s v="VIATICOS"/>
    <s v="TRANSACCIONES DEL DIA 08/13/2018SPYRAL - GESTION ADMINISTRATIVA"/>
    <n v="227"/>
    <n v="0"/>
    <s v="NEGOCIOS"/>
    <x v="1"/>
  </r>
  <r>
    <n v="91"/>
    <d v="2018-08-14T00:00:00"/>
    <x v="3"/>
    <x v="3"/>
    <x v="0"/>
    <s v="BANCA PRIVADA"/>
    <s v="NC VIATICOS"/>
    <s v="TRANSACCIONES DEL DIA 08/14/2018SPYRAL - GESTION ADMINISTRATIVA"/>
    <n v="94.65"/>
    <n v="0"/>
    <s v="NEGOCIOS"/>
    <x v="1"/>
  </r>
  <r>
    <n v="91"/>
    <d v="2018-08-15T00:00:00"/>
    <x v="3"/>
    <x v="3"/>
    <x v="0"/>
    <s v="BANCA PRIVADA"/>
    <s v="VIATICOS"/>
    <s v="TRANSACCIONES DEL DIA 08/15/2018SPYRAL - GESTION ADMINISTRATIVA"/>
    <n v="3.34"/>
    <n v="0"/>
    <s v="NEGOCIOS"/>
    <x v="1"/>
  </r>
  <r>
    <n v="91"/>
    <d v="2018-08-22T00:00:00"/>
    <x v="3"/>
    <x v="3"/>
    <x v="0"/>
    <s v="BANCA PRIVADA"/>
    <s v="VIATICOS 2"/>
    <s v="TRANSACCIONES DEL DIA 08/22/2018SPYRAL - GESTION ADMINISTRATIVA"/>
    <n v="340"/>
    <n v="0"/>
    <s v="NEGOCIOS"/>
    <x v="1"/>
  </r>
  <r>
    <n v="91"/>
    <d v="2018-09-01T00:00:00"/>
    <x v="4"/>
    <x v="4"/>
    <x v="0"/>
    <s v="BANCA PRIVADA"/>
    <s v="VIATICOS 2"/>
    <s v="TRANSACCIONES DEL DIA 09/01/2018SPYRAL - GESTION ADMINISTRATIVA"/>
    <n v="513.05999999999995"/>
    <n v="0"/>
    <s v="NEGOCIOS"/>
    <x v="1"/>
  </r>
  <r>
    <n v="91"/>
    <d v="2018-09-18T00:00:00"/>
    <x v="4"/>
    <x v="4"/>
    <x v="0"/>
    <s v="BANCA PRIVADA"/>
    <s v="NC VIATICOS"/>
    <s v="TRANSACCIONES DEL DIA 09/18/2018SPYRAL - GESTION ADMINISTRATIVA"/>
    <n v="99.55"/>
    <n v="0"/>
    <s v="NEGOCIOS"/>
    <x v="1"/>
  </r>
  <r>
    <n v="91"/>
    <d v="2018-09-20T00:00:00"/>
    <x v="4"/>
    <x v="4"/>
    <x v="0"/>
    <s v="BANCA PRIVADA"/>
    <s v="VIATICOS"/>
    <s v="TRANSACCIONES DEL DIA 09/20/2018SPYRAL - GESTION ADMINISTRATIVA"/>
    <n v="20"/>
    <n v="0"/>
    <s v="NEGOCIOS"/>
    <x v="1"/>
  </r>
  <r>
    <n v="91"/>
    <d v="2018-10-10T00:00:00"/>
    <x v="0"/>
    <x v="0"/>
    <x v="0"/>
    <s v="BANCA PRIVADA"/>
    <s v="VIATICOS"/>
    <s v="TRANSACCIONES DEL DIA 10/10/2018SPYRAL - GESTION ADMINISTRATIVA"/>
    <n v="21"/>
    <n v="0"/>
    <s v="NEGOCIOS"/>
    <x v="1"/>
  </r>
  <r>
    <n v="91"/>
    <d v="2018-10-17T00:00:00"/>
    <x v="0"/>
    <x v="0"/>
    <x v="0"/>
    <s v="BANCA PRIVADA"/>
    <s v="NC VIATICOS"/>
    <s v="TRANSACCIONES DEL DIA 10/17/2018SPYRAL - GESTION ADMINISTRATIVA"/>
    <n v="58.35"/>
    <n v="0"/>
    <s v="NEGOCIOS"/>
    <x v="1"/>
  </r>
  <r>
    <n v="91"/>
    <d v="2018-11-01T00:00:00"/>
    <x v="5"/>
    <x v="5"/>
    <x v="0"/>
    <s v="BANCA PRIVADA"/>
    <s v="VIATICOS"/>
    <s v="TRANSACCIONES DEL DIA 11/01/2018SPYRAL - GESTION ADMINISTRATIVA"/>
    <n v="20"/>
    <n v="0"/>
    <s v="NEGOCIOS"/>
    <x v="1"/>
  </r>
  <r>
    <n v="91"/>
    <d v="2018-11-12T00:00:00"/>
    <x v="5"/>
    <x v="5"/>
    <x v="0"/>
    <s v="BANCA PRIVADA"/>
    <s v="VIATICOS"/>
    <s v="TRANSACCIONES DEL DIA 11/12/2018SPYRAL - GESTION ADMINISTRATIVA"/>
    <n v="160.46"/>
    <n v="0"/>
    <s v="NEGOCIOS"/>
    <x v="1"/>
  </r>
  <r>
    <n v="91"/>
    <d v="2018-11-20T00:00:00"/>
    <x v="5"/>
    <x v="5"/>
    <x v="0"/>
    <s v="BANCA PRIVADA"/>
    <s v="NC VIATICOS"/>
    <s v="TRANSACCIONES DEL DIA 11/20/2018SPYRAL - GESTION ADMINISTRATIVA"/>
    <n v="82.55"/>
    <n v="0"/>
    <s v="NEGOCIOS"/>
    <x v="1"/>
  </r>
  <r>
    <n v="91"/>
    <d v="2018-11-23T00:00:00"/>
    <x v="5"/>
    <x v="5"/>
    <x v="0"/>
    <s v="BANCA PRIVADA"/>
    <s v="VIATICOS"/>
    <s v="TRANSACCIONES DEL DIA 11/23/2018SPYRAL - GESTION ADMINISTRATIVA"/>
    <n v="130.16"/>
    <n v="0"/>
    <s v="NEGOCIOS"/>
    <x v="1"/>
  </r>
  <r>
    <n v="91"/>
    <d v="2018-11-29T00:00:00"/>
    <x v="5"/>
    <x v="5"/>
    <x v="0"/>
    <s v="BANCA PRIVADA"/>
    <s v="VIATICOS"/>
    <s v="TRANSACCIONES DEL DIA 11/29/2018SPYRAL - GESTION ADMINISTRATIVA"/>
    <n v="51.5"/>
    <n v="0"/>
    <s v="NEGOCIOS"/>
    <x v="1"/>
  </r>
  <r>
    <n v="91"/>
    <d v="2018-12-07T00:00:00"/>
    <x v="1"/>
    <x v="1"/>
    <x v="0"/>
    <s v="BANCA PRIVADA"/>
    <s v="NC VIATICOS"/>
    <s v="TRANSACCIONES DEL DIA 12/07/2018SPYRAL - GESTION ADMINISTRATIVA"/>
    <n v="89.7"/>
    <n v="0"/>
    <s v="NEGOCIOS"/>
    <x v="1"/>
  </r>
  <r>
    <n v="91"/>
    <d v="2018-12-21T00:00:00"/>
    <x v="1"/>
    <x v="1"/>
    <x v="0"/>
    <s v="BANCA PRIVADA"/>
    <s v="VIATICOS"/>
    <s v="TRANSACCIONES DEL DIA 12/21/2018SPYRAL - GESTION ADMINISTRATIVA"/>
    <n v="589.76"/>
    <n v="0"/>
    <s v="NEGOCIOS"/>
    <x v="1"/>
  </r>
  <r>
    <n v="91"/>
    <d v="2018-12-27T00:00:00"/>
    <x v="1"/>
    <x v="1"/>
    <x v="0"/>
    <s v="BANCA PRIVADA"/>
    <s v="NC VIATICOS"/>
    <s v="TRANSACCIONES DEL DIA 12/27/2018SPYRAL - GESTION ADMINISTRATIVA"/>
    <n v="0"/>
    <n v="170"/>
    <s v="NEGOCIOS"/>
    <x v="1"/>
  </r>
  <r>
    <n v="91"/>
    <d v="2018-12-31T00:00:00"/>
    <x v="1"/>
    <x v="1"/>
    <x v="0"/>
    <s v="BANCA PRIVADA"/>
    <s v="CIERRE DE ANIO FISCAL"/>
    <s v="CIERRE_DE_CTAS_NOMINALES"/>
    <n v="0"/>
    <n v="8974.73"/>
    <s v="NEGOCIOS"/>
    <x v="1"/>
  </r>
  <r>
    <n v="91"/>
    <d v="2018-06-22T00:00:00"/>
    <x v="2"/>
    <x v="2"/>
    <x v="0"/>
    <s v="BANCA COMERCIAL"/>
    <s v="VIATICOS"/>
    <s v="TRANSACCIONES DEL DIA 06/22/2018SPYRAL - GESTION ADMINISTRATIVA"/>
    <n v="204.22"/>
    <n v="0"/>
    <s v="NEGOCIOS"/>
    <x v="1"/>
  </r>
  <r>
    <n v="91"/>
    <d v="2018-06-26T00:00:00"/>
    <x v="2"/>
    <x v="2"/>
    <x v="0"/>
    <s v="BANCA COMERCIAL"/>
    <s v="VIATICOS 2"/>
    <s v="TRANSACCIONES DEL DIA 06/26/2018SPYRAL - GESTION ADMINISTRATIVA"/>
    <n v="365.74"/>
    <n v="0"/>
    <s v="NEGOCIOS"/>
    <x v="1"/>
  </r>
  <r>
    <n v="91"/>
    <d v="2018-07-05T00:00:00"/>
    <x v="6"/>
    <x v="6"/>
    <x v="0"/>
    <s v="BANCA COMERCIAL"/>
    <s v="VIATICOS 2"/>
    <s v="TRANSACCIONES DEL DIA 07/05/2018SPYRAL - GESTION ADMINISTRATIVA"/>
    <n v="67.430000000000007"/>
    <n v="0"/>
    <s v="NEGOCIOS"/>
    <x v="1"/>
  </r>
  <r>
    <n v="91"/>
    <d v="2018-07-09T00:00:00"/>
    <x v="6"/>
    <x v="6"/>
    <x v="0"/>
    <s v="BANCA COMERCIAL"/>
    <s v="VIATICOS"/>
    <s v="TRANSACCIONES DEL DIA 07/09/2018SPYRAL - GESTION ADMINISTRATIVA"/>
    <n v="125"/>
    <n v="0"/>
    <s v="NEGOCIOS"/>
    <x v="1"/>
  </r>
  <r>
    <n v="91"/>
    <d v="2018-07-23T00:00:00"/>
    <x v="6"/>
    <x v="6"/>
    <x v="0"/>
    <s v="BANCA COMERCIAL"/>
    <s v="VIATICOS 2"/>
    <s v="TRANSACCIONES DEL DIA 07/23/2018SPYRAL - GESTION ADMINISTRATIVA"/>
    <n v="403.6"/>
    <n v="0"/>
    <s v="NEGOCIOS"/>
    <x v="1"/>
  </r>
  <r>
    <n v="91"/>
    <d v="2018-07-23T00:00:00"/>
    <x v="6"/>
    <x v="6"/>
    <x v="0"/>
    <s v="BANCA COMERCIAL"/>
    <s v="VIATICOS"/>
    <s v="TRANSACCIONES DEL DIA 07/23/2018SPYRAL - GESTION ADMINISTRATIVA"/>
    <n v="93.37"/>
    <n v="0"/>
    <s v="NEGOCIOS"/>
    <x v="1"/>
  </r>
  <r>
    <n v="91"/>
    <d v="2018-07-25T00:00:00"/>
    <x v="6"/>
    <x v="6"/>
    <x v="0"/>
    <s v="BANCA COMERCIAL"/>
    <s v="VIATICOS"/>
    <s v="TRANSACCIONES DEL DIA 07/25/2018SPYRAL - GESTION ADMINISTRATIVA"/>
    <n v="115.43"/>
    <n v="0"/>
    <s v="NEGOCIOS"/>
    <x v="1"/>
  </r>
  <r>
    <n v="91"/>
    <d v="2018-07-27T00:00:00"/>
    <x v="6"/>
    <x v="6"/>
    <x v="0"/>
    <s v="BANCA COMERCIAL"/>
    <s v="VIATICOS"/>
    <s v="TRANSACCIONES DEL DIA 07/27/2018SPYRAL - GESTION ADMINISTRATIVA"/>
    <n v="87.73"/>
    <n v="0"/>
    <s v="NEGOCIOS"/>
    <x v="1"/>
  </r>
  <r>
    <n v="91"/>
    <d v="2018-08-09T00:00:00"/>
    <x v="3"/>
    <x v="3"/>
    <x v="0"/>
    <s v="BANCA COMERCIAL"/>
    <s v="VIATICOS 2"/>
    <s v="TRANSACCIONES DEL DIA 08/09/2018SPYRAL - GESTION ADMINISTRATIVA"/>
    <n v="1027.55"/>
    <n v="0"/>
    <s v="NEGOCIOS"/>
    <x v="1"/>
  </r>
  <r>
    <n v="91"/>
    <d v="2018-08-20T00:00:00"/>
    <x v="3"/>
    <x v="3"/>
    <x v="0"/>
    <s v="BANCA COMERCIAL"/>
    <s v="VIATICOS"/>
    <s v="TRANSACCIONES DEL DIA 08/20/2018SPYRAL - GESTION ADMINISTRATIVA"/>
    <n v="48"/>
    <n v="0"/>
    <s v="NEGOCIOS"/>
    <x v="1"/>
  </r>
  <r>
    <n v="91"/>
    <d v="2018-08-22T00:00:00"/>
    <x v="3"/>
    <x v="3"/>
    <x v="0"/>
    <s v="BANCA COMERCIAL"/>
    <s v="VIATICOS 2"/>
    <s v="TRANSACCIONES DEL DIA 08/22/2018SPYRAL - GESTION ADMINISTRATIVA"/>
    <n v="340"/>
    <n v="0"/>
    <s v="NEGOCIOS"/>
    <x v="1"/>
  </r>
  <r>
    <n v="91"/>
    <d v="2018-09-05T00:00:00"/>
    <x v="4"/>
    <x v="4"/>
    <x v="0"/>
    <s v="BANCA COMERCIAL"/>
    <s v="VIATICOS"/>
    <s v="TRANSACCIONES DEL DIA 09/05/2018SPYRAL - GESTION ADMINISTRATIVA"/>
    <n v="46"/>
    <n v="0"/>
    <s v="NEGOCIOS"/>
    <x v="1"/>
  </r>
  <r>
    <n v="91"/>
    <d v="2018-09-07T00:00:00"/>
    <x v="4"/>
    <x v="4"/>
    <x v="0"/>
    <s v="BANCA COMERCIAL"/>
    <s v="VIATICOS 2"/>
    <s v="TRANSACCIONES DEL DIA 09/07/2018SPYRAL - GESTION ADMINISTRATIVA"/>
    <n v="340"/>
    <n v="0"/>
    <s v="NEGOCIOS"/>
    <x v="1"/>
  </r>
  <r>
    <n v="91"/>
    <d v="2018-09-11T00:00:00"/>
    <x v="4"/>
    <x v="4"/>
    <x v="0"/>
    <s v="BANCA COMERCIAL"/>
    <s v="VIATICOS 2"/>
    <s v="TRANSACCIONES DEL DIA 09/11/2018SPYRAL - GESTION ADMINISTRATIVA"/>
    <n v="321.10000000000002"/>
    <n v="0"/>
    <s v="NEGOCIOS"/>
    <x v="1"/>
  </r>
  <r>
    <n v="91"/>
    <d v="2018-09-14T00:00:00"/>
    <x v="4"/>
    <x v="4"/>
    <x v="0"/>
    <s v="BANCA COMERCIAL"/>
    <s v="VIATICOS"/>
    <s v="TRANSACCIONES DEL DIA 09/14/2018SPYRAL - GESTION ADMINISTRATIVA"/>
    <n v="45.59"/>
    <n v="0"/>
    <s v="NEGOCIOS"/>
    <x v="1"/>
  </r>
  <r>
    <n v="91"/>
    <d v="2018-09-17T00:00:00"/>
    <x v="4"/>
    <x v="4"/>
    <x v="0"/>
    <s v="BANCA COMERCIAL"/>
    <s v="VIATICOS"/>
    <s v="TRANSACCIONES DEL DIA 09/17/2018SPYRAL - GESTION ADMINISTRATIVA"/>
    <n v="102.36"/>
    <n v="0"/>
    <s v="NEGOCIOS"/>
    <x v="1"/>
  </r>
  <r>
    <n v="91"/>
    <d v="2018-10-02T00:00:00"/>
    <x v="0"/>
    <x v="0"/>
    <x v="0"/>
    <s v="BANCA COMERCIAL"/>
    <s v="VIATICOS 2"/>
    <s v="TRANSACCIONES DEL DIA 10/02/2018SPYRAL - GESTION ADMINISTRATIVA"/>
    <n v="106.09"/>
    <n v="0"/>
    <s v="NEGOCIOS"/>
    <x v="1"/>
  </r>
  <r>
    <n v="91"/>
    <d v="2018-10-04T00:00:00"/>
    <x v="0"/>
    <x v="0"/>
    <x v="0"/>
    <s v="BANCA COMERCIAL"/>
    <s v="VIATICOS 2"/>
    <s v="TRANSACCIONES DEL DIA 10/04/2018SPYRAL - GESTION ADMINISTRATIVA"/>
    <n v="599.70000000000005"/>
    <n v="0"/>
    <s v="NEGOCIOS"/>
    <x v="1"/>
  </r>
  <r>
    <n v="91"/>
    <d v="2018-10-04T00:00:00"/>
    <x v="0"/>
    <x v="0"/>
    <x v="0"/>
    <s v="BANCA COMERCIAL"/>
    <s v="VIATICOS"/>
    <s v="TRANSACCIONES DEL DIA 10/04/2018SPYRAL - GESTION ADMINISTRATIVA"/>
    <n v="48"/>
    <n v="0"/>
    <s v="NEGOCIOS"/>
    <x v="1"/>
  </r>
  <r>
    <n v="91"/>
    <d v="2018-10-15T00:00:00"/>
    <x v="0"/>
    <x v="0"/>
    <x v="0"/>
    <s v="BANCA COMERCIAL"/>
    <s v="VIATICOS"/>
    <s v="TRANSACCIONES DEL DIA 10/15/2018SPYRAL - GESTION ADMINISTRATIVA"/>
    <n v="188.98"/>
    <n v="0"/>
    <s v="NEGOCIOS"/>
    <x v="1"/>
  </r>
  <r>
    <n v="91"/>
    <d v="2018-10-26T00:00:00"/>
    <x v="0"/>
    <x v="0"/>
    <x v="0"/>
    <s v="BANCA COMERCIAL"/>
    <s v="VIATICOS"/>
    <s v="TRANSACCIONES DEL DIA 10/26/2018SPYRAL - GESTION ADMINISTRATIVA"/>
    <n v="410.32"/>
    <n v="0"/>
    <s v="NEGOCIOS"/>
    <x v="1"/>
  </r>
  <r>
    <n v="91"/>
    <d v="2018-11-01T00:00:00"/>
    <x v="5"/>
    <x v="5"/>
    <x v="0"/>
    <s v="BANCA COMERCIAL"/>
    <s v="VIATICOS"/>
    <s v="TRANSACCIONES DEL DIA 11/01/2018SPYRAL - GESTION ADMINISTRATIVA"/>
    <n v="211.02"/>
    <n v="0"/>
    <s v="NEGOCIOS"/>
    <x v="1"/>
  </r>
  <r>
    <n v="91"/>
    <d v="2018-11-02T00:00:00"/>
    <x v="5"/>
    <x v="5"/>
    <x v="0"/>
    <s v="BANCA COMERCIAL"/>
    <s v="VIATICOS 2"/>
    <s v="TRANSACCIONES DEL DIA 11/02/2018SPYRAL - GESTION ADMINISTRATIVA"/>
    <n v="141.15"/>
    <n v="0"/>
    <s v="NEGOCIOS"/>
    <x v="1"/>
  </r>
  <r>
    <n v="91"/>
    <d v="2018-11-12T00:00:00"/>
    <x v="5"/>
    <x v="5"/>
    <x v="0"/>
    <s v="BANCA COMERCIAL"/>
    <s v="VIATICOS"/>
    <s v="TRANSACCIONES DEL DIA 11/12/2018SPYRAL - GESTION ADMINISTRATIVA"/>
    <n v="73.680000000000007"/>
    <n v="0"/>
    <s v="NEGOCIOS"/>
    <x v="1"/>
  </r>
  <r>
    <n v="91"/>
    <d v="2018-11-15T00:00:00"/>
    <x v="5"/>
    <x v="5"/>
    <x v="0"/>
    <s v="BANCA COMERCIAL"/>
    <s v="VIATICOS 2"/>
    <s v="TRANSACCIONES DEL DIA 11/15/2018SPYRAL - GESTION ADMINISTRATIVA"/>
    <n v="200.5"/>
    <n v="0"/>
    <s v="NEGOCIOS"/>
    <x v="1"/>
  </r>
  <r>
    <n v="91"/>
    <d v="2018-11-16T00:00:00"/>
    <x v="5"/>
    <x v="5"/>
    <x v="0"/>
    <s v="BANCA COMERCIAL"/>
    <s v="VIATICOS 2"/>
    <s v="TRANSACCIONES DEL DIA 11/16/2018SPYRAL - GESTION ADMINISTRATIVA"/>
    <n v="178"/>
    <n v="0"/>
    <s v="NEGOCIOS"/>
    <x v="1"/>
  </r>
  <r>
    <n v="91"/>
    <d v="2018-11-16T00:00:00"/>
    <x v="5"/>
    <x v="5"/>
    <x v="0"/>
    <s v="BANCA COMERCIAL"/>
    <s v="VIATICOS"/>
    <s v="TRANSACCIONES DEL DIA 11/16/2018SPYRAL - GESTION ADMINISTRATIVA"/>
    <n v="43"/>
    <n v="0"/>
    <s v="NEGOCIOS"/>
    <x v="1"/>
  </r>
  <r>
    <n v="91"/>
    <d v="2018-12-04T00:00:00"/>
    <x v="1"/>
    <x v="1"/>
    <x v="0"/>
    <s v="BANCA COMERCIAL"/>
    <s v="VIATICOS"/>
    <s v="TRANSACCIONES DEL DIA 12/04/2018SPYRAL - GESTION ADMINISTRATIVA"/>
    <n v="85"/>
    <n v="0"/>
    <s v="NEGOCIOS"/>
    <x v="1"/>
  </r>
  <r>
    <n v="91"/>
    <d v="2018-12-07T00:00:00"/>
    <x v="1"/>
    <x v="1"/>
    <x v="0"/>
    <s v="BANCA COMERCIAL"/>
    <s v="VIATICOS"/>
    <s v="TRANSACCIONES DEL DIA 12/07/2018SPYRAL - GESTION ADMINISTRATIVA"/>
    <n v="122.77"/>
    <n v="0"/>
    <s v="NEGOCIOS"/>
    <x v="1"/>
  </r>
  <r>
    <n v="91"/>
    <d v="2018-12-10T00:00:00"/>
    <x v="1"/>
    <x v="1"/>
    <x v="0"/>
    <s v="BANCA COMERCIAL"/>
    <s v="VIATICOS 2"/>
    <s v="TRANSACCIONES DEL DIA 12/10/2018SPYRAL - GESTION ADMINISTRATIVA"/>
    <n v="1411"/>
    <n v="0"/>
    <s v="NEGOCIOS"/>
    <x v="1"/>
  </r>
  <r>
    <n v="91"/>
    <d v="2018-12-12T00:00:00"/>
    <x v="1"/>
    <x v="1"/>
    <x v="0"/>
    <s v="BANCA COMERCIAL"/>
    <s v="VIATICOS"/>
    <s v="TRANSACCIONES DEL DIA 12/12/2018SPYRAL - GESTION ADMINISTRATIVA"/>
    <n v="106.36"/>
    <n v="0"/>
    <s v="NEGOCIOS"/>
    <x v="1"/>
  </r>
  <r>
    <n v="91"/>
    <d v="2018-12-18T00:00:00"/>
    <x v="1"/>
    <x v="1"/>
    <x v="0"/>
    <s v="BANCA COMERCIAL"/>
    <s v="VIATICOS"/>
    <s v="TRANSACCIONES DEL DIA 12/18/2018SPYRAL - GESTION ADMINISTRATIVA"/>
    <n v="40"/>
    <n v="0"/>
    <s v="NEGOCIOS"/>
    <x v="1"/>
  </r>
  <r>
    <n v="91"/>
    <d v="2018-12-31T00:00:00"/>
    <x v="1"/>
    <x v="1"/>
    <x v="0"/>
    <s v="BANCA COMERCIAL"/>
    <s v="CIERRE DE ANIO FISCAL"/>
    <s v="CIERRE_DE_CTAS_NOMINALES"/>
    <n v="0"/>
    <n v="15218.68"/>
    <s v="NEGOCIOS"/>
    <x v="1"/>
  </r>
  <r>
    <n v="91"/>
    <d v="2018-06-11T00:00:00"/>
    <x v="2"/>
    <x v="2"/>
    <x v="0"/>
    <s v="BANCA COMERCIAL INTERIOR"/>
    <s v="VIATICOS"/>
    <s v="TRANSACCIONES DEL DIA 06/11/2018SPYRAL - GESTION ADMINISTRATIVA"/>
    <n v="49"/>
    <n v="0"/>
    <s v="NEGOCIOS"/>
    <x v="1"/>
  </r>
  <r>
    <n v="91"/>
    <d v="2018-06-14T00:00:00"/>
    <x v="2"/>
    <x v="2"/>
    <x v="0"/>
    <s v="BANCA COMERCIAL INTERIOR"/>
    <s v="VIATICOS"/>
    <s v="TRANSACCIONES DEL DIA 06/14/2018SPYRAL - GESTION ADMINISTRATIVA"/>
    <n v="121.63"/>
    <n v="0"/>
    <s v="NEGOCIOS"/>
    <x v="1"/>
  </r>
  <r>
    <n v="91"/>
    <d v="2018-06-20T00:00:00"/>
    <x v="2"/>
    <x v="2"/>
    <x v="0"/>
    <s v="BANCA COMERCIAL INTERIOR"/>
    <s v="NC VIATICOS"/>
    <s v="TRANSACCIONES DEL DIA 06/20/2018SPYRAL - GESTION ADMINISTRATIVA"/>
    <n v="255.81"/>
    <n v="0"/>
    <s v="NEGOCIOS"/>
    <x v="1"/>
  </r>
  <r>
    <n v="91"/>
    <d v="2018-07-12T00:00:00"/>
    <x v="6"/>
    <x v="6"/>
    <x v="0"/>
    <s v="BANCA COMERCIAL INTERIOR"/>
    <s v="VIATICOS"/>
    <s v="TRANSACCIONES DEL DIA 07/12/2018SPYRAL - GESTION ADMINISTRATIVA"/>
    <n v="68"/>
    <n v="0"/>
    <s v="NEGOCIOS"/>
    <x v="1"/>
  </r>
  <r>
    <n v="91"/>
    <d v="2018-07-12T00:00:00"/>
    <x v="6"/>
    <x v="6"/>
    <x v="0"/>
    <s v="BANCA COMERCIAL INTERIOR"/>
    <s v="NC VIATICOS"/>
    <s v="TRANSACCIONES DEL DIA 07/12/2018SPYRAL - GESTION ADMINISTRATIVA"/>
    <n v="497.56"/>
    <n v="0"/>
    <s v="NEGOCIOS"/>
    <x v="1"/>
  </r>
  <r>
    <n v="91"/>
    <d v="2018-07-30T00:00:00"/>
    <x v="6"/>
    <x v="6"/>
    <x v="0"/>
    <s v="BANCA COMERCIAL INTERIOR"/>
    <s v="VIATICOS"/>
    <s v="TRANSACCIONES DEL DIA 07/30/2018SPYRAL - GESTION ADMINISTRATIVA"/>
    <n v="66"/>
    <n v="0"/>
    <s v="NEGOCIOS"/>
    <x v="1"/>
  </r>
  <r>
    <n v="91"/>
    <d v="2018-08-03T00:00:00"/>
    <x v="3"/>
    <x v="3"/>
    <x v="0"/>
    <s v="BANCA COMERCIAL INTERIOR"/>
    <s v="NC VIATICOS"/>
    <s v="TRANSACCIONES DEL DIA 08/03/2018SPYRAL - GESTION ADMINISTRATIVA"/>
    <n v="20"/>
    <n v="0"/>
    <s v="NEGOCIOS"/>
    <x v="1"/>
  </r>
  <r>
    <n v="91"/>
    <d v="2018-08-08T00:00:00"/>
    <x v="3"/>
    <x v="3"/>
    <x v="0"/>
    <s v="BANCA COMERCIAL INTERIOR"/>
    <s v="VIATICOS"/>
    <s v="TRANSACCIONES DEL DIA 08/08/2018SPYRAL - GESTION ADMINISTRATIVA"/>
    <n v="66"/>
    <n v="0"/>
    <s v="NEGOCIOS"/>
    <x v="1"/>
  </r>
  <r>
    <n v="91"/>
    <d v="2018-08-22T00:00:00"/>
    <x v="3"/>
    <x v="3"/>
    <x v="0"/>
    <s v="BANCA COMERCIAL INTERIOR"/>
    <s v="VIATICOS 2"/>
    <s v="TRANSACCIONES DEL DIA 08/22/2018SPYRAL - GESTION ADMINISTRATIVA"/>
    <n v="85"/>
    <n v="0"/>
    <s v="NEGOCIOS"/>
    <x v="1"/>
  </r>
  <r>
    <n v="91"/>
    <d v="2018-08-22T00:00:00"/>
    <x v="3"/>
    <x v="3"/>
    <x v="0"/>
    <s v="BANCA COMERCIAL INTERIOR"/>
    <s v="VIATICOS"/>
    <s v="TRANSACCIONES DEL DIA 08/22/2018SPYRAL - GESTION ADMINISTRATIVA"/>
    <n v="118.76"/>
    <n v="0"/>
    <s v="NEGOCIOS"/>
    <x v="1"/>
  </r>
  <r>
    <n v="91"/>
    <d v="2018-08-23T00:00:00"/>
    <x v="3"/>
    <x v="3"/>
    <x v="0"/>
    <s v="BANCA COMERCIAL INTERIOR"/>
    <s v="VIATICOS"/>
    <s v="TRANSACCIONES DEL DIA 08/23/2018SPYRAL - GESTION ADMINISTRATIVA"/>
    <n v="55"/>
    <n v="0"/>
    <s v="NEGOCIOS"/>
    <x v="1"/>
  </r>
  <r>
    <n v="91"/>
    <d v="2018-09-03T00:00:00"/>
    <x v="4"/>
    <x v="4"/>
    <x v="0"/>
    <s v="BANCA COMERCIAL INTERIOR"/>
    <s v="NC VIATICOS"/>
    <s v="TRANSACCIONES DEL DIA 09/03/2018SPYRAL - GESTION ADMINISTRATIVA"/>
    <n v="131.15"/>
    <n v="0"/>
    <s v="NEGOCIOS"/>
    <x v="1"/>
  </r>
  <r>
    <n v="91"/>
    <d v="2018-09-05T00:00:00"/>
    <x v="4"/>
    <x v="4"/>
    <x v="0"/>
    <s v="BANCA COMERCIAL INTERIOR"/>
    <s v="VIATICOS"/>
    <s v="TRANSACCIONES DEL DIA 09/05/2018SPYRAL - GESTION ADMINISTRATIVA"/>
    <n v="20"/>
    <n v="0"/>
    <s v="NEGOCIOS"/>
    <x v="1"/>
  </r>
  <r>
    <n v="91"/>
    <d v="2018-09-08T00:00:00"/>
    <x v="4"/>
    <x v="4"/>
    <x v="0"/>
    <s v="BANCA COMERCIAL INTERIOR"/>
    <s v="VIATICOS"/>
    <s v="TRANSACCIONES DEL DIA 09/08/2018SPYRAL - GESTION ADMINISTRATIVA"/>
    <n v="146.56"/>
    <n v="0"/>
    <s v="NEGOCIOS"/>
    <x v="1"/>
  </r>
  <r>
    <n v="91"/>
    <d v="2018-09-11T00:00:00"/>
    <x v="4"/>
    <x v="4"/>
    <x v="0"/>
    <s v="BANCA COMERCIAL INTERIOR"/>
    <s v="NC VIATICOS"/>
    <s v="TRANSACCIONES DEL DIA 09/11/2018SPYRAL - GESTION ADMINISTRATIVA"/>
    <n v="211.95"/>
    <n v="0"/>
    <s v="NEGOCIOS"/>
    <x v="1"/>
  </r>
  <r>
    <n v="91"/>
    <d v="2018-09-14T00:00:00"/>
    <x v="4"/>
    <x v="4"/>
    <x v="0"/>
    <s v="BANCA COMERCIAL INTERIOR"/>
    <s v="NC VIATICOS"/>
    <s v="TRANSACCIONES DEL DIA 09/14/2018SPYRAL - GESTION ADMINISTRATIVA"/>
    <n v="40"/>
    <n v="0"/>
    <s v="NEGOCIOS"/>
    <x v="1"/>
  </r>
  <r>
    <n v="91"/>
    <d v="2018-10-01T00:00:00"/>
    <x v="0"/>
    <x v="0"/>
    <x v="0"/>
    <s v="BANCA COMERCIAL INTERIOR"/>
    <s v="VIATICOS"/>
    <s v="TRANSACCIONES DEL DIA 10/01/2018SPYRAL - GESTION ADMINISTRATIVA"/>
    <n v="70.069999999999993"/>
    <n v="0"/>
    <s v="NEGOCIOS"/>
    <x v="1"/>
  </r>
  <r>
    <n v="91"/>
    <d v="2018-10-02T00:00:00"/>
    <x v="0"/>
    <x v="0"/>
    <x v="0"/>
    <s v="BANCA COMERCIAL INTERIOR"/>
    <s v="VIATICOS"/>
    <s v="TRANSACCIONES DEL DIA 10/02/2018SPYRAL - GESTION ADMINISTRATIVA"/>
    <n v="23"/>
    <n v="0"/>
    <s v="NEGOCIOS"/>
    <x v="1"/>
  </r>
  <r>
    <n v="91"/>
    <d v="2018-10-02T00:00:00"/>
    <x v="0"/>
    <x v="0"/>
    <x v="0"/>
    <s v="BANCA COMERCIAL INTERIOR"/>
    <s v="NC VIATICOS"/>
    <s v="TRANSACCIONES DEL DIA 10/02/2018SPYRAL - GESTION ADMINISTRATIVA"/>
    <n v="152.05000000000001"/>
    <n v="0"/>
    <s v="NEGOCIOS"/>
    <x v="1"/>
  </r>
  <r>
    <n v="91"/>
    <d v="2018-10-10T00:00:00"/>
    <x v="0"/>
    <x v="0"/>
    <x v="0"/>
    <s v="BANCA COMERCIAL INTERIOR"/>
    <s v="NC VIATICOS"/>
    <s v="TRANSACCIONES DEL DIA 10/10/2018SPYRAL - GESTION ADMINISTRATIVA"/>
    <n v="264"/>
    <n v="0"/>
    <s v="NEGOCIOS"/>
    <x v="1"/>
  </r>
  <r>
    <n v="91"/>
    <d v="2018-10-17T00:00:00"/>
    <x v="0"/>
    <x v="0"/>
    <x v="0"/>
    <s v="BANCA COMERCIAL INTERIOR"/>
    <s v="VIATICOS"/>
    <s v="TRANSACCIONES DEL DIA 10/17/2018SPYRAL - GESTION ADMINISTRATIVA"/>
    <n v="154.43"/>
    <n v="0"/>
    <s v="NEGOCIOS"/>
    <x v="1"/>
  </r>
  <r>
    <n v="91"/>
    <d v="2018-10-19T00:00:00"/>
    <x v="0"/>
    <x v="0"/>
    <x v="0"/>
    <s v="BANCA COMERCIAL INTERIOR"/>
    <s v="NC VIATICOS"/>
    <s v="TRANSACCIONES DEL DIA 10/19/2018SPYRAL - GESTION ADMINISTRATIVA"/>
    <n v="667.23"/>
    <n v="0"/>
    <s v="NEGOCIOS"/>
    <x v="1"/>
  </r>
  <r>
    <n v="91"/>
    <d v="2018-11-01T00:00:00"/>
    <x v="5"/>
    <x v="5"/>
    <x v="0"/>
    <s v="BANCA COMERCIAL INTERIOR"/>
    <s v="VIATICOS"/>
    <s v="TRANSACCIONES DEL DIA 11/01/2018SPYRAL - GESTION ADMINISTRATIVA"/>
    <n v="264"/>
    <n v="0"/>
    <s v="NEGOCIOS"/>
    <x v="1"/>
  </r>
  <r>
    <n v="91"/>
    <d v="2018-11-09T00:00:00"/>
    <x v="5"/>
    <x v="5"/>
    <x v="0"/>
    <s v="BANCA COMERCIAL INTERIOR"/>
    <s v="NC VIATICOS"/>
    <s v="TRANSACCIONES DEL DIA 11/09/2018SPYRAL - GESTION ADMINISTRATIVA"/>
    <n v="112.79"/>
    <n v="0"/>
    <s v="NEGOCIOS"/>
    <x v="1"/>
  </r>
  <r>
    <n v="91"/>
    <d v="2018-11-12T00:00:00"/>
    <x v="5"/>
    <x v="5"/>
    <x v="0"/>
    <s v="BANCA COMERCIAL INTERIOR"/>
    <s v="VIATICOS"/>
    <s v="TRANSACCIONES DEL DIA 11/12/2018SPYRAL - GESTION ADMINISTRATIVA"/>
    <n v="17"/>
    <n v="0"/>
    <s v="NEGOCIOS"/>
    <x v="1"/>
  </r>
  <r>
    <n v="91"/>
    <d v="2018-11-21T00:00:00"/>
    <x v="5"/>
    <x v="5"/>
    <x v="0"/>
    <s v="BANCA COMERCIAL INTERIOR"/>
    <s v="VIATICOS"/>
    <s v="TRANSACCIONES DEL DIA 11/21/2018SPYRAL - GESTION ADMINISTRATIVA"/>
    <n v="176"/>
    <n v="0"/>
    <s v="NEGOCIOS"/>
    <x v="1"/>
  </r>
  <r>
    <n v="91"/>
    <d v="2018-11-21T00:00:00"/>
    <x v="5"/>
    <x v="5"/>
    <x v="0"/>
    <s v="BANCA COMERCIAL INTERIOR"/>
    <s v="NC VIATICOS"/>
    <s v="TRANSACCIONES DEL DIA 11/21/2018SPYRAL - GESTION ADMINISTRATIVA"/>
    <n v="33"/>
    <n v="0"/>
    <s v="NEGOCIOS"/>
    <x v="1"/>
  </r>
  <r>
    <n v="91"/>
    <d v="2018-12-04T00:00:00"/>
    <x v="1"/>
    <x v="1"/>
    <x v="0"/>
    <s v="BANCA COMERCIAL INTERIOR"/>
    <s v="VIATICOS"/>
    <s v="TRANSACCIONES DEL DIA 12/04/2018SPYRAL - GESTION ADMINISTRATIVA"/>
    <n v="42"/>
    <n v="0"/>
    <s v="NEGOCIOS"/>
    <x v="1"/>
  </r>
  <r>
    <n v="91"/>
    <d v="2018-12-05T00:00:00"/>
    <x v="1"/>
    <x v="1"/>
    <x v="0"/>
    <s v="BANCA COMERCIAL INTERIOR"/>
    <s v="VIATICOS"/>
    <s v="TRANSACCIONES DEL DIA 12/05/2018SPYRAL - GESTION ADMINISTRATIVA"/>
    <n v="87.84"/>
    <n v="0"/>
    <s v="NEGOCIOS"/>
    <x v="1"/>
  </r>
  <r>
    <n v="91"/>
    <d v="2018-12-06T00:00:00"/>
    <x v="1"/>
    <x v="1"/>
    <x v="0"/>
    <s v="BANCA COMERCIAL INTERIOR"/>
    <s v="VIATICOS 2"/>
    <s v="TRANSACCIONES DEL DIA 12/06/2018SPYRAL - GESTION ADMINISTRATIVA"/>
    <n v="171.02"/>
    <n v="0"/>
    <s v="NEGOCIOS"/>
    <x v="1"/>
  </r>
  <r>
    <n v="91"/>
    <d v="2018-12-07T00:00:00"/>
    <x v="1"/>
    <x v="1"/>
    <x v="0"/>
    <s v="BANCA COMERCIAL INTERIOR"/>
    <s v="NC VIATICOS"/>
    <s v="TRANSACCIONES DEL DIA 12/07/2018SPYRAL - GESTION ADMINISTRATIVA"/>
    <n v="22"/>
    <n v="0"/>
    <s v="NEGOCIOS"/>
    <x v="1"/>
  </r>
  <r>
    <n v="91"/>
    <d v="2018-12-26T00:00:00"/>
    <x v="1"/>
    <x v="1"/>
    <x v="0"/>
    <s v="BANCA COMERCIAL INTERIOR"/>
    <s v="NC VIATICOS"/>
    <s v="TRANSACCIONES DEL DIA 12/26/2018SPYRAL - GESTION ADMINISTRATIVA"/>
    <n v="33"/>
    <n v="0"/>
    <s v="NEGOCIOS"/>
    <x v="1"/>
  </r>
  <r>
    <n v="91"/>
    <d v="2018-12-31T00:00:00"/>
    <x v="1"/>
    <x v="1"/>
    <x v="0"/>
    <s v="BANCA COMERCIAL INTERIOR"/>
    <s v="CIERRE DE ANIO FISCAL"/>
    <s v="CIERRE_DE_CTAS_NOMINALES"/>
    <n v="0"/>
    <n v="7747.65"/>
    <s v="NEGOCIOS"/>
    <x v="1"/>
  </r>
  <r>
    <n v="91"/>
    <d v="2018-06-02T00:00:00"/>
    <x v="2"/>
    <x v="2"/>
    <x v="0"/>
    <s v="BANCA COMERCIAL CENTRO"/>
    <s v="VIATICOS"/>
    <s v="TRANSACCIONES DEL DIA 06/02/2018SPYRAL - GESTION ADMINISTRATIVA"/>
    <n v="112"/>
    <n v="0"/>
    <s v="NEGOCIOS"/>
    <x v="1"/>
  </r>
  <r>
    <n v="91"/>
    <d v="2018-06-15T00:00:00"/>
    <x v="2"/>
    <x v="2"/>
    <x v="0"/>
    <s v="BANCA COMERCIAL CENTRO"/>
    <s v="VIATICOS"/>
    <s v="TRANSACCIONES DEL DIA 06/15/2018SPYRAL - GESTION ADMINISTRATIVA"/>
    <n v="124.27"/>
    <n v="0"/>
    <s v="NEGOCIOS"/>
    <x v="1"/>
  </r>
  <r>
    <n v="91"/>
    <d v="2018-06-21T00:00:00"/>
    <x v="2"/>
    <x v="2"/>
    <x v="0"/>
    <s v="BANCA COMERCIAL CENTRO"/>
    <s v="VIATICOS"/>
    <s v="TRANSACCIONES DEL DIA 06/21/2018SPYRAL - GESTION ADMINISTRATIVA"/>
    <n v="37.25"/>
    <n v="0"/>
    <s v="NEGOCIOS"/>
    <x v="1"/>
  </r>
  <r>
    <n v="91"/>
    <d v="2018-06-28T00:00:00"/>
    <x v="2"/>
    <x v="2"/>
    <x v="0"/>
    <s v="BANCA COMERCIAL CENTRO"/>
    <s v="VIATICOS"/>
    <s v="TRANSACCIONES DEL DIA 06/28/2018SPYRAL - GESTION ADMINISTRATIVA"/>
    <n v="97.74"/>
    <n v="0"/>
    <s v="NEGOCIOS"/>
    <x v="1"/>
  </r>
  <r>
    <n v="91"/>
    <d v="2018-06-29T00:00:00"/>
    <x v="2"/>
    <x v="2"/>
    <x v="0"/>
    <s v="BANCA COMERCIAL CENTRO"/>
    <s v="VIATICOS"/>
    <s v="TRANSACCIONES DEL DIA 06/29/2018SPYRAL - GESTION ADMINISTRATIVA"/>
    <n v="83"/>
    <n v="0"/>
    <s v="NEGOCIOS"/>
    <x v="1"/>
  </r>
  <r>
    <n v="91"/>
    <d v="2018-07-03T00:00:00"/>
    <x v="6"/>
    <x v="6"/>
    <x v="0"/>
    <s v="BANCA COMERCIAL CENTRO"/>
    <s v="VIATICOS"/>
    <s v="TRANSACCIONES DEL DIA 07/03/2018SPYRAL - GESTION ADMINISTRATIVA"/>
    <n v="107"/>
    <n v="0"/>
    <s v="NEGOCIOS"/>
    <x v="1"/>
  </r>
  <r>
    <n v="91"/>
    <d v="2018-07-09T00:00:00"/>
    <x v="6"/>
    <x v="6"/>
    <x v="0"/>
    <s v="BANCA COMERCIAL CENTRO"/>
    <s v="VIATICOS"/>
    <s v="TRANSACCIONES DEL DIA 07/09/2018SPYRAL - GESTION ADMINISTRATIVA"/>
    <n v="44.15"/>
    <n v="0"/>
    <s v="NEGOCIOS"/>
    <x v="1"/>
  </r>
  <r>
    <n v="91"/>
    <d v="2018-07-14T00:00:00"/>
    <x v="6"/>
    <x v="6"/>
    <x v="0"/>
    <s v="BANCA COMERCIAL CENTRO"/>
    <s v="VIATICOS"/>
    <s v="TRANSACCIONES DEL DIA 07/14/2018SPYRAL - GESTION ADMINISTRATIVA"/>
    <n v="89"/>
    <n v="0"/>
    <s v="NEGOCIOS"/>
    <x v="1"/>
  </r>
  <r>
    <n v="91"/>
    <d v="2018-07-19T00:00:00"/>
    <x v="6"/>
    <x v="6"/>
    <x v="0"/>
    <s v="BANCA COMERCIAL CENTRO"/>
    <s v="VIATICOS"/>
    <s v="TRANSACCIONES DEL DIA 07/19/2018SPYRAL - GESTION ADMINISTRATIVA"/>
    <n v="121.68"/>
    <n v="0"/>
    <s v="NEGOCIOS"/>
    <x v="1"/>
  </r>
  <r>
    <n v="91"/>
    <d v="2018-08-08T00:00:00"/>
    <x v="3"/>
    <x v="3"/>
    <x v="0"/>
    <s v="BANCA COMERCIAL CENTRO"/>
    <s v="VIATICOS"/>
    <s v="TRANSACCIONES DEL DIA 08/08/2018SPYRAL - GESTION ADMINISTRATIVA"/>
    <n v="122.01"/>
    <n v="0"/>
    <s v="NEGOCIOS"/>
    <x v="1"/>
  </r>
  <r>
    <n v="91"/>
    <d v="2018-08-10T00:00:00"/>
    <x v="3"/>
    <x v="3"/>
    <x v="0"/>
    <s v="BANCA COMERCIAL CENTRO"/>
    <s v="VIATICOS"/>
    <s v="TRANSACCIONES DEL DIA 08/10/2018SPYRAL - GESTION ADMINISTRATIVA"/>
    <n v="93.15"/>
    <n v="0"/>
    <s v="NEGOCIOS"/>
    <x v="1"/>
  </r>
  <r>
    <n v="91"/>
    <d v="2018-08-13T00:00:00"/>
    <x v="3"/>
    <x v="3"/>
    <x v="0"/>
    <s v="BANCA COMERCIAL CENTRO"/>
    <s v="VIATICOS"/>
    <s v="TRANSACCIONES DEL DIA 08/13/2018SPYRAL - GESTION ADMINISTRATIVA"/>
    <n v="158.59"/>
    <n v="0"/>
    <s v="NEGOCIOS"/>
    <x v="1"/>
  </r>
  <r>
    <n v="91"/>
    <d v="2018-08-17T00:00:00"/>
    <x v="3"/>
    <x v="3"/>
    <x v="0"/>
    <s v="BANCA COMERCIAL CENTRO"/>
    <s v="VIATICOS"/>
    <s v="TRANSACCIONES DEL DIA 08/17/2018SPYRAL - GESTION ADMINISTRATIVA"/>
    <n v="46"/>
    <n v="0"/>
    <s v="NEGOCIOS"/>
    <x v="1"/>
  </r>
  <r>
    <n v="91"/>
    <d v="2018-08-31T00:00:00"/>
    <x v="3"/>
    <x v="3"/>
    <x v="0"/>
    <s v="BANCA COMERCIAL CENTRO"/>
    <s v="VIATICOS"/>
    <s v="TRANSACCIONES DEL DIA 08/31/2018SPYRAL - GESTION ADMINISTRATIVA"/>
    <n v="83.01"/>
    <n v="0"/>
    <s v="NEGOCIOS"/>
    <x v="1"/>
  </r>
  <r>
    <n v="91"/>
    <d v="2018-09-03T00:00:00"/>
    <x v="4"/>
    <x v="4"/>
    <x v="0"/>
    <s v="BANCA COMERCIAL CENTRO"/>
    <s v="VIATICOS"/>
    <s v="TRANSACCIONES DEL DIA 09/03/2018SPYRAL - GESTION ADMINISTRATIVA"/>
    <n v="80.5"/>
    <n v="0"/>
    <s v="NEGOCIOS"/>
    <x v="1"/>
  </r>
  <r>
    <n v="91"/>
    <d v="2018-09-05T00:00:00"/>
    <x v="4"/>
    <x v="4"/>
    <x v="0"/>
    <s v="BANCA COMERCIAL CENTRO"/>
    <s v="VIATICOS"/>
    <s v="TRANSACCIONES DEL DIA 09/05/2018SPYRAL - GESTION ADMINISTRATIVA"/>
    <n v="159.38999999999999"/>
    <n v="0"/>
    <s v="NEGOCIOS"/>
    <x v="1"/>
  </r>
  <r>
    <n v="91"/>
    <d v="2018-09-17T00:00:00"/>
    <x v="4"/>
    <x v="4"/>
    <x v="0"/>
    <s v="BANCA COMERCIAL CENTRO"/>
    <s v="VIATICOS"/>
    <s v="TRANSACCIONES DEL DIA 09/17/2018SPYRAL - GESTION ADMINISTRATIVA"/>
    <n v="82.01"/>
    <n v="0"/>
    <s v="NEGOCIOS"/>
    <x v="1"/>
  </r>
  <r>
    <n v="91"/>
    <d v="2018-10-05T00:00:00"/>
    <x v="0"/>
    <x v="0"/>
    <x v="0"/>
    <s v="BANCA COMERCIAL CENTRO"/>
    <s v="VIATICOS"/>
    <s v="TRANSACCIONES DEL DIA 10/05/2018SPYRAL - GESTION ADMINISTRATIVA"/>
    <n v="138"/>
    <n v="0"/>
    <s v="NEGOCIOS"/>
    <x v="1"/>
  </r>
  <r>
    <n v="91"/>
    <d v="2018-10-08T00:00:00"/>
    <x v="0"/>
    <x v="0"/>
    <x v="0"/>
    <s v="BANCA COMERCIAL CENTRO"/>
    <s v="VIATICOS"/>
    <s v="TRANSACCIONES DEL DIA 10/08/2018SPYRAL - GESTION ADMINISTRATIVA"/>
    <n v="110.57"/>
    <n v="0"/>
    <s v="NEGOCIOS"/>
    <x v="1"/>
  </r>
  <r>
    <n v="91"/>
    <d v="2018-10-26T00:00:00"/>
    <x v="0"/>
    <x v="0"/>
    <x v="0"/>
    <s v="BANCA COMERCIAL CENTRO"/>
    <s v="VIATICOS"/>
    <s v="TRANSACCIONES DEL DIA 10/26/2018SPYRAL - GESTION ADMINISTRATIVA"/>
    <n v="43"/>
    <n v="0"/>
    <s v="NEGOCIOS"/>
    <x v="1"/>
  </r>
  <r>
    <n v="91"/>
    <d v="2018-10-29T00:00:00"/>
    <x v="0"/>
    <x v="0"/>
    <x v="0"/>
    <s v="BANCA COMERCIAL CENTRO"/>
    <s v="VIATICOS"/>
    <s v="TRANSACCIONES DEL DIA 10/29/2018SPYRAL - GESTION ADMINISTRATIVA"/>
    <n v="120"/>
    <n v="0"/>
    <s v="NEGOCIOS"/>
    <x v="1"/>
  </r>
  <r>
    <n v="91"/>
    <d v="2018-11-12T00:00:00"/>
    <x v="5"/>
    <x v="5"/>
    <x v="0"/>
    <s v="BANCA COMERCIAL CENTRO"/>
    <s v="VIATICOS"/>
    <s v="TRANSACCIONES DEL DIA 11/12/2018SPYRAL - GESTION ADMINISTRATIVA"/>
    <n v="215.17"/>
    <n v="0"/>
    <s v="NEGOCIOS"/>
    <x v="1"/>
  </r>
  <r>
    <n v="91"/>
    <d v="2018-11-13T00:00:00"/>
    <x v="5"/>
    <x v="5"/>
    <x v="0"/>
    <s v="BANCA COMERCIAL CENTRO"/>
    <s v="VIATICOS"/>
    <s v="TRANSACCIONES DEL DIA 11/13/2018SPYRAL - GESTION ADMINISTRATIVA"/>
    <n v="167.82"/>
    <n v="0"/>
    <s v="NEGOCIOS"/>
    <x v="1"/>
  </r>
  <r>
    <n v="91"/>
    <d v="2018-11-16T00:00:00"/>
    <x v="5"/>
    <x v="5"/>
    <x v="0"/>
    <s v="BANCA COMERCIAL CENTRO"/>
    <s v="VIATICOS"/>
    <s v="TRANSACCIONES DEL DIA 11/16/2018SPYRAL - GESTION ADMINISTRATIVA"/>
    <n v="82.5"/>
    <n v="0"/>
    <s v="NEGOCIOS"/>
    <x v="1"/>
  </r>
  <r>
    <n v="91"/>
    <d v="2018-11-19T00:00:00"/>
    <x v="5"/>
    <x v="5"/>
    <x v="0"/>
    <s v="BANCA COMERCIAL CENTRO"/>
    <s v="VIATICOS"/>
    <s v="TRANSACCIONES DEL DIA 11/19/2018SPYRAL - GESTION ADMINISTRATIVA"/>
    <n v="42"/>
    <n v="0"/>
    <s v="NEGOCIOS"/>
    <x v="1"/>
  </r>
  <r>
    <n v="91"/>
    <d v="2018-12-11T00:00:00"/>
    <x v="1"/>
    <x v="1"/>
    <x v="0"/>
    <s v="BANCA COMERCIAL CENTRO"/>
    <s v="VIATICOS"/>
    <s v="TRANSACCIONES DEL DIA 12/11/2018SPYRAL - GESTION ADMINISTRATIVA"/>
    <n v="37"/>
    <n v="0"/>
    <s v="NEGOCIOS"/>
    <x v="1"/>
  </r>
  <r>
    <n v="91"/>
    <d v="2018-12-17T00:00:00"/>
    <x v="1"/>
    <x v="1"/>
    <x v="0"/>
    <s v="BANCA COMERCIAL CENTRO"/>
    <s v="VIATICOS"/>
    <s v="TRANSACCIONES DEL DIA 12/17/2018SPYRAL - GESTION ADMINISTRATIVA"/>
    <n v="35"/>
    <n v="0"/>
    <s v="NEGOCIOS"/>
    <x v="1"/>
  </r>
  <r>
    <n v="91"/>
    <d v="2018-12-24T00:00:00"/>
    <x v="1"/>
    <x v="1"/>
    <x v="0"/>
    <s v="BANCA COMERCIAL CENTRO"/>
    <s v="VIATICOS"/>
    <s v="TRANSACCIONES DEL DIA 12/24/2018SPYRAL - GESTION ADMINISTRATIVA"/>
    <n v="48.5"/>
    <n v="0"/>
    <s v="NEGOCIOS"/>
    <x v="1"/>
  </r>
  <r>
    <n v="91"/>
    <d v="2018-12-27T00:00:00"/>
    <x v="1"/>
    <x v="1"/>
    <x v="0"/>
    <s v="BANCA COMERCIAL CENTRO"/>
    <s v="VIATICOS"/>
    <s v="TRANSACCIONES DEL DIA 12/27/2018SPYRAL - GESTION ADMINISTRATIVA"/>
    <n v="56.8"/>
    <n v="0"/>
    <s v="NEGOCIOS"/>
    <x v="1"/>
  </r>
  <r>
    <n v="91"/>
    <d v="2018-12-28T00:00:00"/>
    <x v="1"/>
    <x v="1"/>
    <x v="0"/>
    <s v="BANCA COMERCIAL CENTRO"/>
    <s v="VIATICOS"/>
    <s v="TRANSACCIONES DEL DIA 12/28/2018SPYRAL - GESTION ADMINISTRATIVA"/>
    <n v="103.2"/>
    <n v="0"/>
    <s v="NEGOCIOS"/>
    <x v="1"/>
  </r>
  <r>
    <n v="91"/>
    <d v="2018-12-31T00:00:00"/>
    <x v="1"/>
    <x v="1"/>
    <x v="0"/>
    <s v="BANCA COMERCIAL CENTRO"/>
    <s v="CIERRE DE ANIO FISCAL"/>
    <s v="CIERRE_DE_CTAS_NOMINALES"/>
    <n v="0"/>
    <n v="4956.46"/>
    <s v="NEGOCIOS"/>
    <x v="1"/>
  </r>
  <r>
    <n v="91"/>
    <d v="2018-06-01T00:00:00"/>
    <x v="2"/>
    <x v="2"/>
    <x v="0"/>
    <s v="BANCA COMERCIAL PERIFERIA"/>
    <s v="VIATICOS"/>
    <s v="TRANSACCIONES DEL DIA 06/01/2018SPYRAL - GESTION ADMINISTRATIVA"/>
    <n v="174.7"/>
    <n v="0"/>
    <s v="NEGOCIOS"/>
    <x v="1"/>
  </r>
  <r>
    <n v="91"/>
    <d v="2018-06-05T00:00:00"/>
    <x v="2"/>
    <x v="2"/>
    <x v="0"/>
    <s v="BANCA COMERCIAL PERIFERIA"/>
    <s v="VIATICOS"/>
    <s v="TRANSACCIONES DEL DIA 06/05/2018SPYRAL - GESTION ADMINISTRATIVA"/>
    <n v="53.65"/>
    <n v="0"/>
    <s v="NEGOCIOS"/>
    <x v="1"/>
  </r>
  <r>
    <n v="91"/>
    <d v="2018-06-06T00:00:00"/>
    <x v="2"/>
    <x v="2"/>
    <x v="0"/>
    <s v="BANCA COMERCIAL PERIFERIA"/>
    <s v="VIATICOS"/>
    <s v="TRANSACCIONES DEL DIA 06/06/2018SPYRAL - GESTION ADMINISTRATIVA"/>
    <n v="127"/>
    <n v="0"/>
    <s v="NEGOCIOS"/>
    <x v="1"/>
  </r>
  <r>
    <n v="91"/>
    <d v="2018-06-08T00:00:00"/>
    <x v="2"/>
    <x v="2"/>
    <x v="0"/>
    <s v="BANCA COMERCIAL PERIFERIA"/>
    <s v="VIATICOS"/>
    <s v="TRANSACCIONES DEL DIA 06/08/2018SPYRAL - GESTION ADMINISTRATIVA"/>
    <n v="41"/>
    <n v="0"/>
    <s v="NEGOCIOS"/>
    <x v="1"/>
  </r>
  <r>
    <n v="91"/>
    <d v="2018-06-11T00:00:00"/>
    <x v="2"/>
    <x v="2"/>
    <x v="0"/>
    <s v="BANCA COMERCIAL PERIFERIA"/>
    <s v="VIATICOS"/>
    <s v="TRANSACCIONES DEL DIA 06/11/2018SPYRAL - GESTION ADMINISTRATIVA"/>
    <n v="46.3"/>
    <n v="0"/>
    <s v="NEGOCIOS"/>
    <x v="1"/>
  </r>
  <r>
    <n v="91"/>
    <d v="2018-06-21T00:00:00"/>
    <x v="2"/>
    <x v="2"/>
    <x v="0"/>
    <s v="BANCA COMERCIAL PERIFERIA"/>
    <s v="VIATICOS"/>
    <s v="TRANSACCIONES DEL DIA 06/21/2018SPYRAL - GESTION ADMINISTRATIVA"/>
    <n v="75.7"/>
    <n v="0"/>
    <s v="NEGOCIOS"/>
    <x v="1"/>
  </r>
  <r>
    <n v="91"/>
    <d v="2018-06-22T00:00:00"/>
    <x v="2"/>
    <x v="2"/>
    <x v="0"/>
    <s v="BANCA COMERCIAL PERIFERIA"/>
    <s v="VIATICOS"/>
    <s v="TRANSACCIONES DEL DIA 06/22/2018SPYRAL - GESTION ADMINISTRATIVA"/>
    <n v="172.7"/>
    <n v="0"/>
    <s v="NEGOCIOS"/>
    <x v="1"/>
  </r>
  <r>
    <n v="91"/>
    <d v="2018-06-26T00:00:00"/>
    <x v="2"/>
    <x v="2"/>
    <x v="0"/>
    <s v="BANCA COMERCIAL PERIFERIA"/>
    <s v="VIATICOS"/>
    <s v="TRANSACCIONES DEL DIA 06/26/2018SPYRAL - GESTION ADMINISTRATIVA"/>
    <n v="136.02000000000001"/>
    <n v="0"/>
    <s v="NEGOCIOS"/>
    <x v="1"/>
  </r>
  <r>
    <n v="91"/>
    <d v="2018-06-29T00:00:00"/>
    <x v="2"/>
    <x v="2"/>
    <x v="0"/>
    <s v="BANCA COMERCIAL PERIFERIA"/>
    <s v="VIATICOS"/>
    <s v="TRANSACCIONES DEL DIA 06/29/2018SPYRAL - GESTION ADMINISTRATIVA"/>
    <n v="33.4"/>
    <n v="0"/>
    <s v="NEGOCIOS"/>
    <x v="1"/>
  </r>
  <r>
    <n v="91"/>
    <d v="2018-07-02T00:00:00"/>
    <x v="6"/>
    <x v="6"/>
    <x v="0"/>
    <s v="BANCA COMERCIAL PERIFERIA"/>
    <s v="VIATICOS"/>
    <s v="TRANSACCIONES DEL DIA 07/02/2018SPYRAL - GESTION ADMINISTRATIVA"/>
    <n v="323.38"/>
    <n v="0"/>
    <s v="NEGOCIOS"/>
    <x v="1"/>
  </r>
  <r>
    <n v="91"/>
    <d v="2018-07-06T00:00:00"/>
    <x v="6"/>
    <x v="6"/>
    <x v="0"/>
    <s v="BANCA COMERCIAL PERIFERIA"/>
    <s v="VIATICOS"/>
    <s v="TRANSACCIONES DEL DIA 07/06/2018SPYRAL - GESTION ADMINISTRATIVA"/>
    <n v="54.4"/>
    <n v="0"/>
    <s v="NEGOCIOS"/>
    <x v="1"/>
  </r>
  <r>
    <n v="91"/>
    <d v="2018-07-24T00:00:00"/>
    <x v="6"/>
    <x v="6"/>
    <x v="0"/>
    <s v="BANCA COMERCIAL PERIFERIA"/>
    <s v="VIATICOS"/>
    <s v="TRANSACCIONES DEL DIA 07/24/2018SPYRAL - GESTION ADMINISTRATIVA"/>
    <n v="256.27999999999997"/>
    <n v="0"/>
    <s v="NEGOCIOS"/>
    <x v="1"/>
  </r>
  <r>
    <n v="91"/>
    <d v="2018-07-30T00:00:00"/>
    <x v="6"/>
    <x v="6"/>
    <x v="0"/>
    <s v="BANCA COMERCIAL PERIFERIA"/>
    <s v="VIATICOS"/>
    <s v="TRANSACCIONES DEL DIA 07/30/2018SPYRAL - GESTION ADMINISTRATIVA"/>
    <n v="107"/>
    <n v="0"/>
    <s v="NEGOCIOS"/>
    <x v="1"/>
  </r>
  <r>
    <n v="91"/>
    <d v="2018-08-01T00:00:00"/>
    <x v="3"/>
    <x v="3"/>
    <x v="0"/>
    <s v="BANCA COMERCIAL PERIFERIA"/>
    <s v="VIATICOS"/>
    <s v="TRANSACCIONES DEL DIA 08/01/2018SPYRAL - GESTION ADMINISTRATIVA"/>
    <n v="243.6"/>
    <n v="0"/>
    <s v="NEGOCIOS"/>
    <x v="1"/>
  </r>
  <r>
    <n v="91"/>
    <d v="2018-08-02T00:00:00"/>
    <x v="3"/>
    <x v="3"/>
    <x v="0"/>
    <s v="BANCA COMERCIAL PERIFERIA"/>
    <s v="VIATICOS"/>
    <s v="TRANSACCIONES DEL DIA 08/02/2018SPYRAL - GESTION ADMINISTRATIVA"/>
    <n v="70.650000000000006"/>
    <n v="0"/>
    <s v="NEGOCIOS"/>
    <x v="1"/>
  </r>
  <r>
    <n v="91"/>
    <d v="2018-08-08T00:00:00"/>
    <x v="3"/>
    <x v="3"/>
    <x v="0"/>
    <s v="BANCA COMERCIAL PERIFERIA"/>
    <s v="VIATICOS"/>
    <s v="TRANSACCIONES DEL DIA 08/08/2018SPYRAL - GESTION ADMINISTRATIVA"/>
    <n v="138.18"/>
    <n v="0"/>
    <s v="NEGOCIOS"/>
    <x v="1"/>
  </r>
  <r>
    <n v="91"/>
    <d v="2018-08-09T00:00:00"/>
    <x v="3"/>
    <x v="3"/>
    <x v="0"/>
    <s v="BANCA COMERCIAL PERIFERIA"/>
    <s v="VIATICOS 2"/>
    <s v="TRANSACCIONES DEL DIA 08/09/2018SPYRAL - GESTION ADMINISTRATIVA"/>
    <n v="363.7"/>
    <n v="0"/>
    <s v="NEGOCIOS"/>
    <x v="1"/>
  </r>
  <r>
    <n v="91"/>
    <d v="2018-08-09T00:00:00"/>
    <x v="3"/>
    <x v="3"/>
    <x v="0"/>
    <s v="BANCA COMERCIAL PERIFERIA"/>
    <s v="VIATICOS"/>
    <s v="TRANSACCIONES DEL DIA 08/09/2018SPYRAL - GESTION ADMINISTRATIVA"/>
    <n v="96.94"/>
    <n v="0"/>
    <s v="NEGOCIOS"/>
    <x v="1"/>
  </r>
  <r>
    <n v="91"/>
    <d v="2018-08-14T00:00:00"/>
    <x v="3"/>
    <x v="3"/>
    <x v="0"/>
    <s v="BANCA COMERCIAL PERIFERIA"/>
    <s v="VIATICOS"/>
    <s v="TRANSACCIONES DEL DIA 08/14/2018SPYRAL - GESTION ADMINISTRATIVA"/>
    <n v="50.75"/>
    <n v="0"/>
    <s v="NEGOCIOS"/>
    <x v="1"/>
  </r>
  <r>
    <n v="91"/>
    <d v="2018-08-16T00:00:00"/>
    <x v="3"/>
    <x v="3"/>
    <x v="0"/>
    <s v="BANCA COMERCIAL PERIFERIA"/>
    <s v="VIATICOS"/>
    <s v="TRANSACCIONES DEL DIA 08/16/2018SPYRAL - GESTION ADMINISTRATIVA"/>
    <n v="68.22"/>
    <n v="0"/>
    <s v="NEGOCIOS"/>
    <x v="1"/>
  </r>
  <r>
    <n v="91"/>
    <d v="2018-08-24T00:00:00"/>
    <x v="3"/>
    <x v="3"/>
    <x v="0"/>
    <s v="BANCA COMERCIAL PERIFERIA"/>
    <s v="VIATICOS"/>
    <s v="TRANSACCIONES DEL DIA 08/24/2018SPYRAL - GESTION ADMINISTRATIVA"/>
    <n v="212.77"/>
    <n v="0"/>
    <s v="NEGOCIOS"/>
    <x v="1"/>
  </r>
  <r>
    <n v="91"/>
    <d v="2018-08-28T00:00:00"/>
    <x v="3"/>
    <x v="3"/>
    <x v="0"/>
    <s v="BANCA COMERCIAL PERIFERIA"/>
    <s v="VIATICOS"/>
    <s v="TRANSACCIONES DEL DIA 08/28/2018SPYRAL - GESTION ADMINISTRATIVA"/>
    <n v="711.35"/>
    <n v="0"/>
    <s v="NEGOCIOS"/>
    <x v="1"/>
  </r>
  <r>
    <n v="91"/>
    <d v="2018-09-03T00:00:00"/>
    <x v="4"/>
    <x v="4"/>
    <x v="0"/>
    <s v="BANCA COMERCIAL PERIFERIA"/>
    <s v="VIATICOS"/>
    <s v="TRANSACCIONES DEL DIA 09/03/2018SPYRAL - GESTION ADMINISTRATIVA"/>
    <n v="192.67"/>
    <n v="0"/>
    <s v="NEGOCIOS"/>
    <x v="1"/>
  </r>
  <r>
    <n v="91"/>
    <d v="2018-09-03T00:00:00"/>
    <x v="4"/>
    <x v="4"/>
    <x v="0"/>
    <s v="BANCA COMERCIAL PERIFERIA"/>
    <s v="NC VIATICOS"/>
    <s v="TRANSACCIONES DEL DIA 09/03/2018SPYRAL - GESTION ADMINISTRATIVA"/>
    <n v="67.48"/>
    <n v="0"/>
    <s v="NEGOCIOS"/>
    <x v="1"/>
  </r>
  <r>
    <n v="91"/>
    <d v="2018-09-05T00:00:00"/>
    <x v="4"/>
    <x v="4"/>
    <x v="0"/>
    <s v="BANCA COMERCIAL PERIFERIA"/>
    <s v="VIATICOS"/>
    <s v="TRANSACCIONES DEL DIA 09/05/2018SPYRAL - GESTION ADMINISTRATIVA"/>
    <n v="37"/>
    <n v="0"/>
    <s v="NEGOCIOS"/>
    <x v="1"/>
  </r>
  <r>
    <n v="91"/>
    <d v="2018-09-22T00:00:00"/>
    <x v="4"/>
    <x v="4"/>
    <x v="0"/>
    <s v="BANCA COMERCIAL PERIFERIA"/>
    <s v="VIATICOS"/>
    <s v="TRANSACCIONES DEL DIA 09/22/2018SPYRAL - GESTION ADMINISTRATIVA"/>
    <n v="52.3"/>
    <n v="0"/>
    <s v="NEGOCIOS"/>
    <x v="1"/>
  </r>
  <r>
    <n v="91"/>
    <d v="2018-09-26T00:00:00"/>
    <x v="4"/>
    <x v="4"/>
    <x v="0"/>
    <s v="BANCA COMERCIAL PERIFERIA"/>
    <s v="VIATICOS"/>
    <s v="TRANSACCIONES DEL DIA 09/26/2018SPYRAL - GESTION ADMINISTRATIVA"/>
    <n v="622.37"/>
    <n v="0"/>
    <s v="NEGOCIOS"/>
    <x v="1"/>
  </r>
  <r>
    <n v="91"/>
    <d v="2018-10-01T00:00:00"/>
    <x v="0"/>
    <x v="0"/>
    <x v="0"/>
    <s v="BANCA COMERCIAL PERIFERIA"/>
    <s v="VIATICOS"/>
    <s v="TRANSACCIONES DEL DIA 10/01/2018SPYRAL - GESTION ADMINISTRATIVA"/>
    <n v="48.18"/>
    <n v="0"/>
    <s v="NEGOCIOS"/>
    <x v="1"/>
  </r>
  <r>
    <n v="91"/>
    <d v="2018-10-02T00:00:00"/>
    <x v="0"/>
    <x v="0"/>
    <x v="0"/>
    <s v="BANCA COMERCIAL PERIFERIA"/>
    <s v="VIATICOS"/>
    <s v="TRANSACCIONES DEL DIA 10/02/2018SPYRAL - GESTION ADMINISTRATIVA"/>
    <n v="99.01"/>
    <n v="0"/>
    <s v="NEGOCIOS"/>
    <x v="1"/>
  </r>
  <r>
    <n v="91"/>
    <d v="2018-10-09T00:00:00"/>
    <x v="0"/>
    <x v="0"/>
    <x v="0"/>
    <s v="BANCA COMERCIAL PERIFERIA"/>
    <s v="VIATICOS"/>
    <s v="TRANSACCIONES DEL DIA 10/09/2018SPYRAL - GESTION ADMINISTRATIVA"/>
    <n v="209.84"/>
    <n v="0"/>
    <s v="NEGOCIOS"/>
    <x v="1"/>
  </r>
  <r>
    <n v="91"/>
    <d v="2018-10-15T00:00:00"/>
    <x v="0"/>
    <x v="0"/>
    <x v="0"/>
    <s v="BANCA COMERCIAL PERIFERIA"/>
    <s v="VIATICOS"/>
    <s v="TRANSACCIONES DEL DIA 10/15/2018SPYRAL - GESTION ADMINISTRATIVA"/>
    <n v="87.6"/>
    <n v="0"/>
    <s v="NEGOCIOS"/>
    <x v="1"/>
  </r>
  <r>
    <n v="91"/>
    <d v="2018-10-22T00:00:00"/>
    <x v="0"/>
    <x v="0"/>
    <x v="0"/>
    <s v="BANCA COMERCIAL PERIFERIA"/>
    <s v="VIATICOS"/>
    <s v="TRANSACCIONES DEL DIA 10/22/2018SPYRAL - GESTION ADMINISTRATIVA"/>
    <n v="81.3"/>
    <n v="0"/>
    <s v="NEGOCIOS"/>
    <x v="1"/>
  </r>
  <r>
    <n v="91"/>
    <d v="2018-10-26T00:00:00"/>
    <x v="0"/>
    <x v="0"/>
    <x v="0"/>
    <s v="BANCA COMERCIAL PERIFERIA"/>
    <s v="VIATICOS"/>
    <s v="TRANSACCIONES DEL DIA 10/26/2018SPYRAL - GESTION ADMINISTRATIVA"/>
    <n v="110.95"/>
    <n v="0"/>
    <s v="NEGOCIOS"/>
    <x v="1"/>
  </r>
  <r>
    <n v="91"/>
    <d v="2018-11-01T00:00:00"/>
    <x v="5"/>
    <x v="5"/>
    <x v="0"/>
    <s v="BANCA COMERCIAL PERIFERIA"/>
    <s v="VIATICOS"/>
    <s v="TRANSACCIONES DEL DIA 11/01/2018SPYRAL - GESTION ADMINISTRATIVA"/>
    <n v="98.86"/>
    <n v="0"/>
    <s v="NEGOCIOS"/>
    <x v="1"/>
  </r>
  <r>
    <n v="91"/>
    <d v="2018-11-02T00:00:00"/>
    <x v="5"/>
    <x v="5"/>
    <x v="0"/>
    <s v="BANCA COMERCIAL PERIFERIA"/>
    <s v="VIATICOS"/>
    <s v="TRANSACCIONES DEL DIA 11/02/2018SPYRAL - GESTION ADMINISTRATIVA"/>
    <n v="198.85"/>
    <n v="0"/>
    <s v="NEGOCIOS"/>
    <x v="1"/>
  </r>
  <r>
    <n v="91"/>
    <d v="2018-11-12T00:00:00"/>
    <x v="5"/>
    <x v="5"/>
    <x v="0"/>
    <s v="BANCA COMERCIAL PERIFERIA"/>
    <s v="VIATICOS"/>
    <s v="TRANSACCIONES DEL DIA 11/12/2018SPYRAL - GESTION ADMINISTRATIVA"/>
    <n v="115"/>
    <n v="0"/>
    <s v="NEGOCIOS"/>
    <x v="1"/>
  </r>
  <r>
    <n v="91"/>
    <d v="2018-11-14T00:00:00"/>
    <x v="5"/>
    <x v="5"/>
    <x v="0"/>
    <s v="BANCA COMERCIAL PERIFERIA"/>
    <s v="VIATICOS"/>
    <s v="TRANSACCIONES DEL DIA 11/14/2018SPYRAL - GESTION ADMINISTRATIVA"/>
    <n v="27"/>
    <n v="0"/>
    <s v="NEGOCIOS"/>
    <x v="1"/>
  </r>
  <r>
    <n v="91"/>
    <d v="2018-11-23T00:00:00"/>
    <x v="5"/>
    <x v="5"/>
    <x v="0"/>
    <s v="BANCA COMERCIAL PERIFERIA"/>
    <s v="VIATICOS"/>
    <s v="TRANSACCIONES DEL DIA 11/23/2018SPYRAL - GESTION ADMINISTRATIVA"/>
    <n v="384.98"/>
    <n v="0"/>
    <s v="NEGOCIOS"/>
    <x v="1"/>
  </r>
  <r>
    <n v="91"/>
    <d v="2018-11-30T00:00:00"/>
    <x v="5"/>
    <x v="5"/>
    <x v="0"/>
    <s v="BANCA COMERCIAL PERIFERIA"/>
    <s v="VIATICOS"/>
    <s v="TRANSACCIONES DEL DIA 11/30/2018SPYRAL - GESTION ADMINISTRATIVA"/>
    <n v="188.4"/>
    <n v="0"/>
    <s v="NEGOCIOS"/>
    <x v="1"/>
  </r>
  <r>
    <n v="91"/>
    <d v="2018-12-06T00:00:00"/>
    <x v="1"/>
    <x v="1"/>
    <x v="0"/>
    <s v="BANCA COMERCIAL PERIFERIA"/>
    <s v="VIATICOS"/>
    <s v="TRANSACCIONES DEL DIA 12/06/2018SPYRAL - GESTION ADMINISTRATIVA"/>
    <n v="152.30000000000001"/>
    <n v="0"/>
    <s v="NEGOCIOS"/>
    <x v="1"/>
  </r>
  <r>
    <n v="91"/>
    <d v="2018-12-17T00:00:00"/>
    <x v="1"/>
    <x v="1"/>
    <x v="0"/>
    <s v="BANCA COMERCIAL PERIFERIA"/>
    <s v="VIATICOS"/>
    <s v="TRANSACCIONES DEL DIA 12/17/2018SPYRAL - GESTION ADMINISTRATIVA"/>
    <n v="47"/>
    <n v="0"/>
    <s v="NEGOCIOS"/>
    <x v="1"/>
  </r>
  <r>
    <n v="91"/>
    <d v="2018-12-18T00:00:00"/>
    <x v="1"/>
    <x v="1"/>
    <x v="0"/>
    <s v="BANCA COMERCIAL PERIFERIA"/>
    <s v="VIATICOS"/>
    <s v="TRANSACCIONES DEL DIA 12/18/2018SPYRAL - GESTION ADMINISTRATIVA"/>
    <n v="439.52"/>
    <n v="0"/>
    <s v="NEGOCIOS"/>
    <x v="1"/>
  </r>
  <r>
    <n v="91"/>
    <d v="2018-12-28T00:00:00"/>
    <x v="1"/>
    <x v="1"/>
    <x v="0"/>
    <s v="BANCA COMERCIAL PERIFERIA"/>
    <s v="VIATICOS"/>
    <s v="TRANSACCIONES DEL DIA 12/28/2018SPYRAL - GESTION ADMINISTRATIVA"/>
    <n v="32"/>
    <n v="0"/>
    <s v="NEGOCIOS"/>
    <x v="1"/>
  </r>
  <r>
    <n v="91"/>
    <d v="2018-12-31T00:00:00"/>
    <x v="1"/>
    <x v="1"/>
    <x v="0"/>
    <s v="BANCA COMERCIAL PERIFERIA"/>
    <s v="CIERRE DE ANIO FISCAL"/>
    <s v="CIERRE_DE_CTAS_NOMINALES"/>
    <n v="0"/>
    <n v="10945.81"/>
    <s v="NEGOCIOS"/>
    <x v="1"/>
  </r>
  <r>
    <n v="91"/>
    <d v="2018-09-20T00:00:00"/>
    <x v="4"/>
    <x v="4"/>
    <x v="0"/>
    <s v="MERCADEO"/>
    <s v="VIATICOS"/>
    <s v="TRANSACCIONES DEL DIA 09/20/2018SPYRAL - GESTION ADMINISTRATIVA"/>
    <n v="54.34"/>
    <n v="0"/>
    <s v="NEGOCIOS"/>
    <x v="1"/>
  </r>
  <r>
    <n v="91"/>
    <d v="2018-12-10T00:00:00"/>
    <x v="1"/>
    <x v="1"/>
    <x v="0"/>
    <s v="MERCADEO"/>
    <s v="VIATICOS 2"/>
    <s v="TRANSACCIONES DEL DIA 12/10/2018SPYRAL - GESTION ADMINISTRATIVA"/>
    <n v="280.37"/>
    <n v="0"/>
    <s v="NEGOCIOS"/>
    <x v="1"/>
  </r>
  <r>
    <n v="91"/>
    <d v="2018-12-31T00:00:00"/>
    <x v="1"/>
    <x v="1"/>
    <x v="0"/>
    <s v="MERCADEO"/>
    <s v="CIERRE DE ANIO FISCAL"/>
    <s v="CIERRE_DE_CTAS_NOMINALES"/>
    <n v="0"/>
    <n v="883.11"/>
    <s v="NEGOCIOS"/>
    <x v="1"/>
  </r>
  <r>
    <n v="91"/>
    <d v="2018-07-21T00:00:00"/>
    <x v="6"/>
    <x v="6"/>
    <x v="0"/>
    <s v="SERVICIOS AL CLIENTE"/>
    <s v="VIATICOS"/>
    <s v="TRANSACCIONES DEL DIA 07/21/2018SPYRAL - GESTION ADMINISTRATIVA"/>
    <n v="16.600000000000001"/>
    <n v="0"/>
    <s v="NEGOCIOS"/>
    <x v="1"/>
  </r>
  <r>
    <n v="91"/>
    <d v="2018-07-24T00:00:00"/>
    <x v="6"/>
    <x v="6"/>
    <x v="0"/>
    <s v="SERVICIOS AL CLIENTE"/>
    <s v="VIATICOS"/>
    <s v="TRANSACCIONES DEL DIA 07/24/2018SPYRAL - GESTION ADMINISTRATIVA"/>
    <n v="22.05"/>
    <n v="0"/>
    <s v="NEGOCIOS"/>
    <x v="1"/>
  </r>
  <r>
    <n v="91"/>
    <d v="2018-08-30T00:00:00"/>
    <x v="3"/>
    <x v="3"/>
    <x v="0"/>
    <s v="SERVICIOS AL CLIENTE"/>
    <s v="VIATICOS"/>
    <s v="TRANSACCIONES DEL DIA 08/30/2018SPYRAL - GESTION ADMINISTRATIVA"/>
    <n v="69.400000000000006"/>
    <n v="0"/>
    <s v="NEGOCIOS"/>
    <x v="1"/>
  </r>
  <r>
    <n v="91"/>
    <d v="2018-09-05T00:00:00"/>
    <x v="4"/>
    <x v="4"/>
    <x v="0"/>
    <s v="SERVICIOS AL CLIENTE"/>
    <s v="VIATICOS"/>
    <s v="TRANSACCIONES DEL DIA 09/05/2018SPYRAL - GESTION ADMINISTRATIVA"/>
    <n v="6.12"/>
    <n v="0"/>
    <s v="NEGOCIOS"/>
    <x v="1"/>
  </r>
  <r>
    <n v="91"/>
    <d v="2018-10-02T00:00:00"/>
    <x v="0"/>
    <x v="0"/>
    <x v="0"/>
    <s v="SERVICIOS AL CLIENTE"/>
    <s v="VIATICOS"/>
    <s v="TRANSACCIONES DEL DIA 10/02/2018SPYRAL - GESTION ADMINISTRATIVA"/>
    <n v="37.299999999999997"/>
    <n v="0"/>
    <s v="NEGOCIOS"/>
    <x v="1"/>
  </r>
  <r>
    <n v="91"/>
    <d v="2018-11-12T00:00:00"/>
    <x v="5"/>
    <x v="5"/>
    <x v="0"/>
    <s v="SERVICIOS AL CLIENTE"/>
    <s v="VIATICOS"/>
    <s v="TRANSACCIONES DEL DIA 11/12/2018SPYRAL - GESTION ADMINISTRATIVA"/>
    <n v="127.7"/>
    <n v="0"/>
    <s v="NEGOCIOS"/>
    <x v="1"/>
  </r>
  <r>
    <n v="91"/>
    <d v="2018-12-17T00:00:00"/>
    <x v="1"/>
    <x v="1"/>
    <x v="0"/>
    <s v="SERVICIOS AL CLIENTE"/>
    <s v="VIATICOS"/>
    <s v="TRANSACCIONES DEL DIA 12/17/2018SPYRAL - GESTION ADMINISTRATIVA"/>
    <n v="19.95"/>
    <n v="0"/>
    <s v="NEGOCIOS"/>
    <x v="1"/>
  </r>
  <r>
    <n v="91"/>
    <d v="2018-12-31T00:00:00"/>
    <x v="1"/>
    <x v="1"/>
    <x v="0"/>
    <s v="SERVICIOS AL CLIENTE"/>
    <s v="CIERRE DE ANIO FISCAL"/>
    <s v="CIERRE_DE_CTAS_NOMINALES"/>
    <n v="0"/>
    <n v="299.12"/>
    <s v="NEGOCIOS"/>
    <x v="1"/>
  </r>
  <r>
    <n v="91"/>
    <d v="2018-06-01T00:00:00"/>
    <x v="2"/>
    <x v="2"/>
    <x v="0"/>
    <s v="IMAGEN CORPORATIVA"/>
    <s v="VIATICOS"/>
    <s v="TRANSACCIONES DEL DIA 06/01/2018SPYRAL - GESTION ADMINISTRATIVA"/>
    <n v="152"/>
    <n v="0"/>
    <s v="NEGOCIOS"/>
    <x v="1"/>
  </r>
  <r>
    <n v="91"/>
    <d v="2018-06-07T00:00:00"/>
    <x v="2"/>
    <x v="2"/>
    <x v="0"/>
    <s v="IMAGEN CORPORATIVA"/>
    <s v="VIATICOS 2"/>
    <s v="TRANSACCIONES DEL DIA 06/07/2018SPYRAL - GESTION ADMINISTRATIVA"/>
    <n v="104.6"/>
    <n v="0"/>
    <s v="NEGOCIOS"/>
    <x v="1"/>
  </r>
  <r>
    <n v="91"/>
    <d v="2018-06-19T00:00:00"/>
    <x v="2"/>
    <x v="2"/>
    <x v="0"/>
    <s v="IMAGEN CORPORATIVA"/>
    <s v="VIATICOS"/>
    <s v="TRANSACCIONES DEL DIA 06/19/2018SPYRAL - GESTION ADMINISTRATIVA"/>
    <n v="40"/>
    <n v="0"/>
    <s v="NEGOCIOS"/>
    <x v="1"/>
  </r>
  <r>
    <n v="91"/>
    <d v="2018-06-22T00:00:00"/>
    <x v="2"/>
    <x v="2"/>
    <x v="0"/>
    <s v="IMAGEN CORPORATIVA"/>
    <s v="VIATICOS"/>
    <s v="TRANSACCIONES DEL DIA 06/22/2018SPYRAL - GESTION ADMINISTRATIVA"/>
    <n v="392.89"/>
    <n v="0"/>
    <s v="NEGOCIOS"/>
    <x v="1"/>
  </r>
  <r>
    <n v="91"/>
    <d v="2018-06-26T00:00:00"/>
    <x v="2"/>
    <x v="2"/>
    <x v="0"/>
    <s v="IMAGEN CORPORATIVA"/>
    <s v="VIATICOS 2"/>
    <s v="TRANSACCIONES DEL DIA 06/26/2018SPYRAL - GESTION ADMINISTRATIVA"/>
    <n v="85"/>
    <n v="0"/>
    <s v="NEGOCIOS"/>
    <x v="1"/>
  </r>
  <r>
    <n v="91"/>
    <d v="2018-06-26T00:00:00"/>
    <x v="2"/>
    <x v="2"/>
    <x v="0"/>
    <s v="IMAGEN CORPORATIVA"/>
    <s v="VIATICOS"/>
    <s v="TRANSACCIONES DEL DIA 06/26/2018SPYRAL - GESTION ADMINISTRATIVA"/>
    <n v="13.99"/>
    <n v="0"/>
    <s v="NEGOCIOS"/>
    <x v="1"/>
  </r>
  <r>
    <n v="91"/>
    <d v="2018-06-29T00:00:00"/>
    <x v="2"/>
    <x v="2"/>
    <x v="0"/>
    <s v="IMAGEN CORPORATIVA"/>
    <s v="VIATICOS"/>
    <s v="TRANSACCIONES DEL DIA 06/29/2018SPYRAL - GESTION ADMINISTRATIVA"/>
    <n v="10"/>
    <n v="0"/>
    <s v="NEGOCIOS"/>
    <x v="1"/>
  </r>
  <r>
    <n v="91"/>
    <d v="2018-07-06T00:00:00"/>
    <x v="6"/>
    <x v="6"/>
    <x v="0"/>
    <s v="IMAGEN CORPORATIVA"/>
    <s v="VIATICOS 2"/>
    <s v="TRANSACCIONES DEL DIA 07/06/2018SPYRAL - GESTION ADMINISTRATIVA"/>
    <n v="43.49"/>
    <n v="0"/>
    <s v="NEGOCIOS"/>
    <x v="1"/>
  </r>
  <r>
    <n v="91"/>
    <d v="2018-07-23T00:00:00"/>
    <x v="6"/>
    <x v="6"/>
    <x v="0"/>
    <s v="IMAGEN CORPORATIVA"/>
    <s v="VIATICOS 2"/>
    <s v="TRANSACCIONES DEL DIA 07/23/2018SPYRAL - GESTION ADMINISTRATIVA"/>
    <n v="62.73"/>
    <n v="0"/>
    <s v="NEGOCIOS"/>
    <x v="1"/>
  </r>
  <r>
    <n v="91"/>
    <d v="2018-07-30T00:00:00"/>
    <x v="6"/>
    <x v="6"/>
    <x v="0"/>
    <s v="IMAGEN CORPORATIVA"/>
    <s v="VIATICOS"/>
    <s v="TRANSACCIONES DEL DIA 07/30/2018SPYRAL - GESTION ADMINISTRATIVA"/>
    <n v="10"/>
    <n v="0"/>
    <s v="NEGOCIOS"/>
    <x v="1"/>
  </r>
  <r>
    <n v="91"/>
    <d v="2018-08-08T00:00:00"/>
    <x v="3"/>
    <x v="3"/>
    <x v="0"/>
    <s v="IMAGEN CORPORATIVA"/>
    <s v="VIATICOS"/>
    <s v="TRANSACCIONES DEL DIA 08/08/2018SPYRAL - GESTION ADMINISTRATIVA"/>
    <n v="30"/>
    <n v="0"/>
    <s v="NEGOCIOS"/>
    <x v="1"/>
  </r>
  <r>
    <n v="91"/>
    <d v="2018-08-23T00:00:00"/>
    <x v="3"/>
    <x v="3"/>
    <x v="0"/>
    <s v="IMAGEN CORPORATIVA"/>
    <s v="VIATICOS"/>
    <s v="TRANSACCIONES DEL DIA 08/23/2018SPYRAL - GESTION ADMINISTRATIVA"/>
    <n v="21.65"/>
    <n v="0"/>
    <s v="NEGOCIOS"/>
    <x v="1"/>
  </r>
  <r>
    <n v="91"/>
    <d v="2018-09-14T00:00:00"/>
    <x v="4"/>
    <x v="4"/>
    <x v="0"/>
    <s v="IMAGEN CORPORATIVA"/>
    <s v="VIATICOS"/>
    <s v="TRANSACCIONES DEL DIA 09/14/2018SPYRAL - GESTION ADMINISTRATIVA"/>
    <n v="10"/>
    <n v="0"/>
    <s v="NEGOCIOS"/>
    <x v="1"/>
  </r>
  <r>
    <n v="91"/>
    <d v="2018-09-27T00:00:00"/>
    <x v="4"/>
    <x v="4"/>
    <x v="0"/>
    <s v="IMAGEN CORPORATIVA"/>
    <s v="VIATICOS"/>
    <s v="TRANSACCIONES DEL DIA 09/27/2018SPYRAL - GESTION ADMINISTRATIVA"/>
    <n v="15"/>
    <n v="0"/>
    <s v="NEGOCIOS"/>
    <x v="1"/>
  </r>
  <r>
    <n v="91"/>
    <d v="2018-10-01T00:00:00"/>
    <x v="0"/>
    <x v="0"/>
    <x v="0"/>
    <s v="IMAGEN CORPORATIVA"/>
    <s v="VIATICOS"/>
    <s v="TRANSACCIONES DEL DIA 10/01/2018SPYRAL - GESTION ADMINISTRATIVA"/>
    <n v="8.31"/>
    <n v="0"/>
    <s v="NEGOCIOS"/>
    <x v="1"/>
  </r>
  <r>
    <n v="91"/>
    <d v="2018-11-14T00:00:00"/>
    <x v="5"/>
    <x v="5"/>
    <x v="0"/>
    <s v="IMAGEN CORPORATIVA"/>
    <s v="VIATICOS"/>
    <s v="TRANSACCIONES DEL DIA 11/14/2018SPYRAL - GESTION ADMINISTRATIVA"/>
    <n v="10"/>
    <n v="0"/>
    <s v="NEGOCIOS"/>
    <x v="1"/>
  </r>
  <r>
    <n v="91"/>
    <d v="2018-11-19T00:00:00"/>
    <x v="5"/>
    <x v="5"/>
    <x v="0"/>
    <s v="IMAGEN CORPORATIVA"/>
    <s v="VIATICOS"/>
    <s v="TRANSACCIONES DEL DIA 11/19/2018SPYRAL - GESTION ADMINISTRATIVA"/>
    <n v="5"/>
    <n v="0"/>
    <s v="NEGOCIOS"/>
    <x v="1"/>
  </r>
  <r>
    <n v="91"/>
    <d v="2018-12-05T00:00:00"/>
    <x v="1"/>
    <x v="1"/>
    <x v="0"/>
    <s v="IMAGEN CORPORATIVA"/>
    <s v="VIATICOS"/>
    <s v="TRANSACCIONES DEL DIA 12/05/2018SPYRAL - GESTION ADMINISTRATIVA"/>
    <n v="10"/>
    <n v="0"/>
    <s v="NEGOCIOS"/>
    <x v="1"/>
  </r>
  <r>
    <n v="91"/>
    <d v="2018-12-06T00:00:00"/>
    <x v="1"/>
    <x v="1"/>
    <x v="0"/>
    <s v="IMAGEN CORPORATIVA"/>
    <s v="VIATICOS"/>
    <s v="TRANSACCIONES DEL DIA 12/06/2018SPYRAL - GESTION ADMINISTRATIVA"/>
    <n v="10"/>
    <n v="0"/>
    <s v="NEGOCIOS"/>
    <x v="1"/>
  </r>
  <r>
    <n v="91"/>
    <d v="2018-12-07T00:00:00"/>
    <x v="1"/>
    <x v="1"/>
    <x v="0"/>
    <s v="IMAGEN CORPORATIVA"/>
    <s v="VIATICOS"/>
    <s v="TRANSACCIONES DEL DIA 12/07/2018SPYRAL - GESTION ADMINISTRATIVA"/>
    <n v="80.66"/>
    <n v="0"/>
    <s v="NEGOCIOS"/>
    <x v="1"/>
  </r>
  <r>
    <n v="91"/>
    <d v="2018-12-31T00:00:00"/>
    <x v="1"/>
    <x v="1"/>
    <x v="0"/>
    <s v="IMAGEN CORPORATIVA"/>
    <s v="CIERRE DE ANIO FISCAL"/>
    <s v="CIERRE_DE_CTAS_NOMINALES"/>
    <n v="0"/>
    <n v="8574.39"/>
    <s v="NEGOCIOS"/>
    <x v="1"/>
  </r>
  <r>
    <n v="95"/>
    <d v="2018-10-23T00:00:00"/>
    <x v="0"/>
    <x v="0"/>
    <x v="0"/>
    <s v="ADMINISTRACION DE SUCURSALES"/>
    <s v="OTROS EGRESOS 18"/>
    <s v="OTROS EGRESOS 1.P.O (OR:95/DES:95 TRN:86 PERF:300086 CAU: 18"/>
    <n v="2.7"/>
    <n v="0"/>
    <s v="BOULEVARD EL DORADO"/>
    <x v="1"/>
  </r>
  <r>
    <n v="95"/>
    <d v="2018-12-17T00:00:00"/>
    <x v="1"/>
    <x v="1"/>
    <x v="0"/>
    <s v="ADMINISTRACION DE SUCURSALES"/>
    <s v="OTROS EGRESOS 18"/>
    <s v="OTROS EGRESOS 1.P.O (OR:95/DES:95 TRN:86 PERF:300086 CAU: 18"/>
    <n v="3.6"/>
    <n v="0"/>
    <s v="BOULEVARD EL DORADO"/>
    <x v="1"/>
  </r>
  <r>
    <n v="95"/>
    <d v="2018-12-31T00:00:00"/>
    <x v="1"/>
    <x v="1"/>
    <x v="0"/>
    <s v="ADMINISTRACION DE SUCURSALES"/>
    <s v="CIERRE DE ANIO FISCAL"/>
    <s v="CIERRE_DE_CTAS_NOMINALES"/>
    <n v="0"/>
    <n v="62.7"/>
    <s v="BOULEVARD EL DORADO"/>
    <x v="1"/>
  </r>
  <r>
    <n v="95"/>
    <d v="2018-12-31T00:00:00"/>
    <x v="1"/>
    <x v="1"/>
    <x v="0"/>
    <s v="CAJA"/>
    <s v="CIERRE DE ANIO FISCAL"/>
    <s v="CIERRE_DE_CTAS_NOMINALES"/>
    <n v="0"/>
    <n v="113.1"/>
    <s v="BOULEVARD EL DORADO"/>
    <x v="1"/>
  </r>
  <r>
    <n v="97"/>
    <d v="2018-07-18T00:00:00"/>
    <x v="6"/>
    <x v="6"/>
    <x v="0"/>
    <s v="ADMINISTRACION DE SUCURSALES"/>
    <s v="OTROS EGRESOS 18"/>
    <s v="OTROS EGRESOS 1.P.O (OR:97/DES:97 TRN:86 PERF:300086 CAU: 18"/>
    <n v="17.149999999999999"/>
    <n v="0"/>
    <s v="SAN SEBASTIAN"/>
    <x v="1"/>
  </r>
  <r>
    <n v="97"/>
    <d v="2018-09-21T00:00:00"/>
    <x v="4"/>
    <x v="4"/>
    <x v="0"/>
    <s v="ADMINISTRACION DE SUCURSALES"/>
    <s v="OTROS EGRESOS 18"/>
    <s v="OTROS EGRESOS 1.P.O (OR:97/DES:97 TRN:86 PERF:300086 CAU: 18"/>
    <n v="3"/>
    <n v="0"/>
    <s v="SAN SEBASTIAN"/>
    <x v="1"/>
  </r>
  <r>
    <n v="97"/>
    <d v="2018-09-24T00:00:00"/>
    <x v="4"/>
    <x v="4"/>
    <x v="0"/>
    <s v="ADMINISTRACION DE SUCURSALES"/>
    <s v="OTROS EGRESOS 18"/>
    <s v="OTROS EGRESOS 1.P.O (OR:97/DES:97 TRN:86 PERF:300086 CAU: 18"/>
    <n v="3"/>
    <n v="0"/>
    <s v="SAN SEBASTIAN"/>
    <x v="1"/>
  </r>
  <r>
    <n v="97"/>
    <d v="2018-10-02T00:00:00"/>
    <x v="0"/>
    <x v="0"/>
    <x v="0"/>
    <s v="ADMINISTRACION DE SUCURSALES"/>
    <s v="OTROS EGRESOS 18"/>
    <s v="OTROS EGRESOS 1.P.O (OR:97/DES:97 TRN:86 PERF:300086 CAU: 18"/>
    <n v="2.4"/>
    <n v="0"/>
    <s v="SAN SEBASTIAN"/>
    <x v="1"/>
  </r>
  <r>
    <n v="97"/>
    <d v="2018-10-11T00:00:00"/>
    <x v="0"/>
    <x v="0"/>
    <x v="0"/>
    <s v="ADMINISTRACION DE SUCURSALES"/>
    <s v="OTROS EGRESOS 18"/>
    <s v="OTROS EGRESOS 1.P.O (OR:97/DES:97 TRN:86 PERF:300086 CAU: 18"/>
    <n v="3.6"/>
    <n v="0"/>
    <s v="SAN SEBASTIAN"/>
    <x v="1"/>
  </r>
  <r>
    <n v="97"/>
    <d v="2018-10-12T00:00:00"/>
    <x v="0"/>
    <x v="0"/>
    <x v="0"/>
    <s v="ADMINISTRACION DE SUCURSALES"/>
    <s v="OTROS EGRESOS 18"/>
    <s v="OTROS EGRESOS 1.P.O (OR:97/DES:97 TRN:86 PERF:300086 CAU: 18"/>
    <n v="1.8"/>
    <n v="0"/>
    <s v="SAN SEBASTIAN"/>
    <x v="1"/>
  </r>
  <r>
    <n v="97"/>
    <d v="2018-10-19T00:00:00"/>
    <x v="0"/>
    <x v="0"/>
    <x v="0"/>
    <s v="ADMINISTRACION DE SUCURSALES"/>
    <s v="OTROS EGRESOS 18"/>
    <s v="OTROS EGRESOS 1.P.O (OR:97/DES:97 TRN:86 PERF:300086 CAU: 18"/>
    <n v="1.8"/>
    <n v="0"/>
    <s v="SAN SEBASTIAN"/>
    <x v="1"/>
  </r>
  <r>
    <n v="97"/>
    <d v="2018-12-12T00:00:00"/>
    <x v="1"/>
    <x v="1"/>
    <x v="0"/>
    <s v="ADMINISTRACION DE SUCURSALES"/>
    <s v="OTROS EGRESOS 18"/>
    <s v="OTROS EGRESOS 1.P.O (OR:97/DES:97 TRN:86 PERF:300086 CAU: 18"/>
    <n v="1.1000000000000001"/>
    <n v="0"/>
    <s v="SAN SEBASTIAN"/>
    <x v="1"/>
  </r>
  <r>
    <n v="97"/>
    <d v="2018-12-18T00:00:00"/>
    <x v="1"/>
    <x v="1"/>
    <x v="0"/>
    <s v="ADMINISTRACION DE SUCURSALES"/>
    <s v="OTROS EGRESOS 18"/>
    <s v="OTROS EGRESOS 1.P.O (OR:97/DES:97 TRN:86 PERF:300086 CAU: 18"/>
    <n v="1.8"/>
    <n v="0"/>
    <s v="SAN SEBASTIAN"/>
    <x v="1"/>
  </r>
  <r>
    <n v="97"/>
    <d v="2018-12-31T00:00:00"/>
    <x v="1"/>
    <x v="1"/>
    <x v="0"/>
    <s v="ADMINISTRACION DE SUCURSALES"/>
    <s v="CIERRE DE ANIO FISCAL"/>
    <s v="CIERRE_DE_CTAS_NOMINALES"/>
    <n v="0"/>
    <n v="59.7"/>
    <s v="SAN SEBASTIAN"/>
    <x v="1"/>
  </r>
  <r>
    <n v="98"/>
    <d v="2018-06-01T00:00:00"/>
    <x v="2"/>
    <x v="2"/>
    <x v="0"/>
    <s v="ADMINISTRACION DE SUCURSALES"/>
    <s v="NC VIATICOS"/>
    <s v="TRANSACCIONES DEL DIA 06/01/2018SPYRAL - GESTION ADMINISTRATIVA"/>
    <n v="47"/>
    <n v="0"/>
    <s v="SANTIAGO INTERAMERICANA"/>
    <x v="1"/>
  </r>
  <r>
    <n v="98"/>
    <d v="2018-06-06T00:00:00"/>
    <x v="2"/>
    <x v="2"/>
    <x v="0"/>
    <s v="ADMINISTRACION DE SUCURSALES"/>
    <s v="VIATICOS"/>
    <s v="TRANSACCIONES DEL DIA 06/06/2018SPYRAL - GESTION ADMINISTRATIVA"/>
    <n v="30"/>
    <n v="0"/>
    <s v="SANTIAGO INTERAMERICANA"/>
    <x v="1"/>
  </r>
  <r>
    <n v="98"/>
    <d v="2018-07-23T00:00:00"/>
    <x v="6"/>
    <x v="6"/>
    <x v="0"/>
    <s v="ADMINISTRACION DE SUCURSALES"/>
    <s v="VIATICOS"/>
    <s v="TRANSACCIONES DEL DIA 07/23/2018SPYRAL - GESTION ADMINISTRATIVA"/>
    <n v="130"/>
    <n v="0"/>
    <s v="SANTIAGO INTERAMERICANA"/>
    <x v="1"/>
  </r>
  <r>
    <n v="98"/>
    <d v="2018-09-26T00:00:00"/>
    <x v="4"/>
    <x v="4"/>
    <x v="0"/>
    <s v="ADMINISTRACION DE SUCURSALES"/>
    <s v="VIATICOS"/>
    <s v="TRANSACCIONES DEL DIA 09/26/2018SPYRAL - GESTION ADMINISTRATIVA"/>
    <n v="30"/>
    <n v="0"/>
    <s v="SANTIAGO INTERAMERICANA"/>
    <x v="1"/>
  </r>
  <r>
    <n v="98"/>
    <d v="2018-10-16T00:00:00"/>
    <x v="0"/>
    <x v="0"/>
    <x v="0"/>
    <s v="ADMINISTRACION DE SUCURSALES"/>
    <s v="NC VIATICOS"/>
    <s v="TRANSACCIONES DEL DIA 10/16/2018SPYRAL - GESTION ADMINISTRATIVA"/>
    <n v="30.24"/>
    <n v="0"/>
    <s v="SANTIAGO INTERAMERICANA"/>
    <x v="1"/>
  </r>
  <r>
    <n v="98"/>
    <d v="2018-12-01T00:00:00"/>
    <x v="1"/>
    <x v="1"/>
    <x v="0"/>
    <s v="ADMINISTRACION DE SUCURSALES"/>
    <s v="VIATICOS"/>
    <s v="TRANSACCIONES DEL DIA 12/01/2018SPYRAL - GESTION ADMINISTRATIVA"/>
    <n v="137.5"/>
    <n v="0"/>
    <s v="SANTIAGO INTERAMERICANA"/>
    <x v="1"/>
  </r>
  <r>
    <n v="98"/>
    <d v="2018-12-04T00:00:00"/>
    <x v="1"/>
    <x v="1"/>
    <x v="0"/>
    <s v="ADMINISTRACION DE SUCURSALES"/>
    <s v="NC VIATICOS"/>
    <s v="TRANSACCIONES DEL DIA 12/04/2018SPYRAL - GESTION ADMINISTRATIVA"/>
    <n v="42.84"/>
    <n v="0"/>
    <s v="SANTIAGO INTERAMERICANA"/>
    <x v="1"/>
  </r>
  <r>
    <n v="98"/>
    <d v="2018-12-13T00:00:00"/>
    <x v="1"/>
    <x v="1"/>
    <x v="0"/>
    <s v="ADMINISTRACION DE SUCURSALES"/>
    <s v="VIATICOS"/>
    <s v="TRANSACCIONES DEL DIA 12/13/2018SPYRAL - GESTION ADMINISTRATIVA"/>
    <n v="137.5"/>
    <n v="0"/>
    <s v="SANTIAGO INTERAMERICANA"/>
    <x v="1"/>
  </r>
  <r>
    <n v="98"/>
    <d v="2018-12-31T00:00:00"/>
    <x v="1"/>
    <x v="1"/>
    <x v="0"/>
    <s v="ADMINISTRACION DE SUCURSALES"/>
    <s v="CIERRE DE ANIO FISCAL"/>
    <s v="CIERRE_DE_CTAS_NOMINALES"/>
    <n v="0"/>
    <n v="869.69"/>
    <s v="SANTIAGO INTERAMERICANA"/>
    <x v="1"/>
  </r>
  <r>
    <n v="99"/>
    <d v="2018-08-24T00:00:00"/>
    <x v="3"/>
    <x v="3"/>
    <x v="0"/>
    <s v="ADMINISTRACION DE SUCURSALES"/>
    <s v="VIATICOS"/>
    <s v="TRANSACCIONES DEL DIA 08/24/2018SPYRAL - GESTION ADMINISTRATIVA"/>
    <n v="12"/>
    <n v="0"/>
    <s v="CIUDAD DEL SABER"/>
    <x v="1"/>
  </r>
  <r>
    <n v="99"/>
    <d v="2018-10-09T00:00:00"/>
    <x v="0"/>
    <x v="0"/>
    <x v="0"/>
    <s v="ADMINISTRACION DE SUCURSALES"/>
    <s v="OTROS EGRESOS 18"/>
    <s v="OTROS EGRESOS 1.P.O (OR:99/DES:99 TRN:86 PERF:300086 CAU: 18"/>
    <n v="12"/>
    <n v="0"/>
    <s v="CIUDAD DEL SABER"/>
    <x v="1"/>
  </r>
  <r>
    <n v="99"/>
    <d v="2018-12-03T00:00:00"/>
    <x v="1"/>
    <x v="1"/>
    <x v="0"/>
    <s v="ADMINISTRACION DE SUCURSALES"/>
    <s v="NC VIATICOS"/>
    <s v="TRANSACCIONES DEL DIA 12/03/2018SPYRAL - GESTION ADMINISTRATIVA"/>
    <n v="0"/>
    <n v="54"/>
    <s v="CIUDAD DEL SABER"/>
    <x v="1"/>
  </r>
  <r>
    <n v="99"/>
    <d v="2018-12-31T00:00:00"/>
    <x v="1"/>
    <x v="1"/>
    <x v="0"/>
    <s v="ADMINISTRACION DE SUCURSALES"/>
    <s v="CIERRE DE ANIO FISCAL"/>
    <s v="CIERRE_DE_CTAS_NOMINALES"/>
    <n v="0"/>
    <n v="2.5"/>
    <s v="CIUDAD DEL SABER"/>
    <x v="1"/>
  </r>
  <r>
    <n v="101"/>
    <d v="2018-06-12T00:00:00"/>
    <x v="2"/>
    <x v="2"/>
    <x v="0"/>
    <s v="ADMINISTRACION DE SUCURSALES"/>
    <s v="OTROS EGRESOS 18"/>
    <s v="OTROS EGRESOS 1.P.O (OR:101/DES:101 TRN:86 PERF:300086 CAU: 18"/>
    <n v="16.649999999999999"/>
    <n v="0"/>
    <s v="VILLA ZAITA"/>
    <x v="1"/>
  </r>
  <r>
    <n v="101"/>
    <d v="2018-06-16T00:00:00"/>
    <x v="2"/>
    <x v="2"/>
    <x v="0"/>
    <s v="ADMINISTRACION DE SUCURSALES"/>
    <s v="OTROS EGRESOS 18"/>
    <s v="OTROS EGRESOS 1.P.O (OR:101/DES:101 TRN:86 PERF:300086 CAU: 18"/>
    <n v="22.2"/>
    <n v="0"/>
    <s v="VILLA ZAITA"/>
    <x v="1"/>
  </r>
  <r>
    <n v="101"/>
    <d v="2018-07-06T00:00:00"/>
    <x v="6"/>
    <x v="6"/>
    <x v="0"/>
    <s v="ADMINISTRACION DE SUCURSALES"/>
    <s v="OTROS EGRESOS 18"/>
    <s v="OTROS EGRESOS 1.P.O (OR:101/DES:101 TRN:86 PERF:300086 CAU: 18"/>
    <n v="5.9"/>
    <n v="0"/>
    <s v="VILLA ZAITA"/>
    <x v="1"/>
  </r>
  <r>
    <n v="101"/>
    <d v="2018-07-24T00:00:00"/>
    <x v="6"/>
    <x v="6"/>
    <x v="0"/>
    <s v="ADMINISTRACION DE SUCURSALES"/>
    <s v="OTROS EGRESOS 18"/>
    <s v="OTROS EGRESOS 1.P.O (OR:101/DES:101 TRN:86 PERF:300086 CAU: 18"/>
    <n v="10.7"/>
    <n v="0"/>
    <s v="VILLA ZAITA"/>
    <x v="1"/>
  </r>
  <r>
    <n v="101"/>
    <d v="2018-08-09T00:00:00"/>
    <x v="3"/>
    <x v="3"/>
    <x v="0"/>
    <s v="ADMINISTRACION DE SUCURSALES"/>
    <s v="OTROS EGRESOS 18"/>
    <s v="OTROS EGRESOS 1.P.O (OR:101/DES:101 TRN:86 PERF:300086 CAU: 18"/>
    <n v="12"/>
    <n v="0"/>
    <s v="VILLA ZAITA"/>
    <x v="1"/>
  </r>
  <r>
    <n v="101"/>
    <d v="2018-12-31T00:00:00"/>
    <x v="1"/>
    <x v="1"/>
    <x v="0"/>
    <s v="ADMINISTRACION DE SUCURSALES"/>
    <s v="CIERRE DE ANIO FISCAL"/>
    <s v="CIERRE_DE_CTAS_NOMINALES"/>
    <n v="0"/>
    <n v="96.1"/>
    <s v="VILLA ZAITA"/>
    <x v="1"/>
  </r>
  <r>
    <n v="102"/>
    <d v="2018-08-21T00:00:00"/>
    <x v="3"/>
    <x v="3"/>
    <x v="0"/>
    <s v="ADMINISTRACION DE SUCURSALES"/>
    <s v="OTROS EGRESOS 18"/>
    <s v="OTROS EGRESOS 1.P.O (OR:102/DES:102 TRN:86 PERF:300086 CAU: 18"/>
    <n v="1100"/>
    <n v="0"/>
    <s v="AZUERO TERMINAL PLAZA"/>
    <x v="1"/>
  </r>
  <r>
    <n v="102"/>
    <d v="2018-08-24T00:00:00"/>
    <x v="3"/>
    <x v="3"/>
    <x v="0"/>
    <s v="ADMINISTRACION DE SUCURSALES"/>
    <s v="EL 21 DE AGOSTO SE SACO EL PRESUPUESTO DE FISTAS PATRIAS POR CAU"/>
    <s v="REGISTRO DE ENTRADA DE CAJA"/>
    <n v="0"/>
    <n v="1100"/>
    <s v="AZUERO TERMINAL PLAZA"/>
    <x v="1"/>
  </r>
  <r>
    <n v="102"/>
    <d v="2018-10-01T00:00:00"/>
    <x v="0"/>
    <x v="0"/>
    <x v="0"/>
    <s v="ADMINISTRACION DE SUCURSALES"/>
    <s v="VIATICOS"/>
    <s v="TRANSACCIONES DEL DIA 10/01/2018SPYRAL - GESTION ADMINISTRATIVA"/>
    <n v="237.9"/>
    <n v="0"/>
    <s v="AZUERO TERMINAL PLAZA"/>
    <x v="1"/>
  </r>
  <r>
    <n v="102"/>
    <d v="2018-10-11T00:00:00"/>
    <x v="0"/>
    <x v="0"/>
    <x v="0"/>
    <s v="ADMINISTRACION DE SUCURSALES"/>
    <s v="VIATICOS"/>
    <s v="TRANSACCIONES DEL DIA 10/11/2018SPYRAL - GESTION ADMINISTRATIVA"/>
    <n v="237.9"/>
    <n v="0"/>
    <s v="AZUERO TERMINAL PLAZA"/>
    <x v="1"/>
  </r>
  <r>
    <n v="102"/>
    <d v="2018-12-31T00:00:00"/>
    <x v="1"/>
    <x v="1"/>
    <x v="0"/>
    <s v="ADMINISTRACION DE SUCURSALES"/>
    <s v="CIERRE DE ANIO FISCAL"/>
    <s v="CIERRE_DE_CTAS_NOMINALES"/>
    <n v="0"/>
    <n v="489.8"/>
    <s v="AZUERO TERMINAL PLAZA"/>
    <x v="1"/>
  </r>
  <r>
    <n v="102"/>
    <d v="2018-07-25T00:00:00"/>
    <x v="6"/>
    <x v="6"/>
    <x v="0"/>
    <s v="SERVICIOS PERSONALES"/>
    <s v="VIATICOS"/>
    <s v="TRANSACCIONES DEL DIA 07/25/2018SPYRAL - GESTION ADMINISTRATIVA"/>
    <n v="182"/>
    <n v="0"/>
    <s v="AZUERO TERMINAL PLAZA"/>
    <x v="1"/>
  </r>
  <r>
    <n v="102"/>
    <d v="2018-12-31T00:00:00"/>
    <x v="1"/>
    <x v="1"/>
    <x v="0"/>
    <s v="SERVICIOS PERSONALES"/>
    <s v="CIERRE DE ANIO FISCAL"/>
    <s v="CIERRE_DE_CTAS_NOMINALES"/>
    <n v="0"/>
    <n v="182"/>
    <s v="AZUERO TERMINAL PLAZA"/>
    <x v="1"/>
  </r>
  <r>
    <n v="103"/>
    <d v="2018-07-12T00:00:00"/>
    <x v="6"/>
    <x v="6"/>
    <x v="0"/>
    <s v="ADMINISTRACION DE SUCURSALES"/>
    <s v="OTROS EGRESOS 18"/>
    <s v="OTROS EGRESOS 1.P.O (OR:103/DES:103 TRN:86 PERF:300086 CAU: 18"/>
    <n v="3"/>
    <n v="0"/>
    <s v="TOWN CENTER COSTA DEL ESTE"/>
    <x v="1"/>
  </r>
  <r>
    <n v="103"/>
    <d v="2018-12-14T00:00:00"/>
    <x v="1"/>
    <x v="1"/>
    <x v="0"/>
    <s v="ADMINISTRACION DE SUCURSALES"/>
    <s v="OTROS EGRESOS 18"/>
    <s v="OTROS EGRESOS 1.P.O (OR:103/DES:103 TRN:86 PERF:300086 CAU: 18"/>
    <n v="6.5"/>
    <n v="0"/>
    <s v="TOWN CENTER COSTA DEL ESTE"/>
    <x v="1"/>
  </r>
  <r>
    <n v="103"/>
    <d v="2018-12-31T00:00:00"/>
    <x v="1"/>
    <x v="1"/>
    <x v="0"/>
    <s v="ADMINISTRACION DE SUCURSALES"/>
    <s v="CIERRE DE ANIO FISCAL"/>
    <s v="CIERRE_DE_CTAS_NOMINALES"/>
    <n v="0"/>
    <n v="20.45"/>
    <s v="TOWN CENTER COSTA DEL ESTE"/>
    <x v="1"/>
  </r>
  <r>
    <n v="125"/>
    <d v="2018-08-14T00:00:00"/>
    <x v="3"/>
    <x v="3"/>
    <x v="0"/>
    <s v="ADMINISTRACION DE SUCURSALES"/>
    <s v="VIATICOS"/>
    <s v="TRANSACCIONES DEL DIA 08/14/2018SPYRAL - GESTION ADMINISTRATIVA"/>
    <n v="9.5"/>
    <n v="0"/>
    <s v="COSTA VERDE"/>
    <x v="1"/>
  </r>
  <r>
    <n v="125"/>
    <d v="2018-08-16T00:00:00"/>
    <x v="3"/>
    <x v="3"/>
    <x v="0"/>
    <s v="ADMINISTRACION DE SUCURSALES"/>
    <s v="OTROS EGRESOS 18"/>
    <s v="OTROS EGRESOS 1.P.O (OR:125/DES:125 TRN:86 PERF:300086 CAU: 18"/>
    <n v="4.5"/>
    <n v="0"/>
    <s v="COSTA VERDE"/>
    <x v="1"/>
  </r>
  <r>
    <n v="125"/>
    <d v="2018-09-03T00:00:00"/>
    <x v="4"/>
    <x v="4"/>
    <x v="0"/>
    <s v="ADMINISTRACION DE SUCURSALES"/>
    <s v="OTROS EGRESOS 18"/>
    <s v="OTROS EGRESOS 1.P.O (OR:125/DES:125 TRN:86 PERF:300086 CAU: 18"/>
    <n v="25"/>
    <n v="0"/>
    <s v="COSTA VERDE"/>
    <x v="1"/>
  </r>
  <r>
    <n v="125"/>
    <d v="2018-09-07T00:00:00"/>
    <x v="4"/>
    <x v="4"/>
    <x v="0"/>
    <s v="ADMINISTRACION DE SUCURSALES"/>
    <s v="OTROS EGRESOS 18"/>
    <s v="OTROS EGRESOS 1.P.O (OR:125/DES:125 TRN:86 PERF:300086 CAU: 18"/>
    <n v="4.5"/>
    <n v="0"/>
    <s v="COSTA VERDE"/>
    <x v="1"/>
  </r>
  <r>
    <n v="125"/>
    <d v="2018-09-14T00:00:00"/>
    <x v="4"/>
    <x v="4"/>
    <x v="0"/>
    <s v="ADMINISTRACION DE SUCURSALES"/>
    <s v="OTROS EGRESOS 18"/>
    <s v="OTROS EGRESOS 1.P.O (OR:125/DES:125 TRN:86 PERF:300086 CAU: 18"/>
    <n v="9.75"/>
    <n v="0"/>
    <s v="COSTA VERDE"/>
    <x v="1"/>
  </r>
  <r>
    <n v="125"/>
    <d v="2018-10-05T00:00:00"/>
    <x v="0"/>
    <x v="0"/>
    <x v="0"/>
    <s v="ADMINISTRACION DE SUCURSALES"/>
    <s v="OTROS EGRESOS 18"/>
    <s v="OTROS EGRESOS 1.P.O (OR:125/DES:125 TRN:86 PERF:300086 CAU: 18"/>
    <n v="4.5"/>
    <n v="0"/>
    <s v="COSTA VERDE"/>
    <x v="1"/>
  </r>
  <r>
    <n v="125"/>
    <d v="2018-10-09T00:00:00"/>
    <x v="0"/>
    <x v="0"/>
    <x v="0"/>
    <s v="ADMINISTRACION DE SUCURSALES"/>
    <s v="OTROS EGRESOS 18"/>
    <s v="OTROS EGRESOS 1.P.O (OR:125/DES:125 TRN:86 PERF:300086 CAU: 18"/>
    <n v="9.75"/>
    <n v="0"/>
    <s v="COSTA VERDE"/>
    <x v="1"/>
  </r>
  <r>
    <n v="125"/>
    <d v="2018-11-16T00:00:00"/>
    <x v="5"/>
    <x v="5"/>
    <x v="0"/>
    <s v="ADMINISTRACION DE SUCURSALES"/>
    <s v="OTROS EGRESOS 18"/>
    <s v="OTROS EGRESOS 1.P.O (OR:125/DES:125 TRN:86 PERF:300086 CAU: 18"/>
    <n v="4.5"/>
    <n v="0"/>
    <s v="COSTA VERDE"/>
    <x v="1"/>
  </r>
  <r>
    <n v="125"/>
    <d v="2018-12-07T00:00:00"/>
    <x v="1"/>
    <x v="1"/>
    <x v="0"/>
    <s v="ADMINISTRACION DE SUCURSALES"/>
    <s v="VIATICOS"/>
    <s v="TRANSACCIONES DEL DIA 12/07/2018SPYRAL - GESTION ADMINISTRATIVA"/>
    <n v="19"/>
    <n v="0"/>
    <s v="COSTA VERDE"/>
    <x v="1"/>
  </r>
  <r>
    <n v="125"/>
    <d v="2018-12-31T00:00:00"/>
    <x v="1"/>
    <x v="1"/>
    <x v="0"/>
    <s v="ADMINISTRACION DE SUCURSALES"/>
    <s v="CIERRE DE ANIO FISCAL"/>
    <s v="CIERRE_DE_CTAS_NOMINALES"/>
    <n v="0"/>
    <n v="160.5"/>
    <s v="COSTA VERDE"/>
    <x v="1"/>
  </r>
  <r>
    <n v="131"/>
    <d v="2018-06-22T00:00:00"/>
    <x v="2"/>
    <x v="2"/>
    <x v="0"/>
    <s v="ADMINISTRACION DE SUCURSALES"/>
    <s v="OTROS EGRESOS 18"/>
    <s v="OTROS EGRESOS 1.P.O (OR:131/DES:131 TRN:86 PERF:300086 CAU: 18"/>
    <n v="3.6"/>
    <n v="0"/>
    <s v="PLAZA LOS ANGELES"/>
    <x v="1"/>
  </r>
  <r>
    <n v="131"/>
    <d v="2018-08-23T00:00:00"/>
    <x v="3"/>
    <x v="3"/>
    <x v="0"/>
    <s v="ADMINISTRACION DE SUCURSALES"/>
    <s v="OTROS EGRESOS 18"/>
    <s v="OTROS EGRESOS 1.P.O (OR:131/DES:131 TRN:86 PERF:300086 CAU: 18"/>
    <n v="1.8"/>
    <n v="0"/>
    <s v="PLAZA LOS ANGELES"/>
    <x v="1"/>
  </r>
  <r>
    <n v="131"/>
    <d v="2018-09-25T00:00:00"/>
    <x v="4"/>
    <x v="4"/>
    <x v="0"/>
    <s v="ADMINISTRACION DE SUCURSALES"/>
    <s v="OTROS EGRESOS 18"/>
    <s v="OTROS EGRESOS 1.P.O (OR:131/DES:131 TRN:86 PERF:300086 CAU: 18"/>
    <n v="10.7"/>
    <n v="0"/>
    <s v="PLAZA LOS ANGELES"/>
    <x v="1"/>
  </r>
  <r>
    <n v="131"/>
    <d v="2018-09-27T00:00:00"/>
    <x v="4"/>
    <x v="4"/>
    <x v="0"/>
    <s v="ADMINISTRACION DE SUCURSALES"/>
    <s v="OTROS EGRESOS 18"/>
    <s v="OTROS EGRESOS 1.P.O (OR:131/DES:131 TRN:86 PERF:300086 CAU: 18"/>
    <n v="6.85"/>
    <n v="0"/>
    <s v="PLAZA LOS ANGELES"/>
    <x v="1"/>
  </r>
  <r>
    <n v="131"/>
    <d v="2018-12-27T00:00:00"/>
    <x v="1"/>
    <x v="1"/>
    <x v="0"/>
    <s v="ADMINISTRACION DE SUCURSALES"/>
    <s v="OTROS EGRESOS 18"/>
    <s v="OTROS EGRESOS 1.P.O (OR:131/DES:131 TRN:86 PERF:300086 CAU: 18"/>
    <n v="16.399999999999999"/>
    <n v="0"/>
    <s v="PLAZA LOS ANGELES"/>
    <x v="1"/>
  </r>
  <r>
    <n v="131"/>
    <d v="2018-12-28T00:00:00"/>
    <x v="1"/>
    <x v="1"/>
    <x v="0"/>
    <s v="ADMINISTRACION DE SUCURSALES"/>
    <s v="OTROS EGRESOS 18"/>
    <s v="OTROS EGRESOS 1.P.O (OR:131/DES:131 TRN:86 PERF:300086 CAU: 18"/>
    <n v="3.6"/>
    <n v="0"/>
    <s v="PLAZA LOS ANGELES"/>
    <x v="1"/>
  </r>
  <r>
    <n v="131"/>
    <d v="2018-12-31T00:00:00"/>
    <x v="1"/>
    <x v="1"/>
    <x v="0"/>
    <s v="ADMINISTRACION DE SUCURSALES"/>
    <s v="CIERRE DE ANIO FISCAL"/>
    <s v="CIERRE_DE_CTAS_NOMINALES"/>
    <n v="0"/>
    <n v="71.75"/>
    <s v="PLAZA LOS ANGELES"/>
    <x v="1"/>
  </r>
  <r>
    <n v="131"/>
    <d v="2018-08-27T00:00:00"/>
    <x v="3"/>
    <x v="3"/>
    <x v="0"/>
    <s v="CAJA"/>
    <s v="O/ING. EFECTIVO 18"/>
    <s v="O/ING. EFECTIVO 1.P.O (OR:131/DES:131 TRN:32 PERF:300032E CAU: 1"/>
    <n v="0"/>
    <n v="6.85"/>
    <s v="PLAZA LOS ANGELES"/>
    <x v="1"/>
  </r>
  <r>
    <n v="131"/>
    <d v="2018-08-29T00:00:00"/>
    <x v="3"/>
    <x v="3"/>
    <x v="0"/>
    <s v="CAJA"/>
    <s v="CORRIGE DIFERENCIA EN RECHAZO MODULO DE CONTABILIDAD"/>
    <s v="PARA REGISTRAR CAJA"/>
    <n v="6.85"/>
    <n v="0"/>
    <s v="PLAZA LOS ANGELES"/>
    <x v="1"/>
  </r>
  <r>
    <n v="131"/>
    <d v="2018-08-29T00:00:00"/>
    <x v="3"/>
    <x v="3"/>
    <x v="0"/>
    <s v="CAJA"/>
    <s v="INGRESO DE PAGO DE VIATICO DEL 27 DE AGOSTO DE 2018"/>
    <s v="PARA REGISTRAR CAJA"/>
    <n v="6.85"/>
    <n v="0"/>
    <s v="PLAZA LOS ANGELES"/>
    <x v="1"/>
  </r>
  <r>
    <n v="131"/>
    <d v="2018-12-31T00:00:00"/>
    <x v="1"/>
    <x v="1"/>
    <x v="0"/>
    <s v="CAJA"/>
    <s v="CIERRE DE ANIO FISCAL"/>
    <s v="CIERRE_DE_CTAS_NOMINALES"/>
    <n v="0"/>
    <n v="6.85"/>
    <s v="PLAZA LOS ANGELES"/>
    <x v="1"/>
  </r>
  <r>
    <n v="157"/>
    <d v="2018-08-10T00:00:00"/>
    <x v="3"/>
    <x v="3"/>
    <x v="0"/>
    <s v="ADMINISTRACION DE SUCURSALES"/>
    <s v="VIATICOS"/>
    <s v="TRANSACCIONES DEL DIA 08/10/2018SPYRAL - GESTION ADMINISTRATIVA"/>
    <n v="70"/>
    <n v="0"/>
    <s v="SAN MATEO"/>
    <x v="1"/>
  </r>
  <r>
    <n v="157"/>
    <d v="2018-12-31T00:00:00"/>
    <x v="1"/>
    <x v="1"/>
    <x v="0"/>
    <s v="ADMINISTRACION DE SUCURSALES"/>
    <s v="CIERRE DE ANIO FISCAL"/>
    <s v="CIERRE_DE_CTAS_NOMINALES"/>
    <n v="0"/>
    <n v="195"/>
    <s v="SAN MATEO"/>
    <x v="1"/>
  </r>
  <r>
    <n v="162"/>
    <d v="2018-06-01T00:00:00"/>
    <x v="2"/>
    <x v="2"/>
    <x v="0"/>
    <s v="ADMINISTRACION DE SUCURSALES"/>
    <s v="VIATICOS"/>
    <s v="TRANSACCIONES DEL DIA 06/01/2018SPYRAL - GESTION ADMINISTRATIVA"/>
    <n v="19"/>
    <n v="0"/>
    <s v="BRISAS DEL GOLF ARRAIJAN"/>
    <x v="1"/>
  </r>
  <r>
    <n v="162"/>
    <d v="2018-06-11T00:00:00"/>
    <x v="2"/>
    <x v="2"/>
    <x v="0"/>
    <s v="ADMINISTRACION DE SUCURSALES"/>
    <s v="OTROS EGRESOS 18"/>
    <s v="OTROS EGRESOS 1.P.O (OR:162/DES:162 TRN:86 PERF:300086 CAU: 18"/>
    <n v="4.5"/>
    <n v="0"/>
    <s v="BRISAS DEL GOLF ARRAIJAN"/>
    <x v="1"/>
  </r>
  <r>
    <n v="162"/>
    <d v="2018-06-28T00:00:00"/>
    <x v="2"/>
    <x v="2"/>
    <x v="0"/>
    <s v="ADMINISTRACION DE SUCURSALES"/>
    <s v="OTROS EGRESOS 18"/>
    <s v="OTROS EGRESOS 1.P.O (OR:162/DES:162 TRN:86 PERF:300086 CAU: 18"/>
    <n v="4.5"/>
    <n v="0"/>
    <s v="BRISAS DEL GOLF ARRAIJAN"/>
    <x v="1"/>
  </r>
  <r>
    <n v="162"/>
    <d v="2018-07-05T00:00:00"/>
    <x v="6"/>
    <x v="6"/>
    <x v="0"/>
    <s v="ADMINISTRACION DE SUCURSALES"/>
    <s v="OTROS EGRESOS 18"/>
    <s v="OTROS EGRESOS 1.P.O (OR:162/DES:162 TRN:86 PERF:300086 CAU: 18"/>
    <n v="4.5"/>
    <n v="0"/>
    <s v="BRISAS DEL GOLF ARRAIJAN"/>
    <x v="1"/>
  </r>
  <r>
    <n v="162"/>
    <d v="2018-07-06T00:00:00"/>
    <x v="6"/>
    <x v="6"/>
    <x v="0"/>
    <s v="ADMINISTRACION DE SUCURSALES"/>
    <s v="OTROS EGRESOS 18"/>
    <s v="OTROS EGRESOS 1.P.O (OR:162/DES:162 TRN:86 PERF:300086 CAU: 18"/>
    <n v="4.5"/>
    <n v="0"/>
    <s v="BRISAS DEL GOLF ARRAIJAN"/>
    <x v="1"/>
  </r>
  <r>
    <n v="162"/>
    <d v="2018-07-25T00:00:00"/>
    <x v="6"/>
    <x v="6"/>
    <x v="0"/>
    <s v="ADMINISTRACION DE SUCURSALES"/>
    <s v="OTROS EGRESOS 18"/>
    <s v="OTROS EGRESOS 1.P.O (OR:162/DES:162 TRN:86 PERF:300086 CAU: 18"/>
    <n v="19.5"/>
    <n v="0"/>
    <s v="BRISAS DEL GOLF ARRAIJAN"/>
    <x v="1"/>
  </r>
  <r>
    <n v="162"/>
    <d v="2018-08-01T00:00:00"/>
    <x v="3"/>
    <x v="3"/>
    <x v="0"/>
    <s v="ADMINISTRACION DE SUCURSALES"/>
    <s v="OTROS EGRESOS 18"/>
    <s v="OTROS EGRESOS 1.P.O (OR:162/DES:162 TRN:86 PERF:300086 CAU: 18"/>
    <n v="4.5"/>
    <n v="0"/>
    <s v="BRISAS DEL GOLF ARRAIJAN"/>
    <x v="1"/>
  </r>
  <r>
    <n v="162"/>
    <d v="2018-08-31T00:00:00"/>
    <x v="3"/>
    <x v="3"/>
    <x v="0"/>
    <s v="ADMINISTRACION DE SUCURSALES"/>
    <s v="OTROS EGRESOS 18"/>
    <s v="OTROS EGRESOS 1.P.O (OR:162/DES:162 TRN:86 PERF:300086 CAU: 18"/>
    <n v="4.5"/>
    <n v="0"/>
    <s v="BRISAS DEL GOLF ARRAIJAN"/>
    <x v="1"/>
  </r>
  <r>
    <n v="162"/>
    <d v="2018-09-24T00:00:00"/>
    <x v="4"/>
    <x v="4"/>
    <x v="0"/>
    <s v="ADMINISTRACION DE SUCURSALES"/>
    <s v="OTROS EGRESOS 18"/>
    <s v="OTROS EGRESOS 1.P.O (OR:162/DES:162 TRN:86 PERF:300086 CAU: 18"/>
    <n v="10.5"/>
    <n v="0"/>
    <s v="BRISAS DEL GOLF ARRAIJAN"/>
    <x v="1"/>
  </r>
  <r>
    <n v="162"/>
    <d v="2018-10-01T00:00:00"/>
    <x v="0"/>
    <x v="0"/>
    <x v="0"/>
    <s v="ADMINISTRACION DE SUCURSALES"/>
    <s v="OTROS EGRESOS 18"/>
    <s v="OTROS EGRESOS 1.P.O (OR:162/DES:162 TRN:86 PERF:300086 CAU: 18"/>
    <n v="4.5"/>
    <n v="0"/>
    <s v="BRISAS DEL GOLF ARRAIJAN"/>
    <x v="1"/>
  </r>
  <r>
    <n v="162"/>
    <d v="2018-10-04T00:00:00"/>
    <x v="0"/>
    <x v="0"/>
    <x v="0"/>
    <s v="ADMINISTRACION DE SUCURSALES"/>
    <s v="OTROS EGRESOS 18"/>
    <s v="OTROS EGRESOS 1.P.O (OR:162/DES:162 TRN:86 PERF:300086 CAU: 18"/>
    <n v="4.5"/>
    <n v="0"/>
    <s v="BRISAS DEL GOLF ARRAIJAN"/>
    <x v="1"/>
  </r>
  <r>
    <n v="162"/>
    <d v="2018-10-15T00:00:00"/>
    <x v="0"/>
    <x v="0"/>
    <x v="0"/>
    <s v="ADMINISTRACION DE SUCURSALES"/>
    <s v="OTROS EGRESOS 18"/>
    <s v="OTROS EGRESOS 1.P.O (OR:162/DES:162 TRN:86 PERF:300086 CAU: 18"/>
    <n v="10.5"/>
    <n v="0"/>
    <s v="BRISAS DEL GOLF ARRAIJAN"/>
    <x v="1"/>
  </r>
  <r>
    <n v="162"/>
    <d v="2018-10-19T00:00:00"/>
    <x v="0"/>
    <x v="0"/>
    <x v="0"/>
    <s v="ADMINISTRACION DE SUCURSALES"/>
    <s v="OTROS EGRESOS 18"/>
    <s v="OTROS EGRESOS 1.P.O (OR:162/DES:162 TRN:86 PERF:300086 CAU: 18"/>
    <n v="10.5"/>
    <n v="0"/>
    <s v="BRISAS DEL GOLF ARRAIJAN"/>
    <x v="1"/>
  </r>
  <r>
    <n v="162"/>
    <d v="2018-10-30T00:00:00"/>
    <x v="0"/>
    <x v="0"/>
    <x v="0"/>
    <s v="ADMINISTRACION DE SUCURSALES"/>
    <s v="OTROS EGRESOS 18"/>
    <s v="OTROS EGRESOS 1.P.O (OR:162/DES:162 TRN:86 PERF:300086 CAU: 18"/>
    <n v="10.5"/>
    <n v="0"/>
    <s v="BRISAS DEL GOLF ARRAIJAN"/>
    <x v="1"/>
  </r>
  <r>
    <n v="162"/>
    <d v="2018-11-20T00:00:00"/>
    <x v="5"/>
    <x v="5"/>
    <x v="0"/>
    <s v="ADMINISTRACION DE SUCURSALES"/>
    <s v="OTROS EGRESOS 18"/>
    <s v="OTROS EGRESOS 1.P.O (OR:162/DES:162 TRN:86 PERF:300086 CAU: 18"/>
    <n v="19"/>
    <n v="0"/>
    <s v="BRISAS DEL GOLF ARRAIJAN"/>
    <x v="1"/>
  </r>
  <r>
    <n v="162"/>
    <d v="2018-11-29T00:00:00"/>
    <x v="5"/>
    <x v="5"/>
    <x v="0"/>
    <s v="ADMINISTRACION DE SUCURSALES"/>
    <s v="VIATICOS"/>
    <s v="TRANSACCIONES DEL DIA 11/29/2018SPYRAL - GESTION ADMINISTRATIVA"/>
    <n v="19"/>
    <n v="0"/>
    <s v="BRISAS DEL GOLF ARRAIJAN"/>
    <x v="1"/>
  </r>
  <r>
    <n v="162"/>
    <d v="2018-12-31T00:00:00"/>
    <x v="1"/>
    <x v="1"/>
    <x v="0"/>
    <s v="ADMINISTRACION DE SUCURSALES"/>
    <s v="CIERRE DE ANIO FISCAL"/>
    <s v="CIERRE_DE_CTAS_NOMINALES"/>
    <n v="0"/>
    <n v="243.4"/>
    <s v="BRISAS DEL GOLF ARRAIJAN"/>
    <x v="1"/>
  </r>
  <r>
    <n v="162"/>
    <d v="2018-07-25T00:00:00"/>
    <x v="6"/>
    <x v="6"/>
    <x v="0"/>
    <s v="CAJA"/>
    <s v="VIATICOS"/>
    <s v="TRANSACCIONES DEL DIA 07/25/2018SPYRAL - GESTION ADMINISTRATIVA"/>
    <n v="234"/>
    <n v="0"/>
    <s v="BRISAS DEL GOLF ARRAIJAN"/>
    <x v="1"/>
  </r>
  <r>
    <n v="162"/>
    <d v="2018-10-12T00:00:00"/>
    <x v="0"/>
    <x v="0"/>
    <x v="0"/>
    <s v="CAJA"/>
    <s v="VIATICOS"/>
    <s v="TRANSACCIONES DEL DIA 10/12/2018SPYRAL - GESTION ADMINISTRATIVA"/>
    <n v="19"/>
    <n v="0"/>
    <s v="BRISAS DEL GOLF ARRAIJAN"/>
    <x v="1"/>
  </r>
  <r>
    <n v="162"/>
    <d v="2018-12-31T00:00:00"/>
    <x v="1"/>
    <x v="1"/>
    <x v="0"/>
    <s v="CAJA"/>
    <s v="CIERRE DE ANIO FISCAL"/>
    <s v="CIERRE_DE_CTAS_NOMINALES"/>
    <n v="0"/>
    <n v="253"/>
    <s v="BRISAS DEL GOLF ARRAIJAN"/>
    <x v="1"/>
  </r>
  <r>
    <n v="164"/>
    <d v="2018-06-07T00:00:00"/>
    <x v="2"/>
    <x v="2"/>
    <x v="0"/>
    <s v="ADMINISTRACION DE SUCURSALES"/>
    <s v="OTROS EGRESOS 18"/>
    <s v="OTROS EGRESOS 1.P.O (OR:164/DES:164 TRN:86 PERF:300086 CAU: 18"/>
    <n v="4.5"/>
    <n v="0"/>
    <s v="PASEO ARRAIJAN"/>
    <x v="1"/>
  </r>
  <r>
    <n v="164"/>
    <d v="2018-06-15T00:00:00"/>
    <x v="2"/>
    <x v="2"/>
    <x v="0"/>
    <s v="ADMINISTRACION DE SUCURSALES"/>
    <s v="OTROS EGRESOS 18"/>
    <s v="OTROS EGRESOS 1.P.O (OR:164/DES:164 TRN:86 PERF:300086 CAU: 18"/>
    <n v="36"/>
    <n v="0"/>
    <s v="PASEO ARRAIJAN"/>
    <x v="1"/>
  </r>
  <r>
    <n v="164"/>
    <d v="2018-07-03T00:00:00"/>
    <x v="6"/>
    <x v="6"/>
    <x v="0"/>
    <s v="ADMINISTRACION DE SUCURSALES"/>
    <s v="OTROS EGRESOS 18"/>
    <s v="OTROS EGRESOS 1.P.O (OR:164/DES:164 TRN:86 PERF:300086 CAU: 18"/>
    <n v="19"/>
    <n v="0"/>
    <s v="PASEO ARRAIJAN"/>
    <x v="1"/>
  </r>
  <r>
    <n v="164"/>
    <d v="2018-07-25T00:00:00"/>
    <x v="6"/>
    <x v="6"/>
    <x v="0"/>
    <s v="ADMINISTRACION DE SUCURSALES"/>
    <s v="VIATICOS"/>
    <s v="TRANSACCIONES DEL DIA 07/25/2018SPYRAL - GESTION ADMINISTRATIVA"/>
    <n v="338"/>
    <n v="0"/>
    <s v="PASEO ARRAIJAN"/>
    <x v="1"/>
  </r>
  <r>
    <n v="164"/>
    <d v="2018-08-06T00:00:00"/>
    <x v="3"/>
    <x v="3"/>
    <x v="0"/>
    <s v="ADMINISTRACION DE SUCURSALES"/>
    <s v="OTROS EGRESOS 18"/>
    <s v="OTROS EGRESOS 1.P.O (OR:164/DES:164 TRN:86 PERF:300086 CAU: 18"/>
    <n v="13"/>
    <n v="0"/>
    <s v="PASEO ARRAIJAN"/>
    <x v="1"/>
  </r>
  <r>
    <n v="164"/>
    <d v="2018-10-09T00:00:00"/>
    <x v="0"/>
    <x v="0"/>
    <x v="0"/>
    <s v="ADMINISTRACION DE SUCURSALES"/>
    <s v="OTROS EGRESOS 18"/>
    <s v="OTROS EGRESOS 1.P.O (OR:164/DES:164 TRN:86 PERF:300086 CAU: 18"/>
    <n v="18.75"/>
    <n v="0"/>
    <s v="PASEO ARRAIJAN"/>
    <x v="1"/>
  </r>
  <r>
    <n v="164"/>
    <d v="2018-11-29T00:00:00"/>
    <x v="5"/>
    <x v="5"/>
    <x v="0"/>
    <s v="ADMINISTRACION DE SUCURSALES"/>
    <s v="OTROS EGRESOS 18"/>
    <s v="OTROS EGRESOS 1.P.O (OR:164/DES:164 TRN:86 PERF:300086 CAU: 18"/>
    <n v="18.75"/>
    <n v="0"/>
    <s v="PASEO ARRAIJAN"/>
    <x v="1"/>
  </r>
  <r>
    <n v="164"/>
    <d v="2018-12-13T00:00:00"/>
    <x v="1"/>
    <x v="1"/>
    <x v="0"/>
    <s v="ADMINISTRACION DE SUCURSALES"/>
    <s v="OTROS EGRESOS 18"/>
    <s v="OTROS EGRESOS 1.P.O (OR:164/DES:164 TRN:86 PERF:300086 CAU: 18"/>
    <n v="12"/>
    <n v="0"/>
    <s v="PASEO ARRAIJAN"/>
    <x v="1"/>
  </r>
  <r>
    <n v="164"/>
    <d v="2018-12-31T00:00:00"/>
    <x v="1"/>
    <x v="1"/>
    <x v="0"/>
    <s v="ADMINISTRACION DE SUCURSALES"/>
    <s v="CIERRE DE ANIO FISCAL"/>
    <s v="CIERRE_DE_CTAS_NOMINALES"/>
    <n v="0"/>
    <n v="641.25"/>
    <s v="PASEO ARRAIJAN"/>
    <x v="1"/>
  </r>
  <r>
    <n v="165"/>
    <d v="2018-10-11T00:00:00"/>
    <x v="0"/>
    <x v="0"/>
    <x v="0"/>
    <s v="ADMINISTRACION DE SUCURSALES"/>
    <s v="OTROS EGRESOS 18"/>
    <s v="OTROS EGRESOS 1.P.O (OR:165/DES:165 TRN:86 PERF:300086 CAU: 18"/>
    <n v="14.35"/>
    <n v="0"/>
    <s v="PLAZA NUEVO TOCUMEN"/>
    <x v="1"/>
  </r>
  <r>
    <n v="165"/>
    <d v="2018-12-31T00:00:00"/>
    <x v="1"/>
    <x v="1"/>
    <x v="0"/>
    <s v="ADMINISTRACION DE SUCURSALES"/>
    <s v="CIERRE DE ANIO FISCAL"/>
    <s v="CIERRE_DE_CTAS_NOMINALES"/>
    <n v="0"/>
    <n v="14.35"/>
    <s v="PLAZA NUEVO TOCUMEN"/>
    <x v="1"/>
  </r>
  <r>
    <n v="196"/>
    <d v="2018-06-29T00:00:00"/>
    <x v="2"/>
    <x v="2"/>
    <x v="0"/>
    <s v="ADMINISTRACION DE SUCURSALES"/>
    <s v="OTROS EGRESOS 18"/>
    <s v="OTROS EGRESOS 1.P.O (OR:196/DES:196 TRN:86 PERF:300086 CAU: 18"/>
    <n v="2.9"/>
    <n v="0"/>
    <s v="SANTA MARIA"/>
    <x v="1"/>
  </r>
  <r>
    <n v="196"/>
    <d v="2018-07-04T00:00:00"/>
    <x v="6"/>
    <x v="6"/>
    <x v="0"/>
    <s v="ADMINISTRACION DE SUCURSALES"/>
    <s v="OTROS EGRESOS 18"/>
    <s v="OTROS EGRESOS 1.P.O (OR:196/DES:196 TRN:86 PERF:300086 CAU: 18"/>
    <n v="2.9"/>
    <n v="0"/>
    <s v="SANTA MARIA"/>
    <x v="1"/>
  </r>
  <r>
    <n v="196"/>
    <d v="2018-07-20T00:00:00"/>
    <x v="6"/>
    <x v="6"/>
    <x v="0"/>
    <s v="ADMINISTRACION DE SUCURSALES"/>
    <s v="OTROS EGRESOS 18"/>
    <s v="OTROS EGRESOS 1.P.O (OR:196/DES:196 TRN:86 PERF:300086 CAU: 18"/>
    <n v="7.35"/>
    <n v="0"/>
    <s v="SANTA MARIA"/>
    <x v="1"/>
  </r>
  <r>
    <n v="196"/>
    <d v="2018-07-27T00:00:00"/>
    <x v="6"/>
    <x v="6"/>
    <x v="0"/>
    <s v="ADMINISTRACION DE SUCURSALES"/>
    <s v="OTROS EGRESOS 18"/>
    <s v="OTROS EGRESOS 1.P.O (OR:196/DES:196 TRN:86 PERF:300086 CAU: 18"/>
    <n v="1.8"/>
    <n v="0"/>
    <s v="SANTA MARIA"/>
    <x v="1"/>
  </r>
  <r>
    <n v="196"/>
    <d v="2018-08-02T00:00:00"/>
    <x v="3"/>
    <x v="3"/>
    <x v="0"/>
    <s v="ADMINISTRACION DE SUCURSALES"/>
    <s v="OTROS EGRESOS 18"/>
    <s v="OTROS EGRESOS 1.P.O (OR:196/DES:196 TRN:86 PERF:300086 CAU: 18"/>
    <n v="3.6"/>
    <n v="0"/>
    <s v="SANTA MARIA"/>
    <x v="1"/>
  </r>
  <r>
    <n v="196"/>
    <d v="2018-08-22T00:00:00"/>
    <x v="3"/>
    <x v="3"/>
    <x v="0"/>
    <s v="ADMINISTRACION DE SUCURSALES"/>
    <s v="OTROS EGRESOS 18"/>
    <s v="OTROS EGRESOS 1.P.O (OR:196/DES:196 TRN:86 PERF:300086 CAU: 18"/>
    <n v="3.6"/>
    <n v="0"/>
    <s v="SANTA MARIA"/>
    <x v="1"/>
  </r>
  <r>
    <n v="196"/>
    <d v="2018-09-26T00:00:00"/>
    <x v="4"/>
    <x v="4"/>
    <x v="0"/>
    <s v="ADMINISTRACION DE SUCURSALES"/>
    <s v="OTROS EGRESOS 18"/>
    <s v="OTROS EGRESOS 1.P.O (OR:196/DES:196 TRN:86 PERF:300086 CAU: 18"/>
    <n v="3.6"/>
    <n v="0"/>
    <s v="SANTA MARIA"/>
    <x v="1"/>
  </r>
  <r>
    <n v="196"/>
    <d v="2018-10-25T00:00:00"/>
    <x v="0"/>
    <x v="0"/>
    <x v="0"/>
    <s v="ADMINISTRACION DE SUCURSALES"/>
    <s v="OTROS EGRESOS 18"/>
    <s v="OTROS EGRESOS 1.P.O (OR:196/DES:196 TRN:86 PERF:300086 CAU: 18"/>
    <n v="7.35"/>
    <n v="0"/>
    <s v="SANTA MARIA"/>
    <x v="1"/>
  </r>
  <r>
    <n v="196"/>
    <d v="2018-12-18T00:00:00"/>
    <x v="1"/>
    <x v="1"/>
    <x v="0"/>
    <s v="ADMINISTRACION DE SUCURSALES"/>
    <s v="OTROS EGRESOS 18"/>
    <s v="OTROS EGRESOS 1.P.O (OR:196/DES:196 TRN:86 PERF:300086 CAU: 18"/>
    <n v="6.5"/>
    <n v="0"/>
    <s v="SANTA MARIA"/>
    <x v="1"/>
  </r>
  <r>
    <n v="196"/>
    <d v="2018-12-31T00:00:00"/>
    <x v="1"/>
    <x v="1"/>
    <x v="0"/>
    <s v="ADMINISTRACION DE SUCURSALES"/>
    <s v="CIERRE DE ANIO FISCAL"/>
    <s v="CIERRE_DE_CTAS_NOMINALES"/>
    <n v="0"/>
    <n v="71.25"/>
    <s v="SANTA MARIA"/>
    <x v="1"/>
  </r>
  <r>
    <n v="1"/>
    <d v="2018-08-23T00:00:00"/>
    <x v="3"/>
    <x v="3"/>
    <x v="0"/>
    <s v="ADMINISTRACION DE SUCURSALES"/>
    <s v="NC ALIMENTACION DE EMPLEADOS NVA"/>
    <s v="TRANSACCIONES DEL DIA 08/23/2018SPYRAL - GESTION ADMINISTRATIVA"/>
    <n v="63.13"/>
    <n v="0"/>
    <s v="CASA MATRIZ"/>
    <x v="2"/>
  </r>
  <r>
    <n v="1"/>
    <d v="2018-10-16T00:00:00"/>
    <x v="0"/>
    <x v="0"/>
    <x v="0"/>
    <s v="ADMINISTRACION DE SUCURSALES"/>
    <s v="NC ALIMENTACION DE EMPLEADOS NVA"/>
    <s v="TRANSACCIONES DEL DIA 10/16/2018SPYRAL - GESTION ADMINISTRATIVA"/>
    <n v="71.31"/>
    <n v="0"/>
    <s v="CASA MATRIZ"/>
    <x v="2"/>
  </r>
  <r>
    <n v="1"/>
    <d v="2018-12-31T00:00:00"/>
    <x v="1"/>
    <x v="1"/>
    <x v="0"/>
    <s v="ADMINISTRACION DE SUCURSALES"/>
    <s v="CIERRE DE ANIO FISCAL"/>
    <s v="CIERRE_DE_CTAS_NOMINALES"/>
    <n v="0"/>
    <n v="213.96"/>
    <s v="CASA MATRIZ"/>
    <x v="2"/>
  </r>
  <r>
    <n v="1"/>
    <d v="2018-08-22T00:00:00"/>
    <x v="3"/>
    <x v="3"/>
    <x v="0"/>
    <s v="CAJA"/>
    <s v="ALIMENTACION DE EMPLEADOS CTA NUEVA"/>
    <s v="TRANSACCIONES DEL DIA 08/22/2018SPYRAL - GESTION ADMINISTRATIVA"/>
    <n v="48"/>
    <n v="0"/>
    <s v="CASA MATRIZ"/>
    <x v="2"/>
  </r>
  <r>
    <n v="1"/>
    <d v="2018-10-23T00:00:00"/>
    <x v="0"/>
    <x v="0"/>
    <x v="0"/>
    <s v="CAJA"/>
    <s v="ALIMENTACION DE EMPLEADOS CTA NUEVA"/>
    <s v="TRANSACCIONES DEL DIA 10/23/2018SPYRAL - GESTION ADMINISTRATIVA"/>
    <n v="16"/>
    <n v="0"/>
    <s v="CASA MATRIZ"/>
    <x v="2"/>
  </r>
  <r>
    <n v="1"/>
    <d v="2018-12-31T00:00:00"/>
    <x v="1"/>
    <x v="1"/>
    <x v="0"/>
    <s v="CAJA"/>
    <s v="CIERRE DE ANIO FISCAL"/>
    <s v="CIERRE_DE_CTAS_NOMINALES"/>
    <n v="0"/>
    <n v="232"/>
    <s v="CASA MATRIZ"/>
    <x v="2"/>
  </r>
  <r>
    <n v="2"/>
    <d v="2018-08-10T00:00:00"/>
    <x v="3"/>
    <x v="3"/>
    <x v="0"/>
    <s v="ADMINISTRACION DE SUCURSALES"/>
    <s v="ALIMENTACION DE EMPLEADOS CTA NUEVA"/>
    <s v="TRANSACCIONES DEL DIA 08/10/2018SPYRAL - GESTION ADMINISTRATIVA"/>
    <n v="8"/>
    <n v="0"/>
    <s v="PAITILLA"/>
    <x v="2"/>
  </r>
  <r>
    <n v="2"/>
    <d v="2018-10-05T00:00:00"/>
    <x v="0"/>
    <x v="0"/>
    <x v="0"/>
    <s v="ADMINISTRACION DE SUCURSALES"/>
    <s v="ALIMENTACION DE EMPLEADOS CTA NUEVA"/>
    <s v="TRANSACCIONES DEL DIA 10/05/2018SPYRAL - GESTION ADMINISTRATIVA"/>
    <n v="8"/>
    <n v="0"/>
    <s v="PAITILLA"/>
    <x v="2"/>
  </r>
  <r>
    <n v="2"/>
    <d v="2018-11-23T00:00:00"/>
    <x v="5"/>
    <x v="5"/>
    <x v="0"/>
    <s v="ADMINISTRACION DE SUCURSALES"/>
    <s v="ALIMENTACION DE EMPLEADOS CTA NUEVA"/>
    <s v="TRANSACCIONES DEL DIA 11/23/2018SPYRAL - GESTION ADMINISTRATIVA"/>
    <n v="8"/>
    <n v="0"/>
    <s v="PAITILLA"/>
    <x v="2"/>
  </r>
  <r>
    <n v="2"/>
    <d v="2018-11-29T00:00:00"/>
    <x v="5"/>
    <x v="5"/>
    <x v="0"/>
    <s v="ADMINISTRACION DE SUCURSALES"/>
    <s v="ALIMENTACION DE EMPLEADOS CTA NUEVA"/>
    <s v="TRANSACCIONES DEL DIA 11/29/2018SPYRAL - GESTION ADMINISTRATIVA"/>
    <n v="16"/>
    <n v="0"/>
    <s v="PAITILLA"/>
    <x v="2"/>
  </r>
  <r>
    <n v="2"/>
    <d v="2018-12-31T00:00:00"/>
    <x v="1"/>
    <x v="1"/>
    <x v="0"/>
    <s v="ADMINISTRACION DE SUCURSALES"/>
    <s v="CIERRE DE ANIO FISCAL"/>
    <s v="CIERRE_DE_CTAS_NOMINALES"/>
    <n v="0"/>
    <n v="96"/>
    <s v="PAITILLA"/>
    <x v="2"/>
  </r>
  <r>
    <n v="2"/>
    <d v="2018-07-17T00:00:00"/>
    <x v="6"/>
    <x v="6"/>
    <x v="0"/>
    <s v="CAJA"/>
    <s v="ALIMENTACION DE EMPLEADOS CTA NUEVA"/>
    <s v="TRANSACCIONES DEL DIA 07/17/2018SPYRAL - GESTION ADMINISTRATIVA"/>
    <n v="8"/>
    <n v="0"/>
    <s v="PAITILLA"/>
    <x v="2"/>
  </r>
  <r>
    <n v="2"/>
    <d v="2018-08-07T00:00:00"/>
    <x v="3"/>
    <x v="3"/>
    <x v="0"/>
    <s v="CAJA"/>
    <s v="ALIMENTACION DE EMPLEADOS CTA NUEVA"/>
    <s v="TRANSACCIONES DEL DIA 08/07/2018SPYRAL - GESTION ADMINISTRATIVA"/>
    <n v="8"/>
    <n v="0"/>
    <s v="PAITILLA"/>
    <x v="2"/>
  </r>
  <r>
    <n v="2"/>
    <d v="2018-12-31T00:00:00"/>
    <x v="1"/>
    <x v="1"/>
    <x v="0"/>
    <s v="CAJA"/>
    <s v="CIERRE DE ANIO FISCAL"/>
    <s v="CIERRE_DE_CTAS_NOMINALES"/>
    <n v="0"/>
    <n v="32"/>
    <s v="PAITILLA"/>
    <x v="2"/>
  </r>
  <r>
    <n v="3"/>
    <d v="2018-06-13T00:00:00"/>
    <x v="2"/>
    <x v="2"/>
    <x v="0"/>
    <s v="CAJA"/>
    <s v="ALIMENTACION DE EMPLEADOS CTA NUEVA"/>
    <s v="TRANSACCIONES DEL DIA 06/13/2018SPYRAL - GESTION ADMINISTRATIVA"/>
    <n v="8"/>
    <n v="0"/>
    <s v="EL DORADO"/>
    <x v="2"/>
  </r>
  <r>
    <n v="3"/>
    <d v="2018-12-31T00:00:00"/>
    <x v="1"/>
    <x v="1"/>
    <x v="0"/>
    <s v="CAJA"/>
    <s v="CIERRE DE ANIO FISCAL"/>
    <s v="CIERRE_DE_CTAS_NOMINALES"/>
    <n v="0"/>
    <n v="8"/>
    <s v="EL DORADO"/>
    <x v="2"/>
  </r>
  <r>
    <n v="3"/>
    <d v="2018-12-31T00:00:00"/>
    <x v="1"/>
    <x v="1"/>
    <x v="0"/>
    <s v="SERVICIOS PERSONALES"/>
    <s v="CIERRE DE ANIO FISCAL"/>
    <s v="CIERRE_DE_CTAS_NOMINALES"/>
    <n v="0"/>
    <n v="8"/>
    <s v="EL DORADO"/>
    <x v="2"/>
  </r>
  <r>
    <n v="4"/>
    <d v="2018-12-31T00:00:00"/>
    <x v="1"/>
    <x v="1"/>
    <x v="0"/>
    <s v="ADMINISTRACION DE SUCURSALES"/>
    <s v="CIERRE DE ANIO FISCAL"/>
    <s v="CIERRE_DE_CTAS_NOMINALES"/>
    <n v="0"/>
    <n v="12.69"/>
    <s v="VIA ARGENTINA"/>
    <x v="2"/>
  </r>
  <r>
    <n v="4"/>
    <d v="2018-12-31T00:00:00"/>
    <x v="1"/>
    <x v="1"/>
    <x v="0"/>
    <s v="SERVICIOS PERSONALES"/>
    <s v="CIERRE DE ANIO FISCAL"/>
    <s v="CIERRE_DE_CTAS_NOMINALES"/>
    <n v="0"/>
    <n v="8"/>
    <s v="VIA ARGENTINA"/>
    <x v="2"/>
  </r>
  <r>
    <n v="5"/>
    <d v="2018-06-01T00:00:00"/>
    <x v="2"/>
    <x v="2"/>
    <x v="0"/>
    <s v="ADMINISTRACION DE SUCURSALES"/>
    <s v="ALIMENTACION DE EMPLEADOS CTA NUEVA"/>
    <s v="TRANSACCIONES DEL DIA 06/01/2018SPYRAL - GESTION ADMINISTRATIVA"/>
    <n v="8"/>
    <n v="0"/>
    <s v="VIA PORRAS"/>
    <x v="2"/>
  </r>
  <r>
    <n v="5"/>
    <d v="2018-06-20T00:00:00"/>
    <x v="2"/>
    <x v="2"/>
    <x v="0"/>
    <s v="ADMINISTRACION DE SUCURSALES"/>
    <s v="NC ALIMENTACION DE EMPLEADOS NVA"/>
    <s v="TRANSACCIONES DEL DIA 06/20/2018SPYRAL - GESTION ADMINISTRATIVA"/>
    <n v="113.93"/>
    <n v="0"/>
    <s v="VIA PORRAS"/>
    <x v="2"/>
  </r>
  <r>
    <n v="5"/>
    <d v="2018-08-23T00:00:00"/>
    <x v="3"/>
    <x v="3"/>
    <x v="0"/>
    <s v="ADMINISTRACION DE SUCURSALES"/>
    <s v="NC ALIMENTACION DE EMPLEADOS NVA"/>
    <s v="TRANSACCIONES DEL DIA 08/23/2018SPYRAL - GESTION ADMINISTRATIVA"/>
    <n v="113"/>
    <n v="0"/>
    <s v="VIA PORRAS"/>
    <x v="2"/>
  </r>
  <r>
    <n v="5"/>
    <d v="2018-08-23T00:00:00"/>
    <x v="3"/>
    <x v="3"/>
    <x v="0"/>
    <s v="ADMINISTRACION DE SUCURSALES"/>
    <s v="ALIMENTACION DE EMPLEADOS CTA NUEVA"/>
    <s v="TRANSACCIONES DEL DIA 08/23/2018SPYRAL - GESTION ADMINISTRATIVA"/>
    <n v="16"/>
    <n v="0"/>
    <s v="VIA PORRAS"/>
    <x v="2"/>
  </r>
  <r>
    <n v="5"/>
    <d v="2018-11-09T00:00:00"/>
    <x v="5"/>
    <x v="5"/>
    <x v="0"/>
    <s v="ADMINISTRACION DE SUCURSALES"/>
    <s v="NC ALIMENTACION DE EMPLEADOS NVA"/>
    <s v="TRANSACCIONES DEL DIA 11/09/2018SPYRAL - GESTION ADMINISTRATIVA"/>
    <n v="117.91"/>
    <n v="0"/>
    <s v="VIA PORRAS"/>
    <x v="2"/>
  </r>
  <r>
    <n v="5"/>
    <d v="2018-12-20T00:00:00"/>
    <x v="1"/>
    <x v="1"/>
    <x v="0"/>
    <s v="ADMINISTRACION DE SUCURSALES"/>
    <s v="NC ALIMENTACION DE EMPLEADOS NVA"/>
    <s v="TRANSACCIONES DEL DIA 12/20/2018SPYRAL - GESTION ADMINISTRATIVA"/>
    <n v="99.5"/>
    <n v="0"/>
    <s v="VIA PORRAS"/>
    <x v="2"/>
  </r>
  <r>
    <n v="5"/>
    <d v="2018-12-31T00:00:00"/>
    <x v="1"/>
    <x v="1"/>
    <x v="0"/>
    <s v="ADMINISTRACION DE SUCURSALES"/>
    <s v="CIERRE DE ANIO FISCAL"/>
    <s v="CIERRE_DE_CTAS_NOMINALES"/>
    <n v="0"/>
    <n v="721.17"/>
    <s v="VIA PORRAS"/>
    <x v="2"/>
  </r>
  <r>
    <n v="5"/>
    <d v="2018-06-08T00:00:00"/>
    <x v="2"/>
    <x v="2"/>
    <x v="0"/>
    <s v="CAJA"/>
    <s v="ALIMENTACION DE EMPLEADOS CTA NUEVA"/>
    <s v="TRANSACCIONES DEL DIA 06/08/2018SPYRAL - GESTION ADMINISTRATIVA"/>
    <n v="8"/>
    <n v="0"/>
    <s v="VIA PORRAS"/>
    <x v="2"/>
  </r>
  <r>
    <n v="5"/>
    <d v="2018-06-14T00:00:00"/>
    <x v="2"/>
    <x v="2"/>
    <x v="0"/>
    <s v="CAJA"/>
    <s v="ALIMENTACION DE EMPLEADOS CTA NUEVA"/>
    <s v="TRANSACCIONES DEL DIA 06/14/2018SPYRAL - GESTION ADMINISTRATIVA"/>
    <n v="16"/>
    <n v="0"/>
    <s v="VIA PORRAS"/>
    <x v="2"/>
  </r>
  <r>
    <n v="5"/>
    <d v="2018-06-28T00:00:00"/>
    <x v="2"/>
    <x v="2"/>
    <x v="0"/>
    <s v="CAJA"/>
    <s v="ALIMENTACION DE EMPLEADOS CTA NUEVA"/>
    <s v="TRANSACCIONES DEL DIA 06/28/2018SPYRAL - GESTION ADMINISTRATIVA"/>
    <n v="24"/>
    <n v="0"/>
    <s v="VIA PORRAS"/>
    <x v="2"/>
  </r>
  <r>
    <n v="5"/>
    <d v="2018-07-03T00:00:00"/>
    <x v="6"/>
    <x v="6"/>
    <x v="0"/>
    <s v="CAJA"/>
    <s v="ALIMENTACION DE EMPLEADOS CTA NUEVA"/>
    <s v="TRANSACCIONES DEL DIA 07/03/2018SPYRAL - GESTION ADMINISTRATIVA"/>
    <n v="8"/>
    <n v="0"/>
    <s v="VIA PORRAS"/>
    <x v="2"/>
  </r>
  <r>
    <n v="5"/>
    <d v="2018-07-06T00:00:00"/>
    <x v="6"/>
    <x v="6"/>
    <x v="0"/>
    <s v="CAJA"/>
    <s v="ALIMENTACION DE EMPLEADOS CTA NUEVA"/>
    <s v="TRANSACCIONES DEL DIA 07/06/2018SPYRAL - GESTION ADMINISTRATIVA"/>
    <n v="8"/>
    <n v="0"/>
    <s v="VIA PORRAS"/>
    <x v="2"/>
  </r>
  <r>
    <n v="5"/>
    <d v="2018-07-18T00:00:00"/>
    <x v="6"/>
    <x v="6"/>
    <x v="0"/>
    <s v="CAJA"/>
    <s v="ALIMENTACION DE EMPLEADOS CTA NUEVA"/>
    <s v="TRANSACCIONES DEL DIA 07/18/2018SPYRAL - GESTION ADMINISTRATIVA"/>
    <n v="8"/>
    <n v="0"/>
    <s v="VIA PORRAS"/>
    <x v="2"/>
  </r>
  <r>
    <n v="5"/>
    <d v="2018-07-21T00:00:00"/>
    <x v="6"/>
    <x v="6"/>
    <x v="0"/>
    <s v="CAJA"/>
    <s v="ALIMENTACION DE EMPLEADOS CTA NUEVA"/>
    <s v="TRANSACCIONES DEL DIA 07/21/2018SPYRAL - GESTION ADMINISTRATIVA"/>
    <n v="40"/>
    <n v="0"/>
    <s v="VIA PORRAS"/>
    <x v="2"/>
  </r>
  <r>
    <n v="5"/>
    <d v="2018-07-25T00:00:00"/>
    <x v="6"/>
    <x v="6"/>
    <x v="0"/>
    <s v="CAJA"/>
    <s v="ALIMENTACION DE EMPLEADOS CTA NUEVA"/>
    <s v="TRANSACCIONES DEL DIA 07/25/2018SPYRAL - GESTION ADMINISTRATIVA"/>
    <n v="16"/>
    <n v="0"/>
    <s v="VIA PORRAS"/>
    <x v="2"/>
  </r>
  <r>
    <n v="5"/>
    <d v="2018-08-07T00:00:00"/>
    <x v="3"/>
    <x v="3"/>
    <x v="0"/>
    <s v="CAJA"/>
    <s v="ALIMENTACION DE EMPLEADOS CTA NUEVA"/>
    <s v="TRANSACCIONES DEL DIA 08/07/2018SPYRAL - GESTION ADMINISTRATIVA"/>
    <n v="8"/>
    <n v="0"/>
    <s v="VIA PORRAS"/>
    <x v="2"/>
  </r>
  <r>
    <n v="5"/>
    <d v="2018-08-22T00:00:00"/>
    <x v="3"/>
    <x v="3"/>
    <x v="0"/>
    <s v="CAJA"/>
    <s v="ALIMENTACION DE EMPLEADOS CTA NUEVA"/>
    <s v="TRANSACCIONES DEL DIA 08/22/2018SPYRAL - GESTION ADMINISTRATIVA"/>
    <n v="40"/>
    <n v="0"/>
    <s v="VIA PORRAS"/>
    <x v="2"/>
  </r>
  <r>
    <n v="5"/>
    <d v="2018-09-07T00:00:00"/>
    <x v="4"/>
    <x v="4"/>
    <x v="0"/>
    <s v="CAJA"/>
    <s v="ALIMENTACION DE EMPLEADOS CTA NUEVA"/>
    <s v="TRANSACCIONES DEL DIA 09/07/2018SPYRAL - GESTION ADMINISTRATIVA"/>
    <n v="48"/>
    <n v="0"/>
    <s v="VIA PORRAS"/>
    <x v="2"/>
  </r>
  <r>
    <n v="5"/>
    <d v="2018-09-14T00:00:00"/>
    <x v="4"/>
    <x v="4"/>
    <x v="0"/>
    <s v="CAJA"/>
    <s v="ALIMENTACION DE EMPLEADOS CTA NUEVA"/>
    <s v="TRANSACCIONES DEL DIA 09/14/2018SPYRAL - GESTION ADMINISTRATIVA"/>
    <n v="8"/>
    <n v="0"/>
    <s v="VIA PORRAS"/>
    <x v="2"/>
  </r>
  <r>
    <n v="5"/>
    <d v="2018-09-24T00:00:00"/>
    <x v="4"/>
    <x v="4"/>
    <x v="0"/>
    <s v="CAJA"/>
    <s v="ALIMENTACION DE EMPLEADOS CTA NUEVA"/>
    <s v="TRANSACCIONES DEL DIA 09/24/2018SPYRAL - GESTION ADMINISTRATIVA"/>
    <n v="24"/>
    <n v="0"/>
    <s v="VIA PORRAS"/>
    <x v="2"/>
  </r>
  <r>
    <n v="5"/>
    <d v="2018-10-08T00:00:00"/>
    <x v="0"/>
    <x v="0"/>
    <x v="0"/>
    <s v="CAJA"/>
    <s v="ALIMENTACION DE EMPLEADOS CTA NUEVA"/>
    <s v="TRANSACCIONES DEL DIA 10/08/2018SPYRAL - GESTION ADMINISTRATIVA"/>
    <n v="16"/>
    <n v="0"/>
    <s v="VIA PORRAS"/>
    <x v="2"/>
  </r>
  <r>
    <n v="5"/>
    <d v="2018-12-04T00:00:00"/>
    <x v="1"/>
    <x v="1"/>
    <x v="0"/>
    <s v="CAJA"/>
    <s v="ALIMENTACION DE EMPLEADOS CTA NUEVA"/>
    <s v="TRANSACCIONES DEL DIA 12/04/2018SPYRAL - GESTION ADMINISTRATIVA"/>
    <n v="16"/>
    <n v="0"/>
    <s v="VIA PORRAS"/>
    <x v="2"/>
  </r>
  <r>
    <n v="5"/>
    <d v="2018-12-06T00:00:00"/>
    <x v="1"/>
    <x v="1"/>
    <x v="0"/>
    <s v="CAJA"/>
    <s v="ALIMENTACION DE EMPLEADOS CTA NUEVA"/>
    <s v="TRANSACCIONES DEL DIA 12/06/2018SPYRAL - GESTION ADMINISTRATIVA"/>
    <n v="8"/>
    <n v="0"/>
    <s v="VIA PORRAS"/>
    <x v="2"/>
  </r>
  <r>
    <n v="5"/>
    <d v="2018-12-13T00:00:00"/>
    <x v="1"/>
    <x v="1"/>
    <x v="0"/>
    <s v="CAJA"/>
    <s v="ALIMENTACION DE EMPLEADOS CTA NUEVA"/>
    <s v="TRANSACCIONES DEL DIA 12/13/2018SPYRAL - GESTION ADMINISTRATIVA"/>
    <n v="24"/>
    <n v="0"/>
    <s v="VIA PORRAS"/>
    <x v="2"/>
  </r>
  <r>
    <n v="5"/>
    <d v="2018-12-19T00:00:00"/>
    <x v="1"/>
    <x v="1"/>
    <x v="0"/>
    <s v="CAJA"/>
    <s v="ALIMENTACION DE EMPLEADOS CTA NUEVA"/>
    <s v="TRANSACCIONES DEL DIA 12/19/2018SPYRAL - GESTION ADMINISTRATIVA"/>
    <n v="16"/>
    <n v="0"/>
    <s v="VIA PORRAS"/>
    <x v="2"/>
  </r>
  <r>
    <n v="5"/>
    <d v="2018-12-27T00:00:00"/>
    <x v="1"/>
    <x v="1"/>
    <x v="0"/>
    <s v="CAJA"/>
    <s v="ALIMENTACION DE EMPLEADOS CTA NUEVA"/>
    <s v="TRANSACCIONES DEL DIA 12/27/2018SPYRAL - GESTION ADMINISTRATIVA"/>
    <n v="24"/>
    <n v="0"/>
    <s v="VIA PORRAS"/>
    <x v="2"/>
  </r>
  <r>
    <n v="5"/>
    <d v="2018-12-31T00:00:00"/>
    <x v="1"/>
    <x v="1"/>
    <x v="0"/>
    <s v="CAJA"/>
    <s v="CIERRE DE ANIO FISCAL"/>
    <s v="CIERRE_DE_CTAS_NOMINALES"/>
    <n v="0"/>
    <n v="608"/>
    <s v="VIA PORRAS"/>
    <x v="2"/>
  </r>
  <r>
    <n v="5"/>
    <d v="2018-06-28T00:00:00"/>
    <x v="2"/>
    <x v="2"/>
    <x v="0"/>
    <s v="SERVICIOS PERSONALES"/>
    <s v="ALIMENTACION DE EMPLEADOS CTA NUEVA"/>
    <s v="TRANSACCIONES DEL DIA 06/28/2018SPYRAL - GESTION ADMINISTRATIVA"/>
    <n v="8"/>
    <n v="0"/>
    <s v="VIA PORRAS"/>
    <x v="2"/>
  </r>
  <r>
    <n v="5"/>
    <d v="2018-08-16T00:00:00"/>
    <x v="3"/>
    <x v="3"/>
    <x v="0"/>
    <s v="SERVICIOS PERSONALES"/>
    <s v="ALIMENTACION DE EMPLEADOS CTA NUEVA"/>
    <s v="TRANSACCIONES DEL DIA 08/16/2018SPYRAL - GESTION ADMINISTRATIVA"/>
    <n v="8"/>
    <n v="0"/>
    <s v="VIA PORRAS"/>
    <x v="2"/>
  </r>
  <r>
    <n v="5"/>
    <d v="2018-12-31T00:00:00"/>
    <x v="1"/>
    <x v="1"/>
    <x v="0"/>
    <s v="SERVICIOS PERSONALES"/>
    <s v="CIERRE DE ANIO FISCAL"/>
    <s v="CIERRE_DE_CTAS_NOMINALES"/>
    <n v="0"/>
    <n v="24"/>
    <s v="VIA PORRAS"/>
    <x v="2"/>
  </r>
  <r>
    <n v="6"/>
    <d v="2018-08-07T00:00:00"/>
    <x v="3"/>
    <x v="3"/>
    <x v="0"/>
    <s v="CAJA"/>
    <s v="ALIMENTACION DE EMPLEADOS CTA NUEVA"/>
    <s v="TRANSACCIONES DEL DIA 08/07/2018SPYRAL - GESTION ADMINISTRATIVA"/>
    <n v="8"/>
    <n v="0"/>
    <s v="EL INGENIO"/>
    <x v="2"/>
  </r>
  <r>
    <n v="6"/>
    <d v="2018-12-31T00:00:00"/>
    <x v="1"/>
    <x v="1"/>
    <x v="0"/>
    <s v="CAJA"/>
    <s v="CIERRE DE ANIO FISCAL"/>
    <s v="CIERRE_DE_CTAS_NOMINALES"/>
    <n v="0"/>
    <n v="8"/>
    <s v="EL INGENIO"/>
    <x v="2"/>
  </r>
  <r>
    <n v="7"/>
    <d v="2018-10-10T00:00:00"/>
    <x v="0"/>
    <x v="0"/>
    <x v="0"/>
    <s v="ADMINISTRACION DE SUCURSALES"/>
    <s v="NC ALIMENTACION DE EMPLEADOS NVA"/>
    <s v="TRANSACCIONES DEL DIA 10/10/2018SPYRAL - GESTION ADMINISTRATIVA"/>
    <n v="27.98"/>
    <n v="0"/>
    <s v="CHANIS"/>
    <x v="2"/>
  </r>
  <r>
    <n v="7"/>
    <d v="2018-12-31T00:00:00"/>
    <x v="1"/>
    <x v="1"/>
    <x v="0"/>
    <s v="ADMINISTRACION DE SUCURSALES"/>
    <s v="CIERRE DE ANIO FISCAL"/>
    <s v="CIERRE_DE_CTAS_NOMINALES"/>
    <n v="0"/>
    <n v="27.98"/>
    <s v="CHANIS"/>
    <x v="2"/>
  </r>
  <r>
    <n v="7"/>
    <d v="2018-12-31T00:00:00"/>
    <x v="1"/>
    <x v="1"/>
    <x v="0"/>
    <s v="CAJA"/>
    <s v="CIERRE DE ANIO FISCAL"/>
    <s v="CIERRE_DE_CTAS_NOMINALES"/>
    <n v="0"/>
    <n v="8"/>
    <s v="CHANIS"/>
    <x v="2"/>
  </r>
  <r>
    <n v="8"/>
    <d v="2018-06-07T00:00:00"/>
    <x v="2"/>
    <x v="2"/>
    <x v="0"/>
    <s v="ADMINISTRACION DE SUCURSALES"/>
    <s v="NC ALIMENTACION DE EMPLEADOS NVA"/>
    <s v="TRANSACCIONES DEL DIA 06/07/2018SPYRAL - GESTION ADMINISTRATIVA"/>
    <n v="60.1"/>
    <n v="0"/>
    <s v="PLAZA TOCUMEN"/>
    <x v="2"/>
  </r>
  <r>
    <n v="8"/>
    <d v="2018-06-15T00:00:00"/>
    <x v="2"/>
    <x v="2"/>
    <x v="0"/>
    <s v="ADMINISTRACION DE SUCURSALES"/>
    <s v="NC ALIMENTACION DE EMPLEADOS NVA"/>
    <s v="TRANSACCIONES DEL DIA 06/15/2018SPYRAL - GESTION ADMINISTRATIVA"/>
    <n v="112"/>
    <n v="0"/>
    <s v="PLAZA TOCUMEN"/>
    <x v="2"/>
  </r>
  <r>
    <n v="8"/>
    <d v="2018-07-17T00:00:00"/>
    <x v="6"/>
    <x v="6"/>
    <x v="0"/>
    <s v="ADMINISTRACION DE SUCURSALES"/>
    <s v="NC ALIMENTACION DE EMPLEADOS NVA"/>
    <s v="TRANSACCIONES DEL DIA 07/17/2018SPYRAL - GESTION ADMINISTRATIVA"/>
    <n v="96"/>
    <n v="0"/>
    <s v="PLAZA TOCUMEN"/>
    <x v="2"/>
  </r>
  <r>
    <n v="8"/>
    <d v="2018-07-26T00:00:00"/>
    <x v="6"/>
    <x v="6"/>
    <x v="0"/>
    <s v="ADMINISTRACION DE SUCURSALES"/>
    <s v="NC ALIMENTACION DE EMPLEADOS NVA"/>
    <s v="TRANSACCIONES DEL DIA 07/26/2018SPYRAL - GESTION ADMINISTRATIVA"/>
    <n v="80.66"/>
    <n v="0"/>
    <s v="PLAZA TOCUMEN"/>
    <x v="2"/>
  </r>
  <r>
    <n v="8"/>
    <d v="2018-08-25T00:00:00"/>
    <x v="3"/>
    <x v="3"/>
    <x v="0"/>
    <s v="ADMINISTRACION DE SUCURSALES"/>
    <s v="NC ALIMENTACION DE EMPLEADOS NVA"/>
    <s v="TRANSACCIONES DEL DIA 08/25/2018SPYRAL - GESTION ADMINISTRATIVA"/>
    <n v="104"/>
    <n v="0"/>
    <s v="PLAZA TOCUMEN"/>
    <x v="2"/>
  </r>
  <r>
    <n v="8"/>
    <d v="2018-10-16T00:00:00"/>
    <x v="0"/>
    <x v="0"/>
    <x v="0"/>
    <s v="ADMINISTRACION DE SUCURSALES"/>
    <s v="NC ALIMENTACION DE EMPLEADOS NVA"/>
    <s v="TRANSACCIONES DEL DIA 10/16/2018SPYRAL - GESTION ADMINISTRATIVA"/>
    <n v="39.479999999999997"/>
    <n v="0"/>
    <s v="PLAZA TOCUMEN"/>
    <x v="2"/>
  </r>
  <r>
    <n v="8"/>
    <d v="2018-10-27T00:00:00"/>
    <x v="0"/>
    <x v="0"/>
    <x v="0"/>
    <s v="ADMINISTRACION DE SUCURSALES"/>
    <s v="ALIMENTACION DE EMPLEADOS CTA NUEVA"/>
    <s v="TRANSACCIONES DEL DIA 10/27/2018SPYRAL - GESTION ADMINISTRATIVA"/>
    <n v="8"/>
    <n v="0"/>
    <s v="PLAZA TOCUMEN"/>
    <x v="2"/>
  </r>
  <r>
    <n v="8"/>
    <d v="2018-11-08T00:00:00"/>
    <x v="5"/>
    <x v="5"/>
    <x v="0"/>
    <s v="ADMINISTRACION DE SUCURSALES"/>
    <s v="NC ALIMENTACION DE EMPLEADOS NVA"/>
    <s v="TRANSACCIONES DEL DIA 11/08/2018SPYRAL - GESTION ADMINISTRATIVA"/>
    <n v="47.54"/>
    <n v="0"/>
    <s v="PLAZA TOCUMEN"/>
    <x v="2"/>
  </r>
  <r>
    <n v="8"/>
    <d v="2018-12-03T00:00:00"/>
    <x v="1"/>
    <x v="1"/>
    <x v="0"/>
    <s v="ADMINISTRACION DE SUCURSALES"/>
    <s v="NC ALIMENTACION DE EMPLEADOS NVA"/>
    <s v="TRANSACCIONES DEL DIA 12/03/2018SPYRAL - GESTION ADMINISTRATIVA"/>
    <n v="184"/>
    <n v="0"/>
    <s v="PLAZA TOCUMEN"/>
    <x v="2"/>
  </r>
  <r>
    <n v="8"/>
    <d v="2018-12-31T00:00:00"/>
    <x v="1"/>
    <x v="1"/>
    <x v="0"/>
    <s v="ADMINISTRACION DE SUCURSALES"/>
    <s v="CIERRE DE ANIO FISCAL"/>
    <s v="CIERRE_DE_CTAS_NOMINALES"/>
    <n v="0"/>
    <n v="1560.09"/>
    <s v="PLAZA TOCUMEN"/>
    <x v="2"/>
  </r>
  <r>
    <n v="9"/>
    <d v="2018-12-31T00:00:00"/>
    <x v="1"/>
    <x v="1"/>
    <x v="0"/>
    <s v="ADMINISTRACION DE SUCURSALES"/>
    <s v="CIERRE DE ANIO FISCAL"/>
    <s v="CIERRE_DE_CTAS_NOMINALES"/>
    <n v="0"/>
    <n v="38.97"/>
    <s v="SANTIAGO"/>
    <x v="2"/>
  </r>
  <r>
    <n v="10"/>
    <d v="2018-06-15T00:00:00"/>
    <x v="2"/>
    <x v="2"/>
    <x v="0"/>
    <s v="ADMINISTRACION DE SUCURSALES"/>
    <s v="NC ALIMENTACION DE EMPLEADOS NVA"/>
    <s v="TRANSACCIONES DEL DIA 06/15/2018SPYRAL - GESTION ADMINISTRATIVA"/>
    <n v="81.47"/>
    <n v="0"/>
    <s v="OBARRIO"/>
    <x v="2"/>
  </r>
  <r>
    <n v="10"/>
    <d v="2018-11-13T00:00:00"/>
    <x v="5"/>
    <x v="5"/>
    <x v="0"/>
    <s v="ADMINISTRACION DE SUCURSALES"/>
    <s v="NC ALIMENTACION DE EMPLEADOS NVA"/>
    <s v="TRANSACCIONES DEL DIA 11/13/2018SPYRAL - GESTION ADMINISTRATIVA"/>
    <n v="50.33"/>
    <n v="0"/>
    <s v="OBARRIO"/>
    <x v="2"/>
  </r>
  <r>
    <n v="10"/>
    <d v="2018-12-31T00:00:00"/>
    <x v="1"/>
    <x v="1"/>
    <x v="0"/>
    <s v="ADMINISTRACION DE SUCURSALES"/>
    <s v="CIERRE DE ANIO FISCAL"/>
    <s v="CIERRE_DE_CTAS_NOMINALES"/>
    <n v="0"/>
    <n v="218.73"/>
    <s v="OBARRIO"/>
    <x v="2"/>
  </r>
  <r>
    <n v="10"/>
    <d v="2018-07-12T00:00:00"/>
    <x v="6"/>
    <x v="6"/>
    <x v="0"/>
    <s v="CAJA"/>
    <s v="ALIMENTACION DE EMPLEADOS CTA NUEVA"/>
    <s v="TRANSACCIONES DEL DIA 07/12/2018SPYRAL - GESTION ADMINISTRATIVA"/>
    <n v="8"/>
    <n v="0"/>
    <s v="OBARRIO"/>
    <x v="2"/>
  </r>
  <r>
    <n v="10"/>
    <d v="2018-08-21T00:00:00"/>
    <x v="3"/>
    <x v="3"/>
    <x v="0"/>
    <s v="CAJA"/>
    <s v="ALIMENTACION DE EMPLEADOS CTA NUEVA"/>
    <s v="TRANSACCIONES DEL DIA 08/21/2018SPYRAL - GESTION ADMINISTRATIVA"/>
    <n v="8"/>
    <n v="0"/>
    <s v="OBARRIO"/>
    <x v="2"/>
  </r>
  <r>
    <n v="10"/>
    <d v="2018-09-07T00:00:00"/>
    <x v="4"/>
    <x v="4"/>
    <x v="0"/>
    <s v="CAJA"/>
    <s v="ALIMENTACION DE EMPLEADOS CTA NUEVA"/>
    <s v="TRANSACCIONES DEL DIA 09/07/2018SPYRAL - GESTION ADMINISTRATIVA"/>
    <n v="24"/>
    <n v="0"/>
    <s v="OBARRIO"/>
    <x v="2"/>
  </r>
  <r>
    <n v="10"/>
    <d v="2018-09-24T00:00:00"/>
    <x v="4"/>
    <x v="4"/>
    <x v="0"/>
    <s v="CAJA"/>
    <s v="ALIMENTACION DE EMPLEADOS CTA NUEVA"/>
    <s v="TRANSACCIONES DEL DIA 09/24/2018SPYRAL - GESTION ADMINISTRATIVA"/>
    <n v="8"/>
    <n v="0"/>
    <s v="OBARRIO"/>
    <x v="2"/>
  </r>
  <r>
    <n v="10"/>
    <d v="2018-10-01T00:00:00"/>
    <x v="0"/>
    <x v="0"/>
    <x v="0"/>
    <s v="CAJA"/>
    <s v="ALIMENTACION DE EMPLEADOS CTA NUEVA"/>
    <s v="TRANSACCIONES DEL DIA 10/01/2018SPYRAL - GESTION ADMINISTRATIVA"/>
    <n v="8"/>
    <n v="0"/>
    <s v="OBARRIO"/>
    <x v="2"/>
  </r>
  <r>
    <n v="10"/>
    <d v="2018-10-05T00:00:00"/>
    <x v="0"/>
    <x v="0"/>
    <x v="0"/>
    <s v="CAJA"/>
    <s v="ALIMENTACION DE EMPLEADOS CTA NUEVA"/>
    <s v="TRANSACCIONES DEL DIA 10/05/2018SPYRAL - GESTION ADMINISTRATIVA"/>
    <n v="16"/>
    <n v="0"/>
    <s v="OBARRIO"/>
    <x v="2"/>
  </r>
  <r>
    <n v="10"/>
    <d v="2018-10-17T00:00:00"/>
    <x v="0"/>
    <x v="0"/>
    <x v="0"/>
    <s v="CAJA"/>
    <s v="ALIMENTACION DE EMPLEADOS CTA NUEVA"/>
    <s v="TRANSACCIONES DEL DIA 10/17/2018SPYRAL - GESTION ADMINISTRATIVA"/>
    <n v="16"/>
    <n v="0"/>
    <s v="OBARRIO"/>
    <x v="2"/>
  </r>
  <r>
    <n v="10"/>
    <d v="2018-11-09T00:00:00"/>
    <x v="5"/>
    <x v="5"/>
    <x v="0"/>
    <s v="CAJA"/>
    <s v="ALIMENTACION DE EMPLEADOS CTA NUEVA"/>
    <s v="TRANSACCIONES DEL DIA 11/09/2018SPYRAL - GESTION ADMINISTRATIVA"/>
    <n v="8"/>
    <n v="0"/>
    <s v="OBARRIO"/>
    <x v="2"/>
  </r>
  <r>
    <n v="10"/>
    <d v="2018-12-04T00:00:00"/>
    <x v="1"/>
    <x v="1"/>
    <x v="0"/>
    <s v="CAJA"/>
    <s v="ALIMENTACION DE EMPLEADOS CTA NUEVA"/>
    <s v="TRANSACCIONES DEL DIA 12/04/2018SPYRAL - GESTION ADMINISTRATIVA"/>
    <n v="24"/>
    <n v="0"/>
    <s v="OBARRIO"/>
    <x v="2"/>
  </r>
  <r>
    <n v="10"/>
    <d v="2018-12-20T00:00:00"/>
    <x v="1"/>
    <x v="1"/>
    <x v="0"/>
    <s v="CAJA"/>
    <s v="ALIMENTACION DE EMPLEADOS CTA NUEVA"/>
    <s v="TRANSACCIONES DEL DIA 12/20/2018SPYRAL - GESTION ADMINISTRATIVA"/>
    <n v="16"/>
    <n v="0"/>
    <s v="OBARRIO"/>
    <x v="2"/>
  </r>
  <r>
    <n v="10"/>
    <d v="2018-12-31T00:00:00"/>
    <x v="1"/>
    <x v="1"/>
    <x v="0"/>
    <s v="CAJA"/>
    <s v="CIERRE DE ANIO FISCAL"/>
    <s v="CIERRE_DE_CTAS_NOMINALES"/>
    <n v="0"/>
    <n v="280"/>
    <s v="OBARRIO"/>
    <x v="2"/>
  </r>
  <r>
    <n v="10"/>
    <d v="2018-08-06T00:00:00"/>
    <x v="3"/>
    <x v="3"/>
    <x v="0"/>
    <s v="SERVICIOS PERSONALES"/>
    <s v="ALIMENTACION DE EMPLEADOS CTA NUEVA"/>
    <s v="TRANSACCIONES DEL DIA 08/06/2018SPYRAL - GESTION ADMINISTRATIVA"/>
    <n v="8"/>
    <n v="0"/>
    <s v="OBARRIO"/>
    <x v="2"/>
  </r>
  <r>
    <n v="10"/>
    <d v="2018-08-20T00:00:00"/>
    <x v="3"/>
    <x v="3"/>
    <x v="0"/>
    <s v="SERVICIOS PERSONALES"/>
    <s v="ALIMENTACION DE EMPLEADOS CTA NUEVA"/>
    <s v="TRANSACCIONES DEL DIA 08/20/2018SPYRAL - GESTION ADMINISTRATIVA"/>
    <n v="24"/>
    <n v="0"/>
    <s v="OBARRIO"/>
    <x v="2"/>
  </r>
  <r>
    <n v="10"/>
    <d v="2018-12-31T00:00:00"/>
    <x v="1"/>
    <x v="1"/>
    <x v="0"/>
    <s v="SERVICIOS PERSONALES"/>
    <s v="CIERRE DE ANIO FISCAL"/>
    <s v="CIERRE_DE_CTAS_NOMINALES"/>
    <n v="0"/>
    <n v="48"/>
    <s v="OBARRIO"/>
    <x v="2"/>
  </r>
  <r>
    <n v="11"/>
    <d v="2018-06-01T00:00:00"/>
    <x v="2"/>
    <x v="2"/>
    <x v="0"/>
    <s v="ADMINISTRACION DE SUCURSALES"/>
    <s v="NC ALIMENTACION DE EMPLEADOS NVA"/>
    <s v="TRANSACCIONES DEL DIA 06/01/2018SPYRAL - GESTION ADMINISTRATIVA"/>
    <n v="21.89"/>
    <n v="0"/>
    <s v="COLON"/>
    <x v="2"/>
  </r>
  <r>
    <n v="11"/>
    <d v="2018-12-31T00:00:00"/>
    <x v="1"/>
    <x v="1"/>
    <x v="0"/>
    <s v="ADMINISTRACION DE SUCURSALES"/>
    <s v="CIERRE DE ANIO FISCAL"/>
    <s v="CIERRE_DE_CTAS_NOMINALES"/>
    <n v="0"/>
    <n v="43.29"/>
    <s v="COLON"/>
    <x v="2"/>
  </r>
  <r>
    <n v="13"/>
    <d v="2018-06-01T00:00:00"/>
    <x v="2"/>
    <x v="2"/>
    <x v="0"/>
    <s v="ADMINISTRACION DE SUCURSALES"/>
    <s v="NC ALIMENTACION DE EMPLEADOS NVA"/>
    <s v="TRANSACCIONES DEL DIA 06/01/2018SPYRAL - GESTION ADMINISTRATIVA"/>
    <n v="143.16999999999999"/>
    <n v="0"/>
    <s v="HATO PINTADO"/>
    <x v="2"/>
  </r>
  <r>
    <n v="13"/>
    <d v="2018-10-23T00:00:00"/>
    <x v="0"/>
    <x v="0"/>
    <x v="0"/>
    <s v="ADMINISTRACION DE SUCURSALES"/>
    <s v="NC ALIMENTACION DE EMPLEADOS NVA"/>
    <s v="TRANSACCIONES DEL DIA 10/23/2018SPYRAL - GESTION ADMINISTRATIVA"/>
    <n v="58.97"/>
    <n v="0"/>
    <s v="HATO PINTADO"/>
    <x v="2"/>
  </r>
  <r>
    <n v="13"/>
    <d v="2018-12-31T00:00:00"/>
    <x v="1"/>
    <x v="1"/>
    <x v="0"/>
    <s v="ADMINISTRACION DE SUCURSALES"/>
    <s v="CIERRE DE ANIO FISCAL"/>
    <s v="CIERRE_DE_CTAS_NOMINALES"/>
    <n v="0"/>
    <n v="226.14"/>
    <s v="HATO PINTADO"/>
    <x v="2"/>
  </r>
  <r>
    <n v="13"/>
    <d v="2018-06-05T00:00:00"/>
    <x v="2"/>
    <x v="2"/>
    <x v="0"/>
    <s v="CAJA"/>
    <s v="ALIMENTACION DE EMPLEADOS CTA NUEVA"/>
    <s v="TRANSACCIONES DEL DIA 06/05/2018SPYRAL - GESTION ADMINISTRATIVA"/>
    <n v="32"/>
    <n v="0"/>
    <s v="HATO PINTADO"/>
    <x v="2"/>
  </r>
  <r>
    <n v="13"/>
    <d v="2018-06-06T00:00:00"/>
    <x v="2"/>
    <x v="2"/>
    <x v="0"/>
    <s v="CAJA"/>
    <s v="ALIMENTACION DE EMPLEADOS CTA NUEVA"/>
    <s v="TRANSACCIONES DEL DIA 06/06/2018SPYRAL - GESTION ADMINISTRATIVA"/>
    <n v="56"/>
    <n v="0"/>
    <s v="HATO PINTADO"/>
    <x v="2"/>
  </r>
  <r>
    <n v="13"/>
    <d v="2018-06-08T00:00:00"/>
    <x v="2"/>
    <x v="2"/>
    <x v="0"/>
    <s v="CAJA"/>
    <s v="ALIMENTACION DE EMPLEADOS CTA NUEVA"/>
    <s v="TRANSACCIONES DEL DIA 06/08/2018SPYRAL - GESTION ADMINISTRATIVA"/>
    <n v="32"/>
    <n v="0"/>
    <s v="HATO PINTADO"/>
    <x v="2"/>
  </r>
  <r>
    <n v="13"/>
    <d v="2018-06-13T00:00:00"/>
    <x v="2"/>
    <x v="2"/>
    <x v="0"/>
    <s v="CAJA"/>
    <s v="ALIMENTACION DE EMPLEADOS CTA NUEVA"/>
    <s v="TRANSACCIONES DEL DIA 06/13/2018SPYRAL - GESTION ADMINISTRATIVA"/>
    <n v="16"/>
    <n v="0"/>
    <s v="HATO PINTADO"/>
    <x v="2"/>
  </r>
  <r>
    <n v="13"/>
    <d v="2018-06-14T00:00:00"/>
    <x v="2"/>
    <x v="2"/>
    <x v="0"/>
    <s v="CAJA"/>
    <s v="ALIMENTACION DE EMPLEADOS CTA NUEVA"/>
    <s v="TRANSACCIONES DEL DIA 06/14/2018SPYRAL - GESTION ADMINISTRATIVA"/>
    <n v="16"/>
    <n v="0"/>
    <s v="HATO PINTADO"/>
    <x v="2"/>
  </r>
  <r>
    <n v="13"/>
    <d v="2018-06-20T00:00:00"/>
    <x v="2"/>
    <x v="2"/>
    <x v="0"/>
    <s v="CAJA"/>
    <s v="ALIMENTACION DE EMPLEADOS CTA NUEVA"/>
    <s v="TRANSACCIONES DEL DIA 06/20/2018SPYRAL - GESTION ADMINISTRATIVA"/>
    <n v="48"/>
    <n v="0"/>
    <s v="HATO PINTADO"/>
    <x v="2"/>
  </r>
  <r>
    <n v="13"/>
    <d v="2018-06-21T00:00:00"/>
    <x v="2"/>
    <x v="2"/>
    <x v="0"/>
    <s v="CAJA"/>
    <s v="ALIMENTACION DE EMPLEADOS CTA NUEVA"/>
    <s v="TRANSACCIONES DEL DIA 06/21/2018SPYRAL - GESTION ADMINISTRATIVA"/>
    <n v="16"/>
    <n v="0"/>
    <s v="HATO PINTADO"/>
    <x v="2"/>
  </r>
  <r>
    <n v="13"/>
    <d v="2018-06-29T00:00:00"/>
    <x v="2"/>
    <x v="2"/>
    <x v="0"/>
    <s v="CAJA"/>
    <s v="ALIMENTACION DE EMPLEADOS CTA NUEVA"/>
    <s v="TRANSACCIONES DEL DIA 06/29/2018SPYRAL - GESTION ADMINISTRATIVA"/>
    <n v="16"/>
    <n v="0"/>
    <s v="HATO PINTADO"/>
    <x v="2"/>
  </r>
  <r>
    <n v="13"/>
    <d v="2018-07-04T00:00:00"/>
    <x v="6"/>
    <x v="6"/>
    <x v="0"/>
    <s v="CAJA"/>
    <s v="ALIMENTACION DE EMPLEADOS CTA NUEVA"/>
    <s v="TRANSACCIONES DEL DIA 07/04/2018SPYRAL - GESTION ADMINISTRATIVA"/>
    <n v="56"/>
    <n v="0"/>
    <s v="HATO PINTADO"/>
    <x v="2"/>
  </r>
  <r>
    <n v="13"/>
    <d v="2018-07-06T00:00:00"/>
    <x v="6"/>
    <x v="6"/>
    <x v="0"/>
    <s v="CAJA"/>
    <s v="ALIMENTACION DE EMPLEADOS CTA NUEVA"/>
    <s v="TRANSACCIONES DEL DIA 07/06/2018SPYRAL - GESTION ADMINISTRATIVA"/>
    <n v="16"/>
    <n v="0"/>
    <s v="HATO PINTADO"/>
    <x v="2"/>
  </r>
  <r>
    <n v="13"/>
    <d v="2018-07-12T00:00:00"/>
    <x v="6"/>
    <x v="6"/>
    <x v="0"/>
    <s v="CAJA"/>
    <s v="ALIMENTACION DE EMPLEADOS CTA NUEVA"/>
    <s v="TRANSACCIONES DEL DIA 07/12/2018SPYRAL - GESTION ADMINISTRATIVA"/>
    <n v="16"/>
    <n v="0"/>
    <s v="HATO PINTADO"/>
    <x v="2"/>
  </r>
  <r>
    <n v="13"/>
    <d v="2018-07-14T00:00:00"/>
    <x v="6"/>
    <x v="6"/>
    <x v="0"/>
    <s v="CAJA"/>
    <s v="ALIMENTACION DE EMPLEADOS CTA NUEVA"/>
    <s v="TRANSACCIONES DEL DIA 07/14/2018SPYRAL - GESTION ADMINISTRATIVA"/>
    <n v="16"/>
    <n v="0"/>
    <s v="HATO PINTADO"/>
    <x v="2"/>
  </r>
  <r>
    <n v="13"/>
    <d v="2018-07-21T00:00:00"/>
    <x v="6"/>
    <x v="6"/>
    <x v="0"/>
    <s v="CAJA"/>
    <s v="ALIMENTACION DE EMPLEADOS CTA NUEVA"/>
    <s v="TRANSACCIONES DEL DIA 07/21/2018SPYRAL - GESTION ADMINISTRATIVA"/>
    <n v="16"/>
    <n v="0"/>
    <s v="HATO PINTADO"/>
    <x v="2"/>
  </r>
  <r>
    <n v="13"/>
    <d v="2018-07-23T00:00:00"/>
    <x v="6"/>
    <x v="6"/>
    <x v="0"/>
    <s v="CAJA"/>
    <s v="ALIMENTACION DE EMPLEADOS CTA NUEVA"/>
    <s v="TRANSACCIONES DEL DIA 07/23/2018SPYRAL - GESTION ADMINISTRATIVA"/>
    <n v="32"/>
    <n v="0"/>
    <s v="HATO PINTADO"/>
    <x v="2"/>
  </r>
  <r>
    <n v="13"/>
    <d v="2018-07-26T00:00:00"/>
    <x v="6"/>
    <x v="6"/>
    <x v="0"/>
    <s v="CAJA"/>
    <s v="ALIMENTACION DE EMPLEADOS CTA NUEVA"/>
    <s v="TRANSACCIONES DEL DIA 07/26/2018SPYRAL - GESTION ADMINISTRATIVA"/>
    <n v="32"/>
    <n v="0"/>
    <s v="HATO PINTADO"/>
    <x v="2"/>
  </r>
  <r>
    <n v="13"/>
    <d v="2018-08-02T00:00:00"/>
    <x v="3"/>
    <x v="3"/>
    <x v="0"/>
    <s v="CAJA"/>
    <s v="ALIMENTACION DE EMPLEADOS CTA NUEVA"/>
    <s v="TRANSACCIONES DEL DIA 08/02/2018SPYRAL - GESTION ADMINISTRATIVA"/>
    <n v="16"/>
    <n v="0"/>
    <s v="HATO PINTADO"/>
    <x v="2"/>
  </r>
  <r>
    <n v="13"/>
    <d v="2018-08-06T00:00:00"/>
    <x v="3"/>
    <x v="3"/>
    <x v="0"/>
    <s v="CAJA"/>
    <s v="ALIMENTACION DE EMPLEADOS CTA NUEVA"/>
    <s v="TRANSACCIONES DEL DIA 08/06/2018SPYRAL - GESTION ADMINISTRATIVA"/>
    <n v="16"/>
    <n v="0"/>
    <s v="HATO PINTADO"/>
    <x v="2"/>
  </r>
  <r>
    <n v="13"/>
    <d v="2018-08-09T00:00:00"/>
    <x v="3"/>
    <x v="3"/>
    <x v="0"/>
    <s v="CAJA"/>
    <s v="ALIMENTACION DE EMPLEADOS CTA NUEVA"/>
    <s v="TRANSACCIONES DEL DIA 08/09/2018SPYRAL - GESTION ADMINISTRATIVA"/>
    <n v="112"/>
    <n v="0"/>
    <s v="HATO PINTADO"/>
    <x v="2"/>
  </r>
  <r>
    <n v="13"/>
    <d v="2018-08-13T00:00:00"/>
    <x v="3"/>
    <x v="3"/>
    <x v="0"/>
    <s v="CAJA"/>
    <s v="ALIMENTACION DE EMPLEADOS CTA NUEVA"/>
    <s v="TRANSACCIONES DEL DIA 08/13/2018SPYRAL - GESTION ADMINISTRATIVA"/>
    <n v="16"/>
    <n v="0"/>
    <s v="HATO PINTADO"/>
    <x v="2"/>
  </r>
  <r>
    <n v="13"/>
    <d v="2018-08-17T00:00:00"/>
    <x v="3"/>
    <x v="3"/>
    <x v="0"/>
    <s v="CAJA"/>
    <s v="ALIMENTACION DE EMPLEADOS CTA NUEVA"/>
    <s v="TRANSACCIONES DEL DIA 08/17/2018SPYRAL - GESTION ADMINISTRATIVA"/>
    <n v="24"/>
    <n v="0"/>
    <s v="HATO PINTADO"/>
    <x v="2"/>
  </r>
  <r>
    <n v="13"/>
    <d v="2018-08-20T00:00:00"/>
    <x v="3"/>
    <x v="3"/>
    <x v="0"/>
    <s v="CAJA"/>
    <s v="ALIMENTACION DE EMPLEADOS CTA NUEVA"/>
    <s v="TRANSACCIONES DEL DIA 08/20/2018SPYRAL - GESTION ADMINISTRATIVA"/>
    <n v="16"/>
    <n v="0"/>
    <s v="HATO PINTADO"/>
    <x v="2"/>
  </r>
  <r>
    <n v="13"/>
    <d v="2018-08-22T00:00:00"/>
    <x v="3"/>
    <x v="3"/>
    <x v="0"/>
    <s v="CAJA"/>
    <s v="ALIMENTACION DE EMPLEADOS CTA NUEVA"/>
    <s v="TRANSACCIONES DEL DIA 08/22/2018SPYRAL - GESTION ADMINISTRATIVA"/>
    <n v="72"/>
    <n v="0"/>
    <s v="HATO PINTADO"/>
    <x v="2"/>
  </r>
  <r>
    <n v="13"/>
    <d v="2018-08-23T00:00:00"/>
    <x v="3"/>
    <x v="3"/>
    <x v="0"/>
    <s v="CAJA"/>
    <s v="ALIMENTACION DE EMPLEADOS CTA NUEVA"/>
    <s v="TRANSACCIONES DEL DIA 08/23/2018SPYRAL - GESTION ADMINISTRATIVA"/>
    <n v="48"/>
    <n v="0"/>
    <s v="HATO PINTADO"/>
    <x v="2"/>
  </r>
  <r>
    <n v="13"/>
    <d v="2018-08-24T00:00:00"/>
    <x v="3"/>
    <x v="3"/>
    <x v="0"/>
    <s v="CAJA"/>
    <s v="ALIMENTACION DE EMPLEADOS CTA NUEVA"/>
    <s v="TRANSACCIONES DEL DIA 08/24/2018SPYRAL - GESTION ADMINISTRATIVA"/>
    <n v="32"/>
    <n v="0"/>
    <s v="HATO PINTADO"/>
    <x v="2"/>
  </r>
  <r>
    <n v="13"/>
    <d v="2018-08-27T00:00:00"/>
    <x v="3"/>
    <x v="3"/>
    <x v="0"/>
    <s v="CAJA"/>
    <s v="ALIMENTACION DE EMPLEADOS CTA NUEVA"/>
    <s v="TRANSACCIONES DEL DIA 08/27/2018SPYRAL - GESTION ADMINISTRATIVA"/>
    <n v="8"/>
    <n v="0"/>
    <s v="HATO PINTADO"/>
    <x v="2"/>
  </r>
  <r>
    <n v="13"/>
    <d v="2018-08-28T00:00:00"/>
    <x v="3"/>
    <x v="3"/>
    <x v="0"/>
    <s v="CAJA"/>
    <s v="ALIMENTACION DE EMPLEADOS CTA NUEVA"/>
    <s v="TRANSACCIONES DEL DIA 08/28/2018SPYRAL - GESTION ADMINISTRATIVA"/>
    <n v="32"/>
    <n v="0"/>
    <s v="HATO PINTADO"/>
    <x v="2"/>
  </r>
  <r>
    <n v="13"/>
    <d v="2018-09-03T00:00:00"/>
    <x v="4"/>
    <x v="4"/>
    <x v="0"/>
    <s v="CAJA"/>
    <s v="ALIMENTACION DE EMPLEADOS CTA NUEVA"/>
    <s v="TRANSACCIONES DEL DIA 09/03/2018SPYRAL - GESTION ADMINISTRATIVA"/>
    <n v="24"/>
    <n v="0"/>
    <s v="HATO PINTADO"/>
    <x v="2"/>
  </r>
  <r>
    <n v="13"/>
    <d v="2018-09-05T00:00:00"/>
    <x v="4"/>
    <x v="4"/>
    <x v="0"/>
    <s v="CAJA"/>
    <s v="ALIMENTACION DE EMPLEADOS CTA NUEVA"/>
    <s v="TRANSACCIONES DEL DIA 09/05/2018SPYRAL - GESTION ADMINISTRATIVA"/>
    <n v="40"/>
    <n v="0"/>
    <s v="HATO PINTADO"/>
    <x v="2"/>
  </r>
  <r>
    <n v="13"/>
    <d v="2018-09-06T00:00:00"/>
    <x v="4"/>
    <x v="4"/>
    <x v="0"/>
    <s v="CAJA"/>
    <s v="ALIMENTACION DE EMPLEADOS CTA NUEVA"/>
    <s v="TRANSACCIONES DEL DIA 09/06/2018SPYRAL - GESTION ADMINISTRATIVA"/>
    <n v="40"/>
    <n v="0"/>
    <s v="HATO PINTADO"/>
    <x v="2"/>
  </r>
  <r>
    <n v="13"/>
    <d v="2018-09-07T00:00:00"/>
    <x v="4"/>
    <x v="4"/>
    <x v="0"/>
    <s v="CAJA"/>
    <s v="ALIMENTACION DE EMPLEADOS CTA NUEVA"/>
    <s v="TRANSACCIONES DEL DIA 09/07/2018SPYRAL - GESTION ADMINISTRATIVA"/>
    <n v="16"/>
    <n v="0"/>
    <s v="HATO PINTADO"/>
    <x v="2"/>
  </r>
  <r>
    <n v="13"/>
    <d v="2018-09-17T00:00:00"/>
    <x v="4"/>
    <x v="4"/>
    <x v="0"/>
    <s v="CAJA"/>
    <s v="ALIMENTACION DE EMPLEADOS CTA NUEVA"/>
    <s v="TRANSACCIONES DEL DIA 09/17/2018SPYRAL - GESTION ADMINISTRATIVA"/>
    <n v="24"/>
    <n v="0"/>
    <s v="HATO PINTADO"/>
    <x v="2"/>
  </r>
  <r>
    <n v="13"/>
    <d v="2018-09-19T00:00:00"/>
    <x v="4"/>
    <x v="4"/>
    <x v="0"/>
    <s v="CAJA"/>
    <s v="ALIMENTACION DE EMPLEADOS CTA NUEVA"/>
    <s v="TRANSACCIONES DEL DIA 09/19/2018SPYRAL - GESTION ADMINISTRATIVA"/>
    <n v="24"/>
    <n v="0"/>
    <s v="HATO PINTADO"/>
    <x v="2"/>
  </r>
  <r>
    <n v="13"/>
    <d v="2018-09-21T00:00:00"/>
    <x v="4"/>
    <x v="4"/>
    <x v="0"/>
    <s v="CAJA"/>
    <s v="ALIMENTACION DE EMPLEADOS CTA NUEVA"/>
    <s v="TRANSACCIONES DEL DIA 09/21/2018SPYRAL - GESTION ADMINISTRATIVA"/>
    <n v="32"/>
    <n v="0"/>
    <s v="HATO PINTADO"/>
    <x v="2"/>
  </r>
  <r>
    <n v="13"/>
    <d v="2018-09-27T00:00:00"/>
    <x v="4"/>
    <x v="4"/>
    <x v="0"/>
    <s v="CAJA"/>
    <s v="ALIMENTACION DE EMPLEADOS CTA NUEVA"/>
    <s v="TRANSACCIONES DEL DIA 09/27/2018SPYRAL - GESTION ADMINISTRATIVA"/>
    <n v="24"/>
    <n v="0"/>
    <s v="HATO PINTADO"/>
    <x v="2"/>
  </r>
  <r>
    <n v="13"/>
    <d v="2018-10-01T00:00:00"/>
    <x v="0"/>
    <x v="0"/>
    <x v="0"/>
    <s v="CAJA"/>
    <s v="ALIMENTACION DE EMPLEADOS CTA NUEVA"/>
    <s v="TRANSACCIONES DEL DIA 10/01/2018SPYRAL - GESTION ADMINISTRATIVA"/>
    <n v="16"/>
    <n v="0"/>
    <s v="HATO PINTADO"/>
    <x v="2"/>
  </r>
  <r>
    <n v="13"/>
    <d v="2018-10-04T00:00:00"/>
    <x v="0"/>
    <x v="0"/>
    <x v="0"/>
    <s v="CAJA"/>
    <s v="ALIMENTACION DE EMPLEADOS CTA NUEVA"/>
    <s v="TRANSACCIONES DEL DIA 10/04/2018SPYRAL - GESTION ADMINISTRATIVA"/>
    <n v="56"/>
    <n v="0"/>
    <s v="HATO PINTADO"/>
    <x v="2"/>
  </r>
  <r>
    <n v="13"/>
    <d v="2018-10-10T00:00:00"/>
    <x v="0"/>
    <x v="0"/>
    <x v="0"/>
    <s v="CAJA"/>
    <s v="ALIMENTACION DE EMPLEADOS CTA NUEVA"/>
    <s v="TRANSACCIONES DEL DIA 10/10/2018SPYRAL - GESTION ADMINISTRATIVA"/>
    <n v="16"/>
    <n v="0"/>
    <s v="HATO PINTADO"/>
    <x v="2"/>
  </r>
  <r>
    <n v="13"/>
    <d v="2018-10-11T00:00:00"/>
    <x v="0"/>
    <x v="0"/>
    <x v="0"/>
    <s v="CAJA"/>
    <s v="ALIMENTACION DE EMPLEADOS CTA NUEVA"/>
    <s v="TRANSACCIONES DEL DIA 10/11/2018SPYRAL - GESTION ADMINISTRATIVA"/>
    <n v="24"/>
    <n v="0"/>
    <s v="HATO PINTADO"/>
    <x v="2"/>
  </r>
  <r>
    <n v="13"/>
    <d v="2018-10-17T00:00:00"/>
    <x v="0"/>
    <x v="0"/>
    <x v="0"/>
    <s v="CAJA"/>
    <s v="ALIMENTACION DE EMPLEADOS CTA NUEVA"/>
    <s v="TRANSACCIONES DEL DIA 10/17/2018SPYRAL - GESTION ADMINISTRATIVA"/>
    <n v="40"/>
    <n v="0"/>
    <s v="HATO PINTADO"/>
    <x v="2"/>
  </r>
  <r>
    <n v="13"/>
    <d v="2018-10-18T00:00:00"/>
    <x v="0"/>
    <x v="0"/>
    <x v="0"/>
    <s v="CAJA"/>
    <s v="ALIMENTACION DE EMPLEADOS CTA NUEVA"/>
    <s v="TRANSACCIONES DEL DIA 10/18/2018SPYRAL - GESTION ADMINISTRATIVA"/>
    <n v="48"/>
    <n v="0"/>
    <s v="HATO PINTADO"/>
    <x v="2"/>
  </r>
  <r>
    <n v="13"/>
    <d v="2018-10-22T00:00:00"/>
    <x v="0"/>
    <x v="0"/>
    <x v="0"/>
    <s v="CAJA"/>
    <s v="ALIMENTACION DE EMPLEADOS CTA NUEVA"/>
    <s v="TRANSACCIONES DEL DIA 10/22/2018SPYRAL - GESTION ADMINISTRATIVA"/>
    <n v="8"/>
    <n v="0"/>
    <s v="HATO PINTADO"/>
    <x v="2"/>
  </r>
  <r>
    <n v="13"/>
    <d v="2018-10-26T00:00:00"/>
    <x v="0"/>
    <x v="0"/>
    <x v="0"/>
    <s v="CAJA"/>
    <s v="ALIMENTACION DE EMPLEADOS CTA NUEVA"/>
    <s v="TRANSACCIONES DEL DIA 10/26/2018SPYRAL - GESTION ADMINISTRATIVA"/>
    <n v="8"/>
    <n v="0"/>
    <s v="HATO PINTADO"/>
    <x v="2"/>
  </r>
  <r>
    <n v="13"/>
    <d v="2018-10-27T00:00:00"/>
    <x v="0"/>
    <x v="0"/>
    <x v="0"/>
    <s v="CAJA"/>
    <s v="ALIMENTACION DE EMPLEADOS CTA NUEVA"/>
    <s v="TRANSACCIONES DEL DIA 10/27/2018SPYRAL - GESTION ADMINISTRATIVA"/>
    <n v="16"/>
    <n v="0"/>
    <s v="HATO PINTADO"/>
    <x v="2"/>
  </r>
  <r>
    <n v="13"/>
    <d v="2018-11-08T00:00:00"/>
    <x v="5"/>
    <x v="5"/>
    <x v="0"/>
    <s v="CAJA"/>
    <s v="ALIMENTACION DE EMPLEADOS CTA NUEVA"/>
    <s v="TRANSACCIONES DEL DIA 11/08/2018SPYRAL - GESTION ADMINISTRATIVA"/>
    <n v="88"/>
    <n v="0"/>
    <s v="HATO PINTADO"/>
    <x v="2"/>
  </r>
  <r>
    <n v="13"/>
    <d v="2018-11-12T00:00:00"/>
    <x v="5"/>
    <x v="5"/>
    <x v="0"/>
    <s v="CAJA"/>
    <s v="ALIMENTACION DE EMPLEADOS CTA NUEVA"/>
    <s v="TRANSACCIONES DEL DIA 11/12/2018SPYRAL - GESTION ADMINISTRATIVA"/>
    <n v="56"/>
    <n v="0"/>
    <s v="HATO PINTADO"/>
    <x v="2"/>
  </r>
  <r>
    <n v="13"/>
    <d v="2018-11-16T00:00:00"/>
    <x v="5"/>
    <x v="5"/>
    <x v="0"/>
    <s v="CAJA"/>
    <s v="ALIMENTACION DE EMPLEADOS CTA NUEVA"/>
    <s v="TRANSACCIONES DEL DIA 11/16/2018SPYRAL - GESTION ADMINISTRATIVA"/>
    <n v="8"/>
    <n v="0"/>
    <s v="HATO PINTADO"/>
    <x v="2"/>
  </r>
  <r>
    <n v="13"/>
    <d v="2018-11-19T00:00:00"/>
    <x v="5"/>
    <x v="5"/>
    <x v="0"/>
    <s v="CAJA"/>
    <s v="ALIMENTACION DE EMPLEADOS CTA NUEVA"/>
    <s v="TRANSACCIONES DEL DIA 11/19/2018SPYRAL - GESTION ADMINISTRATIVA"/>
    <n v="40"/>
    <n v="0"/>
    <s v="HATO PINTADO"/>
    <x v="2"/>
  </r>
  <r>
    <n v="13"/>
    <d v="2018-11-20T00:00:00"/>
    <x v="5"/>
    <x v="5"/>
    <x v="0"/>
    <s v="CAJA"/>
    <s v="ALIMENTACION DE EMPLEADOS CTA NUEVA"/>
    <s v="TRANSACCIONES DEL DIA 11/20/2018SPYRAL - GESTION ADMINISTRATIVA"/>
    <n v="40"/>
    <n v="0"/>
    <s v="HATO PINTADO"/>
    <x v="2"/>
  </r>
  <r>
    <n v="13"/>
    <d v="2018-11-22T00:00:00"/>
    <x v="5"/>
    <x v="5"/>
    <x v="0"/>
    <s v="CAJA"/>
    <s v="ALIMENTACION DE EMPLEADOS CTA NUEVA"/>
    <s v="TRANSACCIONES DEL DIA 11/22/2018SPYRAL - GESTION ADMINISTRATIVA"/>
    <n v="32"/>
    <n v="0"/>
    <s v="HATO PINTADO"/>
    <x v="2"/>
  </r>
  <r>
    <n v="13"/>
    <d v="2018-11-26T00:00:00"/>
    <x v="5"/>
    <x v="5"/>
    <x v="0"/>
    <s v="CAJA"/>
    <s v="ALIMENTACION DE EMPLEADOS CTA NUEVA"/>
    <s v="TRANSACCIONES DEL DIA 11/26/2018SPYRAL - GESTION ADMINISTRATIVA"/>
    <n v="16"/>
    <n v="0"/>
    <s v="HATO PINTADO"/>
    <x v="2"/>
  </r>
  <r>
    <n v="13"/>
    <d v="2018-11-27T00:00:00"/>
    <x v="5"/>
    <x v="5"/>
    <x v="0"/>
    <s v="CAJA"/>
    <s v="ALIMENTACION DE EMPLEADOS CTA NUEVA"/>
    <s v="TRANSACCIONES DEL DIA 11/27/2018SPYRAL - GESTION ADMINISTRATIVA"/>
    <n v="16"/>
    <n v="0"/>
    <s v="HATO PINTADO"/>
    <x v="2"/>
  </r>
  <r>
    <n v="13"/>
    <d v="2018-12-04T00:00:00"/>
    <x v="1"/>
    <x v="1"/>
    <x v="0"/>
    <s v="CAJA"/>
    <s v="ALIMENTACION DE EMPLEADOS CTA NUEVA"/>
    <s v="TRANSACCIONES DEL DIA 12/04/2018SPYRAL - GESTION ADMINISTRATIVA"/>
    <n v="16"/>
    <n v="0"/>
    <s v="HATO PINTADO"/>
    <x v="2"/>
  </r>
  <r>
    <n v="13"/>
    <d v="2018-12-06T00:00:00"/>
    <x v="1"/>
    <x v="1"/>
    <x v="0"/>
    <s v="CAJA"/>
    <s v="ALIMENTACION DE EMPLEADOS CTA NUEVA"/>
    <s v="TRANSACCIONES DEL DIA 12/06/2018SPYRAL - GESTION ADMINISTRATIVA"/>
    <n v="72"/>
    <n v="0"/>
    <s v="HATO PINTADO"/>
    <x v="2"/>
  </r>
  <r>
    <n v="13"/>
    <d v="2018-12-11T00:00:00"/>
    <x v="1"/>
    <x v="1"/>
    <x v="0"/>
    <s v="CAJA"/>
    <s v="ALIMENTACION DE EMPLEADOS CTA NUEVA"/>
    <s v="TRANSACCIONES DEL DIA 12/11/2018SPYRAL - GESTION ADMINISTRATIVA"/>
    <n v="32"/>
    <n v="0"/>
    <s v="HATO PINTADO"/>
    <x v="2"/>
  </r>
  <r>
    <n v="13"/>
    <d v="2018-12-17T00:00:00"/>
    <x v="1"/>
    <x v="1"/>
    <x v="0"/>
    <s v="CAJA"/>
    <s v="ALIMENTACION DE EMPLEADOS CTA NUEVA"/>
    <s v="TRANSACCIONES DEL DIA 12/17/2018SPYRAL - GESTION ADMINISTRATIVA"/>
    <n v="56"/>
    <n v="0"/>
    <s v="HATO PINTADO"/>
    <x v="2"/>
  </r>
  <r>
    <n v="13"/>
    <d v="2018-12-21T00:00:00"/>
    <x v="1"/>
    <x v="1"/>
    <x v="0"/>
    <s v="CAJA"/>
    <s v="ALIMENTACION DE EMPLEADOS CTA NUEVA"/>
    <s v="TRANSACCIONES DEL DIA 12/21/2018SPYRAL - GESTION ADMINISTRATIVA"/>
    <n v="64"/>
    <n v="0"/>
    <s v="HATO PINTADO"/>
    <x v="2"/>
  </r>
  <r>
    <n v="13"/>
    <d v="2018-12-28T00:00:00"/>
    <x v="1"/>
    <x v="1"/>
    <x v="0"/>
    <s v="CAJA"/>
    <s v="ALIMENTACION DE EMPLEADOS CTA NUEVA"/>
    <s v="TRANSACCIONES DEL DIA 12/28/2018SPYRAL - GESTION ADMINISTRATIVA"/>
    <n v="32"/>
    <n v="0"/>
    <s v="HATO PINTADO"/>
    <x v="2"/>
  </r>
  <r>
    <n v="13"/>
    <d v="2018-12-31T00:00:00"/>
    <x v="1"/>
    <x v="1"/>
    <x v="0"/>
    <s v="CAJA"/>
    <s v="CIERRE DE ANIO FISCAL"/>
    <s v="CIERRE_DE_CTAS_NOMINALES"/>
    <n v="0"/>
    <n v="2776"/>
    <s v="HATO PINTADO"/>
    <x v="2"/>
  </r>
  <r>
    <n v="13"/>
    <d v="2018-06-20T00:00:00"/>
    <x v="2"/>
    <x v="2"/>
    <x v="0"/>
    <s v="SERVICIOS PERSONALES"/>
    <s v="ALIMENTACION DE EMPLEADOS CTA NUEVA"/>
    <s v="TRANSACCIONES DEL DIA 06/20/2018SPYRAL - GESTION ADMINISTRATIVA"/>
    <n v="16"/>
    <n v="0"/>
    <s v="HATO PINTADO"/>
    <x v="2"/>
  </r>
  <r>
    <n v="13"/>
    <d v="2018-07-09T00:00:00"/>
    <x v="6"/>
    <x v="6"/>
    <x v="0"/>
    <s v="SERVICIOS PERSONALES"/>
    <s v="ALIMENTACION DE EMPLEADOS CTA NUEVA"/>
    <s v="TRANSACCIONES DEL DIA 07/09/2018SPYRAL - GESTION ADMINISTRATIVA"/>
    <n v="24"/>
    <n v="0"/>
    <s v="HATO PINTADO"/>
    <x v="2"/>
  </r>
  <r>
    <n v="13"/>
    <d v="2018-07-12T00:00:00"/>
    <x v="6"/>
    <x v="6"/>
    <x v="0"/>
    <s v="SERVICIOS PERSONALES"/>
    <s v="ALIMENTACION DE EMPLEADOS CTA NUEVA"/>
    <s v="TRANSACCIONES DEL DIA 07/12/2018SPYRAL - GESTION ADMINISTRATIVA"/>
    <n v="24"/>
    <n v="0"/>
    <s v="HATO PINTADO"/>
    <x v="2"/>
  </r>
  <r>
    <n v="13"/>
    <d v="2018-07-20T00:00:00"/>
    <x v="6"/>
    <x v="6"/>
    <x v="0"/>
    <s v="SERVICIOS PERSONALES"/>
    <s v="ALIMENTACION DE EMPLEADOS CTA NUEVA"/>
    <s v="TRANSACCIONES DEL DIA 07/20/2018SPYRAL - GESTION ADMINISTRATIVA"/>
    <n v="8"/>
    <n v="0"/>
    <s v="HATO PINTADO"/>
    <x v="2"/>
  </r>
  <r>
    <n v="13"/>
    <d v="2018-07-26T00:00:00"/>
    <x v="6"/>
    <x v="6"/>
    <x v="0"/>
    <s v="SERVICIOS PERSONALES"/>
    <s v="ALIMENTACION DE EMPLEADOS CTA NUEVA"/>
    <s v="TRANSACCIONES DEL DIA 07/26/2018SPYRAL - GESTION ADMINISTRATIVA"/>
    <n v="8"/>
    <n v="0"/>
    <s v="HATO PINTADO"/>
    <x v="2"/>
  </r>
  <r>
    <n v="13"/>
    <d v="2018-08-09T00:00:00"/>
    <x v="3"/>
    <x v="3"/>
    <x v="0"/>
    <s v="SERVICIOS PERSONALES"/>
    <s v="ALIMENTACION DE EMPLEADOS CTA NUEVA"/>
    <s v="TRANSACCIONES DEL DIA 08/09/2018SPYRAL - GESTION ADMINISTRATIVA"/>
    <n v="16"/>
    <n v="0"/>
    <s v="HATO PINTADO"/>
    <x v="2"/>
  </r>
  <r>
    <n v="13"/>
    <d v="2018-09-17T00:00:00"/>
    <x v="4"/>
    <x v="4"/>
    <x v="0"/>
    <s v="SERVICIOS PERSONALES"/>
    <s v="ALIMENTACION DE EMPLEADOS CTA NUEVA"/>
    <s v="TRANSACCIONES DEL DIA 09/17/2018SPYRAL - GESTION ADMINISTRATIVA"/>
    <n v="8"/>
    <n v="0"/>
    <s v="HATO PINTADO"/>
    <x v="2"/>
  </r>
  <r>
    <n v="13"/>
    <d v="2018-09-27T00:00:00"/>
    <x v="4"/>
    <x v="4"/>
    <x v="0"/>
    <s v="SERVICIOS PERSONALES"/>
    <s v="ALIMENTACION DE EMPLEADOS CTA NUEVA"/>
    <s v="TRANSACCIONES DEL DIA 09/27/2018SPYRAL - GESTION ADMINISTRATIVA"/>
    <n v="8"/>
    <n v="0"/>
    <s v="HATO PINTADO"/>
    <x v="2"/>
  </r>
  <r>
    <n v="13"/>
    <d v="2018-10-04T00:00:00"/>
    <x v="0"/>
    <x v="0"/>
    <x v="0"/>
    <s v="SERVICIOS PERSONALES"/>
    <s v="ALIMENTACION DE EMPLEADOS CTA NUEVA"/>
    <s v="TRANSACCIONES DEL DIA 10/04/2018SPYRAL - GESTION ADMINISTRATIVA"/>
    <n v="8"/>
    <n v="0"/>
    <s v="HATO PINTADO"/>
    <x v="2"/>
  </r>
  <r>
    <n v="13"/>
    <d v="2018-10-11T00:00:00"/>
    <x v="0"/>
    <x v="0"/>
    <x v="0"/>
    <s v="SERVICIOS PERSONALES"/>
    <s v="ALIMENTACION DE EMPLEADOS CTA NUEVA"/>
    <s v="TRANSACCIONES DEL DIA 10/11/2018SPYRAL - GESTION ADMINISTRATIVA"/>
    <n v="8"/>
    <n v="0"/>
    <s v="HATO PINTADO"/>
    <x v="2"/>
  </r>
  <r>
    <n v="13"/>
    <d v="2018-10-27T00:00:00"/>
    <x v="0"/>
    <x v="0"/>
    <x v="0"/>
    <s v="SERVICIOS PERSONALES"/>
    <s v="ALIMENTACION DE EMPLEADOS CTA NUEVA"/>
    <s v="TRANSACCIONES DEL DIA 10/27/2018SPYRAL - GESTION ADMINISTRATIVA"/>
    <n v="8"/>
    <n v="0"/>
    <s v="HATO PINTADO"/>
    <x v="2"/>
  </r>
  <r>
    <n v="13"/>
    <d v="2018-12-06T00:00:00"/>
    <x v="1"/>
    <x v="1"/>
    <x v="0"/>
    <s v="SERVICIOS PERSONALES"/>
    <s v="ALIMENTACION DE EMPLEADOS CTA NUEVA"/>
    <s v="TRANSACCIONES DEL DIA 12/06/2018SPYRAL - GESTION ADMINISTRATIVA"/>
    <n v="8"/>
    <n v="0"/>
    <s v="HATO PINTADO"/>
    <x v="2"/>
  </r>
  <r>
    <n v="13"/>
    <d v="2018-12-11T00:00:00"/>
    <x v="1"/>
    <x v="1"/>
    <x v="0"/>
    <s v="SERVICIOS PERSONALES"/>
    <s v="ALIMENTACION DE EMPLEADOS CTA NUEVA"/>
    <s v="TRANSACCIONES DEL DIA 12/11/2018SPYRAL - GESTION ADMINISTRATIVA"/>
    <n v="8"/>
    <n v="0"/>
    <s v="HATO PINTADO"/>
    <x v="2"/>
  </r>
  <r>
    <n v="13"/>
    <d v="2018-12-31T00:00:00"/>
    <x v="1"/>
    <x v="1"/>
    <x v="0"/>
    <s v="SERVICIOS PERSONALES"/>
    <s v="CIERRE DE ANIO FISCAL"/>
    <s v="CIERRE_DE_CTAS_NOMINALES"/>
    <n v="0"/>
    <n v="232"/>
    <s v="HATO PINTADO"/>
    <x v="2"/>
  </r>
  <r>
    <n v="14"/>
    <d v="2018-10-08T00:00:00"/>
    <x v="0"/>
    <x v="0"/>
    <x v="0"/>
    <s v="SERVICIOS PERSONALES"/>
    <s v="ALIMENTACION DE EMPLEADOS CTA NUEVA"/>
    <s v="TRANSACCIONES DEL DIA 10/08/2018SPYRAL - GESTION ADMINISTRATIVA"/>
    <n v="8"/>
    <n v="0"/>
    <s v="RIO ABAJO"/>
    <x v="2"/>
  </r>
  <r>
    <n v="14"/>
    <d v="2018-12-31T00:00:00"/>
    <x v="1"/>
    <x v="1"/>
    <x v="0"/>
    <s v="SERVICIOS PERSONALES"/>
    <s v="CIERRE DE ANIO FISCAL"/>
    <s v="CIERRE_DE_CTAS_NOMINALES"/>
    <n v="0"/>
    <n v="8"/>
    <s v="RIO ABAJO"/>
    <x v="2"/>
  </r>
  <r>
    <n v="15"/>
    <d v="2018-06-01T00:00:00"/>
    <x v="2"/>
    <x v="2"/>
    <x v="0"/>
    <s v="ADMINISTRACION DE SUCURSALES"/>
    <s v="NC ALIMENTACION DE EMPLEADOS NVA"/>
    <s v="TRANSACCIONES DEL DIA 06/01/2018SPYRAL - GESTION ADMINISTRATIVA"/>
    <n v="25.82"/>
    <n v="0"/>
    <s v="LA CHORRERA"/>
    <x v="2"/>
  </r>
  <r>
    <n v="15"/>
    <d v="2018-08-17T00:00:00"/>
    <x v="3"/>
    <x v="3"/>
    <x v="0"/>
    <s v="ADMINISTRACION DE SUCURSALES"/>
    <s v="NC ALIMENTACION DE EMPLEADOS NVA"/>
    <s v="TRANSACCIONES DEL DIA 08/17/2018SPYRAL - GESTION ADMINISTRATIVA"/>
    <n v="48.07"/>
    <n v="0"/>
    <s v="LA CHORRERA"/>
    <x v="2"/>
  </r>
  <r>
    <n v="15"/>
    <d v="2018-10-16T00:00:00"/>
    <x v="0"/>
    <x v="0"/>
    <x v="0"/>
    <s v="ADMINISTRACION DE SUCURSALES"/>
    <s v="NC ALIMENTACION DE EMPLEADOS NVA"/>
    <s v="TRANSACCIONES DEL DIA 10/16/2018SPYRAL - GESTION ADMINISTRATIVA"/>
    <n v="22.99"/>
    <n v="0"/>
    <s v="LA CHORRERA"/>
    <x v="2"/>
  </r>
  <r>
    <n v="15"/>
    <d v="2018-12-04T00:00:00"/>
    <x v="1"/>
    <x v="1"/>
    <x v="0"/>
    <s v="ADMINISTRACION DE SUCURSALES"/>
    <s v="NC ALIMENTACION DE EMPLEADOS NVA"/>
    <s v="TRANSACCIONES DEL DIA 12/04/2018SPYRAL - GESTION ADMINISTRATIVA"/>
    <n v="27"/>
    <n v="0"/>
    <s v="LA CHORRERA"/>
    <x v="2"/>
  </r>
  <r>
    <n v="15"/>
    <d v="2018-12-31T00:00:00"/>
    <x v="1"/>
    <x v="1"/>
    <x v="0"/>
    <s v="ADMINISTRACION DE SUCURSALES"/>
    <s v="CIERRE DE ANIO FISCAL"/>
    <s v="CIERRE_DE_CTAS_NOMINALES"/>
    <n v="0"/>
    <n v="208.82"/>
    <s v="LA CHORRERA"/>
    <x v="2"/>
  </r>
  <r>
    <n v="18"/>
    <d v="2018-06-07T00:00:00"/>
    <x v="2"/>
    <x v="2"/>
    <x v="0"/>
    <s v="ADMINISTRACION DE SUCURSALES"/>
    <s v="NC ALIMENTACION DE EMPLEADOS NVA"/>
    <s v="TRANSACCIONES DEL DIA 06/07/2018SPYRAL - GESTION ADMINISTRATIVA"/>
    <n v="26.77"/>
    <n v="0"/>
    <s v="VILLA LUCRE"/>
    <x v="2"/>
  </r>
  <r>
    <n v="18"/>
    <d v="2018-08-14T00:00:00"/>
    <x v="3"/>
    <x v="3"/>
    <x v="0"/>
    <s v="ADMINISTRACION DE SUCURSALES"/>
    <s v="NC ALIMENTACION DE EMPLEADOS NVA"/>
    <s v="TRANSACCIONES DEL DIA 08/14/2018SPYRAL - GESTION ADMINISTRATIVA"/>
    <n v="51.04"/>
    <n v="0"/>
    <s v="VILLA LUCRE"/>
    <x v="2"/>
  </r>
  <r>
    <n v="18"/>
    <d v="2018-10-02T00:00:00"/>
    <x v="0"/>
    <x v="0"/>
    <x v="0"/>
    <s v="ADMINISTRACION DE SUCURSALES"/>
    <s v="NC ALIMENTACION DE EMPLEADOS NVA"/>
    <s v="TRANSACCIONES DEL DIA 10/02/2018SPYRAL - GESTION ADMINISTRATIVA"/>
    <n v="34.76"/>
    <n v="0"/>
    <s v="VILLA LUCRE"/>
    <x v="2"/>
  </r>
  <r>
    <n v="18"/>
    <d v="2018-10-16T00:00:00"/>
    <x v="0"/>
    <x v="0"/>
    <x v="0"/>
    <s v="ADMINISTRACION DE SUCURSALES"/>
    <s v="NC ALIMENTACION DE EMPLEADOS NVA"/>
    <s v="TRANSACCIONES DEL DIA 10/16/2018SPYRAL - GESTION ADMINISTRATIVA"/>
    <n v="137.53"/>
    <n v="0"/>
    <s v="VILLA LUCRE"/>
    <x v="2"/>
  </r>
  <r>
    <n v="18"/>
    <d v="2018-11-08T00:00:00"/>
    <x v="5"/>
    <x v="5"/>
    <x v="0"/>
    <s v="ADMINISTRACION DE SUCURSALES"/>
    <s v="NC ALIMENTACION DE EMPLEADOS NVA"/>
    <s v="TRANSACCIONES DEL DIA 11/08/2018SPYRAL - GESTION ADMINISTRATIVA"/>
    <n v="97.25"/>
    <n v="0"/>
    <s v="VILLA LUCRE"/>
    <x v="2"/>
  </r>
  <r>
    <n v="18"/>
    <d v="2018-12-04T00:00:00"/>
    <x v="1"/>
    <x v="1"/>
    <x v="0"/>
    <s v="ADMINISTRACION DE SUCURSALES"/>
    <s v="NC ALIMENTACION DE EMPLEADOS NVA"/>
    <s v="TRANSACCIONES DEL DIA 12/04/2018SPYRAL - GESTION ADMINISTRATIVA"/>
    <n v="171.2"/>
    <n v="0"/>
    <s v="VILLA LUCRE"/>
    <x v="2"/>
  </r>
  <r>
    <n v="18"/>
    <d v="2018-12-21T00:00:00"/>
    <x v="1"/>
    <x v="1"/>
    <x v="0"/>
    <s v="ADMINISTRACION DE SUCURSALES"/>
    <s v="NC ALIMENTACION DE EMPLEADOS NVA"/>
    <s v="TRANSACCIONES DEL DIA 12/21/2018SPYRAL - GESTION ADMINISTRATIVA"/>
    <n v="97.9"/>
    <n v="0"/>
    <s v="VILLA LUCRE"/>
    <x v="2"/>
  </r>
  <r>
    <n v="18"/>
    <d v="2018-12-31T00:00:00"/>
    <x v="1"/>
    <x v="1"/>
    <x v="0"/>
    <s v="ADMINISTRACION DE SUCURSALES"/>
    <s v="CIERRE DE ANIO FISCAL"/>
    <s v="CIERRE_DE_CTAS_NOMINALES"/>
    <n v="0"/>
    <n v="894.71"/>
    <s v="VILLA LUCRE"/>
    <x v="2"/>
  </r>
  <r>
    <n v="18"/>
    <d v="2018-06-05T00:00:00"/>
    <x v="2"/>
    <x v="2"/>
    <x v="0"/>
    <s v="CAJA"/>
    <s v="ALIMENTACION DE EMPLEADOS CTA NUEVA"/>
    <s v="TRANSACCIONES DEL DIA 06/05/2018SPYRAL - GESTION ADMINISTRATIVA"/>
    <n v="40"/>
    <n v="0"/>
    <s v="VILLA LUCRE"/>
    <x v="2"/>
  </r>
  <r>
    <n v="18"/>
    <d v="2018-06-13T00:00:00"/>
    <x v="2"/>
    <x v="2"/>
    <x v="0"/>
    <s v="CAJA"/>
    <s v="ALIMENTACION DE EMPLEADOS CTA NUEVA"/>
    <s v="TRANSACCIONES DEL DIA 06/13/2018SPYRAL - GESTION ADMINISTRATIVA"/>
    <n v="16"/>
    <n v="0"/>
    <s v="VILLA LUCRE"/>
    <x v="2"/>
  </r>
  <r>
    <n v="18"/>
    <d v="2018-06-20T00:00:00"/>
    <x v="2"/>
    <x v="2"/>
    <x v="0"/>
    <s v="CAJA"/>
    <s v="ALIMENTACION DE EMPLEADOS CTA NUEVA"/>
    <s v="TRANSACCIONES DEL DIA 06/20/2018SPYRAL - GESTION ADMINISTRATIVA"/>
    <n v="56"/>
    <n v="0"/>
    <s v="VILLA LUCRE"/>
    <x v="2"/>
  </r>
  <r>
    <n v="18"/>
    <d v="2018-07-04T00:00:00"/>
    <x v="6"/>
    <x v="6"/>
    <x v="0"/>
    <s v="CAJA"/>
    <s v="ALIMENTACION DE EMPLEADOS CTA NUEVA"/>
    <s v="TRANSACCIONES DEL DIA 07/04/2018SPYRAL - GESTION ADMINISTRATIVA"/>
    <n v="24"/>
    <n v="0"/>
    <s v="VILLA LUCRE"/>
    <x v="2"/>
  </r>
  <r>
    <n v="18"/>
    <d v="2018-07-06T00:00:00"/>
    <x v="6"/>
    <x v="6"/>
    <x v="0"/>
    <s v="CAJA"/>
    <s v="ALIMENTACION DE EMPLEADOS CTA NUEVA"/>
    <s v="TRANSACCIONES DEL DIA 07/06/2018SPYRAL - GESTION ADMINISTRATIVA"/>
    <n v="8"/>
    <n v="0"/>
    <s v="VILLA LUCRE"/>
    <x v="2"/>
  </r>
  <r>
    <n v="18"/>
    <d v="2018-07-18T00:00:00"/>
    <x v="6"/>
    <x v="6"/>
    <x v="0"/>
    <s v="CAJA"/>
    <s v="ALIMENTACION DE EMPLEADOS CTA NUEVA"/>
    <s v="TRANSACCIONES DEL DIA 07/18/2018SPYRAL - GESTION ADMINISTRATIVA"/>
    <n v="24"/>
    <n v="0"/>
    <s v="VILLA LUCRE"/>
    <x v="2"/>
  </r>
  <r>
    <n v="18"/>
    <d v="2018-07-20T00:00:00"/>
    <x v="6"/>
    <x v="6"/>
    <x v="0"/>
    <s v="CAJA"/>
    <s v="ALIMENTACION DE EMPLEADOS CTA NUEVA"/>
    <s v="TRANSACCIONES DEL DIA 07/20/2018SPYRAL - GESTION ADMINISTRATIVA"/>
    <n v="8"/>
    <n v="0"/>
    <s v="VILLA LUCRE"/>
    <x v="2"/>
  </r>
  <r>
    <n v="18"/>
    <d v="2018-07-26T00:00:00"/>
    <x v="6"/>
    <x v="6"/>
    <x v="0"/>
    <s v="CAJA"/>
    <s v="ALIMENTACION DE EMPLEADOS CTA NUEVA"/>
    <s v="TRANSACCIONES DEL DIA 07/26/2018SPYRAL - GESTION ADMINISTRATIVA"/>
    <n v="24"/>
    <n v="0"/>
    <s v="VILLA LUCRE"/>
    <x v="2"/>
  </r>
  <r>
    <n v="18"/>
    <d v="2018-08-03T00:00:00"/>
    <x v="3"/>
    <x v="3"/>
    <x v="0"/>
    <s v="CAJA"/>
    <s v="ALIMENTACION DE EMPLEADOS CTA NUEVA"/>
    <s v="TRANSACCIONES DEL DIA 08/03/2018SPYRAL - GESTION ADMINISTRATIVA"/>
    <n v="32"/>
    <n v="0"/>
    <s v="VILLA LUCRE"/>
    <x v="2"/>
  </r>
  <r>
    <n v="18"/>
    <d v="2018-08-06T00:00:00"/>
    <x v="3"/>
    <x v="3"/>
    <x v="0"/>
    <s v="CAJA"/>
    <s v="ALIMENTACION DE EMPLEADOS CTA NUEVA"/>
    <s v="TRANSACCIONES DEL DIA 08/06/2018SPYRAL - GESTION ADMINISTRATIVA"/>
    <n v="8"/>
    <n v="0"/>
    <s v="VILLA LUCRE"/>
    <x v="2"/>
  </r>
  <r>
    <n v="18"/>
    <d v="2018-08-17T00:00:00"/>
    <x v="3"/>
    <x v="3"/>
    <x v="0"/>
    <s v="CAJA"/>
    <s v="ALIMENTACION DE EMPLEADOS CTA NUEVA"/>
    <s v="TRANSACCIONES DEL DIA 08/17/2018SPYRAL - GESTION ADMINISTRATIVA"/>
    <n v="16"/>
    <n v="0"/>
    <s v="VILLA LUCRE"/>
    <x v="2"/>
  </r>
  <r>
    <n v="18"/>
    <d v="2018-08-20T00:00:00"/>
    <x v="3"/>
    <x v="3"/>
    <x v="0"/>
    <s v="CAJA"/>
    <s v="ALIMENTACION DE EMPLEADOS CTA NUEVA"/>
    <s v="TRANSACCIONES DEL DIA 08/20/2018SPYRAL - GESTION ADMINISTRATIVA"/>
    <n v="48"/>
    <n v="0"/>
    <s v="VILLA LUCRE"/>
    <x v="2"/>
  </r>
  <r>
    <n v="18"/>
    <d v="2018-09-17T00:00:00"/>
    <x v="4"/>
    <x v="4"/>
    <x v="0"/>
    <s v="CAJA"/>
    <s v="ALIMENTACION DE EMPLEADOS CTA NUEVA"/>
    <s v="TRANSACCIONES DEL DIA 09/17/2018SPYRAL - GESTION ADMINISTRATIVA"/>
    <n v="32"/>
    <n v="0"/>
    <s v="VILLA LUCRE"/>
    <x v="2"/>
  </r>
  <r>
    <n v="18"/>
    <d v="2018-10-03T00:00:00"/>
    <x v="0"/>
    <x v="0"/>
    <x v="0"/>
    <s v="CAJA"/>
    <s v="ALIMENTACION DE EMPLEADOS CTA NUEVA"/>
    <s v="TRANSACCIONES DEL DIA 10/03/2018SPYRAL - GESTION ADMINISTRATIVA"/>
    <n v="16"/>
    <n v="0"/>
    <s v="VILLA LUCRE"/>
    <x v="2"/>
  </r>
  <r>
    <n v="18"/>
    <d v="2018-10-17T00:00:00"/>
    <x v="0"/>
    <x v="0"/>
    <x v="0"/>
    <s v="CAJA"/>
    <s v="ALIMENTACION DE EMPLEADOS CTA NUEVA"/>
    <s v="TRANSACCIONES DEL DIA 10/17/2018SPYRAL - GESTION ADMINISTRATIVA"/>
    <n v="24"/>
    <n v="0"/>
    <s v="VILLA LUCRE"/>
    <x v="2"/>
  </r>
  <r>
    <n v="18"/>
    <d v="2018-11-02T00:00:00"/>
    <x v="5"/>
    <x v="5"/>
    <x v="0"/>
    <s v="CAJA"/>
    <s v="ALIMENTACION DE EMPLEADOS CTA NUEVA"/>
    <s v="TRANSACCIONES DEL DIA 11/02/2018SPYRAL - GESTION ADMINISTRATIVA"/>
    <n v="32"/>
    <n v="0"/>
    <s v="VILLA LUCRE"/>
    <x v="2"/>
  </r>
  <r>
    <n v="18"/>
    <d v="2018-11-08T00:00:00"/>
    <x v="5"/>
    <x v="5"/>
    <x v="0"/>
    <s v="CAJA"/>
    <s v="ALIMENTACION DE EMPLEADOS CTA NUEVA"/>
    <s v="TRANSACCIONES DEL DIA 11/08/2018SPYRAL - GESTION ADMINISTRATIVA"/>
    <n v="32"/>
    <n v="0"/>
    <s v="VILLA LUCRE"/>
    <x v="2"/>
  </r>
  <r>
    <n v="18"/>
    <d v="2018-11-16T00:00:00"/>
    <x v="5"/>
    <x v="5"/>
    <x v="0"/>
    <s v="CAJA"/>
    <s v="ALIMENTACION DE EMPLEADOS CTA NUEVA"/>
    <s v="TRANSACCIONES DEL DIA 11/16/2018SPYRAL - GESTION ADMINISTRATIVA"/>
    <n v="16"/>
    <n v="0"/>
    <s v="VILLA LUCRE"/>
    <x v="2"/>
  </r>
  <r>
    <n v="18"/>
    <d v="2018-11-19T00:00:00"/>
    <x v="5"/>
    <x v="5"/>
    <x v="0"/>
    <s v="CAJA"/>
    <s v="ALIMENTACION DE EMPLEADOS CTA NUEVA"/>
    <s v="TRANSACCIONES DEL DIA 11/19/2018SPYRAL - GESTION ADMINISTRATIVA"/>
    <n v="24"/>
    <n v="0"/>
    <s v="VILLA LUCRE"/>
    <x v="2"/>
  </r>
  <r>
    <n v="18"/>
    <d v="2018-12-04T00:00:00"/>
    <x v="1"/>
    <x v="1"/>
    <x v="0"/>
    <s v="CAJA"/>
    <s v="ALIMENTACION DE EMPLEADOS CTA NUEVA"/>
    <s v="TRANSACCIONES DEL DIA 12/04/2018SPYRAL - GESTION ADMINISTRATIVA"/>
    <n v="24"/>
    <n v="0"/>
    <s v="VILLA LUCRE"/>
    <x v="2"/>
  </r>
  <r>
    <n v="18"/>
    <d v="2018-12-17T00:00:00"/>
    <x v="1"/>
    <x v="1"/>
    <x v="0"/>
    <s v="CAJA"/>
    <s v="ALIMENTACION DE EMPLEADOS CTA NUEVA"/>
    <s v="TRANSACCIONES DEL DIA 12/17/2018SPYRAL - GESTION ADMINISTRATIVA"/>
    <n v="40"/>
    <n v="0"/>
    <s v="VILLA LUCRE"/>
    <x v="2"/>
  </r>
  <r>
    <n v="18"/>
    <d v="2018-12-31T00:00:00"/>
    <x v="1"/>
    <x v="1"/>
    <x v="0"/>
    <s v="CAJA"/>
    <s v="CIERRE DE ANIO FISCAL"/>
    <s v="CIERRE_DE_CTAS_NOMINALES"/>
    <n v="0"/>
    <n v="960"/>
    <s v="VILLA LUCRE"/>
    <x v="2"/>
  </r>
  <r>
    <n v="18"/>
    <d v="2018-10-09T00:00:00"/>
    <x v="0"/>
    <x v="0"/>
    <x v="0"/>
    <s v="SERVICIOS PERSONALES"/>
    <s v="ALIMENTACION DE EMPLEADOS CTA NUEVA"/>
    <s v="TRANSACCIONES DEL DIA 10/09/2018SPYRAL - GESTION ADMINISTRATIVA"/>
    <n v="8"/>
    <n v="0"/>
    <s v="VILLA LUCRE"/>
    <x v="2"/>
  </r>
  <r>
    <n v="18"/>
    <d v="2018-10-15T00:00:00"/>
    <x v="0"/>
    <x v="0"/>
    <x v="0"/>
    <s v="SERVICIOS PERSONALES"/>
    <s v="ALIMENTACION DE EMPLEADOS CTA NUEVA"/>
    <s v="TRANSACCIONES DEL DIA 10/15/2018SPYRAL - GESTION ADMINISTRATIVA"/>
    <n v="8"/>
    <n v="0"/>
    <s v="VILLA LUCRE"/>
    <x v="2"/>
  </r>
  <r>
    <n v="18"/>
    <d v="2018-12-31T00:00:00"/>
    <x v="1"/>
    <x v="1"/>
    <x v="0"/>
    <s v="SERVICIOS PERSONALES"/>
    <s v="CIERRE DE ANIO FISCAL"/>
    <s v="CIERRE_DE_CTAS_NOMINALES"/>
    <n v="0"/>
    <n v="24"/>
    <s v="VILLA LUCRE"/>
    <x v="2"/>
  </r>
  <r>
    <n v="19"/>
    <d v="2018-09-24T00:00:00"/>
    <x v="4"/>
    <x v="4"/>
    <x v="0"/>
    <s v="ADMINISTRACION DE SUCURSALES"/>
    <s v="ALIMENTACION DE EMPLEADOS CTA NUEVA"/>
    <s v="TRANSACCIONES DEL DIA 09/24/2018SPYRAL - GESTION ADMINISTRATIVA"/>
    <n v="8"/>
    <n v="0"/>
    <s v="LOS ANDES"/>
    <x v="2"/>
  </r>
  <r>
    <n v="19"/>
    <d v="2018-12-31T00:00:00"/>
    <x v="1"/>
    <x v="1"/>
    <x v="0"/>
    <s v="ADMINISTRACION DE SUCURSALES"/>
    <s v="CIERRE DE ANIO FISCAL"/>
    <s v="CIERRE_DE_CTAS_NOMINALES"/>
    <n v="0"/>
    <n v="8"/>
    <s v="LOS ANDES"/>
    <x v="2"/>
  </r>
  <r>
    <n v="19"/>
    <d v="2018-06-05T00:00:00"/>
    <x v="2"/>
    <x v="2"/>
    <x v="0"/>
    <s v="CAJA"/>
    <s v="ALIMENTACION DE EMPLEADOS CTA NUEVA"/>
    <s v="TRANSACCIONES DEL DIA 06/05/2018SPYRAL - GESTION ADMINISTRATIVA"/>
    <n v="112"/>
    <n v="0"/>
    <s v="LOS ANDES"/>
    <x v="2"/>
  </r>
  <r>
    <n v="19"/>
    <d v="2018-06-06T00:00:00"/>
    <x v="2"/>
    <x v="2"/>
    <x v="0"/>
    <s v="CAJA"/>
    <s v="ALIMENTACION DE EMPLEADOS CTA NUEVA"/>
    <s v="TRANSACCIONES DEL DIA 06/06/2018SPYRAL - GESTION ADMINISTRATIVA"/>
    <n v="48"/>
    <n v="0"/>
    <s v="LOS ANDES"/>
    <x v="2"/>
  </r>
  <r>
    <n v="19"/>
    <d v="2018-06-08T00:00:00"/>
    <x v="2"/>
    <x v="2"/>
    <x v="0"/>
    <s v="CAJA"/>
    <s v="ALIMENTACION DE EMPLEADOS CTA NUEVA"/>
    <s v="TRANSACCIONES DEL DIA 06/08/2018SPYRAL - GESTION ADMINISTRATIVA"/>
    <n v="48"/>
    <n v="0"/>
    <s v="LOS ANDES"/>
    <x v="2"/>
  </r>
  <r>
    <n v="19"/>
    <d v="2018-06-11T00:00:00"/>
    <x v="2"/>
    <x v="2"/>
    <x v="0"/>
    <s v="CAJA"/>
    <s v="ALIMENTACION DE EMPLEADOS CTA NUEVA"/>
    <s v="TRANSACCIONES DEL DIA 06/11/2018SPYRAL - GESTION ADMINISTRATIVA"/>
    <n v="64"/>
    <n v="0"/>
    <s v="LOS ANDES"/>
    <x v="2"/>
  </r>
  <r>
    <n v="19"/>
    <d v="2018-06-14T00:00:00"/>
    <x v="2"/>
    <x v="2"/>
    <x v="0"/>
    <s v="CAJA"/>
    <s v="ALIMENTACION DE EMPLEADOS CTA NUEVA"/>
    <s v="TRANSACCIONES DEL DIA 06/14/2018SPYRAL - GESTION ADMINISTRATIVA"/>
    <n v="16"/>
    <n v="0"/>
    <s v="LOS ANDES"/>
    <x v="2"/>
  </r>
  <r>
    <n v="19"/>
    <d v="2018-06-15T00:00:00"/>
    <x v="2"/>
    <x v="2"/>
    <x v="0"/>
    <s v="CAJA"/>
    <s v="ALIMENTACION DE EMPLEADOS CTA NUEVA"/>
    <s v="TRANSACCIONES DEL DIA 06/15/2018SPYRAL - GESTION ADMINISTRATIVA"/>
    <n v="32"/>
    <n v="0"/>
    <s v="LOS ANDES"/>
    <x v="2"/>
  </r>
  <r>
    <n v="19"/>
    <d v="2018-06-20T00:00:00"/>
    <x v="2"/>
    <x v="2"/>
    <x v="0"/>
    <s v="CAJA"/>
    <s v="ALIMENTACION DE EMPLEADOS CTA NUEVA"/>
    <s v="TRANSACCIONES DEL DIA 06/20/2018SPYRAL - GESTION ADMINISTRATIVA"/>
    <n v="32"/>
    <n v="0"/>
    <s v="LOS ANDES"/>
    <x v="2"/>
  </r>
  <r>
    <n v="19"/>
    <d v="2018-06-21T00:00:00"/>
    <x v="2"/>
    <x v="2"/>
    <x v="0"/>
    <s v="CAJA"/>
    <s v="ALIMENTACION DE EMPLEADOS CTA NUEVA"/>
    <s v="TRANSACCIONES DEL DIA 06/21/2018SPYRAL - GESTION ADMINISTRATIVA"/>
    <n v="96"/>
    <n v="0"/>
    <s v="LOS ANDES"/>
    <x v="2"/>
  </r>
  <r>
    <n v="19"/>
    <d v="2018-06-26T00:00:00"/>
    <x v="2"/>
    <x v="2"/>
    <x v="0"/>
    <s v="CAJA"/>
    <s v="ALIMENTACION DE EMPLEADOS CTA NUEVA"/>
    <s v="TRANSACCIONES DEL DIA 06/26/2018SPYRAL - GESTION ADMINISTRATIVA"/>
    <n v="32"/>
    <n v="0"/>
    <s v="LOS ANDES"/>
    <x v="2"/>
  </r>
  <r>
    <n v="19"/>
    <d v="2018-06-27T00:00:00"/>
    <x v="2"/>
    <x v="2"/>
    <x v="0"/>
    <s v="CAJA"/>
    <s v="ALIMENTACION DE EMPLEADOS CTA NUEVA"/>
    <s v="TRANSACCIONES DEL DIA 06/27/2018SPYRAL - GESTION ADMINISTRATIVA"/>
    <n v="32"/>
    <n v="0"/>
    <s v="LOS ANDES"/>
    <x v="2"/>
  </r>
  <r>
    <n v="19"/>
    <d v="2018-06-29T00:00:00"/>
    <x v="2"/>
    <x v="2"/>
    <x v="0"/>
    <s v="CAJA"/>
    <s v="ALIMENTACION DE EMPLEADOS CTA NUEVA"/>
    <s v="TRANSACCIONES DEL DIA 06/29/2018SPYRAL - GESTION ADMINISTRATIVA"/>
    <n v="48"/>
    <n v="0"/>
    <s v="LOS ANDES"/>
    <x v="2"/>
  </r>
  <r>
    <n v="19"/>
    <d v="2018-07-02T00:00:00"/>
    <x v="6"/>
    <x v="6"/>
    <x v="0"/>
    <s v="CAJA"/>
    <s v="ALIMENTACION DE EMPLEADOS CTA NUEVA"/>
    <s v="TRANSACCIONES DEL DIA 07/02/2018SPYRAL - GESTION ADMINISTRATIVA"/>
    <n v="16"/>
    <n v="0"/>
    <s v="LOS ANDES"/>
    <x v="2"/>
  </r>
  <r>
    <n v="19"/>
    <d v="2018-07-04T00:00:00"/>
    <x v="6"/>
    <x v="6"/>
    <x v="0"/>
    <s v="CAJA"/>
    <s v="ALIMENTACION DE EMPLEADOS CTA NUEVA"/>
    <s v="TRANSACCIONES DEL DIA 07/04/2018SPYRAL - GESTION ADMINISTRATIVA"/>
    <n v="56"/>
    <n v="0"/>
    <s v="LOS ANDES"/>
    <x v="2"/>
  </r>
  <r>
    <n v="19"/>
    <d v="2018-07-06T00:00:00"/>
    <x v="6"/>
    <x v="6"/>
    <x v="0"/>
    <s v="CAJA"/>
    <s v="ALIMENTACION DE EMPLEADOS CTA NUEVA"/>
    <s v="TRANSACCIONES DEL DIA 07/06/2018SPYRAL - GESTION ADMINISTRATIVA"/>
    <n v="48"/>
    <n v="0"/>
    <s v="LOS ANDES"/>
    <x v="2"/>
  </r>
  <r>
    <n v="19"/>
    <d v="2018-07-09T00:00:00"/>
    <x v="6"/>
    <x v="6"/>
    <x v="0"/>
    <s v="CAJA"/>
    <s v="ALIMENTACION DE EMPLEADOS CTA NUEVA"/>
    <s v="TRANSACCIONES DEL DIA 07/09/2018SPYRAL - GESTION ADMINISTRATIVA"/>
    <n v="16"/>
    <n v="0"/>
    <s v="LOS ANDES"/>
    <x v="2"/>
  </r>
  <r>
    <n v="19"/>
    <d v="2018-07-12T00:00:00"/>
    <x v="6"/>
    <x v="6"/>
    <x v="0"/>
    <s v="CAJA"/>
    <s v="ALIMENTACION DE EMPLEADOS CTA NUEVA"/>
    <s v="TRANSACCIONES DEL DIA 07/12/2018SPYRAL - GESTION ADMINISTRATIVA"/>
    <n v="72"/>
    <n v="0"/>
    <s v="LOS ANDES"/>
    <x v="2"/>
  </r>
  <r>
    <n v="19"/>
    <d v="2018-07-17T00:00:00"/>
    <x v="6"/>
    <x v="6"/>
    <x v="0"/>
    <s v="CAJA"/>
    <s v="ALIMENTACION DE EMPLEADOS CTA NUEVA"/>
    <s v="TRANSACCIONES DEL DIA 07/17/2018SPYRAL - GESTION ADMINISTRATIVA"/>
    <n v="64"/>
    <n v="0"/>
    <s v="LOS ANDES"/>
    <x v="2"/>
  </r>
  <r>
    <n v="19"/>
    <d v="2018-07-21T00:00:00"/>
    <x v="6"/>
    <x v="6"/>
    <x v="0"/>
    <s v="CAJA"/>
    <s v="ALIMENTACION DE EMPLEADOS CTA NUEVA"/>
    <s v="TRANSACCIONES DEL DIA 07/21/2018SPYRAL - GESTION ADMINISTRATIVA"/>
    <n v="32"/>
    <n v="0"/>
    <s v="LOS ANDES"/>
    <x v="2"/>
  </r>
  <r>
    <n v="19"/>
    <d v="2018-07-24T00:00:00"/>
    <x v="6"/>
    <x v="6"/>
    <x v="0"/>
    <s v="CAJA"/>
    <s v="ALIMENTACION DE EMPLEADOS CTA NUEVA"/>
    <s v="TRANSACCIONES DEL DIA 07/24/2018SPYRAL - GESTION ADMINISTRATIVA"/>
    <n v="16"/>
    <n v="0"/>
    <s v="LOS ANDES"/>
    <x v="2"/>
  </r>
  <r>
    <n v="19"/>
    <d v="2018-07-25T00:00:00"/>
    <x v="6"/>
    <x v="6"/>
    <x v="0"/>
    <s v="CAJA"/>
    <s v="ALIMENTACION DE EMPLEADOS CTA NUEVA"/>
    <s v="TRANSACCIONES DEL DIA 07/25/2018SPYRAL - GESTION ADMINISTRATIVA"/>
    <n v="72"/>
    <n v="0"/>
    <s v="LOS ANDES"/>
    <x v="2"/>
  </r>
  <r>
    <n v="19"/>
    <d v="2018-07-26T00:00:00"/>
    <x v="6"/>
    <x v="6"/>
    <x v="0"/>
    <s v="CAJA"/>
    <s v="ALIMENTACION DE EMPLEADOS CTA NUEVA"/>
    <s v="TRANSACCIONES DEL DIA 07/26/2018SPYRAL - GESTION ADMINISTRATIVA"/>
    <n v="8"/>
    <n v="0"/>
    <s v="LOS ANDES"/>
    <x v="2"/>
  </r>
  <r>
    <n v="19"/>
    <d v="2018-07-30T00:00:00"/>
    <x v="6"/>
    <x v="6"/>
    <x v="0"/>
    <s v="CAJA"/>
    <s v="ALIMENTACION DE EMPLEADOS CTA NUEVA"/>
    <s v="TRANSACCIONES DEL DIA 07/30/2018SPYRAL - GESTION ADMINISTRATIVA"/>
    <n v="24"/>
    <n v="0"/>
    <s v="LOS ANDES"/>
    <x v="2"/>
  </r>
  <r>
    <n v="19"/>
    <d v="2018-08-02T00:00:00"/>
    <x v="3"/>
    <x v="3"/>
    <x v="0"/>
    <s v="CAJA"/>
    <s v="ALIMENTACION DE EMPLEADOS CTA NUEVA"/>
    <s v="TRANSACCIONES DEL DIA 08/02/2018SPYRAL - GESTION ADMINISTRATIVA"/>
    <n v="24"/>
    <n v="0"/>
    <s v="LOS ANDES"/>
    <x v="2"/>
  </r>
  <r>
    <n v="19"/>
    <d v="2018-08-03T00:00:00"/>
    <x v="3"/>
    <x v="3"/>
    <x v="0"/>
    <s v="CAJA"/>
    <s v="ALIMENTACION DE EMPLEADOS CTA NUEVA"/>
    <s v="TRANSACCIONES DEL DIA 08/03/2018SPYRAL - GESTION ADMINISTRATIVA"/>
    <n v="72"/>
    <n v="0"/>
    <s v="LOS ANDES"/>
    <x v="2"/>
  </r>
  <r>
    <n v="19"/>
    <d v="2018-08-07T00:00:00"/>
    <x v="3"/>
    <x v="3"/>
    <x v="0"/>
    <s v="CAJA"/>
    <s v="ALIMENTACION DE EMPLEADOS CTA NUEVA"/>
    <s v="TRANSACCIONES DEL DIA 08/07/2018SPYRAL - GESTION ADMINISTRATIVA"/>
    <n v="32"/>
    <n v="0"/>
    <s v="LOS ANDES"/>
    <x v="2"/>
  </r>
  <r>
    <n v="19"/>
    <d v="2018-08-09T00:00:00"/>
    <x v="3"/>
    <x v="3"/>
    <x v="0"/>
    <s v="CAJA"/>
    <s v="ALIMENTACION DE EMPLEADOS CTA NUEVA"/>
    <s v="TRANSACCIONES DEL DIA 08/09/2018SPYRAL - GESTION ADMINISTRATIVA"/>
    <n v="80"/>
    <n v="0"/>
    <s v="LOS ANDES"/>
    <x v="2"/>
  </r>
  <r>
    <n v="19"/>
    <d v="2018-08-13T00:00:00"/>
    <x v="3"/>
    <x v="3"/>
    <x v="0"/>
    <s v="CAJA"/>
    <s v="ALIMENTACION DE EMPLEADOS CTA NUEVA"/>
    <s v="TRANSACCIONES DEL DIA 08/13/2018SPYRAL - GESTION ADMINISTRATIVA"/>
    <n v="32"/>
    <n v="0"/>
    <s v="LOS ANDES"/>
    <x v="2"/>
  </r>
  <r>
    <n v="19"/>
    <d v="2018-08-16T00:00:00"/>
    <x v="3"/>
    <x v="3"/>
    <x v="0"/>
    <s v="CAJA"/>
    <s v="ALIMENTACION DE EMPLEADOS CTA NUEVA"/>
    <s v="TRANSACCIONES DEL DIA 08/16/2018SPYRAL - GESTION ADMINISTRATIVA"/>
    <n v="64"/>
    <n v="0"/>
    <s v="LOS ANDES"/>
    <x v="2"/>
  </r>
  <r>
    <n v="19"/>
    <d v="2018-08-17T00:00:00"/>
    <x v="3"/>
    <x v="3"/>
    <x v="0"/>
    <s v="CAJA"/>
    <s v="ALIMENTACION DE EMPLEADOS CTA NUEVA"/>
    <s v="TRANSACCIONES DEL DIA 08/17/2018SPYRAL - GESTION ADMINISTRATIVA"/>
    <n v="80"/>
    <n v="0"/>
    <s v="LOS ANDES"/>
    <x v="2"/>
  </r>
  <r>
    <n v="19"/>
    <d v="2018-08-21T00:00:00"/>
    <x v="3"/>
    <x v="3"/>
    <x v="0"/>
    <s v="CAJA"/>
    <s v="ALIMENTACION DE EMPLEADOS CTA NUEVA"/>
    <s v="TRANSACCIONES DEL DIA 08/21/2018SPYRAL - GESTION ADMINISTRATIVA"/>
    <n v="40"/>
    <n v="0"/>
    <s v="LOS ANDES"/>
    <x v="2"/>
  </r>
  <r>
    <n v="19"/>
    <d v="2018-08-22T00:00:00"/>
    <x v="3"/>
    <x v="3"/>
    <x v="0"/>
    <s v="CAJA"/>
    <s v="ALIMENTACION DE EMPLEADOS CTA NUEVA"/>
    <s v="TRANSACCIONES DEL DIA 08/22/2018SPYRAL - GESTION ADMINISTRATIVA"/>
    <n v="8"/>
    <n v="0"/>
    <s v="LOS ANDES"/>
    <x v="2"/>
  </r>
  <r>
    <n v="19"/>
    <d v="2018-08-23T00:00:00"/>
    <x v="3"/>
    <x v="3"/>
    <x v="0"/>
    <s v="CAJA"/>
    <s v="ALIMENTACION DE EMPLEADOS CTA NUEVA"/>
    <s v="TRANSACCIONES DEL DIA 08/23/2018SPYRAL - GESTION ADMINISTRATIVA"/>
    <n v="48"/>
    <n v="0"/>
    <s v="LOS ANDES"/>
    <x v="2"/>
  </r>
  <r>
    <n v="19"/>
    <d v="2018-08-24T00:00:00"/>
    <x v="3"/>
    <x v="3"/>
    <x v="0"/>
    <s v="CAJA"/>
    <s v="ALIMENTACION DE EMPLEADOS CTA NUEVA"/>
    <s v="TRANSACCIONES DEL DIA 08/24/2018SPYRAL - GESTION ADMINISTRATIVA"/>
    <n v="16"/>
    <n v="0"/>
    <s v="LOS ANDES"/>
    <x v="2"/>
  </r>
  <r>
    <n v="19"/>
    <d v="2018-08-27T00:00:00"/>
    <x v="3"/>
    <x v="3"/>
    <x v="0"/>
    <s v="CAJA"/>
    <s v="ALIMENTACION DE EMPLEADOS CTA NUEVA"/>
    <s v="TRANSACCIONES DEL DIA 08/27/2018SPYRAL - GESTION ADMINISTRATIVA"/>
    <n v="8"/>
    <n v="0"/>
    <s v="LOS ANDES"/>
    <x v="2"/>
  </r>
  <r>
    <n v="19"/>
    <d v="2018-08-31T00:00:00"/>
    <x v="3"/>
    <x v="3"/>
    <x v="0"/>
    <s v="CAJA"/>
    <s v="ALIMENTACION DE EMPLEADOS CTA NUEVA"/>
    <s v="TRANSACCIONES DEL DIA 08/31/2018SPYRAL - GESTION ADMINISTRATIVA"/>
    <n v="16"/>
    <n v="0"/>
    <s v="LOS ANDES"/>
    <x v="2"/>
  </r>
  <r>
    <n v="19"/>
    <d v="2018-09-05T00:00:00"/>
    <x v="4"/>
    <x v="4"/>
    <x v="0"/>
    <s v="CAJA"/>
    <s v="ALIMENTACION DE EMPLEADOS CTA NUEVA"/>
    <s v="TRANSACCIONES DEL DIA 09/05/2018SPYRAL - GESTION ADMINISTRATIVA"/>
    <n v="56"/>
    <n v="0"/>
    <s v="LOS ANDES"/>
    <x v="2"/>
  </r>
  <r>
    <n v="19"/>
    <d v="2018-09-07T00:00:00"/>
    <x v="4"/>
    <x v="4"/>
    <x v="0"/>
    <s v="CAJA"/>
    <s v="ALIMENTACION DE EMPLEADOS CTA NUEVA"/>
    <s v="TRANSACCIONES DEL DIA 09/07/2018SPYRAL - GESTION ADMINISTRATIVA"/>
    <n v="8"/>
    <n v="0"/>
    <s v="LOS ANDES"/>
    <x v="2"/>
  </r>
  <r>
    <n v="19"/>
    <d v="2018-09-10T00:00:00"/>
    <x v="4"/>
    <x v="4"/>
    <x v="0"/>
    <s v="CAJA"/>
    <s v="ALIMENTACION DE EMPLEADOS CTA NUEVA"/>
    <s v="TRANSACCIONES DEL DIA 09/10/2018SPYRAL - GESTION ADMINISTRATIVA"/>
    <n v="8"/>
    <n v="0"/>
    <s v="LOS ANDES"/>
    <x v="2"/>
  </r>
  <r>
    <n v="19"/>
    <d v="2018-09-12T00:00:00"/>
    <x v="4"/>
    <x v="4"/>
    <x v="0"/>
    <s v="CAJA"/>
    <s v="ALIMENTACION DE EMPLEADOS CTA NUEVA"/>
    <s v="TRANSACCIONES DEL DIA 09/12/2018SPYRAL - GESTION ADMINISTRATIVA"/>
    <n v="40"/>
    <n v="0"/>
    <s v="LOS ANDES"/>
    <x v="2"/>
  </r>
  <r>
    <n v="19"/>
    <d v="2018-09-17T00:00:00"/>
    <x v="4"/>
    <x v="4"/>
    <x v="0"/>
    <s v="CAJA"/>
    <s v="ALIMENTACION DE EMPLEADOS CTA NUEVA"/>
    <s v="TRANSACCIONES DEL DIA 09/17/2018SPYRAL - GESTION ADMINISTRATIVA"/>
    <n v="56"/>
    <n v="0"/>
    <s v="LOS ANDES"/>
    <x v="2"/>
  </r>
  <r>
    <n v="19"/>
    <d v="2018-09-19T00:00:00"/>
    <x v="4"/>
    <x v="4"/>
    <x v="0"/>
    <s v="CAJA"/>
    <s v="ALIMENTACION DE EMPLEADOS CTA NUEVA"/>
    <s v="TRANSACCIONES DEL DIA 09/19/2018SPYRAL - GESTION ADMINISTRATIVA"/>
    <n v="32"/>
    <n v="0"/>
    <s v="LOS ANDES"/>
    <x v="2"/>
  </r>
  <r>
    <n v="19"/>
    <d v="2018-09-25T00:00:00"/>
    <x v="4"/>
    <x v="4"/>
    <x v="0"/>
    <s v="CAJA"/>
    <s v="ALIMENTACION DE EMPLEADOS CTA NUEVA"/>
    <s v="TRANSACCIONES DEL DIA 09/25/2018SPYRAL - GESTION ADMINISTRATIVA"/>
    <n v="8"/>
    <n v="0"/>
    <s v="LOS ANDES"/>
    <x v="2"/>
  </r>
  <r>
    <n v="19"/>
    <d v="2018-10-02T00:00:00"/>
    <x v="0"/>
    <x v="0"/>
    <x v="0"/>
    <s v="CAJA"/>
    <s v="ALIMENTACION DE EMPLEADOS CTA NUEVA"/>
    <s v="TRANSACCIONES DEL DIA 10/02/2018SPYRAL - GESTION ADMINISTRATIVA"/>
    <n v="24"/>
    <n v="0"/>
    <s v="LOS ANDES"/>
    <x v="2"/>
  </r>
  <r>
    <n v="19"/>
    <d v="2018-10-09T00:00:00"/>
    <x v="0"/>
    <x v="0"/>
    <x v="0"/>
    <s v="CAJA"/>
    <s v="ALIMENTACION DE EMPLEADOS CTA NUEVA"/>
    <s v="TRANSACCIONES DEL DIA 10/09/2018SPYRAL - GESTION ADMINISTRATIVA"/>
    <n v="56"/>
    <n v="0"/>
    <s v="LOS ANDES"/>
    <x v="2"/>
  </r>
  <r>
    <n v="19"/>
    <d v="2018-10-17T00:00:00"/>
    <x v="0"/>
    <x v="0"/>
    <x v="0"/>
    <s v="CAJA"/>
    <s v="ALIMENTACION DE EMPLEADOS CTA NUEVA"/>
    <s v="TRANSACCIONES DEL DIA 10/17/2018SPYRAL - GESTION ADMINISTRATIVA"/>
    <n v="24"/>
    <n v="0"/>
    <s v="LOS ANDES"/>
    <x v="2"/>
  </r>
  <r>
    <n v="19"/>
    <d v="2018-10-18T00:00:00"/>
    <x v="0"/>
    <x v="0"/>
    <x v="0"/>
    <s v="CAJA"/>
    <s v="ALIMENTACION DE EMPLEADOS CTA NUEVA"/>
    <s v="TRANSACCIONES DEL DIA 10/18/2018SPYRAL - GESTION ADMINISTRATIVA"/>
    <n v="64"/>
    <n v="0"/>
    <s v="LOS ANDES"/>
    <x v="2"/>
  </r>
  <r>
    <n v="19"/>
    <d v="2018-10-19T00:00:00"/>
    <x v="0"/>
    <x v="0"/>
    <x v="0"/>
    <s v="CAJA"/>
    <s v="ALIMENTACION DE EMPLEADOS CTA NUEVA"/>
    <s v="TRANSACCIONES DEL DIA 10/19/2018SPYRAL - GESTION ADMINISTRATIVA"/>
    <n v="16"/>
    <n v="0"/>
    <s v="LOS ANDES"/>
    <x v="2"/>
  </r>
  <r>
    <n v="19"/>
    <d v="2018-10-22T00:00:00"/>
    <x v="0"/>
    <x v="0"/>
    <x v="0"/>
    <s v="CAJA"/>
    <s v="ALIMENTACION DE EMPLEADOS CTA NUEVA"/>
    <s v="TRANSACCIONES DEL DIA 10/22/2018SPYRAL - GESTION ADMINISTRATIVA"/>
    <n v="48"/>
    <n v="0"/>
    <s v="LOS ANDES"/>
    <x v="2"/>
  </r>
  <r>
    <n v="19"/>
    <d v="2018-10-26T00:00:00"/>
    <x v="0"/>
    <x v="0"/>
    <x v="0"/>
    <s v="CAJA"/>
    <s v="ALIMENTACION DE EMPLEADOS CTA NUEVA"/>
    <s v="TRANSACCIONES DEL DIA 10/26/2018SPYRAL - GESTION ADMINISTRATIVA"/>
    <n v="16"/>
    <n v="0"/>
    <s v="LOS ANDES"/>
    <x v="2"/>
  </r>
  <r>
    <n v="19"/>
    <d v="2018-10-27T00:00:00"/>
    <x v="0"/>
    <x v="0"/>
    <x v="0"/>
    <s v="CAJA"/>
    <s v="ALIMENTACION DE EMPLEADOS CTA NUEVA"/>
    <s v="TRANSACCIONES DEL DIA 10/27/2018SPYRAL - GESTION ADMINISTRATIVA"/>
    <n v="8"/>
    <n v="0"/>
    <s v="LOS ANDES"/>
    <x v="2"/>
  </r>
  <r>
    <n v="19"/>
    <d v="2018-11-01T00:00:00"/>
    <x v="5"/>
    <x v="5"/>
    <x v="0"/>
    <s v="CAJA"/>
    <s v="ALIMENTACION DE EMPLEADOS CTA NUEVA"/>
    <s v="TRANSACCIONES DEL DIA 11/01/2018SPYRAL - GESTION ADMINISTRATIVA"/>
    <n v="8"/>
    <n v="0"/>
    <s v="LOS ANDES"/>
    <x v="2"/>
  </r>
  <r>
    <n v="19"/>
    <d v="2018-11-06T00:00:00"/>
    <x v="5"/>
    <x v="5"/>
    <x v="0"/>
    <s v="CAJA"/>
    <s v="ALIMENTACION DE EMPLEADOS CTA NUEVA"/>
    <s v="TRANSACCIONES DEL DIA 11/06/2018SPYRAL - GESTION ADMINISTRATIVA"/>
    <n v="88"/>
    <n v="0"/>
    <s v="LOS ANDES"/>
    <x v="2"/>
  </r>
  <r>
    <n v="19"/>
    <d v="2018-11-07T00:00:00"/>
    <x v="5"/>
    <x v="5"/>
    <x v="0"/>
    <s v="CAJA"/>
    <s v="ALIMENTACION DE EMPLEADOS CTA NUEVA"/>
    <s v="TRANSACCIONES DEL DIA 11/07/2018SPYRAL - GESTION ADMINISTRATIVA"/>
    <n v="40"/>
    <n v="0"/>
    <s v="LOS ANDES"/>
    <x v="2"/>
  </r>
  <r>
    <n v="19"/>
    <d v="2018-11-09T00:00:00"/>
    <x v="5"/>
    <x v="5"/>
    <x v="0"/>
    <s v="CAJA"/>
    <s v="ALIMENTACION DE EMPLEADOS CTA NUEVA"/>
    <s v="TRANSACCIONES DEL DIA 11/09/2018SPYRAL - GESTION ADMINISTRATIVA"/>
    <n v="72"/>
    <n v="0"/>
    <s v="LOS ANDES"/>
    <x v="2"/>
  </r>
  <r>
    <n v="19"/>
    <d v="2018-11-12T00:00:00"/>
    <x v="5"/>
    <x v="5"/>
    <x v="0"/>
    <s v="CAJA"/>
    <s v="ALIMENTACION DE EMPLEADOS CTA NUEVA"/>
    <s v="TRANSACCIONES DEL DIA 11/12/2018SPYRAL - GESTION ADMINISTRATIVA"/>
    <n v="16"/>
    <n v="0"/>
    <s v="LOS ANDES"/>
    <x v="2"/>
  </r>
  <r>
    <n v="19"/>
    <d v="2018-11-13T00:00:00"/>
    <x v="5"/>
    <x v="5"/>
    <x v="0"/>
    <s v="CAJA"/>
    <s v="ALIMENTACION DE EMPLEADOS CTA NUEVA"/>
    <s v="TRANSACCIONES DEL DIA 11/13/2018SPYRAL - GESTION ADMINISTRATIVA"/>
    <n v="56"/>
    <n v="0"/>
    <s v="LOS ANDES"/>
    <x v="2"/>
  </r>
  <r>
    <n v="19"/>
    <d v="2018-11-15T00:00:00"/>
    <x v="5"/>
    <x v="5"/>
    <x v="0"/>
    <s v="CAJA"/>
    <s v="ALIMENTACION DE EMPLEADOS CTA NUEVA"/>
    <s v="TRANSACCIONES DEL DIA 11/15/2018SPYRAL - GESTION ADMINISTRATIVA"/>
    <n v="16"/>
    <n v="0"/>
    <s v="LOS ANDES"/>
    <x v="2"/>
  </r>
  <r>
    <n v="19"/>
    <d v="2018-11-16T00:00:00"/>
    <x v="5"/>
    <x v="5"/>
    <x v="0"/>
    <s v="CAJA"/>
    <s v="ALIMENTACION DE EMPLEADOS CTA NUEVA"/>
    <s v="TRANSACCIONES DEL DIA 11/16/2018SPYRAL - GESTION ADMINISTRATIVA"/>
    <n v="24"/>
    <n v="0"/>
    <s v="LOS ANDES"/>
    <x v="2"/>
  </r>
  <r>
    <n v="19"/>
    <d v="2018-11-19T00:00:00"/>
    <x v="5"/>
    <x v="5"/>
    <x v="0"/>
    <s v="CAJA"/>
    <s v="ALIMENTACION DE EMPLEADOS CTA NUEVA"/>
    <s v="TRANSACCIONES DEL DIA 11/19/2018SPYRAL - GESTION ADMINISTRATIVA"/>
    <n v="112"/>
    <n v="0"/>
    <s v="LOS ANDES"/>
    <x v="2"/>
  </r>
  <r>
    <n v="19"/>
    <d v="2018-11-20T00:00:00"/>
    <x v="5"/>
    <x v="5"/>
    <x v="0"/>
    <s v="CAJA"/>
    <s v="ALIMENTACION DE EMPLEADOS CTA NUEVA"/>
    <s v="TRANSACCIONES DEL DIA 11/20/2018SPYRAL - GESTION ADMINISTRATIVA"/>
    <n v="24"/>
    <n v="0"/>
    <s v="LOS ANDES"/>
    <x v="2"/>
  </r>
  <r>
    <n v="19"/>
    <d v="2018-11-26T00:00:00"/>
    <x v="5"/>
    <x v="5"/>
    <x v="0"/>
    <s v="CAJA"/>
    <s v="ALIMENTACION DE EMPLEADOS CTA NUEVA"/>
    <s v="TRANSACCIONES DEL DIA 11/26/2018SPYRAL - GESTION ADMINISTRATIVA"/>
    <n v="48"/>
    <n v="0"/>
    <s v="LOS ANDES"/>
    <x v="2"/>
  </r>
  <r>
    <n v="19"/>
    <d v="2018-11-27T00:00:00"/>
    <x v="5"/>
    <x v="5"/>
    <x v="0"/>
    <s v="CAJA"/>
    <s v="ALIMENTACION DE EMPLEADOS CTA NUEVA"/>
    <s v="TRANSACCIONES DEL DIA 11/27/2018SPYRAL - GESTION ADMINISTRATIVA"/>
    <n v="8"/>
    <n v="0"/>
    <s v="LOS ANDES"/>
    <x v="2"/>
  </r>
  <r>
    <n v="19"/>
    <d v="2018-11-29T00:00:00"/>
    <x v="5"/>
    <x v="5"/>
    <x v="0"/>
    <s v="CAJA"/>
    <s v="ALIMENTACION DE EMPLEADOS CTA NUEVA"/>
    <s v="TRANSACCIONES DEL DIA 11/29/2018SPYRAL - GESTION ADMINISTRATIVA"/>
    <n v="32"/>
    <n v="0"/>
    <s v="LOS ANDES"/>
    <x v="2"/>
  </r>
  <r>
    <n v="19"/>
    <d v="2018-12-04T00:00:00"/>
    <x v="1"/>
    <x v="1"/>
    <x v="0"/>
    <s v="CAJA"/>
    <s v="ALIMENTACION DE EMPLEADOS CTA NUEVA"/>
    <s v="TRANSACCIONES DEL DIA 12/04/2018SPYRAL - GESTION ADMINISTRATIVA"/>
    <n v="40"/>
    <n v="0"/>
    <s v="LOS ANDES"/>
    <x v="2"/>
  </r>
  <r>
    <n v="19"/>
    <d v="2018-12-05T00:00:00"/>
    <x v="1"/>
    <x v="1"/>
    <x v="0"/>
    <s v="CAJA"/>
    <s v="ALIMENTACION DE EMPLEADOS CTA NUEVA"/>
    <s v="TRANSACCIONES DEL DIA 12/05/2018SPYRAL - GESTION ADMINISTRATIVA"/>
    <n v="40"/>
    <n v="0"/>
    <s v="LOS ANDES"/>
    <x v="2"/>
  </r>
  <r>
    <n v="19"/>
    <d v="2018-12-06T00:00:00"/>
    <x v="1"/>
    <x v="1"/>
    <x v="0"/>
    <s v="CAJA"/>
    <s v="ALIMENTACION DE EMPLEADOS CTA NUEVA"/>
    <s v="TRANSACCIONES DEL DIA 12/06/2018SPYRAL - GESTION ADMINISTRATIVA"/>
    <n v="64"/>
    <n v="0"/>
    <s v="LOS ANDES"/>
    <x v="2"/>
  </r>
  <r>
    <n v="19"/>
    <d v="2018-12-11T00:00:00"/>
    <x v="1"/>
    <x v="1"/>
    <x v="0"/>
    <s v="CAJA"/>
    <s v="ALIMENTACION DE EMPLEADOS CTA NUEVA"/>
    <s v="TRANSACCIONES DEL DIA 12/11/2018SPYRAL - GESTION ADMINISTRATIVA"/>
    <n v="40"/>
    <n v="0"/>
    <s v="LOS ANDES"/>
    <x v="2"/>
  </r>
  <r>
    <n v="19"/>
    <d v="2018-12-12T00:00:00"/>
    <x v="1"/>
    <x v="1"/>
    <x v="0"/>
    <s v="CAJA"/>
    <s v="ALIMENTACION DE EMPLEADOS CTA NUEVA"/>
    <s v="TRANSACCIONES DEL DIA 12/12/2018SPYRAL - GESTION ADMINISTRATIVA"/>
    <n v="40"/>
    <n v="0"/>
    <s v="LOS ANDES"/>
    <x v="2"/>
  </r>
  <r>
    <n v="19"/>
    <d v="2018-12-13T00:00:00"/>
    <x v="1"/>
    <x v="1"/>
    <x v="0"/>
    <s v="CAJA"/>
    <s v="ALIMENTACION DE EMPLEADOS CTA NUEVA"/>
    <s v="TRANSACCIONES DEL DIA 12/13/2018SPYRAL - GESTION ADMINISTRATIVA"/>
    <n v="32"/>
    <n v="0"/>
    <s v="LOS ANDES"/>
    <x v="2"/>
  </r>
  <r>
    <n v="19"/>
    <d v="2018-12-14T00:00:00"/>
    <x v="1"/>
    <x v="1"/>
    <x v="0"/>
    <s v="CAJA"/>
    <s v="ALIMENTACION DE EMPLEADOS CTA NUEVA"/>
    <s v="TRANSACCIONES DEL DIA 12/14/2018SPYRAL - GESTION ADMINISTRATIVA"/>
    <n v="24"/>
    <n v="0"/>
    <s v="LOS ANDES"/>
    <x v="2"/>
  </r>
  <r>
    <n v="19"/>
    <d v="2018-12-19T00:00:00"/>
    <x v="1"/>
    <x v="1"/>
    <x v="0"/>
    <s v="CAJA"/>
    <s v="ALIMENTACION DE EMPLEADOS CTA NUEVA"/>
    <s v="TRANSACCIONES DEL DIA 12/19/2018SPYRAL - GESTION ADMINISTRATIVA"/>
    <n v="72"/>
    <n v="0"/>
    <s v="LOS ANDES"/>
    <x v="2"/>
  </r>
  <r>
    <n v="19"/>
    <d v="2018-12-20T00:00:00"/>
    <x v="1"/>
    <x v="1"/>
    <x v="0"/>
    <s v="CAJA"/>
    <s v="ALIMENTACION DE EMPLEADOS CTA NUEVA"/>
    <s v="TRANSACCIONES DEL DIA 12/20/2018SPYRAL - GESTION ADMINISTRATIVA"/>
    <n v="56"/>
    <n v="0"/>
    <s v="LOS ANDES"/>
    <x v="2"/>
  </r>
  <r>
    <n v="19"/>
    <d v="2018-12-24T00:00:00"/>
    <x v="1"/>
    <x v="1"/>
    <x v="0"/>
    <s v="CAJA"/>
    <s v="ALIMENTACION DE EMPLEADOS CTA NUEVA"/>
    <s v="TRANSACCIONES DEL DIA 12/24/2018SPYRAL - GESTION ADMINISTRATIVA"/>
    <n v="16"/>
    <n v="0"/>
    <s v="LOS ANDES"/>
    <x v="2"/>
  </r>
  <r>
    <n v="19"/>
    <d v="2018-12-27T00:00:00"/>
    <x v="1"/>
    <x v="1"/>
    <x v="0"/>
    <s v="CAJA"/>
    <s v="ALIMENTACION DE EMPLEADOS CTA NUEVA"/>
    <s v="TRANSACCIONES DEL DIA 12/27/2018SPYRAL - GESTION ADMINISTRATIVA"/>
    <n v="40"/>
    <n v="0"/>
    <s v="LOS ANDES"/>
    <x v="2"/>
  </r>
  <r>
    <n v="19"/>
    <d v="2018-12-28T00:00:00"/>
    <x v="1"/>
    <x v="1"/>
    <x v="0"/>
    <s v="CAJA"/>
    <s v="ALIMENTACION DE EMPLEADOS CTA NUEVA"/>
    <s v="TRANSACCIONES DEL DIA 12/28/2018SPYRAL - GESTION ADMINISTRATIVA"/>
    <n v="72"/>
    <n v="0"/>
    <s v="LOS ANDES"/>
    <x v="2"/>
  </r>
  <r>
    <n v="19"/>
    <d v="2018-12-31T00:00:00"/>
    <x v="1"/>
    <x v="1"/>
    <x v="0"/>
    <s v="CAJA"/>
    <s v="CIERRE DE ANIO FISCAL"/>
    <s v="CIERRE_DE_CTAS_NOMINALES"/>
    <n v="0"/>
    <n v="4232"/>
    <s v="LOS ANDES"/>
    <x v="2"/>
  </r>
  <r>
    <n v="19"/>
    <d v="2018-06-01T00:00:00"/>
    <x v="2"/>
    <x v="2"/>
    <x v="0"/>
    <s v="SERVICIOS PERSONALES"/>
    <s v="ALIMENTACION DE EMPLEADOS CTA NUEVA"/>
    <s v="TRANSACCIONES DEL DIA 06/01/2018SPYRAL - GESTION ADMINISTRATIVA"/>
    <n v="16"/>
    <n v="0"/>
    <s v="LOS ANDES"/>
    <x v="2"/>
  </r>
  <r>
    <n v="19"/>
    <d v="2018-06-14T00:00:00"/>
    <x v="2"/>
    <x v="2"/>
    <x v="0"/>
    <s v="SERVICIOS PERSONALES"/>
    <s v="ALIMENTACION DE EMPLEADOS CTA NUEVA"/>
    <s v="TRANSACCIONES DEL DIA 06/14/2018SPYRAL - GESTION ADMINISTRATIVA"/>
    <n v="16"/>
    <n v="0"/>
    <s v="LOS ANDES"/>
    <x v="2"/>
  </r>
  <r>
    <n v="19"/>
    <d v="2018-06-15T00:00:00"/>
    <x v="2"/>
    <x v="2"/>
    <x v="0"/>
    <s v="SERVICIOS PERSONALES"/>
    <s v="ALIMENTACION DE EMPLEADOS CTA NUEVA"/>
    <s v="TRANSACCIONES DEL DIA 06/15/2018SPYRAL - GESTION ADMINISTRATIVA"/>
    <n v="16"/>
    <n v="0"/>
    <s v="LOS ANDES"/>
    <x v="2"/>
  </r>
  <r>
    <n v="19"/>
    <d v="2018-06-21T00:00:00"/>
    <x v="2"/>
    <x v="2"/>
    <x v="0"/>
    <s v="SERVICIOS PERSONALES"/>
    <s v="ALIMENTACION DE EMPLEADOS CTA NUEVA"/>
    <s v="TRANSACCIONES DEL DIA 06/21/2018SPYRAL - GESTION ADMINISTRATIVA"/>
    <n v="16"/>
    <n v="0"/>
    <s v="LOS ANDES"/>
    <x v="2"/>
  </r>
  <r>
    <n v="19"/>
    <d v="2018-09-25T00:00:00"/>
    <x v="4"/>
    <x v="4"/>
    <x v="0"/>
    <s v="SERVICIOS PERSONALES"/>
    <s v="ALIMENTACION DE EMPLEADOS CTA NUEVA"/>
    <s v="TRANSACCIONES DEL DIA 09/25/2018SPYRAL - GESTION ADMINISTRATIVA"/>
    <n v="8"/>
    <n v="0"/>
    <s v="LOS ANDES"/>
    <x v="2"/>
  </r>
  <r>
    <n v="19"/>
    <d v="2018-11-06T00:00:00"/>
    <x v="5"/>
    <x v="5"/>
    <x v="0"/>
    <s v="SERVICIOS PERSONALES"/>
    <s v="ALIMENTACION DE EMPLEADOS CTA NUEVA"/>
    <s v="TRANSACCIONES DEL DIA 11/06/2018SPYRAL - GESTION ADMINISTRATIVA"/>
    <n v="8"/>
    <n v="0"/>
    <s v="LOS ANDES"/>
    <x v="2"/>
  </r>
  <r>
    <n v="19"/>
    <d v="2018-12-19T00:00:00"/>
    <x v="1"/>
    <x v="1"/>
    <x v="0"/>
    <s v="SERVICIOS PERSONALES"/>
    <s v="ALIMENTACION DE EMPLEADOS CTA NUEVA"/>
    <s v="TRANSACCIONES DEL DIA 12/19/2018SPYRAL - GESTION ADMINISTRATIVA"/>
    <n v="8"/>
    <n v="0"/>
    <s v="LOS ANDES"/>
    <x v="2"/>
  </r>
  <r>
    <n v="19"/>
    <d v="2018-12-20T00:00:00"/>
    <x v="1"/>
    <x v="1"/>
    <x v="0"/>
    <s v="SERVICIOS PERSONALES"/>
    <s v="ALIMENTACION DE EMPLEADOS CTA NUEVA"/>
    <s v="TRANSACCIONES DEL DIA 12/20/2018SPYRAL - GESTION ADMINISTRATIVA"/>
    <n v="8"/>
    <n v="0"/>
    <s v="LOS ANDES"/>
    <x v="2"/>
  </r>
  <r>
    <n v="19"/>
    <d v="2018-12-24T00:00:00"/>
    <x v="1"/>
    <x v="1"/>
    <x v="0"/>
    <s v="SERVICIOS PERSONALES"/>
    <s v="ALIMENTACION DE EMPLEADOS CTA NUEVA"/>
    <s v="TRANSACCIONES DEL DIA 12/24/2018SPYRAL - GESTION ADMINISTRATIVA"/>
    <n v="8"/>
    <n v="0"/>
    <s v="LOS ANDES"/>
    <x v="2"/>
  </r>
  <r>
    <n v="19"/>
    <d v="2018-12-27T00:00:00"/>
    <x v="1"/>
    <x v="1"/>
    <x v="0"/>
    <s v="SERVICIOS PERSONALES"/>
    <s v="ALIMENTACION DE EMPLEADOS CTA NUEVA"/>
    <s v="TRANSACCIONES DEL DIA 12/27/2018SPYRAL - GESTION ADMINISTRATIVA"/>
    <n v="8"/>
    <n v="0"/>
    <s v="LOS ANDES"/>
    <x v="2"/>
  </r>
  <r>
    <n v="19"/>
    <d v="2018-12-31T00:00:00"/>
    <x v="1"/>
    <x v="1"/>
    <x v="0"/>
    <s v="SERVICIOS PERSONALES"/>
    <s v="CIERRE DE ANIO FISCAL"/>
    <s v="CIERRE_DE_CTAS_NOMINALES"/>
    <n v="0"/>
    <n v="128"/>
    <s v="LOS ANDES"/>
    <x v="2"/>
  </r>
  <r>
    <n v="21"/>
    <d v="2018-10-08T00:00:00"/>
    <x v="0"/>
    <x v="0"/>
    <x v="0"/>
    <s v="ADMINISTRACION DE SUCURSALES"/>
    <s v="ALIMENTACION DE EMPLEADOS CTA NUEVA"/>
    <s v="TRANSACCIONES DEL DIA 10/08/2018SPYRAL - GESTION ADMINISTRATIVA"/>
    <n v="51.45"/>
    <n v="0"/>
    <s v="AVENIDA CUBA"/>
    <x v="2"/>
  </r>
  <r>
    <n v="21"/>
    <d v="2018-12-31T00:00:00"/>
    <x v="1"/>
    <x v="1"/>
    <x v="0"/>
    <s v="ADMINISTRACION DE SUCURSALES"/>
    <s v="CIERRE DE ANIO FISCAL"/>
    <s v="CIERRE_DE_CTAS_NOMINALES"/>
    <n v="0"/>
    <n v="51.45"/>
    <s v="AVENIDA CUBA"/>
    <x v="2"/>
  </r>
  <r>
    <n v="21"/>
    <d v="2018-09-20T00:00:00"/>
    <x v="4"/>
    <x v="4"/>
    <x v="0"/>
    <s v="SERVICIOS PERSONALES"/>
    <s v="ALIMENTACION DE EMPLEADOS CTA NUEVA"/>
    <s v="TRANSACCIONES DEL DIA 09/20/2018SPYRAL - GESTION ADMINISTRATIVA"/>
    <n v="8"/>
    <n v="0"/>
    <s v="AVENIDA CUBA"/>
    <x v="2"/>
  </r>
  <r>
    <n v="21"/>
    <d v="2018-12-31T00:00:00"/>
    <x v="1"/>
    <x v="1"/>
    <x v="0"/>
    <s v="SERVICIOS PERSONALES"/>
    <s v="CIERRE DE ANIO FISCAL"/>
    <s v="CIERRE_DE_CTAS_NOMINALES"/>
    <n v="0"/>
    <n v="8"/>
    <s v="AVENIDA CUBA"/>
    <x v="2"/>
  </r>
  <r>
    <n v="22"/>
    <d v="2018-07-23T00:00:00"/>
    <x v="6"/>
    <x v="6"/>
    <x v="0"/>
    <s v="ADMINISTRACION DE SUCURSALES"/>
    <s v="ALIMENTACION DE EMPLEADOS CTA NUEVA"/>
    <s v="TRANSACCIONES DEL DIA 07/23/2018SPYRAL - GESTION ADMINISTRATIVA"/>
    <n v="8"/>
    <n v="0"/>
    <s v="CHITRE"/>
    <x v="2"/>
  </r>
  <r>
    <n v="22"/>
    <d v="2018-10-19T00:00:00"/>
    <x v="0"/>
    <x v="0"/>
    <x v="0"/>
    <s v="ADMINISTRACION DE SUCURSALES"/>
    <s v="ALIMENTACION DE EMPLEADOS CTA NUEVA"/>
    <s v="TRANSACCIONES DEL DIA 10/19/2018SPYRAL - GESTION ADMINISTRATIVA"/>
    <n v="8"/>
    <n v="0"/>
    <s v="CHITRE"/>
    <x v="2"/>
  </r>
  <r>
    <n v="22"/>
    <d v="2018-12-01T00:00:00"/>
    <x v="1"/>
    <x v="1"/>
    <x v="0"/>
    <s v="ADMINISTRACION DE SUCURSALES"/>
    <s v="NC ALIMENTACION DE EMPLEADOS NVA"/>
    <s v="TRANSACCIONES DEL DIA 12/01/2018SPYRAL - GESTION ADMINISTRATIVA"/>
    <n v="23.99"/>
    <n v="0"/>
    <s v="CHITRE"/>
    <x v="2"/>
  </r>
  <r>
    <n v="22"/>
    <d v="2018-12-31T00:00:00"/>
    <x v="1"/>
    <x v="1"/>
    <x v="0"/>
    <s v="ADMINISTRACION DE SUCURSALES"/>
    <s v="CIERRE DE ANIO FISCAL"/>
    <s v="CIERRE_DE_CTAS_NOMINALES"/>
    <n v="0"/>
    <n v="63.97"/>
    <s v="CHITRE"/>
    <x v="2"/>
  </r>
  <r>
    <n v="22"/>
    <d v="2018-07-23T00:00:00"/>
    <x v="6"/>
    <x v="6"/>
    <x v="0"/>
    <s v="CAJA"/>
    <s v="ALIMENTACION DE EMPLEADOS CTA NUEVA"/>
    <s v="TRANSACCIONES DEL DIA 07/23/2018SPYRAL - GESTION ADMINISTRATIVA"/>
    <n v="8"/>
    <n v="0"/>
    <s v="CHITRE"/>
    <x v="2"/>
  </r>
  <r>
    <n v="22"/>
    <d v="2018-09-07T00:00:00"/>
    <x v="4"/>
    <x v="4"/>
    <x v="0"/>
    <s v="CAJA"/>
    <s v="ALIMENTACION DE EMPLEADOS CTA NUEVA"/>
    <s v="TRANSACCIONES DEL DIA 09/07/2018SPYRAL - GESTION ADMINISTRATIVA"/>
    <n v="8"/>
    <n v="0"/>
    <s v="CHITRE"/>
    <x v="2"/>
  </r>
  <r>
    <n v="22"/>
    <d v="2018-10-19T00:00:00"/>
    <x v="0"/>
    <x v="0"/>
    <x v="0"/>
    <s v="CAJA"/>
    <s v="ALIMENTACION DE EMPLEADOS CTA NUEVA"/>
    <s v="TRANSACCIONES DEL DIA 10/19/2018SPYRAL - GESTION ADMINISTRATIVA"/>
    <n v="32"/>
    <n v="0"/>
    <s v="CHITRE"/>
    <x v="2"/>
  </r>
  <r>
    <n v="22"/>
    <d v="2018-12-31T00:00:00"/>
    <x v="1"/>
    <x v="1"/>
    <x v="0"/>
    <s v="CAJA"/>
    <s v="CIERRE DE ANIO FISCAL"/>
    <s v="CIERRE_DE_CTAS_NOMINALES"/>
    <n v="0"/>
    <n v="48"/>
    <s v="CHITRE"/>
    <x v="2"/>
  </r>
  <r>
    <n v="23"/>
    <d v="2018-12-17T00:00:00"/>
    <x v="1"/>
    <x v="1"/>
    <x v="0"/>
    <s v="ADMINISTRACION DE SUCURSALES"/>
    <s v="ALIMENTACION DE EMPLEADOS CTA NUEVA"/>
    <s v="TRANSACCIONES DEL DIA 12/17/2018SPYRAL - GESTION ADMINISTRATIVA"/>
    <n v="8"/>
    <n v="0"/>
    <s v="LOS PUEBLOS"/>
    <x v="2"/>
  </r>
  <r>
    <n v="23"/>
    <d v="2018-12-31T00:00:00"/>
    <x v="1"/>
    <x v="1"/>
    <x v="0"/>
    <s v="ADMINISTRACION DE SUCURSALES"/>
    <s v="CIERRE DE ANIO FISCAL"/>
    <s v="CIERRE_DE_CTAS_NOMINALES"/>
    <n v="0"/>
    <n v="8"/>
    <s v="LOS PUEBLOS"/>
    <x v="2"/>
  </r>
  <r>
    <n v="23"/>
    <d v="2018-06-06T00:00:00"/>
    <x v="2"/>
    <x v="2"/>
    <x v="0"/>
    <s v="CAJA"/>
    <s v="ALIMENTACION DE EMPLEADOS CTA NUEVA"/>
    <s v="TRANSACCIONES DEL DIA 06/06/2018SPYRAL - GESTION ADMINISTRATIVA"/>
    <n v="24"/>
    <n v="0"/>
    <s v="LOS PUEBLOS"/>
    <x v="2"/>
  </r>
  <r>
    <n v="23"/>
    <d v="2018-06-15T00:00:00"/>
    <x v="2"/>
    <x v="2"/>
    <x v="0"/>
    <s v="CAJA"/>
    <s v="ALIMENTACION DE EMPLEADOS CTA NUEVA"/>
    <s v="TRANSACCIONES DEL DIA 06/15/2018SPYRAL - GESTION ADMINISTRATIVA"/>
    <n v="8"/>
    <n v="0"/>
    <s v="LOS PUEBLOS"/>
    <x v="2"/>
  </r>
  <r>
    <n v="23"/>
    <d v="2018-06-21T00:00:00"/>
    <x v="2"/>
    <x v="2"/>
    <x v="0"/>
    <s v="CAJA"/>
    <s v="ALIMENTACION DE EMPLEADOS CTA NUEVA"/>
    <s v="TRANSACCIONES DEL DIA 06/21/2018SPYRAL - GESTION ADMINISTRATIVA"/>
    <n v="16"/>
    <n v="0"/>
    <s v="LOS PUEBLOS"/>
    <x v="2"/>
  </r>
  <r>
    <n v="23"/>
    <d v="2018-07-06T00:00:00"/>
    <x v="6"/>
    <x v="6"/>
    <x v="0"/>
    <s v="CAJA"/>
    <s v="ALIMENTACION DE EMPLEADOS CTA NUEVA"/>
    <s v="TRANSACCIONES DEL DIA 07/06/2018SPYRAL - GESTION ADMINISTRATIVA"/>
    <n v="16"/>
    <n v="0"/>
    <s v="LOS PUEBLOS"/>
    <x v="2"/>
  </r>
  <r>
    <n v="23"/>
    <d v="2018-08-07T00:00:00"/>
    <x v="3"/>
    <x v="3"/>
    <x v="0"/>
    <s v="CAJA"/>
    <s v="ALIMENTACION DE EMPLEADOS CTA NUEVA"/>
    <s v="TRANSACCIONES DEL DIA 08/07/2018SPYRAL - GESTION ADMINISTRATIVA"/>
    <n v="16"/>
    <n v="0"/>
    <s v="LOS PUEBLOS"/>
    <x v="2"/>
  </r>
  <r>
    <n v="23"/>
    <d v="2018-08-24T00:00:00"/>
    <x v="3"/>
    <x v="3"/>
    <x v="0"/>
    <s v="CAJA"/>
    <s v="ALIMENTACION DE EMPLEADOS CTA NUEVA"/>
    <s v="TRANSACCIONES DEL DIA 08/24/2018SPYRAL - GESTION ADMINISTRATIVA"/>
    <n v="64"/>
    <n v="0"/>
    <s v="LOS PUEBLOS"/>
    <x v="2"/>
  </r>
  <r>
    <n v="23"/>
    <d v="2018-09-06T00:00:00"/>
    <x v="4"/>
    <x v="4"/>
    <x v="0"/>
    <s v="CAJA"/>
    <s v="ALIMENTACION DE EMPLEADOS CTA NUEVA"/>
    <s v="TRANSACCIONES DEL DIA 09/06/2018SPYRAL - GESTION ADMINISTRATIVA"/>
    <n v="64"/>
    <n v="0"/>
    <s v="LOS PUEBLOS"/>
    <x v="2"/>
  </r>
  <r>
    <n v="23"/>
    <d v="2018-09-11T00:00:00"/>
    <x v="4"/>
    <x v="4"/>
    <x v="0"/>
    <s v="CAJA"/>
    <s v="ALIMENTACION DE EMPLEADOS CTA NUEVA"/>
    <s v="TRANSACCIONES DEL DIA 09/11/2018SPYRAL - GESTION ADMINISTRATIVA"/>
    <n v="24"/>
    <n v="0"/>
    <s v="LOS PUEBLOS"/>
    <x v="2"/>
  </r>
  <r>
    <n v="23"/>
    <d v="2018-09-21T00:00:00"/>
    <x v="4"/>
    <x v="4"/>
    <x v="0"/>
    <s v="CAJA"/>
    <s v="ALIMENTACION DE EMPLEADOS CTA NUEVA"/>
    <s v="TRANSACCIONES DEL DIA 09/21/2018SPYRAL - GESTION ADMINISTRATIVA"/>
    <n v="16"/>
    <n v="0"/>
    <s v="LOS PUEBLOS"/>
    <x v="2"/>
  </r>
  <r>
    <n v="23"/>
    <d v="2018-10-04T00:00:00"/>
    <x v="0"/>
    <x v="0"/>
    <x v="0"/>
    <s v="CAJA"/>
    <s v="ALIMENTACION DE EMPLEADOS CTA NUEVA"/>
    <s v="TRANSACCIONES DEL DIA 10/04/2018SPYRAL - GESTION ADMINISTRATIVA"/>
    <n v="24"/>
    <n v="0"/>
    <s v="LOS PUEBLOS"/>
    <x v="2"/>
  </r>
  <r>
    <n v="23"/>
    <d v="2018-10-18T00:00:00"/>
    <x v="0"/>
    <x v="0"/>
    <x v="0"/>
    <s v="CAJA"/>
    <s v="ALIMENTACION DE EMPLEADOS CTA NUEVA"/>
    <s v="TRANSACCIONES DEL DIA 10/18/2018SPYRAL - GESTION ADMINISTRATIVA"/>
    <n v="32"/>
    <n v="0"/>
    <s v="LOS PUEBLOS"/>
    <x v="2"/>
  </r>
  <r>
    <n v="23"/>
    <d v="2018-11-06T00:00:00"/>
    <x v="5"/>
    <x v="5"/>
    <x v="0"/>
    <s v="CAJA"/>
    <s v="ALIMENTACION DE EMPLEADOS CTA NUEVA"/>
    <s v="TRANSACCIONES DEL DIA 11/06/2018SPYRAL - GESTION ADMINISTRATIVA"/>
    <n v="16"/>
    <n v="0"/>
    <s v="LOS PUEBLOS"/>
    <x v="2"/>
  </r>
  <r>
    <n v="23"/>
    <d v="2018-11-09T00:00:00"/>
    <x v="5"/>
    <x v="5"/>
    <x v="0"/>
    <s v="CAJA"/>
    <s v="ALIMENTACION DE EMPLEADOS CTA NUEVA"/>
    <s v="TRANSACCIONES DEL DIA 11/09/2018SPYRAL - GESTION ADMINISTRATIVA"/>
    <n v="48"/>
    <n v="0"/>
    <s v="LOS PUEBLOS"/>
    <x v="2"/>
  </r>
  <r>
    <n v="23"/>
    <d v="2018-11-13T00:00:00"/>
    <x v="5"/>
    <x v="5"/>
    <x v="0"/>
    <s v="CAJA"/>
    <s v="ALIMENTACION DE EMPLEADOS CTA NUEVA"/>
    <s v="TRANSACCIONES DEL DIA 11/13/2018SPYRAL - GESTION ADMINISTRATIVA"/>
    <n v="8"/>
    <n v="0"/>
    <s v="LOS PUEBLOS"/>
    <x v="2"/>
  </r>
  <r>
    <n v="23"/>
    <d v="2018-11-14T00:00:00"/>
    <x v="5"/>
    <x v="5"/>
    <x v="0"/>
    <s v="CAJA"/>
    <s v="ALIMENTACION DE EMPLEADOS CTA NUEVA"/>
    <s v="TRANSACCIONES DEL DIA 11/14/2018SPYRAL - GESTION ADMINISTRATIVA"/>
    <n v="16"/>
    <n v="0"/>
    <s v="LOS PUEBLOS"/>
    <x v="2"/>
  </r>
  <r>
    <n v="23"/>
    <d v="2018-11-20T00:00:00"/>
    <x v="5"/>
    <x v="5"/>
    <x v="0"/>
    <s v="CAJA"/>
    <s v="ALIMENTACION DE EMPLEADOS CTA NUEVA"/>
    <s v="TRANSACCIONES DEL DIA 11/20/2018SPYRAL - GESTION ADMINISTRATIVA"/>
    <n v="8"/>
    <n v="0"/>
    <s v="LOS PUEBLOS"/>
    <x v="2"/>
  </r>
  <r>
    <n v="23"/>
    <d v="2018-11-30T00:00:00"/>
    <x v="5"/>
    <x v="5"/>
    <x v="0"/>
    <s v="CAJA"/>
    <s v="ALIMENTACION DE EMPLEADOS CTA NUEVA"/>
    <s v="TRANSACCIONES DEL DIA 11/30/2018SPYRAL - GESTION ADMINISTRATIVA"/>
    <n v="8"/>
    <n v="0"/>
    <s v="LOS PUEBLOS"/>
    <x v="2"/>
  </r>
  <r>
    <n v="23"/>
    <d v="2018-12-05T00:00:00"/>
    <x v="1"/>
    <x v="1"/>
    <x v="0"/>
    <s v="CAJA"/>
    <s v="ALIMENTACION DE EMPLEADOS CTA NUEVA"/>
    <s v="TRANSACCIONES DEL DIA 12/05/2018SPYRAL - GESTION ADMINISTRATIVA"/>
    <n v="16"/>
    <n v="0"/>
    <s v="LOS PUEBLOS"/>
    <x v="2"/>
  </r>
  <r>
    <n v="23"/>
    <d v="2018-12-06T00:00:00"/>
    <x v="1"/>
    <x v="1"/>
    <x v="0"/>
    <s v="CAJA"/>
    <s v="ALIMENTACION DE EMPLEADOS CTA NUEVA"/>
    <s v="TRANSACCIONES DEL DIA 12/06/2018SPYRAL - GESTION ADMINISTRATIVA"/>
    <n v="24"/>
    <n v="0"/>
    <s v="LOS PUEBLOS"/>
    <x v="2"/>
  </r>
  <r>
    <n v="23"/>
    <d v="2018-12-17T00:00:00"/>
    <x v="1"/>
    <x v="1"/>
    <x v="0"/>
    <s v="CAJA"/>
    <s v="ALIMENTACION DE EMPLEADOS CTA NUEVA"/>
    <s v="TRANSACCIONES DEL DIA 12/17/2018SPYRAL - GESTION ADMINISTRATIVA"/>
    <n v="8"/>
    <n v="0"/>
    <s v="LOS PUEBLOS"/>
    <x v="2"/>
  </r>
  <r>
    <n v="23"/>
    <d v="2018-12-19T00:00:00"/>
    <x v="1"/>
    <x v="1"/>
    <x v="0"/>
    <s v="CAJA"/>
    <s v="ALIMENTACION DE EMPLEADOS CTA NUEVA"/>
    <s v="TRANSACCIONES DEL DIA 12/19/2018SPYRAL - GESTION ADMINISTRATIVA"/>
    <n v="16"/>
    <n v="0"/>
    <s v="LOS PUEBLOS"/>
    <x v="2"/>
  </r>
  <r>
    <n v="23"/>
    <d v="2018-12-31T00:00:00"/>
    <x v="1"/>
    <x v="1"/>
    <x v="0"/>
    <s v="CAJA"/>
    <s v="CIERRE DE ANIO FISCAL"/>
    <s v="CIERRE_DE_CTAS_NOMINALES"/>
    <n v="0"/>
    <n v="592"/>
    <s v="LOS PUEBLOS"/>
    <x v="2"/>
  </r>
  <r>
    <n v="23"/>
    <d v="2018-09-17T00:00:00"/>
    <x v="4"/>
    <x v="4"/>
    <x v="0"/>
    <s v="SERVICIOS PERSONALES"/>
    <s v="ALIMENTACION DE EMPLEADOS CTA NUEVA"/>
    <s v="TRANSACCIONES DEL DIA 09/17/2018SPYRAL - GESTION ADMINISTRATIVA"/>
    <n v="8"/>
    <n v="0"/>
    <s v="LOS PUEBLOS"/>
    <x v="2"/>
  </r>
  <r>
    <n v="23"/>
    <d v="2018-10-02T00:00:00"/>
    <x v="0"/>
    <x v="0"/>
    <x v="0"/>
    <s v="SERVICIOS PERSONALES"/>
    <s v="ALIMENTACION DE EMPLEADOS CTA NUEVA"/>
    <s v="TRANSACCIONES DEL DIA 10/02/2018SPYRAL - GESTION ADMINISTRATIVA"/>
    <n v="40"/>
    <n v="0"/>
    <s v="LOS PUEBLOS"/>
    <x v="2"/>
  </r>
  <r>
    <n v="23"/>
    <d v="2018-12-17T00:00:00"/>
    <x v="1"/>
    <x v="1"/>
    <x v="0"/>
    <s v="SERVICIOS PERSONALES"/>
    <s v="ALIMENTACION DE EMPLEADOS CTA NUEVA"/>
    <s v="TRANSACCIONES DEL DIA 12/17/2018SPYRAL - GESTION ADMINISTRATIVA"/>
    <n v="8"/>
    <n v="0"/>
    <s v="LOS PUEBLOS"/>
    <x v="2"/>
  </r>
  <r>
    <n v="23"/>
    <d v="2018-12-31T00:00:00"/>
    <x v="1"/>
    <x v="1"/>
    <x v="0"/>
    <s v="SERVICIOS PERSONALES"/>
    <s v="CIERRE DE ANIO FISCAL"/>
    <s v="CIERRE_DE_CTAS_NOMINALES"/>
    <n v="0"/>
    <n v="80"/>
    <s v="LOS PUEBLOS"/>
    <x v="2"/>
  </r>
  <r>
    <n v="26"/>
    <d v="2018-10-02T00:00:00"/>
    <x v="0"/>
    <x v="0"/>
    <x v="0"/>
    <s v="ADMINISTRACION DE SUCURSALES"/>
    <s v="ALIMENTACION DE EMPLEADOS CTA NUEVA"/>
    <s v="TRANSACCIONES DEL DIA 10/02/2018SPYRAL - GESTION ADMINISTRATIVA"/>
    <n v="8"/>
    <n v="0"/>
    <s v="TRANSISTMICA"/>
    <x v="2"/>
  </r>
  <r>
    <n v="26"/>
    <d v="2018-12-31T00:00:00"/>
    <x v="1"/>
    <x v="1"/>
    <x v="0"/>
    <s v="ADMINISTRACION DE SUCURSALES"/>
    <s v="CIERRE DE ANIO FISCAL"/>
    <s v="CIERRE_DE_CTAS_NOMINALES"/>
    <n v="0"/>
    <n v="8"/>
    <s v="TRANSISTMICA"/>
    <x v="2"/>
  </r>
  <r>
    <n v="26"/>
    <d v="2018-06-13T00:00:00"/>
    <x v="2"/>
    <x v="2"/>
    <x v="0"/>
    <s v="CAJA"/>
    <s v="ALIMENTACION DE EMPLEADOS CTA NUEVA"/>
    <s v="TRANSACCIONES DEL DIA 06/13/2018SPYRAL - GESTION ADMINISTRATIVA"/>
    <n v="64"/>
    <n v="0"/>
    <s v="TRANSISTMICA"/>
    <x v="2"/>
  </r>
  <r>
    <n v="26"/>
    <d v="2018-06-27T00:00:00"/>
    <x v="2"/>
    <x v="2"/>
    <x v="0"/>
    <s v="CAJA"/>
    <s v="ALIMENTACION DE EMPLEADOS CTA NUEVA"/>
    <s v="TRANSACCIONES DEL DIA 06/27/2018SPYRAL - GESTION ADMINISTRATIVA"/>
    <n v="112"/>
    <n v="0"/>
    <s v="TRANSISTMICA"/>
    <x v="2"/>
  </r>
  <r>
    <n v="26"/>
    <d v="2018-07-09T00:00:00"/>
    <x v="6"/>
    <x v="6"/>
    <x v="0"/>
    <s v="CAJA"/>
    <s v="ALIMENTACION DE EMPLEADOS CTA NUEVA"/>
    <s v="TRANSACCIONES DEL DIA 07/09/2018SPYRAL - GESTION ADMINISTRATIVA"/>
    <n v="72"/>
    <n v="0"/>
    <s v="TRANSISTMICA"/>
    <x v="2"/>
  </r>
  <r>
    <n v="26"/>
    <d v="2018-07-19T00:00:00"/>
    <x v="6"/>
    <x v="6"/>
    <x v="0"/>
    <s v="CAJA"/>
    <s v="ALIMENTACION DE EMPLEADOS CTA NUEVA"/>
    <s v="TRANSACCIONES DEL DIA 07/19/2018SPYRAL - GESTION ADMINISTRATIVA"/>
    <n v="72"/>
    <n v="0"/>
    <s v="TRANSISTMICA"/>
    <x v="2"/>
  </r>
  <r>
    <n v="26"/>
    <d v="2018-08-03T00:00:00"/>
    <x v="3"/>
    <x v="3"/>
    <x v="0"/>
    <s v="CAJA"/>
    <s v="ALIMENTACION DE EMPLEADOS CTA NUEVA"/>
    <s v="TRANSACCIONES DEL DIA 08/03/2018SPYRAL - GESTION ADMINISTRATIVA"/>
    <n v="80"/>
    <n v="0"/>
    <s v="TRANSISTMICA"/>
    <x v="2"/>
  </r>
  <r>
    <n v="26"/>
    <d v="2018-08-24T00:00:00"/>
    <x v="3"/>
    <x v="3"/>
    <x v="0"/>
    <s v="CAJA"/>
    <s v="ALIMENTACION DE EMPLEADOS CTA NUEVA"/>
    <s v="TRANSACCIONES DEL DIA 08/24/2018SPYRAL - GESTION ADMINISTRATIVA"/>
    <n v="112"/>
    <n v="0"/>
    <s v="TRANSISTMICA"/>
    <x v="2"/>
  </r>
  <r>
    <n v="26"/>
    <d v="2018-09-06T00:00:00"/>
    <x v="4"/>
    <x v="4"/>
    <x v="0"/>
    <s v="CAJA"/>
    <s v="ALIMENTACION DE EMPLEADOS CTA NUEVA"/>
    <s v="TRANSACCIONES DEL DIA 09/06/2018SPYRAL - GESTION ADMINISTRATIVA"/>
    <n v="88"/>
    <n v="0"/>
    <s v="TRANSISTMICA"/>
    <x v="2"/>
  </r>
  <r>
    <n v="26"/>
    <d v="2018-09-19T00:00:00"/>
    <x v="4"/>
    <x v="4"/>
    <x v="0"/>
    <s v="CAJA"/>
    <s v="ALIMENTACION DE EMPLEADOS CTA NUEVA"/>
    <s v="TRANSACCIONES DEL DIA 09/19/2018SPYRAL - GESTION ADMINISTRATIVA"/>
    <n v="56"/>
    <n v="0"/>
    <s v="TRANSISTMICA"/>
    <x v="2"/>
  </r>
  <r>
    <n v="26"/>
    <d v="2018-10-04T00:00:00"/>
    <x v="0"/>
    <x v="0"/>
    <x v="0"/>
    <s v="CAJA"/>
    <s v="ALIMENTACION DE EMPLEADOS CTA NUEVA"/>
    <s v="TRANSACCIONES DEL DIA 10/04/2018SPYRAL - GESTION ADMINISTRATIVA"/>
    <n v="48"/>
    <n v="0"/>
    <s v="TRANSISTMICA"/>
    <x v="2"/>
  </r>
  <r>
    <n v="26"/>
    <d v="2018-10-18T00:00:00"/>
    <x v="0"/>
    <x v="0"/>
    <x v="0"/>
    <s v="CAJA"/>
    <s v="ALIMENTACION DE EMPLEADOS CTA NUEVA"/>
    <s v="TRANSACCIONES DEL DIA 10/18/2018SPYRAL - GESTION ADMINISTRATIVA"/>
    <n v="72"/>
    <n v="0"/>
    <s v="TRANSISTMICA"/>
    <x v="2"/>
  </r>
  <r>
    <n v="26"/>
    <d v="2018-11-07T00:00:00"/>
    <x v="5"/>
    <x v="5"/>
    <x v="0"/>
    <s v="CAJA"/>
    <s v="ALIMENTACION DE EMPLEADOS CTA NUEVA"/>
    <s v="TRANSACCIONES DEL DIA 11/07/2018SPYRAL - GESTION ADMINISTRATIVA"/>
    <n v="96"/>
    <n v="0"/>
    <s v="TRANSISTMICA"/>
    <x v="2"/>
  </r>
  <r>
    <n v="26"/>
    <d v="2018-11-09T00:00:00"/>
    <x v="5"/>
    <x v="5"/>
    <x v="0"/>
    <s v="CAJA"/>
    <s v="ALIMENTACION DE EMPLEADOS CTA NUEVA"/>
    <s v="TRANSACCIONES DEL DIA 11/09/2018SPYRAL - GESTION ADMINISTRATIVA"/>
    <n v="8"/>
    <n v="0"/>
    <s v="TRANSISTMICA"/>
    <x v="2"/>
  </r>
  <r>
    <n v="26"/>
    <d v="2018-11-21T00:00:00"/>
    <x v="5"/>
    <x v="5"/>
    <x v="0"/>
    <s v="CAJA"/>
    <s v="ALIMENTACION DE EMPLEADOS CTA NUEVA"/>
    <s v="TRANSACCIONES DEL DIA 11/21/2018SPYRAL - GESTION ADMINISTRATIVA"/>
    <n v="96"/>
    <n v="0"/>
    <s v="TRANSISTMICA"/>
    <x v="2"/>
  </r>
  <r>
    <n v="26"/>
    <d v="2018-12-04T00:00:00"/>
    <x v="1"/>
    <x v="1"/>
    <x v="0"/>
    <s v="CAJA"/>
    <s v="ALIMENTACION DE EMPLEADOS CTA NUEVA"/>
    <s v="TRANSACCIONES DEL DIA 12/04/2018SPYRAL - GESTION ADMINISTRATIVA"/>
    <n v="64"/>
    <n v="0"/>
    <s v="TRANSISTMICA"/>
    <x v="2"/>
  </r>
  <r>
    <n v="26"/>
    <d v="2018-12-06T00:00:00"/>
    <x v="1"/>
    <x v="1"/>
    <x v="0"/>
    <s v="CAJA"/>
    <s v="ALIMENTACION DE EMPLEADOS CTA NUEVA"/>
    <s v="TRANSACCIONES DEL DIA 12/06/2018SPYRAL - GESTION ADMINISTRATIVA"/>
    <n v="16"/>
    <n v="0"/>
    <s v="TRANSISTMICA"/>
    <x v="2"/>
  </r>
  <r>
    <n v="26"/>
    <d v="2018-12-22T00:00:00"/>
    <x v="1"/>
    <x v="1"/>
    <x v="0"/>
    <s v="CAJA"/>
    <s v="ALIMENTACION DE EMPLEADOS CTA NUEVA"/>
    <s v="TRANSACCIONES DEL DIA 12/22/2018SPYRAL - GESTION ADMINISTRATIVA"/>
    <n v="40"/>
    <n v="0"/>
    <s v="TRANSISTMICA"/>
    <x v="2"/>
  </r>
  <r>
    <n v="26"/>
    <d v="2018-12-27T00:00:00"/>
    <x v="1"/>
    <x v="1"/>
    <x v="0"/>
    <s v="CAJA"/>
    <s v="ALIMENTACION DE EMPLEADOS CTA NUEVA"/>
    <s v="TRANSACCIONES DEL DIA 12/27/2018SPYRAL - GESTION ADMINISTRATIVA"/>
    <n v="24"/>
    <n v="0"/>
    <s v="TRANSISTMICA"/>
    <x v="2"/>
  </r>
  <r>
    <n v="26"/>
    <d v="2018-12-31T00:00:00"/>
    <x v="1"/>
    <x v="1"/>
    <x v="0"/>
    <s v="CAJA"/>
    <s v="CIERRE DE ANIO FISCAL"/>
    <s v="CIERRE_DE_CTAS_NOMINALES"/>
    <n v="0"/>
    <n v="1792"/>
    <s v="TRANSISTMICA"/>
    <x v="2"/>
  </r>
  <r>
    <n v="26"/>
    <d v="2018-06-13T00:00:00"/>
    <x v="2"/>
    <x v="2"/>
    <x v="0"/>
    <s v="SERVICIOS PERSONALES"/>
    <s v="ALIMENTACION DE EMPLEADOS CTA NUEVA"/>
    <s v="TRANSACCIONES DEL DIA 06/13/2018SPYRAL - GESTION ADMINISTRATIVA"/>
    <n v="8"/>
    <n v="0"/>
    <s v="TRANSISTMICA"/>
    <x v="2"/>
  </r>
  <r>
    <n v="26"/>
    <d v="2018-07-19T00:00:00"/>
    <x v="6"/>
    <x v="6"/>
    <x v="0"/>
    <s v="SERVICIOS PERSONALES"/>
    <s v="ALIMENTACION DE EMPLEADOS CTA NUEVA"/>
    <s v="TRANSACCIONES DEL DIA 07/19/2018SPYRAL - GESTION ADMINISTRATIVA"/>
    <n v="56"/>
    <n v="0"/>
    <s v="TRANSISTMICA"/>
    <x v="2"/>
  </r>
  <r>
    <n v="26"/>
    <d v="2018-08-03T00:00:00"/>
    <x v="3"/>
    <x v="3"/>
    <x v="0"/>
    <s v="SERVICIOS PERSONALES"/>
    <s v="ALIMENTACION DE EMPLEADOS CTA NUEVA"/>
    <s v="TRANSACCIONES DEL DIA 08/03/2018SPYRAL - GESTION ADMINISTRATIVA"/>
    <n v="24"/>
    <n v="0"/>
    <s v="TRANSISTMICA"/>
    <x v="2"/>
  </r>
  <r>
    <n v="26"/>
    <d v="2018-08-24T00:00:00"/>
    <x v="3"/>
    <x v="3"/>
    <x v="0"/>
    <s v="SERVICIOS PERSONALES"/>
    <s v="ALIMENTACION DE EMPLEADOS CTA NUEVA"/>
    <s v="TRANSACCIONES DEL DIA 08/24/2018SPYRAL - GESTION ADMINISTRATIVA"/>
    <n v="8"/>
    <n v="0"/>
    <s v="TRANSISTMICA"/>
    <x v="2"/>
  </r>
  <r>
    <n v="26"/>
    <d v="2018-09-19T00:00:00"/>
    <x v="4"/>
    <x v="4"/>
    <x v="0"/>
    <s v="SERVICIOS PERSONALES"/>
    <s v="ALIMENTACION DE EMPLEADOS CTA NUEVA"/>
    <s v="TRANSACCIONES DEL DIA 09/19/2018SPYRAL - GESTION ADMINISTRATIVA"/>
    <n v="32"/>
    <n v="0"/>
    <s v="TRANSISTMICA"/>
    <x v="2"/>
  </r>
  <r>
    <n v="26"/>
    <d v="2018-10-02T00:00:00"/>
    <x v="0"/>
    <x v="0"/>
    <x v="0"/>
    <s v="SERVICIOS PERSONALES"/>
    <s v="ALIMENTACION DE EMPLEADOS CTA NUEVA"/>
    <s v="TRANSACCIONES DEL DIA 10/02/2018SPYRAL - GESTION ADMINISTRATIVA"/>
    <n v="16"/>
    <n v="0"/>
    <s v="TRANSISTMICA"/>
    <x v="2"/>
  </r>
  <r>
    <n v="26"/>
    <d v="2018-10-18T00:00:00"/>
    <x v="0"/>
    <x v="0"/>
    <x v="0"/>
    <s v="SERVICIOS PERSONALES"/>
    <s v="ALIMENTACION DE EMPLEADOS CTA NUEVA"/>
    <s v="TRANSACCIONES DEL DIA 10/18/2018SPYRAL - GESTION ADMINISTRATIVA"/>
    <n v="16"/>
    <n v="0"/>
    <s v="TRANSISTMICA"/>
    <x v="2"/>
  </r>
  <r>
    <n v="26"/>
    <d v="2018-11-09T00:00:00"/>
    <x v="5"/>
    <x v="5"/>
    <x v="0"/>
    <s v="SERVICIOS PERSONALES"/>
    <s v="ALIMENTACION DE EMPLEADOS CTA NUEVA"/>
    <s v="TRANSACCIONES DEL DIA 11/09/2018SPYRAL - GESTION ADMINISTRATIVA"/>
    <n v="8"/>
    <n v="0"/>
    <s v="TRANSISTMICA"/>
    <x v="2"/>
  </r>
  <r>
    <n v="26"/>
    <d v="2018-12-04T00:00:00"/>
    <x v="1"/>
    <x v="1"/>
    <x v="0"/>
    <s v="SERVICIOS PERSONALES"/>
    <s v="ALIMENTACION DE EMPLEADOS CTA NUEVA"/>
    <s v="TRANSACCIONES DEL DIA 12/04/2018SPYRAL - GESTION ADMINISTRATIVA"/>
    <n v="16"/>
    <n v="0"/>
    <s v="TRANSISTMICA"/>
    <x v="2"/>
  </r>
  <r>
    <n v="26"/>
    <d v="2018-12-31T00:00:00"/>
    <x v="1"/>
    <x v="1"/>
    <x v="0"/>
    <s v="SERVICIOS PERSONALES"/>
    <s v="CIERRE DE ANIO FISCAL"/>
    <s v="CIERRE_DE_CTAS_NOMINALES"/>
    <n v="0"/>
    <n v="184"/>
    <s v="TRANSISTMICA"/>
    <x v="2"/>
  </r>
  <r>
    <n v="27"/>
    <d v="2018-07-17T00:00:00"/>
    <x v="6"/>
    <x v="6"/>
    <x v="0"/>
    <s v="ADMINISTRACION DE SUCURSALES"/>
    <s v="NC ALIMENTACION DE EMPLEADOS NVA"/>
    <s v="TRANSACCIONES DEL DIA 07/17/2018SPYRAL - GESTION ADMINISTRATIVA"/>
    <n v="25.99"/>
    <n v="0"/>
    <s v="ZONA LIBRE"/>
    <x v="2"/>
  </r>
  <r>
    <n v="27"/>
    <d v="2018-12-31T00:00:00"/>
    <x v="1"/>
    <x v="1"/>
    <x v="0"/>
    <s v="ADMINISTRACION DE SUCURSALES"/>
    <s v="CIERRE DE ANIO FISCAL"/>
    <s v="CIERRE_DE_CTAS_NOMINALES"/>
    <n v="0"/>
    <n v="25.99"/>
    <s v="ZONA LIBRE"/>
    <x v="2"/>
  </r>
  <r>
    <n v="29"/>
    <d v="2018-06-07T00:00:00"/>
    <x v="2"/>
    <x v="2"/>
    <x v="0"/>
    <s v="ADMINISTRACION DE SUCURSALES"/>
    <s v="NC ALIMENTACION DE EMPLEADOS NVA"/>
    <s v="TRANSACCIONES DEL DIA 06/07/2018SPYRAL - GESTION ADMINISTRATIVA"/>
    <n v="21.98"/>
    <n v="0"/>
    <s v="PARQUE LEFEVRE"/>
    <x v="2"/>
  </r>
  <r>
    <n v="29"/>
    <d v="2018-10-16T00:00:00"/>
    <x v="0"/>
    <x v="0"/>
    <x v="0"/>
    <s v="ADMINISTRACION DE SUCURSALES"/>
    <s v="NC ALIMENTACION DE EMPLEADOS NVA"/>
    <s v="TRANSACCIONES DEL DIA 10/16/2018SPYRAL - GESTION ADMINISTRATIVA"/>
    <n v="23.99"/>
    <n v="0"/>
    <s v="PARQUE LEFEVRE"/>
    <x v="2"/>
  </r>
  <r>
    <n v="29"/>
    <d v="2018-12-31T00:00:00"/>
    <x v="1"/>
    <x v="1"/>
    <x v="0"/>
    <s v="ADMINISTRACION DE SUCURSALES"/>
    <s v="CIERRE DE ANIO FISCAL"/>
    <s v="CIERRE_DE_CTAS_NOMINALES"/>
    <n v="0"/>
    <n v="45.97"/>
    <s v="PARQUE LEFEVRE"/>
    <x v="2"/>
  </r>
  <r>
    <n v="30"/>
    <d v="2018-06-21T00:00:00"/>
    <x v="2"/>
    <x v="2"/>
    <x v="0"/>
    <s v="ADMINISTRACION DE SUCURSALES"/>
    <s v="ALIMENTACION DE EMPLEADOS CTA NUEVA"/>
    <s v="TRANSACCIONES DEL DIA 06/21/2018SPYRAL - GESTION ADMINISTRATIVA"/>
    <n v="15"/>
    <n v="0"/>
    <s v="DAVID"/>
    <x v="2"/>
  </r>
  <r>
    <n v="30"/>
    <d v="2018-12-31T00:00:00"/>
    <x v="1"/>
    <x v="1"/>
    <x v="0"/>
    <s v="ADMINISTRACION DE SUCURSALES"/>
    <s v="CIERRE DE ANIO FISCAL"/>
    <s v="CIERRE_DE_CTAS_NOMINALES"/>
    <n v="0"/>
    <n v="15"/>
    <s v="DAVID"/>
    <x v="2"/>
  </r>
  <r>
    <n v="30"/>
    <d v="2018-06-06T00:00:00"/>
    <x v="2"/>
    <x v="2"/>
    <x v="0"/>
    <s v="CAJA"/>
    <s v="ALIMENTACION DE EMPLEADOS CTA NUEVA"/>
    <s v="TRANSACCIONES DEL DIA 06/06/2018SPYRAL - GESTION ADMINISTRATIVA"/>
    <n v="16"/>
    <n v="0"/>
    <s v="DAVID"/>
    <x v="2"/>
  </r>
  <r>
    <n v="30"/>
    <d v="2018-06-08T00:00:00"/>
    <x v="2"/>
    <x v="2"/>
    <x v="0"/>
    <s v="CAJA"/>
    <s v="ALIMENTACION DE EMPLEADOS CTA NUEVA"/>
    <s v="TRANSACCIONES DEL DIA 06/08/2018SPYRAL - GESTION ADMINISTRATIVA"/>
    <n v="16"/>
    <n v="0"/>
    <s v="DAVID"/>
    <x v="2"/>
  </r>
  <r>
    <n v="30"/>
    <d v="2018-06-20T00:00:00"/>
    <x v="2"/>
    <x v="2"/>
    <x v="0"/>
    <s v="CAJA"/>
    <s v="ALIMENTACION DE EMPLEADOS CTA NUEVA"/>
    <s v="TRANSACCIONES DEL DIA 06/20/2018SPYRAL - GESTION ADMINISTRATIVA"/>
    <n v="24"/>
    <n v="0"/>
    <s v="DAVID"/>
    <x v="2"/>
  </r>
  <r>
    <n v="30"/>
    <d v="2018-06-22T00:00:00"/>
    <x v="2"/>
    <x v="2"/>
    <x v="0"/>
    <s v="CAJA"/>
    <s v="ALIMENTACION DE EMPLEADOS CTA NUEVA"/>
    <s v="TRANSACCIONES DEL DIA 06/22/2018SPYRAL - GESTION ADMINISTRATIVA"/>
    <n v="8"/>
    <n v="0"/>
    <s v="DAVID"/>
    <x v="2"/>
  </r>
  <r>
    <n v="30"/>
    <d v="2018-07-06T00:00:00"/>
    <x v="6"/>
    <x v="6"/>
    <x v="0"/>
    <s v="CAJA"/>
    <s v="ALIMENTACION DE EMPLEADOS CTA NUEVA"/>
    <s v="TRANSACCIONES DEL DIA 07/06/2018SPYRAL - GESTION ADMINISTRATIVA"/>
    <n v="8"/>
    <n v="0"/>
    <s v="DAVID"/>
    <x v="2"/>
  </r>
  <r>
    <n v="30"/>
    <d v="2018-07-23T00:00:00"/>
    <x v="6"/>
    <x v="6"/>
    <x v="0"/>
    <s v="CAJA"/>
    <s v="ALIMENTACION DE EMPLEADOS CTA NUEVA"/>
    <s v="TRANSACCIONES DEL DIA 07/23/2018SPYRAL - GESTION ADMINISTRATIVA"/>
    <n v="24"/>
    <n v="0"/>
    <s v="DAVID"/>
    <x v="2"/>
  </r>
  <r>
    <n v="30"/>
    <d v="2018-08-06T00:00:00"/>
    <x v="3"/>
    <x v="3"/>
    <x v="0"/>
    <s v="CAJA"/>
    <s v="ALIMENTACION DE EMPLEADOS CTA NUEVA"/>
    <s v="TRANSACCIONES DEL DIA 08/06/2018SPYRAL - GESTION ADMINISTRATIVA"/>
    <n v="24"/>
    <n v="0"/>
    <s v="DAVID"/>
    <x v="2"/>
  </r>
  <r>
    <n v="30"/>
    <d v="2018-08-08T00:00:00"/>
    <x v="3"/>
    <x v="3"/>
    <x v="0"/>
    <s v="CAJA"/>
    <s v="ALIMENTACION DE EMPLEADOS CTA NUEVA"/>
    <s v="TRANSACCIONES DEL DIA 08/08/2018SPYRAL - GESTION ADMINISTRATIVA"/>
    <n v="8"/>
    <n v="0"/>
    <s v="DAVID"/>
    <x v="2"/>
  </r>
  <r>
    <n v="30"/>
    <d v="2018-09-07T00:00:00"/>
    <x v="4"/>
    <x v="4"/>
    <x v="0"/>
    <s v="CAJA"/>
    <s v="ALIMENTACION DE EMPLEADOS CTA NUEVA"/>
    <s v="TRANSACCIONES DEL DIA 09/07/2018SPYRAL - GESTION ADMINISTRATIVA"/>
    <n v="56"/>
    <n v="0"/>
    <s v="DAVID"/>
    <x v="2"/>
  </r>
  <r>
    <n v="30"/>
    <d v="2018-09-08T00:00:00"/>
    <x v="4"/>
    <x v="4"/>
    <x v="0"/>
    <s v="CAJA"/>
    <s v="ALIMENTACION DE EMPLEADOS CTA NUEVA"/>
    <s v="TRANSACCIONES DEL DIA 09/08/2018SPYRAL - GESTION ADMINISTRATIVA"/>
    <n v="8"/>
    <n v="0"/>
    <s v="DAVID"/>
    <x v="2"/>
  </r>
  <r>
    <n v="30"/>
    <d v="2018-09-18T00:00:00"/>
    <x v="4"/>
    <x v="4"/>
    <x v="0"/>
    <s v="CAJA"/>
    <s v="ALIMENTACION DE EMPLEADOS CTA NUEVA"/>
    <s v="TRANSACCIONES DEL DIA 09/18/2018SPYRAL - GESTION ADMINISTRATIVA"/>
    <n v="48"/>
    <n v="0"/>
    <s v="DAVID"/>
    <x v="2"/>
  </r>
  <r>
    <n v="30"/>
    <d v="2018-10-01T00:00:00"/>
    <x v="0"/>
    <x v="0"/>
    <x v="0"/>
    <s v="CAJA"/>
    <s v="ALIMENTACION DE EMPLEADOS CTA NUEVA"/>
    <s v="TRANSACCIONES DEL DIA 10/01/2018SPYRAL - GESTION ADMINISTRATIVA"/>
    <n v="8"/>
    <n v="0"/>
    <s v="DAVID"/>
    <x v="2"/>
  </r>
  <r>
    <n v="30"/>
    <d v="2018-10-02T00:00:00"/>
    <x v="0"/>
    <x v="0"/>
    <x v="0"/>
    <s v="CAJA"/>
    <s v="ALIMENTACION DE EMPLEADOS CTA NUEVA"/>
    <s v="TRANSACCIONES DEL DIA 10/02/2018SPYRAL - GESTION ADMINISTRATIVA"/>
    <n v="16"/>
    <n v="0"/>
    <s v="DAVID"/>
    <x v="2"/>
  </r>
  <r>
    <n v="30"/>
    <d v="2018-10-04T00:00:00"/>
    <x v="0"/>
    <x v="0"/>
    <x v="0"/>
    <s v="CAJA"/>
    <s v="ALIMENTACION DE EMPLEADOS CTA NUEVA"/>
    <s v="TRANSACCIONES DEL DIA 10/04/2018SPYRAL - GESTION ADMINISTRATIVA"/>
    <n v="16"/>
    <n v="0"/>
    <s v="DAVID"/>
    <x v="2"/>
  </r>
  <r>
    <n v="30"/>
    <d v="2018-10-12T00:00:00"/>
    <x v="0"/>
    <x v="0"/>
    <x v="0"/>
    <s v="CAJA"/>
    <s v="ALIMENTACION DE EMPLEADOS CTA NUEVA"/>
    <s v="TRANSACCIONES DEL DIA 10/12/2018SPYRAL - GESTION ADMINISTRATIVA"/>
    <n v="8"/>
    <n v="0"/>
    <s v="DAVID"/>
    <x v="2"/>
  </r>
  <r>
    <n v="30"/>
    <d v="2018-10-17T00:00:00"/>
    <x v="0"/>
    <x v="0"/>
    <x v="0"/>
    <s v="CAJA"/>
    <s v="ALIMENTACION DE EMPLEADOS CTA NUEVA"/>
    <s v="TRANSACCIONES DEL DIA 10/17/2018SPYRAL - GESTION ADMINISTRATIVA"/>
    <n v="8"/>
    <n v="0"/>
    <s v="DAVID"/>
    <x v="2"/>
  </r>
  <r>
    <n v="30"/>
    <d v="2018-10-19T00:00:00"/>
    <x v="0"/>
    <x v="0"/>
    <x v="0"/>
    <s v="CAJA"/>
    <s v="ALIMENTACION DE EMPLEADOS CTA NUEVA"/>
    <s v="TRANSACCIONES DEL DIA 10/19/2018SPYRAL - GESTION ADMINISTRATIVA"/>
    <n v="16"/>
    <n v="0"/>
    <s v="DAVID"/>
    <x v="2"/>
  </r>
  <r>
    <n v="30"/>
    <d v="2018-11-01T00:00:00"/>
    <x v="5"/>
    <x v="5"/>
    <x v="0"/>
    <s v="CAJA"/>
    <s v="ALIMENTACION DE EMPLEADOS CTA NUEVA"/>
    <s v="TRANSACCIONES DEL DIA 11/01/2018SPYRAL - GESTION ADMINISTRATIVA"/>
    <n v="8"/>
    <n v="0"/>
    <s v="DAVID"/>
    <x v="2"/>
  </r>
  <r>
    <n v="30"/>
    <d v="2018-11-02T00:00:00"/>
    <x v="5"/>
    <x v="5"/>
    <x v="0"/>
    <s v="CAJA"/>
    <s v="ALIMENTACION DE EMPLEADOS CTA NUEVA"/>
    <s v="TRANSACCIONES DEL DIA 11/02/2018SPYRAL - GESTION ADMINISTRATIVA"/>
    <n v="8"/>
    <n v="0"/>
    <s v="DAVID"/>
    <x v="2"/>
  </r>
  <r>
    <n v="30"/>
    <d v="2018-11-07T00:00:00"/>
    <x v="5"/>
    <x v="5"/>
    <x v="0"/>
    <s v="CAJA"/>
    <s v="ALIMENTACION DE EMPLEADOS CTA NUEVA"/>
    <s v="TRANSACCIONES DEL DIA 11/07/2018SPYRAL - GESTION ADMINISTRATIVA"/>
    <n v="24"/>
    <n v="0"/>
    <s v="DAVID"/>
    <x v="2"/>
  </r>
  <r>
    <n v="30"/>
    <d v="2018-11-09T00:00:00"/>
    <x v="5"/>
    <x v="5"/>
    <x v="0"/>
    <s v="CAJA"/>
    <s v="ALIMENTACION DE EMPLEADOS CTA NUEVA"/>
    <s v="TRANSACCIONES DEL DIA 11/09/2018SPYRAL - GESTION ADMINISTRATIVA"/>
    <n v="16"/>
    <n v="0"/>
    <s v="DAVID"/>
    <x v="2"/>
  </r>
  <r>
    <n v="30"/>
    <d v="2018-11-15T00:00:00"/>
    <x v="5"/>
    <x v="5"/>
    <x v="0"/>
    <s v="CAJA"/>
    <s v="ALIMENTACION DE EMPLEADOS CTA NUEVA"/>
    <s v="TRANSACCIONES DEL DIA 11/15/2018SPYRAL - GESTION ADMINISTRATIVA"/>
    <n v="16"/>
    <n v="0"/>
    <s v="DAVID"/>
    <x v="2"/>
  </r>
  <r>
    <n v="30"/>
    <d v="2018-11-20T00:00:00"/>
    <x v="5"/>
    <x v="5"/>
    <x v="0"/>
    <s v="CAJA"/>
    <s v="ALIMENTACION DE EMPLEADOS CTA NUEVA"/>
    <s v="TRANSACCIONES DEL DIA 11/20/2018SPYRAL - GESTION ADMINISTRATIVA"/>
    <n v="48"/>
    <n v="0"/>
    <s v="DAVID"/>
    <x v="2"/>
  </r>
  <r>
    <n v="30"/>
    <d v="2018-11-22T00:00:00"/>
    <x v="5"/>
    <x v="5"/>
    <x v="0"/>
    <s v="CAJA"/>
    <s v="ALIMENTACION DE EMPLEADOS CTA NUEVA"/>
    <s v="TRANSACCIONES DEL DIA 11/22/2018SPYRAL - GESTION ADMINISTRATIVA"/>
    <n v="16"/>
    <n v="0"/>
    <s v="DAVID"/>
    <x v="2"/>
  </r>
  <r>
    <n v="30"/>
    <d v="2018-12-06T00:00:00"/>
    <x v="1"/>
    <x v="1"/>
    <x v="0"/>
    <s v="CAJA"/>
    <s v="ALIMENTACION DE EMPLEADOS CTA NUEVA"/>
    <s v="TRANSACCIONES DEL DIA 12/06/2018SPYRAL - GESTION ADMINISTRATIVA"/>
    <n v="40"/>
    <n v="0"/>
    <s v="DAVID"/>
    <x v="2"/>
  </r>
  <r>
    <n v="30"/>
    <d v="2018-12-14T00:00:00"/>
    <x v="1"/>
    <x v="1"/>
    <x v="0"/>
    <s v="CAJA"/>
    <s v="ALIMENTACION DE EMPLEADOS CTA NUEVA"/>
    <s v="TRANSACCIONES DEL DIA 12/14/2018SPYRAL - GESTION ADMINISTRATIVA"/>
    <n v="16"/>
    <n v="0"/>
    <s v="DAVID"/>
    <x v="2"/>
  </r>
  <r>
    <n v="30"/>
    <d v="2018-12-24T00:00:00"/>
    <x v="1"/>
    <x v="1"/>
    <x v="0"/>
    <s v="CAJA"/>
    <s v="ALIMENTACION DE EMPLEADOS CTA NUEVA"/>
    <s v="TRANSACCIONES DEL DIA 12/24/2018SPYRAL - GESTION ADMINISTRATIVA"/>
    <n v="40"/>
    <n v="0"/>
    <s v="DAVID"/>
    <x v="2"/>
  </r>
  <r>
    <n v="30"/>
    <d v="2018-12-31T00:00:00"/>
    <x v="1"/>
    <x v="1"/>
    <x v="0"/>
    <s v="CAJA"/>
    <s v="CIERRE DE ANIO FISCAL"/>
    <s v="CIERRE_DE_CTAS_NOMINALES"/>
    <n v="0"/>
    <n v="1416"/>
    <s v="DAVID"/>
    <x v="2"/>
  </r>
  <r>
    <n v="30"/>
    <d v="2018-12-06T00:00:00"/>
    <x v="1"/>
    <x v="1"/>
    <x v="0"/>
    <s v="SERVICIOS PERSONALES"/>
    <s v="ALIMENTACION DE EMPLEADOS CTA NUEVA"/>
    <s v="TRANSACCIONES DEL DIA 12/06/2018SPYRAL - GESTION ADMINISTRATIVA"/>
    <n v="8"/>
    <n v="0"/>
    <s v="DAVID"/>
    <x v="2"/>
  </r>
  <r>
    <n v="30"/>
    <d v="2018-12-10T00:00:00"/>
    <x v="1"/>
    <x v="1"/>
    <x v="0"/>
    <s v="SERVICIOS PERSONALES"/>
    <s v="ALIMENTACION DE EMPLEADOS CTA NUEVA"/>
    <s v="TRANSACCIONES DEL DIA 12/10/2018SPYRAL - GESTION ADMINISTRATIVA"/>
    <n v="8"/>
    <n v="0"/>
    <s v="DAVID"/>
    <x v="2"/>
  </r>
  <r>
    <n v="30"/>
    <d v="2018-12-31T00:00:00"/>
    <x v="1"/>
    <x v="1"/>
    <x v="0"/>
    <s v="SERVICIOS PERSONALES"/>
    <s v="CIERRE DE ANIO FISCAL"/>
    <s v="CIERRE_DE_CTAS_NOMINALES"/>
    <n v="0"/>
    <n v="16"/>
    <s v="DAVID"/>
    <x v="2"/>
  </r>
  <r>
    <n v="32"/>
    <d v="2018-06-07T00:00:00"/>
    <x v="2"/>
    <x v="2"/>
    <x v="0"/>
    <s v="ADMINISTRACION DE SUCURSALES"/>
    <s v="NC ALIMENTACION DE EMPLEADOS NVA"/>
    <s v="TRANSACCIONES DEL DIA 06/07/2018SPYRAL - GESTION ADMINISTRATIVA"/>
    <n v="25.19"/>
    <n v="0"/>
    <s v="PLAZA LAS AMERICAS"/>
    <x v="2"/>
  </r>
  <r>
    <n v="32"/>
    <d v="2018-09-03T00:00:00"/>
    <x v="4"/>
    <x v="4"/>
    <x v="0"/>
    <s v="ADMINISTRACION DE SUCURSALES"/>
    <s v="NC ALIMENTACION DE EMPLEADOS NVA"/>
    <s v="TRANSACCIONES DEL DIA 09/03/2018SPYRAL - GESTION ADMINISTRATIVA"/>
    <n v="21.29"/>
    <n v="0"/>
    <s v="PLAZA LAS AMERICAS"/>
    <x v="2"/>
  </r>
  <r>
    <n v="32"/>
    <d v="2018-10-16T00:00:00"/>
    <x v="0"/>
    <x v="0"/>
    <x v="0"/>
    <s v="ADMINISTRACION DE SUCURSALES"/>
    <s v="NC ALIMENTACION DE EMPLEADOS NVA"/>
    <s v="TRANSACCIONES DEL DIA 10/16/2018SPYRAL - GESTION ADMINISTRATIVA"/>
    <n v="11.21"/>
    <n v="0"/>
    <s v="PLAZA LAS AMERICAS"/>
    <x v="2"/>
  </r>
  <r>
    <n v="32"/>
    <d v="2018-11-08T00:00:00"/>
    <x v="5"/>
    <x v="5"/>
    <x v="0"/>
    <s v="ADMINISTRACION DE SUCURSALES"/>
    <s v="NC ALIMENTACION DE EMPLEADOS NVA"/>
    <s v="TRANSACCIONES DEL DIA 11/08/2018SPYRAL - GESTION ADMINISTRATIVA"/>
    <n v="21.2"/>
    <n v="0"/>
    <s v="PLAZA LAS AMERICAS"/>
    <x v="2"/>
  </r>
  <r>
    <n v="32"/>
    <d v="2018-11-30T00:00:00"/>
    <x v="5"/>
    <x v="5"/>
    <x v="0"/>
    <s v="ADMINISTRACION DE SUCURSALES"/>
    <s v="ALIMENTACION DE EMPLEADOS CTA NUEVA"/>
    <s v="TRANSACCIONES DEL DIA 11/30/2018SPYRAL - GESTION ADMINISTRATIVA"/>
    <n v="26.16"/>
    <n v="0"/>
    <s v="PLAZA LAS AMERICAS"/>
    <x v="2"/>
  </r>
  <r>
    <n v="32"/>
    <d v="2018-12-31T00:00:00"/>
    <x v="1"/>
    <x v="1"/>
    <x v="0"/>
    <s v="ADMINISTRACION DE SUCURSALES"/>
    <s v="CIERRE DE ANIO FISCAL"/>
    <s v="CIERRE_DE_CTAS_NOMINALES"/>
    <n v="0"/>
    <n v="287.55"/>
    <s v="PLAZA LAS AMERICAS"/>
    <x v="2"/>
  </r>
  <r>
    <n v="33"/>
    <d v="2018-07-04T00:00:00"/>
    <x v="6"/>
    <x v="6"/>
    <x v="0"/>
    <s v="ADMINISTRACION DE SUCURSALES"/>
    <s v="ALIMENTACION DE EMPLEADOS CTA NUEVA"/>
    <s v="TRANSACCIONES DEL DIA 07/04/2018SPYRAL - GESTION ADMINISTRATIVA"/>
    <n v="23.99"/>
    <n v="0"/>
    <s v="CORONADO"/>
    <x v="2"/>
  </r>
  <r>
    <n v="33"/>
    <d v="2018-09-11T00:00:00"/>
    <x v="4"/>
    <x v="4"/>
    <x v="0"/>
    <s v="ADMINISTRACION DE SUCURSALES"/>
    <s v="NC ALIMENTACION DE EMPLEADOS NVA"/>
    <s v="TRANSACCIONES DEL DIA 09/11/2018SPYRAL - GESTION ADMINISTRATIVA"/>
    <n v="17.98"/>
    <n v="0"/>
    <s v="CORONADO"/>
    <x v="2"/>
  </r>
  <r>
    <n v="33"/>
    <d v="2018-11-09T00:00:00"/>
    <x v="5"/>
    <x v="5"/>
    <x v="0"/>
    <s v="ADMINISTRACION DE SUCURSALES"/>
    <s v="NC ALIMENTACION DE EMPLEADOS NVA"/>
    <s v="TRANSACCIONES DEL DIA 11/09/2018SPYRAL - GESTION ADMINISTRATIVA"/>
    <n v="42.97"/>
    <n v="0"/>
    <s v="CORONADO"/>
    <x v="2"/>
  </r>
  <r>
    <n v="33"/>
    <d v="2018-12-12T00:00:00"/>
    <x v="1"/>
    <x v="1"/>
    <x v="0"/>
    <s v="ADMINISTRACION DE SUCURSALES"/>
    <s v="NC ALIMENTACION DE EMPLEADOS NVA"/>
    <s v="TRANSACCIONES DEL DIA 12/12/2018SPYRAL - GESTION ADMINISTRATIVA"/>
    <n v="24.48"/>
    <n v="0"/>
    <s v="CORONADO"/>
    <x v="2"/>
  </r>
  <r>
    <n v="33"/>
    <d v="2018-12-31T00:00:00"/>
    <x v="1"/>
    <x v="1"/>
    <x v="0"/>
    <s v="ADMINISTRACION DE SUCURSALES"/>
    <s v="CIERRE DE ANIO FISCAL"/>
    <s v="CIERRE_DE_CTAS_NOMINALES"/>
    <n v="0"/>
    <n v="348.31"/>
    <s v="CORONADO"/>
    <x v="2"/>
  </r>
  <r>
    <n v="34"/>
    <d v="2018-11-16T00:00:00"/>
    <x v="5"/>
    <x v="5"/>
    <x v="0"/>
    <s v="ADMINISTRACION DE SUCURSALES"/>
    <s v="NC ALIMENTACION DE EMPLEADOS NVA"/>
    <s v="TRANSACCIONES DEL DIA 11/16/2018SPYRAL - GESTION ADMINISTRATIVA"/>
    <n v="69.28"/>
    <n v="0"/>
    <s v="ALBROOK MALL"/>
    <x v="2"/>
  </r>
  <r>
    <n v="34"/>
    <d v="2018-12-04T00:00:00"/>
    <x v="1"/>
    <x v="1"/>
    <x v="0"/>
    <s v="ADMINISTRACION DE SUCURSALES"/>
    <s v="NC ALIMENTACION DE EMPLEADOS NVA"/>
    <s v="TRANSACCIONES DEL DIA 12/04/2018SPYRAL - GESTION ADMINISTRATIVA"/>
    <n v="104.5"/>
    <n v="0"/>
    <s v="ALBROOK MALL"/>
    <x v="2"/>
  </r>
  <r>
    <n v="34"/>
    <d v="2018-12-10T00:00:00"/>
    <x v="1"/>
    <x v="1"/>
    <x v="0"/>
    <s v="ADMINISTRACION DE SUCURSALES"/>
    <s v="NC ALIMENTACION DE EMPLEADOS NVA"/>
    <s v="TRANSACCIONES DEL DIA 12/10/2018SPYRAL - GESTION ADMINISTRATIVA"/>
    <n v="110"/>
    <n v="0"/>
    <s v="ALBROOK MALL"/>
    <x v="2"/>
  </r>
  <r>
    <n v="34"/>
    <d v="2018-12-31T00:00:00"/>
    <x v="1"/>
    <x v="1"/>
    <x v="0"/>
    <s v="ADMINISTRACION DE SUCURSALES"/>
    <s v="CIERRE DE ANIO FISCAL"/>
    <s v="CIERRE_DE_CTAS_NOMINALES"/>
    <n v="0"/>
    <n v="299.77999999999997"/>
    <s v="ALBROOK MALL"/>
    <x v="2"/>
  </r>
  <r>
    <n v="34"/>
    <d v="2018-12-31T00:00:00"/>
    <x v="1"/>
    <x v="1"/>
    <x v="0"/>
    <s v="SERVICIOS PERSONALES"/>
    <s v="CIERRE DE ANIO FISCAL"/>
    <s v="CIERRE_DE_CTAS_NOMINALES"/>
    <n v="0"/>
    <n v="16"/>
    <s v="ALBROOK MALL"/>
    <x v="2"/>
  </r>
  <r>
    <n v="35"/>
    <d v="2018-06-01T00:00:00"/>
    <x v="2"/>
    <x v="2"/>
    <x v="0"/>
    <s v="ADMINISTRACION DE SUCURSALES"/>
    <s v="NC ALIMENTACION DE EMPLEADOS NVA"/>
    <s v="TRANSACCIONES DEL DIA 06/01/2018SPYRAL - GESTION ADMINISTRATIVA"/>
    <n v="17.96"/>
    <n v="0"/>
    <s v="PANAMA PACIFICO"/>
    <x v="2"/>
  </r>
  <r>
    <n v="35"/>
    <d v="2018-12-31T00:00:00"/>
    <x v="1"/>
    <x v="1"/>
    <x v="0"/>
    <s v="ADMINISTRACION DE SUCURSALES"/>
    <s v="CIERRE DE ANIO FISCAL"/>
    <s v="CIERRE_DE_CTAS_NOMINALES"/>
    <n v="0"/>
    <n v="66.92"/>
    <s v="PANAMA PACIFICO"/>
    <x v="2"/>
  </r>
  <r>
    <n v="36"/>
    <d v="2018-12-31T00:00:00"/>
    <x v="1"/>
    <x v="1"/>
    <x v="0"/>
    <s v="CAJA"/>
    <s v="CIERRE DE ANIO FISCAL"/>
    <s v="CIERRE_DE_CTAS_NOMINALES"/>
    <n v="0"/>
    <n v="8"/>
    <s v="AUTOBANCO VIA PORRAS 2"/>
    <x v="2"/>
  </r>
  <r>
    <n v="37"/>
    <d v="2018-06-01T00:00:00"/>
    <x v="2"/>
    <x v="2"/>
    <x v="0"/>
    <s v="ADMINISTRACION DE SUCURSALES"/>
    <s v="NC ALIMENTACION DE EMPLEADOS NVA"/>
    <s v="TRANSACCIONES DEL DIA 06/01/2018SPYRAL - GESTION ADMINISTRATIVA"/>
    <n v="10.5"/>
    <n v="0"/>
    <s v="PENONOME"/>
    <x v="2"/>
  </r>
  <r>
    <n v="37"/>
    <d v="2018-07-02T00:00:00"/>
    <x v="6"/>
    <x v="6"/>
    <x v="0"/>
    <s v="ADMINISTRACION DE SUCURSALES"/>
    <s v="NC ALIMENTACION DE EMPLEADOS NVA"/>
    <s v="TRANSACCIONES DEL DIA 07/02/2018SPYRAL - GESTION ADMINISTRATIVA"/>
    <n v="14.25"/>
    <n v="0"/>
    <s v="PENONOME"/>
    <x v="2"/>
  </r>
  <r>
    <n v="37"/>
    <d v="2018-07-04T00:00:00"/>
    <x v="6"/>
    <x v="6"/>
    <x v="0"/>
    <s v="ADMINISTRACION DE SUCURSALES"/>
    <s v="NC ALIMENTACION DE EMPLEADOS NVA"/>
    <s v="TRANSACCIONES DEL DIA 07/04/2018SPYRAL - GESTION ADMINISTRATIVA"/>
    <n v="9.5"/>
    <n v="0"/>
    <s v="PENONOME"/>
    <x v="2"/>
  </r>
  <r>
    <n v="37"/>
    <d v="2018-07-12T00:00:00"/>
    <x v="6"/>
    <x v="6"/>
    <x v="0"/>
    <s v="ADMINISTRACION DE SUCURSALES"/>
    <s v="NC ALIMENTACION DE EMPLEADOS NVA"/>
    <s v="TRANSACCIONES DEL DIA 07/12/2018SPYRAL - GESTION ADMINISTRATIVA"/>
    <n v="14.25"/>
    <n v="0"/>
    <s v="PENONOME"/>
    <x v="2"/>
  </r>
  <r>
    <n v="37"/>
    <d v="2018-07-17T00:00:00"/>
    <x v="6"/>
    <x v="6"/>
    <x v="0"/>
    <s v="ADMINISTRACION DE SUCURSALES"/>
    <s v="NC ALIMENTACION DE EMPLEADOS NVA"/>
    <s v="TRANSACCIONES DEL DIA 07/17/2018SPYRAL - GESTION ADMINISTRATIVA"/>
    <n v="13.6"/>
    <n v="0"/>
    <s v="PENONOME"/>
    <x v="2"/>
  </r>
  <r>
    <n v="37"/>
    <d v="2018-08-09T00:00:00"/>
    <x v="3"/>
    <x v="3"/>
    <x v="0"/>
    <s v="ADMINISTRACION DE SUCURSALES"/>
    <s v="NC ALIMENTACION DE EMPLEADOS NVA"/>
    <s v="TRANSACCIONES DEL DIA 08/09/2018SPYRAL - GESTION ADMINISTRATIVA"/>
    <n v="8.5"/>
    <n v="0"/>
    <s v="PENONOME"/>
    <x v="2"/>
  </r>
  <r>
    <n v="37"/>
    <d v="2018-08-23T00:00:00"/>
    <x v="3"/>
    <x v="3"/>
    <x v="0"/>
    <s v="ADMINISTRACION DE SUCURSALES"/>
    <s v="NC ALIMENTACION DE EMPLEADOS NVA"/>
    <s v="TRANSACCIONES DEL DIA 08/23/2018SPYRAL - GESTION ADMINISTRATIVA"/>
    <n v="14.25"/>
    <n v="0"/>
    <s v="PENONOME"/>
    <x v="2"/>
  </r>
  <r>
    <n v="37"/>
    <d v="2018-10-02T00:00:00"/>
    <x v="0"/>
    <x v="0"/>
    <x v="0"/>
    <s v="ADMINISTRACION DE SUCURSALES"/>
    <s v="NC ALIMENTACION DE EMPLEADOS NVA"/>
    <s v="TRANSACCIONES DEL DIA 10/02/2018SPYRAL - GESTION ADMINISTRATIVA"/>
    <n v="16.3"/>
    <n v="0"/>
    <s v="PENONOME"/>
    <x v="2"/>
  </r>
  <r>
    <n v="37"/>
    <d v="2018-10-16T00:00:00"/>
    <x v="0"/>
    <x v="0"/>
    <x v="0"/>
    <s v="ADMINISTRACION DE SUCURSALES"/>
    <s v="NC ALIMENTACION DE EMPLEADOS NVA"/>
    <s v="TRANSACCIONES DEL DIA 10/16/2018SPYRAL - GESTION ADMINISTRATIVA"/>
    <n v="23.9"/>
    <n v="0"/>
    <s v="PENONOME"/>
    <x v="2"/>
  </r>
  <r>
    <n v="37"/>
    <d v="2018-12-31T00:00:00"/>
    <x v="1"/>
    <x v="1"/>
    <x v="0"/>
    <s v="ADMINISTRACION DE SUCURSALES"/>
    <s v="CIERRE DE ANIO FISCAL"/>
    <s v="CIERRE_DE_CTAS_NOMINALES"/>
    <n v="0"/>
    <n v="210.85"/>
    <s v="PENONOME"/>
    <x v="2"/>
  </r>
  <r>
    <n v="38"/>
    <d v="2018-06-26T00:00:00"/>
    <x v="2"/>
    <x v="2"/>
    <x v="0"/>
    <s v="CAJA"/>
    <s v="ALIMENTACION DE EMPLEADOS CTA NUEVA"/>
    <s v="TRANSACCIONES DEL DIA 06/26/2018SPYRAL - GESTION ADMINISTRATIVA"/>
    <n v="8"/>
    <n v="0"/>
    <s v="ALBROOK"/>
    <x v="2"/>
  </r>
  <r>
    <n v="38"/>
    <d v="2018-08-07T00:00:00"/>
    <x v="3"/>
    <x v="3"/>
    <x v="0"/>
    <s v="CAJA"/>
    <s v="ALIMENTACION DE EMPLEADOS CTA NUEVA"/>
    <s v="TRANSACCIONES DEL DIA 08/07/2018SPYRAL - GESTION ADMINISTRATIVA"/>
    <n v="8"/>
    <n v="0"/>
    <s v="ALBROOK"/>
    <x v="2"/>
  </r>
  <r>
    <n v="38"/>
    <d v="2018-08-13T00:00:00"/>
    <x v="3"/>
    <x v="3"/>
    <x v="0"/>
    <s v="CAJA"/>
    <s v="ALIMENTACION DE EMPLEADOS CTA NUEVA"/>
    <s v="TRANSACCIONES DEL DIA 08/13/2018SPYRAL - GESTION ADMINISTRATIVA"/>
    <n v="8"/>
    <n v="0"/>
    <s v="ALBROOK"/>
    <x v="2"/>
  </r>
  <r>
    <n v="38"/>
    <d v="2018-08-14T00:00:00"/>
    <x v="3"/>
    <x v="3"/>
    <x v="0"/>
    <s v="CAJA"/>
    <s v="ALIMENTACION DE EMPLEADOS CTA NUEVA"/>
    <s v="TRANSACCIONES DEL DIA 08/14/2018SPYRAL - GESTION ADMINISTRATIVA"/>
    <n v="8"/>
    <n v="0"/>
    <s v="ALBROOK"/>
    <x v="2"/>
  </r>
  <r>
    <n v="38"/>
    <d v="2018-08-24T00:00:00"/>
    <x v="3"/>
    <x v="3"/>
    <x v="0"/>
    <s v="CAJA"/>
    <s v="ALIMENTACION DE EMPLEADOS CTA NUEVA"/>
    <s v="TRANSACCIONES DEL DIA 08/24/2018SPYRAL - GESTION ADMINISTRATIVA"/>
    <n v="8"/>
    <n v="0"/>
    <s v="ALBROOK"/>
    <x v="2"/>
  </r>
  <r>
    <n v="38"/>
    <d v="2018-10-09T00:00:00"/>
    <x v="0"/>
    <x v="0"/>
    <x v="0"/>
    <s v="CAJA"/>
    <s v="ALIMENTACION DE EMPLEADOS CTA NUEVA"/>
    <s v="TRANSACCIONES DEL DIA 10/09/2018SPYRAL - GESTION ADMINISTRATIVA"/>
    <n v="8"/>
    <n v="0"/>
    <s v="ALBROOK"/>
    <x v="2"/>
  </r>
  <r>
    <n v="38"/>
    <d v="2018-10-22T00:00:00"/>
    <x v="0"/>
    <x v="0"/>
    <x v="0"/>
    <s v="CAJA"/>
    <s v="ALIMENTACION DE EMPLEADOS CTA NUEVA"/>
    <s v="TRANSACCIONES DEL DIA 10/22/2018SPYRAL - GESTION ADMINISTRATIVA"/>
    <n v="16"/>
    <n v="0"/>
    <s v="ALBROOK"/>
    <x v="2"/>
  </r>
  <r>
    <n v="38"/>
    <d v="2018-10-24T00:00:00"/>
    <x v="0"/>
    <x v="0"/>
    <x v="0"/>
    <s v="CAJA"/>
    <s v="ALIMENTACION DE EMPLEADOS CTA NUEVA"/>
    <s v="TRANSACCIONES DEL DIA 10/24/2018SPYRAL - GESTION ADMINISTRATIVA"/>
    <n v="32"/>
    <n v="0"/>
    <s v="ALBROOK"/>
    <x v="2"/>
  </r>
  <r>
    <n v="38"/>
    <d v="2018-11-07T00:00:00"/>
    <x v="5"/>
    <x v="5"/>
    <x v="0"/>
    <s v="CAJA"/>
    <s v="ALIMENTACION DE EMPLEADOS CTA NUEVA"/>
    <s v="TRANSACCIONES DEL DIA 11/07/2018SPYRAL - GESTION ADMINISTRATIVA"/>
    <n v="16"/>
    <n v="0"/>
    <s v="ALBROOK"/>
    <x v="2"/>
  </r>
  <r>
    <n v="38"/>
    <d v="2018-12-05T00:00:00"/>
    <x v="1"/>
    <x v="1"/>
    <x v="0"/>
    <s v="CAJA"/>
    <s v="ALIMENTACION DE EMPLEADOS CTA NUEVA"/>
    <s v="TRANSACCIONES DEL DIA 12/05/2018SPYRAL - GESTION ADMINISTRATIVA"/>
    <n v="8"/>
    <n v="0"/>
    <s v="ALBROOK"/>
    <x v="2"/>
  </r>
  <r>
    <n v="38"/>
    <d v="2018-12-06T00:00:00"/>
    <x v="1"/>
    <x v="1"/>
    <x v="0"/>
    <s v="CAJA"/>
    <s v="ALIMENTACION DE EMPLEADOS CTA NUEVA"/>
    <s v="TRANSACCIONES DEL DIA 12/06/2018SPYRAL - GESTION ADMINISTRATIVA"/>
    <n v="8"/>
    <n v="0"/>
    <s v="ALBROOK"/>
    <x v="2"/>
  </r>
  <r>
    <n v="38"/>
    <d v="2018-12-28T00:00:00"/>
    <x v="1"/>
    <x v="1"/>
    <x v="0"/>
    <s v="CAJA"/>
    <s v="ALIMENTACION DE EMPLEADOS CTA NUEVA"/>
    <s v="TRANSACCIONES DEL DIA 12/28/2018SPYRAL - GESTION ADMINISTRATIVA"/>
    <n v="8"/>
    <n v="0"/>
    <s v="ALBROOK"/>
    <x v="2"/>
  </r>
  <r>
    <n v="38"/>
    <d v="2018-12-31T00:00:00"/>
    <x v="1"/>
    <x v="1"/>
    <x v="0"/>
    <s v="CAJA"/>
    <s v="CIERRE DE ANIO FISCAL"/>
    <s v="CIERRE_DE_CTAS_NOMINALES"/>
    <n v="0"/>
    <n v="184"/>
    <s v="ALBROOK"/>
    <x v="2"/>
  </r>
  <r>
    <n v="38"/>
    <d v="2018-06-11T00:00:00"/>
    <x v="2"/>
    <x v="2"/>
    <x v="0"/>
    <s v="SERVICIOS PERSONALES"/>
    <s v="ALIMENTACION DE EMPLEADOS CTA NUEVA"/>
    <s v="TRANSACCIONES DEL DIA 06/11/2018SPYRAL - GESTION ADMINISTRATIVA"/>
    <n v="8"/>
    <n v="0"/>
    <s v="ALBROOK"/>
    <x v="2"/>
  </r>
  <r>
    <n v="38"/>
    <d v="2018-07-03T00:00:00"/>
    <x v="6"/>
    <x v="6"/>
    <x v="0"/>
    <s v="SERVICIOS PERSONALES"/>
    <s v="ALIMENTACION DE EMPLEADOS CTA NUEVA"/>
    <s v="TRANSACCIONES DEL DIA 07/03/2018SPYRAL - GESTION ADMINISTRATIVA"/>
    <n v="16"/>
    <n v="0"/>
    <s v="ALBROOK"/>
    <x v="2"/>
  </r>
  <r>
    <n v="38"/>
    <d v="2018-07-14T00:00:00"/>
    <x v="6"/>
    <x v="6"/>
    <x v="0"/>
    <s v="SERVICIOS PERSONALES"/>
    <s v="ALIMENTACION DE EMPLEADOS CTA NUEVA"/>
    <s v="TRANSACCIONES DEL DIA 07/14/2018SPYRAL - GESTION ADMINISTRATIVA"/>
    <n v="8"/>
    <n v="0"/>
    <s v="ALBROOK"/>
    <x v="2"/>
  </r>
  <r>
    <n v="38"/>
    <d v="2018-12-31T00:00:00"/>
    <x v="1"/>
    <x v="1"/>
    <x v="0"/>
    <s v="SERVICIOS PERSONALES"/>
    <s v="CIERRE DE ANIO FISCAL"/>
    <s v="CIERRE_DE_CTAS_NOMINALES"/>
    <n v="0"/>
    <n v="40"/>
    <s v="ALBROOK"/>
    <x v="2"/>
  </r>
  <r>
    <n v="39"/>
    <d v="2018-06-07T00:00:00"/>
    <x v="2"/>
    <x v="2"/>
    <x v="0"/>
    <s v="ADMINISTRACION DE SUCURSALES"/>
    <s v="NC ALIMENTACION DE EMPLEADOS NVA"/>
    <s v="TRANSACCIONES DEL DIA 06/07/2018SPYRAL - GESTION ADMINISTRATIVA"/>
    <n v="123.62"/>
    <n v="0"/>
    <s v="SUCURSAL DE VISTA ALEGRE"/>
    <x v="2"/>
  </r>
  <r>
    <n v="39"/>
    <d v="2018-06-21T00:00:00"/>
    <x v="2"/>
    <x v="2"/>
    <x v="0"/>
    <s v="ADMINISTRACION DE SUCURSALES"/>
    <s v="ALIMENTACION DE EMPLEADOS CTA NUEVA"/>
    <s v="TRANSACCIONES DEL DIA 06/21/2018SPYRAL - GESTION ADMINISTRATIVA"/>
    <n v="6.75"/>
    <n v="0"/>
    <s v="SUCURSAL DE VISTA ALEGRE"/>
    <x v="2"/>
  </r>
  <r>
    <n v="39"/>
    <d v="2018-07-06T00:00:00"/>
    <x v="6"/>
    <x v="6"/>
    <x v="0"/>
    <s v="ADMINISTRACION DE SUCURSALES"/>
    <s v="ALIMENTACION DE EMPLEADOS CTA NUEVA"/>
    <s v="TRANSACCIONES DEL DIA 07/06/2018SPYRAL - GESTION ADMINISTRATIVA"/>
    <n v="8"/>
    <n v="0"/>
    <s v="SUCURSAL DE VISTA ALEGRE"/>
    <x v="2"/>
  </r>
  <r>
    <n v="39"/>
    <d v="2018-07-16T00:00:00"/>
    <x v="6"/>
    <x v="6"/>
    <x v="0"/>
    <s v="ADMINISTRACION DE SUCURSALES"/>
    <s v="ALIMENTACION DE EMPLEADOS CTA NUEVA"/>
    <s v="TRANSACCIONES DEL DIA 07/16/2018SPYRAL - GESTION ADMINISTRATIVA"/>
    <n v="8"/>
    <n v="0"/>
    <s v="SUCURSAL DE VISTA ALEGRE"/>
    <x v="2"/>
  </r>
  <r>
    <n v="39"/>
    <d v="2018-09-11T00:00:00"/>
    <x v="4"/>
    <x v="4"/>
    <x v="0"/>
    <s v="ADMINISTRACION DE SUCURSALES"/>
    <s v="NC ALIMENTACION DE EMPLEADOS NVA"/>
    <s v="TRANSACCIONES DEL DIA 09/11/2018SPYRAL - GESTION ADMINISTRATIVA"/>
    <n v="161.53"/>
    <n v="0"/>
    <s v="SUCURSAL DE VISTA ALEGRE"/>
    <x v="2"/>
  </r>
  <r>
    <n v="39"/>
    <d v="2018-10-16T00:00:00"/>
    <x v="0"/>
    <x v="0"/>
    <x v="0"/>
    <s v="ADMINISTRACION DE SUCURSALES"/>
    <s v="NC ALIMENTACION DE EMPLEADOS NVA"/>
    <s v="TRANSACCIONES DEL DIA 10/16/2018SPYRAL - GESTION ADMINISTRATIVA"/>
    <n v="97.84"/>
    <n v="0"/>
    <s v="SUCURSAL DE VISTA ALEGRE"/>
    <x v="2"/>
  </r>
  <r>
    <n v="39"/>
    <d v="2018-12-31T00:00:00"/>
    <x v="1"/>
    <x v="1"/>
    <x v="0"/>
    <s v="ADMINISTRACION DE SUCURSALES"/>
    <s v="CIERRE DE ANIO FISCAL"/>
    <s v="CIERRE_DE_CTAS_NOMINALES"/>
    <n v="0"/>
    <n v="824.94"/>
    <s v="SUCURSAL DE VISTA ALEGRE"/>
    <x v="2"/>
  </r>
  <r>
    <n v="39"/>
    <d v="2018-06-05T00:00:00"/>
    <x v="2"/>
    <x v="2"/>
    <x v="0"/>
    <s v="CAJA"/>
    <s v="ALIMENTACION DE EMPLEADOS CTA NUEVA"/>
    <s v="TRANSACCIONES DEL DIA 06/05/2018SPYRAL - GESTION ADMINISTRATIVA"/>
    <n v="16"/>
    <n v="0"/>
    <s v="SUCURSAL DE VISTA ALEGRE"/>
    <x v="2"/>
  </r>
  <r>
    <n v="39"/>
    <d v="2018-06-20T00:00:00"/>
    <x v="2"/>
    <x v="2"/>
    <x v="0"/>
    <s v="CAJA"/>
    <s v="ALIMENTACION DE EMPLEADOS CTA NUEVA"/>
    <s v="TRANSACCIONES DEL DIA 06/20/2018SPYRAL - GESTION ADMINISTRATIVA"/>
    <n v="8"/>
    <n v="0"/>
    <s v="SUCURSAL DE VISTA ALEGRE"/>
    <x v="2"/>
  </r>
  <r>
    <n v="39"/>
    <d v="2018-06-28T00:00:00"/>
    <x v="2"/>
    <x v="2"/>
    <x v="0"/>
    <s v="CAJA"/>
    <s v="ALIMENTACION DE EMPLEADOS CTA NUEVA"/>
    <s v="TRANSACCIONES DEL DIA 06/28/2018SPYRAL - GESTION ADMINISTRATIVA"/>
    <n v="16"/>
    <n v="0"/>
    <s v="SUCURSAL DE VISTA ALEGRE"/>
    <x v="2"/>
  </r>
  <r>
    <n v="39"/>
    <d v="2018-07-03T00:00:00"/>
    <x v="6"/>
    <x v="6"/>
    <x v="0"/>
    <s v="CAJA"/>
    <s v="ALIMENTACION DE EMPLEADOS CTA NUEVA"/>
    <s v="TRANSACCIONES DEL DIA 07/03/2018SPYRAL - GESTION ADMINISTRATIVA"/>
    <n v="8"/>
    <n v="0"/>
    <s v="SUCURSAL DE VISTA ALEGRE"/>
    <x v="2"/>
  </r>
  <r>
    <n v="39"/>
    <d v="2018-07-06T00:00:00"/>
    <x v="6"/>
    <x v="6"/>
    <x v="0"/>
    <s v="CAJA"/>
    <s v="ALIMENTACION DE EMPLEADOS CTA NUEVA"/>
    <s v="TRANSACCIONES DEL DIA 07/06/2018SPYRAL - GESTION ADMINISTRATIVA"/>
    <n v="8"/>
    <n v="0"/>
    <s v="SUCURSAL DE VISTA ALEGRE"/>
    <x v="2"/>
  </r>
  <r>
    <n v="39"/>
    <d v="2018-07-09T00:00:00"/>
    <x v="6"/>
    <x v="6"/>
    <x v="0"/>
    <s v="CAJA"/>
    <s v="ALIMENTACION DE EMPLEADOS CTA NUEVA"/>
    <s v="TRANSACCIONES DEL DIA 07/09/2018SPYRAL - GESTION ADMINISTRATIVA"/>
    <n v="8"/>
    <n v="0"/>
    <s v="SUCURSAL DE VISTA ALEGRE"/>
    <x v="2"/>
  </r>
  <r>
    <n v="39"/>
    <d v="2018-07-17T00:00:00"/>
    <x v="6"/>
    <x v="6"/>
    <x v="0"/>
    <s v="CAJA"/>
    <s v="ALIMENTACION DE EMPLEADOS CTA NUEVA"/>
    <s v="TRANSACCIONES DEL DIA 07/17/2018SPYRAL - GESTION ADMINISTRATIVA"/>
    <n v="8"/>
    <n v="0"/>
    <s v="SUCURSAL DE VISTA ALEGRE"/>
    <x v="2"/>
  </r>
  <r>
    <n v="39"/>
    <d v="2018-07-21T00:00:00"/>
    <x v="6"/>
    <x v="6"/>
    <x v="0"/>
    <s v="CAJA"/>
    <s v="ALIMENTACION DE EMPLEADOS CTA NUEVA"/>
    <s v="TRANSACCIONES DEL DIA 07/21/2018SPYRAL - GESTION ADMINISTRATIVA"/>
    <n v="8"/>
    <n v="0"/>
    <s v="SUCURSAL DE VISTA ALEGRE"/>
    <x v="2"/>
  </r>
  <r>
    <n v="39"/>
    <d v="2018-07-25T00:00:00"/>
    <x v="6"/>
    <x v="6"/>
    <x v="0"/>
    <s v="CAJA"/>
    <s v="ALIMENTACION DE EMPLEADOS CTA NUEVA"/>
    <s v="TRANSACCIONES DEL DIA 07/25/2018SPYRAL - GESTION ADMINISTRATIVA"/>
    <n v="16"/>
    <n v="0"/>
    <s v="SUCURSAL DE VISTA ALEGRE"/>
    <x v="2"/>
  </r>
  <r>
    <n v="39"/>
    <d v="2018-07-28T00:00:00"/>
    <x v="6"/>
    <x v="6"/>
    <x v="0"/>
    <s v="CAJA"/>
    <s v="ALIMENTACION DE EMPLEADOS CTA NUEVA"/>
    <s v="TRANSACCIONES DEL DIA 07/28/2018SPYRAL - GESTION ADMINISTRATIVA"/>
    <n v="16"/>
    <n v="0"/>
    <s v="SUCURSAL DE VISTA ALEGRE"/>
    <x v="2"/>
  </r>
  <r>
    <n v="39"/>
    <d v="2018-08-02T00:00:00"/>
    <x v="3"/>
    <x v="3"/>
    <x v="0"/>
    <s v="CAJA"/>
    <s v="ALIMENTACION DE EMPLEADOS CTA NUEVA"/>
    <s v="TRANSACCIONES DEL DIA 08/02/2018SPYRAL - GESTION ADMINISTRATIVA"/>
    <n v="24"/>
    <n v="0"/>
    <s v="SUCURSAL DE VISTA ALEGRE"/>
    <x v="2"/>
  </r>
  <r>
    <n v="39"/>
    <d v="2018-08-06T00:00:00"/>
    <x v="3"/>
    <x v="3"/>
    <x v="0"/>
    <s v="CAJA"/>
    <s v="ALIMENTACION DE EMPLEADOS CTA NUEVA"/>
    <s v="TRANSACCIONES DEL DIA 08/06/2018SPYRAL - GESTION ADMINISTRATIVA"/>
    <n v="32"/>
    <n v="0"/>
    <s v="SUCURSAL DE VISTA ALEGRE"/>
    <x v="2"/>
  </r>
  <r>
    <n v="39"/>
    <d v="2018-08-07T00:00:00"/>
    <x v="3"/>
    <x v="3"/>
    <x v="0"/>
    <s v="CAJA"/>
    <s v="ALIMENTACION DE EMPLEADOS CTA NUEVA"/>
    <s v="TRANSACCIONES DEL DIA 08/07/2018SPYRAL - GESTION ADMINISTRATIVA"/>
    <n v="8"/>
    <n v="0"/>
    <s v="SUCURSAL DE VISTA ALEGRE"/>
    <x v="2"/>
  </r>
  <r>
    <n v="39"/>
    <d v="2018-08-15T00:00:00"/>
    <x v="3"/>
    <x v="3"/>
    <x v="0"/>
    <s v="CAJA"/>
    <s v="ALIMENTACION DE EMPLEADOS CTA NUEVA"/>
    <s v="TRANSACCIONES DEL DIA 08/15/2018SPYRAL - GESTION ADMINISTRATIVA"/>
    <n v="16"/>
    <n v="0"/>
    <s v="SUCURSAL DE VISTA ALEGRE"/>
    <x v="2"/>
  </r>
  <r>
    <n v="39"/>
    <d v="2018-08-16T00:00:00"/>
    <x v="3"/>
    <x v="3"/>
    <x v="0"/>
    <s v="CAJA"/>
    <s v="ALIMENTACION DE EMPLEADOS CTA NUEVA"/>
    <s v="TRANSACCIONES DEL DIA 08/16/2018SPYRAL - GESTION ADMINISTRATIVA"/>
    <n v="8"/>
    <n v="0"/>
    <s v="SUCURSAL DE VISTA ALEGRE"/>
    <x v="2"/>
  </r>
  <r>
    <n v="39"/>
    <d v="2018-08-21T00:00:00"/>
    <x v="3"/>
    <x v="3"/>
    <x v="0"/>
    <s v="CAJA"/>
    <s v="ALIMENTACION DE EMPLEADOS CTA NUEVA"/>
    <s v="TRANSACCIONES DEL DIA 08/21/2018SPYRAL - GESTION ADMINISTRATIVA"/>
    <n v="8"/>
    <n v="0"/>
    <s v="SUCURSAL DE VISTA ALEGRE"/>
    <x v="2"/>
  </r>
  <r>
    <n v="39"/>
    <d v="2018-08-22T00:00:00"/>
    <x v="3"/>
    <x v="3"/>
    <x v="0"/>
    <s v="CAJA"/>
    <s v="ALIMENTACION DE EMPLEADOS CTA NUEVA"/>
    <s v="TRANSACCIONES DEL DIA 08/22/2018SPYRAL - GESTION ADMINISTRATIVA"/>
    <n v="16"/>
    <n v="0"/>
    <s v="SUCURSAL DE VISTA ALEGRE"/>
    <x v="2"/>
  </r>
  <r>
    <n v="39"/>
    <d v="2018-08-23T00:00:00"/>
    <x v="3"/>
    <x v="3"/>
    <x v="0"/>
    <s v="CAJA"/>
    <s v="ALIMENTACION DE EMPLEADOS CTA NUEVA"/>
    <s v="TRANSACCIONES DEL DIA 08/23/2018SPYRAL - GESTION ADMINISTRATIVA"/>
    <n v="16"/>
    <n v="0"/>
    <s v="SUCURSAL DE VISTA ALEGRE"/>
    <x v="2"/>
  </r>
  <r>
    <n v="39"/>
    <d v="2018-08-24T00:00:00"/>
    <x v="3"/>
    <x v="3"/>
    <x v="0"/>
    <s v="CAJA"/>
    <s v="ALIMENTACION DE EMPLEADOS CTA NUEVA"/>
    <s v="TRANSACCIONES DEL DIA 08/24/2018SPYRAL - GESTION ADMINISTRATIVA"/>
    <n v="24"/>
    <n v="0"/>
    <s v="SUCURSAL DE VISTA ALEGRE"/>
    <x v="2"/>
  </r>
  <r>
    <n v="39"/>
    <d v="2018-09-05T00:00:00"/>
    <x v="4"/>
    <x v="4"/>
    <x v="0"/>
    <s v="CAJA"/>
    <s v="ALIMENTACION DE EMPLEADOS CTA NUEVA"/>
    <s v="TRANSACCIONES DEL DIA 09/05/2018SPYRAL - GESTION ADMINISTRATIVA"/>
    <n v="32"/>
    <n v="0"/>
    <s v="SUCURSAL DE VISTA ALEGRE"/>
    <x v="2"/>
  </r>
  <r>
    <n v="39"/>
    <d v="2018-09-06T00:00:00"/>
    <x v="4"/>
    <x v="4"/>
    <x v="0"/>
    <s v="CAJA"/>
    <s v="ALIMENTACION DE EMPLEADOS CTA NUEVA"/>
    <s v="TRANSACCIONES DEL DIA 09/06/2018SPYRAL - GESTION ADMINISTRATIVA"/>
    <n v="32"/>
    <n v="0"/>
    <s v="SUCURSAL DE VISTA ALEGRE"/>
    <x v="2"/>
  </r>
  <r>
    <n v="39"/>
    <d v="2018-09-12T00:00:00"/>
    <x v="4"/>
    <x v="4"/>
    <x v="0"/>
    <s v="CAJA"/>
    <s v="ALIMENTACION DE EMPLEADOS CTA NUEVA"/>
    <s v="TRANSACCIONES DEL DIA 09/12/2018SPYRAL - GESTION ADMINISTRATIVA"/>
    <n v="8"/>
    <n v="0"/>
    <s v="SUCURSAL DE VISTA ALEGRE"/>
    <x v="2"/>
  </r>
  <r>
    <n v="39"/>
    <d v="2018-09-19T00:00:00"/>
    <x v="4"/>
    <x v="4"/>
    <x v="0"/>
    <s v="CAJA"/>
    <s v="ALIMENTACION DE EMPLEADOS CTA NUEVA"/>
    <s v="TRANSACCIONES DEL DIA 09/19/2018SPYRAL - GESTION ADMINISTRATIVA"/>
    <n v="24"/>
    <n v="0"/>
    <s v="SUCURSAL DE VISTA ALEGRE"/>
    <x v="2"/>
  </r>
  <r>
    <n v="39"/>
    <d v="2018-09-21T00:00:00"/>
    <x v="4"/>
    <x v="4"/>
    <x v="0"/>
    <s v="CAJA"/>
    <s v="ALIMENTACION DE EMPLEADOS CTA NUEVA"/>
    <s v="TRANSACCIONES DEL DIA 09/21/2018SPYRAL - GESTION ADMINISTRATIVA"/>
    <n v="8"/>
    <n v="0"/>
    <s v="SUCURSAL DE VISTA ALEGRE"/>
    <x v="2"/>
  </r>
  <r>
    <n v="39"/>
    <d v="2018-10-02T00:00:00"/>
    <x v="0"/>
    <x v="0"/>
    <x v="0"/>
    <s v="CAJA"/>
    <s v="ALIMENTACION DE EMPLEADOS CTA NUEVA"/>
    <s v="TRANSACCIONES DEL DIA 10/02/2018SPYRAL - GESTION ADMINISTRATIVA"/>
    <n v="16"/>
    <n v="0"/>
    <s v="SUCURSAL DE VISTA ALEGRE"/>
    <x v="2"/>
  </r>
  <r>
    <n v="39"/>
    <d v="2018-10-03T00:00:00"/>
    <x v="0"/>
    <x v="0"/>
    <x v="0"/>
    <s v="CAJA"/>
    <s v="ALIMENTACION DE EMPLEADOS CTA NUEVA"/>
    <s v="TRANSACCIONES DEL DIA 10/03/2018SPYRAL - GESTION ADMINISTRATIVA"/>
    <n v="24"/>
    <n v="0"/>
    <s v="SUCURSAL DE VISTA ALEGRE"/>
    <x v="2"/>
  </r>
  <r>
    <n v="39"/>
    <d v="2018-10-04T00:00:00"/>
    <x v="0"/>
    <x v="0"/>
    <x v="0"/>
    <s v="CAJA"/>
    <s v="ALIMENTACION DE EMPLEADOS CTA NUEVA"/>
    <s v="TRANSACCIONES DEL DIA 10/04/2018SPYRAL - GESTION ADMINISTRATIVA"/>
    <n v="16"/>
    <n v="0"/>
    <s v="SUCURSAL DE VISTA ALEGRE"/>
    <x v="2"/>
  </r>
  <r>
    <n v="39"/>
    <d v="2018-10-08T00:00:00"/>
    <x v="0"/>
    <x v="0"/>
    <x v="0"/>
    <s v="CAJA"/>
    <s v="ALIMENTACION DE EMPLEADOS CTA NUEVA"/>
    <s v="TRANSACCIONES DEL DIA 10/08/2018SPYRAL - GESTION ADMINISTRATIVA"/>
    <n v="16"/>
    <n v="0"/>
    <s v="SUCURSAL DE VISTA ALEGRE"/>
    <x v="2"/>
  </r>
  <r>
    <n v="39"/>
    <d v="2018-10-10T00:00:00"/>
    <x v="0"/>
    <x v="0"/>
    <x v="0"/>
    <s v="CAJA"/>
    <s v="ALIMENTACION DE EMPLEADOS CTA NUEVA"/>
    <s v="TRANSACCIONES DEL DIA 10/10/2018SPYRAL - GESTION ADMINISTRATIVA"/>
    <n v="16"/>
    <n v="0"/>
    <s v="SUCURSAL DE VISTA ALEGRE"/>
    <x v="2"/>
  </r>
  <r>
    <n v="39"/>
    <d v="2018-10-12T00:00:00"/>
    <x v="0"/>
    <x v="0"/>
    <x v="0"/>
    <s v="CAJA"/>
    <s v="ALIMENTACION DE EMPLEADOS CTA NUEVA"/>
    <s v="TRANSACCIONES DEL DIA 10/12/2018SPYRAL - GESTION ADMINISTRATIVA"/>
    <n v="16"/>
    <n v="0"/>
    <s v="SUCURSAL DE VISTA ALEGRE"/>
    <x v="2"/>
  </r>
  <r>
    <n v="39"/>
    <d v="2018-10-17T00:00:00"/>
    <x v="0"/>
    <x v="0"/>
    <x v="0"/>
    <s v="CAJA"/>
    <s v="ALIMENTACION DE EMPLEADOS CTA NUEVA"/>
    <s v="TRANSACCIONES DEL DIA 10/17/2018SPYRAL - GESTION ADMINISTRATIVA"/>
    <n v="16"/>
    <n v="0"/>
    <s v="SUCURSAL DE VISTA ALEGRE"/>
    <x v="2"/>
  </r>
  <r>
    <n v="39"/>
    <d v="2018-11-06T00:00:00"/>
    <x v="5"/>
    <x v="5"/>
    <x v="0"/>
    <s v="CAJA"/>
    <s v="ALIMENTACION DE EMPLEADOS CTA NUEVA"/>
    <s v="TRANSACCIONES DEL DIA 11/06/2018SPYRAL - GESTION ADMINISTRATIVA"/>
    <n v="40"/>
    <n v="0"/>
    <s v="SUCURSAL DE VISTA ALEGRE"/>
    <x v="2"/>
  </r>
  <r>
    <n v="39"/>
    <d v="2018-11-09T00:00:00"/>
    <x v="5"/>
    <x v="5"/>
    <x v="0"/>
    <s v="CAJA"/>
    <s v="ALIMENTACION DE EMPLEADOS CTA NUEVA"/>
    <s v="TRANSACCIONES DEL DIA 11/09/2018SPYRAL - GESTION ADMINISTRATIVA"/>
    <n v="16"/>
    <n v="0"/>
    <s v="SUCURSAL DE VISTA ALEGRE"/>
    <x v="2"/>
  </r>
  <r>
    <n v="39"/>
    <d v="2018-11-12T00:00:00"/>
    <x v="5"/>
    <x v="5"/>
    <x v="0"/>
    <s v="CAJA"/>
    <s v="ALIMENTACION DE EMPLEADOS CTA NUEVA"/>
    <s v="TRANSACCIONES DEL DIA 11/12/2018SPYRAL - GESTION ADMINISTRATIVA"/>
    <n v="16"/>
    <n v="0"/>
    <s v="SUCURSAL DE VISTA ALEGRE"/>
    <x v="2"/>
  </r>
  <r>
    <n v="39"/>
    <d v="2018-11-19T00:00:00"/>
    <x v="5"/>
    <x v="5"/>
    <x v="0"/>
    <s v="CAJA"/>
    <s v="ALIMENTACION DE EMPLEADOS CTA NUEVA"/>
    <s v="TRANSACCIONES DEL DIA 11/19/2018SPYRAL - GESTION ADMINISTRATIVA"/>
    <n v="16"/>
    <n v="0"/>
    <s v="SUCURSAL DE VISTA ALEGRE"/>
    <x v="2"/>
  </r>
  <r>
    <n v="39"/>
    <d v="2018-11-20T00:00:00"/>
    <x v="5"/>
    <x v="5"/>
    <x v="0"/>
    <s v="CAJA"/>
    <s v="ALIMENTACION DE EMPLEADOS CTA NUEVA"/>
    <s v="TRANSACCIONES DEL DIA 11/20/2018SPYRAL - GESTION ADMINISTRATIVA"/>
    <n v="16"/>
    <n v="0"/>
    <s v="SUCURSAL DE VISTA ALEGRE"/>
    <x v="2"/>
  </r>
  <r>
    <n v="39"/>
    <d v="2018-11-22T00:00:00"/>
    <x v="5"/>
    <x v="5"/>
    <x v="0"/>
    <s v="CAJA"/>
    <s v="ALIMENTACION DE EMPLEADOS CTA NUEVA"/>
    <s v="TRANSACCIONES DEL DIA 11/22/2018SPYRAL - GESTION ADMINISTRATIVA"/>
    <n v="8"/>
    <n v="0"/>
    <s v="SUCURSAL DE VISTA ALEGRE"/>
    <x v="2"/>
  </r>
  <r>
    <n v="39"/>
    <d v="2018-12-04T00:00:00"/>
    <x v="1"/>
    <x v="1"/>
    <x v="0"/>
    <s v="CAJA"/>
    <s v="ALIMENTACION DE EMPLEADOS CTA NUEVA"/>
    <s v="TRANSACCIONES DEL DIA 12/04/2018SPYRAL - GESTION ADMINISTRATIVA"/>
    <n v="48"/>
    <n v="0"/>
    <s v="SUCURSAL DE VISTA ALEGRE"/>
    <x v="2"/>
  </r>
  <r>
    <n v="39"/>
    <d v="2018-12-11T00:00:00"/>
    <x v="1"/>
    <x v="1"/>
    <x v="0"/>
    <s v="CAJA"/>
    <s v="ALIMENTACION DE EMPLEADOS CTA NUEVA"/>
    <s v="TRANSACCIONES DEL DIA 12/11/2018SPYRAL - GESTION ADMINISTRATIVA"/>
    <n v="40"/>
    <n v="0"/>
    <s v="SUCURSAL DE VISTA ALEGRE"/>
    <x v="2"/>
  </r>
  <r>
    <n v="39"/>
    <d v="2018-12-13T00:00:00"/>
    <x v="1"/>
    <x v="1"/>
    <x v="0"/>
    <s v="CAJA"/>
    <s v="ALIMENTACION DE EMPLEADOS CTA NUEVA"/>
    <s v="TRANSACCIONES DEL DIA 12/13/2018SPYRAL - GESTION ADMINISTRATIVA"/>
    <n v="24"/>
    <n v="0"/>
    <s v="SUCURSAL DE VISTA ALEGRE"/>
    <x v="2"/>
  </r>
  <r>
    <n v="39"/>
    <d v="2018-12-17T00:00:00"/>
    <x v="1"/>
    <x v="1"/>
    <x v="0"/>
    <s v="CAJA"/>
    <s v="ALIMENTACION DE EMPLEADOS CTA NUEVA"/>
    <s v="TRANSACCIONES DEL DIA 12/17/2018SPYRAL - GESTION ADMINISTRATIVA"/>
    <n v="32"/>
    <n v="0"/>
    <s v="SUCURSAL DE VISTA ALEGRE"/>
    <x v="2"/>
  </r>
  <r>
    <n v="39"/>
    <d v="2018-12-22T00:00:00"/>
    <x v="1"/>
    <x v="1"/>
    <x v="0"/>
    <s v="CAJA"/>
    <s v="ALIMENTACION DE EMPLEADOS CTA NUEVA"/>
    <s v="TRANSACCIONES DEL DIA 12/22/2018SPYRAL - GESTION ADMINISTRATIVA"/>
    <n v="32"/>
    <n v="0"/>
    <s v="SUCURSAL DE VISTA ALEGRE"/>
    <x v="2"/>
  </r>
  <r>
    <n v="39"/>
    <d v="2018-12-24T00:00:00"/>
    <x v="1"/>
    <x v="1"/>
    <x v="0"/>
    <s v="CAJA"/>
    <s v="ALIMENTACION DE EMPLEADOS CTA NUEVA"/>
    <s v="TRANSACCIONES DEL DIA 12/24/2018SPYRAL - GESTION ADMINISTRATIVA"/>
    <n v="24"/>
    <n v="0"/>
    <s v="SUCURSAL DE VISTA ALEGRE"/>
    <x v="2"/>
  </r>
  <r>
    <n v="39"/>
    <d v="2018-12-28T00:00:00"/>
    <x v="1"/>
    <x v="1"/>
    <x v="0"/>
    <s v="CAJA"/>
    <s v="ALIMENTACION DE EMPLEADOS CTA NUEVA"/>
    <s v="TRANSACCIONES DEL DIA 12/28/2018SPYRAL - GESTION ADMINISTRATIVA"/>
    <n v="40"/>
    <n v="0"/>
    <s v="SUCURSAL DE VISTA ALEGRE"/>
    <x v="2"/>
  </r>
  <r>
    <n v="39"/>
    <d v="2018-12-31T00:00:00"/>
    <x v="1"/>
    <x v="1"/>
    <x v="0"/>
    <s v="CAJA"/>
    <s v="CIERRE DE ANIO FISCAL"/>
    <s v="CIERRE_DE_CTAS_NOMINALES"/>
    <n v="0"/>
    <n v="1152"/>
    <s v="SUCURSAL DE VISTA ALEGRE"/>
    <x v="2"/>
  </r>
  <r>
    <n v="39"/>
    <d v="2018-06-25T00:00:00"/>
    <x v="2"/>
    <x v="2"/>
    <x v="0"/>
    <s v="SERVICIOS PERSONALES"/>
    <s v="ALIMENTACION DE EMPLEADOS CTA NUEVA"/>
    <s v="TRANSACCIONES DEL DIA 06/25/2018SPYRAL - GESTION ADMINISTRATIVA"/>
    <n v="8"/>
    <n v="0"/>
    <s v="SUCURSAL DE VISTA ALEGRE"/>
    <x v="2"/>
  </r>
  <r>
    <n v="39"/>
    <d v="2018-07-06T00:00:00"/>
    <x v="6"/>
    <x v="6"/>
    <x v="0"/>
    <s v="SERVICIOS PERSONALES"/>
    <s v="ALIMENTACION DE EMPLEADOS CTA NUEVA"/>
    <s v="TRANSACCIONES DEL DIA 07/06/2018SPYRAL - GESTION ADMINISTRATIVA"/>
    <n v="8"/>
    <n v="0"/>
    <s v="SUCURSAL DE VISTA ALEGRE"/>
    <x v="2"/>
  </r>
  <r>
    <n v="39"/>
    <d v="2018-07-12T00:00:00"/>
    <x v="6"/>
    <x v="6"/>
    <x v="0"/>
    <s v="SERVICIOS PERSONALES"/>
    <s v="ALIMENTACION DE EMPLEADOS CTA NUEVA"/>
    <s v="TRANSACCIONES DEL DIA 07/12/2018SPYRAL - GESTION ADMINISTRATIVA"/>
    <n v="8"/>
    <n v="0"/>
    <s v="SUCURSAL DE VISTA ALEGRE"/>
    <x v="2"/>
  </r>
  <r>
    <n v="39"/>
    <d v="2018-08-13T00:00:00"/>
    <x v="3"/>
    <x v="3"/>
    <x v="0"/>
    <s v="SERVICIOS PERSONALES"/>
    <s v="ALIMENTACION DE EMPLEADOS CTA NUEVA"/>
    <s v="TRANSACCIONES DEL DIA 08/13/2018SPYRAL - GESTION ADMINISTRATIVA"/>
    <n v="8"/>
    <n v="0"/>
    <s v="SUCURSAL DE VISTA ALEGRE"/>
    <x v="2"/>
  </r>
  <r>
    <n v="39"/>
    <d v="2018-08-21T00:00:00"/>
    <x v="3"/>
    <x v="3"/>
    <x v="0"/>
    <s v="SERVICIOS PERSONALES"/>
    <s v="ALIMENTACION DE EMPLEADOS CTA NUEVA"/>
    <s v="TRANSACCIONES DEL DIA 08/21/2018SPYRAL - GESTION ADMINISTRATIVA"/>
    <n v="8"/>
    <n v="0"/>
    <s v="SUCURSAL DE VISTA ALEGRE"/>
    <x v="2"/>
  </r>
  <r>
    <n v="39"/>
    <d v="2018-08-31T00:00:00"/>
    <x v="3"/>
    <x v="3"/>
    <x v="0"/>
    <s v="SERVICIOS PERSONALES"/>
    <s v="ALIMENTACION DE EMPLEADOS CTA NUEVA"/>
    <s v="TRANSACCIONES DEL DIA 08/31/2018SPYRAL - GESTION ADMINISTRATIVA"/>
    <n v="8"/>
    <n v="0"/>
    <s v="SUCURSAL DE VISTA ALEGRE"/>
    <x v="2"/>
  </r>
  <r>
    <n v="39"/>
    <d v="2018-10-12T00:00:00"/>
    <x v="0"/>
    <x v="0"/>
    <x v="0"/>
    <s v="SERVICIOS PERSONALES"/>
    <s v="ALIMENTACION DE EMPLEADOS CTA NUEVA"/>
    <s v="TRANSACCIONES DEL DIA 10/12/2018SPYRAL - GESTION ADMINISTRATIVA"/>
    <n v="8"/>
    <n v="0"/>
    <s v="SUCURSAL DE VISTA ALEGRE"/>
    <x v="2"/>
  </r>
  <r>
    <n v="39"/>
    <d v="2018-10-17T00:00:00"/>
    <x v="0"/>
    <x v="0"/>
    <x v="0"/>
    <s v="SERVICIOS PERSONALES"/>
    <s v="ALIMENTACION DE EMPLEADOS CTA NUEVA"/>
    <s v="TRANSACCIONES DEL DIA 10/17/2018SPYRAL - GESTION ADMINISTRATIVA"/>
    <n v="8"/>
    <n v="0"/>
    <s v="SUCURSAL DE VISTA ALEGRE"/>
    <x v="2"/>
  </r>
  <r>
    <n v="39"/>
    <d v="2018-10-29T00:00:00"/>
    <x v="0"/>
    <x v="0"/>
    <x v="0"/>
    <s v="SERVICIOS PERSONALES"/>
    <s v="ALIMENTACION DE EMPLEADOS CTA NUEVA"/>
    <s v="TRANSACCIONES DEL DIA 10/29/2018SPYRAL - GESTION ADMINISTRATIVA"/>
    <n v="8"/>
    <n v="0"/>
    <s v="SUCURSAL DE VISTA ALEGRE"/>
    <x v="2"/>
  </r>
  <r>
    <n v="39"/>
    <d v="2018-11-02T00:00:00"/>
    <x v="5"/>
    <x v="5"/>
    <x v="0"/>
    <s v="SERVICIOS PERSONALES"/>
    <s v="ALIMENTACION DE EMPLEADOS CTA NUEVA"/>
    <s v="TRANSACCIONES DEL DIA 11/02/2018SPYRAL - GESTION ADMINISTRATIVA"/>
    <n v="8"/>
    <n v="0"/>
    <s v="SUCURSAL DE VISTA ALEGRE"/>
    <x v="2"/>
  </r>
  <r>
    <n v="39"/>
    <d v="2018-11-19T00:00:00"/>
    <x v="5"/>
    <x v="5"/>
    <x v="0"/>
    <s v="SERVICIOS PERSONALES"/>
    <s v="ALIMENTACION DE EMPLEADOS CTA NUEVA"/>
    <s v="TRANSACCIONES DEL DIA 11/19/2018SPYRAL - GESTION ADMINISTRATIVA"/>
    <n v="8"/>
    <n v="0"/>
    <s v="SUCURSAL DE VISTA ALEGRE"/>
    <x v="2"/>
  </r>
  <r>
    <n v="39"/>
    <d v="2018-12-04T00:00:00"/>
    <x v="1"/>
    <x v="1"/>
    <x v="0"/>
    <s v="SERVICIOS PERSONALES"/>
    <s v="ALIMENTACION DE EMPLEADOS CTA NUEVA"/>
    <s v="TRANSACCIONES DEL DIA 12/04/2018SPYRAL - GESTION ADMINISTRATIVA"/>
    <n v="8"/>
    <n v="0"/>
    <s v="SUCURSAL DE VISTA ALEGRE"/>
    <x v="2"/>
  </r>
  <r>
    <n v="39"/>
    <d v="2018-12-28T00:00:00"/>
    <x v="1"/>
    <x v="1"/>
    <x v="0"/>
    <s v="SERVICIOS PERSONALES"/>
    <s v="ALIMENTACION DE EMPLEADOS CTA NUEVA"/>
    <s v="TRANSACCIONES DEL DIA 12/28/2018SPYRAL - GESTION ADMINISTRATIVA"/>
    <n v="8"/>
    <n v="0"/>
    <s v="SUCURSAL DE VISTA ALEGRE"/>
    <x v="2"/>
  </r>
  <r>
    <n v="39"/>
    <d v="2018-12-31T00:00:00"/>
    <x v="1"/>
    <x v="1"/>
    <x v="0"/>
    <s v="SERVICIOS PERSONALES"/>
    <s v="CIERRE DE ANIO FISCAL"/>
    <s v="CIERRE_DE_CTAS_NOMINALES"/>
    <n v="0"/>
    <n v="192"/>
    <s v="SUCURSAL DE VISTA ALEGRE"/>
    <x v="2"/>
  </r>
  <r>
    <n v="40"/>
    <d v="2018-11-26T00:00:00"/>
    <x v="5"/>
    <x v="5"/>
    <x v="0"/>
    <s v="ADMINISTRACION DE SUCURSALES"/>
    <s v="ALIMENTACION DE EMPLEADOS CTA NUEVA"/>
    <s v="TRANSACCIONES DEL DIA 11/26/2018SPYRAL - GESTION ADMINISTRATIVA"/>
    <n v="15"/>
    <n v="0"/>
    <s v="LAS TABLAS"/>
    <x v="2"/>
  </r>
  <r>
    <n v="40"/>
    <d v="2018-12-31T00:00:00"/>
    <x v="1"/>
    <x v="1"/>
    <x v="0"/>
    <s v="ADMINISTRACION DE SUCURSALES"/>
    <s v="CIERRE DE ANIO FISCAL"/>
    <s v="CIERRE_DE_CTAS_NOMINALES"/>
    <n v="0"/>
    <n v="28.5"/>
    <s v="LAS TABLAS"/>
    <x v="2"/>
  </r>
  <r>
    <n v="41"/>
    <d v="2018-08-14T00:00:00"/>
    <x v="3"/>
    <x v="3"/>
    <x v="0"/>
    <s v="ADMINISTRACION DE SUCURSALES"/>
    <s v="NC ALIMENTACION DE EMPLEADOS NVA"/>
    <s v="TRANSACCIONES DEL DIA 08/14/2018SPYRAL - GESTION ADMINISTRATIVA"/>
    <n v="42.85"/>
    <n v="0"/>
    <s v="24 DE DICIEMBRE"/>
    <x v="2"/>
  </r>
  <r>
    <n v="41"/>
    <d v="2018-12-31T00:00:00"/>
    <x v="1"/>
    <x v="1"/>
    <x v="0"/>
    <s v="ADMINISTRACION DE SUCURSALES"/>
    <s v="CIERRE DE ANIO FISCAL"/>
    <s v="CIERRE_DE_CTAS_NOMINALES"/>
    <n v="0"/>
    <n v="42.85"/>
    <s v="24 DE DICIEMBRE"/>
    <x v="2"/>
  </r>
  <r>
    <n v="43"/>
    <d v="2018-06-05T00:00:00"/>
    <x v="2"/>
    <x v="2"/>
    <x v="0"/>
    <s v="CAJA"/>
    <s v="ALIMENTACION DE EMPLEADOS CTA NUEVA"/>
    <s v="TRANSACCIONES DEL DIA 06/05/2018SPYRAL - GESTION ADMINISTRATIVA"/>
    <n v="40"/>
    <n v="0"/>
    <s v="COSTA DEL ESTE"/>
    <x v="2"/>
  </r>
  <r>
    <n v="43"/>
    <d v="2018-06-18T00:00:00"/>
    <x v="2"/>
    <x v="2"/>
    <x v="0"/>
    <s v="CAJA"/>
    <s v="ALIMENTACION DE EMPLEADOS CTA NUEVA"/>
    <s v="TRANSACCIONES DEL DIA 06/18/2018SPYRAL - GESTION ADMINISTRATIVA"/>
    <n v="8"/>
    <n v="0"/>
    <s v="COSTA DEL ESTE"/>
    <x v="2"/>
  </r>
  <r>
    <n v="43"/>
    <d v="2018-06-19T00:00:00"/>
    <x v="2"/>
    <x v="2"/>
    <x v="0"/>
    <s v="CAJA"/>
    <s v="ALIMENTACION DE EMPLEADOS CTA NUEVA"/>
    <s v="TRANSACCIONES DEL DIA 06/19/2018SPYRAL - GESTION ADMINISTRATIVA"/>
    <n v="8"/>
    <n v="0"/>
    <s v="COSTA DEL ESTE"/>
    <x v="2"/>
  </r>
  <r>
    <n v="43"/>
    <d v="2018-06-22T00:00:00"/>
    <x v="2"/>
    <x v="2"/>
    <x v="0"/>
    <s v="CAJA"/>
    <s v="ALIMENTACION DE EMPLEADOS CTA NUEVA"/>
    <s v="TRANSACCIONES DEL DIA 06/22/2018SPYRAL - GESTION ADMINISTRATIVA"/>
    <n v="8"/>
    <n v="0"/>
    <s v="COSTA DEL ESTE"/>
    <x v="2"/>
  </r>
  <r>
    <n v="43"/>
    <d v="2018-06-25T00:00:00"/>
    <x v="2"/>
    <x v="2"/>
    <x v="0"/>
    <s v="CAJA"/>
    <s v="ALIMENTACION DE EMPLEADOS CTA NUEVA"/>
    <s v="TRANSACCIONES DEL DIA 06/25/2018SPYRAL - GESTION ADMINISTRATIVA"/>
    <n v="16"/>
    <n v="0"/>
    <s v="COSTA DEL ESTE"/>
    <x v="2"/>
  </r>
  <r>
    <n v="43"/>
    <d v="2018-07-04T00:00:00"/>
    <x v="6"/>
    <x v="6"/>
    <x v="0"/>
    <s v="CAJA"/>
    <s v="ALIMENTACION DE EMPLEADOS CTA NUEVA"/>
    <s v="TRANSACCIONES DEL DIA 07/04/2018SPYRAL - GESTION ADMINISTRATIVA"/>
    <n v="16"/>
    <n v="0"/>
    <s v="COSTA DEL ESTE"/>
    <x v="2"/>
  </r>
  <r>
    <n v="43"/>
    <d v="2018-07-06T00:00:00"/>
    <x v="6"/>
    <x v="6"/>
    <x v="0"/>
    <s v="CAJA"/>
    <s v="ALIMENTACION DE EMPLEADOS CTA NUEVA"/>
    <s v="TRANSACCIONES DEL DIA 07/06/2018SPYRAL - GESTION ADMINISTRATIVA"/>
    <n v="24"/>
    <n v="0"/>
    <s v="COSTA DEL ESTE"/>
    <x v="2"/>
  </r>
  <r>
    <n v="43"/>
    <d v="2018-07-16T00:00:00"/>
    <x v="6"/>
    <x v="6"/>
    <x v="0"/>
    <s v="CAJA"/>
    <s v="ALIMENTACION DE EMPLEADOS CTA NUEVA"/>
    <s v="TRANSACCIONES DEL DIA 07/16/2018SPYRAL - GESTION ADMINISTRATIVA"/>
    <n v="8"/>
    <n v="0"/>
    <s v="COSTA DEL ESTE"/>
    <x v="2"/>
  </r>
  <r>
    <n v="43"/>
    <d v="2018-07-20T00:00:00"/>
    <x v="6"/>
    <x v="6"/>
    <x v="0"/>
    <s v="CAJA"/>
    <s v="ALIMENTACION DE EMPLEADOS CTA NUEVA"/>
    <s v="TRANSACCIONES DEL DIA 07/20/2018SPYRAL - GESTION ADMINISTRATIVA"/>
    <n v="8"/>
    <n v="0"/>
    <s v="COSTA DEL ESTE"/>
    <x v="2"/>
  </r>
  <r>
    <n v="43"/>
    <d v="2018-08-06T00:00:00"/>
    <x v="3"/>
    <x v="3"/>
    <x v="0"/>
    <s v="CAJA"/>
    <s v="ALIMENTACION DE EMPLEADOS CTA NUEVA"/>
    <s v="TRANSACCIONES DEL DIA 08/06/2018SPYRAL - GESTION ADMINISTRATIVA"/>
    <n v="8"/>
    <n v="0"/>
    <s v="COSTA DEL ESTE"/>
    <x v="2"/>
  </r>
  <r>
    <n v="43"/>
    <d v="2018-08-09T00:00:00"/>
    <x v="3"/>
    <x v="3"/>
    <x v="0"/>
    <s v="CAJA"/>
    <s v="ALIMENTACION DE EMPLEADOS CTA NUEVA"/>
    <s v="TRANSACCIONES DEL DIA 08/09/2018SPYRAL - GESTION ADMINISTRATIVA"/>
    <n v="16"/>
    <n v="0"/>
    <s v="COSTA DEL ESTE"/>
    <x v="2"/>
  </r>
  <r>
    <n v="43"/>
    <d v="2018-08-22T00:00:00"/>
    <x v="3"/>
    <x v="3"/>
    <x v="0"/>
    <s v="CAJA"/>
    <s v="ALIMENTACION DE EMPLEADOS CTA NUEVA"/>
    <s v="TRANSACCIONES DEL DIA 08/22/2018SPYRAL - GESTION ADMINISTRATIVA"/>
    <n v="24"/>
    <n v="0"/>
    <s v="COSTA DEL ESTE"/>
    <x v="2"/>
  </r>
  <r>
    <n v="43"/>
    <d v="2018-09-05T00:00:00"/>
    <x v="4"/>
    <x v="4"/>
    <x v="0"/>
    <s v="CAJA"/>
    <s v="ALIMENTACION DE EMPLEADOS CTA NUEVA"/>
    <s v="TRANSACCIONES DEL DIA 09/05/2018SPYRAL - GESTION ADMINISTRATIVA"/>
    <n v="8"/>
    <n v="0"/>
    <s v="COSTA DEL ESTE"/>
    <x v="2"/>
  </r>
  <r>
    <n v="43"/>
    <d v="2018-11-06T00:00:00"/>
    <x v="5"/>
    <x v="5"/>
    <x v="0"/>
    <s v="CAJA"/>
    <s v="ALIMENTACION DE EMPLEADOS CTA NUEVA"/>
    <s v="TRANSACCIONES DEL DIA 11/06/2018SPYRAL - GESTION ADMINISTRATIVA"/>
    <n v="8"/>
    <n v="0"/>
    <s v="COSTA DEL ESTE"/>
    <x v="2"/>
  </r>
  <r>
    <n v="43"/>
    <d v="2018-11-07T00:00:00"/>
    <x v="5"/>
    <x v="5"/>
    <x v="0"/>
    <s v="CAJA"/>
    <s v="ALIMENTACION DE EMPLEADOS CTA NUEVA"/>
    <s v="TRANSACCIONES DEL DIA 11/07/2018SPYRAL - GESTION ADMINISTRATIVA"/>
    <n v="8"/>
    <n v="0"/>
    <s v="COSTA DEL ESTE"/>
    <x v="2"/>
  </r>
  <r>
    <n v="43"/>
    <d v="2018-11-12T00:00:00"/>
    <x v="5"/>
    <x v="5"/>
    <x v="0"/>
    <s v="CAJA"/>
    <s v="ALIMENTACION DE EMPLEADOS CTA NUEVA"/>
    <s v="TRANSACCIONES DEL DIA 11/12/2018SPYRAL - GESTION ADMINISTRATIVA"/>
    <n v="8"/>
    <n v="0"/>
    <s v="COSTA DEL ESTE"/>
    <x v="2"/>
  </r>
  <r>
    <n v="43"/>
    <d v="2018-12-04T00:00:00"/>
    <x v="1"/>
    <x v="1"/>
    <x v="0"/>
    <s v="CAJA"/>
    <s v="ALIMENTACION DE EMPLEADOS CTA NUEVA"/>
    <s v="TRANSACCIONES DEL DIA 12/04/2018SPYRAL - GESTION ADMINISTRATIVA"/>
    <n v="8"/>
    <n v="0"/>
    <s v="COSTA DEL ESTE"/>
    <x v="2"/>
  </r>
  <r>
    <n v="43"/>
    <d v="2018-12-06T00:00:00"/>
    <x v="1"/>
    <x v="1"/>
    <x v="0"/>
    <s v="CAJA"/>
    <s v="ALIMENTACION DE EMPLEADOS CTA NUEVA"/>
    <s v="TRANSACCIONES DEL DIA 12/06/2018SPYRAL - GESTION ADMINISTRATIVA"/>
    <n v="16"/>
    <n v="0"/>
    <s v="COSTA DEL ESTE"/>
    <x v="2"/>
  </r>
  <r>
    <n v="43"/>
    <d v="2018-12-17T00:00:00"/>
    <x v="1"/>
    <x v="1"/>
    <x v="0"/>
    <s v="CAJA"/>
    <s v="ALIMENTACION DE EMPLEADOS CTA NUEVA"/>
    <s v="TRANSACCIONES DEL DIA 12/17/2018SPYRAL - GESTION ADMINISTRATIVA"/>
    <n v="8"/>
    <n v="0"/>
    <s v="COSTA DEL ESTE"/>
    <x v="2"/>
  </r>
  <r>
    <n v="43"/>
    <d v="2018-12-18T00:00:00"/>
    <x v="1"/>
    <x v="1"/>
    <x v="0"/>
    <s v="CAJA"/>
    <s v="ALIMENTACION DE EMPLEADOS CTA NUEVA"/>
    <s v="TRANSACCIONES DEL DIA 12/18/2018SPYRAL - GESTION ADMINISTRATIVA"/>
    <n v="8"/>
    <n v="0"/>
    <s v="COSTA DEL ESTE"/>
    <x v="2"/>
  </r>
  <r>
    <n v="43"/>
    <d v="2018-12-19T00:00:00"/>
    <x v="1"/>
    <x v="1"/>
    <x v="0"/>
    <s v="CAJA"/>
    <s v="ALIMENTACION DE EMPLEADOS CTA NUEVA"/>
    <s v="TRANSACCIONES DEL DIA 12/19/2018SPYRAL - GESTION ADMINISTRATIVA"/>
    <n v="8"/>
    <n v="0"/>
    <s v="COSTA DEL ESTE"/>
    <x v="2"/>
  </r>
  <r>
    <n v="43"/>
    <d v="2018-12-28T00:00:00"/>
    <x v="1"/>
    <x v="1"/>
    <x v="0"/>
    <s v="CAJA"/>
    <s v="ALIMENTACION DE EMPLEADOS CTA NUEVA"/>
    <s v="TRANSACCIONES DEL DIA 12/28/2018SPYRAL - GESTION ADMINISTRATIVA"/>
    <n v="8"/>
    <n v="0"/>
    <s v="COSTA DEL ESTE"/>
    <x v="2"/>
  </r>
  <r>
    <n v="43"/>
    <d v="2018-12-31T00:00:00"/>
    <x v="1"/>
    <x v="1"/>
    <x v="0"/>
    <s v="CAJA"/>
    <s v="CIERRE DE ANIO FISCAL"/>
    <s v="CIERRE_DE_CTAS_NOMINALES"/>
    <n v="0"/>
    <n v="400"/>
    <s v="COSTA DEL ESTE"/>
    <x v="2"/>
  </r>
  <r>
    <n v="43"/>
    <d v="2018-07-16T00:00:00"/>
    <x v="6"/>
    <x v="6"/>
    <x v="0"/>
    <s v="SERVICIOS PERSONALES"/>
    <s v="ALIMENTACION DE EMPLEADOS CTA NUEVA"/>
    <s v="TRANSACCIONES DEL DIA 07/16/2018SPYRAL - GESTION ADMINISTRATIVA"/>
    <n v="8"/>
    <n v="0"/>
    <s v="COSTA DEL ESTE"/>
    <x v="2"/>
  </r>
  <r>
    <n v="43"/>
    <d v="2018-08-16T00:00:00"/>
    <x v="3"/>
    <x v="3"/>
    <x v="0"/>
    <s v="SERVICIOS PERSONALES"/>
    <s v="ALIMENTACION DE EMPLEADOS CTA NUEVA"/>
    <s v="TRANSACCIONES DEL DIA 08/16/2018SPYRAL - GESTION ADMINISTRATIVA"/>
    <n v="8"/>
    <n v="0"/>
    <s v="COSTA DEL ESTE"/>
    <x v="2"/>
  </r>
  <r>
    <n v="43"/>
    <d v="2018-08-28T00:00:00"/>
    <x v="3"/>
    <x v="3"/>
    <x v="0"/>
    <s v="SERVICIOS PERSONALES"/>
    <s v="ALIMENTACION DE EMPLEADOS CTA NUEVA"/>
    <s v="TRANSACCIONES DEL DIA 08/28/2018SPYRAL - GESTION ADMINISTRATIVA"/>
    <n v="8"/>
    <n v="0"/>
    <s v="COSTA DEL ESTE"/>
    <x v="2"/>
  </r>
  <r>
    <n v="43"/>
    <d v="2018-08-31T00:00:00"/>
    <x v="3"/>
    <x v="3"/>
    <x v="0"/>
    <s v="SERVICIOS PERSONALES"/>
    <s v="ALIMENTACION DE EMPLEADOS CTA NUEVA"/>
    <s v="TRANSACCIONES DEL DIA 08/31/2018SPYRAL - GESTION ADMINISTRATIVA"/>
    <n v="8"/>
    <n v="0"/>
    <s v="COSTA DEL ESTE"/>
    <x v="2"/>
  </r>
  <r>
    <n v="43"/>
    <d v="2018-09-12T00:00:00"/>
    <x v="4"/>
    <x v="4"/>
    <x v="0"/>
    <s v="SERVICIOS PERSONALES"/>
    <s v="ALIMENTACION DE EMPLEADOS CTA NUEVA"/>
    <s v="TRANSACCIONES DEL DIA 09/12/2018SPYRAL - GESTION ADMINISTRATIVA"/>
    <n v="8"/>
    <n v="0"/>
    <s v="COSTA DEL ESTE"/>
    <x v="2"/>
  </r>
  <r>
    <n v="43"/>
    <d v="2018-09-24T00:00:00"/>
    <x v="4"/>
    <x v="4"/>
    <x v="0"/>
    <s v="SERVICIOS PERSONALES"/>
    <s v="ALIMENTACION DE EMPLEADOS CTA NUEVA"/>
    <s v="TRANSACCIONES DEL DIA 09/24/2018SPYRAL - GESTION ADMINISTRATIVA"/>
    <n v="8"/>
    <n v="0"/>
    <s v="COSTA DEL ESTE"/>
    <x v="2"/>
  </r>
  <r>
    <n v="43"/>
    <d v="2018-10-27T00:00:00"/>
    <x v="0"/>
    <x v="0"/>
    <x v="0"/>
    <s v="SERVICIOS PERSONALES"/>
    <s v="ALIMENTACION DE EMPLEADOS CTA NUEVA"/>
    <s v="TRANSACCIONES DEL DIA 10/27/2018SPYRAL - GESTION ADMINISTRATIVA"/>
    <n v="8"/>
    <n v="0"/>
    <s v="COSTA DEL ESTE"/>
    <x v="2"/>
  </r>
  <r>
    <n v="43"/>
    <d v="2018-11-30T00:00:00"/>
    <x v="5"/>
    <x v="5"/>
    <x v="0"/>
    <s v="SERVICIOS PERSONALES"/>
    <s v="ALIMENTACION DE EMPLEADOS CTA NUEVA"/>
    <s v="TRANSACCIONES DEL DIA 11/30/2018SPYRAL - GESTION ADMINISTRATIVA"/>
    <n v="8"/>
    <n v="0"/>
    <s v="COSTA DEL ESTE"/>
    <x v="2"/>
  </r>
  <r>
    <n v="43"/>
    <d v="2018-12-06T00:00:00"/>
    <x v="1"/>
    <x v="1"/>
    <x v="0"/>
    <s v="SERVICIOS PERSONALES"/>
    <s v="ALIMENTACION DE EMPLEADOS CTA NUEVA"/>
    <s v="TRANSACCIONES DEL DIA 12/06/2018SPYRAL - GESTION ADMINISTRATIVA"/>
    <n v="8"/>
    <n v="0"/>
    <s v="COSTA DEL ESTE"/>
    <x v="2"/>
  </r>
  <r>
    <n v="43"/>
    <d v="2018-12-13T00:00:00"/>
    <x v="1"/>
    <x v="1"/>
    <x v="0"/>
    <s v="SERVICIOS PERSONALES"/>
    <s v="ALIMENTACION DE EMPLEADOS CTA NUEVA"/>
    <s v="TRANSACCIONES DEL DIA 12/13/2018SPYRAL - GESTION ADMINISTRATIVA"/>
    <n v="16"/>
    <n v="0"/>
    <s v="COSTA DEL ESTE"/>
    <x v="2"/>
  </r>
  <r>
    <n v="43"/>
    <d v="2018-12-31T00:00:00"/>
    <x v="1"/>
    <x v="1"/>
    <x v="0"/>
    <s v="SERVICIOS PERSONALES"/>
    <s v="CIERRE DE ANIO FISCAL"/>
    <s v="CIERRE_DE_CTAS_NOMINALES"/>
    <n v="0"/>
    <n v="168"/>
    <s v="COSTA DEL ESTE"/>
    <x v="2"/>
  </r>
  <r>
    <n v="44"/>
    <d v="2018-06-20T00:00:00"/>
    <x v="2"/>
    <x v="2"/>
    <x v="0"/>
    <s v="ADMINISTRACION DE SUCURSALES"/>
    <s v="NC ALIMENTACION DE EMPLEADOS NVA"/>
    <s v="TRANSACCIONES DEL DIA 06/20/2018SPYRAL - GESTION ADMINISTRATIVA"/>
    <n v="35.36"/>
    <n v="0"/>
    <s v="MULTI PLAZA"/>
    <x v="2"/>
  </r>
  <r>
    <n v="44"/>
    <d v="2018-06-20T00:00:00"/>
    <x v="2"/>
    <x v="2"/>
    <x v="0"/>
    <s v="ADMINISTRACION DE SUCURSALES"/>
    <s v="ALIMENTACION DE EMPLEADOS CTA NUEVA"/>
    <s v="TRANSACCIONES DEL DIA 06/20/2018SPYRAL - GESTION ADMINISTRATIVA"/>
    <n v="8"/>
    <n v="0"/>
    <s v="MULTI PLAZA"/>
    <x v="2"/>
  </r>
  <r>
    <n v="44"/>
    <d v="2018-07-17T00:00:00"/>
    <x v="6"/>
    <x v="6"/>
    <x v="0"/>
    <s v="ADMINISTRACION DE SUCURSALES"/>
    <s v="ALIMENTACION DE EMPLEADOS CTA NUEVA"/>
    <s v="TRANSACCIONES DEL DIA 07/17/2018SPYRAL - GESTION ADMINISTRATIVA"/>
    <n v="8"/>
    <n v="0"/>
    <s v="MULTI PLAZA"/>
    <x v="2"/>
  </r>
  <r>
    <n v="44"/>
    <d v="2018-07-31T00:00:00"/>
    <x v="6"/>
    <x v="6"/>
    <x v="0"/>
    <s v="ADMINISTRACION DE SUCURSALES"/>
    <s v="ALIMENTACION DE EMPLEADOS CTA NUEVA"/>
    <s v="TRANSACCIONES DEL DIA 07/31/2018SPYRAL - GESTION ADMINISTRATIVA"/>
    <n v="8"/>
    <n v="0"/>
    <s v="MULTI PLAZA"/>
    <x v="2"/>
  </r>
  <r>
    <n v="44"/>
    <d v="2018-08-16T00:00:00"/>
    <x v="3"/>
    <x v="3"/>
    <x v="0"/>
    <s v="ADMINISTRACION DE SUCURSALES"/>
    <s v="ALIMENTACION DE EMPLEADOS CTA NUEVA"/>
    <s v="TRANSACCIONES DEL DIA 08/16/2018SPYRAL - GESTION ADMINISTRATIVA"/>
    <n v="8"/>
    <n v="0"/>
    <s v="MULTI PLAZA"/>
    <x v="2"/>
  </r>
  <r>
    <n v="44"/>
    <d v="2018-10-15T00:00:00"/>
    <x v="0"/>
    <x v="0"/>
    <x v="0"/>
    <s v="ADMINISTRACION DE SUCURSALES"/>
    <s v="ALIMENTACION DE EMPLEADOS CTA NUEVA"/>
    <s v="TRANSACCIONES DEL DIA 10/15/2018SPYRAL - GESTION ADMINISTRATIVA"/>
    <n v="8"/>
    <n v="0"/>
    <s v="MULTI PLAZA"/>
    <x v="2"/>
  </r>
  <r>
    <n v="44"/>
    <d v="2018-11-08T00:00:00"/>
    <x v="5"/>
    <x v="5"/>
    <x v="0"/>
    <s v="ADMINISTRACION DE SUCURSALES"/>
    <s v="NC ALIMENTACION DE EMPLEADOS NVA"/>
    <s v="TRANSACCIONES DEL DIA 11/08/2018SPYRAL - GESTION ADMINISTRATIVA"/>
    <n v="27.85"/>
    <n v="0"/>
    <s v="MULTI PLAZA"/>
    <x v="2"/>
  </r>
  <r>
    <n v="44"/>
    <d v="2018-11-19T00:00:00"/>
    <x v="5"/>
    <x v="5"/>
    <x v="0"/>
    <s v="ADMINISTRACION DE SUCURSALES"/>
    <s v="ALIMENTACION DE EMPLEADOS CTA NUEVA"/>
    <s v="TRANSACCIONES DEL DIA 11/19/2018SPYRAL - GESTION ADMINISTRATIVA"/>
    <n v="8"/>
    <n v="0"/>
    <s v="MULTI PLAZA"/>
    <x v="2"/>
  </r>
  <r>
    <n v="44"/>
    <d v="2018-12-31T00:00:00"/>
    <x v="1"/>
    <x v="1"/>
    <x v="0"/>
    <s v="ADMINISTRACION DE SUCURSALES"/>
    <s v="CIERRE DE ANIO FISCAL"/>
    <s v="CIERRE_DE_CTAS_NOMINALES"/>
    <n v="0"/>
    <n v="127.21"/>
    <s v="MULTI PLAZA"/>
    <x v="2"/>
  </r>
  <r>
    <n v="44"/>
    <d v="2018-06-05T00:00:00"/>
    <x v="2"/>
    <x v="2"/>
    <x v="0"/>
    <s v="CAJA"/>
    <s v="ALIMENTACION DE EMPLEADOS CTA NUEVA"/>
    <s v="TRANSACCIONES DEL DIA 06/05/2018SPYRAL - GESTION ADMINISTRATIVA"/>
    <n v="32"/>
    <n v="0"/>
    <s v="MULTI PLAZA"/>
    <x v="2"/>
  </r>
  <r>
    <n v="44"/>
    <d v="2018-06-06T00:00:00"/>
    <x v="2"/>
    <x v="2"/>
    <x v="0"/>
    <s v="CAJA"/>
    <s v="ALIMENTACION DE EMPLEADOS CTA NUEVA"/>
    <s v="TRANSACCIONES DEL DIA 06/06/2018SPYRAL - GESTION ADMINISTRATIVA"/>
    <n v="8"/>
    <n v="0"/>
    <s v="MULTI PLAZA"/>
    <x v="2"/>
  </r>
  <r>
    <n v="44"/>
    <d v="2018-06-18T00:00:00"/>
    <x v="2"/>
    <x v="2"/>
    <x v="0"/>
    <s v="CAJA"/>
    <s v="ALIMENTACION DE EMPLEADOS CTA NUEVA"/>
    <s v="TRANSACCIONES DEL DIA 06/18/2018SPYRAL - GESTION ADMINISTRATIVA"/>
    <n v="8"/>
    <n v="0"/>
    <s v="MULTI PLAZA"/>
    <x v="2"/>
  </r>
  <r>
    <n v="44"/>
    <d v="2018-06-20T00:00:00"/>
    <x v="2"/>
    <x v="2"/>
    <x v="0"/>
    <s v="CAJA"/>
    <s v="ALIMENTACION DE EMPLEADOS CTA NUEVA"/>
    <s v="TRANSACCIONES DEL DIA 06/20/2018SPYRAL - GESTION ADMINISTRATIVA"/>
    <n v="32"/>
    <n v="0"/>
    <s v="MULTI PLAZA"/>
    <x v="2"/>
  </r>
  <r>
    <n v="44"/>
    <d v="2018-06-21T00:00:00"/>
    <x v="2"/>
    <x v="2"/>
    <x v="0"/>
    <s v="CAJA"/>
    <s v="ALIMENTACION DE EMPLEADOS CTA NUEVA"/>
    <s v="TRANSACCIONES DEL DIA 06/21/2018SPYRAL - GESTION ADMINISTRATIVA"/>
    <n v="8"/>
    <n v="0"/>
    <s v="MULTI PLAZA"/>
    <x v="2"/>
  </r>
  <r>
    <n v="44"/>
    <d v="2018-06-26T00:00:00"/>
    <x v="2"/>
    <x v="2"/>
    <x v="0"/>
    <s v="CAJA"/>
    <s v="ALIMENTACION DE EMPLEADOS CTA NUEVA"/>
    <s v="TRANSACCIONES DEL DIA 06/26/2018SPYRAL - GESTION ADMINISTRATIVA"/>
    <n v="8"/>
    <n v="0"/>
    <s v="MULTI PLAZA"/>
    <x v="2"/>
  </r>
  <r>
    <n v="44"/>
    <d v="2018-07-03T00:00:00"/>
    <x v="6"/>
    <x v="6"/>
    <x v="0"/>
    <s v="CAJA"/>
    <s v="ALIMENTACION DE EMPLEADOS CTA NUEVA"/>
    <s v="TRANSACCIONES DEL DIA 07/03/2018SPYRAL - GESTION ADMINISTRATIVA"/>
    <n v="16"/>
    <n v="0"/>
    <s v="MULTI PLAZA"/>
    <x v="2"/>
  </r>
  <r>
    <n v="44"/>
    <d v="2018-07-06T00:00:00"/>
    <x v="6"/>
    <x v="6"/>
    <x v="0"/>
    <s v="CAJA"/>
    <s v="ALIMENTACION DE EMPLEADOS CTA NUEVA"/>
    <s v="TRANSACCIONES DEL DIA 07/06/2018SPYRAL - GESTION ADMINISTRATIVA"/>
    <n v="16"/>
    <n v="0"/>
    <s v="MULTI PLAZA"/>
    <x v="2"/>
  </r>
  <r>
    <n v="44"/>
    <d v="2018-07-20T00:00:00"/>
    <x v="6"/>
    <x v="6"/>
    <x v="0"/>
    <s v="CAJA"/>
    <s v="ALIMENTACION DE EMPLEADOS CTA NUEVA"/>
    <s v="TRANSACCIONES DEL DIA 07/20/2018SPYRAL - GESTION ADMINISTRATIVA"/>
    <n v="8"/>
    <n v="0"/>
    <s v="MULTI PLAZA"/>
    <x v="2"/>
  </r>
  <r>
    <n v="44"/>
    <d v="2018-07-24T00:00:00"/>
    <x v="6"/>
    <x v="6"/>
    <x v="0"/>
    <s v="CAJA"/>
    <s v="ALIMENTACION DE EMPLEADOS CTA NUEVA"/>
    <s v="TRANSACCIONES DEL DIA 07/24/2018SPYRAL - GESTION ADMINISTRATIVA"/>
    <n v="16"/>
    <n v="0"/>
    <s v="MULTI PLAZA"/>
    <x v="2"/>
  </r>
  <r>
    <n v="44"/>
    <d v="2018-08-02T00:00:00"/>
    <x v="3"/>
    <x v="3"/>
    <x v="0"/>
    <s v="CAJA"/>
    <s v="ALIMENTACION DE EMPLEADOS CTA NUEVA"/>
    <s v="TRANSACCIONES DEL DIA 08/02/2018SPYRAL - GESTION ADMINISTRATIVA"/>
    <n v="8"/>
    <n v="0"/>
    <s v="MULTI PLAZA"/>
    <x v="2"/>
  </r>
  <r>
    <n v="44"/>
    <d v="2018-08-06T00:00:00"/>
    <x v="3"/>
    <x v="3"/>
    <x v="0"/>
    <s v="CAJA"/>
    <s v="ALIMENTACION DE EMPLEADOS CTA NUEVA"/>
    <s v="TRANSACCIONES DEL DIA 08/06/2018SPYRAL - GESTION ADMINISTRATIVA"/>
    <n v="48"/>
    <n v="0"/>
    <s v="MULTI PLAZA"/>
    <x v="2"/>
  </r>
  <r>
    <n v="44"/>
    <d v="2018-08-17T00:00:00"/>
    <x v="3"/>
    <x v="3"/>
    <x v="0"/>
    <s v="CAJA"/>
    <s v="ALIMENTACION DE EMPLEADOS CTA NUEVA"/>
    <s v="TRANSACCIONES DEL DIA 08/17/2018SPYRAL - GESTION ADMINISTRATIVA"/>
    <n v="16"/>
    <n v="0"/>
    <s v="MULTI PLAZA"/>
    <x v="2"/>
  </r>
  <r>
    <n v="44"/>
    <d v="2018-08-22T00:00:00"/>
    <x v="3"/>
    <x v="3"/>
    <x v="0"/>
    <s v="CAJA"/>
    <s v="ALIMENTACION DE EMPLEADOS CTA NUEVA"/>
    <s v="TRANSACCIONES DEL DIA 08/22/2018SPYRAL - GESTION ADMINISTRATIVA"/>
    <n v="16"/>
    <n v="0"/>
    <s v="MULTI PLAZA"/>
    <x v="2"/>
  </r>
  <r>
    <n v="44"/>
    <d v="2018-08-28T00:00:00"/>
    <x v="3"/>
    <x v="3"/>
    <x v="0"/>
    <s v="CAJA"/>
    <s v="ALIMENTACION DE EMPLEADOS CTA NUEVA"/>
    <s v="TRANSACCIONES DEL DIA 08/28/2018SPYRAL - GESTION ADMINISTRATIVA"/>
    <n v="8"/>
    <n v="0"/>
    <s v="MULTI PLAZA"/>
    <x v="2"/>
  </r>
  <r>
    <n v="44"/>
    <d v="2018-09-07T00:00:00"/>
    <x v="4"/>
    <x v="4"/>
    <x v="0"/>
    <s v="CAJA"/>
    <s v="ALIMENTACION DE EMPLEADOS CTA NUEVA"/>
    <s v="TRANSACCIONES DEL DIA 09/07/2018SPYRAL - GESTION ADMINISTRATIVA"/>
    <n v="32"/>
    <n v="0"/>
    <s v="MULTI PLAZA"/>
    <x v="2"/>
  </r>
  <r>
    <n v="44"/>
    <d v="2018-09-12T00:00:00"/>
    <x v="4"/>
    <x v="4"/>
    <x v="0"/>
    <s v="CAJA"/>
    <s v="ALIMENTACION DE EMPLEADOS CTA NUEVA"/>
    <s v="TRANSACCIONES DEL DIA 09/12/2018SPYRAL - GESTION ADMINISTRATIVA"/>
    <n v="8"/>
    <n v="0"/>
    <s v="MULTI PLAZA"/>
    <x v="2"/>
  </r>
  <r>
    <n v="44"/>
    <d v="2018-09-18T00:00:00"/>
    <x v="4"/>
    <x v="4"/>
    <x v="0"/>
    <s v="CAJA"/>
    <s v="ALIMENTACION DE EMPLEADOS CTA NUEVA"/>
    <s v="TRANSACCIONES DEL DIA 09/18/2018SPYRAL - GESTION ADMINISTRATIVA"/>
    <n v="16"/>
    <n v="0"/>
    <s v="MULTI PLAZA"/>
    <x v="2"/>
  </r>
  <r>
    <n v="44"/>
    <d v="2018-09-24T00:00:00"/>
    <x v="4"/>
    <x v="4"/>
    <x v="0"/>
    <s v="CAJA"/>
    <s v="ALIMENTACION DE EMPLEADOS CTA NUEVA"/>
    <s v="TRANSACCIONES DEL DIA 09/24/2018SPYRAL - GESTION ADMINISTRATIVA"/>
    <n v="16"/>
    <n v="0"/>
    <s v="MULTI PLAZA"/>
    <x v="2"/>
  </r>
  <r>
    <n v="44"/>
    <d v="2018-09-25T00:00:00"/>
    <x v="4"/>
    <x v="4"/>
    <x v="0"/>
    <s v="CAJA"/>
    <s v="ALIMENTACION DE EMPLEADOS CTA NUEVA"/>
    <s v="TRANSACCIONES DEL DIA 09/25/2018SPYRAL - GESTION ADMINISTRATIVA"/>
    <n v="8"/>
    <n v="0"/>
    <s v="MULTI PLAZA"/>
    <x v="2"/>
  </r>
  <r>
    <n v="44"/>
    <d v="2018-10-02T00:00:00"/>
    <x v="0"/>
    <x v="0"/>
    <x v="0"/>
    <s v="CAJA"/>
    <s v="ALIMENTACION DE EMPLEADOS CTA NUEVA"/>
    <s v="TRANSACCIONES DEL DIA 10/02/2018SPYRAL - GESTION ADMINISTRATIVA"/>
    <n v="32"/>
    <n v="0"/>
    <s v="MULTI PLAZA"/>
    <x v="2"/>
  </r>
  <r>
    <n v="44"/>
    <d v="2018-10-03T00:00:00"/>
    <x v="0"/>
    <x v="0"/>
    <x v="0"/>
    <s v="CAJA"/>
    <s v="ALIMENTACION DE EMPLEADOS CTA NUEVA"/>
    <s v="TRANSACCIONES DEL DIA 10/03/2018SPYRAL - GESTION ADMINISTRATIVA"/>
    <n v="16"/>
    <n v="0"/>
    <s v="MULTI PLAZA"/>
    <x v="2"/>
  </r>
  <r>
    <n v="44"/>
    <d v="2018-10-08T00:00:00"/>
    <x v="0"/>
    <x v="0"/>
    <x v="0"/>
    <s v="CAJA"/>
    <s v="ALIMENTACION DE EMPLEADOS CTA NUEVA"/>
    <s v="TRANSACCIONES DEL DIA 10/08/2018SPYRAL - GESTION ADMINISTRATIVA"/>
    <n v="16"/>
    <n v="0"/>
    <s v="MULTI PLAZA"/>
    <x v="2"/>
  </r>
  <r>
    <n v="44"/>
    <d v="2018-10-09T00:00:00"/>
    <x v="0"/>
    <x v="0"/>
    <x v="0"/>
    <s v="CAJA"/>
    <s v="ALIMENTACION DE EMPLEADOS CTA NUEVA"/>
    <s v="TRANSACCIONES DEL DIA 10/09/2018SPYRAL - GESTION ADMINISTRATIVA"/>
    <n v="8"/>
    <n v="0"/>
    <s v="MULTI PLAZA"/>
    <x v="2"/>
  </r>
  <r>
    <n v="44"/>
    <d v="2018-10-15T00:00:00"/>
    <x v="0"/>
    <x v="0"/>
    <x v="0"/>
    <s v="CAJA"/>
    <s v="ALIMENTACION DE EMPLEADOS CTA NUEVA"/>
    <s v="TRANSACCIONES DEL DIA 10/15/2018SPYRAL - GESTION ADMINISTRATIVA"/>
    <n v="16"/>
    <n v="0"/>
    <s v="MULTI PLAZA"/>
    <x v="2"/>
  </r>
  <r>
    <n v="44"/>
    <d v="2018-10-19T00:00:00"/>
    <x v="0"/>
    <x v="0"/>
    <x v="0"/>
    <s v="CAJA"/>
    <s v="ALIMENTACION DE EMPLEADOS CTA NUEVA"/>
    <s v="TRANSACCIONES DEL DIA 10/19/2018SPYRAL - GESTION ADMINISTRATIVA"/>
    <n v="8"/>
    <n v="0"/>
    <s v="MULTI PLAZA"/>
    <x v="2"/>
  </r>
  <r>
    <n v="44"/>
    <d v="2018-10-22T00:00:00"/>
    <x v="0"/>
    <x v="0"/>
    <x v="0"/>
    <s v="CAJA"/>
    <s v="ALIMENTACION DE EMPLEADOS CTA NUEVA"/>
    <s v="TRANSACCIONES DEL DIA 10/22/2018SPYRAL - GESTION ADMINISTRATIVA"/>
    <n v="16"/>
    <n v="0"/>
    <s v="MULTI PLAZA"/>
    <x v="2"/>
  </r>
  <r>
    <n v="44"/>
    <d v="2018-10-24T00:00:00"/>
    <x v="0"/>
    <x v="0"/>
    <x v="0"/>
    <s v="CAJA"/>
    <s v="ALIMENTACION DE EMPLEADOS CTA NUEVA"/>
    <s v="TRANSACCIONES DEL DIA 10/24/2018SPYRAL - GESTION ADMINISTRATIVA"/>
    <n v="8"/>
    <n v="0"/>
    <s v="MULTI PLAZA"/>
    <x v="2"/>
  </r>
  <r>
    <n v="44"/>
    <d v="2018-10-26T00:00:00"/>
    <x v="0"/>
    <x v="0"/>
    <x v="0"/>
    <s v="CAJA"/>
    <s v="ALIMENTACION DE EMPLEADOS CTA NUEVA"/>
    <s v="TRANSACCIONES DEL DIA 10/26/2018SPYRAL - GESTION ADMINISTRATIVA"/>
    <n v="8"/>
    <n v="0"/>
    <s v="MULTI PLAZA"/>
    <x v="2"/>
  </r>
  <r>
    <n v="44"/>
    <d v="2018-11-08T00:00:00"/>
    <x v="5"/>
    <x v="5"/>
    <x v="0"/>
    <s v="CAJA"/>
    <s v="ALIMENTACION DE EMPLEADOS CTA NUEVA"/>
    <s v="TRANSACCIONES DEL DIA 11/08/2018SPYRAL - GESTION ADMINISTRATIVA"/>
    <n v="24"/>
    <n v="0"/>
    <s v="MULTI PLAZA"/>
    <x v="2"/>
  </r>
  <r>
    <n v="44"/>
    <d v="2018-11-14T00:00:00"/>
    <x v="5"/>
    <x v="5"/>
    <x v="0"/>
    <s v="CAJA"/>
    <s v="ALIMENTACION DE EMPLEADOS CTA NUEVA"/>
    <s v="TRANSACCIONES DEL DIA 11/14/2018SPYRAL - GESTION ADMINISTRATIVA"/>
    <n v="32"/>
    <n v="0"/>
    <s v="MULTI PLAZA"/>
    <x v="2"/>
  </r>
  <r>
    <n v="44"/>
    <d v="2018-11-15T00:00:00"/>
    <x v="5"/>
    <x v="5"/>
    <x v="0"/>
    <s v="CAJA"/>
    <s v="ALIMENTACION DE EMPLEADOS CTA NUEVA"/>
    <s v="TRANSACCIONES DEL DIA 11/15/2018SPYRAL - GESTION ADMINISTRATIVA"/>
    <n v="24"/>
    <n v="0"/>
    <s v="MULTI PLAZA"/>
    <x v="2"/>
  </r>
  <r>
    <n v="44"/>
    <d v="2018-11-19T00:00:00"/>
    <x v="5"/>
    <x v="5"/>
    <x v="0"/>
    <s v="CAJA"/>
    <s v="ALIMENTACION DE EMPLEADOS CTA NUEVA"/>
    <s v="TRANSACCIONES DEL DIA 11/19/2018SPYRAL - GESTION ADMINISTRATIVA"/>
    <n v="16"/>
    <n v="0"/>
    <s v="MULTI PLAZA"/>
    <x v="2"/>
  </r>
  <r>
    <n v="44"/>
    <d v="2018-11-20T00:00:00"/>
    <x v="5"/>
    <x v="5"/>
    <x v="0"/>
    <s v="CAJA"/>
    <s v="ALIMENTACION DE EMPLEADOS CTA NUEVA"/>
    <s v="TRANSACCIONES DEL DIA 11/20/2018SPYRAL - GESTION ADMINISTRATIVA"/>
    <n v="16"/>
    <n v="0"/>
    <s v="MULTI PLAZA"/>
    <x v="2"/>
  </r>
  <r>
    <n v="44"/>
    <d v="2018-11-27T00:00:00"/>
    <x v="5"/>
    <x v="5"/>
    <x v="0"/>
    <s v="CAJA"/>
    <s v="ALIMENTACION DE EMPLEADOS CTA NUEVA"/>
    <s v="TRANSACCIONES DEL DIA 11/27/2018SPYRAL - GESTION ADMINISTRATIVA"/>
    <n v="8"/>
    <n v="0"/>
    <s v="MULTI PLAZA"/>
    <x v="2"/>
  </r>
  <r>
    <n v="44"/>
    <d v="2018-12-05T00:00:00"/>
    <x v="1"/>
    <x v="1"/>
    <x v="0"/>
    <s v="CAJA"/>
    <s v="ALIMENTACION DE EMPLEADOS CTA NUEVA"/>
    <s v="TRANSACCIONES DEL DIA 12/05/2018SPYRAL - GESTION ADMINISTRATIVA"/>
    <n v="24"/>
    <n v="0"/>
    <s v="MULTI PLAZA"/>
    <x v="2"/>
  </r>
  <r>
    <n v="44"/>
    <d v="2018-12-06T00:00:00"/>
    <x v="1"/>
    <x v="1"/>
    <x v="0"/>
    <s v="CAJA"/>
    <s v="ALIMENTACION DE EMPLEADOS CTA NUEVA"/>
    <s v="TRANSACCIONES DEL DIA 12/06/2018SPYRAL - GESTION ADMINISTRATIVA"/>
    <n v="8"/>
    <n v="0"/>
    <s v="MULTI PLAZA"/>
    <x v="2"/>
  </r>
  <r>
    <n v="44"/>
    <d v="2018-12-11T00:00:00"/>
    <x v="1"/>
    <x v="1"/>
    <x v="0"/>
    <s v="CAJA"/>
    <s v="ALIMENTACION DE EMPLEADOS CTA NUEVA"/>
    <s v="TRANSACCIONES DEL DIA 12/11/2018SPYRAL - GESTION ADMINISTRATIVA"/>
    <n v="24"/>
    <n v="0"/>
    <s v="MULTI PLAZA"/>
    <x v="2"/>
  </r>
  <r>
    <n v="44"/>
    <d v="2018-12-13T00:00:00"/>
    <x v="1"/>
    <x v="1"/>
    <x v="0"/>
    <s v="CAJA"/>
    <s v="ALIMENTACION DE EMPLEADOS CTA NUEVA"/>
    <s v="TRANSACCIONES DEL DIA 12/13/2018SPYRAL - GESTION ADMINISTRATIVA"/>
    <n v="16"/>
    <n v="0"/>
    <s v="MULTI PLAZA"/>
    <x v="2"/>
  </r>
  <r>
    <n v="44"/>
    <d v="2018-12-14T00:00:00"/>
    <x v="1"/>
    <x v="1"/>
    <x v="0"/>
    <s v="CAJA"/>
    <s v="ALIMENTACION DE EMPLEADOS CTA NUEVA"/>
    <s v="TRANSACCIONES DEL DIA 12/14/2018SPYRAL - GESTION ADMINISTRATIVA"/>
    <n v="16"/>
    <n v="0"/>
    <s v="MULTI PLAZA"/>
    <x v="2"/>
  </r>
  <r>
    <n v="44"/>
    <d v="2018-12-17T00:00:00"/>
    <x v="1"/>
    <x v="1"/>
    <x v="0"/>
    <s v="CAJA"/>
    <s v="ALIMENTACION DE EMPLEADOS CTA NUEVA"/>
    <s v="TRANSACCIONES DEL DIA 12/17/2018SPYRAL - GESTION ADMINISTRATIVA"/>
    <n v="8"/>
    <n v="0"/>
    <s v="MULTI PLAZA"/>
    <x v="2"/>
  </r>
  <r>
    <n v="44"/>
    <d v="2018-12-21T00:00:00"/>
    <x v="1"/>
    <x v="1"/>
    <x v="0"/>
    <s v="CAJA"/>
    <s v="ALIMENTACION DE EMPLEADOS CTA NUEVA"/>
    <s v="TRANSACCIONES DEL DIA 12/21/2018SPYRAL - GESTION ADMINISTRATIVA"/>
    <n v="72"/>
    <n v="0"/>
    <s v="MULTI PLAZA"/>
    <x v="2"/>
  </r>
  <r>
    <n v="44"/>
    <d v="2018-12-22T00:00:00"/>
    <x v="1"/>
    <x v="1"/>
    <x v="0"/>
    <s v="CAJA"/>
    <s v="ALIMENTACION DE EMPLEADOS CTA NUEVA"/>
    <s v="TRANSACCIONES DEL DIA 12/22/2018SPYRAL - GESTION ADMINISTRATIVA"/>
    <n v="16"/>
    <n v="0"/>
    <s v="MULTI PLAZA"/>
    <x v="2"/>
  </r>
  <r>
    <n v="44"/>
    <d v="2018-12-24T00:00:00"/>
    <x v="1"/>
    <x v="1"/>
    <x v="0"/>
    <s v="CAJA"/>
    <s v="ALIMENTACION DE EMPLEADOS CTA NUEVA"/>
    <s v="TRANSACCIONES DEL DIA 12/24/2018SPYRAL - GESTION ADMINISTRATIVA"/>
    <n v="16"/>
    <n v="0"/>
    <s v="MULTI PLAZA"/>
    <x v="2"/>
  </r>
  <r>
    <n v="44"/>
    <d v="2018-12-28T00:00:00"/>
    <x v="1"/>
    <x v="1"/>
    <x v="0"/>
    <s v="CAJA"/>
    <s v="ALIMENTACION DE EMPLEADOS CTA NUEVA"/>
    <s v="TRANSACCIONES DEL DIA 12/28/2018SPYRAL - GESTION ADMINISTRATIVA"/>
    <n v="16"/>
    <n v="0"/>
    <s v="MULTI PLAZA"/>
    <x v="2"/>
  </r>
  <r>
    <n v="44"/>
    <d v="2018-12-31T00:00:00"/>
    <x v="1"/>
    <x v="1"/>
    <x v="0"/>
    <s v="CAJA"/>
    <s v="CIERRE DE ANIO FISCAL"/>
    <s v="CIERRE_DE_CTAS_NOMINALES"/>
    <n v="0"/>
    <n v="1424"/>
    <s v="MULTI PLAZA"/>
    <x v="2"/>
  </r>
  <r>
    <n v="44"/>
    <d v="2018-06-28T00:00:00"/>
    <x v="2"/>
    <x v="2"/>
    <x v="0"/>
    <s v="SERVICIOS PERSONALES"/>
    <s v="ALIMENTACION DE EMPLEADOS CTA NUEVA"/>
    <s v="TRANSACCIONES DEL DIA 06/28/2018SPYRAL - GESTION ADMINISTRATIVA"/>
    <n v="8"/>
    <n v="0"/>
    <s v="MULTI PLAZA"/>
    <x v="2"/>
  </r>
  <r>
    <n v="44"/>
    <d v="2018-07-17T00:00:00"/>
    <x v="6"/>
    <x v="6"/>
    <x v="0"/>
    <s v="SERVICIOS PERSONALES"/>
    <s v="ALIMENTACION DE EMPLEADOS CTA NUEVA"/>
    <s v="TRANSACCIONES DEL DIA 07/17/2018SPYRAL - GESTION ADMINISTRATIVA"/>
    <n v="8"/>
    <n v="0"/>
    <s v="MULTI PLAZA"/>
    <x v="2"/>
  </r>
  <r>
    <n v="44"/>
    <d v="2018-10-09T00:00:00"/>
    <x v="0"/>
    <x v="0"/>
    <x v="0"/>
    <s v="SERVICIOS PERSONALES"/>
    <s v="ALIMENTACION DE EMPLEADOS CTA NUEVA"/>
    <s v="TRANSACCIONES DEL DIA 10/09/2018SPYRAL - GESTION ADMINISTRATIVA"/>
    <n v="8"/>
    <n v="0"/>
    <s v="MULTI PLAZA"/>
    <x v="2"/>
  </r>
  <r>
    <n v="44"/>
    <d v="2018-10-15T00:00:00"/>
    <x v="0"/>
    <x v="0"/>
    <x v="0"/>
    <s v="SERVICIOS PERSONALES"/>
    <s v="ALIMENTACION DE EMPLEADOS CTA NUEVA"/>
    <s v="TRANSACCIONES DEL DIA 10/15/2018SPYRAL - GESTION ADMINISTRATIVA"/>
    <n v="8"/>
    <n v="0"/>
    <s v="MULTI PLAZA"/>
    <x v="2"/>
  </r>
  <r>
    <n v="44"/>
    <d v="2018-11-30T00:00:00"/>
    <x v="5"/>
    <x v="5"/>
    <x v="0"/>
    <s v="SERVICIOS PERSONALES"/>
    <s v="ALIMENTACION DE EMPLEADOS CTA NUEVA"/>
    <s v="TRANSACCIONES DEL DIA 11/30/2018SPYRAL - GESTION ADMINISTRATIVA"/>
    <n v="8"/>
    <n v="0"/>
    <s v="MULTI PLAZA"/>
    <x v="2"/>
  </r>
  <r>
    <n v="44"/>
    <d v="2018-12-31T00:00:00"/>
    <x v="1"/>
    <x v="1"/>
    <x v="0"/>
    <s v="SERVICIOS PERSONALES"/>
    <s v="CIERRE DE ANIO FISCAL"/>
    <s v="CIERRE_DE_CTAS_NOMINALES"/>
    <n v="0"/>
    <n v="104"/>
    <s v="MULTI PLAZA"/>
    <x v="2"/>
  </r>
  <r>
    <n v="46"/>
    <d v="2018-08-17T00:00:00"/>
    <x v="3"/>
    <x v="3"/>
    <x v="0"/>
    <s v="ADMINISTRACION DE SUCURSALES"/>
    <s v="NC ALIMENTACION DE EMPLEADOS NVA"/>
    <s v="TRANSACCIONES DEL DIA 08/17/2018SPYRAL - GESTION ADMINISTRATIVA"/>
    <n v="27.47"/>
    <n v="0"/>
    <s v="TERMINAL DE ALBROOK"/>
    <x v="2"/>
  </r>
  <r>
    <n v="46"/>
    <d v="2018-10-02T00:00:00"/>
    <x v="0"/>
    <x v="0"/>
    <x v="0"/>
    <s v="ADMINISTRACION DE SUCURSALES"/>
    <s v="ALIMENTACION DE EMPLEADOS CTA NUEVA"/>
    <s v="TRANSACCIONES DEL DIA 10/02/2018SPYRAL - GESTION ADMINISTRATIVA"/>
    <n v="8"/>
    <n v="0"/>
    <s v="TERMINAL DE ALBROOK"/>
    <x v="2"/>
  </r>
  <r>
    <n v="46"/>
    <d v="2018-10-16T00:00:00"/>
    <x v="0"/>
    <x v="0"/>
    <x v="0"/>
    <s v="ADMINISTRACION DE SUCURSALES"/>
    <s v="NC ALIMENTACION DE EMPLEADOS NVA"/>
    <s v="TRANSACCIONES DEL DIA 10/16/2018SPYRAL - GESTION ADMINISTRATIVA"/>
    <n v="47.58"/>
    <n v="0"/>
    <s v="TERMINAL DE ALBROOK"/>
    <x v="2"/>
  </r>
  <r>
    <n v="46"/>
    <d v="2018-12-31T00:00:00"/>
    <x v="1"/>
    <x v="1"/>
    <x v="0"/>
    <s v="ADMINISTRACION DE SUCURSALES"/>
    <s v="CIERRE DE ANIO FISCAL"/>
    <s v="CIERRE_DE_CTAS_NOMINALES"/>
    <n v="0"/>
    <n v="123.05"/>
    <s v="TERMINAL DE ALBROOK"/>
    <x v="2"/>
  </r>
  <r>
    <n v="46"/>
    <d v="2018-06-01T00:00:00"/>
    <x v="2"/>
    <x v="2"/>
    <x v="0"/>
    <s v="CAJA"/>
    <s v="ALIMENTACION DE EMPLEADOS CTA NUEVA"/>
    <s v="TRANSACCIONES DEL DIA 06/01/2018SPYRAL - GESTION ADMINISTRATIVA"/>
    <n v="24"/>
    <n v="0"/>
    <s v="TERMINAL DE ALBROOK"/>
    <x v="2"/>
  </r>
  <r>
    <n v="46"/>
    <d v="2018-06-02T00:00:00"/>
    <x v="2"/>
    <x v="2"/>
    <x v="0"/>
    <s v="CAJA"/>
    <s v="ALIMENTACION DE EMPLEADOS CTA NUEVA"/>
    <s v="TRANSACCIONES DEL DIA 06/02/2018SPYRAL - GESTION ADMINISTRATIVA"/>
    <n v="8"/>
    <n v="0"/>
    <s v="TERMINAL DE ALBROOK"/>
    <x v="2"/>
  </r>
  <r>
    <n v="46"/>
    <d v="2018-06-06T00:00:00"/>
    <x v="2"/>
    <x v="2"/>
    <x v="0"/>
    <s v="CAJA"/>
    <s v="ALIMENTACION DE EMPLEADOS CTA NUEVA"/>
    <s v="TRANSACCIONES DEL DIA 06/06/2018SPYRAL - GESTION ADMINISTRATIVA"/>
    <n v="8"/>
    <n v="0"/>
    <s v="TERMINAL DE ALBROOK"/>
    <x v="2"/>
  </r>
  <r>
    <n v="46"/>
    <d v="2018-06-15T00:00:00"/>
    <x v="2"/>
    <x v="2"/>
    <x v="0"/>
    <s v="CAJA"/>
    <s v="ALIMENTACION DE EMPLEADOS CTA NUEVA"/>
    <s v="TRANSACCIONES DEL DIA 06/15/2018SPYRAL - GESTION ADMINISTRATIVA"/>
    <n v="8"/>
    <n v="0"/>
    <s v="TERMINAL DE ALBROOK"/>
    <x v="2"/>
  </r>
  <r>
    <n v="46"/>
    <d v="2018-06-18T00:00:00"/>
    <x v="2"/>
    <x v="2"/>
    <x v="0"/>
    <s v="CAJA"/>
    <s v="ALIMENTACION DE EMPLEADOS CTA NUEVA"/>
    <s v="TRANSACCIONES DEL DIA 06/18/2018SPYRAL - GESTION ADMINISTRATIVA"/>
    <n v="24"/>
    <n v="0"/>
    <s v="TERMINAL DE ALBROOK"/>
    <x v="2"/>
  </r>
  <r>
    <n v="46"/>
    <d v="2018-06-20T00:00:00"/>
    <x v="2"/>
    <x v="2"/>
    <x v="0"/>
    <s v="CAJA"/>
    <s v="ALIMENTACION DE EMPLEADOS CTA NUEVA"/>
    <s v="TRANSACCIONES DEL DIA 06/20/2018SPYRAL - GESTION ADMINISTRATIVA"/>
    <n v="8"/>
    <n v="0"/>
    <s v="TERMINAL DE ALBROOK"/>
    <x v="2"/>
  </r>
  <r>
    <n v="46"/>
    <d v="2018-07-03T00:00:00"/>
    <x v="6"/>
    <x v="6"/>
    <x v="0"/>
    <s v="CAJA"/>
    <s v="ALIMENTACION DE EMPLEADOS CTA NUEVA"/>
    <s v="TRANSACCIONES DEL DIA 07/03/2018SPYRAL - GESTION ADMINISTRATIVA"/>
    <n v="32"/>
    <n v="0"/>
    <s v="TERMINAL DE ALBROOK"/>
    <x v="2"/>
  </r>
  <r>
    <n v="46"/>
    <d v="2018-07-04T00:00:00"/>
    <x v="6"/>
    <x v="6"/>
    <x v="0"/>
    <s v="CAJA"/>
    <s v="ALIMENTACION DE EMPLEADOS CTA NUEVA"/>
    <s v="TRANSACCIONES DEL DIA 07/04/2018SPYRAL - GESTION ADMINISTRATIVA"/>
    <n v="16"/>
    <n v="0"/>
    <s v="TERMINAL DE ALBROOK"/>
    <x v="2"/>
  </r>
  <r>
    <n v="46"/>
    <d v="2018-07-16T00:00:00"/>
    <x v="6"/>
    <x v="6"/>
    <x v="0"/>
    <s v="CAJA"/>
    <s v="ALIMENTACION DE EMPLEADOS CTA NUEVA"/>
    <s v="TRANSACCIONES DEL DIA 07/16/2018SPYRAL - GESTION ADMINISTRATIVA"/>
    <n v="16"/>
    <n v="0"/>
    <s v="TERMINAL DE ALBROOK"/>
    <x v="2"/>
  </r>
  <r>
    <n v="46"/>
    <d v="2018-07-17T00:00:00"/>
    <x v="6"/>
    <x v="6"/>
    <x v="0"/>
    <s v="CAJA"/>
    <s v="ALIMENTACION DE EMPLEADOS CTA NUEVA"/>
    <s v="TRANSACCIONES DEL DIA 07/17/2018SPYRAL - GESTION ADMINISTRATIVA"/>
    <n v="8"/>
    <n v="0"/>
    <s v="TERMINAL DE ALBROOK"/>
    <x v="2"/>
  </r>
  <r>
    <n v="46"/>
    <d v="2018-07-20T00:00:00"/>
    <x v="6"/>
    <x v="6"/>
    <x v="0"/>
    <s v="CAJA"/>
    <s v="ALIMENTACION DE EMPLEADOS CTA NUEVA"/>
    <s v="TRANSACCIONES DEL DIA 07/20/2018SPYRAL - GESTION ADMINISTRATIVA"/>
    <n v="16"/>
    <n v="0"/>
    <s v="TERMINAL DE ALBROOK"/>
    <x v="2"/>
  </r>
  <r>
    <n v="46"/>
    <d v="2018-07-27T00:00:00"/>
    <x v="6"/>
    <x v="6"/>
    <x v="0"/>
    <s v="CAJA"/>
    <s v="ALIMENTACION DE EMPLEADOS CTA NUEVA"/>
    <s v="TRANSACCIONES DEL DIA 07/27/2018SPYRAL - GESTION ADMINISTRATIVA"/>
    <n v="8"/>
    <n v="0"/>
    <s v="TERMINAL DE ALBROOK"/>
    <x v="2"/>
  </r>
  <r>
    <n v="46"/>
    <d v="2018-07-28T00:00:00"/>
    <x v="6"/>
    <x v="6"/>
    <x v="0"/>
    <s v="CAJA"/>
    <s v="ALIMENTACION DE EMPLEADOS CTA NUEVA"/>
    <s v="TRANSACCIONES DEL DIA 07/28/2018SPYRAL - GESTION ADMINISTRATIVA"/>
    <n v="8"/>
    <n v="0"/>
    <s v="TERMINAL DE ALBROOK"/>
    <x v="2"/>
  </r>
  <r>
    <n v="46"/>
    <d v="2018-08-07T00:00:00"/>
    <x v="3"/>
    <x v="3"/>
    <x v="0"/>
    <s v="CAJA"/>
    <s v="ALIMENTACION DE EMPLEADOS CTA NUEVA"/>
    <s v="TRANSACCIONES DEL DIA 08/07/2018SPYRAL - GESTION ADMINISTRATIVA"/>
    <n v="56"/>
    <n v="0"/>
    <s v="TERMINAL DE ALBROOK"/>
    <x v="2"/>
  </r>
  <r>
    <n v="46"/>
    <d v="2018-08-09T00:00:00"/>
    <x v="3"/>
    <x v="3"/>
    <x v="0"/>
    <s v="CAJA"/>
    <s v="ALIMENTACION DE EMPLEADOS CTA NUEVA"/>
    <s v="TRANSACCIONES DEL DIA 08/09/2018SPYRAL - GESTION ADMINISTRATIVA"/>
    <n v="16"/>
    <n v="0"/>
    <s v="TERMINAL DE ALBROOK"/>
    <x v="2"/>
  </r>
  <r>
    <n v="46"/>
    <d v="2018-08-17T00:00:00"/>
    <x v="3"/>
    <x v="3"/>
    <x v="0"/>
    <s v="CAJA"/>
    <s v="ALIMENTACION DE EMPLEADOS CTA NUEVA"/>
    <s v="TRANSACCIONES DEL DIA 08/17/2018SPYRAL - GESTION ADMINISTRATIVA"/>
    <n v="48"/>
    <n v="0"/>
    <s v="TERMINAL DE ALBROOK"/>
    <x v="2"/>
  </r>
  <r>
    <n v="46"/>
    <d v="2018-08-20T00:00:00"/>
    <x v="3"/>
    <x v="3"/>
    <x v="0"/>
    <s v="CAJA"/>
    <s v="ALIMENTACION DE EMPLEADOS CTA NUEVA"/>
    <s v="TRANSACCIONES DEL DIA 08/20/2018SPYRAL - GESTION ADMINISTRATIVA"/>
    <n v="32"/>
    <n v="0"/>
    <s v="TERMINAL DE ALBROOK"/>
    <x v="2"/>
  </r>
  <r>
    <n v="46"/>
    <d v="2018-08-21T00:00:00"/>
    <x v="3"/>
    <x v="3"/>
    <x v="0"/>
    <s v="CAJA"/>
    <s v="ALIMENTACION DE EMPLEADOS CTA NUEVA"/>
    <s v="TRANSACCIONES DEL DIA 08/21/2018SPYRAL - GESTION ADMINISTRATIVA"/>
    <n v="8"/>
    <n v="0"/>
    <s v="TERMINAL DE ALBROOK"/>
    <x v="2"/>
  </r>
  <r>
    <n v="46"/>
    <d v="2018-08-23T00:00:00"/>
    <x v="3"/>
    <x v="3"/>
    <x v="0"/>
    <s v="CAJA"/>
    <s v="ALIMENTACION DE EMPLEADOS CTA NUEVA"/>
    <s v="TRANSACCIONES DEL DIA 08/23/2018SPYRAL - GESTION ADMINISTRATIVA"/>
    <n v="8"/>
    <n v="0"/>
    <s v="TERMINAL DE ALBROOK"/>
    <x v="2"/>
  </r>
  <r>
    <n v="46"/>
    <d v="2018-08-24T00:00:00"/>
    <x v="3"/>
    <x v="3"/>
    <x v="0"/>
    <s v="CAJA"/>
    <s v="ALIMENTACION DE EMPLEADOS CTA NUEVA"/>
    <s v="TRANSACCIONES DEL DIA 08/24/2018SPYRAL - GESTION ADMINISTRATIVA"/>
    <n v="16"/>
    <n v="0"/>
    <s v="TERMINAL DE ALBROOK"/>
    <x v="2"/>
  </r>
  <r>
    <n v="46"/>
    <d v="2018-09-03T00:00:00"/>
    <x v="4"/>
    <x v="4"/>
    <x v="0"/>
    <s v="CAJA"/>
    <s v="ALIMENTACION DE EMPLEADOS CTA NUEVA"/>
    <s v="TRANSACCIONES DEL DIA 09/03/2018SPYRAL - GESTION ADMINISTRATIVA"/>
    <n v="8"/>
    <n v="0"/>
    <s v="TERMINAL DE ALBROOK"/>
    <x v="2"/>
  </r>
  <r>
    <n v="46"/>
    <d v="2018-09-05T00:00:00"/>
    <x v="4"/>
    <x v="4"/>
    <x v="0"/>
    <s v="CAJA"/>
    <s v="ALIMENTACION DE EMPLEADOS CTA NUEVA"/>
    <s v="TRANSACCIONES DEL DIA 09/05/2018SPYRAL - GESTION ADMINISTRATIVA"/>
    <n v="24"/>
    <n v="0"/>
    <s v="TERMINAL DE ALBROOK"/>
    <x v="2"/>
  </r>
  <r>
    <n v="46"/>
    <d v="2018-09-08T00:00:00"/>
    <x v="4"/>
    <x v="4"/>
    <x v="0"/>
    <s v="CAJA"/>
    <s v="ALIMENTACION DE EMPLEADOS CTA NUEVA"/>
    <s v="TRANSACCIONES DEL DIA 09/08/2018SPYRAL - GESTION ADMINISTRATIVA"/>
    <n v="8"/>
    <n v="0"/>
    <s v="TERMINAL DE ALBROOK"/>
    <x v="2"/>
  </r>
  <r>
    <n v="46"/>
    <d v="2018-09-10T00:00:00"/>
    <x v="4"/>
    <x v="4"/>
    <x v="0"/>
    <s v="CAJA"/>
    <s v="ALIMENTACION DE EMPLEADOS CTA NUEVA"/>
    <s v="TRANSACCIONES DEL DIA 09/10/2018SPYRAL - GESTION ADMINISTRATIVA"/>
    <n v="8"/>
    <n v="0"/>
    <s v="TERMINAL DE ALBROOK"/>
    <x v="2"/>
  </r>
  <r>
    <n v="46"/>
    <d v="2018-09-17T00:00:00"/>
    <x v="4"/>
    <x v="4"/>
    <x v="0"/>
    <s v="CAJA"/>
    <s v="ALIMENTACION DE EMPLEADOS CTA NUEVA"/>
    <s v="TRANSACCIONES DEL DIA 09/17/2018SPYRAL - GESTION ADMINISTRATIVA"/>
    <n v="24"/>
    <n v="0"/>
    <s v="TERMINAL DE ALBROOK"/>
    <x v="2"/>
  </r>
  <r>
    <n v="46"/>
    <d v="2018-09-20T00:00:00"/>
    <x v="4"/>
    <x v="4"/>
    <x v="0"/>
    <s v="CAJA"/>
    <s v="ALIMENTACION DE EMPLEADOS CTA NUEVA"/>
    <s v="TRANSACCIONES DEL DIA 09/20/2018SPYRAL - GESTION ADMINISTRATIVA"/>
    <n v="16"/>
    <n v="0"/>
    <s v="TERMINAL DE ALBROOK"/>
    <x v="2"/>
  </r>
  <r>
    <n v="46"/>
    <d v="2018-10-01T00:00:00"/>
    <x v="0"/>
    <x v="0"/>
    <x v="0"/>
    <s v="CAJA"/>
    <s v="ALIMENTACION DE EMPLEADOS CTA NUEVA"/>
    <s v="TRANSACCIONES DEL DIA 10/01/2018SPYRAL - GESTION ADMINISTRATIVA"/>
    <n v="8"/>
    <n v="0"/>
    <s v="TERMINAL DE ALBROOK"/>
    <x v="2"/>
  </r>
  <r>
    <n v="46"/>
    <d v="2018-10-02T00:00:00"/>
    <x v="0"/>
    <x v="0"/>
    <x v="0"/>
    <s v="CAJA"/>
    <s v="ALIMENTACION DE EMPLEADOS CTA NUEVA"/>
    <s v="TRANSACCIONES DEL DIA 10/02/2018SPYRAL - GESTION ADMINISTRATIVA"/>
    <n v="24"/>
    <n v="0"/>
    <s v="TERMINAL DE ALBROOK"/>
    <x v="2"/>
  </r>
  <r>
    <n v="46"/>
    <d v="2018-10-03T00:00:00"/>
    <x v="0"/>
    <x v="0"/>
    <x v="0"/>
    <s v="CAJA"/>
    <s v="ALIMENTACION DE EMPLEADOS CTA NUEVA"/>
    <s v="TRANSACCIONES DEL DIA 10/03/2018SPYRAL - GESTION ADMINISTRATIVA"/>
    <n v="24"/>
    <n v="0"/>
    <s v="TERMINAL DE ALBROOK"/>
    <x v="2"/>
  </r>
  <r>
    <n v="46"/>
    <d v="2018-10-15T00:00:00"/>
    <x v="0"/>
    <x v="0"/>
    <x v="0"/>
    <s v="CAJA"/>
    <s v="ALIMENTACION DE EMPLEADOS CTA NUEVA"/>
    <s v="TRANSACCIONES DEL DIA 10/15/2018SPYRAL - GESTION ADMINISTRATIVA"/>
    <n v="40"/>
    <n v="0"/>
    <s v="TERMINAL DE ALBROOK"/>
    <x v="2"/>
  </r>
  <r>
    <n v="46"/>
    <d v="2018-10-18T00:00:00"/>
    <x v="0"/>
    <x v="0"/>
    <x v="0"/>
    <s v="CAJA"/>
    <s v="ALIMENTACION DE EMPLEADOS CTA NUEVA"/>
    <s v="TRANSACCIONES DEL DIA 10/18/2018SPYRAL - GESTION ADMINISTRATIVA"/>
    <n v="40"/>
    <n v="0"/>
    <s v="TERMINAL DE ALBROOK"/>
    <x v="2"/>
  </r>
  <r>
    <n v="46"/>
    <d v="2018-10-29T00:00:00"/>
    <x v="0"/>
    <x v="0"/>
    <x v="0"/>
    <s v="CAJA"/>
    <s v="ALIMENTACION DE EMPLEADOS CTA NUEVA"/>
    <s v="TRANSACCIONES DEL DIA 10/29/2018SPYRAL - GESTION ADMINISTRATIVA"/>
    <n v="8"/>
    <n v="0"/>
    <s v="TERMINAL DE ALBROOK"/>
    <x v="2"/>
  </r>
  <r>
    <n v="46"/>
    <d v="2018-11-01T00:00:00"/>
    <x v="5"/>
    <x v="5"/>
    <x v="0"/>
    <s v="CAJA"/>
    <s v="ALIMENTACION DE EMPLEADOS CTA NUEVA"/>
    <s v="TRANSACCIONES DEL DIA 11/01/2018SPYRAL - GESTION ADMINISTRATIVA"/>
    <n v="24"/>
    <n v="0"/>
    <s v="TERMINAL DE ALBROOK"/>
    <x v="2"/>
  </r>
  <r>
    <n v="46"/>
    <d v="2018-11-02T00:00:00"/>
    <x v="5"/>
    <x v="5"/>
    <x v="0"/>
    <s v="CAJA"/>
    <s v="ALIMENTACION DE EMPLEADOS CTA NUEVA"/>
    <s v="TRANSACCIONES DEL DIA 11/02/2018SPYRAL - GESTION ADMINISTRATIVA"/>
    <n v="40"/>
    <n v="0"/>
    <s v="TERMINAL DE ALBROOK"/>
    <x v="2"/>
  </r>
  <r>
    <n v="46"/>
    <d v="2018-11-06T00:00:00"/>
    <x v="5"/>
    <x v="5"/>
    <x v="0"/>
    <s v="CAJA"/>
    <s v="ALIMENTACION DE EMPLEADOS CTA NUEVA"/>
    <s v="TRANSACCIONES DEL DIA 11/06/2018SPYRAL - GESTION ADMINISTRATIVA"/>
    <n v="8"/>
    <n v="0"/>
    <s v="TERMINAL DE ALBROOK"/>
    <x v="2"/>
  </r>
  <r>
    <n v="46"/>
    <d v="2018-11-07T00:00:00"/>
    <x v="5"/>
    <x v="5"/>
    <x v="0"/>
    <s v="CAJA"/>
    <s v="ALIMENTACION DE EMPLEADOS CTA NUEVA"/>
    <s v="TRANSACCIONES DEL DIA 11/07/2018SPYRAL - GESTION ADMINISTRATIVA"/>
    <n v="16"/>
    <n v="0"/>
    <s v="TERMINAL DE ALBROOK"/>
    <x v="2"/>
  </r>
  <r>
    <n v="46"/>
    <d v="2018-11-12T00:00:00"/>
    <x v="5"/>
    <x v="5"/>
    <x v="0"/>
    <s v="CAJA"/>
    <s v="ALIMENTACION DE EMPLEADOS CTA NUEVA"/>
    <s v="TRANSACCIONES DEL DIA 11/12/2018SPYRAL - GESTION ADMINISTRATIVA"/>
    <n v="24"/>
    <n v="0"/>
    <s v="TERMINAL DE ALBROOK"/>
    <x v="2"/>
  </r>
  <r>
    <n v="46"/>
    <d v="2018-11-13T00:00:00"/>
    <x v="5"/>
    <x v="5"/>
    <x v="0"/>
    <s v="CAJA"/>
    <s v="ALIMENTACION DE EMPLEADOS CTA NUEVA"/>
    <s v="TRANSACCIONES DEL DIA 11/13/2018SPYRAL - GESTION ADMINISTRATIVA"/>
    <n v="24"/>
    <n v="0"/>
    <s v="TERMINAL DE ALBROOK"/>
    <x v="2"/>
  </r>
  <r>
    <n v="46"/>
    <d v="2018-11-14T00:00:00"/>
    <x v="5"/>
    <x v="5"/>
    <x v="0"/>
    <s v="CAJA"/>
    <s v="ALIMENTACION DE EMPLEADOS CTA NUEVA"/>
    <s v="TRANSACCIONES DEL DIA 11/14/2018SPYRAL - GESTION ADMINISTRATIVA"/>
    <n v="16"/>
    <n v="0"/>
    <s v="TERMINAL DE ALBROOK"/>
    <x v="2"/>
  </r>
  <r>
    <n v="46"/>
    <d v="2018-11-16T00:00:00"/>
    <x v="5"/>
    <x v="5"/>
    <x v="0"/>
    <s v="CAJA"/>
    <s v="ALIMENTACION DE EMPLEADOS CTA NUEVA"/>
    <s v="TRANSACCIONES DEL DIA 11/16/2018SPYRAL - GESTION ADMINISTRATIVA"/>
    <n v="40"/>
    <n v="0"/>
    <s v="TERMINAL DE ALBROOK"/>
    <x v="2"/>
  </r>
  <r>
    <n v="46"/>
    <d v="2018-11-19T00:00:00"/>
    <x v="5"/>
    <x v="5"/>
    <x v="0"/>
    <s v="CAJA"/>
    <s v="ALIMENTACION DE EMPLEADOS CTA NUEVA"/>
    <s v="TRANSACCIONES DEL DIA 11/19/2018SPYRAL - GESTION ADMINISTRATIVA"/>
    <n v="16"/>
    <n v="0"/>
    <s v="TERMINAL DE ALBROOK"/>
    <x v="2"/>
  </r>
  <r>
    <n v="46"/>
    <d v="2018-11-30T00:00:00"/>
    <x v="5"/>
    <x v="5"/>
    <x v="0"/>
    <s v="CAJA"/>
    <s v="ALIMENTACION DE EMPLEADOS CTA NUEVA"/>
    <s v="TRANSACCIONES DEL DIA 11/30/2018SPYRAL - GESTION ADMINISTRATIVA"/>
    <n v="24"/>
    <n v="0"/>
    <s v="TERMINAL DE ALBROOK"/>
    <x v="2"/>
  </r>
  <r>
    <n v="46"/>
    <d v="2018-12-04T00:00:00"/>
    <x v="1"/>
    <x v="1"/>
    <x v="0"/>
    <s v="CAJA"/>
    <s v="ALIMENTACION DE EMPLEADOS CTA NUEVA"/>
    <s v="TRANSACCIONES DEL DIA 12/04/2018SPYRAL - GESTION ADMINISTRATIVA"/>
    <n v="40"/>
    <n v="0"/>
    <s v="TERMINAL DE ALBROOK"/>
    <x v="2"/>
  </r>
  <r>
    <n v="46"/>
    <d v="2018-12-12T00:00:00"/>
    <x v="1"/>
    <x v="1"/>
    <x v="0"/>
    <s v="CAJA"/>
    <s v="ALIMENTACION DE EMPLEADOS CTA NUEVA"/>
    <s v="TRANSACCIONES DEL DIA 12/12/2018SPYRAL - GESTION ADMINISTRATIVA"/>
    <n v="24"/>
    <n v="0"/>
    <s v="TERMINAL DE ALBROOK"/>
    <x v="2"/>
  </r>
  <r>
    <n v="46"/>
    <d v="2018-12-17T00:00:00"/>
    <x v="1"/>
    <x v="1"/>
    <x v="0"/>
    <s v="CAJA"/>
    <s v="ALIMENTACION DE EMPLEADOS CTA NUEVA"/>
    <s v="TRANSACCIONES DEL DIA 12/17/2018SPYRAL - GESTION ADMINISTRATIVA"/>
    <n v="32"/>
    <n v="0"/>
    <s v="TERMINAL DE ALBROOK"/>
    <x v="2"/>
  </r>
  <r>
    <n v="46"/>
    <d v="2018-12-21T00:00:00"/>
    <x v="1"/>
    <x v="1"/>
    <x v="0"/>
    <s v="CAJA"/>
    <s v="ALIMENTACION DE EMPLEADOS CTA NUEVA"/>
    <s v="TRANSACCIONES DEL DIA 12/21/2018SPYRAL - GESTION ADMINISTRATIVA"/>
    <n v="8"/>
    <n v="0"/>
    <s v="TERMINAL DE ALBROOK"/>
    <x v="2"/>
  </r>
  <r>
    <n v="46"/>
    <d v="2018-12-24T00:00:00"/>
    <x v="1"/>
    <x v="1"/>
    <x v="0"/>
    <s v="CAJA"/>
    <s v="ALIMENTACION DE EMPLEADOS CTA NUEVA"/>
    <s v="TRANSACCIONES DEL DIA 12/24/2018SPYRAL - GESTION ADMINISTRATIVA"/>
    <n v="8"/>
    <n v="0"/>
    <s v="TERMINAL DE ALBROOK"/>
    <x v="2"/>
  </r>
  <r>
    <n v="46"/>
    <d v="2018-12-31T00:00:00"/>
    <x v="1"/>
    <x v="1"/>
    <x v="0"/>
    <s v="CAJA"/>
    <s v="CIERRE DE ANIO FISCAL"/>
    <s v="CIERRE_DE_CTAS_NOMINALES"/>
    <n v="0"/>
    <n v="1200"/>
    <s v="TERMINAL DE ALBROOK"/>
    <x v="2"/>
  </r>
  <r>
    <n v="46"/>
    <d v="2018-06-02T00:00:00"/>
    <x v="2"/>
    <x v="2"/>
    <x v="0"/>
    <s v="SERVICIOS PERSONALES"/>
    <s v="ALIMENTACION DE EMPLEADOS CTA NUEVA"/>
    <s v="TRANSACCIONES DEL DIA 06/02/2018SPYRAL - GESTION ADMINISTRATIVA"/>
    <n v="8"/>
    <n v="0"/>
    <s v="TERMINAL DE ALBROOK"/>
    <x v="2"/>
  </r>
  <r>
    <n v="46"/>
    <d v="2018-06-06T00:00:00"/>
    <x v="2"/>
    <x v="2"/>
    <x v="0"/>
    <s v="SERVICIOS PERSONALES"/>
    <s v="ALIMENTACION DE EMPLEADOS CTA NUEVA"/>
    <s v="TRANSACCIONES DEL DIA 06/06/2018SPYRAL - GESTION ADMINISTRATIVA"/>
    <n v="8"/>
    <n v="0"/>
    <s v="TERMINAL DE ALBROOK"/>
    <x v="2"/>
  </r>
  <r>
    <n v="46"/>
    <d v="2018-06-11T00:00:00"/>
    <x v="2"/>
    <x v="2"/>
    <x v="0"/>
    <s v="SERVICIOS PERSONALES"/>
    <s v="ALIMENTACION DE EMPLEADOS CTA NUEVA"/>
    <s v="TRANSACCIONES DEL DIA 06/11/2018SPYRAL - GESTION ADMINISTRATIVA"/>
    <n v="32"/>
    <n v="0"/>
    <s v="TERMINAL DE ALBROOK"/>
    <x v="2"/>
  </r>
  <r>
    <n v="46"/>
    <d v="2018-06-15T00:00:00"/>
    <x v="2"/>
    <x v="2"/>
    <x v="0"/>
    <s v="SERVICIOS PERSONALES"/>
    <s v="ALIMENTACION DE EMPLEADOS CTA NUEVA"/>
    <s v="TRANSACCIONES DEL DIA 06/15/2018SPYRAL - GESTION ADMINISTRATIVA"/>
    <n v="8"/>
    <n v="0"/>
    <s v="TERMINAL DE ALBROOK"/>
    <x v="2"/>
  </r>
  <r>
    <n v="46"/>
    <d v="2018-06-28T00:00:00"/>
    <x v="2"/>
    <x v="2"/>
    <x v="0"/>
    <s v="SERVICIOS PERSONALES"/>
    <s v="ALIMENTACION DE EMPLEADOS CTA NUEVA"/>
    <s v="TRANSACCIONES DEL DIA 06/28/2018SPYRAL - GESTION ADMINISTRATIVA"/>
    <n v="8"/>
    <n v="0"/>
    <s v="TERMINAL DE ALBROOK"/>
    <x v="2"/>
  </r>
  <r>
    <n v="46"/>
    <d v="2018-08-09T00:00:00"/>
    <x v="3"/>
    <x v="3"/>
    <x v="0"/>
    <s v="SERVICIOS PERSONALES"/>
    <s v="ALIMENTACION DE EMPLEADOS CTA NUEVA"/>
    <s v="TRANSACCIONES DEL DIA 08/09/2018SPYRAL - GESTION ADMINISTRATIVA"/>
    <n v="8"/>
    <n v="0"/>
    <s v="TERMINAL DE ALBROOK"/>
    <x v="2"/>
  </r>
  <r>
    <n v="46"/>
    <d v="2018-08-17T00:00:00"/>
    <x v="3"/>
    <x v="3"/>
    <x v="0"/>
    <s v="SERVICIOS PERSONALES"/>
    <s v="ALIMENTACION DE EMPLEADOS CTA NUEVA"/>
    <s v="TRANSACCIONES DEL DIA 08/17/2018SPYRAL - GESTION ADMINISTRATIVA"/>
    <n v="8"/>
    <n v="0"/>
    <s v="TERMINAL DE ALBROOK"/>
    <x v="2"/>
  </r>
  <r>
    <n v="46"/>
    <d v="2018-08-29T00:00:00"/>
    <x v="3"/>
    <x v="3"/>
    <x v="0"/>
    <s v="SERVICIOS PERSONALES"/>
    <s v="ALIMENTACION DE EMPLEADOS CTA NUEVA"/>
    <s v="TRANSACCIONES DEL DIA 08/29/2018SPYRAL - GESTION ADMINISTRATIVA"/>
    <n v="8"/>
    <n v="0"/>
    <s v="TERMINAL DE ALBROOK"/>
    <x v="2"/>
  </r>
  <r>
    <n v="46"/>
    <d v="2018-09-03T00:00:00"/>
    <x v="4"/>
    <x v="4"/>
    <x v="0"/>
    <s v="SERVICIOS PERSONALES"/>
    <s v="ALIMENTACION DE EMPLEADOS CTA NUEVA"/>
    <s v="TRANSACCIONES DEL DIA 09/03/2018SPYRAL - GESTION ADMINISTRATIVA"/>
    <n v="8"/>
    <n v="0"/>
    <s v="TERMINAL DE ALBROOK"/>
    <x v="2"/>
  </r>
  <r>
    <n v="46"/>
    <d v="2018-09-14T00:00:00"/>
    <x v="4"/>
    <x v="4"/>
    <x v="0"/>
    <s v="SERVICIOS PERSONALES"/>
    <s v="ALIMENTACION DE EMPLEADOS CTA NUEVA"/>
    <s v="TRANSACCIONES DEL DIA 09/14/2018SPYRAL - GESTION ADMINISTRATIVA"/>
    <n v="8"/>
    <n v="0"/>
    <s v="TERMINAL DE ALBROOK"/>
    <x v="2"/>
  </r>
  <r>
    <n v="46"/>
    <d v="2018-10-08T00:00:00"/>
    <x v="0"/>
    <x v="0"/>
    <x v="0"/>
    <s v="SERVICIOS PERSONALES"/>
    <s v="ALIMENTACION DE EMPLEADOS CTA NUEVA"/>
    <s v="TRANSACCIONES DEL DIA 10/08/2018SPYRAL - GESTION ADMINISTRATIVA"/>
    <n v="8"/>
    <n v="0"/>
    <s v="TERMINAL DE ALBROOK"/>
    <x v="2"/>
  </r>
  <r>
    <n v="46"/>
    <d v="2018-10-18T00:00:00"/>
    <x v="0"/>
    <x v="0"/>
    <x v="0"/>
    <s v="SERVICIOS PERSONALES"/>
    <s v="ALIMENTACION DE EMPLEADOS CTA NUEVA"/>
    <s v="TRANSACCIONES DEL DIA 10/18/2018SPYRAL - GESTION ADMINISTRATIVA"/>
    <n v="8"/>
    <n v="0"/>
    <s v="TERMINAL DE ALBROOK"/>
    <x v="2"/>
  </r>
  <r>
    <n v="46"/>
    <d v="2018-10-19T00:00:00"/>
    <x v="0"/>
    <x v="0"/>
    <x v="0"/>
    <s v="SERVICIOS PERSONALES"/>
    <s v="ALIMENTACION DE EMPLEADOS CTA NUEVA"/>
    <s v="TRANSACCIONES DEL DIA 10/19/2018SPYRAL - GESTION ADMINISTRATIVA"/>
    <n v="8"/>
    <n v="0"/>
    <s v="TERMINAL DE ALBROOK"/>
    <x v="2"/>
  </r>
  <r>
    <n v="46"/>
    <d v="2018-11-13T00:00:00"/>
    <x v="5"/>
    <x v="5"/>
    <x v="0"/>
    <s v="SERVICIOS PERSONALES"/>
    <s v="ALIMENTACION DE EMPLEADOS CTA NUEVA"/>
    <s v="TRANSACCIONES DEL DIA 11/13/2018SPYRAL - GESTION ADMINISTRATIVA"/>
    <n v="8"/>
    <n v="0"/>
    <s v="TERMINAL DE ALBROOK"/>
    <x v="2"/>
  </r>
  <r>
    <n v="46"/>
    <d v="2018-12-21T00:00:00"/>
    <x v="1"/>
    <x v="1"/>
    <x v="0"/>
    <s v="SERVICIOS PERSONALES"/>
    <s v="ALIMENTACION DE EMPLEADOS CTA NUEVA"/>
    <s v="TRANSACCIONES DEL DIA 12/21/2018SPYRAL - GESTION ADMINISTRATIVA"/>
    <n v="8"/>
    <n v="0"/>
    <s v="TERMINAL DE ALBROOK"/>
    <x v="2"/>
  </r>
  <r>
    <n v="46"/>
    <d v="2018-12-31T00:00:00"/>
    <x v="1"/>
    <x v="1"/>
    <x v="0"/>
    <s v="SERVICIOS PERSONALES"/>
    <s v="CIERRE DE ANIO FISCAL"/>
    <s v="CIERRE_DE_CTAS_NOMINALES"/>
    <n v="0"/>
    <n v="240"/>
    <s v="TERMINAL DE ALBROOK"/>
    <x v="2"/>
  </r>
  <r>
    <n v="49"/>
    <d v="2018-06-05T00:00:00"/>
    <x v="2"/>
    <x v="2"/>
    <x v="0"/>
    <s v="CAJA"/>
    <s v="ALIMENTACION DE EMPLEADOS CTA NUEVA"/>
    <s v="TRANSACCIONES DEL DIA 06/05/2018SPYRAL - GESTION ADMINISTRATIVA"/>
    <n v="8"/>
    <n v="0"/>
    <s v="BRISAS DEL GOLF"/>
    <x v="2"/>
  </r>
  <r>
    <n v="49"/>
    <d v="2018-06-13T00:00:00"/>
    <x v="2"/>
    <x v="2"/>
    <x v="0"/>
    <s v="CAJA"/>
    <s v="ALIMENTACION DE EMPLEADOS CTA NUEVA"/>
    <s v="TRANSACCIONES DEL DIA 06/13/2018SPYRAL - GESTION ADMINISTRATIVA"/>
    <n v="8"/>
    <n v="0"/>
    <s v="BRISAS DEL GOLF"/>
    <x v="2"/>
  </r>
  <r>
    <n v="49"/>
    <d v="2018-06-29T00:00:00"/>
    <x v="2"/>
    <x v="2"/>
    <x v="0"/>
    <s v="CAJA"/>
    <s v="ALIMENTACION DE EMPLEADOS CTA NUEVA"/>
    <s v="TRANSACCIONES DEL DIA 06/29/2018SPYRAL - GESTION ADMINISTRATIVA"/>
    <n v="8"/>
    <n v="0"/>
    <s v="BRISAS DEL GOLF"/>
    <x v="2"/>
  </r>
  <r>
    <n v="49"/>
    <d v="2018-07-04T00:00:00"/>
    <x v="6"/>
    <x v="6"/>
    <x v="0"/>
    <s v="CAJA"/>
    <s v="ALIMENTACION DE EMPLEADOS CTA NUEVA"/>
    <s v="TRANSACCIONES DEL DIA 07/04/2018SPYRAL - GESTION ADMINISTRATIVA"/>
    <n v="8"/>
    <n v="0"/>
    <s v="BRISAS DEL GOLF"/>
    <x v="2"/>
  </r>
  <r>
    <n v="49"/>
    <d v="2018-07-06T00:00:00"/>
    <x v="6"/>
    <x v="6"/>
    <x v="0"/>
    <s v="CAJA"/>
    <s v="ALIMENTACION DE EMPLEADOS CTA NUEVA"/>
    <s v="TRANSACCIONES DEL DIA 07/06/2018SPYRAL - GESTION ADMINISTRATIVA"/>
    <n v="8"/>
    <n v="0"/>
    <s v="BRISAS DEL GOLF"/>
    <x v="2"/>
  </r>
  <r>
    <n v="49"/>
    <d v="2018-07-09T00:00:00"/>
    <x v="6"/>
    <x v="6"/>
    <x v="0"/>
    <s v="CAJA"/>
    <s v="ALIMENTACION DE EMPLEADOS CTA NUEVA"/>
    <s v="TRANSACCIONES DEL DIA 07/09/2018SPYRAL - GESTION ADMINISTRATIVA"/>
    <n v="8"/>
    <n v="0"/>
    <s v="BRISAS DEL GOLF"/>
    <x v="2"/>
  </r>
  <r>
    <n v="49"/>
    <d v="2018-07-14T00:00:00"/>
    <x v="6"/>
    <x v="6"/>
    <x v="0"/>
    <s v="CAJA"/>
    <s v="ALIMENTACION DE EMPLEADOS CTA NUEVA"/>
    <s v="TRANSACCIONES DEL DIA 07/14/2018SPYRAL - GESTION ADMINISTRATIVA"/>
    <n v="8"/>
    <n v="0"/>
    <s v="BRISAS DEL GOLF"/>
    <x v="2"/>
  </r>
  <r>
    <n v="49"/>
    <d v="2018-07-20T00:00:00"/>
    <x v="6"/>
    <x v="6"/>
    <x v="0"/>
    <s v="CAJA"/>
    <s v="ALIMENTACION DE EMPLEADOS CTA NUEVA"/>
    <s v="TRANSACCIONES DEL DIA 07/20/2018SPYRAL - GESTION ADMINISTRATIVA"/>
    <n v="8"/>
    <n v="0"/>
    <s v="BRISAS DEL GOLF"/>
    <x v="2"/>
  </r>
  <r>
    <n v="49"/>
    <d v="2018-08-07T00:00:00"/>
    <x v="3"/>
    <x v="3"/>
    <x v="0"/>
    <s v="CAJA"/>
    <s v="ALIMENTACION DE EMPLEADOS CTA NUEVA"/>
    <s v="TRANSACCIONES DEL DIA 08/07/2018SPYRAL - GESTION ADMINISTRATIVA"/>
    <n v="24"/>
    <n v="0"/>
    <s v="BRISAS DEL GOLF"/>
    <x v="2"/>
  </r>
  <r>
    <n v="49"/>
    <d v="2018-08-13T00:00:00"/>
    <x v="3"/>
    <x v="3"/>
    <x v="0"/>
    <s v="CAJA"/>
    <s v="ALIMENTACION DE EMPLEADOS CTA NUEVA"/>
    <s v="TRANSACCIONES DEL DIA 08/13/2018SPYRAL - GESTION ADMINISTRATIVA"/>
    <n v="8"/>
    <n v="0"/>
    <s v="BRISAS DEL GOLF"/>
    <x v="2"/>
  </r>
  <r>
    <n v="49"/>
    <d v="2018-08-21T00:00:00"/>
    <x v="3"/>
    <x v="3"/>
    <x v="0"/>
    <s v="CAJA"/>
    <s v="ALIMENTACION DE EMPLEADOS CTA NUEVA"/>
    <s v="TRANSACCIONES DEL DIA 08/21/2018SPYRAL - GESTION ADMINISTRATIVA"/>
    <n v="24"/>
    <n v="0"/>
    <s v="BRISAS DEL GOLF"/>
    <x v="2"/>
  </r>
  <r>
    <n v="49"/>
    <d v="2018-08-24T00:00:00"/>
    <x v="3"/>
    <x v="3"/>
    <x v="0"/>
    <s v="CAJA"/>
    <s v="ALIMENTACION DE EMPLEADOS CTA NUEVA"/>
    <s v="TRANSACCIONES DEL DIA 08/24/2018SPYRAL - GESTION ADMINISTRATIVA"/>
    <n v="24"/>
    <n v="0"/>
    <s v="BRISAS DEL GOLF"/>
    <x v="2"/>
  </r>
  <r>
    <n v="49"/>
    <d v="2018-09-07T00:00:00"/>
    <x v="4"/>
    <x v="4"/>
    <x v="0"/>
    <s v="CAJA"/>
    <s v="ALIMENTACION DE EMPLEADOS CTA NUEVA"/>
    <s v="TRANSACCIONES DEL DIA 09/07/2018SPYRAL - GESTION ADMINISTRATIVA"/>
    <n v="8"/>
    <n v="0"/>
    <s v="BRISAS DEL GOLF"/>
    <x v="2"/>
  </r>
  <r>
    <n v="49"/>
    <d v="2018-09-08T00:00:00"/>
    <x v="4"/>
    <x v="4"/>
    <x v="0"/>
    <s v="CAJA"/>
    <s v="ALIMENTACION DE EMPLEADOS CTA NUEVA"/>
    <s v="TRANSACCIONES DEL DIA 09/08/2018SPYRAL - GESTION ADMINISTRATIVA"/>
    <n v="16"/>
    <n v="0"/>
    <s v="BRISAS DEL GOLF"/>
    <x v="2"/>
  </r>
  <r>
    <n v="49"/>
    <d v="2018-09-10T00:00:00"/>
    <x v="4"/>
    <x v="4"/>
    <x v="0"/>
    <s v="CAJA"/>
    <s v="ALIMENTACION DE EMPLEADOS CTA NUEVA"/>
    <s v="TRANSACCIONES DEL DIA 09/10/2018SPYRAL - GESTION ADMINISTRATIVA"/>
    <n v="8"/>
    <n v="0"/>
    <s v="BRISAS DEL GOLF"/>
    <x v="2"/>
  </r>
  <r>
    <n v="49"/>
    <d v="2018-09-12T00:00:00"/>
    <x v="4"/>
    <x v="4"/>
    <x v="0"/>
    <s v="CAJA"/>
    <s v="ALIMENTACION DE EMPLEADOS CTA NUEVA"/>
    <s v="TRANSACCIONES DEL DIA 09/12/2018SPYRAL - GESTION ADMINISTRATIVA"/>
    <n v="8"/>
    <n v="0"/>
    <s v="BRISAS DEL GOLF"/>
    <x v="2"/>
  </r>
  <r>
    <n v="49"/>
    <d v="2018-09-18T00:00:00"/>
    <x v="4"/>
    <x v="4"/>
    <x v="0"/>
    <s v="CAJA"/>
    <s v="ALIMENTACION DE EMPLEADOS CTA NUEVA"/>
    <s v="TRANSACCIONES DEL DIA 09/18/2018SPYRAL - GESTION ADMINISTRATIVA"/>
    <n v="8"/>
    <n v="0"/>
    <s v="BRISAS DEL GOLF"/>
    <x v="2"/>
  </r>
  <r>
    <n v="49"/>
    <d v="2018-09-26T00:00:00"/>
    <x v="4"/>
    <x v="4"/>
    <x v="0"/>
    <s v="CAJA"/>
    <s v="ALIMENTACION DE EMPLEADOS CTA NUEVA"/>
    <s v="TRANSACCIONES DEL DIA 09/26/2018SPYRAL - GESTION ADMINISTRATIVA"/>
    <n v="8"/>
    <n v="0"/>
    <s v="BRISAS DEL GOLF"/>
    <x v="2"/>
  </r>
  <r>
    <n v="49"/>
    <d v="2018-10-05T00:00:00"/>
    <x v="0"/>
    <x v="0"/>
    <x v="0"/>
    <s v="CAJA"/>
    <s v="ALIMENTACION DE EMPLEADOS CTA NUEVA"/>
    <s v="TRANSACCIONES DEL DIA 10/05/2018SPYRAL - GESTION ADMINISTRATIVA"/>
    <n v="8"/>
    <n v="0"/>
    <s v="BRISAS DEL GOLF"/>
    <x v="2"/>
  </r>
  <r>
    <n v="49"/>
    <d v="2018-10-12T00:00:00"/>
    <x v="0"/>
    <x v="0"/>
    <x v="0"/>
    <s v="CAJA"/>
    <s v="ALIMENTACION DE EMPLEADOS CTA NUEVA"/>
    <s v="TRANSACCIONES DEL DIA 10/12/2018SPYRAL - GESTION ADMINISTRATIVA"/>
    <n v="8"/>
    <n v="0"/>
    <s v="BRISAS DEL GOLF"/>
    <x v="2"/>
  </r>
  <r>
    <n v="49"/>
    <d v="2018-10-17T00:00:00"/>
    <x v="0"/>
    <x v="0"/>
    <x v="0"/>
    <s v="CAJA"/>
    <s v="ALIMENTACION DE EMPLEADOS CTA NUEVA"/>
    <s v="TRANSACCIONES DEL DIA 10/17/2018SPYRAL - GESTION ADMINISTRATIVA"/>
    <n v="32"/>
    <n v="0"/>
    <s v="BRISAS DEL GOLF"/>
    <x v="2"/>
  </r>
  <r>
    <n v="49"/>
    <d v="2018-10-22T00:00:00"/>
    <x v="0"/>
    <x v="0"/>
    <x v="0"/>
    <s v="CAJA"/>
    <s v="ALIMENTACION DE EMPLEADOS CTA NUEVA"/>
    <s v="TRANSACCIONES DEL DIA 10/22/2018SPYRAL - GESTION ADMINISTRATIVA"/>
    <n v="8"/>
    <n v="0"/>
    <s v="BRISAS DEL GOLF"/>
    <x v="2"/>
  </r>
  <r>
    <n v="49"/>
    <d v="2018-10-24T00:00:00"/>
    <x v="0"/>
    <x v="0"/>
    <x v="0"/>
    <s v="CAJA"/>
    <s v="ALIMENTACION DE EMPLEADOS CTA NUEVA"/>
    <s v="TRANSACCIONES DEL DIA 10/24/2018SPYRAL - GESTION ADMINISTRATIVA"/>
    <n v="8"/>
    <n v="0"/>
    <s v="BRISAS DEL GOLF"/>
    <x v="2"/>
  </r>
  <r>
    <n v="49"/>
    <d v="2018-11-02T00:00:00"/>
    <x v="5"/>
    <x v="5"/>
    <x v="0"/>
    <s v="CAJA"/>
    <s v="ALIMENTACION DE EMPLEADOS CTA NUEVA"/>
    <s v="TRANSACCIONES DEL DIA 11/02/2018SPYRAL - GESTION ADMINISTRATIVA"/>
    <n v="24"/>
    <n v="0"/>
    <s v="BRISAS DEL GOLF"/>
    <x v="2"/>
  </r>
  <r>
    <n v="49"/>
    <d v="2018-11-09T00:00:00"/>
    <x v="5"/>
    <x v="5"/>
    <x v="0"/>
    <s v="CAJA"/>
    <s v="ALIMENTACION DE EMPLEADOS CTA NUEVA"/>
    <s v="TRANSACCIONES DEL DIA 11/09/2018SPYRAL - GESTION ADMINISTRATIVA"/>
    <n v="8"/>
    <n v="0"/>
    <s v="BRISAS DEL GOLF"/>
    <x v="2"/>
  </r>
  <r>
    <n v="49"/>
    <d v="2018-11-12T00:00:00"/>
    <x v="5"/>
    <x v="5"/>
    <x v="0"/>
    <s v="CAJA"/>
    <s v="ALIMENTACION DE EMPLEADOS CTA NUEVA"/>
    <s v="TRANSACCIONES DEL DIA 11/12/2018SPYRAL - GESTION ADMINISTRATIVA"/>
    <n v="16"/>
    <n v="0"/>
    <s v="BRISAS DEL GOLF"/>
    <x v="2"/>
  </r>
  <r>
    <n v="49"/>
    <d v="2018-11-14T00:00:00"/>
    <x v="5"/>
    <x v="5"/>
    <x v="0"/>
    <s v="CAJA"/>
    <s v="ALIMENTACION DE EMPLEADOS CTA NUEVA"/>
    <s v="TRANSACCIONES DEL DIA 11/14/2018SPYRAL - GESTION ADMINISTRATIVA"/>
    <n v="8"/>
    <n v="0"/>
    <s v="BRISAS DEL GOLF"/>
    <x v="2"/>
  </r>
  <r>
    <n v="49"/>
    <d v="2018-11-16T00:00:00"/>
    <x v="5"/>
    <x v="5"/>
    <x v="0"/>
    <s v="CAJA"/>
    <s v="ALIMENTACION DE EMPLEADOS CTA NUEVA"/>
    <s v="TRANSACCIONES DEL DIA 11/16/2018SPYRAL - GESTION ADMINISTRATIVA"/>
    <n v="8"/>
    <n v="0"/>
    <s v="BRISAS DEL GOLF"/>
    <x v="2"/>
  </r>
  <r>
    <n v="49"/>
    <d v="2018-11-19T00:00:00"/>
    <x v="5"/>
    <x v="5"/>
    <x v="0"/>
    <s v="CAJA"/>
    <s v="ALIMENTACION DE EMPLEADOS CTA NUEVA"/>
    <s v="TRANSACCIONES DEL DIA 11/19/2018SPYRAL - GESTION ADMINISTRATIVA"/>
    <n v="8"/>
    <n v="0"/>
    <s v="BRISAS DEL GOLF"/>
    <x v="2"/>
  </r>
  <r>
    <n v="49"/>
    <d v="2018-11-20T00:00:00"/>
    <x v="5"/>
    <x v="5"/>
    <x v="0"/>
    <s v="CAJA"/>
    <s v="ALIMENTACION DE EMPLEADOS CTA NUEVA"/>
    <s v="TRANSACCIONES DEL DIA 11/20/2018SPYRAL - GESTION ADMINISTRATIVA"/>
    <n v="8"/>
    <n v="0"/>
    <s v="BRISAS DEL GOLF"/>
    <x v="2"/>
  </r>
  <r>
    <n v="49"/>
    <d v="2018-11-23T00:00:00"/>
    <x v="5"/>
    <x v="5"/>
    <x v="0"/>
    <s v="CAJA"/>
    <s v="ALIMENTACION DE EMPLEADOS CTA NUEVA"/>
    <s v="TRANSACCIONES DEL DIA 11/23/2018SPYRAL - GESTION ADMINISTRATIVA"/>
    <n v="8"/>
    <n v="0"/>
    <s v="BRISAS DEL GOLF"/>
    <x v="2"/>
  </r>
  <r>
    <n v="49"/>
    <d v="2018-11-27T00:00:00"/>
    <x v="5"/>
    <x v="5"/>
    <x v="0"/>
    <s v="CAJA"/>
    <s v="ALIMENTACION DE EMPLEADOS CTA NUEVA"/>
    <s v="TRANSACCIONES DEL DIA 11/27/2018SPYRAL - GESTION ADMINISTRATIVA"/>
    <n v="8"/>
    <n v="0"/>
    <s v="BRISAS DEL GOLF"/>
    <x v="2"/>
  </r>
  <r>
    <n v="49"/>
    <d v="2018-12-05T00:00:00"/>
    <x v="1"/>
    <x v="1"/>
    <x v="0"/>
    <s v="CAJA"/>
    <s v="ALIMENTACION DE EMPLEADOS CTA NUEVA"/>
    <s v="TRANSACCIONES DEL DIA 12/05/2018SPYRAL - GESTION ADMINISTRATIVA"/>
    <n v="8"/>
    <n v="0"/>
    <s v="BRISAS DEL GOLF"/>
    <x v="2"/>
  </r>
  <r>
    <n v="49"/>
    <d v="2018-12-11T00:00:00"/>
    <x v="1"/>
    <x v="1"/>
    <x v="0"/>
    <s v="CAJA"/>
    <s v="ALIMENTACION DE EMPLEADOS CTA NUEVA"/>
    <s v="TRANSACCIONES DEL DIA 12/11/2018SPYRAL - GESTION ADMINISTRATIVA"/>
    <n v="24"/>
    <n v="0"/>
    <s v="BRISAS DEL GOLF"/>
    <x v="2"/>
  </r>
  <r>
    <n v="49"/>
    <d v="2018-12-13T00:00:00"/>
    <x v="1"/>
    <x v="1"/>
    <x v="0"/>
    <s v="CAJA"/>
    <s v="ALIMENTACION DE EMPLEADOS CTA NUEVA"/>
    <s v="TRANSACCIONES DEL DIA 12/13/2018SPYRAL - GESTION ADMINISTRATIVA"/>
    <n v="8"/>
    <n v="0"/>
    <s v="BRISAS DEL GOLF"/>
    <x v="2"/>
  </r>
  <r>
    <n v="49"/>
    <d v="2018-12-17T00:00:00"/>
    <x v="1"/>
    <x v="1"/>
    <x v="0"/>
    <s v="CAJA"/>
    <s v="ALIMENTACION DE EMPLEADOS CTA NUEVA"/>
    <s v="TRANSACCIONES DEL DIA 12/17/2018SPYRAL - GESTION ADMINISTRATIVA"/>
    <n v="32"/>
    <n v="0"/>
    <s v="BRISAS DEL GOLF"/>
    <x v="2"/>
  </r>
  <r>
    <n v="49"/>
    <d v="2018-12-18T00:00:00"/>
    <x v="1"/>
    <x v="1"/>
    <x v="0"/>
    <s v="CAJA"/>
    <s v="ALIMENTACION DE EMPLEADOS CTA NUEVA"/>
    <s v="TRANSACCIONES DEL DIA 12/18/2018SPYRAL - GESTION ADMINISTRATIVA"/>
    <n v="8"/>
    <n v="0"/>
    <s v="BRISAS DEL GOLF"/>
    <x v="2"/>
  </r>
  <r>
    <n v="49"/>
    <d v="2018-12-27T00:00:00"/>
    <x v="1"/>
    <x v="1"/>
    <x v="0"/>
    <s v="CAJA"/>
    <s v="ALIMENTACION DE EMPLEADOS CTA NUEVA"/>
    <s v="TRANSACCIONES DEL DIA 12/27/2018SPYRAL - GESTION ADMINISTRATIVA"/>
    <n v="8"/>
    <n v="0"/>
    <s v="BRISAS DEL GOLF"/>
    <x v="2"/>
  </r>
  <r>
    <n v="49"/>
    <d v="2018-12-31T00:00:00"/>
    <x v="1"/>
    <x v="1"/>
    <x v="0"/>
    <s v="CAJA"/>
    <s v="CIERRE DE ANIO FISCAL"/>
    <s v="CIERRE_DE_CTAS_NOMINALES"/>
    <n v="0"/>
    <n v="520"/>
    <s v="BRISAS DEL GOLF"/>
    <x v="2"/>
  </r>
  <r>
    <n v="49"/>
    <d v="2018-07-09T00:00:00"/>
    <x v="6"/>
    <x v="6"/>
    <x v="0"/>
    <s v="SERVICIOS PERSONALES"/>
    <s v="ALIMENTACION DE EMPLEADOS CTA NUEVA"/>
    <s v="TRANSACCIONES DEL DIA 07/09/2018SPYRAL - GESTION ADMINISTRATIVA"/>
    <n v="24"/>
    <n v="0"/>
    <s v="BRISAS DEL GOLF"/>
    <x v="2"/>
  </r>
  <r>
    <n v="49"/>
    <d v="2018-07-12T00:00:00"/>
    <x v="6"/>
    <x v="6"/>
    <x v="0"/>
    <s v="SERVICIOS PERSONALES"/>
    <s v="ALIMENTACION DE EMPLEADOS CTA NUEVA"/>
    <s v="TRANSACCIONES DEL DIA 07/12/2018SPYRAL - GESTION ADMINISTRATIVA"/>
    <n v="8"/>
    <n v="0"/>
    <s v="BRISAS DEL GOLF"/>
    <x v="2"/>
  </r>
  <r>
    <n v="49"/>
    <d v="2018-12-31T00:00:00"/>
    <x v="1"/>
    <x v="1"/>
    <x v="0"/>
    <s v="SERVICIOS PERSONALES"/>
    <s v="CIERRE DE ANIO FISCAL"/>
    <s v="CIERRE_DE_CTAS_NOMINALES"/>
    <n v="0"/>
    <n v="48"/>
    <s v="BRISAS DEL GOLF"/>
    <x v="2"/>
  </r>
  <r>
    <n v="51"/>
    <d v="2018-07-17T00:00:00"/>
    <x v="6"/>
    <x v="6"/>
    <x v="0"/>
    <s v="ADMINISTRACION DE SUCURSALES"/>
    <s v="ALIMENTACION DE EMPLEADOS CTA NUEVA"/>
    <s v="TRANSACCIONES DEL DIA 07/17/2018SPYRAL - GESTION ADMINISTRATIVA"/>
    <n v="8"/>
    <n v="0"/>
    <s v="PUENTE CENTENARIO"/>
    <x v="2"/>
  </r>
  <r>
    <n v="51"/>
    <d v="2018-12-28T00:00:00"/>
    <x v="1"/>
    <x v="1"/>
    <x v="0"/>
    <s v="ADMINISTRACION DE SUCURSALES"/>
    <s v="ALIMENTACION DE EMPLEADOS CTA NUEVA"/>
    <s v="TRANSACCIONES DEL DIA 12/28/2018SPYRAL - GESTION ADMINISTRATIVA"/>
    <n v="8"/>
    <n v="0"/>
    <s v="PUENTE CENTENARIO"/>
    <x v="2"/>
  </r>
  <r>
    <n v="51"/>
    <d v="2018-12-31T00:00:00"/>
    <x v="1"/>
    <x v="1"/>
    <x v="0"/>
    <s v="ADMINISTRACION DE SUCURSALES"/>
    <s v="CIERRE DE ANIO FISCAL"/>
    <s v="CIERRE_DE_CTAS_NOMINALES"/>
    <n v="0"/>
    <n v="16"/>
    <s v="PUENTE CENTENARIO"/>
    <x v="2"/>
  </r>
  <r>
    <n v="51"/>
    <d v="2018-06-05T00:00:00"/>
    <x v="2"/>
    <x v="2"/>
    <x v="0"/>
    <s v="CAJA"/>
    <s v="ALIMENTACION DE EMPLEADOS CTA NUEVA"/>
    <s v="TRANSACCIONES DEL DIA 06/05/2018SPYRAL - GESTION ADMINISTRATIVA"/>
    <n v="40"/>
    <n v="0"/>
    <s v="PUENTE CENTENARIO"/>
    <x v="2"/>
  </r>
  <r>
    <n v="51"/>
    <d v="2018-06-26T00:00:00"/>
    <x v="2"/>
    <x v="2"/>
    <x v="0"/>
    <s v="CAJA"/>
    <s v="ALIMENTACION DE EMPLEADOS CTA NUEVA"/>
    <s v="TRANSACCIONES DEL DIA 06/26/2018SPYRAL - GESTION ADMINISTRATIVA"/>
    <n v="32"/>
    <n v="0"/>
    <s v="PUENTE CENTENARIO"/>
    <x v="2"/>
  </r>
  <r>
    <n v="51"/>
    <d v="2018-07-06T00:00:00"/>
    <x v="6"/>
    <x v="6"/>
    <x v="0"/>
    <s v="CAJA"/>
    <s v="ALIMENTACION DE EMPLEADOS CTA NUEVA"/>
    <s v="TRANSACCIONES DEL DIA 07/06/2018SPYRAL - GESTION ADMINISTRATIVA"/>
    <n v="8"/>
    <n v="0"/>
    <s v="PUENTE CENTENARIO"/>
    <x v="2"/>
  </r>
  <r>
    <n v="51"/>
    <d v="2018-07-20T00:00:00"/>
    <x v="6"/>
    <x v="6"/>
    <x v="0"/>
    <s v="CAJA"/>
    <s v="ALIMENTACION DE EMPLEADOS CTA NUEVA"/>
    <s v="TRANSACCIONES DEL DIA 07/20/2018SPYRAL - GESTION ADMINISTRATIVA"/>
    <n v="24"/>
    <n v="0"/>
    <s v="PUENTE CENTENARIO"/>
    <x v="2"/>
  </r>
  <r>
    <n v="51"/>
    <d v="2018-08-22T00:00:00"/>
    <x v="3"/>
    <x v="3"/>
    <x v="0"/>
    <s v="CAJA"/>
    <s v="ALIMENTACION DE EMPLEADOS CTA NUEVA"/>
    <s v="TRANSACCIONES DEL DIA 08/22/2018SPYRAL - GESTION ADMINISTRATIVA"/>
    <n v="88"/>
    <n v="0"/>
    <s v="PUENTE CENTENARIO"/>
    <x v="2"/>
  </r>
  <r>
    <n v="51"/>
    <d v="2018-08-23T00:00:00"/>
    <x v="3"/>
    <x v="3"/>
    <x v="0"/>
    <s v="CAJA"/>
    <s v="ALIMENTACION DE EMPLEADOS CTA NUEVA"/>
    <s v="TRANSACCIONES DEL DIA 08/23/2018SPYRAL - GESTION ADMINISTRATIVA"/>
    <n v="8"/>
    <n v="0"/>
    <s v="PUENTE CENTENARIO"/>
    <x v="2"/>
  </r>
  <r>
    <n v="51"/>
    <d v="2018-09-06T00:00:00"/>
    <x v="4"/>
    <x v="4"/>
    <x v="0"/>
    <s v="CAJA"/>
    <s v="ALIMENTACION DE EMPLEADOS CTA NUEVA"/>
    <s v="TRANSACCIONES DEL DIA 09/06/2018SPYRAL - GESTION ADMINISTRATIVA"/>
    <n v="24"/>
    <n v="0"/>
    <s v="PUENTE CENTENARIO"/>
    <x v="2"/>
  </r>
  <r>
    <n v="51"/>
    <d v="2018-09-10T00:00:00"/>
    <x v="4"/>
    <x v="4"/>
    <x v="0"/>
    <s v="CAJA"/>
    <s v="ALIMENTACION DE EMPLEADOS CTA NUEVA"/>
    <s v="TRANSACCIONES DEL DIA 09/10/2018SPYRAL - GESTION ADMINISTRATIVA"/>
    <n v="8"/>
    <n v="0"/>
    <s v="PUENTE CENTENARIO"/>
    <x v="2"/>
  </r>
  <r>
    <n v="51"/>
    <d v="2018-09-20T00:00:00"/>
    <x v="4"/>
    <x v="4"/>
    <x v="0"/>
    <s v="CAJA"/>
    <s v="ALIMENTACION DE EMPLEADOS CTA NUEVA"/>
    <s v="TRANSACCIONES DEL DIA 09/20/2018SPYRAL - GESTION ADMINISTRATIVA"/>
    <n v="8"/>
    <n v="0"/>
    <s v="PUENTE CENTENARIO"/>
    <x v="2"/>
  </r>
  <r>
    <n v="51"/>
    <d v="2018-10-03T00:00:00"/>
    <x v="0"/>
    <x v="0"/>
    <x v="0"/>
    <s v="CAJA"/>
    <s v="ALIMENTACION DE EMPLEADOS CTA NUEVA"/>
    <s v="TRANSACCIONES DEL DIA 10/03/2018SPYRAL - GESTION ADMINISTRATIVA"/>
    <n v="8"/>
    <n v="0"/>
    <s v="PUENTE CENTENARIO"/>
    <x v="2"/>
  </r>
  <r>
    <n v="51"/>
    <d v="2018-10-08T00:00:00"/>
    <x v="0"/>
    <x v="0"/>
    <x v="0"/>
    <s v="CAJA"/>
    <s v="ALIMENTACION DE EMPLEADOS CTA NUEVA"/>
    <s v="TRANSACCIONES DEL DIA 10/08/2018SPYRAL - GESTION ADMINISTRATIVA"/>
    <n v="8"/>
    <n v="0"/>
    <s v="PUENTE CENTENARIO"/>
    <x v="2"/>
  </r>
  <r>
    <n v="51"/>
    <d v="2018-10-18T00:00:00"/>
    <x v="0"/>
    <x v="0"/>
    <x v="0"/>
    <s v="CAJA"/>
    <s v="ALIMENTACION DE EMPLEADOS CTA NUEVA"/>
    <s v="TRANSACCIONES DEL DIA 10/18/2018SPYRAL - GESTION ADMINISTRATIVA"/>
    <n v="48"/>
    <n v="0"/>
    <s v="PUENTE CENTENARIO"/>
    <x v="2"/>
  </r>
  <r>
    <n v="51"/>
    <d v="2018-11-02T00:00:00"/>
    <x v="5"/>
    <x v="5"/>
    <x v="0"/>
    <s v="CAJA"/>
    <s v="ALIMENTACION DE EMPLEADOS CTA NUEVA"/>
    <s v="TRANSACCIONES DEL DIA 11/02/2018SPYRAL - GESTION ADMINISTRATIVA"/>
    <n v="40"/>
    <n v="0"/>
    <s v="PUENTE CENTENARIO"/>
    <x v="2"/>
  </r>
  <r>
    <n v="51"/>
    <d v="2018-11-13T00:00:00"/>
    <x v="5"/>
    <x v="5"/>
    <x v="0"/>
    <s v="CAJA"/>
    <s v="ALIMENTACION DE EMPLEADOS CTA NUEVA"/>
    <s v="TRANSACCIONES DEL DIA 11/13/2018SPYRAL - GESTION ADMINISTRATIVA"/>
    <n v="24"/>
    <n v="0"/>
    <s v="PUENTE CENTENARIO"/>
    <x v="2"/>
  </r>
  <r>
    <n v="51"/>
    <d v="2018-11-15T00:00:00"/>
    <x v="5"/>
    <x v="5"/>
    <x v="0"/>
    <s v="CAJA"/>
    <s v="ALIMENTACION DE EMPLEADOS CTA NUEVA"/>
    <s v="TRANSACCIONES DEL DIA 11/15/2018SPYRAL - GESTION ADMINISTRATIVA"/>
    <n v="24"/>
    <n v="0"/>
    <s v="PUENTE CENTENARIO"/>
    <x v="2"/>
  </r>
  <r>
    <n v="51"/>
    <d v="2018-11-20T00:00:00"/>
    <x v="5"/>
    <x v="5"/>
    <x v="0"/>
    <s v="CAJA"/>
    <s v="ALIMENTACION DE EMPLEADOS CTA NUEVA"/>
    <s v="TRANSACCIONES DEL DIA 11/20/2018SPYRAL - GESTION ADMINISTRATIVA"/>
    <n v="32"/>
    <n v="0"/>
    <s v="PUENTE CENTENARIO"/>
    <x v="2"/>
  </r>
  <r>
    <n v="51"/>
    <d v="2018-12-10T00:00:00"/>
    <x v="1"/>
    <x v="1"/>
    <x v="0"/>
    <s v="CAJA"/>
    <s v="ALIMENTACION DE EMPLEADOS CTA NUEVA"/>
    <s v="TRANSACCIONES DEL DIA 12/10/2018SPYRAL - GESTION ADMINISTRATIVA"/>
    <n v="24"/>
    <n v="0"/>
    <s v="PUENTE CENTENARIO"/>
    <x v="2"/>
  </r>
  <r>
    <n v="51"/>
    <d v="2018-12-11T00:00:00"/>
    <x v="1"/>
    <x v="1"/>
    <x v="0"/>
    <s v="CAJA"/>
    <s v="ALIMENTACION DE EMPLEADOS CTA NUEVA"/>
    <s v="TRANSACCIONES DEL DIA 12/11/2018SPYRAL - GESTION ADMINISTRATIVA"/>
    <n v="48"/>
    <n v="0"/>
    <s v="PUENTE CENTENARIO"/>
    <x v="2"/>
  </r>
  <r>
    <n v="51"/>
    <d v="2018-12-20T00:00:00"/>
    <x v="1"/>
    <x v="1"/>
    <x v="0"/>
    <s v="CAJA"/>
    <s v="ALIMENTACION DE EMPLEADOS CTA NUEVA"/>
    <s v="TRANSACCIONES DEL DIA 12/20/2018SPYRAL - GESTION ADMINISTRATIVA"/>
    <n v="24"/>
    <n v="0"/>
    <s v="PUENTE CENTENARIO"/>
    <x v="2"/>
  </r>
  <r>
    <n v="51"/>
    <d v="2018-12-31T00:00:00"/>
    <x v="1"/>
    <x v="1"/>
    <x v="0"/>
    <s v="CAJA"/>
    <s v="CIERRE DE ANIO FISCAL"/>
    <s v="CIERRE_DE_CTAS_NOMINALES"/>
    <n v="0"/>
    <n v="856"/>
    <s v="PUENTE CENTENARIO"/>
    <x v="2"/>
  </r>
  <r>
    <n v="51"/>
    <d v="2018-06-18T00:00:00"/>
    <x v="2"/>
    <x v="2"/>
    <x v="0"/>
    <s v="SERVICIOS PERSONALES"/>
    <s v="ALIMENTACION DE EMPLEADOS CTA NUEVA"/>
    <s v="TRANSACCIONES DEL DIA 06/18/2018SPYRAL - GESTION ADMINISTRATIVA"/>
    <n v="16"/>
    <n v="0"/>
    <s v="PUENTE CENTENARIO"/>
    <x v="2"/>
  </r>
  <r>
    <n v="51"/>
    <d v="2018-07-06T00:00:00"/>
    <x v="6"/>
    <x v="6"/>
    <x v="0"/>
    <s v="SERVICIOS PERSONALES"/>
    <s v="ALIMENTACION DE EMPLEADOS CTA NUEVA"/>
    <s v="TRANSACCIONES DEL DIA 07/06/2018SPYRAL - GESTION ADMINISTRATIVA"/>
    <n v="8"/>
    <n v="0"/>
    <s v="PUENTE CENTENARIO"/>
    <x v="2"/>
  </r>
  <r>
    <n v="51"/>
    <d v="2018-07-12T00:00:00"/>
    <x v="6"/>
    <x v="6"/>
    <x v="0"/>
    <s v="SERVICIOS PERSONALES"/>
    <s v="ALIMENTACION DE EMPLEADOS CTA NUEVA"/>
    <s v="TRANSACCIONES DEL DIA 07/12/2018SPYRAL - GESTION ADMINISTRATIVA"/>
    <n v="24"/>
    <n v="0"/>
    <s v="PUENTE CENTENARIO"/>
    <x v="2"/>
  </r>
  <r>
    <n v="51"/>
    <d v="2018-07-27T00:00:00"/>
    <x v="6"/>
    <x v="6"/>
    <x v="0"/>
    <s v="SERVICIOS PERSONALES"/>
    <s v="ALIMENTACION DE EMPLEADOS CTA NUEVA"/>
    <s v="TRANSACCIONES DEL DIA 07/27/2018SPYRAL - GESTION ADMINISTRATIVA"/>
    <n v="8"/>
    <n v="0"/>
    <s v="PUENTE CENTENARIO"/>
    <x v="2"/>
  </r>
  <r>
    <n v="51"/>
    <d v="2018-10-26T00:00:00"/>
    <x v="0"/>
    <x v="0"/>
    <x v="0"/>
    <s v="SERVICIOS PERSONALES"/>
    <s v="ALIMENTACION DE EMPLEADOS CTA NUEVA"/>
    <s v="TRANSACCIONES DEL DIA 10/26/2018SPYRAL - GESTION ADMINISTRATIVA"/>
    <n v="24"/>
    <n v="0"/>
    <s v="PUENTE CENTENARIO"/>
    <x v="2"/>
  </r>
  <r>
    <n v="51"/>
    <d v="2018-12-31T00:00:00"/>
    <x v="1"/>
    <x v="1"/>
    <x v="0"/>
    <s v="SERVICIOS PERSONALES"/>
    <s v="CIERRE DE ANIO FISCAL"/>
    <s v="CIERRE_DE_CTAS_NOMINALES"/>
    <n v="0"/>
    <n v="112"/>
    <s v="PUENTE CENTENARIO"/>
    <x v="2"/>
  </r>
  <r>
    <n v="53"/>
    <d v="2018-07-16T00:00:00"/>
    <x v="6"/>
    <x v="6"/>
    <x v="0"/>
    <s v="ADMINISTRACION DE SUCURSALES"/>
    <s v="OTROS EGRESOS 17"/>
    <s v="OTROS EGRESOS 1.P.O (OR:53/DES:53 TRN:86 PERF:300086 CAU: 17"/>
    <n v="4.8"/>
    <n v="0"/>
    <s v="AGUADULCE"/>
    <x v="2"/>
  </r>
  <r>
    <n v="53"/>
    <d v="2018-10-24T00:00:00"/>
    <x v="0"/>
    <x v="0"/>
    <x v="0"/>
    <s v="ADMINISTRACION DE SUCURSALES"/>
    <s v="NC ALIMENTACION DE EMPLEADOS NVA"/>
    <s v="TRANSACCIONES DEL DIA 10/24/2018SPYRAL - GESTION ADMINISTRATIVA"/>
    <n v="14.65"/>
    <n v="0"/>
    <s v="AGUADULCE"/>
    <x v="2"/>
  </r>
  <r>
    <n v="53"/>
    <d v="2018-12-31T00:00:00"/>
    <x v="1"/>
    <x v="1"/>
    <x v="0"/>
    <s v="ADMINISTRACION DE SUCURSALES"/>
    <s v="CIERRE DE ANIO FISCAL"/>
    <s v="CIERRE_DE_CTAS_NOMINALES"/>
    <n v="0"/>
    <n v="45.43"/>
    <s v="AGUADULCE"/>
    <x v="2"/>
  </r>
  <r>
    <n v="54"/>
    <d v="2018-08-23T00:00:00"/>
    <x v="3"/>
    <x v="3"/>
    <x v="0"/>
    <s v="ADMINISTRACION DE SUCURSALES"/>
    <s v="NC ALIMENTACION DE EMPLEADOS NVA"/>
    <s v="TRANSACCIONES DEL DIA 08/23/2018SPYRAL - GESTION ADMINISTRATIVA"/>
    <n v="24.62"/>
    <n v="0"/>
    <s v="SABANITAS"/>
    <x v="2"/>
  </r>
  <r>
    <n v="54"/>
    <d v="2018-12-31T00:00:00"/>
    <x v="1"/>
    <x v="1"/>
    <x v="0"/>
    <s v="ADMINISTRACION DE SUCURSALES"/>
    <s v="CIERRE DE ANIO FISCAL"/>
    <s v="CIERRE_DE_CTAS_NOMINALES"/>
    <n v="0"/>
    <n v="24.62"/>
    <s v="SABANITAS"/>
    <x v="2"/>
  </r>
  <r>
    <n v="68"/>
    <d v="2018-07-06T00:00:00"/>
    <x v="6"/>
    <x v="6"/>
    <x v="0"/>
    <s v="CAJA"/>
    <s v="ALIMENTACION DE EMPLEADOS CTA NUEVA"/>
    <s v="TRANSACCIONES DEL DIA 07/06/2018SPYRAL - GESTION ADMINISTRATIVA"/>
    <n v="8"/>
    <n v="0"/>
    <s v="ALTOS DE PANAMA"/>
    <x v="2"/>
  </r>
  <r>
    <n v="68"/>
    <d v="2018-07-12T00:00:00"/>
    <x v="6"/>
    <x v="6"/>
    <x v="0"/>
    <s v="CAJA"/>
    <s v="ALIMENTACION DE EMPLEADOS CTA NUEVA"/>
    <s v="TRANSACCIONES DEL DIA 07/12/2018SPYRAL - GESTION ADMINISTRATIVA"/>
    <n v="8"/>
    <n v="0"/>
    <s v="ALTOS DE PANAMA"/>
    <x v="2"/>
  </r>
  <r>
    <n v="68"/>
    <d v="2018-10-17T00:00:00"/>
    <x v="0"/>
    <x v="0"/>
    <x v="0"/>
    <s v="CAJA"/>
    <s v="ALIMENTACION DE EMPLEADOS CTA NUEVA"/>
    <s v="TRANSACCIONES DEL DIA 10/17/2018SPYRAL - GESTION ADMINISTRATIVA"/>
    <n v="16"/>
    <n v="0"/>
    <s v="ALTOS DE PANAMA"/>
    <x v="2"/>
  </r>
  <r>
    <n v="68"/>
    <d v="2018-10-26T00:00:00"/>
    <x v="0"/>
    <x v="0"/>
    <x v="0"/>
    <s v="CAJA"/>
    <s v="ALIMENTACION DE EMPLEADOS CTA NUEVA"/>
    <s v="TRANSACCIONES DEL DIA 10/26/2018SPYRAL - GESTION ADMINISTRATIVA"/>
    <n v="16"/>
    <n v="0"/>
    <s v="ALTOS DE PANAMA"/>
    <x v="2"/>
  </r>
  <r>
    <n v="68"/>
    <d v="2018-12-11T00:00:00"/>
    <x v="1"/>
    <x v="1"/>
    <x v="0"/>
    <s v="CAJA"/>
    <s v="ALIMENTACION DE EMPLEADOS CTA NUEVA"/>
    <s v="TRANSACCIONES DEL DIA 12/11/2018SPYRAL - GESTION ADMINISTRATIVA"/>
    <n v="8"/>
    <n v="0"/>
    <s v="ALTOS DE PANAMA"/>
    <x v="2"/>
  </r>
  <r>
    <n v="68"/>
    <d v="2018-12-13T00:00:00"/>
    <x v="1"/>
    <x v="1"/>
    <x v="0"/>
    <s v="CAJA"/>
    <s v="ALIMENTACION DE EMPLEADOS CTA NUEVA"/>
    <s v="TRANSACCIONES DEL DIA 12/13/2018SPYRAL - GESTION ADMINISTRATIVA"/>
    <n v="8"/>
    <n v="0"/>
    <s v="ALTOS DE PANAMA"/>
    <x v="2"/>
  </r>
  <r>
    <n v="68"/>
    <d v="2018-12-31T00:00:00"/>
    <x v="1"/>
    <x v="1"/>
    <x v="0"/>
    <s v="CAJA"/>
    <s v="CIERRE DE ANIO FISCAL"/>
    <s v="CIERRE_DE_CTAS_NOMINALES"/>
    <n v="0"/>
    <n v="64"/>
    <s v="ALTOS DE PANAMA"/>
    <x v="2"/>
  </r>
  <r>
    <n v="68"/>
    <d v="2018-07-26T00:00:00"/>
    <x v="6"/>
    <x v="6"/>
    <x v="0"/>
    <s v="SERVICIOS PERSONALES"/>
    <s v="ALIMENTACION DE EMPLEADOS CTA NUEVA"/>
    <s v="TRANSACCIONES DEL DIA 07/26/2018SPYRAL - GESTION ADMINISTRATIVA"/>
    <n v="8"/>
    <n v="0"/>
    <s v="ALTOS DE PANAMA"/>
    <x v="2"/>
  </r>
  <r>
    <n v="68"/>
    <d v="2018-08-24T00:00:00"/>
    <x v="3"/>
    <x v="3"/>
    <x v="0"/>
    <s v="SERVICIOS PERSONALES"/>
    <s v="ALIMENTACION DE EMPLEADOS CTA NUEVA"/>
    <s v="TRANSACCIONES DEL DIA 08/24/2018SPYRAL - GESTION ADMINISTRATIVA"/>
    <n v="8"/>
    <n v="0"/>
    <s v="ALTOS DE PANAMA"/>
    <x v="2"/>
  </r>
  <r>
    <n v="68"/>
    <d v="2018-09-12T00:00:00"/>
    <x v="4"/>
    <x v="4"/>
    <x v="0"/>
    <s v="SERVICIOS PERSONALES"/>
    <s v="ALIMENTACION DE EMPLEADOS CTA NUEVA"/>
    <s v="TRANSACCIONES DEL DIA 09/12/2018SPYRAL - GESTION ADMINISTRATIVA"/>
    <n v="8"/>
    <n v="0"/>
    <s v="ALTOS DE PANAMA"/>
    <x v="2"/>
  </r>
  <r>
    <n v="68"/>
    <d v="2018-12-31T00:00:00"/>
    <x v="1"/>
    <x v="1"/>
    <x v="0"/>
    <s v="SERVICIOS PERSONALES"/>
    <s v="CIERRE DE ANIO FISCAL"/>
    <s v="CIERRE_DE_CTAS_NOMINALES"/>
    <n v="0"/>
    <n v="40"/>
    <s v="ALTOS DE PANAMA"/>
    <x v="2"/>
  </r>
  <r>
    <n v="69"/>
    <d v="2018-06-04T00:00:00"/>
    <x v="2"/>
    <x v="2"/>
    <x v="0"/>
    <s v="ADMINISTRACION DE SUCURSALES"/>
    <s v="NC ALIMENTACION DE EMPLEADOS NVA"/>
    <s v="TRANSACCIONES DEL DIA 06/04/2018SPYRAL - GESTION ADMINISTRATIVA"/>
    <n v="96"/>
    <n v="0"/>
    <s v="VERSALLES"/>
    <x v="2"/>
  </r>
  <r>
    <n v="69"/>
    <d v="2018-06-19T00:00:00"/>
    <x v="2"/>
    <x v="2"/>
    <x v="0"/>
    <s v="ADMINISTRACION DE SUCURSALES"/>
    <s v="NC ALIMENTACION DE EMPLEADOS NVA"/>
    <s v="TRANSACCIONES DEL DIA 06/19/2018SPYRAL - GESTION ADMINISTRATIVA"/>
    <n v="80"/>
    <n v="0"/>
    <s v="VERSALLES"/>
    <x v="2"/>
  </r>
  <r>
    <n v="69"/>
    <d v="2018-07-02T00:00:00"/>
    <x v="6"/>
    <x v="6"/>
    <x v="0"/>
    <s v="ADMINISTRACION DE SUCURSALES"/>
    <s v="NC ALIMENTACION DE EMPLEADOS NVA"/>
    <s v="TRANSACCIONES DEL DIA 07/02/2018SPYRAL - GESTION ADMINISTRATIVA"/>
    <n v="96"/>
    <n v="0"/>
    <s v="VERSALLES"/>
    <x v="2"/>
  </r>
  <r>
    <n v="69"/>
    <d v="2018-07-16T00:00:00"/>
    <x v="6"/>
    <x v="6"/>
    <x v="0"/>
    <s v="ADMINISTRACION DE SUCURSALES"/>
    <s v="NC ALIMENTACION DE EMPLEADOS NVA"/>
    <s v="TRANSACCIONES DEL DIA 07/16/2018SPYRAL - GESTION ADMINISTRATIVA"/>
    <n v="112"/>
    <n v="0"/>
    <s v="VERSALLES"/>
    <x v="2"/>
  </r>
  <r>
    <n v="69"/>
    <d v="2018-08-01T00:00:00"/>
    <x v="3"/>
    <x v="3"/>
    <x v="0"/>
    <s v="ADMINISTRACION DE SUCURSALES"/>
    <s v="NC ALIMENTACION DE EMPLEADOS NVA"/>
    <s v="TRANSACCIONES DEL DIA 08/01/2018SPYRAL - GESTION ADMINISTRATIVA"/>
    <n v="104"/>
    <n v="0"/>
    <s v="VERSALLES"/>
    <x v="2"/>
  </r>
  <r>
    <n v="69"/>
    <d v="2018-08-16T00:00:00"/>
    <x v="3"/>
    <x v="3"/>
    <x v="0"/>
    <s v="ADMINISTRACION DE SUCURSALES"/>
    <s v="NC ALIMENTACION DE EMPLEADOS NVA"/>
    <s v="TRANSACCIONES DEL DIA 08/16/2018SPYRAL - GESTION ADMINISTRATIVA"/>
    <n v="112"/>
    <n v="0"/>
    <s v="VERSALLES"/>
    <x v="2"/>
  </r>
  <r>
    <n v="69"/>
    <d v="2018-09-01T00:00:00"/>
    <x v="4"/>
    <x v="4"/>
    <x v="0"/>
    <s v="ADMINISTRACION DE SUCURSALES"/>
    <s v="NC ALIMENTACION DE EMPLEADOS NVA"/>
    <s v="TRANSACCIONES DEL DIA 09/01/2018SPYRAL - GESTION ADMINISTRATIVA"/>
    <n v="104"/>
    <n v="0"/>
    <s v="VERSALLES"/>
    <x v="2"/>
  </r>
  <r>
    <n v="69"/>
    <d v="2018-09-17T00:00:00"/>
    <x v="4"/>
    <x v="4"/>
    <x v="0"/>
    <s v="ADMINISTRACION DE SUCURSALES"/>
    <s v="NC ALIMENTACION DE EMPLEADOS NVA"/>
    <s v="TRANSACCIONES DEL DIA 09/17/2018SPYRAL - GESTION ADMINISTRATIVA"/>
    <n v="96"/>
    <n v="0"/>
    <s v="VERSALLES"/>
    <x v="2"/>
  </r>
  <r>
    <n v="69"/>
    <d v="2018-10-01T00:00:00"/>
    <x v="0"/>
    <x v="0"/>
    <x v="0"/>
    <s v="ADMINISTRACION DE SUCURSALES"/>
    <s v="NC ALIMENTACION DE EMPLEADOS NVA"/>
    <s v="TRANSACCIONES DEL DIA 10/01/2018SPYRAL - GESTION ADMINISTRATIVA"/>
    <n v="104"/>
    <n v="0"/>
    <s v="VERSALLES"/>
    <x v="2"/>
  </r>
  <r>
    <n v="69"/>
    <d v="2018-10-16T00:00:00"/>
    <x v="0"/>
    <x v="0"/>
    <x v="0"/>
    <s v="ADMINISTRACION DE SUCURSALES"/>
    <s v="NC ALIMENTACION DE EMPLEADOS NVA"/>
    <s v="TRANSACCIONES DEL DIA 10/16/2018SPYRAL - GESTION ADMINISTRATIVA"/>
    <n v="112"/>
    <n v="0"/>
    <s v="VERSALLES"/>
    <x v="2"/>
  </r>
  <r>
    <n v="69"/>
    <d v="2018-11-01T00:00:00"/>
    <x v="5"/>
    <x v="5"/>
    <x v="0"/>
    <s v="ADMINISTRACION DE SUCURSALES"/>
    <s v="NC ALIMENTACION DE EMPLEADOS NVA"/>
    <s v="TRANSACCIONES DEL DIA 11/01/2018SPYRAL - GESTION ADMINISTRATIVA"/>
    <n v="80"/>
    <n v="0"/>
    <s v="VERSALLES"/>
    <x v="2"/>
  </r>
  <r>
    <n v="69"/>
    <d v="2018-11-16T00:00:00"/>
    <x v="5"/>
    <x v="5"/>
    <x v="0"/>
    <s v="ADMINISTRACION DE SUCURSALES"/>
    <s v="NC ALIMENTACION DE EMPLEADOS NVA"/>
    <s v="TRANSACCIONES DEL DIA 11/16/2018SPYRAL - GESTION ADMINISTRATIVA"/>
    <n v="96"/>
    <n v="0"/>
    <s v="VERSALLES"/>
    <x v="2"/>
  </r>
  <r>
    <n v="69"/>
    <d v="2018-12-01T00:00:00"/>
    <x v="1"/>
    <x v="1"/>
    <x v="0"/>
    <s v="ADMINISTRACION DE SUCURSALES"/>
    <s v="NC ALIMENTACION DE EMPLEADOS NVA"/>
    <s v="TRANSACCIONES DEL DIA 12/01/2018SPYRAL - GESTION ADMINISTRATIVA"/>
    <n v="96"/>
    <n v="0"/>
    <s v="VERSALLES"/>
    <x v="2"/>
  </r>
  <r>
    <n v="69"/>
    <d v="2018-12-17T00:00:00"/>
    <x v="1"/>
    <x v="1"/>
    <x v="0"/>
    <s v="ADMINISTRACION DE SUCURSALES"/>
    <s v="NC ALIMENTACION DE EMPLEADOS NVA"/>
    <s v="TRANSACCIONES DEL DIA 12/17/2018SPYRAL - GESTION ADMINISTRATIVA"/>
    <n v="96"/>
    <n v="0"/>
    <s v="VERSALLES"/>
    <x v="2"/>
  </r>
  <r>
    <n v="69"/>
    <d v="2018-12-31T00:00:00"/>
    <x v="1"/>
    <x v="1"/>
    <x v="0"/>
    <s v="ADMINISTRACION DE SUCURSALES"/>
    <s v="CIERRE DE ANIO FISCAL"/>
    <s v="CIERRE_DE_CTAS_NOMINALES"/>
    <n v="0"/>
    <n v="2364"/>
    <s v="VERSALLES"/>
    <x v="2"/>
  </r>
  <r>
    <n v="69"/>
    <d v="2018-12-31T00:00:00"/>
    <x v="1"/>
    <x v="1"/>
    <x v="0"/>
    <s v="CAJA"/>
    <s v="CIERRE DE ANIO FISCAL"/>
    <s v="CIERRE_DE_CTAS_NOMINALES"/>
    <n v="0"/>
    <n v="40"/>
    <s v="VERSALLES"/>
    <x v="2"/>
  </r>
  <r>
    <n v="69"/>
    <d v="2018-12-31T00:00:00"/>
    <x v="1"/>
    <x v="1"/>
    <x v="0"/>
    <s v="SERVICIOS PERSONALES"/>
    <s v="CIERRE DE ANIO FISCAL"/>
    <s v="CIERRE_DE_CTAS_NOMINALES"/>
    <n v="0"/>
    <n v="8"/>
    <s v="VERSALLES"/>
    <x v="2"/>
  </r>
  <r>
    <n v="71"/>
    <d v="2018-08-09T00:00:00"/>
    <x v="3"/>
    <x v="3"/>
    <x v="0"/>
    <s v="ADMINISTRACION DE SUCURSALES"/>
    <s v="NC ALIMENTACION DE EMPLEADOS NVA"/>
    <s v="TRANSACCIONES DEL DIA 08/09/2018SPYRAL - GESTION ADMINISTRATIVA"/>
    <n v="27.8"/>
    <n v="0"/>
    <s v="SAN FRANCISCO"/>
    <x v="2"/>
  </r>
  <r>
    <n v="71"/>
    <d v="2018-10-10T00:00:00"/>
    <x v="0"/>
    <x v="0"/>
    <x v="0"/>
    <s v="ADMINISTRACION DE SUCURSALES"/>
    <s v="NC ALIMENTACION DE EMPLEADOS NVA"/>
    <s v="TRANSACCIONES DEL DIA 10/10/2018SPYRAL - GESTION ADMINISTRATIVA"/>
    <n v="26.12"/>
    <n v="0"/>
    <s v="SAN FRANCISCO"/>
    <x v="2"/>
  </r>
  <r>
    <n v="71"/>
    <d v="2018-12-31T00:00:00"/>
    <x v="1"/>
    <x v="1"/>
    <x v="0"/>
    <s v="ADMINISTRACION DE SUCURSALES"/>
    <s v="CIERRE DE ANIO FISCAL"/>
    <s v="CIERRE_DE_CTAS_NOMINALES"/>
    <n v="0"/>
    <n v="80.87"/>
    <s v="SAN FRANCISCO"/>
    <x v="2"/>
  </r>
  <r>
    <n v="71"/>
    <d v="2018-12-31T00:00:00"/>
    <x v="1"/>
    <x v="1"/>
    <x v="0"/>
    <s v="CAJA"/>
    <s v="CIERRE DE ANIO FISCAL"/>
    <s v="CIERRE_DE_CTAS_NOMINALES"/>
    <n v="0"/>
    <n v="16"/>
    <s v="SAN FRANCISCO"/>
    <x v="2"/>
  </r>
  <r>
    <n v="72"/>
    <d v="2018-09-07T00:00:00"/>
    <x v="4"/>
    <x v="4"/>
    <x v="0"/>
    <s v="ADMINISTRACION DE SUCURSALES"/>
    <s v="ALIMENTACION DE EMPLEADOS CTA NUEVA"/>
    <s v="TRANSACCIONES DEL DIA 09/07/2018SPYRAL - GESTION ADMINISTRATIVA"/>
    <n v="8"/>
    <n v="0"/>
    <s v="PLAZA BANCO GENERAL"/>
    <x v="2"/>
  </r>
  <r>
    <n v="72"/>
    <d v="2018-12-31T00:00:00"/>
    <x v="1"/>
    <x v="1"/>
    <x v="0"/>
    <s v="ADMINISTRACION DE SUCURSALES"/>
    <s v="CIERRE DE ANIO FISCAL"/>
    <s v="CIERRE_DE_CTAS_NOMINALES"/>
    <n v="0"/>
    <n v="41.49"/>
    <s v="PLAZA BANCO GENERAL"/>
    <x v="2"/>
  </r>
  <r>
    <n v="72"/>
    <d v="2018-08-27T00:00:00"/>
    <x v="3"/>
    <x v="3"/>
    <x v="0"/>
    <s v="CAJA"/>
    <s v="ALIMENTACION DE EMPLEADOS CTA NUEVA"/>
    <s v="TRANSACCIONES DEL DIA 08/27/2018SPYRAL - GESTION ADMINISTRATIVA"/>
    <n v="8"/>
    <n v="0"/>
    <s v="PLAZA BANCO GENERAL"/>
    <x v="2"/>
  </r>
  <r>
    <n v="72"/>
    <d v="2018-10-18T00:00:00"/>
    <x v="0"/>
    <x v="0"/>
    <x v="0"/>
    <s v="CAJA"/>
    <s v="ALIMENTACION DE EMPLEADOS CTA NUEVA"/>
    <s v="TRANSACCIONES DEL DIA 10/18/2018SPYRAL - GESTION ADMINISTRATIVA"/>
    <n v="8"/>
    <n v="0"/>
    <s v="PLAZA BANCO GENERAL"/>
    <x v="2"/>
  </r>
  <r>
    <n v="72"/>
    <d v="2018-11-09T00:00:00"/>
    <x v="5"/>
    <x v="5"/>
    <x v="0"/>
    <s v="CAJA"/>
    <s v="ALIMENTACION DE EMPLEADOS CTA NUEVA"/>
    <s v="TRANSACCIONES DEL DIA 11/09/2018SPYRAL - GESTION ADMINISTRATIVA"/>
    <n v="8"/>
    <n v="0"/>
    <s v="PLAZA BANCO GENERAL"/>
    <x v="2"/>
  </r>
  <r>
    <n v="72"/>
    <d v="2018-12-31T00:00:00"/>
    <x v="1"/>
    <x v="1"/>
    <x v="0"/>
    <s v="CAJA"/>
    <s v="CIERRE DE ANIO FISCAL"/>
    <s v="CIERRE_DE_CTAS_NOMINALES"/>
    <n v="0"/>
    <n v="24"/>
    <s v="PLAZA BANCO GENERAL"/>
    <x v="2"/>
  </r>
  <r>
    <n v="73"/>
    <d v="2018-06-11T00:00:00"/>
    <x v="2"/>
    <x v="2"/>
    <x v="0"/>
    <s v="ADMINISTRACION DE SUCURSALES"/>
    <s v="NC ALIMENTACION DE EMPLEADOS NVA"/>
    <s v="TRANSACCIONES DEL DIA 06/11/2018SPYRAL - GESTION ADMINISTRATIVA"/>
    <n v="61.64"/>
    <n v="0"/>
    <s v="LA CHORRERA - PARQUE 10 DE NOV."/>
    <x v="2"/>
  </r>
  <r>
    <n v="73"/>
    <d v="2018-07-04T00:00:00"/>
    <x v="6"/>
    <x v="6"/>
    <x v="0"/>
    <s v="ADMINISTRACION DE SUCURSALES"/>
    <s v="NC ALIMENTACION DE EMPLEADOS NVA"/>
    <s v="TRANSACCIONES DEL DIA 07/04/2018SPYRAL - GESTION ADMINISTRATIVA"/>
    <n v="30.85"/>
    <n v="0"/>
    <s v="LA CHORRERA - PARQUE 10 DE NOV."/>
    <x v="2"/>
  </r>
  <r>
    <n v="73"/>
    <d v="2018-07-17T00:00:00"/>
    <x v="6"/>
    <x v="6"/>
    <x v="0"/>
    <s v="ADMINISTRACION DE SUCURSALES"/>
    <s v="ALIMENTACION DE EMPLEADOS CTA NUEVA"/>
    <s v="TRANSACCIONES DEL DIA 07/17/2018SPYRAL - GESTION ADMINISTRATIVA"/>
    <n v="16"/>
    <n v="0"/>
    <s v="LA CHORRERA - PARQUE 10 DE NOV."/>
    <x v="2"/>
  </r>
  <r>
    <n v="73"/>
    <d v="2018-09-03T00:00:00"/>
    <x v="4"/>
    <x v="4"/>
    <x v="0"/>
    <s v="ADMINISTRACION DE SUCURSALES"/>
    <s v="NC ALIMENTACION DE EMPLEADOS NVA"/>
    <s v="TRANSACCIONES DEL DIA 09/03/2018SPYRAL - GESTION ADMINISTRATIVA"/>
    <n v="76.75"/>
    <n v="0"/>
    <s v="LA CHORRERA - PARQUE 10 DE NOV."/>
    <x v="2"/>
  </r>
  <r>
    <n v="73"/>
    <d v="2018-10-16T00:00:00"/>
    <x v="0"/>
    <x v="0"/>
    <x v="0"/>
    <s v="ADMINISTRACION DE SUCURSALES"/>
    <s v="NC ALIMENTACION DE EMPLEADOS NVA"/>
    <s v="TRANSACCIONES DEL DIA 10/16/2018SPYRAL - GESTION ADMINISTRATIVA"/>
    <n v="55.06"/>
    <n v="0"/>
    <s v="LA CHORRERA - PARQUE 10 DE NOV."/>
    <x v="2"/>
  </r>
  <r>
    <n v="73"/>
    <d v="2018-12-10T00:00:00"/>
    <x v="1"/>
    <x v="1"/>
    <x v="0"/>
    <s v="ADMINISTRACION DE SUCURSALES"/>
    <s v="NC ALIMENTACION DE EMPLEADOS NVA"/>
    <s v="TRANSACCIONES DEL DIA 12/10/2018SPYRAL - GESTION ADMINISTRATIVA"/>
    <n v="86.97"/>
    <n v="0"/>
    <s v="LA CHORRERA - PARQUE 10 DE NOV."/>
    <x v="2"/>
  </r>
  <r>
    <n v="73"/>
    <d v="2018-12-21T00:00:00"/>
    <x v="1"/>
    <x v="1"/>
    <x v="0"/>
    <s v="ADMINISTRACION DE SUCURSALES"/>
    <s v="ALIMENTACION DE EMPLEADOS CTA NUEVA"/>
    <s v="TRANSACCIONES DEL DIA 12/21/2018SPYRAL - GESTION ADMINISTRATIVA"/>
    <n v="8"/>
    <n v="0"/>
    <s v="LA CHORRERA - PARQUE 10 DE NOV."/>
    <x v="2"/>
  </r>
  <r>
    <n v="73"/>
    <d v="2018-12-31T00:00:00"/>
    <x v="1"/>
    <x v="1"/>
    <x v="0"/>
    <s v="ADMINISTRACION DE SUCURSALES"/>
    <s v="CIERRE DE ANIO FISCAL"/>
    <s v="CIERRE_DE_CTAS_NOMINALES"/>
    <n v="0"/>
    <n v="591.85"/>
    <s v="LA CHORRERA - PARQUE 10 DE NOV."/>
    <x v="2"/>
  </r>
  <r>
    <n v="73"/>
    <d v="2018-06-01T00:00:00"/>
    <x v="2"/>
    <x v="2"/>
    <x v="0"/>
    <s v="CAJA"/>
    <s v="ALIMENTACION DE EMPLEADOS CTA NUEVA"/>
    <s v="TRANSACCIONES DEL DIA 06/01/2018SPYRAL - GESTION ADMINISTRATIVA"/>
    <n v="16"/>
    <n v="0"/>
    <s v="LA CHORRERA - PARQUE 10 DE NOV."/>
    <x v="2"/>
  </r>
  <r>
    <n v="73"/>
    <d v="2018-06-05T00:00:00"/>
    <x v="2"/>
    <x v="2"/>
    <x v="0"/>
    <s v="CAJA"/>
    <s v="ALIMENTACION DE EMPLEADOS CTA NUEVA"/>
    <s v="TRANSACCIONES DEL DIA 06/05/2018SPYRAL - GESTION ADMINISTRATIVA"/>
    <n v="48"/>
    <n v="0"/>
    <s v="LA CHORRERA - PARQUE 10 DE NOV."/>
    <x v="2"/>
  </r>
  <r>
    <n v="73"/>
    <d v="2018-06-06T00:00:00"/>
    <x v="2"/>
    <x v="2"/>
    <x v="0"/>
    <s v="CAJA"/>
    <s v="ALIMENTACION DE EMPLEADOS CTA NUEVA"/>
    <s v="TRANSACCIONES DEL DIA 06/06/2018SPYRAL - GESTION ADMINISTRATIVA"/>
    <n v="48"/>
    <n v="0"/>
    <s v="LA CHORRERA - PARQUE 10 DE NOV."/>
    <x v="2"/>
  </r>
  <r>
    <n v="73"/>
    <d v="2018-06-08T00:00:00"/>
    <x v="2"/>
    <x v="2"/>
    <x v="0"/>
    <s v="CAJA"/>
    <s v="ALIMENTACION DE EMPLEADOS CTA NUEVA"/>
    <s v="TRANSACCIONES DEL DIA 06/08/2018SPYRAL - GESTION ADMINISTRATIVA"/>
    <n v="8"/>
    <n v="0"/>
    <s v="LA CHORRERA - PARQUE 10 DE NOV."/>
    <x v="2"/>
  </r>
  <r>
    <n v="73"/>
    <d v="2018-06-11T00:00:00"/>
    <x v="2"/>
    <x v="2"/>
    <x v="0"/>
    <s v="CAJA"/>
    <s v="ALIMENTACION DE EMPLEADOS CTA NUEVA"/>
    <s v="TRANSACCIONES DEL DIA 06/11/2018SPYRAL - GESTION ADMINISTRATIVA"/>
    <n v="32"/>
    <n v="0"/>
    <s v="LA CHORRERA - PARQUE 10 DE NOV."/>
    <x v="2"/>
  </r>
  <r>
    <n v="73"/>
    <d v="2018-06-18T00:00:00"/>
    <x v="2"/>
    <x v="2"/>
    <x v="0"/>
    <s v="CAJA"/>
    <s v="ALIMENTACION DE EMPLEADOS CTA NUEVA"/>
    <s v="TRANSACCIONES DEL DIA 06/18/2018SPYRAL - GESTION ADMINISTRATIVA"/>
    <n v="72"/>
    <n v="0"/>
    <s v="LA CHORRERA - PARQUE 10 DE NOV."/>
    <x v="2"/>
  </r>
  <r>
    <n v="73"/>
    <d v="2018-06-21T00:00:00"/>
    <x v="2"/>
    <x v="2"/>
    <x v="0"/>
    <s v="CAJA"/>
    <s v="ALIMENTACION DE EMPLEADOS CTA NUEVA"/>
    <s v="TRANSACCIONES DEL DIA 06/21/2018SPYRAL - GESTION ADMINISTRATIVA"/>
    <n v="32"/>
    <n v="0"/>
    <s v="LA CHORRERA - PARQUE 10 DE NOV."/>
    <x v="2"/>
  </r>
  <r>
    <n v="73"/>
    <d v="2018-06-28T00:00:00"/>
    <x v="2"/>
    <x v="2"/>
    <x v="0"/>
    <s v="CAJA"/>
    <s v="ALIMENTACION DE EMPLEADOS CTA NUEVA"/>
    <s v="TRANSACCIONES DEL DIA 06/28/2018SPYRAL - GESTION ADMINISTRATIVA"/>
    <n v="32"/>
    <n v="0"/>
    <s v="LA CHORRERA - PARQUE 10 DE NOV."/>
    <x v="2"/>
  </r>
  <r>
    <n v="73"/>
    <d v="2018-07-03T00:00:00"/>
    <x v="6"/>
    <x v="6"/>
    <x v="0"/>
    <s v="CAJA"/>
    <s v="ALIMENTACION DE EMPLEADOS CTA NUEVA"/>
    <s v="TRANSACCIONES DEL DIA 07/03/2018SPYRAL - GESTION ADMINISTRATIVA"/>
    <n v="24"/>
    <n v="0"/>
    <s v="LA CHORRERA - PARQUE 10 DE NOV."/>
    <x v="2"/>
  </r>
  <r>
    <n v="73"/>
    <d v="2018-07-06T00:00:00"/>
    <x v="6"/>
    <x v="6"/>
    <x v="0"/>
    <s v="CAJA"/>
    <s v="ALIMENTACION DE EMPLEADOS CTA NUEVA"/>
    <s v="TRANSACCIONES DEL DIA 07/06/2018SPYRAL - GESTION ADMINISTRATIVA"/>
    <n v="80"/>
    <n v="0"/>
    <s v="LA CHORRERA - PARQUE 10 DE NOV."/>
    <x v="2"/>
  </r>
  <r>
    <n v="73"/>
    <d v="2018-07-12T00:00:00"/>
    <x v="6"/>
    <x v="6"/>
    <x v="0"/>
    <s v="CAJA"/>
    <s v="ALIMENTACION DE EMPLEADOS CTA NUEVA"/>
    <s v="TRANSACCIONES DEL DIA 07/12/2018SPYRAL - GESTION ADMINISTRATIVA"/>
    <n v="8"/>
    <n v="0"/>
    <s v="LA CHORRERA - PARQUE 10 DE NOV."/>
    <x v="2"/>
  </r>
  <r>
    <n v="73"/>
    <d v="2018-07-14T00:00:00"/>
    <x v="6"/>
    <x v="6"/>
    <x v="0"/>
    <s v="CAJA"/>
    <s v="ALIMENTACION DE EMPLEADOS CTA NUEVA"/>
    <s v="TRANSACCIONES DEL DIA 07/14/2018SPYRAL - GESTION ADMINISTRATIVA"/>
    <n v="8"/>
    <n v="0"/>
    <s v="LA CHORRERA - PARQUE 10 DE NOV."/>
    <x v="2"/>
  </r>
  <r>
    <n v="73"/>
    <d v="2018-07-20T00:00:00"/>
    <x v="6"/>
    <x v="6"/>
    <x v="0"/>
    <s v="CAJA"/>
    <s v="ALIMENTACION DE EMPLEADOS"/>
    <s v="TRANSACCIONES DEL DIA 07/20/2018SPYRAL - GESTION ADMINISTRATIVA"/>
    <n v="8"/>
    <n v="0"/>
    <s v="LA CHORRERA - PARQUE 10 DE NOV."/>
    <x v="2"/>
  </r>
  <r>
    <n v="73"/>
    <d v="2018-07-21T00:00:00"/>
    <x v="6"/>
    <x v="6"/>
    <x v="0"/>
    <s v="CAJA"/>
    <s v="ALIMENTACION DE EMPLEADOS CTA NUEVA"/>
    <s v="TRANSACCIONES DEL DIA 07/21/2018SPYRAL - GESTION ADMINISTRATIVA"/>
    <n v="8"/>
    <n v="0"/>
    <s v="LA CHORRERA - PARQUE 10 DE NOV."/>
    <x v="2"/>
  </r>
  <r>
    <n v="73"/>
    <d v="2018-07-24T00:00:00"/>
    <x v="6"/>
    <x v="6"/>
    <x v="0"/>
    <s v="CAJA"/>
    <s v="ALIMENTACION DE EMPLEADOS CTA NUEVA"/>
    <s v="TRANSACCIONES DEL DIA 07/24/2018SPYRAL - GESTION ADMINISTRATIVA"/>
    <n v="8"/>
    <n v="0"/>
    <s v="LA CHORRERA - PARQUE 10 DE NOV."/>
    <x v="2"/>
  </r>
  <r>
    <n v="73"/>
    <d v="2018-07-26T00:00:00"/>
    <x v="6"/>
    <x v="6"/>
    <x v="0"/>
    <s v="CAJA"/>
    <s v="CORRECCION REG.20/07/2018 CENA"/>
    <s v="CORRECCION REG.20/07/2018 CENA"/>
    <n v="32"/>
    <n v="0"/>
    <s v="LA CHORRERA - PARQUE 10 DE NOV."/>
    <x v="2"/>
  </r>
  <r>
    <n v="73"/>
    <d v="2018-07-30T00:00:00"/>
    <x v="6"/>
    <x v="6"/>
    <x v="0"/>
    <s v="CAJA"/>
    <s v="ALIMENTACION DE EMPLEADOS CTA NUEVA"/>
    <s v="TRANSACCIONES DEL DIA 07/30/2018SPYRAL - GESTION ADMINISTRATIVA"/>
    <n v="16"/>
    <n v="0"/>
    <s v="LA CHORRERA - PARQUE 10 DE NOV."/>
    <x v="2"/>
  </r>
  <r>
    <n v="73"/>
    <d v="2018-08-03T00:00:00"/>
    <x v="3"/>
    <x v="3"/>
    <x v="0"/>
    <s v="CAJA"/>
    <s v="ALIMENTACION DE EMPLEADOS CTA NUEVA"/>
    <s v="TRANSACCIONES DEL DIA 08/03/2018SPYRAL - GESTION ADMINISTRATIVA"/>
    <n v="80"/>
    <n v="0"/>
    <s v="LA CHORRERA - PARQUE 10 DE NOV."/>
    <x v="2"/>
  </r>
  <r>
    <n v="73"/>
    <d v="2018-08-09T00:00:00"/>
    <x v="3"/>
    <x v="3"/>
    <x v="0"/>
    <s v="CAJA"/>
    <s v="ALIMENTACION DE EMPLEADOS CTA NUEVA"/>
    <s v="TRANSACCIONES DEL DIA 08/09/2018SPYRAL - GESTION ADMINISTRATIVA"/>
    <n v="72"/>
    <n v="0"/>
    <s v="LA CHORRERA - PARQUE 10 DE NOV."/>
    <x v="2"/>
  </r>
  <r>
    <n v="73"/>
    <d v="2018-08-14T00:00:00"/>
    <x v="3"/>
    <x v="3"/>
    <x v="0"/>
    <s v="CAJA"/>
    <s v="ALIMENTACION DE EMPLEADOS CTA NUEVA"/>
    <s v="TRANSACCIONES DEL DIA 08/14/2018SPYRAL - GESTION ADMINISTRATIVA"/>
    <n v="24"/>
    <n v="0"/>
    <s v="LA CHORRERA - PARQUE 10 DE NOV."/>
    <x v="2"/>
  </r>
  <r>
    <n v="73"/>
    <d v="2018-08-17T00:00:00"/>
    <x v="3"/>
    <x v="3"/>
    <x v="0"/>
    <s v="CAJA"/>
    <s v="ALIMENTACION DE EMPLEADOS CTA NUEVA"/>
    <s v="TRANSACCIONES DEL DIA 08/17/2018SPYRAL - GESTION ADMINISTRATIVA"/>
    <n v="16"/>
    <n v="0"/>
    <s v="LA CHORRERA - PARQUE 10 DE NOV."/>
    <x v="2"/>
  </r>
  <r>
    <n v="73"/>
    <d v="2018-08-20T00:00:00"/>
    <x v="3"/>
    <x v="3"/>
    <x v="0"/>
    <s v="CAJA"/>
    <s v="ALIMENTACION DE EMPLEADOS CTA NUEVA"/>
    <s v="TRANSACCIONES DEL DIA 08/20/2018SPYRAL - GESTION ADMINISTRATIVA"/>
    <n v="40"/>
    <n v="0"/>
    <s v="LA CHORRERA - PARQUE 10 DE NOV."/>
    <x v="2"/>
  </r>
  <r>
    <n v="73"/>
    <d v="2018-08-21T00:00:00"/>
    <x v="3"/>
    <x v="3"/>
    <x v="0"/>
    <s v="CAJA"/>
    <s v="ALIMENTACION DE EMPLEADOS CTA NUEVA"/>
    <s v="TRANSACCIONES DEL DIA 08/21/2018SPYRAL - GESTION ADMINISTRATIVA"/>
    <n v="8"/>
    <n v="0"/>
    <s v="LA CHORRERA - PARQUE 10 DE NOV."/>
    <x v="2"/>
  </r>
  <r>
    <n v="73"/>
    <d v="2018-08-22T00:00:00"/>
    <x v="3"/>
    <x v="3"/>
    <x v="0"/>
    <s v="CAJA"/>
    <s v="ALIMENTACION DE EMPLEADOS CTA NUEVA"/>
    <s v="TRANSACCIONES DEL DIA 08/22/2018SPYRAL - GESTION ADMINISTRATIVA"/>
    <n v="48"/>
    <n v="0"/>
    <s v="LA CHORRERA - PARQUE 10 DE NOV."/>
    <x v="2"/>
  </r>
  <r>
    <n v="73"/>
    <d v="2018-08-23T00:00:00"/>
    <x v="3"/>
    <x v="3"/>
    <x v="0"/>
    <s v="CAJA"/>
    <s v="ALIMENTACION DE EMPLEADOS CTA NUEVA"/>
    <s v="TRANSACCIONES DEL DIA 08/23/2018SPYRAL - GESTION ADMINISTRATIVA"/>
    <n v="8"/>
    <n v="0"/>
    <s v="LA CHORRERA - PARQUE 10 DE NOV."/>
    <x v="2"/>
  </r>
  <r>
    <n v="73"/>
    <d v="2018-08-24T00:00:00"/>
    <x v="3"/>
    <x v="3"/>
    <x v="0"/>
    <s v="CAJA"/>
    <s v="ALIMENTACION DE EMPLEADOS CTA NUEVA"/>
    <s v="TRANSACCIONES DEL DIA 08/24/2018SPYRAL - GESTION ADMINISTRATIVA"/>
    <n v="16"/>
    <n v="0"/>
    <s v="LA CHORRERA - PARQUE 10 DE NOV."/>
    <x v="2"/>
  </r>
  <r>
    <n v="73"/>
    <d v="2018-08-27T00:00:00"/>
    <x v="3"/>
    <x v="3"/>
    <x v="0"/>
    <s v="CAJA"/>
    <s v="ALIMENTACION DE EMPLEADOS CTA NUEVA"/>
    <s v="TRANSACCIONES DEL DIA 08/27/2018SPYRAL - GESTION ADMINISTRATIVA"/>
    <n v="16"/>
    <n v="0"/>
    <s v="LA CHORRERA - PARQUE 10 DE NOV."/>
    <x v="2"/>
  </r>
  <r>
    <n v="73"/>
    <d v="2018-09-03T00:00:00"/>
    <x v="4"/>
    <x v="4"/>
    <x v="0"/>
    <s v="CAJA"/>
    <s v="ALIMENTACION DE EMPLEADOS CTA NUEVA"/>
    <s v="TRANSACCIONES DEL DIA 09/03/2018SPYRAL - GESTION ADMINISTRATIVA"/>
    <n v="8"/>
    <n v="0"/>
    <s v="LA CHORRERA - PARQUE 10 DE NOV."/>
    <x v="2"/>
  </r>
  <r>
    <n v="73"/>
    <d v="2018-09-05T00:00:00"/>
    <x v="4"/>
    <x v="4"/>
    <x v="0"/>
    <s v="CAJA"/>
    <s v="ALIMENTACION DE EMPLEADOS CTA NUEVA"/>
    <s v="TRANSACCIONES DEL DIA 09/05/2018SPYRAL - GESTION ADMINISTRATIVA"/>
    <n v="48"/>
    <n v="0"/>
    <s v="LA CHORRERA - PARQUE 10 DE NOV."/>
    <x v="2"/>
  </r>
  <r>
    <n v="73"/>
    <d v="2018-09-07T00:00:00"/>
    <x v="4"/>
    <x v="4"/>
    <x v="0"/>
    <s v="CAJA"/>
    <s v="ALIMENTACION DE EMPLEADOS CTA NUEVA"/>
    <s v="TRANSACCIONES DEL DIA 09/07/2018SPYRAL - GESTION ADMINISTRATIVA"/>
    <n v="48"/>
    <n v="0"/>
    <s v="LA CHORRERA - PARQUE 10 DE NOV."/>
    <x v="2"/>
  </r>
  <r>
    <n v="73"/>
    <d v="2018-09-11T00:00:00"/>
    <x v="4"/>
    <x v="4"/>
    <x v="0"/>
    <s v="CAJA"/>
    <s v="ALIMENTACION DE EMPLEADOS CTA NUEVA"/>
    <s v="TRANSACCIONES DEL DIA 09/11/2018SPYRAL - GESTION ADMINISTRATIVA"/>
    <n v="24"/>
    <n v="0"/>
    <s v="LA CHORRERA - PARQUE 10 DE NOV."/>
    <x v="2"/>
  </r>
  <r>
    <n v="73"/>
    <d v="2018-09-19T00:00:00"/>
    <x v="4"/>
    <x v="4"/>
    <x v="0"/>
    <s v="CAJA"/>
    <s v="ALIMENTACION DE EMPLEADOS CTA NUEVA"/>
    <s v="TRANSACCIONES DEL DIA 09/19/2018SPYRAL - GESTION ADMINISTRATIVA"/>
    <n v="48"/>
    <n v="0"/>
    <s v="LA CHORRERA - PARQUE 10 DE NOV."/>
    <x v="2"/>
  </r>
  <r>
    <n v="73"/>
    <d v="2018-09-20T00:00:00"/>
    <x v="4"/>
    <x v="4"/>
    <x v="0"/>
    <s v="CAJA"/>
    <s v="ALIMENTACION DE EMPLEADOS CTA NUEVA"/>
    <s v="TRANSACCIONES DEL DIA 09/20/2018SPYRAL - GESTION ADMINISTRATIVA"/>
    <n v="16"/>
    <n v="0"/>
    <s v="LA CHORRERA - PARQUE 10 DE NOV."/>
    <x v="2"/>
  </r>
  <r>
    <n v="73"/>
    <d v="2018-09-25T00:00:00"/>
    <x v="4"/>
    <x v="4"/>
    <x v="0"/>
    <s v="CAJA"/>
    <s v="ALIMENTACION DE EMPLEADOS CTA NUEVA"/>
    <s v="TRANSACCIONES DEL DIA 09/25/2018SPYRAL - GESTION ADMINISTRATIVA"/>
    <n v="8"/>
    <n v="0"/>
    <s v="LA CHORRERA - PARQUE 10 DE NOV."/>
    <x v="2"/>
  </r>
  <r>
    <n v="73"/>
    <d v="2018-09-26T00:00:00"/>
    <x v="4"/>
    <x v="4"/>
    <x v="0"/>
    <s v="CAJA"/>
    <s v="ALIMENTACION DE EMPLEADOS CTA NUEVA"/>
    <s v="TRANSACCIONES DEL DIA 09/26/2018SPYRAL - GESTION ADMINISTRATIVA"/>
    <n v="24"/>
    <n v="0"/>
    <s v="LA CHORRERA - PARQUE 10 DE NOV."/>
    <x v="2"/>
  </r>
  <r>
    <n v="73"/>
    <d v="2018-10-05T00:00:00"/>
    <x v="0"/>
    <x v="0"/>
    <x v="0"/>
    <s v="CAJA"/>
    <s v="ALIMENTACION DE EMPLEADOS CTA NUEVA"/>
    <s v="TRANSACCIONES DEL DIA 10/05/2018SPYRAL - GESTION ADMINISTRATIVA"/>
    <n v="16"/>
    <n v="0"/>
    <s v="LA CHORRERA - PARQUE 10 DE NOV."/>
    <x v="2"/>
  </r>
  <r>
    <n v="73"/>
    <d v="2018-10-08T00:00:00"/>
    <x v="0"/>
    <x v="0"/>
    <x v="0"/>
    <s v="CAJA"/>
    <s v="ALIMENTACION DE EMPLEADOS CTA NUEVA"/>
    <s v="TRANSACCIONES DEL DIA 10/08/2018SPYRAL - GESTION ADMINISTRATIVA"/>
    <n v="48"/>
    <n v="0"/>
    <s v="LA CHORRERA - PARQUE 10 DE NOV."/>
    <x v="2"/>
  </r>
  <r>
    <n v="73"/>
    <d v="2018-10-10T00:00:00"/>
    <x v="0"/>
    <x v="0"/>
    <x v="0"/>
    <s v="CAJA"/>
    <s v="ALIMENTACION DE EMPLEADOS CTA NUEVA"/>
    <s v="TRANSACCIONES DEL DIA 10/10/2018SPYRAL - GESTION ADMINISTRATIVA"/>
    <n v="32"/>
    <n v="0"/>
    <s v="LA CHORRERA - PARQUE 10 DE NOV."/>
    <x v="2"/>
  </r>
  <r>
    <n v="73"/>
    <d v="2018-10-15T00:00:00"/>
    <x v="0"/>
    <x v="0"/>
    <x v="0"/>
    <s v="CAJA"/>
    <s v="ALIMENTACION DE EMPLEADOS CTA NUEVA"/>
    <s v="TRANSACCIONES DEL DIA 10/15/2018SPYRAL - GESTION ADMINISTRATIVA"/>
    <n v="32"/>
    <n v="0"/>
    <s v="LA CHORRERA - PARQUE 10 DE NOV."/>
    <x v="2"/>
  </r>
  <r>
    <n v="73"/>
    <d v="2018-10-17T00:00:00"/>
    <x v="0"/>
    <x v="0"/>
    <x v="0"/>
    <s v="CAJA"/>
    <s v="ALIMENTACION DE EMPLEADOS CTA NUEVA"/>
    <s v="TRANSACCIONES DEL DIA 10/17/2018SPYRAL - GESTION ADMINISTRATIVA"/>
    <n v="8"/>
    <n v="0"/>
    <s v="LA CHORRERA - PARQUE 10 DE NOV."/>
    <x v="2"/>
  </r>
  <r>
    <n v="73"/>
    <d v="2018-10-18T00:00:00"/>
    <x v="0"/>
    <x v="0"/>
    <x v="0"/>
    <s v="CAJA"/>
    <s v="ALIMENTACION DE EMPLEADOS CTA NUEVA"/>
    <s v="TRANSACCIONES DEL DIA 10/18/2018SPYRAL - GESTION ADMINISTRATIVA"/>
    <n v="40"/>
    <n v="0"/>
    <s v="LA CHORRERA - PARQUE 10 DE NOV."/>
    <x v="2"/>
  </r>
  <r>
    <n v="73"/>
    <d v="2018-10-24T00:00:00"/>
    <x v="0"/>
    <x v="0"/>
    <x v="0"/>
    <s v="CAJA"/>
    <s v="ALIMENTACION DE EMPLEADOS CTA NUEVA"/>
    <s v="TRANSACCIONES DEL DIA 10/24/2018SPYRAL - GESTION ADMINISTRATIVA"/>
    <n v="16"/>
    <n v="0"/>
    <s v="LA CHORRERA - PARQUE 10 DE NOV."/>
    <x v="2"/>
  </r>
  <r>
    <n v="73"/>
    <d v="2018-11-02T00:00:00"/>
    <x v="5"/>
    <x v="5"/>
    <x v="0"/>
    <s v="CAJA"/>
    <s v="ALIMENTACION DE EMPLEADOS CTA NUEVA"/>
    <s v="TRANSACCIONES DEL DIA 11/02/2018SPYRAL - GESTION ADMINISTRATIVA"/>
    <n v="40"/>
    <n v="0"/>
    <s v="LA CHORRERA - PARQUE 10 DE NOV."/>
    <x v="2"/>
  </r>
  <r>
    <n v="73"/>
    <d v="2018-11-09T00:00:00"/>
    <x v="5"/>
    <x v="5"/>
    <x v="0"/>
    <s v="CAJA"/>
    <s v="ALIMENTACION DE EMPLEADOS CTA NUEVA"/>
    <s v="TRANSACCIONES DEL DIA 11/09/2018SPYRAL - GESTION ADMINISTRATIVA"/>
    <n v="16"/>
    <n v="0"/>
    <s v="LA CHORRERA - PARQUE 10 DE NOV."/>
    <x v="2"/>
  </r>
  <r>
    <n v="73"/>
    <d v="2018-11-12T00:00:00"/>
    <x v="5"/>
    <x v="5"/>
    <x v="0"/>
    <s v="CAJA"/>
    <s v="ALIMENTACION DE EMPLEADOS CTA NUEVA"/>
    <s v="TRANSACCIONES DEL DIA 11/12/2018SPYRAL - GESTION ADMINISTRATIVA"/>
    <n v="160"/>
    <n v="0"/>
    <s v="LA CHORRERA - PARQUE 10 DE NOV."/>
    <x v="2"/>
  </r>
  <r>
    <n v="73"/>
    <d v="2018-11-13T00:00:00"/>
    <x v="5"/>
    <x v="5"/>
    <x v="0"/>
    <s v="CAJA"/>
    <s v="ALIMENTACION DE EMPLEADOS CTA NUEVA"/>
    <s v="TRANSACCIONES DEL DIA 11/13/2018SPYRAL - GESTION ADMINISTRATIVA"/>
    <n v="16"/>
    <n v="0"/>
    <s v="LA CHORRERA - PARQUE 10 DE NOV."/>
    <x v="2"/>
  </r>
  <r>
    <n v="73"/>
    <d v="2018-11-14T00:00:00"/>
    <x v="5"/>
    <x v="5"/>
    <x v="0"/>
    <s v="CAJA"/>
    <s v="ALIMENTACION DE EMPLEADOS CTA NUEVA"/>
    <s v="TRANSACCIONES DEL DIA 11/14/2018SPYRAL - GESTION ADMINISTRATIVA"/>
    <n v="40"/>
    <n v="0"/>
    <s v="LA CHORRERA - PARQUE 10 DE NOV."/>
    <x v="2"/>
  </r>
  <r>
    <n v="73"/>
    <d v="2018-11-19T00:00:00"/>
    <x v="5"/>
    <x v="5"/>
    <x v="0"/>
    <s v="CAJA"/>
    <s v="ALIMENTACION DE EMPLEADOS CTA NUEVA"/>
    <s v="TRANSACCIONES DEL DIA 11/19/2018SPYRAL - GESTION ADMINISTRATIVA"/>
    <n v="56"/>
    <n v="0"/>
    <s v="LA CHORRERA - PARQUE 10 DE NOV."/>
    <x v="2"/>
  </r>
  <r>
    <n v="73"/>
    <d v="2018-11-22T00:00:00"/>
    <x v="5"/>
    <x v="5"/>
    <x v="0"/>
    <s v="CAJA"/>
    <s v="ALIMENTACION DE EMPLEADOS CTA NUEVA"/>
    <s v="TRANSACCIONES DEL DIA 11/22/2018SPYRAL - GESTION ADMINISTRATIVA"/>
    <n v="8"/>
    <n v="0"/>
    <s v="LA CHORRERA - PARQUE 10 DE NOV."/>
    <x v="2"/>
  </r>
  <r>
    <n v="73"/>
    <d v="2018-11-23T00:00:00"/>
    <x v="5"/>
    <x v="5"/>
    <x v="0"/>
    <s v="CAJA"/>
    <s v="ALIMENTACION DE EMPLEADOS CTA NUEVA"/>
    <s v="TRANSACCIONES DEL DIA 11/23/2018SPYRAL - GESTION ADMINISTRATIVA"/>
    <n v="40"/>
    <n v="0"/>
    <s v="LA CHORRERA - PARQUE 10 DE NOV."/>
    <x v="2"/>
  </r>
  <r>
    <n v="73"/>
    <d v="2018-11-27T00:00:00"/>
    <x v="5"/>
    <x v="5"/>
    <x v="0"/>
    <s v="CAJA"/>
    <s v="ALIMENTACION DE EMPLEADOS CTA NUEVA"/>
    <s v="TRANSACCIONES DEL DIA 11/27/2018SPYRAL - GESTION ADMINISTRATIVA"/>
    <n v="24"/>
    <n v="0"/>
    <s v="LA CHORRERA - PARQUE 10 DE NOV."/>
    <x v="2"/>
  </r>
  <r>
    <n v="73"/>
    <d v="2018-12-06T00:00:00"/>
    <x v="1"/>
    <x v="1"/>
    <x v="0"/>
    <s v="CAJA"/>
    <s v="ALIMENTACION DE EMPLEADOS CTA NUEVA"/>
    <s v="TRANSACCIONES DEL DIA 12/06/2018SPYRAL - GESTION ADMINISTRATIVA"/>
    <n v="80"/>
    <n v="0"/>
    <s v="LA CHORRERA - PARQUE 10 DE NOV."/>
    <x v="2"/>
  </r>
  <r>
    <n v="73"/>
    <d v="2018-12-10T00:00:00"/>
    <x v="1"/>
    <x v="1"/>
    <x v="0"/>
    <s v="CAJA"/>
    <s v="ALIMENTACION DE EMPLEADOS CTA NUEVA"/>
    <s v="TRANSACCIONES DEL DIA 12/10/2018SPYRAL - GESTION ADMINISTRATIVA"/>
    <n v="40"/>
    <n v="0"/>
    <s v="LA CHORRERA - PARQUE 10 DE NOV."/>
    <x v="2"/>
  </r>
  <r>
    <n v="73"/>
    <d v="2018-12-11T00:00:00"/>
    <x v="1"/>
    <x v="1"/>
    <x v="0"/>
    <s v="CAJA"/>
    <s v="ALIMENTACION DE EMPLEADOS CTA NUEVA"/>
    <s v="TRANSACCIONES DEL DIA 12/11/2018SPYRAL - GESTION ADMINISTRATIVA"/>
    <n v="40"/>
    <n v="0"/>
    <s v="LA CHORRERA - PARQUE 10 DE NOV."/>
    <x v="2"/>
  </r>
  <r>
    <n v="73"/>
    <d v="2018-12-13T00:00:00"/>
    <x v="1"/>
    <x v="1"/>
    <x v="0"/>
    <s v="CAJA"/>
    <s v="ALIMENTACION DE EMPLEADOS CTA NUEVA"/>
    <s v="TRANSACCIONES DEL DIA 12/13/2018SPYRAL - GESTION ADMINISTRATIVA"/>
    <n v="32"/>
    <n v="0"/>
    <s v="LA CHORRERA - PARQUE 10 DE NOV."/>
    <x v="2"/>
  </r>
  <r>
    <n v="73"/>
    <d v="2018-12-14T00:00:00"/>
    <x v="1"/>
    <x v="1"/>
    <x v="0"/>
    <s v="CAJA"/>
    <s v="ALIMENTACION DE EMPLEADOS CTA NUEVA"/>
    <s v="TRANSACCIONES DEL DIA 12/14/2018SPYRAL - GESTION ADMINISTRATIVA"/>
    <n v="32"/>
    <n v="0"/>
    <s v="LA CHORRERA - PARQUE 10 DE NOV."/>
    <x v="2"/>
  </r>
  <r>
    <n v="73"/>
    <d v="2018-12-17T00:00:00"/>
    <x v="1"/>
    <x v="1"/>
    <x v="0"/>
    <s v="CAJA"/>
    <s v="ALIMENTACION DE EMPLEADOS CTA NUEVA"/>
    <s v="TRANSACCIONES DEL DIA 12/17/2018SPYRAL - GESTION ADMINISTRATIVA"/>
    <n v="96"/>
    <n v="0"/>
    <s v="LA CHORRERA - PARQUE 10 DE NOV."/>
    <x v="2"/>
  </r>
  <r>
    <n v="73"/>
    <d v="2018-12-20T00:00:00"/>
    <x v="1"/>
    <x v="1"/>
    <x v="0"/>
    <s v="CAJA"/>
    <s v="ALIMENTACION DE EMPLEADOS CTA NUEVA"/>
    <s v="TRANSACCIONES DEL DIA 12/20/2018SPYRAL - GESTION ADMINISTRATIVA"/>
    <n v="40"/>
    <n v="0"/>
    <s v="LA CHORRERA - PARQUE 10 DE NOV."/>
    <x v="2"/>
  </r>
  <r>
    <n v="73"/>
    <d v="2018-12-21T00:00:00"/>
    <x v="1"/>
    <x v="1"/>
    <x v="0"/>
    <s v="CAJA"/>
    <s v="ALIMENTACION DE EMPLEADOS CTA NUEVA"/>
    <s v="TRANSACCIONES DEL DIA 12/21/2018SPYRAL - GESTION ADMINISTRATIVA"/>
    <n v="16"/>
    <n v="0"/>
    <s v="LA CHORRERA - PARQUE 10 DE NOV."/>
    <x v="2"/>
  </r>
  <r>
    <n v="73"/>
    <d v="2018-12-22T00:00:00"/>
    <x v="1"/>
    <x v="1"/>
    <x v="0"/>
    <s v="CAJA"/>
    <s v="ALIMENTACION DE EMPLEADOS CTA NUEVA"/>
    <s v="TRANSACCIONES DEL DIA 12/22/2018SPYRAL - GESTION ADMINISTRATIVA"/>
    <n v="24"/>
    <n v="0"/>
    <s v="LA CHORRERA - PARQUE 10 DE NOV."/>
    <x v="2"/>
  </r>
  <r>
    <n v="73"/>
    <d v="2018-12-31T00:00:00"/>
    <x v="1"/>
    <x v="1"/>
    <x v="0"/>
    <s v="CAJA"/>
    <s v="CIERRE DE ANIO FISCAL"/>
    <s v="CIERRE_DE_CTAS_NOMINALES"/>
    <n v="0"/>
    <n v="3600"/>
    <s v="LA CHORRERA - PARQUE 10 DE NOV."/>
    <x v="2"/>
  </r>
  <r>
    <n v="73"/>
    <d v="2018-07-09T00:00:00"/>
    <x v="6"/>
    <x v="6"/>
    <x v="0"/>
    <s v="SERVICIOS PERSONALES"/>
    <s v="ALIMENTACION DE EMPLEADOS CTA NUEVA"/>
    <s v="TRANSACCIONES DEL DIA 07/09/2018SPYRAL - GESTION ADMINISTRATIVA"/>
    <n v="16"/>
    <n v="0"/>
    <s v="LA CHORRERA - PARQUE 10 DE NOV."/>
    <x v="2"/>
  </r>
  <r>
    <n v="73"/>
    <d v="2018-08-13T00:00:00"/>
    <x v="3"/>
    <x v="3"/>
    <x v="0"/>
    <s v="SERVICIOS PERSONALES"/>
    <s v="ALIMENTACION DE EMPLEADOS CTA NUEVA"/>
    <s v="TRANSACCIONES DEL DIA 08/13/2018SPYRAL - GESTION ADMINISTRATIVA"/>
    <n v="8"/>
    <n v="0"/>
    <s v="LA CHORRERA - PARQUE 10 DE NOV."/>
    <x v="2"/>
  </r>
  <r>
    <n v="73"/>
    <d v="2018-08-24T00:00:00"/>
    <x v="3"/>
    <x v="3"/>
    <x v="0"/>
    <s v="SERVICIOS PERSONALES"/>
    <s v="ALIMENTACION DE EMPLEADOS CTA NUEVA"/>
    <s v="TRANSACCIONES DEL DIA 08/24/2018SPYRAL - GESTION ADMINISTRATIVA"/>
    <n v="8"/>
    <n v="0"/>
    <s v="LA CHORRERA - PARQUE 10 DE NOV."/>
    <x v="2"/>
  </r>
  <r>
    <n v="73"/>
    <d v="2018-08-27T00:00:00"/>
    <x v="3"/>
    <x v="3"/>
    <x v="0"/>
    <s v="SERVICIOS PERSONALES"/>
    <s v="ALIMENTACION DE EMPLEADOS CTA NUEVA"/>
    <s v="TRANSACCIONES DEL DIA 08/27/2018SPYRAL - GESTION ADMINISTRATIVA"/>
    <n v="8"/>
    <n v="0"/>
    <s v="LA CHORRERA - PARQUE 10 DE NOV."/>
    <x v="2"/>
  </r>
  <r>
    <n v="73"/>
    <d v="2018-09-03T00:00:00"/>
    <x v="4"/>
    <x v="4"/>
    <x v="0"/>
    <s v="SERVICIOS PERSONALES"/>
    <s v="ALIMENTACION DE EMPLEADOS CTA NUEVA"/>
    <s v="TRANSACCIONES DEL DIA 09/03/2018SPYRAL - GESTION ADMINISTRATIVA"/>
    <n v="8"/>
    <n v="0"/>
    <s v="LA CHORRERA - PARQUE 10 DE NOV."/>
    <x v="2"/>
  </r>
  <r>
    <n v="73"/>
    <d v="2018-09-05T00:00:00"/>
    <x v="4"/>
    <x v="4"/>
    <x v="0"/>
    <s v="SERVICIOS PERSONALES"/>
    <s v="ALIMENTACION DE EMPLEADOS CTA NUEVA"/>
    <s v="TRANSACCIONES DEL DIA 09/05/2018SPYRAL - GESTION ADMINISTRATIVA"/>
    <n v="16"/>
    <n v="0"/>
    <s v="LA CHORRERA - PARQUE 10 DE NOV."/>
    <x v="2"/>
  </r>
  <r>
    <n v="73"/>
    <d v="2018-09-14T00:00:00"/>
    <x v="4"/>
    <x v="4"/>
    <x v="0"/>
    <s v="SERVICIOS PERSONALES"/>
    <s v="ALIMENTACION DE EMPLEADOS CTA NUEVA"/>
    <s v="TRANSACCIONES DEL DIA 09/14/2018SPYRAL - GESTION ADMINISTRATIVA"/>
    <n v="16"/>
    <n v="0"/>
    <s v="LA CHORRERA - PARQUE 10 DE NOV."/>
    <x v="2"/>
  </r>
  <r>
    <n v="73"/>
    <d v="2018-09-24T00:00:00"/>
    <x v="4"/>
    <x v="4"/>
    <x v="0"/>
    <s v="SERVICIOS PERSONALES"/>
    <s v="ALIMENTACION DE EMPLEADOS CTA NUEVA"/>
    <s v="TRANSACCIONES DEL DIA 09/24/2018SPYRAL - GESTION ADMINISTRATIVA"/>
    <n v="8"/>
    <n v="0"/>
    <s v="LA CHORRERA - PARQUE 10 DE NOV."/>
    <x v="2"/>
  </r>
  <r>
    <n v="73"/>
    <d v="2018-10-01T00:00:00"/>
    <x v="0"/>
    <x v="0"/>
    <x v="0"/>
    <s v="SERVICIOS PERSONALES"/>
    <s v="ALIMENTACION DE EMPLEADOS CTA NUEVA"/>
    <s v="TRANSACCIONES DEL DIA 10/01/2018SPYRAL - GESTION ADMINISTRATIVA"/>
    <n v="8"/>
    <n v="0"/>
    <s v="LA CHORRERA - PARQUE 10 DE NOV."/>
    <x v="2"/>
  </r>
  <r>
    <n v="73"/>
    <d v="2018-10-04T00:00:00"/>
    <x v="0"/>
    <x v="0"/>
    <x v="0"/>
    <s v="SERVICIOS PERSONALES"/>
    <s v="ALIMENTACION DE EMPLEADOS CTA NUEVA"/>
    <s v="TRANSACCIONES DEL DIA 10/04/2018SPYRAL - GESTION ADMINISTRATIVA"/>
    <n v="8"/>
    <n v="0"/>
    <s v="LA CHORRERA - PARQUE 10 DE NOV."/>
    <x v="2"/>
  </r>
  <r>
    <n v="73"/>
    <d v="2018-10-05T00:00:00"/>
    <x v="0"/>
    <x v="0"/>
    <x v="0"/>
    <s v="SERVICIOS PERSONALES"/>
    <s v="ALIMENTACION DE EMPLEADOS CTA NUEVA"/>
    <s v="TRANSACCIONES DEL DIA 10/05/2018SPYRAL - GESTION ADMINISTRATIVA"/>
    <n v="8"/>
    <n v="0"/>
    <s v="LA CHORRERA - PARQUE 10 DE NOV."/>
    <x v="2"/>
  </r>
  <r>
    <n v="73"/>
    <d v="2018-10-08T00:00:00"/>
    <x v="0"/>
    <x v="0"/>
    <x v="0"/>
    <s v="SERVICIOS PERSONALES"/>
    <s v="ALIMENTACION DE EMPLEADOS CTA NUEVA"/>
    <s v="TRANSACCIONES DEL DIA 10/08/2018SPYRAL - GESTION ADMINISTRATIVA"/>
    <n v="24"/>
    <n v="0"/>
    <s v="LA CHORRERA - PARQUE 10 DE NOV."/>
    <x v="2"/>
  </r>
  <r>
    <n v="73"/>
    <d v="2018-10-10T00:00:00"/>
    <x v="0"/>
    <x v="0"/>
    <x v="0"/>
    <s v="SERVICIOS PERSONALES"/>
    <s v="ALIMENTACION DE EMPLEADOS CTA NUEVA"/>
    <s v="TRANSACCIONES DEL DIA 10/10/2018SPYRAL - GESTION ADMINISTRATIVA"/>
    <n v="8"/>
    <n v="0"/>
    <s v="LA CHORRERA - PARQUE 10 DE NOV."/>
    <x v="2"/>
  </r>
  <r>
    <n v="73"/>
    <d v="2018-10-15T00:00:00"/>
    <x v="0"/>
    <x v="0"/>
    <x v="0"/>
    <s v="SERVICIOS PERSONALES"/>
    <s v="ALIMENTACION DE EMPLEADOS CTA NUEVA"/>
    <s v="TRANSACCIONES DEL DIA 10/15/2018SPYRAL - GESTION ADMINISTRATIVA"/>
    <n v="8"/>
    <n v="0"/>
    <s v="LA CHORRERA - PARQUE 10 DE NOV."/>
    <x v="2"/>
  </r>
  <r>
    <n v="73"/>
    <d v="2018-10-26T00:00:00"/>
    <x v="0"/>
    <x v="0"/>
    <x v="0"/>
    <s v="SERVICIOS PERSONALES"/>
    <s v="ALIMENTACION DE EMPLEADOS CTA NUEVA"/>
    <s v="TRANSACCIONES DEL DIA 10/26/2018SPYRAL - GESTION ADMINISTRATIVA"/>
    <n v="8"/>
    <n v="0"/>
    <s v="LA CHORRERA - PARQUE 10 DE NOV."/>
    <x v="2"/>
  </r>
  <r>
    <n v="73"/>
    <d v="2018-12-10T00:00:00"/>
    <x v="1"/>
    <x v="1"/>
    <x v="0"/>
    <s v="SERVICIOS PERSONALES"/>
    <s v="ALIMENTACION DE EMPLEADOS CTA NUEVA"/>
    <s v="TRANSACCIONES DEL DIA 12/10/2018SPYRAL - GESTION ADMINISTRATIVA"/>
    <n v="8"/>
    <n v="0"/>
    <s v="LA CHORRERA - PARQUE 10 DE NOV."/>
    <x v="2"/>
  </r>
  <r>
    <n v="73"/>
    <d v="2018-12-11T00:00:00"/>
    <x v="1"/>
    <x v="1"/>
    <x v="0"/>
    <s v="SERVICIOS PERSONALES"/>
    <s v="ALIMENTACION DE EMPLEADOS CTA NUEVA"/>
    <s v="TRANSACCIONES DEL DIA 12/11/2018SPYRAL - GESTION ADMINISTRATIVA"/>
    <n v="8"/>
    <n v="0"/>
    <s v="LA CHORRERA - PARQUE 10 DE NOV."/>
    <x v="2"/>
  </r>
  <r>
    <n v="73"/>
    <d v="2018-12-22T00:00:00"/>
    <x v="1"/>
    <x v="1"/>
    <x v="0"/>
    <s v="SERVICIOS PERSONALES"/>
    <s v="ALIMENTACION DE EMPLEADOS CTA NUEVA"/>
    <s v="TRANSACCIONES DEL DIA 12/22/2018SPYRAL - GESTION ADMINISTRATIVA"/>
    <n v="8"/>
    <n v="0"/>
    <s v="LA CHORRERA - PARQUE 10 DE NOV."/>
    <x v="2"/>
  </r>
  <r>
    <n v="73"/>
    <d v="2018-12-31T00:00:00"/>
    <x v="1"/>
    <x v="1"/>
    <x v="0"/>
    <s v="SERVICIOS PERSONALES"/>
    <s v="CIERRE DE ANIO FISCAL"/>
    <s v="CIERRE_DE_CTAS_NOMINALES"/>
    <n v="0"/>
    <n v="352"/>
    <s v="LA CHORRERA - PARQUE 10 DE NOV."/>
    <x v="2"/>
  </r>
  <r>
    <n v="74"/>
    <d v="2018-08-14T00:00:00"/>
    <x v="3"/>
    <x v="3"/>
    <x v="0"/>
    <s v="ADMINISTRACION DE SUCURSALES"/>
    <s v="NC ALIMENTACION DE EMPLEADOS NVA"/>
    <s v="TRANSACCIONES DEL DIA 08/14/2018SPYRAL - GESTION ADMINISTRATIVA"/>
    <n v="39.979999999999997"/>
    <n v="0"/>
    <s v="COSTA DEL ESTE - CENTENARIO"/>
    <x v="2"/>
  </r>
  <r>
    <n v="74"/>
    <d v="2018-12-31T00:00:00"/>
    <x v="1"/>
    <x v="1"/>
    <x v="0"/>
    <s v="ADMINISTRACION DE SUCURSALES"/>
    <s v="CIERRE DE ANIO FISCAL"/>
    <s v="CIERRE_DE_CTAS_NOMINALES"/>
    <n v="0"/>
    <n v="39.979999999999997"/>
    <s v="COSTA DEL ESTE - CENTENARIO"/>
    <x v="2"/>
  </r>
  <r>
    <n v="76"/>
    <d v="2018-06-01T00:00:00"/>
    <x v="2"/>
    <x v="2"/>
    <x v="0"/>
    <s v="ADMINISTRACION DE SUCURSALES"/>
    <s v="NC ALIMENTACION DE EMPLEADOS NVA"/>
    <s v="TRANSACCIONES DEL DIA 06/01/2018SPYRAL - GESTION ADMINISTRATIVA"/>
    <n v="18.75"/>
    <n v="0"/>
    <s v="CLAYTON"/>
    <x v="2"/>
  </r>
  <r>
    <n v="76"/>
    <d v="2018-08-17T00:00:00"/>
    <x v="3"/>
    <x v="3"/>
    <x v="0"/>
    <s v="ADMINISTRACION DE SUCURSALES"/>
    <s v="NC ALIMENTACION DE EMPLEADOS NVA"/>
    <s v="TRANSACCIONES DEL DIA 08/17/2018SPYRAL - GESTION ADMINISTRATIVA"/>
    <n v="14.45"/>
    <n v="0"/>
    <s v="CLAYTON"/>
    <x v="2"/>
  </r>
  <r>
    <n v="76"/>
    <d v="2018-10-16T00:00:00"/>
    <x v="0"/>
    <x v="0"/>
    <x v="0"/>
    <s v="ADMINISTRACION DE SUCURSALES"/>
    <s v="NC ALIMENTACION DE EMPLEADOS NVA"/>
    <s v="TRANSACCIONES DEL DIA 10/16/2018SPYRAL - GESTION ADMINISTRATIVA"/>
    <n v="12.65"/>
    <n v="0"/>
    <s v="CLAYTON"/>
    <x v="2"/>
  </r>
  <r>
    <n v="76"/>
    <d v="2018-12-01T00:00:00"/>
    <x v="1"/>
    <x v="1"/>
    <x v="0"/>
    <s v="ADMINISTRACION DE SUCURSALES"/>
    <s v="NC ALIMENTACION DE EMPLEADOS NVA"/>
    <s v="TRANSACCIONES DEL DIA 12/01/2018SPYRAL - GESTION ADMINISTRATIVA"/>
    <n v="29.75"/>
    <n v="0"/>
    <s v="CLAYTON"/>
    <x v="2"/>
  </r>
  <r>
    <n v="76"/>
    <d v="2018-12-31T00:00:00"/>
    <x v="1"/>
    <x v="1"/>
    <x v="0"/>
    <s v="ADMINISTRACION DE SUCURSALES"/>
    <s v="CIERRE DE ANIO FISCAL"/>
    <s v="CIERRE_DE_CTAS_NOMINALES"/>
    <n v="0"/>
    <n v="104.35"/>
    <s v="CLAYTON"/>
    <x v="2"/>
  </r>
  <r>
    <n v="76"/>
    <d v="2018-08-17T00:00:00"/>
    <x v="3"/>
    <x v="3"/>
    <x v="0"/>
    <s v="CAJA"/>
    <s v="ALIMENTACION DE EMPLEADOS CTA NUEVA"/>
    <s v="TRANSACCIONES DEL DIA 08/17/2018SPYRAL - GESTION ADMINISTRATIVA"/>
    <n v="16"/>
    <n v="0"/>
    <s v="CLAYTON"/>
    <x v="2"/>
  </r>
  <r>
    <n v="76"/>
    <d v="2018-08-21T00:00:00"/>
    <x v="3"/>
    <x v="3"/>
    <x v="0"/>
    <s v="CAJA"/>
    <s v="ALIMENTACION DE EMPLEADOS CTA NUEVA"/>
    <s v="TRANSACCIONES DEL DIA 08/21/2018SPYRAL - GESTION ADMINISTRATIVA"/>
    <n v="8"/>
    <n v="0"/>
    <s v="CLAYTON"/>
    <x v="2"/>
  </r>
  <r>
    <n v="76"/>
    <d v="2018-09-05T00:00:00"/>
    <x v="4"/>
    <x v="4"/>
    <x v="0"/>
    <s v="CAJA"/>
    <s v="ALIMENTACION DE EMPLEADOS CTA NUEVA"/>
    <s v="TRANSACCIONES DEL DIA 09/05/2018SPYRAL - GESTION ADMINISTRATIVA"/>
    <n v="16"/>
    <n v="0"/>
    <s v="CLAYTON"/>
    <x v="2"/>
  </r>
  <r>
    <n v="76"/>
    <d v="2018-12-31T00:00:00"/>
    <x v="1"/>
    <x v="1"/>
    <x v="0"/>
    <s v="CAJA"/>
    <s v="CIERRE DE ANIO FISCAL"/>
    <s v="CIERRE_DE_CTAS_NOMINALES"/>
    <n v="0"/>
    <n v="40"/>
    <s v="CLAYTON"/>
    <x v="2"/>
  </r>
  <r>
    <n v="76"/>
    <d v="2018-11-13T00:00:00"/>
    <x v="5"/>
    <x v="5"/>
    <x v="0"/>
    <s v="SERVICIOS PERSONALES"/>
    <s v="ALIMENTACION DE EMPLEADOS CTA NUEVA"/>
    <s v="TRANSACCIONES DEL DIA 11/13/2018SPYRAL - GESTION ADMINISTRATIVA"/>
    <n v="8"/>
    <n v="0"/>
    <s v="CLAYTON"/>
    <x v="2"/>
  </r>
  <r>
    <n v="76"/>
    <d v="2018-12-31T00:00:00"/>
    <x v="1"/>
    <x v="1"/>
    <x v="0"/>
    <s v="SERVICIOS PERSONALES"/>
    <s v="CIERRE DE ANIO FISCAL"/>
    <s v="CIERRE_DE_CTAS_NOMINALES"/>
    <n v="0"/>
    <n v="8"/>
    <s v="CLAYTON"/>
    <x v="2"/>
  </r>
  <r>
    <n v="77"/>
    <d v="2018-07-04T00:00:00"/>
    <x v="6"/>
    <x v="6"/>
    <x v="0"/>
    <s v="ADMINISTRACION DE SUCURSALES"/>
    <s v="NC ALIMENTACION DE EMPLEADOS NVA"/>
    <s v="TRANSACCIONES DEL DIA 07/04/2018SPYRAL - GESTION ADMINISTRATIVA"/>
    <n v="25.8"/>
    <n v="0"/>
    <s v="MARBELLA"/>
    <x v="2"/>
  </r>
  <r>
    <n v="77"/>
    <d v="2018-08-23T00:00:00"/>
    <x v="3"/>
    <x v="3"/>
    <x v="0"/>
    <s v="ADMINISTRACION DE SUCURSALES"/>
    <s v="NC ALIMENTACION DE EMPLEADOS NVA"/>
    <s v="TRANSACCIONES DEL DIA 08/23/2018SPYRAL - GESTION ADMINISTRATIVA"/>
    <n v="31.6"/>
    <n v="0"/>
    <s v="MARBELLA"/>
    <x v="2"/>
  </r>
  <r>
    <n v="77"/>
    <d v="2018-09-24T00:00:00"/>
    <x v="4"/>
    <x v="4"/>
    <x v="0"/>
    <s v="ADMINISTRACION DE SUCURSALES"/>
    <s v="NC ALIMENTACION DE EMPLEADOS NVA"/>
    <s v="TRANSACCIONES DEL DIA 09/24/2018SPYRAL - GESTION ADMINISTRATIVA"/>
    <n v="14.19"/>
    <n v="0"/>
    <s v="MARBELLA"/>
    <x v="2"/>
  </r>
  <r>
    <n v="77"/>
    <d v="2018-10-16T00:00:00"/>
    <x v="0"/>
    <x v="0"/>
    <x v="0"/>
    <s v="ADMINISTRACION DE SUCURSALES"/>
    <s v="NC ALIMENTACION DE EMPLEADOS NVA"/>
    <s v="TRANSACCIONES DEL DIA 10/16/2018SPYRAL - GESTION ADMINISTRATIVA"/>
    <n v="70.099999999999994"/>
    <n v="0"/>
    <s v="MARBELLA"/>
    <x v="2"/>
  </r>
  <r>
    <n v="77"/>
    <d v="2018-12-12T00:00:00"/>
    <x v="1"/>
    <x v="1"/>
    <x v="0"/>
    <s v="ADMINISTRACION DE SUCURSALES"/>
    <s v="NC ALIMENTACION DE EMPLEADOS NVA"/>
    <s v="TRANSACCIONES DEL DIA 12/12/2018SPYRAL - GESTION ADMINISTRATIVA"/>
    <n v="40.47"/>
    <n v="0"/>
    <s v="MARBELLA"/>
    <x v="2"/>
  </r>
  <r>
    <n v="77"/>
    <d v="2018-12-31T00:00:00"/>
    <x v="1"/>
    <x v="1"/>
    <x v="0"/>
    <s v="ADMINISTRACION DE SUCURSALES"/>
    <s v="CIERRE DE ANIO FISCAL"/>
    <s v="CIERRE_DE_CTAS_NOMINALES"/>
    <n v="0"/>
    <n v="214.26"/>
    <s v="MARBELLA"/>
    <x v="2"/>
  </r>
  <r>
    <n v="78"/>
    <d v="2018-11-19T00:00:00"/>
    <x v="5"/>
    <x v="5"/>
    <x v="0"/>
    <s v="ADMINISTRACION DE SUCURSALES"/>
    <s v="NC ALIMENTACION DE EMPLEADOS NVA"/>
    <s v="TRANSACCIONES DEL DIA 11/19/2018SPYRAL - GESTION ADMINISTRATIVA"/>
    <n v="43.32"/>
    <n v="0"/>
    <s v="PLAZA CAROLINA"/>
    <x v="2"/>
  </r>
  <r>
    <n v="78"/>
    <d v="2018-12-31T00:00:00"/>
    <x v="1"/>
    <x v="1"/>
    <x v="0"/>
    <s v="ADMINISTRACION DE SUCURSALES"/>
    <s v="CIERRE DE ANIO FISCAL"/>
    <s v="CIERRE_DE_CTAS_NOMINALES"/>
    <n v="0"/>
    <n v="43.32"/>
    <s v="PLAZA CAROLINA"/>
    <x v="2"/>
  </r>
  <r>
    <n v="78"/>
    <d v="2018-12-31T00:00:00"/>
    <x v="1"/>
    <x v="1"/>
    <x v="0"/>
    <s v="CAJA"/>
    <s v="CIERRE DE ANIO FISCAL"/>
    <s v="CIERRE_DE_CTAS_NOMINALES"/>
    <n v="0"/>
    <n v="16"/>
    <s v="PLAZA CAROLINA"/>
    <x v="2"/>
  </r>
  <r>
    <n v="80"/>
    <d v="2018-06-08T00:00:00"/>
    <x v="2"/>
    <x v="2"/>
    <x v="0"/>
    <s v="CAJA"/>
    <s v="ALIMENTACION DE EMPLEADOS CTA NUEVA"/>
    <s v="TRANSACCIONES DEL DIA 06/08/2018SPYRAL - GESTION ADMINISTRATIVA"/>
    <n v="16"/>
    <n v="0"/>
    <s v="VIA SIMON BOLIVAR"/>
    <x v="2"/>
  </r>
  <r>
    <n v="80"/>
    <d v="2018-06-20T00:00:00"/>
    <x v="2"/>
    <x v="2"/>
    <x v="0"/>
    <s v="CAJA"/>
    <s v="ALIMENTACION DE EMPLEADOS CTA NUEVA"/>
    <s v="TRANSACCIONES DEL DIA 06/20/2018SPYRAL - GESTION ADMINISTRATIVA"/>
    <n v="40"/>
    <n v="0"/>
    <s v="VIA SIMON BOLIVAR"/>
    <x v="2"/>
  </r>
  <r>
    <n v="80"/>
    <d v="2018-06-28T00:00:00"/>
    <x v="2"/>
    <x v="2"/>
    <x v="0"/>
    <s v="CAJA"/>
    <s v="ALIMENTACION DE EMPLEADOS CTA NUEVA"/>
    <s v="TRANSACCIONES DEL DIA 06/28/2018SPYRAL - GESTION ADMINISTRATIVA"/>
    <n v="8"/>
    <n v="0"/>
    <s v="VIA SIMON BOLIVAR"/>
    <x v="2"/>
  </r>
  <r>
    <n v="80"/>
    <d v="2018-07-04T00:00:00"/>
    <x v="6"/>
    <x v="6"/>
    <x v="0"/>
    <s v="CAJA"/>
    <s v="ALIMENTACION DE EMPLEADOS CTA NUEVA"/>
    <s v="TRANSACCIONES DEL DIA 07/04/2018SPYRAL - GESTION ADMINISTRATIVA"/>
    <n v="24"/>
    <n v="0"/>
    <s v="VIA SIMON BOLIVAR"/>
    <x v="2"/>
  </r>
  <r>
    <n v="80"/>
    <d v="2018-07-06T00:00:00"/>
    <x v="6"/>
    <x v="6"/>
    <x v="0"/>
    <s v="CAJA"/>
    <s v="ALIMENTACION DE EMPLEADOS CTA NUEVA"/>
    <s v="TRANSACCIONES DEL DIA 07/06/2018SPYRAL - GESTION ADMINISTRATIVA"/>
    <n v="8"/>
    <n v="0"/>
    <s v="VIA SIMON BOLIVAR"/>
    <x v="2"/>
  </r>
  <r>
    <n v="80"/>
    <d v="2018-07-20T00:00:00"/>
    <x v="6"/>
    <x v="6"/>
    <x v="0"/>
    <s v="CAJA"/>
    <s v="ALIMENTACION DE EMPLEADOS CTA NUEVA"/>
    <s v="TRANSACCIONES DEL DIA 07/20/2018SPYRAL - GESTION ADMINISTRATIVA"/>
    <n v="8"/>
    <n v="0"/>
    <s v="VIA SIMON BOLIVAR"/>
    <x v="2"/>
  </r>
  <r>
    <n v="80"/>
    <d v="2018-08-09T00:00:00"/>
    <x v="3"/>
    <x v="3"/>
    <x v="0"/>
    <s v="CAJA"/>
    <s v="ALIMENTACION DE EMPLEADOS CTA NUEVA"/>
    <s v="TRANSACCIONES DEL DIA 08/09/2018SPYRAL - GESTION ADMINISTRATIVA"/>
    <n v="48"/>
    <n v="0"/>
    <s v="VIA SIMON BOLIVAR"/>
    <x v="2"/>
  </r>
  <r>
    <n v="80"/>
    <d v="2018-08-14T00:00:00"/>
    <x v="3"/>
    <x v="3"/>
    <x v="0"/>
    <s v="CAJA"/>
    <s v="ALIMENTACION DE EMPLEADOS CTA NUEVA"/>
    <s v="TRANSACCIONES DEL DIA 08/14/2018SPYRAL - GESTION ADMINISTRATIVA"/>
    <n v="16"/>
    <n v="0"/>
    <s v="VIA SIMON BOLIVAR"/>
    <x v="2"/>
  </r>
  <r>
    <n v="80"/>
    <d v="2018-08-22T00:00:00"/>
    <x v="3"/>
    <x v="3"/>
    <x v="0"/>
    <s v="CAJA"/>
    <s v="ALIMENTACION DE EMPLEADOS CTA NUEVA"/>
    <s v="TRANSACCIONES DEL DIA 08/22/2018SPYRAL - GESTION ADMINISTRATIVA"/>
    <n v="24"/>
    <n v="0"/>
    <s v="VIA SIMON BOLIVAR"/>
    <x v="2"/>
  </r>
  <r>
    <n v="80"/>
    <d v="2018-08-29T00:00:00"/>
    <x v="3"/>
    <x v="3"/>
    <x v="0"/>
    <s v="CAJA"/>
    <s v="ALIMENTACION DE EMPLEADOS CTA NUEVA"/>
    <s v="TRANSACCIONES DEL DIA 08/29/2018SPYRAL - GESTION ADMINISTRATIVA"/>
    <n v="8"/>
    <n v="0"/>
    <s v="VIA SIMON BOLIVAR"/>
    <x v="2"/>
  </r>
  <r>
    <n v="80"/>
    <d v="2018-09-17T00:00:00"/>
    <x v="4"/>
    <x v="4"/>
    <x v="0"/>
    <s v="CAJA"/>
    <s v="ALIMENTACION DE EMPLEADOS CTA NUEVA"/>
    <s v="TRANSACCIONES DEL DIA 09/17/2018SPYRAL - GESTION ADMINISTRATIVA"/>
    <n v="8"/>
    <n v="0"/>
    <s v="VIA SIMON BOLIVAR"/>
    <x v="2"/>
  </r>
  <r>
    <n v="80"/>
    <d v="2018-10-02T00:00:00"/>
    <x v="0"/>
    <x v="0"/>
    <x v="0"/>
    <s v="CAJA"/>
    <s v="ALIMENTACION DE EMPLEADOS CTA NUEVA"/>
    <s v="TRANSACCIONES DEL DIA 10/02/2018SPYRAL - GESTION ADMINISTRATIVA"/>
    <n v="8"/>
    <n v="0"/>
    <s v="VIA SIMON BOLIVAR"/>
    <x v="2"/>
  </r>
  <r>
    <n v="80"/>
    <d v="2018-10-17T00:00:00"/>
    <x v="0"/>
    <x v="0"/>
    <x v="0"/>
    <s v="CAJA"/>
    <s v="ALIMENTACION DE EMPLEADOS CTA NUEVA"/>
    <s v="TRANSACCIONES DEL DIA 10/17/2018SPYRAL - GESTION ADMINISTRATIVA"/>
    <n v="16"/>
    <n v="0"/>
    <s v="VIA SIMON BOLIVAR"/>
    <x v="2"/>
  </r>
  <r>
    <n v="80"/>
    <d v="2018-10-27T00:00:00"/>
    <x v="0"/>
    <x v="0"/>
    <x v="0"/>
    <s v="CAJA"/>
    <s v="ALIMENTACION DE EMPLEADOS CTA NUEVA"/>
    <s v="TRANSACCIONES DEL DIA 10/27/2018SPYRAL - GESTION ADMINISTRATIVA"/>
    <n v="8"/>
    <n v="0"/>
    <s v="VIA SIMON BOLIVAR"/>
    <x v="2"/>
  </r>
  <r>
    <n v="80"/>
    <d v="2018-11-02T00:00:00"/>
    <x v="5"/>
    <x v="5"/>
    <x v="0"/>
    <s v="CAJA"/>
    <s v="ALIMENTACION DE EMPLEADOS CTA NUEVA"/>
    <s v="TRANSACCIONES DEL DIA 11/02/2018SPYRAL - GESTION ADMINISTRATIVA"/>
    <n v="16"/>
    <n v="0"/>
    <s v="VIA SIMON BOLIVAR"/>
    <x v="2"/>
  </r>
  <r>
    <n v="80"/>
    <d v="2018-11-07T00:00:00"/>
    <x v="5"/>
    <x v="5"/>
    <x v="0"/>
    <s v="CAJA"/>
    <s v="ALIMENTACION DE EMPLEADOS CTA NUEVA"/>
    <s v="TRANSACCIONES DEL DIA 11/07/2018SPYRAL - GESTION ADMINISTRATIVA"/>
    <n v="16"/>
    <n v="0"/>
    <s v="VIA SIMON BOLIVAR"/>
    <x v="2"/>
  </r>
  <r>
    <n v="80"/>
    <d v="2018-11-09T00:00:00"/>
    <x v="5"/>
    <x v="5"/>
    <x v="0"/>
    <s v="CAJA"/>
    <s v="ALIMENTACION DE EMPLEADOS CTA NUEVA"/>
    <s v="TRANSACCIONES DEL DIA 11/09/2018SPYRAL - GESTION ADMINISTRATIVA"/>
    <n v="8"/>
    <n v="0"/>
    <s v="VIA SIMON BOLIVAR"/>
    <x v="2"/>
  </r>
  <r>
    <n v="80"/>
    <d v="2018-11-14T00:00:00"/>
    <x v="5"/>
    <x v="5"/>
    <x v="0"/>
    <s v="CAJA"/>
    <s v="ALIMENTACION DE EMPLEADOS CTA NUEVA"/>
    <s v="TRANSACCIONES DEL DIA 11/14/2018SPYRAL - GESTION ADMINISTRATIVA"/>
    <n v="8"/>
    <n v="0"/>
    <s v="VIA SIMON BOLIVAR"/>
    <x v="2"/>
  </r>
  <r>
    <n v="80"/>
    <d v="2018-11-19T00:00:00"/>
    <x v="5"/>
    <x v="5"/>
    <x v="0"/>
    <s v="CAJA"/>
    <s v="ALIMENTACION DE EMPLEADOS CTA NUEVA"/>
    <s v="TRANSACCIONES DEL DIA 11/19/2018SPYRAL - GESTION ADMINISTRATIVA"/>
    <n v="24"/>
    <n v="0"/>
    <s v="VIA SIMON BOLIVAR"/>
    <x v="2"/>
  </r>
  <r>
    <n v="80"/>
    <d v="2018-11-22T00:00:00"/>
    <x v="5"/>
    <x v="5"/>
    <x v="0"/>
    <s v="CAJA"/>
    <s v="ALIMENTACION DE EMPLEADOS CTA NUEVA"/>
    <s v="TRANSACCIONES DEL DIA 11/22/2018SPYRAL - GESTION ADMINISTRATIVA"/>
    <n v="8"/>
    <n v="0"/>
    <s v="VIA SIMON BOLIVAR"/>
    <x v="2"/>
  </r>
  <r>
    <n v="80"/>
    <d v="2018-11-30T00:00:00"/>
    <x v="5"/>
    <x v="5"/>
    <x v="0"/>
    <s v="CAJA"/>
    <s v="ALIMENTACION DE EMPLEADOS CTA NUEVA"/>
    <s v="TRANSACCIONES DEL DIA 11/30/2018SPYRAL - GESTION ADMINISTRATIVA"/>
    <n v="16"/>
    <n v="0"/>
    <s v="VIA SIMON BOLIVAR"/>
    <x v="2"/>
  </r>
  <r>
    <n v="80"/>
    <d v="2018-12-04T00:00:00"/>
    <x v="1"/>
    <x v="1"/>
    <x v="0"/>
    <s v="CAJA"/>
    <s v="ALIMENTACION DE EMPLEADOS CTA NUEVA"/>
    <s v="TRANSACCIONES DEL DIA 12/04/2018SPYRAL - GESTION ADMINISTRATIVA"/>
    <n v="16"/>
    <n v="0"/>
    <s v="VIA SIMON BOLIVAR"/>
    <x v="2"/>
  </r>
  <r>
    <n v="80"/>
    <d v="2018-12-17T00:00:00"/>
    <x v="1"/>
    <x v="1"/>
    <x v="0"/>
    <s v="CAJA"/>
    <s v="ALIMENTACION DE EMPLEADOS CTA NUEVA"/>
    <s v="TRANSACCIONES DEL DIA 12/17/2018SPYRAL - GESTION ADMINISTRATIVA"/>
    <n v="8"/>
    <n v="0"/>
    <s v="VIA SIMON BOLIVAR"/>
    <x v="2"/>
  </r>
  <r>
    <n v="80"/>
    <d v="2018-12-20T00:00:00"/>
    <x v="1"/>
    <x v="1"/>
    <x v="0"/>
    <s v="CAJA"/>
    <s v="ALIMENTACION DE EMPLEADOS CTA NUEVA"/>
    <s v="TRANSACCIONES DEL DIA 12/20/2018SPYRAL - GESTION ADMINISTRATIVA"/>
    <n v="8"/>
    <n v="0"/>
    <s v="VIA SIMON BOLIVAR"/>
    <x v="2"/>
  </r>
  <r>
    <n v="80"/>
    <d v="2018-12-31T00:00:00"/>
    <x v="1"/>
    <x v="1"/>
    <x v="0"/>
    <s v="CAJA"/>
    <s v="CIERRE DE ANIO FISCAL"/>
    <s v="CIERRE_DE_CTAS_NOMINALES"/>
    <n v="0"/>
    <n v="712"/>
    <s v="VIA SIMON BOLIVAR"/>
    <x v="2"/>
  </r>
  <r>
    <n v="80"/>
    <d v="2018-08-22T00:00:00"/>
    <x v="3"/>
    <x v="3"/>
    <x v="0"/>
    <s v="SERVICIOS PERSONALES"/>
    <s v="ALIMENTACION DE EMPLEADOS CTA NUEVA"/>
    <s v="TRANSACCIONES DEL DIA 08/22/2018SPYRAL - GESTION ADMINISTRATIVA"/>
    <n v="8"/>
    <n v="0"/>
    <s v="VIA SIMON BOLIVAR"/>
    <x v="2"/>
  </r>
  <r>
    <n v="80"/>
    <d v="2018-12-31T00:00:00"/>
    <x v="1"/>
    <x v="1"/>
    <x v="0"/>
    <s v="SERVICIOS PERSONALES"/>
    <s v="CIERRE DE ANIO FISCAL"/>
    <s v="CIERRE_DE_CTAS_NOMINALES"/>
    <n v="0"/>
    <n v="8"/>
    <s v="VIA SIMON BOLIVAR"/>
    <x v="2"/>
  </r>
  <r>
    <n v="89"/>
    <d v="2018-12-31T00:00:00"/>
    <x v="1"/>
    <x v="1"/>
    <x v="0"/>
    <s v="CAJA"/>
    <s v="CIERRE DE ANIO FISCAL"/>
    <s v="CIERRE_DE_CTAS_NOMINALES"/>
    <n v="0"/>
    <n v="24"/>
    <s v="JUSTO AROSEMENA"/>
    <x v="2"/>
  </r>
  <r>
    <n v="89"/>
    <d v="2018-06-18T00:00:00"/>
    <x v="2"/>
    <x v="2"/>
    <x v="0"/>
    <s v="SERVICIOS PERSONALES"/>
    <s v="ALIMENTACION DE EMPLEADOS CTA NUEVA"/>
    <s v="TRANSACCIONES DEL DIA 06/18/2018SPYRAL - GESTION ADMINISTRATIVA"/>
    <n v="8"/>
    <n v="0"/>
    <s v="JUSTO AROSEMENA"/>
    <x v="2"/>
  </r>
  <r>
    <n v="89"/>
    <d v="2018-07-28T00:00:00"/>
    <x v="6"/>
    <x v="6"/>
    <x v="0"/>
    <s v="SERVICIOS PERSONALES"/>
    <s v="ALIMENTACION DE EMPLEADOS CTA NUEVA"/>
    <s v="TRANSACCIONES DEL DIA 07/28/2018SPYRAL - GESTION ADMINISTRATIVA"/>
    <n v="8"/>
    <n v="0"/>
    <s v="JUSTO AROSEMENA"/>
    <x v="2"/>
  </r>
  <r>
    <n v="89"/>
    <d v="2018-12-31T00:00:00"/>
    <x v="1"/>
    <x v="1"/>
    <x v="0"/>
    <s v="SERVICIOS PERSONALES"/>
    <s v="CIERRE DE ANIO FISCAL"/>
    <s v="CIERRE_DE_CTAS_NOMINALES"/>
    <n v="0"/>
    <n v="24"/>
    <s v="JUSTO AROSEMENA"/>
    <x v="2"/>
  </r>
  <r>
    <n v="91"/>
    <d v="2018-06-16T00:00:00"/>
    <x v="2"/>
    <x v="2"/>
    <x v="0"/>
    <s v="NEGOCIOS"/>
    <s v="ALIMENTACION DE EMPLEADOS CTA NUEVA"/>
    <s v="TRANSACCIONES DEL DIA 06/16/2018SPYRAL - GESTION ADMINISTRATIVA"/>
    <n v="30.3"/>
    <n v="0"/>
    <s v="NEGOCIOS"/>
    <x v="2"/>
  </r>
  <r>
    <n v="91"/>
    <d v="2018-12-31T00:00:00"/>
    <x v="1"/>
    <x v="1"/>
    <x v="0"/>
    <s v="NEGOCIOS"/>
    <s v="CIERRE DE ANIO FISCAL"/>
    <s v="CIERRE_DE_CTAS_NOMINALES"/>
    <n v="0"/>
    <n v="653.6"/>
    <s v="NEGOCIOS"/>
    <x v="2"/>
  </r>
  <r>
    <n v="91"/>
    <d v="2018-08-02T00:00:00"/>
    <x v="3"/>
    <x v="3"/>
    <x v="0"/>
    <s v="BANCA CORPORATIVA"/>
    <s v="ALIMENTACION DE EMPLEADOS CTA NUEVA"/>
    <s v="TRANSACCIONES DEL DIA 08/02/2018SPYRAL - GESTION ADMINISTRATIVA"/>
    <n v="15.76"/>
    <n v="0"/>
    <s v="NEGOCIOS"/>
    <x v="2"/>
  </r>
  <r>
    <n v="91"/>
    <d v="2018-09-20T00:00:00"/>
    <x v="4"/>
    <x v="4"/>
    <x v="0"/>
    <s v="BANCA CORPORATIVA"/>
    <s v="ALIMENTACION DE EMPLEADOS CTA NUEVA"/>
    <s v="TRANSACCIONES DEL DIA 09/20/2018SPYRAL - GESTION ADMINISTRATIVA"/>
    <n v="20.329999999999998"/>
    <n v="0"/>
    <s v="NEGOCIOS"/>
    <x v="2"/>
  </r>
  <r>
    <n v="91"/>
    <d v="2018-11-23T00:00:00"/>
    <x v="5"/>
    <x v="5"/>
    <x v="0"/>
    <s v="BANCA CORPORATIVA"/>
    <s v="NC ALIMENTACION DE EMPLEADOS NVA"/>
    <s v="TRANSACCIONES DEL DIA 11/23/2018SPYRAL - GESTION ADMINISTRATIVA"/>
    <n v="54.5"/>
    <n v="0"/>
    <s v="NEGOCIOS"/>
    <x v="2"/>
  </r>
  <r>
    <n v="91"/>
    <d v="2018-12-01T00:00:00"/>
    <x v="1"/>
    <x v="1"/>
    <x v="0"/>
    <s v="BANCA CORPORATIVA"/>
    <s v="NC ALIMENTACION DE EMPLEADOS NVA"/>
    <s v="TRANSACCIONES DEL DIA 12/01/2018SPYRAL - GESTION ADMINISTRATIVA"/>
    <n v="32.9"/>
    <n v="0"/>
    <s v="NEGOCIOS"/>
    <x v="2"/>
  </r>
  <r>
    <n v="91"/>
    <d v="2018-12-19T00:00:00"/>
    <x v="1"/>
    <x v="1"/>
    <x v="0"/>
    <s v="BANCA CORPORATIVA"/>
    <s v="ALIMENTACION DE EMPLEADOS CTA NUEVA"/>
    <s v="TRANSACCIONES DEL DIA 12/19/2018SPYRAL - GESTION ADMINISTRATIVA"/>
    <n v="77.900000000000006"/>
    <n v="0"/>
    <s v="NEGOCIOS"/>
    <x v="2"/>
  </r>
  <r>
    <n v="91"/>
    <d v="2018-12-20T00:00:00"/>
    <x v="1"/>
    <x v="1"/>
    <x v="0"/>
    <s v="BANCA CORPORATIVA"/>
    <s v="NC ALIMENTACION DE EMPLEADOS NVA"/>
    <s v="TRANSACCIONES DEL DIA 12/20/2018SPYRAL - GESTION ADMINISTRATIVA"/>
    <n v="10.75"/>
    <n v="0"/>
    <s v="NEGOCIOS"/>
    <x v="2"/>
  </r>
  <r>
    <n v="91"/>
    <d v="2018-12-31T00:00:00"/>
    <x v="1"/>
    <x v="1"/>
    <x v="0"/>
    <s v="BANCA CORPORATIVA"/>
    <s v="CIERRE DE ANIO FISCAL"/>
    <s v="CIERRE_DE_CTAS_NOMINALES"/>
    <n v="0"/>
    <n v="353.47"/>
    <s v="NEGOCIOS"/>
    <x v="2"/>
  </r>
  <r>
    <n v="91"/>
    <d v="2018-06-01T00:00:00"/>
    <x v="2"/>
    <x v="2"/>
    <x v="0"/>
    <s v="INTERINOS"/>
    <s v="NC ALIMENTACION DE EMPLEADOS NVA"/>
    <s v="TRANSACCIONES DEL DIA 06/01/2018SPYRAL - GESTION ADMINISTRATIVA"/>
    <n v="51.75"/>
    <n v="0"/>
    <s v="NEGOCIOS"/>
    <x v="2"/>
  </r>
  <r>
    <n v="91"/>
    <d v="2018-06-20T00:00:00"/>
    <x v="2"/>
    <x v="2"/>
    <x v="0"/>
    <s v="INTERINOS"/>
    <s v="NC ALIMENTACION DE EMPLEADOS NVA"/>
    <s v="TRANSACCIONES DEL DIA 06/20/2018SPYRAL - GESTION ADMINISTRATIVA"/>
    <n v="23.75"/>
    <n v="0"/>
    <s v="NEGOCIOS"/>
    <x v="2"/>
  </r>
  <r>
    <n v="91"/>
    <d v="2018-08-09T00:00:00"/>
    <x v="3"/>
    <x v="3"/>
    <x v="0"/>
    <s v="INTERINOS"/>
    <s v="NC ALIMENTACION DE EMPLEADOS NVA"/>
    <s v="TRANSACCIONES DEL DIA 08/09/2018SPYRAL - GESTION ADMINISTRATIVA"/>
    <n v="64.099999999999994"/>
    <n v="0"/>
    <s v="NEGOCIOS"/>
    <x v="2"/>
  </r>
  <r>
    <n v="91"/>
    <d v="2018-08-14T00:00:00"/>
    <x v="3"/>
    <x v="3"/>
    <x v="0"/>
    <s v="INTERINOS"/>
    <s v="NC ALIMENTACION DE EMPLEADOS NVA"/>
    <s v="TRANSACCIONES DEL DIA 08/14/2018SPYRAL - GESTION ADMINISTRATIVA"/>
    <n v="95"/>
    <n v="0"/>
    <s v="NEGOCIOS"/>
    <x v="2"/>
  </r>
  <r>
    <n v="91"/>
    <d v="2018-09-03T00:00:00"/>
    <x v="4"/>
    <x v="4"/>
    <x v="0"/>
    <s v="INTERINOS"/>
    <s v="NC ALIMENTACION DE EMPLEADOS NVA"/>
    <s v="TRANSACCIONES DEL DIA 09/03/2018SPYRAL - GESTION ADMINISTRATIVA"/>
    <n v="49.5"/>
    <n v="0"/>
    <s v="NEGOCIOS"/>
    <x v="2"/>
  </r>
  <r>
    <n v="91"/>
    <d v="2018-11-06T00:00:00"/>
    <x v="5"/>
    <x v="5"/>
    <x v="0"/>
    <s v="INTERINOS"/>
    <s v="NC ALIMENTACION DE EMPLEADOS NVA"/>
    <s v="TRANSACCIONES DEL DIA 11/06/2018SPYRAL - GESTION ADMINISTRATIVA"/>
    <n v="45.7"/>
    <n v="0"/>
    <s v="NEGOCIOS"/>
    <x v="2"/>
  </r>
  <r>
    <n v="91"/>
    <d v="2018-12-31T00:00:00"/>
    <x v="1"/>
    <x v="1"/>
    <x v="0"/>
    <s v="INTERINOS"/>
    <s v="CIERRE DE ANIO FISCAL"/>
    <s v="CIERRE_DE_CTAS_NOMINALES"/>
    <n v="0"/>
    <n v="654.17999999999995"/>
    <s v="NEGOCIOS"/>
    <x v="2"/>
  </r>
  <r>
    <n v="91"/>
    <d v="2018-12-31T00:00:00"/>
    <x v="1"/>
    <x v="1"/>
    <x v="0"/>
    <s v="ZONA LIBRE"/>
    <s v="CIERRE DE ANIO FISCAL"/>
    <s v="CIERRE_DE_CTAS_NOMINALES"/>
    <n v="0"/>
    <n v="195.02"/>
    <s v="NEGOCIOS"/>
    <x v="2"/>
  </r>
  <r>
    <n v="91"/>
    <d v="2018-06-20T00:00:00"/>
    <x v="2"/>
    <x v="2"/>
    <x v="0"/>
    <s v="HIPOTECAS"/>
    <s v="NC ALIMENTACION DE EMPLEADOS NVA"/>
    <s v="TRANSACCIONES DEL DIA 06/20/2018SPYRAL - GESTION ADMINISTRATIVA"/>
    <n v="100.8"/>
    <n v="0"/>
    <s v="NEGOCIOS"/>
    <x v="2"/>
  </r>
  <r>
    <n v="91"/>
    <d v="2018-07-20T00:00:00"/>
    <x v="6"/>
    <x v="6"/>
    <x v="0"/>
    <s v="HIPOTECAS"/>
    <s v="NC ALIMENTACION DE EMPLEADOS NVA"/>
    <s v="TRANSACCIONES DEL DIA 07/20/2018SPYRAL - GESTION ADMINISTRATIVA"/>
    <n v="0"/>
    <n v="5"/>
    <s v="NEGOCIOS"/>
    <x v="2"/>
  </r>
  <r>
    <n v="91"/>
    <d v="2018-07-27T00:00:00"/>
    <x v="6"/>
    <x v="6"/>
    <x v="0"/>
    <s v="HIPOTECAS"/>
    <s v="ALIMENTACION DE EMPLEADOS CTA NUEVA"/>
    <s v="TRANSACCIONES DEL DIA 07/27/2018SPYRAL - GESTION ADMINISTRATIVA"/>
    <n v="55"/>
    <n v="0"/>
    <s v="NEGOCIOS"/>
    <x v="2"/>
  </r>
  <r>
    <n v="91"/>
    <d v="2018-09-25T00:00:00"/>
    <x v="4"/>
    <x v="4"/>
    <x v="0"/>
    <s v="HIPOTECAS"/>
    <s v="ALIMENTACION DE EMPLEADOS CTA NUEVA"/>
    <s v="TRANSACCIONES DEL DIA 09/25/2018SPYRAL - GESTION ADMINISTRATIVA"/>
    <n v="15"/>
    <n v="0"/>
    <s v="NEGOCIOS"/>
    <x v="2"/>
  </r>
  <r>
    <n v="91"/>
    <d v="2018-12-31T00:00:00"/>
    <x v="1"/>
    <x v="1"/>
    <x v="0"/>
    <s v="HIPOTECAS"/>
    <s v="CIERRE DE ANIO FISCAL"/>
    <s v="CIERRE_DE_CTAS_NOMINALES"/>
    <n v="0"/>
    <n v="395.85"/>
    <s v="NEGOCIOS"/>
    <x v="2"/>
  </r>
  <r>
    <n v="91"/>
    <d v="2018-09-17T00:00:00"/>
    <x v="4"/>
    <x v="4"/>
    <x v="0"/>
    <s v="CANALES EXTERNOS HIP"/>
    <s v="ALIMENTACION DE EMPLEADOS CTA NUEVA"/>
    <s v="TRANSACCIONES DEL DIA 09/17/2018SPYRAL - GESTION ADMINISTRATIVA"/>
    <n v="12"/>
    <n v="0"/>
    <s v="NEGOCIOS"/>
    <x v="2"/>
  </r>
  <r>
    <n v="91"/>
    <d v="2018-10-24T00:00:00"/>
    <x v="0"/>
    <x v="0"/>
    <x v="0"/>
    <s v="CANALES EXTERNOS HIP"/>
    <s v="ALIMENTACION DE EMPLEADOS CTA NUEVA"/>
    <s v="TRANSACCIONES DEL DIA 10/24/2018SPYRAL - GESTION ADMINISTRATIVA"/>
    <n v="10"/>
    <n v="0"/>
    <s v="NEGOCIOS"/>
    <x v="2"/>
  </r>
  <r>
    <n v="91"/>
    <d v="2018-12-31T00:00:00"/>
    <x v="1"/>
    <x v="1"/>
    <x v="0"/>
    <s v="CANALES EXTERNOS HIP"/>
    <s v="CIERRE DE ANIO FISCAL"/>
    <s v="CIERRE_DE_CTAS_NOMINALES"/>
    <n v="0"/>
    <n v="201.26"/>
    <s v="NEGOCIOS"/>
    <x v="2"/>
  </r>
  <r>
    <n v="91"/>
    <d v="2018-06-11T00:00:00"/>
    <x v="2"/>
    <x v="2"/>
    <x v="0"/>
    <s v="GESTION HIPOTECARIA"/>
    <s v="ALIMENTACION DE EMPLEADOS CTA NUEVA"/>
    <s v="TRANSACCIONES DEL DIA 06/11/2018SPYRAL - GESTION ADMINISTRATIVA"/>
    <n v="15"/>
    <n v="0"/>
    <s v="NEGOCIOS"/>
    <x v="2"/>
  </r>
  <r>
    <n v="91"/>
    <d v="2018-06-15T00:00:00"/>
    <x v="2"/>
    <x v="2"/>
    <x v="0"/>
    <s v="GESTION HIPOTECARIA"/>
    <s v="ALIMENTACION DE EMPLEADOS CTA NUEVA"/>
    <s v="TRANSACCIONES DEL DIA 06/15/2018SPYRAL - GESTION ADMINISTRATIVA"/>
    <n v="10"/>
    <n v="0"/>
    <s v="NEGOCIOS"/>
    <x v="2"/>
  </r>
  <r>
    <n v="91"/>
    <d v="2018-08-02T00:00:00"/>
    <x v="3"/>
    <x v="3"/>
    <x v="0"/>
    <s v="GESTION HIPOTECARIA"/>
    <s v="ALIMENTACION DE EMPLEADOS CTA NUEVA"/>
    <s v="TRANSACCIONES DEL DIA 08/02/2018SPYRAL - GESTION ADMINISTRATIVA"/>
    <n v="5"/>
    <n v="0"/>
    <s v="NEGOCIOS"/>
    <x v="2"/>
  </r>
  <r>
    <n v="91"/>
    <d v="2018-08-09T00:00:00"/>
    <x v="3"/>
    <x v="3"/>
    <x v="0"/>
    <s v="GESTION HIPOTECARIA"/>
    <s v="ALIMENTACION DE EMPLEADOS CTA NUEVA"/>
    <s v="TRANSACCIONES DEL DIA 08/09/2018SPYRAL - GESTION ADMINISTRATIVA"/>
    <n v="10"/>
    <n v="0"/>
    <s v="NEGOCIOS"/>
    <x v="2"/>
  </r>
  <r>
    <n v="91"/>
    <d v="2018-12-31T00:00:00"/>
    <x v="1"/>
    <x v="1"/>
    <x v="0"/>
    <s v="GESTION HIPOTECARIA"/>
    <s v="CIERRE DE ANIO FISCAL"/>
    <s v="CIERRE_DE_CTAS_NOMINALES"/>
    <n v="0"/>
    <n v="70"/>
    <s v="NEGOCIOS"/>
    <x v="2"/>
  </r>
  <r>
    <n v="91"/>
    <d v="2018-11-20T00:00:00"/>
    <x v="5"/>
    <x v="5"/>
    <x v="0"/>
    <s v="BANCA DE CONSUMO"/>
    <s v="ALIMENTACION DE EMPLEADOS CTA NUEVA"/>
    <s v="TRANSACCIONES DEL DIA 11/20/2018SPYRAL - GESTION ADMINISTRATIVA"/>
    <n v="41.69"/>
    <n v="0"/>
    <s v="NEGOCIOS"/>
    <x v="2"/>
  </r>
  <r>
    <n v="91"/>
    <d v="2018-12-31T00:00:00"/>
    <x v="1"/>
    <x v="1"/>
    <x v="0"/>
    <s v="BANCA DE CONSUMO"/>
    <s v="CIERRE DE ANIO FISCAL"/>
    <s v="CIERRE_DE_CTAS_NOMINALES"/>
    <n v="0"/>
    <n v="686.36"/>
    <s v="NEGOCIOS"/>
    <x v="2"/>
  </r>
  <r>
    <n v="91"/>
    <d v="2018-06-13T00:00:00"/>
    <x v="2"/>
    <x v="2"/>
    <x v="0"/>
    <s v="CANALES DE DISTRIBUCION"/>
    <s v="ALIMENTACION DE EMPLEADOS CTA NUEVA"/>
    <s v="TRANSACCIONES DEL DIA 06/13/2018SPYRAL - GESTION ADMINISTRATIVA"/>
    <n v="297.57"/>
    <n v="0"/>
    <s v="NEGOCIOS"/>
    <x v="2"/>
  </r>
  <r>
    <n v="91"/>
    <d v="2018-07-02T00:00:00"/>
    <x v="6"/>
    <x v="6"/>
    <x v="0"/>
    <s v="CANALES DE DISTRIBUCION"/>
    <s v="NC ALIMENTACION DE EMPLEADOS NVA"/>
    <s v="TRANSACCIONES DEL DIA 07/02/2018SPYRAL - GESTION ADMINISTRATIVA"/>
    <n v="52.7"/>
    <n v="0"/>
    <s v="NEGOCIOS"/>
    <x v="2"/>
  </r>
  <r>
    <n v="91"/>
    <d v="2018-07-25T00:00:00"/>
    <x v="6"/>
    <x v="6"/>
    <x v="0"/>
    <s v="CANALES DE DISTRIBUCION"/>
    <s v="ALIMENTACION DE EMPLEADOS CTA NUEVA"/>
    <s v="TRANSACCIONES DEL DIA 07/25/2018SPYRAL - GESTION ADMINISTRATIVA"/>
    <n v="32"/>
    <n v="0"/>
    <s v="NEGOCIOS"/>
    <x v="2"/>
  </r>
  <r>
    <n v="91"/>
    <d v="2018-08-03T00:00:00"/>
    <x v="3"/>
    <x v="3"/>
    <x v="0"/>
    <s v="CANALES DE DISTRIBUCION"/>
    <s v="NC ALIMENTACION DE EMPLEADOS NVA"/>
    <s v="TRANSACCIONES DEL DIA 08/03/2018SPYRAL - GESTION ADMINISTRATIVA"/>
    <n v="47.85"/>
    <n v="0"/>
    <s v="NEGOCIOS"/>
    <x v="2"/>
  </r>
  <r>
    <n v="91"/>
    <d v="2018-08-03T00:00:00"/>
    <x v="3"/>
    <x v="3"/>
    <x v="0"/>
    <s v="CANALES DE DISTRIBUCION"/>
    <s v="ALIMENTACION DE EMPLEADOS CTA NUEVA"/>
    <s v="TRANSACCIONES DEL DIA 08/03/2018SPYRAL - GESTION ADMINISTRATIVA"/>
    <n v="1073.46"/>
    <n v="0"/>
    <s v="NEGOCIOS"/>
    <x v="2"/>
  </r>
  <r>
    <n v="91"/>
    <d v="2018-09-17T00:00:00"/>
    <x v="4"/>
    <x v="4"/>
    <x v="0"/>
    <s v="CANALES DE DISTRIBUCION"/>
    <s v="ALIMENTACION DE EMPLEADOS CTA NUEVA"/>
    <s v="TRANSACCIONES DEL DIA 09/17/2018SPYRAL - GESTION ADMINISTRATIVA"/>
    <n v="40.340000000000003"/>
    <n v="0"/>
    <s v="NEGOCIOS"/>
    <x v="2"/>
  </r>
  <r>
    <n v="91"/>
    <d v="2018-09-24T00:00:00"/>
    <x v="4"/>
    <x v="4"/>
    <x v="0"/>
    <s v="CANALES DE DISTRIBUCION"/>
    <s v="NC ALIMENTACION DE EMPLEADOS NVA"/>
    <s v="TRANSACCIONES DEL DIA 09/24/2018SPYRAL - GESTION ADMINISTRATIVA"/>
    <n v="15.1"/>
    <n v="0"/>
    <s v="NEGOCIOS"/>
    <x v="2"/>
  </r>
  <r>
    <n v="91"/>
    <d v="2018-09-24T00:00:00"/>
    <x v="4"/>
    <x v="4"/>
    <x v="0"/>
    <s v="CANALES DE DISTRIBUCION"/>
    <s v="ALIMENTACION DE EMPLEADOS CTA NUEVA"/>
    <s v="TRANSACCIONES DEL DIA 09/24/2018SPYRAL - GESTION ADMINISTRATIVA"/>
    <n v="21.45"/>
    <n v="0"/>
    <s v="NEGOCIOS"/>
    <x v="2"/>
  </r>
  <r>
    <n v="91"/>
    <d v="2018-09-27T00:00:00"/>
    <x v="4"/>
    <x v="4"/>
    <x v="0"/>
    <s v="CANALES DE DISTRIBUCION"/>
    <s v="ALIMENTACION DE EMPLEADOS CTA NUEVA"/>
    <s v="TRANSACCIONES DEL DIA 09/27/2018SPYRAL - GESTION ADMINISTRATIVA"/>
    <n v="120.18"/>
    <n v="0"/>
    <s v="NEGOCIOS"/>
    <x v="2"/>
  </r>
  <r>
    <n v="91"/>
    <d v="2018-10-01T00:00:00"/>
    <x v="0"/>
    <x v="0"/>
    <x v="0"/>
    <s v="CANALES DE DISTRIBUCION"/>
    <s v="ALIMENTACION DE EMPLEADOS CTA NUEVA"/>
    <s v="TRANSACCIONES DEL DIA 10/01/2018SPYRAL - GESTION ADMINISTRATIVA"/>
    <n v="24"/>
    <n v="0"/>
    <s v="NEGOCIOS"/>
    <x v="2"/>
  </r>
  <r>
    <n v="91"/>
    <d v="2018-10-02T00:00:00"/>
    <x v="0"/>
    <x v="0"/>
    <x v="0"/>
    <s v="CANALES DE DISTRIBUCION"/>
    <s v="NC ALIMENTACION DE EMPLEADOS NVA"/>
    <s v="TRANSACCIONES DEL DIA 10/02/2018SPYRAL - GESTION ADMINISTRATIVA"/>
    <n v="60"/>
    <n v="0"/>
    <s v="NEGOCIOS"/>
    <x v="2"/>
  </r>
  <r>
    <n v="91"/>
    <d v="2018-10-02T00:00:00"/>
    <x v="0"/>
    <x v="0"/>
    <x v="0"/>
    <s v="CANALES DE DISTRIBUCION"/>
    <s v="NC ALIMENTACION DE EMPLEADOS NVA"/>
    <s v="TRANSACCIONES DEL DIA 10/02/2018SPYRAL - GESTION ADMINISTRATIVA"/>
    <n v="0"/>
    <n v="297.57"/>
    <s v="NEGOCIOS"/>
    <x v="2"/>
  </r>
  <r>
    <n v="91"/>
    <d v="2018-10-16T00:00:00"/>
    <x v="0"/>
    <x v="0"/>
    <x v="0"/>
    <s v="CANALES DE DISTRIBUCION"/>
    <s v="NC ALIMENTACION DE EMPLEADOS NVA"/>
    <s v="TRANSACCIONES DEL DIA 10/16/2018SPYRAL - GESTION ADMINISTRATIVA"/>
    <n v="20"/>
    <n v="0"/>
    <s v="NEGOCIOS"/>
    <x v="2"/>
  </r>
  <r>
    <n v="91"/>
    <d v="2018-10-22T00:00:00"/>
    <x v="0"/>
    <x v="0"/>
    <x v="0"/>
    <s v="CANALES DE DISTRIBUCION"/>
    <s v="ALIMENTACION DE EMPLEADOS CTA NUEVA"/>
    <s v="TRANSACCIONES DEL DIA 10/22/2018SPYRAL - GESTION ADMINISTRATIVA"/>
    <n v="8"/>
    <n v="0"/>
    <s v="NEGOCIOS"/>
    <x v="2"/>
  </r>
  <r>
    <n v="91"/>
    <d v="2018-10-23T00:00:00"/>
    <x v="0"/>
    <x v="0"/>
    <x v="0"/>
    <s v="CANALES DE DISTRIBUCION"/>
    <s v="ALIMENTACION DE EMPLEADOS CTA NUEVA"/>
    <s v="TRANSACCIONES DEL DIA 10/23/2018SPYRAL - GESTION ADMINISTRATIVA"/>
    <n v="8"/>
    <n v="0"/>
    <s v="NEGOCIOS"/>
    <x v="2"/>
  </r>
  <r>
    <n v="91"/>
    <d v="2018-10-24T00:00:00"/>
    <x v="0"/>
    <x v="0"/>
    <x v="0"/>
    <s v="CANALES DE DISTRIBUCION"/>
    <s v="ALIMENTACION DE EMPLEADOS CTA NUEVA"/>
    <s v="TRANSACCIONES DEL DIA 10/24/2018SPYRAL - GESTION ADMINISTRATIVA"/>
    <n v="16"/>
    <n v="0"/>
    <s v="NEGOCIOS"/>
    <x v="2"/>
  </r>
  <r>
    <n v="91"/>
    <d v="2018-10-26T00:00:00"/>
    <x v="0"/>
    <x v="0"/>
    <x v="0"/>
    <s v="CANALES DE DISTRIBUCION"/>
    <s v="ALIMENTACION DE EMPLEADOS CTA NUEVA"/>
    <s v="TRANSACCIONES DEL DIA 10/26/2018SPYRAL - GESTION ADMINISTRATIVA"/>
    <n v="16"/>
    <n v="0"/>
    <s v="NEGOCIOS"/>
    <x v="2"/>
  </r>
  <r>
    <n v="91"/>
    <d v="2018-10-27T00:00:00"/>
    <x v="0"/>
    <x v="0"/>
    <x v="0"/>
    <s v="CANALES DE DISTRIBUCION"/>
    <s v="ALIMENTACION DE EMPLEADOS CTA NUEVA"/>
    <s v="TRANSACCIONES DEL DIA 10/27/2018SPYRAL - GESTION ADMINISTRATIVA"/>
    <n v="496.11"/>
    <n v="0"/>
    <s v="NEGOCIOS"/>
    <x v="2"/>
  </r>
  <r>
    <n v="91"/>
    <d v="2018-10-29T00:00:00"/>
    <x v="0"/>
    <x v="0"/>
    <x v="0"/>
    <s v="CANALES DE DISTRIBUCION"/>
    <s v="ALIMENTACION DE EMPLEADOS CTA NUEVA"/>
    <s v="TRANSACCIONES DEL DIA 10/29/2018SPYRAL - GESTION ADMINISTRATIVA"/>
    <n v="48"/>
    <n v="0"/>
    <s v="NEGOCIOS"/>
    <x v="2"/>
  </r>
  <r>
    <n v="91"/>
    <d v="2018-11-06T00:00:00"/>
    <x v="5"/>
    <x v="5"/>
    <x v="0"/>
    <s v="CANALES DE DISTRIBUCION"/>
    <s v="NC ALIMENTACION DE EMPLEADOS NVA"/>
    <s v="TRANSACCIONES DEL DIA 11/06/2018SPYRAL - GESTION ADMINISTRATIVA"/>
    <n v="48.5"/>
    <n v="0"/>
    <s v="NEGOCIOS"/>
    <x v="2"/>
  </r>
  <r>
    <n v="91"/>
    <d v="2018-11-07T00:00:00"/>
    <x v="5"/>
    <x v="5"/>
    <x v="0"/>
    <s v="CANALES DE DISTRIBUCION"/>
    <s v="ALIMENTACION DE EMPLEADOS CTA NUEVA"/>
    <s v="TRANSACCIONES DEL DIA 11/07/2018SPYRAL - GESTION ADMINISTRATIVA"/>
    <n v="11.38"/>
    <n v="0"/>
    <s v="NEGOCIOS"/>
    <x v="2"/>
  </r>
  <r>
    <n v="91"/>
    <d v="2018-11-26T00:00:00"/>
    <x v="5"/>
    <x v="5"/>
    <x v="0"/>
    <s v="CANALES DE DISTRIBUCION"/>
    <s v="ALIMENTACION DE EMPLEADOS CTA NUEVA"/>
    <s v="TRANSACCIONES DEL DIA 11/26/2018SPYRAL - GESTION ADMINISTRATIVA"/>
    <n v="25.4"/>
    <n v="0"/>
    <s v="NEGOCIOS"/>
    <x v="2"/>
  </r>
  <r>
    <n v="91"/>
    <d v="2018-11-30T00:00:00"/>
    <x v="5"/>
    <x v="5"/>
    <x v="0"/>
    <s v="CANALES DE DISTRIBUCION"/>
    <s v="ALIMENTACION DE EMPLEADOS CTA NUEVA"/>
    <s v="TRANSACCIONES DEL DIA 11/30/2018SPYRAL - GESTION ADMINISTRATIVA"/>
    <n v="8"/>
    <n v="0"/>
    <s v="NEGOCIOS"/>
    <x v="2"/>
  </r>
  <r>
    <n v="91"/>
    <d v="2018-12-12T00:00:00"/>
    <x v="1"/>
    <x v="1"/>
    <x v="0"/>
    <s v="CANALES DE DISTRIBUCION"/>
    <s v="ALIMENTACION DE EMPLEADOS CTA NUEVA"/>
    <s v="TRANSACCIONES DEL DIA 12/12/2018SPYRAL - GESTION ADMINISTRATIVA"/>
    <n v="535.41"/>
    <n v="0"/>
    <s v="NEGOCIOS"/>
    <x v="2"/>
  </r>
  <r>
    <n v="91"/>
    <d v="2018-12-12T00:00:00"/>
    <x v="1"/>
    <x v="1"/>
    <x v="0"/>
    <s v="CANALES DE DISTRIBUCION"/>
    <s v="NC ALIMENTACION DE EMPLEADOS NVA"/>
    <s v="TRANSACCIONES DEL DIA 12/12/2018SPYRAL - GESTION ADMINISTRATIVA"/>
    <n v="127.57"/>
    <n v="0"/>
    <s v="NEGOCIOS"/>
    <x v="2"/>
  </r>
  <r>
    <n v="91"/>
    <d v="2018-12-14T00:00:00"/>
    <x v="1"/>
    <x v="1"/>
    <x v="0"/>
    <s v="CANALES DE DISTRIBUCION"/>
    <s v="NC ALIMENTACION DE EMPLEADOS NVA"/>
    <s v="TRANSACCIONES DEL DIA 12/14/2018SPYRAL - GESTION ADMINISTRATIVA"/>
    <n v="76.5"/>
    <n v="0"/>
    <s v="NEGOCIOS"/>
    <x v="2"/>
  </r>
  <r>
    <n v="91"/>
    <d v="2018-12-27T00:00:00"/>
    <x v="1"/>
    <x v="1"/>
    <x v="0"/>
    <s v="CANALES DE DISTRIBUCION"/>
    <s v="NC ALIMENTACION DE EMPLEADOS NVA"/>
    <s v="TRANSACCIONES DEL DIA 12/27/2018SPYRAL - GESTION ADMINISTRATIVA"/>
    <n v="38.5"/>
    <n v="0"/>
    <s v="NEGOCIOS"/>
    <x v="2"/>
  </r>
  <r>
    <n v="91"/>
    <d v="2018-12-31T00:00:00"/>
    <x v="1"/>
    <x v="1"/>
    <x v="0"/>
    <s v="CANALES DE DISTRIBUCION"/>
    <s v="CIERRE DE ANIO FISCAL"/>
    <s v="CIERRE_DE_CTAS_NOMINALES"/>
    <n v="0"/>
    <n v="4035.26"/>
    <s v="NEGOCIOS"/>
    <x v="2"/>
  </r>
  <r>
    <n v="91"/>
    <d v="2018-08-03T00:00:00"/>
    <x v="3"/>
    <x v="3"/>
    <x v="0"/>
    <s v="CENTRO DE TARJETAS"/>
    <s v="NC ALIMENTACION DE EMPLEADOS NVA"/>
    <s v="TRANSACCIONES DEL DIA 08/03/2018SPYRAL - GESTION ADMINISTRATIVA"/>
    <n v="479.83"/>
    <n v="0"/>
    <s v="NEGOCIOS"/>
    <x v="2"/>
  </r>
  <r>
    <n v="91"/>
    <d v="2018-09-11T00:00:00"/>
    <x v="4"/>
    <x v="4"/>
    <x v="0"/>
    <s v="CENTRO DE TARJETAS"/>
    <s v="NC ALIMENTACION DE EMPLEADOS NVA"/>
    <s v="TRANSACCIONES DEL DIA 09/11/2018SPYRAL - GESTION ADMINISTRATIVA"/>
    <n v="23.99"/>
    <n v="0"/>
    <s v="NEGOCIOS"/>
    <x v="2"/>
  </r>
  <r>
    <n v="91"/>
    <d v="2018-10-02T00:00:00"/>
    <x v="0"/>
    <x v="0"/>
    <x v="0"/>
    <s v="CENTRO DE TARJETAS"/>
    <s v="NC ALIMENTACION DE EMPLEADOS NVA"/>
    <s v="TRANSACCIONES DEL DIA 10/02/2018SPYRAL - GESTION ADMINISTRATIVA"/>
    <n v="333.89"/>
    <n v="0"/>
    <s v="NEGOCIOS"/>
    <x v="2"/>
  </r>
  <r>
    <n v="91"/>
    <d v="2018-12-31T00:00:00"/>
    <x v="1"/>
    <x v="1"/>
    <x v="0"/>
    <s v="CENTRO DE TARJETAS"/>
    <s v="CIERRE DE ANIO FISCAL"/>
    <s v="CIERRE_DE_CTAS_NOMINALES"/>
    <n v="0"/>
    <n v="1066.3399999999999"/>
    <s v="NEGOCIOS"/>
    <x v="2"/>
  </r>
  <r>
    <n v="91"/>
    <d v="2018-11-29T00:00:00"/>
    <x v="5"/>
    <x v="5"/>
    <x v="0"/>
    <s v="EMISOR DE TARJETAS"/>
    <s v="ALIMENTACION DE EMPLEADOS CTA NUEVA"/>
    <s v="TRANSACCIONES DEL DIA 11/29/2018SPYRAL - GESTION ADMINISTRATIVA"/>
    <n v="6.28"/>
    <n v="0"/>
    <s v="NEGOCIOS"/>
    <x v="2"/>
  </r>
  <r>
    <n v="91"/>
    <d v="2018-12-31T00:00:00"/>
    <x v="1"/>
    <x v="1"/>
    <x v="0"/>
    <s v="EMISOR DE TARJETAS"/>
    <s v="CIERRE DE ANIO FISCAL"/>
    <s v="CIERRE_DE_CTAS_NOMINALES"/>
    <n v="0"/>
    <n v="6.28"/>
    <s v="NEGOCIOS"/>
    <x v="2"/>
  </r>
  <r>
    <n v="91"/>
    <d v="2018-09-06T00:00:00"/>
    <x v="4"/>
    <x v="4"/>
    <x v="0"/>
    <s v="CANALES ALTERNOS"/>
    <s v="ALIMENTACION DE EMPLEADOS CTA NUEVA"/>
    <s v="TRANSACCIONES DEL DIA 09/06/2018SPYRAL - GESTION ADMINISTRATIVA"/>
    <n v="62.42"/>
    <n v="0"/>
    <s v="NEGOCIOS"/>
    <x v="2"/>
  </r>
  <r>
    <n v="91"/>
    <d v="2018-10-15T00:00:00"/>
    <x v="0"/>
    <x v="0"/>
    <x v="0"/>
    <s v="CANALES ALTERNOS"/>
    <s v="ALIMENTACION DE EMPLEADOS CTA NUEVA"/>
    <s v="TRANSACCIONES DEL DIA 10/15/2018SPYRAL - GESTION ADMINISTRATIVA"/>
    <n v="44.68"/>
    <n v="0"/>
    <s v="NEGOCIOS"/>
    <x v="2"/>
  </r>
  <r>
    <n v="91"/>
    <d v="2018-10-18T00:00:00"/>
    <x v="0"/>
    <x v="0"/>
    <x v="0"/>
    <s v="CANALES ALTERNOS"/>
    <s v="ALIMENTACION DE EMPLEADOS CTA NUEVA"/>
    <s v="TRANSACCIONES DEL DIA 10/18/2018SPYRAL - GESTION ADMINISTRATIVA"/>
    <n v="36.479999999999997"/>
    <n v="0"/>
    <s v="NEGOCIOS"/>
    <x v="2"/>
  </r>
  <r>
    <n v="91"/>
    <d v="2018-10-26T00:00:00"/>
    <x v="0"/>
    <x v="0"/>
    <x v="0"/>
    <s v="CANALES ALTERNOS"/>
    <s v="ALIMENTACION DE EMPLEADOS CTA NUEVA"/>
    <s v="TRANSACCIONES DEL DIA 10/26/2018SPYRAL - GESTION ADMINISTRATIVA"/>
    <n v="13.7"/>
    <n v="0"/>
    <s v="NEGOCIOS"/>
    <x v="2"/>
  </r>
  <r>
    <n v="91"/>
    <d v="2018-11-06T00:00:00"/>
    <x v="5"/>
    <x v="5"/>
    <x v="0"/>
    <s v="CANALES ALTERNOS"/>
    <s v="ALIMENTACION DE EMPLEADOS CTA NUEVA"/>
    <s v="TRANSACCIONES DEL DIA 11/06/2018SPYRAL - GESTION ADMINISTRATIVA"/>
    <n v="153.04"/>
    <n v="0"/>
    <s v="NEGOCIOS"/>
    <x v="2"/>
  </r>
  <r>
    <n v="91"/>
    <d v="2018-12-07T00:00:00"/>
    <x v="1"/>
    <x v="1"/>
    <x v="0"/>
    <s v="CANALES ALTERNOS"/>
    <s v="ALIMENTACION DE EMPLEADOS CTA NUEVA"/>
    <s v="TRANSACCIONES DEL DIA 12/07/2018SPYRAL - GESTION ADMINISTRATIVA"/>
    <n v="60.95"/>
    <n v="0"/>
    <s v="NEGOCIOS"/>
    <x v="2"/>
  </r>
  <r>
    <n v="91"/>
    <d v="2018-12-14T00:00:00"/>
    <x v="1"/>
    <x v="1"/>
    <x v="0"/>
    <s v="CANALES ALTERNOS"/>
    <s v="ALIMENTACION DE EMPLEADOS CTA NUEVA"/>
    <s v="TRANSACCIONES DEL DIA 12/14/2018SPYRAL - GESTION ADMINISTRATIVA"/>
    <n v="79.8"/>
    <n v="0"/>
    <s v="NEGOCIOS"/>
    <x v="2"/>
  </r>
  <r>
    <n v="91"/>
    <d v="2018-12-27T00:00:00"/>
    <x v="1"/>
    <x v="1"/>
    <x v="0"/>
    <s v="CANALES ALTERNOS"/>
    <s v="ALIMENTACION DE EMPLEADOS CTA NUEVA"/>
    <s v="TRANSACCIONES DEL DIA 12/27/2018SPYRAL - GESTION ADMINISTRATIVA"/>
    <n v="52.55"/>
    <n v="0"/>
    <s v="NEGOCIOS"/>
    <x v="2"/>
  </r>
  <r>
    <n v="91"/>
    <d v="2018-12-31T00:00:00"/>
    <x v="1"/>
    <x v="1"/>
    <x v="0"/>
    <s v="CANALES ALTERNOS"/>
    <s v="CIERRE DE ANIO FISCAL"/>
    <s v="CIERRE_DE_CTAS_NOMINALES"/>
    <n v="0"/>
    <n v="880.25"/>
    <s v="NEGOCIOS"/>
    <x v="2"/>
  </r>
  <r>
    <n v="91"/>
    <d v="2018-06-06T00:00:00"/>
    <x v="2"/>
    <x v="2"/>
    <x v="0"/>
    <s v="TELEMERCADEO"/>
    <s v="ALIMENTACION DE EMPLEADOS CTA NUEVA"/>
    <s v="TRANSACCIONES DEL DIA 06/06/2018SPYRAL - GESTION ADMINISTRATIVA"/>
    <n v="33"/>
    <n v="0"/>
    <s v="NEGOCIOS"/>
    <x v="2"/>
  </r>
  <r>
    <n v="91"/>
    <d v="2018-06-11T00:00:00"/>
    <x v="2"/>
    <x v="2"/>
    <x v="0"/>
    <s v="TELEMERCADEO"/>
    <s v="NC ALIMENTACION DE EMPLEADOS NVA"/>
    <s v="TRANSACCIONES DEL DIA 06/11/2018SPYRAL - GESTION ADMINISTRATIVA"/>
    <n v="137.13999999999999"/>
    <n v="0"/>
    <s v="NEGOCIOS"/>
    <x v="2"/>
  </r>
  <r>
    <n v="91"/>
    <d v="2018-06-11T00:00:00"/>
    <x v="2"/>
    <x v="2"/>
    <x v="0"/>
    <s v="TELEMERCADEO"/>
    <s v="ALIMENTACION DE EMPLEADOS CTA NUEVA"/>
    <s v="TRANSACCIONES DEL DIA 06/11/2018SPYRAL - GESTION ADMINISTRATIVA"/>
    <n v="35.26"/>
    <n v="0"/>
    <s v="NEGOCIOS"/>
    <x v="2"/>
  </r>
  <r>
    <n v="91"/>
    <d v="2018-06-18T00:00:00"/>
    <x v="2"/>
    <x v="2"/>
    <x v="0"/>
    <s v="TELEMERCADEO"/>
    <s v="ALIMENTACION DE EMPLEADOS CTA NUEVA"/>
    <s v="TRANSACCIONES DEL DIA 06/18/2018SPYRAL - GESTION ADMINISTRATIVA"/>
    <n v="47.99"/>
    <n v="0"/>
    <s v="NEGOCIOS"/>
    <x v="2"/>
  </r>
  <r>
    <n v="91"/>
    <d v="2018-06-20T00:00:00"/>
    <x v="2"/>
    <x v="2"/>
    <x v="0"/>
    <s v="TELEMERCADEO"/>
    <s v="ALIMENTACION DE EMPLEADOS CTA NUEVA"/>
    <s v="TRANSACCIONES DEL DIA 06/20/2018SPYRAL - GESTION ADMINISTRATIVA"/>
    <n v="14.24"/>
    <n v="0"/>
    <s v="NEGOCIOS"/>
    <x v="2"/>
  </r>
  <r>
    <n v="91"/>
    <d v="2018-07-09T00:00:00"/>
    <x v="6"/>
    <x v="6"/>
    <x v="0"/>
    <s v="TELEMERCADEO"/>
    <s v="ALIMENTACION DE EMPLEADOS CTA NUEVA"/>
    <s v="TRANSACCIONES DEL DIA 07/09/2018SPYRAL - GESTION ADMINISTRATIVA"/>
    <n v="9.1300000000000008"/>
    <n v="0"/>
    <s v="NEGOCIOS"/>
    <x v="2"/>
  </r>
  <r>
    <n v="91"/>
    <d v="2018-07-12T00:00:00"/>
    <x v="6"/>
    <x v="6"/>
    <x v="0"/>
    <s v="TELEMERCADEO"/>
    <s v="NC ALIMENTACION DE EMPLEADOS NVA"/>
    <s v="TRANSACCIONES DEL DIA 07/12/2018SPYRAL - GESTION ADMINISTRATIVA"/>
    <n v="171.22"/>
    <n v="0"/>
    <s v="NEGOCIOS"/>
    <x v="2"/>
  </r>
  <r>
    <n v="91"/>
    <d v="2018-07-19T00:00:00"/>
    <x v="6"/>
    <x v="6"/>
    <x v="0"/>
    <s v="TELEMERCADEO"/>
    <s v="ALIMENTACION DE EMPLEADOS CTA NUEVA"/>
    <s v="TRANSACCIONES DEL DIA 07/19/2018SPYRAL - GESTION ADMINISTRATIVA"/>
    <n v="88.9"/>
    <n v="0"/>
    <s v="NEGOCIOS"/>
    <x v="2"/>
  </r>
  <r>
    <n v="91"/>
    <d v="2018-07-20T00:00:00"/>
    <x v="6"/>
    <x v="6"/>
    <x v="0"/>
    <s v="TELEMERCADEO"/>
    <s v="ALIMENTACION DE EMPLEADOS CTA NUEVA"/>
    <s v="TRANSACCIONES DEL DIA 07/20/2018SPYRAL - GESTION ADMINISTRATIVA"/>
    <n v="11.49"/>
    <n v="0"/>
    <s v="NEGOCIOS"/>
    <x v="2"/>
  </r>
  <r>
    <n v="91"/>
    <d v="2018-07-21T00:00:00"/>
    <x v="6"/>
    <x v="6"/>
    <x v="0"/>
    <s v="TELEMERCADEO"/>
    <s v="ALIMENTACION DE EMPLEADOS CTA NUEVA"/>
    <s v="TRANSACCIONES DEL DIA 07/21/2018SPYRAL - GESTION ADMINISTRATIVA"/>
    <n v="118.93"/>
    <n v="0"/>
    <s v="NEGOCIOS"/>
    <x v="2"/>
  </r>
  <r>
    <n v="91"/>
    <d v="2018-07-24T00:00:00"/>
    <x v="6"/>
    <x v="6"/>
    <x v="0"/>
    <s v="TELEMERCADEO"/>
    <s v="ALIMENTACION DE EMPLEADOS CTA NUEVA"/>
    <s v="TRANSACCIONES DEL DIA 07/24/2018SPYRAL - GESTION ADMINISTRATIVA"/>
    <n v="44.97"/>
    <n v="0"/>
    <s v="NEGOCIOS"/>
    <x v="2"/>
  </r>
  <r>
    <n v="91"/>
    <d v="2018-07-26T00:00:00"/>
    <x v="6"/>
    <x v="6"/>
    <x v="0"/>
    <s v="TELEMERCADEO"/>
    <s v="NC ALIMENTACION DE EMPLEADOS NVA"/>
    <s v="TRANSACCIONES DEL DIA 07/26/2018SPYRAL - GESTION ADMINISTRATIVA"/>
    <n v="555.41"/>
    <n v="0"/>
    <s v="NEGOCIOS"/>
    <x v="2"/>
  </r>
  <r>
    <n v="91"/>
    <d v="2018-07-27T00:00:00"/>
    <x v="6"/>
    <x v="6"/>
    <x v="0"/>
    <s v="TELEMERCADEO"/>
    <s v="ALIMENTACION DE EMPLEADOS CTA NUEVA"/>
    <s v="TRANSACCIONES DEL DIA 07/27/2018SPYRAL - GESTION ADMINISTRATIVA"/>
    <n v="186.25"/>
    <n v="0"/>
    <s v="NEGOCIOS"/>
    <x v="2"/>
  </r>
  <r>
    <n v="91"/>
    <d v="2018-08-03T00:00:00"/>
    <x v="3"/>
    <x v="3"/>
    <x v="0"/>
    <s v="TELEMERCADEO"/>
    <s v="NC ALIMENTACION DE EMPLEADOS NVA"/>
    <s v="TRANSACCIONES DEL DIA 08/03/2018SPYRAL - GESTION ADMINISTRATIVA"/>
    <n v="37.18"/>
    <n v="0"/>
    <s v="NEGOCIOS"/>
    <x v="2"/>
  </r>
  <r>
    <n v="91"/>
    <d v="2018-08-13T00:00:00"/>
    <x v="3"/>
    <x v="3"/>
    <x v="0"/>
    <s v="TELEMERCADEO"/>
    <s v="ALIMENTACION DE EMPLEADOS CTA NUEVA"/>
    <s v="TRANSACCIONES DEL DIA 08/13/2018SPYRAL - GESTION ADMINISTRATIVA"/>
    <n v="59.73"/>
    <n v="0"/>
    <s v="NEGOCIOS"/>
    <x v="2"/>
  </r>
  <r>
    <n v="91"/>
    <d v="2018-08-14T00:00:00"/>
    <x v="3"/>
    <x v="3"/>
    <x v="0"/>
    <s v="TELEMERCADEO"/>
    <s v="NC ALIMENTACION DE EMPLEADOS NVA"/>
    <s v="TRANSACCIONES DEL DIA 08/14/2018SPYRAL - GESTION ADMINISTRATIVA"/>
    <n v="319.06"/>
    <n v="0"/>
    <s v="NEGOCIOS"/>
    <x v="2"/>
  </r>
  <r>
    <n v="91"/>
    <d v="2018-08-23T00:00:00"/>
    <x v="3"/>
    <x v="3"/>
    <x v="0"/>
    <s v="TELEMERCADEO"/>
    <s v="ALIMENTACION DE EMPLEADOS CTA NUEVA"/>
    <s v="TRANSACCIONES DEL DIA 08/23/2018SPYRAL - GESTION ADMINISTRATIVA"/>
    <n v="125.2"/>
    <n v="0"/>
    <s v="NEGOCIOS"/>
    <x v="2"/>
  </r>
  <r>
    <n v="91"/>
    <d v="2018-08-30T00:00:00"/>
    <x v="3"/>
    <x v="3"/>
    <x v="0"/>
    <s v="TELEMERCADEO"/>
    <s v="ALIMENTACION DE EMPLEADOS CTA NUEVA"/>
    <s v="TRANSACCIONES DEL DIA 08/30/2018SPYRAL - GESTION ADMINISTRATIVA"/>
    <n v="23.89"/>
    <n v="0"/>
    <s v="NEGOCIOS"/>
    <x v="2"/>
  </r>
  <r>
    <n v="91"/>
    <d v="2018-08-31T00:00:00"/>
    <x v="3"/>
    <x v="3"/>
    <x v="0"/>
    <s v="TELEMERCADEO"/>
    <s v="ALIMENTACION DE EMPLEADOS CTA NUEVA"/>
    <s v="TRANSACCIONES DEL DIA 08/31/2018SPYRAL - GESTION ADMINISTRATIVA"/>
    <n v="18.079999999999998"/>
    <n v="0"/>
    <s v="NEGOCIOS"/>
    <x v="2"/>
  </r>
  <r>
    <n v="91"/>
    <d v="2018-09-06T00:00:00"/>
    <x v="4"/>
    <x v="4"/>
    <x v="0"/>
    <s v="TELEMERCADEO"/>
    <s v="NC ALIMENTACION DE EMPLEADOS NVA"/>
    <s v="TRANSACCIONES DEL DIA 09/06/2018SPYRAL - GESTION ADMINISTRATIVA"/>
    <n v="453.48"/>
    <n v="0"/>
    <s v="NEGOCIOS"/>
    <x v="2"/>
  </r>
  <r>
    <n v="91"/>
    <d v="2018-09-11T00:00:00"/>
    <x v="4"/>
    <x v="4"/>
    <x v="0"/>
    <s v="TELEMERCADEO"/>
    <s v="NC ALIMENTACION DE EMPLEADOS NVA"/>
    <s v="TRANSACCIONES DEL DIA 09/11/2018SPYRAL - GESTION ADMINISTRATIVA"/>
    <n v="17.2"/>
    <n v="0"/>
    <s v="NEGOCIOS"/>
    <x v="2"/>
  </r>
  <r>
    <n v="91"/>
    <d v="2018-09-18T00:00:00"/>
    <x v="4"/>
    <x v="4"/>
    <x v="0"/>
    <s v="TELEMERCADEO"/>
    <s v="ALIMENTACION DE EMPLEADOS CTA NUEVA"/>
    <s v="TRANSACCIONES DEL DIA 09/18/2018SPYRAL - GESTION ADMINISTRATIVA"/>
    <n v="41.74"/>
    <n v="0"/>
    <s v="NEGOCIOS"/>
    <x v="2"/>
  </r>
  <r>
    <n v="91"/>
    <d v="2018-10-01T00:00:00"/>
    <x v="0"/>
    <x v="0"/>
    <x v="0"/>
    <s v="TELEMERCADEO"/>
    <s v="ALIMENTACION DE EMPLEADOS CTA NUEVA"/>
    <s v="TRANSACCIONES DEL DIA 10/01/2018SPYRAL - GESTION ADMINISTRATIVA"/>
    <n v="29.42"/>
    <n v="0"/>
    <s v="NEGOCIOS"/>
    <x v="2"/>
  </r>
  <r>
    <n v="91"/>
    <d v="2018-10-05T00:00:00"/>
    <x v="0"/>
    <x v="0"/>
    <x v="0"/>
    <s v="TELEMERCADEO"/>
    <s v="ALIMENTACION DE EMPLEADOS CTA NUEVA"/>
    <s v="TRANSACCIONES DEL DIA 10/05/2018SPYRAL - GESTION ADMINISTRATIVA"/>
    <n v="70.75"/>
    <n v="0"/>
    <s v="NEGOCIOS"/>
    <x v="2"/>
  </r>
  <r>
    <n v="91"/>
    <d v="2018-10-17T00:00:00"/>
    <x v="0"/>
    <x v="0"/>
    <x v="0"/>
    <s v="TELEMERCADEO"/>
    <s v="ALIMENTACION DE EMPLEADOS CTA NUEVA"/>
    <s v="TRANSACCIONES DEL DIA 10/17/2018SPYRAL - GESTION ADMINISTRATIVA"/>
    <n v="33"/>
    <n v="0"/>
    <s v="NEGOCIOS"/>
    <x v="2"/>
  </r>
  <r>
    <n v="91"/>
    <d v="2018-11-06T00:00:00"/>
    <x v="5"/>
    <x v="5"/>
    <x v="0"/>
    <s v="TELEMERCADEO"/>
    <s v="NC ALIMENTACION DE EMPLEADOS NVA"/>
    <s v="TRANSACCIONES DEL DIA 11/06/2018SPYRAL - GESTION ADMINISTRATIVA"/>
    <n v="243.88"/>
    <n v="0"/>
    <s v="NEGOCIOS"/>
    <x v="2"/>
  </r>
  <r>
    <n v="91"/>
    <d v="2018-11-07T00:00:00"/>
    <x v="5"/>
    <x v="5"/>
    <x v="0"/>
    <s v="TELEMERCADEO"/>
    <s v="ALIMENTACION DE EMPLEADOS CTA NUEVA"/>
    <s v="TRANSACCIONES DEL DIA 11/07/2018SPYRAL - GESTION ADMINISTRATIVA"/>
    <n v="30.87"/>
    <n v="0"/>
    <s v="NEGOCIOS"/>
    <x v="2"/>
  </r>
  <r>
    <n v="91"/>
    <d v="2018-12-31T00:00:00"/>
    <x v="1"/>
    <x v="1"/>
    <x v="0"/>
    <s v="TELEMERCADEO"/>
    <s v="CIERRE DE ANIO FISCAL"/>
    <s v="CIERRE_DE_CTAS_NOMINALES"/>
    <n v="0"/>
    <n v="5347.21"/>
    <s v="NEGOCIOS"/>
    <x v="2"/>
  </r>
  <r>
    <n v="91"/>
    <d v="2018-06-01T00:00:00"/>
    <x v="2"/>
    <x v="2"/>
    <x v="0"/>
    <s v="BANCA EN LINEA"/>
    <s v="ALIMENTACION DE EMPLEADOS CTA NUEVA"/>
    <s v="TRANSACCIONES DEL DIA 06/01/2018SPYRAL - GESTION ADMINISTRATIVA"/>
    <n v="118.18"/>
    <n v="0"/>
    <s v="NEGOCIOS"/>
    <x v="2"/>
  </r>
  <r>
    <n v="91"/>
    <d v="2018-08-14T00:00:00"/>
    <x v="3"/>
    <x v="3"/>
    <x v="0"/>
    <s v="BANCA EN LINEA"/>
    <s v="ALIMENTACION DE EMPLEADOS CTA NUEVA"/>
    <s v="TRANSACCIONES DEL DIA 08/14/2018SPYRAL - GESTION ADMINISTRATIVA"/>
    <n v="152"/>
    <n v="0"/>
    <s v="NEGOCIOS"/>
    <x v="2"/>
  </r>
  <r>
    <n v="91"/>
    <d v="2018-09-14T00:00:00"/>
    <x v="4"/>
    <x v="4"/>
    <x v="0"/>
    <s v="BANCA EN LINEA"/>
    <s v="NC ALIMENTACION DE EMPLEADOS NVA"/>
    <s v="TRANSACCIONES DEL DIA 09/14/2018SPYRAL - GESTION ADMINISTRATIVA"/>
    <n v="226.21"/>
    <n v="0"/>
    <s v="NEGOCIOS"/>
    <x v="2"/>
  </r>
  <r>
    <n v="91"/>
    <d v="2018-10-05T00:00:00"/>
    <x v="0"/>
    <x v="0"/>
    <x v="0"/>
    <s v="BANCA EN LINEA"/>
    <s v="ALIMENTACION DE EMPLEADOS CTA NUEVA"/>
    <s v="TRANSACCIONES DEL DIA 10/05/2018SPYRAL - GESTION ADMINISTRATIVA"/>
    <n v="172"/>
    <n v="0"/>
    <s v="NEGOCIOS"/>
    <x v="2"/>
  </r>
  <r>
    <n v="91"/>
    <d v="2018-10-16T00:00:00"/>
    <x v="0"/>
    <x v="0"/>
    <x v="0"/>
    <s v="BANCA EN LINEA"/>
    <s v="NC ALIMENTACION DE EMPLEADOS NVA"/>
    <s v="TRANSACCIONES DEL DIA 10/16/2018SPYRAL - GESTION ADMINISTRATIVA"/>
    <n v="228.5"/>
    <n v="0"/>
    <s v="NEGOCIOS"/>
    <x v="2"/>
  </r>
  <r>
    <n v="91"/>
    <d v="2018-11-15T00:00:00"/>
    <x v="5"/>
    <x v="5"/>
    <x v="0"/>
    <s v="BANCA EN LINEA"/>
    <s v="NC ALIMENTACION DE EMPLEADOS NVA"/>
    <s v="TRANSACCIONES DEL DIA 11/15/2018SPYRAL - GESTION ADMINISTRATIVA"/>
    <n v="246.37"/>
    <n v="0"/>
    <s v="NEGOCIOS"/>
    <x v="2"/>
  </r>
  <r>
    <n v="91"/>
    <d v="2018-12-31T00:00:00"/>
    <x v="1"/>
    <x v="1"/>
    <x v="0"/>
    <s v="BANCA EN LINEA"/>
    <s v="CIERRE DE ANIO FISCAL"/>
    <s v="CIERRE_DE_CTAS_NOMINALES"/>
    <n v="0"/>
    <n v="1293.83"/>
    <s v="NEGOCIOS"/>
    <x v="2"/>
  </r>
  <r>
    <n v="91"/>
    <d v="2018-06-08T00:00:00"/>
    <x v="2"/>
    <x v="2"/>
    <x v="0"/>
    <s v="ATM"/>
    <s v="ALIMENTACION DE EMPLEADOS CTA NUEVA"/>
    <s v="TRANSACCIONES DEL DIA 06/08/2018SPYRAL - GESTION ADMINISTRATIVA"/>
    <n v="51.97"/>
    <n v="0"/>
    <s v="NEGOCIOS"/>
    <x v="2"/>
  </r>
  <r>
    <n v="91"/>
    <d v="2018-07-03T00:00:00"/>
    <x v="6"/>
    <x v="6"/>
    <x v="0"/>
    <s v="ATM"/>
    <s v="ALIMENTACION DE EMPLEADOS CTA NUEVA"/>
    <s v="TRANSACCIONES DEL DIA 07/03/2018SPYRAL - GESTION ADMINISTRATIVA"/>
    <n v="51.31"/>
    <n v="0"/>
    <s v="NEGOCIOS"/>
    <x v="2"/>
  </r>
  <r>
    <n v="91"/>
    <d v="2018-07-16T00:00:00"/>
    <x v="6"/>
    <x v="6"/>
    <x v="0"/>
    <s v="ATM"/>
    <s v="ALIMENTACION DE EMPLEADOS CTA NUEVA"/>
    <s v="TRANSACCIONES DEL DIA 07/16/2018SPYRAL - GESTION ADMINISTRATIVA"/>
    <n v="64.900000000000006"/>
    <n v="0"/>
    <s v="NEGOCIOS"/>
    <x v="2"/>
  </r>
  <r>
    <n v="91"/>
    <d v="2018-09-12T00:00:00"/>
    <x v="4"/>
    <x v="4"/>
    <x v="0"/>
    <s v="ATM"/>
    <s v="ALIMENTACION DE EMPLEADOS CTA NUEVA"/>
    <s v="TRANSACCIONES DEL DIA 09/12/2018SPYRAL - GESTION ADMINISTRATIVA"/>
    <n v="59.97"/>
    <n v="0"/>
    <s v="NEGOCIOS"/>
    <x v="2"/>
  </r>
  <r>
    <n v="91"/>
    <d v="2018-10-26T00:00:00"/>
    <x v="0"/>
    <x v="0"/>
    <x v="0"/>
    <s v="ATM"/>
    <s v="ALIMENTACION DE EMPLEADOS CTA NUEVA"/>
    <s v="TRANSACCIONES DEL DIA 10/26/2018SPYRAL - GESTION ADMINISTRATIVA"/>
    <n v="10"/>
    <n v="0"/>
    <s v="NEGOCIOS"/>
    <x v="2"/>
  </r>
  <r>
    <n v="91"/>
    <d v="2018-11-01T00:00:00"/>
    <x v="5"/>
    <x v="5"/>
    <x v="0"/>
    <s v="ATM"/>
    <s v="ALIMENTACION DE EMPLEADOS CTA NUEVA"/>
    <s v="TRANSACCIONES DEL DIA 11/01/2018SPYRAL - GESTION ADMINISTRATIVA"/>
    <n v="116.49"/>
    <n v="0"/>
    <s v="NEGOCIOS"/>
    <x v="2"/>
  </r>
  <r>
    <n v="91"/>
    <d v="2018-11-23T00:00:00"/>
    <x v="5"/>
    <x v="5"/>
    <x v="0"/>
    <s v="ATM"/>
    <s v="ALIMENTACION DE EMPLEADOS CTA NUEVA"/>
    <s v="TRANSACCIONES DEL DIA 11/23/2018SPYRAL - GESTION ADMINISTRATIVA"/>
    <n v="10"/>
    <n v="0"/>
    <s v="NEGOCIOS"/>
    <x v="2"/>
  </r>
  <r>
    <n v="91"/>
    <d v="2018-11-27T00:00:00"/>
    <x v="5"/>
    <x v="5"/>
    <x v="0"/>
    <s v="ATM"/>
    <s v="ALIMENTACION DE EMPLEADOS CTA NUEVA"/>
    <s v="TRANSACCIONES DEL DIA 11/27/2018SPYRAL - GESTION ADMINISTRATIVA"/>
    <n v="38.950000000000003"/>
    <n v="0"/>
    <s v="NEGOCIOS"/>
    <x v="2"/>
  </r>
  <r>
    <n v="91"/>
    <d v="2018-12-13T00:00:00"/>
    <x v="1"/>
    <x v="1"/>
    <x v="0"/>
    <s v="ATM"/>
    <s v="ALIMENTACION DE EMPLEADOS CTA NUEVA"/>
    <s v="TRANSACCIONES DEL DIA 12/13/2018SPYRAL - GESTION ADMINISTRATIVA"/>
    <n v="39.340000000000003"/>
    <n v="0"/>
    <s v="NEGOCIOS"/>
    <x v="2"/>
  </r>
  <r>
    <n v="91"/>
    <d v="2018-12-20T00:00:00"/>
    <x v="1"/>
    <x v="1"/>
    <x v="0"/>
    <s v="ATM"/>
    <s v="ALIMENTACION DE EMPLEADOS CTA NUEVA"/>
    <s v="TRANSACCIONES DEL DIA 12/20/2018SPYRAL - GESTION ADMINISTRATIVA"/>
    <n v="10"/>
    <n v="0"/>
    <s v="NEGOCIOS"/>
    <x v="2"/>
  </r>
  <r>
    <n v="91"/>
    <d v="2018-12-31T00:00:00"/>
    <x v="1"/>
    <x v="1"/>
    <x v="0"/>
    <s v="ATM"/>
    <s v="CIERRE DE ANIO FISCAL"/>
    <s v="CIERRE_DE_CTAS_NOMINALES"/>
    <n v="0"/>
    <n v="640.76"/>
    <s v="NEGOCIOS"/>
    <x v="2"/>
  </r>
  <r>
    <n v="91"/>
    <d v="2018-06-01T00:00:00"/>
    <x v="2"/>
    <x v="2"/>
    <x v="0"/>
    <s v="ATENCION A CLIENTES"/>
    <s v="NC ALIMENTACION DE EMPLEADOS NVA"/>
    <s v="TRANSACCIONES DEL DIA 06/01/2018SPYRAL - GESTION ADMINISTRATIVA"/>
    <n v="28.2"/>
    <n v="0"/>
    <s v="NEGOCIOS"/>
    <x v="2"/>
  </r>
  <r>
    <n v="91"/>
    <d v="2018-06-01T00:00:00"/>
    <x v="2"/>
    <x v="2"/>
    <x v="0"/>
    <s v="ATENCION A CLIENTES"/>
    <s v="ALIMENTACION DE EMPLEADOS CTA NUEVA"/>
    <s v="TRANSACCIONES DEL DIA 06/01/2018SPYRAL - GESTION ADMINISTRATIVA"/>
    <n v="22.59"/>
    <n v="0"/>
    <s v="NEGOCIOS"/>
    <x v="2"/>
  </r>
  <r>
    <n v="91"/>
    <d v="2018-06-08T00:00:00"/>
    <x v="2"/>
    <x v="2"/>
    <x v="0"/>
    <s v="ATENCION A CLIENTES"/>
    <s v="ALIMENTACION DE EMPLEADOS CTA NUEVA"/>
    <s v="TRANSACCIONES DEL DIA 06/08/2018SPYRAL - GESTION ADMINISTRATIVA"/>
    <n v="22.45"/>
    <n v="0"/>
    <s v="NEGOCIOS"/>
    <x v="2"/>
  </r>
  <r>
    <n v="91"/>
    <d v="2018-06-29T00:00:00"/>
    <x v="2"/>
    <x v="2"/>
    <x v="0"/>
    <s v="ATENCION A CLIENTES"/>
    <s v="ALIMENTACION DE EMPLEADOS CTA NUEVA"/>
    <s v="TRANSACCIONES DEL DIA 06/29/2018SPYRAL - GESTION ADMINISTRATIVA"/>
    <n v="86.21"/>
    <n v="0"/>
    <s v="NEGOCIOS"/>
    <x v="2"/>
  </r>
  <r>
    <n v="91"/>
    <d v="2018-07-02T00:00:00"/>
    <x v="6"/>
    <x v="6"/>
    <x v="0"/>
    <s v="ATENCION A CLIENTES"/>
    <s v="NC ALIMENTACION DE EMPLEADOS NVA"/>
    <s v="TRANSACCIONES DEL DIA 07/02/2018SPYRAL - GESTION ADMINISTRATIVA"/>
    <n v="42.98"/>
    <n v="0"/>
    <s v="NEGOCIOS"/>
    <x v="2"/>
  </r>
  <r>
    <n v="91"/>
    <d v="2018-07-21T00:00:00"/>
    <x v="6"/>
    <x v="6"/>
    <x v="0"/>
    <s v="ATENCION A CLIENTES"/>
    <s v="ALIMENTACION DE EMPLEADOS CTA NUEVA"/>
    <s v="TRANSACCIONES DEL DIA 07/21/2018SPYRAL - GESTION ADMINISTRATIVA"/>
    <n v="24.65"/>
    <n v="0"/>
    <s v="NEGOCIOS"/>
    <x v="2"/>
  </r>
  <r>
    <n v="91"/>
    <d v="2018-07-26T00:00:00"/>
    <x v="6"/>
    <x v="6"/>
    <x v="0"/>
    <s v="ATENCION A CLIENTES"/>
    <s v="NC ALIMENTACION DE EMPLEADOS NVA"/>
    <s v="TRANSACCIONES DEL DIA 07/26/2018SPYRAL - GESTION ADMINISTRATIVA"/>
    <n v="243.82"/>
    <n v="0"/>
    <s v="NEGOCIOS"/>
    <x v="2"/>
  </r>
  <r>
    <n v="91"/>
    <d v="2018-08-07T00:00:00"/>
    <x v="3"/>
    <x v="3"/>
    <x v="0"/>
    <s v="ATENCION A CLIENTES"/>
    <s v="ALIMENTACION DE EMPLEADOS CTA NUEVA"/>
    <s v="TRANSACCIONES DEL DIA 08/07/2018SPYRAL - GESTION ADMINISTRATIVA"/>
    <n v="14.39"/>
    <n v="0"/>
    <s v="NEGOCIOS"/>
    <x v="2"/>
  </r>
  <r>
    <n v="91"/>
    <d v="2018-08-15T00:00:00"/>
    <x v="3"/>
    <x v="3"/>
    <x v="0"/>
    <s v="ATENCION A CLIENTES"/>
    <s v="ALIMENTACION DE EMPLEADOS CTA NUEVA"/>
    <s v="TRANSACCIONES DEL DIA 08/15/2018SPYRAL - GESTION ADMINISTRATIVA"/>
    <n v="46.03"/>
    <n v="0"/>
    <s v="NEGOCIOS"/>
    <x v="2"/>
  </r>
  <r>
    <n v="91"/>
    <d v="2018-08-23T00:00:00"/>
    <x v="3"/>
    <x v="3"/>
    <x v="0"/>
    <s v="ATENCION A CLIENTES"/>
    <s v="ALIMENTACION DE EMPLEADOS CTA NUEVA"/>
    <s v="TRANSACCIONES DEL DIA 08/23/2018SPYRAL - GESTION ADMINISTRATIVA"/>
    <n v="68.2"/>
    <n v="0"/>
    <s v="NEGOCIOS"/>
    <x v="2"/>
  </r>
  <r>
    <n v="91"/>
    <d v="2018-08-27T00:00:00"/>
    <x v="3"/>
    <x v="3"/>
    <x v="0"/>
    <s v="ATENCION A CLIENTES"/>
    <s v="ALIMENTACION DE EMPLEADOS CTA NUEVA"/>
    <s v="TRANSACCIONES DEL DIA 08/27/2018SPYRAL - GESTION ADMINISTRATIVA"/>
    <n v="35.909999999999997"/>
    <n v="0"/>
    <s v="NEGOCIOS"/>
    <x v="2"/>
  </r>
  <r>
    <n v="91"/>
    <d v="2018-08-28T00:00:00"/>
    <x v="3"/>
    <x v="3"/>
    <x v="0"/>
    <s v="ATENCION A CLIENTES"/>
    <s v="ALIMENTACION DE EMPLEADOS CTA NUEVA"/>
    <s v="TRANSACCIONES DEL DIA 08/28/2018SPYRAL - GESTION ADMINISTRATIVA"/>
    <n v="68.2"/>
    <n v="0"/>
    <s v="NEGOCIOS"/>
    <x v="2"/>
  </r>
  <r>
    <n v="91"/>
    <d v="2018-09-03T00:00:00"/>
    <x v="4"/>
    <x v="4"/>
    <x v="0"/>
    <s v="ATENCION A CLIENTES"/>
    <s v="NC ALIMENTACION DE EMPLEADOS NVA"/>
    <s v="TRANSACCIONES DEL DIA 09/03/2018SPYRAL - GESTION ADMINISTRATIVA"/>
    <n v="204.83"/>
    <n v="0"/>
    <s v="NEGOCIOS"/>
    <x v="2"/>
  </r>
  <r>
    <n v="91"/>
    <d v="2018-09-08T00:00:00"/>
    <x v="4"/>
    <x v="4"/>
    <x v="0"/>
    <s v="ATENCION A CLIENTES"/>
    <s v="ALIMENTACION DE EMPLEADOS CTA NUEVA"/>
    <s v="TRANSACCIONES DEL DIA 09/08/2018SPYRAL - GESTION ADMINISTRATIVA"/>
    <n v="32.729999999999997"/>
    <n v="0"/>
    <s v="NEGOCIOS"/>
    <x v="2"/>
  </r>
  <r>
    <n v="91"/>
    <d v="2018-10-16T00:00:00"/>
    <x v="0"/>
    <x v="0"/>
    <x v="0"/>
    <s v="ATENCION A CLIENTES"/>
    <s v="NC ALIMENTACION DE EMPLEADOS NVA"/>
    <s v="TRANSACCIONES DEL DIA 10/16/2018SPYRAL - GESTION ADMINISTRATIVA"/>
    <n v="133.57"/>
    <n v="0"/>
    <s v="NEGOCIOS"/>
    <x v="2"/>
  </r>
  <r>
    <n v="91"/>
    <d v="2018-10-24T00:00:00"/>
    <x v="0"/>
    <x v="0"/>
    <x v="0"/>
    <s v="ATENCION A CLIENTES"/>
    <s v="ALIMENTACION DE EMPLEADOS CTA NUEVA"/>
    <s v="TRANSACCIONES DEL DIA 10/24/2018SPYRAL - GESTION ADMINISTRATIVA"/>
    <n v="312.82"/>
    <n v="0"/>
    <s v="NEGOCIOS"/>
    <x v="2"/>
  </r>
  <r>
    <n v="91"/>
    <d v="2018-11-12T00:00:00"/>
    <x v="5"/>
    <x v="5"/>
    <x v="0"/>
    <s v="ATENCION A CLIENTES"/>
    <s v="ALIMENTACION DE EMPLEADOS CTA NUEVA"/>
    <s v="TRANSACCIONES DEL DIA 11/12/2018SPYRAL - GESTION ADMINISTRATIVA"/>
    <n v="77.7"/>
    <n v="0"/>
    <s v="NEGOCIOS"/>
    <x v="2"/>
  </r>
  <r>
    <n v="91"/>
    <d v="2018-11-13T00:00:00"/>
    <x v="5"/>
    <x v="5"/>
    <x v="0"/>
    <s v="ATENCION A CLIENTES"/>
    <s v="NC ALIMENTACION DE EMPLEADOS NVA"/>
    <s v="TRANSACCIONES DEL DIA 11/13/2018SPYRAL - GESTION ADMINISTRATIVA"/>
    <n v="19"/>
    <n v="0"/>
    <s v="NEGOCIOS"/>
    <x v="2"/>
  </r>
  <r>
    <n v="91"/>
    <d v="2018-11-30T00:00:00"/>
    <x v="5"/>
    <x v="5"/>
    <x v="0"/>
    <s v="ATENCION A CLIENTES"/>
    <s v="NC ALIMENTACION DE EMPLEADOS NVA"/>
    <s v="TRANSACCIONES DEL DIA 11/30/2018SPYRAL - GESTION ADMINISTRATIVA"/>
    <n v="214.34"/>
    <n v="0"/>
    <s v="NEGOCIOS"/>
    <x v="2"/>
  </r>
  <r>
    <n v="91"/>
    <d v="2018-11-30T00:00:00"/>
    <x v="5"/>
    <x v="5"/>
    <x v="0"/>
    <s v="ATENCION A CLIENTES"/>
    <s v="ALIMENTACION DE EMPLEADOS CTA NUEVA"/>
    <s v="TRANSACCIONES DEL DIA 11/30/2018SPYRAL - GESTION ADMINISTRATIVA"/>
    <n v="130.66"/>
    <n v="0"/>
    <s v="NEGOCIOS"/>
    <x v="2"/>
  </r>
  <r>
    <n v="91"/>
    <d v="2018-12-04T00:00:00"/>
    <x v="1"/>
    <x v="1"/>
    <x v="0"/>
    <s v="ATENCION A CLIENTES"/>
    <s v="NC ALIMENTACION DE EMPLEADOS NVA"/>
    <s v="TRANSACCIONES DEL DIA 12/04/2018SPYRAL - GESTION ADMINISTRATIVA"/>
    <n v="78.25"/>
    <n v="0"/>
    <s v="NEGOCIOS"/>
    <x v="2"/>
  </r>
  <r>
    <n v="91"/>
    <d v="2018-12-18T00:00:00"/>
    <x v="1"/>
    <x v="1"/>
    <x v="0"/>
    <s v="ATENCION A CLIENTES"/>
    <s v="ALIMENTACION DE EMPLEADOS CTA NUEVA"/>
    <s v="TRANSACCIONES DEL DIA 12/18/2018SPYRAL - GESTION ADMINISTRATIVA"/>
    <n v="78.650000000000006"/>
    <n v="0"/>
    <s v="NEGOCIOS"/>
    <x v="2"/>
  </r>
  <r>
    <n v="91"/>
    <d v="2018-12-26T00:00:00"/>
    <x v="1"/>
    <x v="1"/>
    <x v="0"/>
    <s v="ATENCION A CLIENTES"/>
    <s v="ALIMENTACION DE EMPLEADOS CTA NUEVA"/>
    <s v="TRANSACCIONES DEL DIA 12/26/2018SPYRAL - GESTION ADMINISTRATIVA"/>
    <n v="111.91"/>
    <n v="0"/>
    <s v="NEGOCIOS"/>
    <x v="2"/>
  </r>
  <r>
    <n v="91"/>
    <d v="2018-12-27T00:00:00"/>
    <x v="1"/>
    <x v="1"/>
    <x v="0"/>
    <s v="ATENCION A CLIENTES"/>
    <s v="ALIMENTACION DE EMPLEADOS CTA NUEVA"/>
    <s v="TRANSACCIONES DEL DIA 12/27/2018SPYRAL - GESTION ADMINISTRATIVA"/>
    <n v="26.65"/>
    <n v="0"/>
    <s v="NEGOCIOS"/>
    <x v="2"/>
  </r>
  <r>
    <n v="91"/>
    <d v="2018-12-31T00:00:00"/>
    <x v="1"/>
    <x v="1"/>
    <x v="0"/>
    <s v="ATENCION A CLIENTES"/>
    <s v="CIERRE DE ANIO FISCAL"/>
    <s v="CIERRE_DE_CTAS_NOMINALES"/>
    <n v="0"/>
    <n v="3039.58"/>
    <s v="NEGOCIOS"/>
    <x v="2"/>
  </r>
  <r>
    <n v="91"/>
    <d v="2018-12-31T00:00:00"/>
    <x v="1"/>
    <x v="1"/>
    <x v="0"/>
    <s v="GESTION Y CONTROL CANALES ALTERNOS"/>
    <s v="CIERRE DE ANIO FISCAL"/>
    <s v="CIERRE_DE_CTAS_NOMINALES"/>
    <n v="0"/>
    <n v="130.24"/>
    <s v="NEGOCIOS"/>
    <x v="2"/>
  </r>
  <r>
    <n v="91"/>
    <d v="2018-06-13T00:00:00"/>
    <x v="2"/>
    <x v="2"/>
    <x v="0"/>
    <s v="DESARROLLO DE PRODUCTOS"/>
    <s v="ALIMENTACION DE EMPLEADOS CTA NUEVA"/>
    <s v="TRANSACCIONES DEL DIA 06/13/2018SPYRAL - GESTION ADMINISTRATIVA"/>
    <n v="34.24"/>
    <n v="0"/>
    <s v="NEGOCIOS"/>
    <x v="2"/>
  </r>
  <r>
    <n v="91"/>
    <d v="2018-07-24T00:00:00"/>
    <x v="6"/>
    <x v="6"/>
    <x v="0"/>
    <s v="DESARROLLO DE PRODUCTOS"/>
    <s v="ALIMENTACION DE EMPLEADOS CTA NUEVA"/>
    <s v="TRANSACCIONES DEL DIA 07/24/2018SPYRAL - GESTION ADMINISTRATIVA"/>
    <n v="173.26"/>
    <n v="0"/>
    <s v="NEGOCIOS"/>
    <x v="2"/>
  </r>
  <r>
    <n v="91"/>
    <d v="2018-09-25T00:00:00"/>
    <x v="4"/>
    <x v="4"/>
    <x v="0"/>
    <s v="DESARROLLO DE PRODUCTOS"/>
    <s v="ALIMENTACION DE EMPLEADOS CTA NUEVA"/>
    <s v="TRANSACCIONES DEL DIA 09/25/2018SPYRAL - GESTION ADMINISTRATIVA"/>
    <n v="376.16"/>
    <n v="0"/>
    <s v="NEGOCIOS"/>
    <x v="2"/>
  </r>
  <r>
    <n v="91"/>
    <d v="2018-10-02T00:00:00"/>
    <x v="0"/>
    <x v="0"/>
    <x v="0"/>
    <s v="DESARROLLO DE PRODUCTOS"/>
    <s v="ALIMENTACION DE EMPLEADOS CTA NUEVA"/>
    <s v="TRANSACCIONES DEL DIA 10/02/2018SPYRAL - GESTION ADMINISTRATIVA"/>
    <n v="61.38"/>
    <n v="0"/>
    <s v="NEGOCIOS"/>
    <x v="2"/>
  </r>
  <r>
    <n v="91"/>
    <d v="2018-11-06T00:00:00"/>
    <x v="5"/>
    <x v="5"/>
    <x v="0"/>
    <s v="DESARROLLO DE PRODUCTOS"/>
    <s v="ALIMENTACION DE EMPLEADOS CTA NUEVA"/>
    <s v="TRANSACCIONES DEL DIA 11/06/2018SPYRAL - GESTION ADMINISTRATIVA"/>
    <n v="1252.82"/>
    <n v="0"/>
    <s v="NEGOCIOS"/>
    <x v="2"/>
  </r>
  <r>
    <n v="91"/>
    <d v="2018-11-08T00:00:00"/>
    <x v="5"/>
    <x v="5"/>
    <x v="0"/>
    <s v="DESARROLLO DE PRODUCTOS"/>
    <s v="ALIMENTACION DE EMPLEADOS CTA NUEVA"/>
    <s v="TRANSACCIONES DEL DIA 11/08/2018SPYRAL - GESTION ADMINISTRATIVA"/>
    <n v="341.81"/>
    <n v="0"/>
    <s v="NEGOCIOS"/>
    <x v="2"/>
  </r>
  <r>
    <n v="91"/>
    <d v="2018-12-26T00:00:00"/>
    <x v="1"/>
    <x v="1"/>
    <x v="0"/>
    <s v="DESARROLLO DE PRODUCTOS"/>
    <s v="ALIMENTACION DE EMPLEADOS CTA NUEVA"/>
    <s v="TRANSACCIONES DEL DIA 12/26/2018SPYRAL - GESTION ADMINISTRATIVA"/>
    <n v="331"/>
    <n v="0"/>
    <s v="NEGOCIOS"/>
    <x v="2"/>
  </r>
  <r>
    <n v="91"/>
    <d v="2018-12-31T00:00:00"/>
    <x v="1"/>
    <x v="1"/>
    <x v="0"/>
    <s v="DESARROLLO DE PRODUCTOS"/>
    <s v="CIERRE DE ANIO FISCAL"/>
    <s v="CIERRE_DE_CTAS_NOMINALES"/>
    <n v="0"/>
    <n v="2868.43"/>
    <s v="NEGOCIOS"/>
    <x v="2"/>
  </r>
  <r>
    <n v="91"/>
    <d v="2018-11-16T00:00:00"/>
    <x v="5"/>
    <x v="5"/>
    <x v="0"/>
    <s v="VENTAS CONSUMO"/>
    <s v="NC ALIMENTACION DE EMPLEADOS NVA"/>
    <s v="TRANSACCIONES DEL DIA 11/16/2018SPYRAL - GESTION ADMINISTRATIVA"/>
    <n v="94.88"/>
    <n v="0"/>
    <s v="NEGOCIOS"/>
    <x v="2"/>
  </r>
  <r>
    <n v="91"/>
    <d v="2018-12-14T00:00:00"/>
    <x v="1"/>
    <x v="1"/>
    <x v="0"/>
    <s v="VENTAS CONSUMO"/>
    <s v="NC ALIMENTACION DE EMPLEADOS NVA"/>
    <s v="TRANSACCIONES DEL DIA 12/14/2018SPYRAL - GESTION ADMINISTRATIVA"/>
    <n v="83.97"/>
    <n v="0"/>
    <s v="NEGOCIOS"/>
    <x v="2"/>
  </r>
  <r>
    <n v="91"/>
    <d v="2018-12-31T00:00:00"/>
    <x v="1"/>
    <x v="1"/>
    <x v="0"/>
    <s v="VENTAS CONSUMO"/>
    <s v="CIERRE DE ANIO FISCAL"/>
    <s v="CIERRE_DE_CTAS_NOMINALES"/>
    <n v="0"/>
    <n v="178.85"/>
    <s v="NEGOCIOS"/>
    <x v="2"/>
  </r>
  <r>
    <n v="91"/>
    <d v="2018-06-11T00:00:00"/>
    <x v="2"/>
    <x v="2"/>
    <x v="0"/>
    <s v="FUERZAS DE VENTAS PANAMA"/>
    <s v="ALIMENTACION DE EMPLEADOS CTA NUEVA"/>
    <s v="TRANSACCIONES DEL DIA 06/11/2018SPYRAL - GESTION ADMINISTRATIVA"/>
    <n v="10"/>
    <n v="0"/>
    <s v="NEGOCIOS"/>
    <x v="2"/>
  </r>
  <r>
    <n v="91"/>
    <d v="2018-06-20T00:00:00"/>
    <x v="2"/>
    <x v="2"/>
    <x v="0"/>
    <s v="FUERZAS DE VENTAS PANAMA"/>
    <s v="NC ALIMENTACION DE EMPLEADOS NVA"/>
    <s v="TRANSACCIONES DEL DIA 06/20/2018SPYRAL - GESTION ADMINISTRATIVA"/>
    <n v="38.5"/>
    <n v="0"/>
    <s v="NEGOCIOS"/>
    <x v="2"/>
  </r>
  <r>
    <n v="91"/>
    <d v="2018-07-14T00:00:00"/>
    <x v="6"/>
    <x v="6"/>
    <x v="0"/>
    <s v="FUERZAS DE VENTAS PANAMA"/>
    <s v="ALIMENTACION DE EMPLEADOS CTA NUEVA"/>
    <s v="TRANSACCIONES DEL DIA 07/14/2018SPYRAL - GESTION ADMINISTRATIVA"/>
    <n v="20"/>
    <n v="0"/>
    <s v="NEGOCIOS"/>
    <x v="2"/>
  </r>
  <r>
    <n v="91"/>
    <d v="2018-08-01T00:00:00"/>
    <x v="3"/>
    <x v="3"/>
    <x v="0"/>
    <s v="FUERZAS DE VENTAS PANAMA"/>
    <s v="ALIMENTACION DE EMPLEADOS CTA NUEVA"/>
    <s v="TRANSACCIONES DEL DIA 08/01/2018SPYRAL - GESTION ADMINISTRATIVA"/>
    <n v="5"/>
    <n v="0"/>
    <s v="NEGOCIOS"/>
    <x v="2"/>
  </r>
  <r>
    <n v="91"/>
    <d v="2018-08-02T00:00:00"/>
    <x v="3"/>
    <x v="3"/>
    <x v="0"/>
    <s v="FUERZAS DE VENTAS PANAMA"/>
    <s v="ALIMENTACION DE EMPLEADOS CTA NUEVA"/>
    <s v="TRANSACCIONES DEL DIA 08/02/2018SPYRAL - GESTION ADMINISTRATIVA"/>
    <n v="10"/>
    <n v="0"/>
    <s v="NEGOCIOS"/>
    <x v="2"/>
  </r>
  <r>
    <n v="91"/>
    <d v="2018-08-03T00:00:00"/>
    <x v="3"/>
    <x v="3"/>
    <x v="0"/>
    <s v="FUERZAS DE VENTAS PANAMA"/>
    <s v="NC ALIMENTACION DE EMPLEADOS NVA"/>
    <s v="TRANSACCIONES DEL DIA 08/03/2018SPYRAL - GESTION ADMINISTRATIVA"/>
    <n v="23.94"/>
    <n v="0"/>
    <s v="NEGOCIOS"/>
    <x v="2"/>
  </r>
  <r>
    <n v="91"/>
    <d v="2018-08-09T00:00:00"/>
    <x v="3"/>
    <x v="3"/>
    <x v="0"/>
    <s v="FUERZAS DE VENTAS PANAMA"/>
    <s v="ALIMENTACION DE EMPLEADOS CTA NUEVA"/>
    <s v="TRANSACCIONES DEL DIA 08/09/2018SPYRAL - GESTION ADMINISTRATIVA"/>
    <n v="20"/>
    <n v="0"/>
    <s v="NEGOCIOS"/>
    <x v="2"/>
  </r>
  <r>
    <n v="91"/>
    <d v="2018-08-21T00:00:00"/>
    <x v="3"/>
    <x v="3"/>
    <x v="0"/>
    <s v="FUERZAS DE VENTAS PANAMA"/>
    <s v="ALIMENTACION DE EMPLEADOS CTA NUEVA"/>
    <s v="TRANSACCIONES DEL DIA 08/21/2018SPYRAL - GESTION ADMINISTRATIVA"/>
    <n v="20"/>
    <n v="0"/>
    <s v="NEGOCIOS"/>
    <x v="2"/>
  </r>
  <r>
    <n v="91"/>
    <d v="2018-09-05T00:00:00"/>
    <x v="4"/>
    <x v="4"/>
    <x v="0"/>
    <s v="FUERZAS DE VENTAS PANAMA"/>
    <s v="ALIMENTACION DE EMPLEADOS CTA NUEVA"/>
    <s v="TRANSACCIONES DEL DIA 09/05/2018SPYRAL - GESTION ADMINISTRATIVA"/>
    <n v="10"/>
    <n v="0"/>
    <s v="NEGOCIOS"/>
    <x v="2"/>
  </r>
  <r>
    <n v="91"/>
    <d v="2018-09-07T00:00:00"/>
    <x v="4"/>
    <x v="4"/>
    <x v="0"/>
    <s v="FUERZAS DE VENTAS PANAMA"/>
    <s v="ALIMENTACION DE EMPLEADOS CTA NUEVA"/>
    <s v="TRANSACCIONES DEL DIA 09/07/2018SPYRAL - GESTION ADMINISTRATIVA"/>
    <n v="5"/>
    <n v="0"/>
    <s v="NEGOCIOS"/>
    <x v="2"/>
  </r>
  <r>
    <n v="91"/>
    <d v="2018-09-08T00:00:00"/>
    <x v="4"/>
    <x v="4"/>
    <x v="0"/>
    <s v="FUERZAS DE VENTAS PANAMA"/>
    <s v="ALIMENTACION DE EMPLEADOS CTA NUEVA"/>
    <s v="TRANSACCIONES DEL DIA 09/08/2018SPYRAL - GESTION ADMINISTRATIVA"/>
    <n v="15"/>
    <n v="0"/>
    <s v="NEGOCIOS"/>
    <x v="2"/>
  </r>
  <r>
    <n v="91"/>
    <d v="2018-09-11T00:00:00"/>
    <x v="4"/>
    <x v="4"/>
    <x v="0"/>
    <s v="FUERZAS DE VENTAS PANAMA"/>
    <s v="ALIMENTACION DE EMPLEADOS CTA NUEVA"/>
    <s v="TRANSACCIONES DEL DIA 09/11/2018SPYRAL - GESTION ADMINISTRATIVA"/>
    <n v="24"/>
    <n v="0"/>
    <s v="NEGOCIOS"/>
    <x v="2"/>
  </r>
  <r>
    <n v="91"/>
    <d v="2018-09-21T00:00:00"/>
    <x v="4"/>
    <x v="4"/>
    <x v="0"/>
    <s v="FUERZAS DE VENTAS PANAMA"/>
    <s v="ALIMENTACION DE EMPLEADOS CTA NUEVA"/>
    <s v="TRANSACCIONES DEL DIA 09/21/2018SPYRAL - GESTION ADMINISTRATIVA"/>
    <n v="25"/>
    <n v="0"/>
    <s v="NEGOCIOS"/>
    <x v="2"/>
  </r>
  <r>
    <n v="91"/>
    <d v="2018-10-01T00:00:00"/>
    <x v="0"/>
    <x v="0"/>
    <x v="0"/>
    <s v="FUERZAS DE VENTAS PANAMA"/>
    <s v="ALIMENTACION DE EMPLEADOS CTA NUEVA"/>
    <s v="TRANSACCIONES DEL DIA 10/01/2018SPYRAL - GESTION ADMINISTRATIVA"/>
    <n v="5"/>
    <n v="0"/>
    <s v="NEGOCIOS"/>
    <x v="2"/>
  </r>
  <r>
    <n v="91"/>
    <d v="2018-10-12T00:00:00"/>
    <x v="0"/>
    <x v="0"/>
    <x v="0"/>
    <s v="FUERZAS DE VENTAS PANAMA"/>
    <s v="ALIMENTACION DE EMPLEADOS CTA NUEVA"/>
    <s v="TRANSACCIONES DEL DIA 10/12/2018SPYRAL - GESTION ADMINISTRATIVA"/>
    <n v="10"/>
    <n v="0"/>
    <s v="NEGOCIOS"/>
    <x v="2"/>
  </r>
  <r>
    <n v="91"/>
    <d v="2018-10-22T00:00:00"/>
    <x v="0"/>
    <x v="0"/>
    <x v="0"/>
    <s v="FUERZAS DE VENTAS PANAMA"/>
    <s v="ALIMENTACION DE EMPLEADOS CTA NUEVA"/>
    <s v="TRANSACCIONES DEL DIA 10/22/2018SPYRAL - GESTION ADMINISTRATIVA"/>
    <n v="10"/>
    <n v="0"/>
    <s v="NEGOCIOS"/>
    <x v="2"/>
  </r>
  <r>
    <n v="91"/>
    <d v="2018-10-26T00:00:00"/>
    <x v="0"/>
    <x v="0"/>
    <x v="0"/>
    <s v="FUERZAS DE VENTAS PANAMA"/>
    <s v="ALIMENTACION DE EMPLEADOS CTA NUEVA"/>
    <s v="TRANSACCIONES DEL DIA 10/26/2018SPYRAL - GESTION ADMINISTRATIVA"/>
    <n v="10"/>
    <n v="0"/>
    <s v="NEGOCIOS"/>
    <x v="2"/>
  </r>
  <r>
    <n v="91"/>
    <d v="2018-11-06T00:00:00"/>
    <x v="5"/>
    <x v="5"/>
    <x v="0"/>
    <s v="FUERZAS DE VENTAS PANAMA"/>
    <s v="ALIMENTACION DE EMPLEADOS CTA NUEVA"/>
    <s v="TRANSACCIONES DEL DIA 11/06/2018SPYRAL - GESTION ADMINISTRATIVA"/>
    <n v="10"/>
    <n v="0"/>
    <s v="NEGOCIOS"/>
    <x v="2"/>
  </r>
  <r>
    <n v="91"/>
    <d v="2018-11-12T00:00:00"/>
    <x v="5"/>
    <x v="5"/>
    <x v="0"/>
    <s v="FUERZAS DE VENTAS PANAMA"/>
    <s v="ALIMENTACION DE EMPLEADOS CTA NUEVA"/>
    <s v="TRANSACCIONES DEL DIA 11/12/2018SPYRAL - GESTION ADMINISTRATIVA"/>
    <n v="40.25"/>
    <n v="0"/>
    <s v="NEGOCIOS"/>
    <x v="2"/>
  </r>
  <r>
    <n v="91"/>
    <d v="2018-12-31T00:00:00"/>
    <x v="1"/>
    <x v="1"/>
    <x v="0"/>
    <s v="FUERZAS DE VENTAS PANAMA"/>
    <s v="CIERRE DE ANIO FISCAL"/>
    <s v="CIERRE_DE_CTAS_NOMINALES"/>
    <n v="0"/>
    <n v="824.96"/>
    <s v="NEGOCIOS"/>
    <x v="2"/>
  </r>
  <r>
    <n v="91"/>
    <d v="2018-11-27T00:00:00"/>
    <x v="5"/>
    <x v="5"/>
    <x v="0"/>
    <s v="FUERZA DE VENTAS AUTOS"/>
    <s v="ALIMENTACION DE EMPLEADOS CTA NUEVA"/>
    <s v="TRANSACCIONES DEL DIA 11/27/2018SPYRAL - GESTION ADMINISTRATIVA"/>
    <n v="28.97"/>
    <n v="0"/>
    <s v="NEGOCIOS"/>
    <x v="2"/>
  </r>
  <r>
    <n v="91"/>
    <d v="2018-12-31T00:00:00"/>
    <x v="1"/>
    <x v="1"/>
    <x v="0"/>
    <s v="FUERZA DE VENTAS AUTOS"/>
    <s v="CIERRE DE ANIO FISCAL"/>
    <s v="CIERRE_DE_CTAS_NOMINALES"/>
    <n v="0"/>
    <n v="335.59"/>
    <s v="NEGOCIOS"/>
    <x v="2"/>
  </r>
  <r>
    <n v="91"/>
    <d v="2018-07-05T00:00:00"/>
    <x v="6"/>
    <x v="6"/>
    <x v="0"/>
    <s v="FUERZA DE VENTAS INTERIOR"/>
    <s v="ALIMENTACION DE EMPLEADOS CTA NUEVA"/>
    <s v="TRANSACCIONES DEL DIA 07/05/2018SPYRAL - GESTION ADMINISTRATIVA"/>
    <n v="490"/>
    <n v="0"/>
    <s v="NEGOCIOS"/>
    <x v="2"/>
  </r>
  <r>
    <n v="91"/>
    <d v="2018-08-16T00:00:00"/>
    <x v="3"/>
    <x v="3"/>
    <x v="0"/>
    <s v="FUERZA DE VENTAS INTERIOR"/>
    <s v="ALIMENTACION DE EMPLEADOS CTA NUEVA"/>
    <s v="TRANSACCIONES DEL DIA 08/16/2018SPYRAL - GESTION ADMINISTRATIVA"/>
    <n v="280"/>
    <n v="0"/>
    <s v="NEGOCIOS"/>
    <x v="2"/>
  </r>
  <r>
    <n v="91"/>
    <d v="2018-12-31T00:00:00"/>
    <x v="1"/>
    <x v="1"/>
    <x v="0"/>
    <s v="FUERZA DE VENTAS INTERIOR"/>
    <s v="CIERRE DE ANIO FISCAL"/>
    <s v="CIERRE_DE_CTAS_NOMINALES"/>
    <n v="0"/>
    <n v="3806"/>
    <s v="NEGOCIOS"/>
    <x v="2"/>
  </r>
  <r>
    <n v="91"/>
    <d v="2018-07-06T00:00:00"/>
    <x v="6"/>
    <x v="6"/>
    <x v="0"/>
    <s v="SEGMENTO DE NEGOCIOS"/>
    <s v="ALIMENTACION DE EMPLEADOS CTA NUEVA"/>
    <s v="TRANSACCIONES DEL DIA 07/06/2018SPYRAL - GESTION ADMINISTRATIVA"/>
    <n v="32.049999999999997"/>
    <n v="0"/>
    <s v="NEGOCIOS"/>
    <x v="2"/>
  </r>
  <r>
    <n v="91"/>
    <d v="2018-10-02T00:00:00"/>
    <x v="0"/>
    <x v="0"/>
    <x v="0"/>
    <s v="SEGMENTO DE NEGOCIOS"/>
    <s v="NC ALIMENTACION DE EMPLEADOS NVA"/>
    <s v="TRANSACCIONES DEL DIA 10/02/2018SPYRAL - GESTION ADMINISTRATIVA"/>
    <n v="0"/>
    <n v="32.049999999999997"/>
    <s v="NEGOCIOS"/>
    <x v="2"/>
  </r>
  <r>
    <n v="91"/>
    <d v="2018-10-19T00:00:00"/>
    <x v="0"/>
    <x v="0"/>
    <x v="0"/>
    <s v="SEGMENTO DE NEGOCIOS"/>
    <s v="NC ALIMENTACION DE EMPLEADOS NVA"/>
    <s v="TRANSACCIONES DEL DIA 10/19/2018SPYRAL - GESTION ADMINISTRATIVA"/>
    <n v="27.55"/>
    <n v="0"/>
    <s v="NEGOCIOS"/>
    <x v="2"/>
  </r>
  <r>
    <n v="91"/>
    <d v="2018-10-22T00:00:00"/>
    <x v="0"/>
    <x v="0"/>
    <x v="0"/>
    <s v="SEGMENTO DE NEGOCIOS"/>
    <s v="ALIMENTACION DE EMPLEADOS CTA NUEVA"/>
    <s v="TRANSACCIONES DEL DIA 10/22/2018SPYRAL - GESTION ADMINISTRATIVA"/>
    <n v="22.5"/>
    <n v="0"/>
    <s v="NEGOCIOS"/>
    <x v="2"/>
  </r>
  <r>
    <n v="91"/>
    <d v="2018-11-29T00:00:00"/>
    <x v="5"/>
    <x v="5"/>
    <x v="0"/>
    <s v="SEGMENTO DE NEGOCIOS"/>
    <s v="ALIMENTACION DE EMPLEADOS CTA NUEVA"/>
    <s v="TRANSACCIONES DEL DIA 11/29/2018SPYRAL - GESTION ADMINISTRATIVA"/>
    <n v="219.25"/>
    <n v="0"/>
    <s v="NEGOCIOS"/>
    <x v="2"/>
  </r>
  <r>
    <n v="91"/>
    <d v="2018-12-31T00:00:00"/>
    <x v="1"/>
    <x v="1"/>
    <x v="0"/>
    <s v="SEGMENTO DE NEGOCIOS"/>
    <s v="CIERRE DE ANIO FISCAL"/>
    <s v="CIERRE_DE_CTAS_NOMINALES"/>
    <n v="0"/>
    <n v="306.87"/>
    <s v="NEGOCIOS"/>
    <x v="2"/>
  </r>
  <r>
    <n v="91"/>
    <d v="2018-06-18T00:00:00"/>
    <x v="2"/>
    <x v="2"/>
    <x v="0"/>
    <s v="BANCA PRIVADA"/>
    <s v="ALIMENTACION DE EMPLEADOS CTA NUEVA"/>
    <s v="TRANSACCIONES DEL DIA 06/18/2018SPYRAL - GESTION ADMINISTRATIVA"/>
    <n v="112.77"/>
    <n v="0"/>
    <s v="NEGOCIOS"/>
    <x v="2"/>
  </r>
  <r>
    <n v="91"/>
    <d v="2018-07-06T00:00:00"/>
    <x v="6"/>
    <x v="6"/>
    <x v="0"/>
    <s v="BANCA PRIVADA"/>
    <s v="ALIMENTACION DE EMPLEADOS CTA NUEVA"/>
    <s v="TRANSACCIONES DEL DIA 07/06/2018SPYRAL - GESTION ADMINISTRATIVA"/>
    <n v="8.9"/>
    <n v="0"/>
    <s v="NEGOCIOS"/>
    <x v="2"/>
  </r>
  <r>
    <n v="91"/>
    <d v="2018-07-12T00:00:00"/>
    <x v="6"/>
    <x v="6"/>
    <x v="0"/>
    <s v="BANCA PRIVADA"/>
    <s v="ALIMENTACION DE EMPLEADOS CTA NUEVA"/>
    <s v="TRANSACCIONES DEL DIA 07/12/2018SPYRAL - GESTION ADMINISTRATIVA"/>
    <n v="182.22"/>
    <n v="0"/>
    <s v="NEGOCIOS"/>
    <x v="2"/>
  </r>
  <r>
    <n v="91"/>
    <d v="2018-07-19T00:00:00"/>
    <x v="6"/>
    <x v="6"/>
    <x v="0"/>
    <s v="BANCA PRIVADA"/>
    <s v="ALIMENTACION DE EMPLEADOS CTA NUEVA"/>
    <s v="TRANSACCIONES DEL DIA 07/19/2018SPYRAL - GESTION ADMINISTRATIVA"/>
    <n v="26.23"/>
    <n v="0"/>
    <s v="NEGOCIOS"/>
    <x v="2"/>
  </r>
  <r>
    <n v="91"/>
    <d v="2018-08-13T00:00:00"/>
    <x v="3"/>
    <x v="3"/>
    <x v="0"/>
    <s v="BANCA PRIVADA"/>
    <s v="ALIMENTACION DE EMPLEADOS CTA NUEVA"/>
    <s v="TRANSACCIONES DEL DIA 08/13/2018SPYRAL - GESTION ADMINISTRATIVA"/>
    <n v="816.22"/>
    <n v="0"/>
    <s v="NEGOCIOS"/>
    <x v="2"/>
  </r>
  <r>
    <n v="91"/>
    <d v="2018-08-15T00:00:00"/>
    <x v="3"/>
    <x v="3"/>
    <x v="0"/>
    <s v="BANCA PRIVADA"/>
    <s v="ALIMENTACION DE EMPLEADOS CTA NUEVA"/>
    <s v="TRANSACCIONES DEL DIA 08/15/2018SPYRAL - GESTION ADMINISTRATIVA"/>
    <n v="42.94"/>
    <n v="0"/>
    <s v="NEGOCIOS"/>
    <x v="2"/>
  </r>
  <r>
    <n v="91"/>
    <d v="2018-08-29T00:00:00"/>
    <x v="3"/>
    <x v="3"/>
    <x v="0"/>
    <s v="BANCA PRIVADA"/>
    <s v="ALIMENTACION DE EMPLEADOS CTA NUEVA"/>
    <s v="TRANSACCIONES DEL DIA 08/29/2018SPYRAL - GESTION ADMINISTRATIVA"/>
    <n v="9.4499999999999993"/>
    <n v="0"/>
    <s v="NEGOCIOS"/>
    <x v="2"/>
  </r>
  <r>
    <n v="91"/>
    <d v="2018-09-07T00:00:00"/>
    <x v="4"/>
    <x v="4"/>
    <x v="0"/>
    <s v="BANCA PRIVADA"/>
    <s v="ALIMENTACION DE EMPLEADOS CTA NUEVA"/>
    <s v="TRANSACCIONES DEL DIA 09/07/2018SPYRAL - GESTION ADMINISTRATIVA"/>
    <n v="53.82"/>
    <n v="0"/>
    <s v="NEGOCIOS"/>
    <x v="2"/>
  </r>
  <r>
    <n v="91"/>
    <d v="2018-09-18T00:00:00"/>
    <x v="4"/>
    <x v="4"/>
    <x v="0"/>
    <s v="BANCA PRIVADA"/>
    <s v="ALIMENTACION DE EMPLEADOS CTA NUEVA"/>
    <s v="TRANSACCIONES DEL DIA 09/18/2018SPYRAL - GESTION ADMINISTRATIVA"/>
    <n v="166.14"/>
    <n v="0"/>
    <s v="NEGOCIOS"/>
    <x v="2"/>
  </r>
  <r>
    <n v="91"/>
    <d v="2018-11-16T00:00:00"/>
    <x v="5"/>
    <x v="5"/>
    <x v="0"/>
    <s v="BANCA PRIVADA"/>
    <s v="ALIMENTACION DE EMPLEADOS CTA NUEVA"/>
    <s v="TRANSACCIONES DEL DIA 11/16/2018SPYRAL - GESTION ADMINISTRATIVA"/>
    <n v="16.510000000000002"/>
    <n v="0"/>
    <s v="NEGOCIOS"/>
    <x v="2"/>
  </r>
  <r>
    <n v="91"/>
    <d v="2018-12-27T00:00:00"/>
    <x v="1"/>
    <x v="1"/>
    <x v="0"/>
    <s v="BANCA PRIVADA"/>
    <s v="NC ALIMENTACION DE EMPLEADOS NVA"/>
    <s v="TRANSACCIONES DEL DIA 12/27/2018SPYRAL - GESTION ADMINISTRATIVA"/>
    <n v="130.75"/>
    <n v="0"/>
    <s v="NEGOCIOS"/>
    <x v="2"/>
  </r>
  <r>
    <n v="91"/>
    <d v="2018-12-31T00:00:00"/>
    <x v="1"/>
    <x v="1"/>
    <x v="0"/>
    <s v="BANCA PRIVADA"/>
    <s v="CIERRE DE ANIO FISCAL"/>
    <s v="CIERRE_DE_CTAS_NOMINALES"/>
    <n v="0"/>
    <n v="2933.98"/>
    <s v="NEGOCIOS"/>
    <x v="2"/>
  </r>
  <r>
    <n v="91"/>
    <d v="2018-06-21T00:00:00"/>
    <x v="2"/>
    <x v="2"/>
    <x v="0"/>
    <s v="CAMPAðA"/>
    <s v="ALIMENTACION DE EMPLEADOS CTA NUEVA"/>
    <s v="TRANSACCIONES DEL DIA 06/21/2018SPYRAL - GESTION ADMINISTRATIVA"/>
    <n v="22.28"/>
    <n v="0"/>
    <s v="NEGOCIOS"/>
    <x v="2"/>
  </r>
  <r>
    <n v="91"/>
    <d v="2018-10-24T00:00:00"/>
    <x v="0"/>
    <x v="0"/>
    <x v="0"/>
    <s v="CAMPAðA"/>
    <s v="ALIMENTACION DE EMPLEADOS CTA NUEVA"/>
    <s v="TRANSACCIONES DEL DIA 10/24/2018SPYRAL - GESTION ADMINISTRATIVA"/>
    <n v="25.28"/>
    <n v="0"/>
    <s v="NEGOCIOS"/>
    <x v="2"/>
  </r>
  <r>
    <n v="91"/>
    <d v="2018-12-31T00:00:00"/>
    <x v="1"/>
    <x v="1"/>
    <x v="0"/>
    <s v="CAMPAðA"/>
    <s v="CIERRE DE ANIO FISCAL"/>
    <s v="CIERRE_DE_CTAS_NOMINALES"/>
    <n v="0"/>
    <n v="47.56"/>
    <s v="NEGOCIOS"/>
    <x v="2"/>
  </r>
  <r>
    <n v="91"/>
    <d v="2018-06-23T00:00:00"/>
    <x v="2"/>
    <x v="2"/>
    <x v="0"/>
    <s v="BANCA COMERCIAL"/>
    <s v="NC ALIMENTACION DE EMPLEADOS NVA"/>
    <s v="TRANSACCIONES DEL DIA 06/23/2018SPYRAL - GESTION ADMINISTRATIVA"/>
    <n v="16.75"/>
    <n v="0"/>
    <s v="NEGOCIOS"/>
    <x v="2"/>
  </r>
  <r>
    <n v="91"/>
    <d v="2018-07-02T00:00:00"/>
    <x v="6"/>
    <x v="6"/>
    <x v="0"/>
    <s v="BANCA COMERCIAL"/>
    <s v="NC ALIMENTACION DE EMPLEADOS NVA"/>
    <s v="TRANSACCIONES DEL DIA 07/02/2018SPYRAL - GESTION ADMINISTRATIVA"/>
    <n v="19.649999999999999"/>
    <n v="0"/>
    <s v="NEGOCIOS"/>
    <x v="2"/>
  </r>
  <r>
    <n v="91"/>
    <d v="2018-08-09T00:00:00"/>
    <x v="3"/>
    <x v="3"/>
    <x v="0"/>
    <s v="BANCA COMERCIAL"/>
    <s v="NC ALIMENTACION DE EMPLEADOS NVA"/>
    <s v="TRANSACCIONES DEL DIA 08/09/2018SPYRAL - GESTION ADMINISTRATIVA"/>
    <n v="177.7"/>
    <n v="0"/>
    <s v="NEGOCIOS"/>
    <x v="2"/>
  </r>
  <r>
    <n v="91"/>
    <d v="2018-09-03T00:00:00"/>
    <x v="4"/>
    <x v="4"/>
    <x v="0"/>
    <s v="BANCA COMERCIAL"/>
    <s v="NC ALIMENTACION DE EMPLEADOS NVA"/>
    <s v="TRANSACCIONES DEL DIA 09/03/2018SPYRAL - GESTION ADMINISTRATIVA"/>
    <n v="86.3"/>
    <n v="0"/>
    <s v="NEGOCIOS"/>
    <x v="2"/>
  </r>
  <r>
    <n v="91"/>
    <d v="2018-09-11T00:00:00"/>
    <x v="4"/>
    <x v="4"/>
    <x v="0"/>
    <s v="BANCA COMERCIAL"/>
    <s v="NC ALIMENTACION DE EMPLEADOS NVA"/>
    <s v="TRANSACCIONES DEL DIA 09/11/2018SPYRAL - GESTION ADMINISTRATIVA"/>
    <n v="112"/>
    <n v="0"/>
    <s v="NEGOCIOS"/>
    <x v="2"/>
  </r>
  <r>
    <n v="91"/>
    <d v="2018-11-06T00:00:00"/>
    <x v="5"/>
    <x v="5"/>
    <x v="0"/>
    <s v="BANCA COMERCIAL"/>
    <s v="NC ALIMENTACION DE EMPLEADOS NVA"/>
    <s v="TRANSACCIONES DEL DIA 11/06/2018SPYRAL - GESTION ADMINISTRATIVA"/>
    <n v="116.25"/>
    <n v="0"/>
    <s v="NEGOCIOS"/>
    <x v="2"/>
  </r>
  <r>
    <n v="91"/>
    <d v="2018-11-23T00:00:00"/>
    <x v="5"/>
    <x v="5"/>
    <x v="0"/>
    <s v="BANCA COMERCIAL"/>
    <s v="NC ALIMENTACION DE EMPLEADOS NVA"/>
    <s v="TRANSACCIONES DEL DIA 11/23/2018SPYRAL - GESTION ADMINISTRATIVA"/>
    <n v="47.25"/>
    <n v="0"/>
    <s v="NEGOCIOS"/>
    <x v="2"/>
  </r>
  <r>
    <n v="91"/>
    <d v="2018-12-04T00:00:00"/>
    <x v="1"/>
    <x v="1"/>
    <x v="0"/>
    <s v="BANCA COMERCIAL"/>
    <s v="NC ALIMENTACION DE EMPLEADOS NVA"/>
    <s v="TRANSACCIONES DEL DIA 12/04/2018SPYRAL - GESTION ADMINISTRATIVA"/>
    <n v="20.75"/>
    <n v="0"/>
    <s v="NEGOCIOS"/>
    <x v="2"/>
  </r>
  <r>
    <n v="91"/>
    <d v="2018-12-31T00:00:00"/>
    <x v="1"/>
    <x v="1"/>
    <x v="0"/>
    <s v="BANCA COMERCIAL"/>
    <s v="CIERRE DE ANIO FISCAL"/>
    <s v="CIERRE_DE_CTAS_NOMINALES"/>
    <n v="0"/>
    <n v="918.99"/>
    <s v="NEGOCIOS"/>
    <x v="2"/>
  </r>
  <r>
    <n v="91"/>
    <d v="2018-06-20T00:00:00"/>
    <x v="2"/>
    <x v="2"/>
    <x v="0"/>
    <s v="BANCA COMERCIAL INTERIOR"/>
    <s v="NC ALIMENTACION DE EMPLEADOS NVA"/>
    <s v="TRANSACCIONES DEL DIA 06/20/2018SPYRAL - GESTION ADMINISTRATIVA"/>
    <n v="324.01"/>
    <n v="0"/>
    <s v="NEGOCIOS"/>
    <x v="2"/>
  </r>
  <r>
    <n v="91"/>
    <d v="2018-07-12T00:00:00"/>
    <x v="6"/>
    <x v="6"/>
    <x v="0"/>
    <s v="BANCA COMERCIAL INTERIOR"/>
    <s v="NC ALIMENTACION DE EMPLEADOS NVA"/>
    <s v="TRANSACCIONES DEL DIA 07/12/2018SPYRAL - GESTION ADMINISTRATIVA"/>
    <n v="34.47"/>
    <n v="0"/>
    <s v="NEGOCIOS"/>
    <x v="2"/>
  </r>
  <r>
    <n v="91"/>
    <d v="2018-07-26T00:00:00"/>
    <x v="6"/>
    <x v="6"/>
    <x v="0"/>
    <s v="BANCA COMERCIAL INTERIOR"/>
    <s v="NC ALIMENTACION DE EMPLEADOS NVA"/>
    <s v="TRANSACCIONES DEL DIA 07/26/2018SPYRAL - GESTION ADMINISTRATIVA"/>
    <n v="376.61"/>
    <n v="0"/>
    <s v="NEGOCIOS"/>
    <x v="2"/>
  </r>
  <r>
    <n v="91"/>
    <d v="2018-08-03T00:00:00"/>
    <x v="3"/>
    <x v="3"/>
    <x v="0"/>
    <s v="BANCA COMERCIAL INTERIOR"/>
    <s v="NC ALIMENTACION DE EMPLEADOS NVA"/>
    <s v="TRANSACCIONES DEL DIA 08/03/2018SPYRAL - GESTION ADMINISTRATIVA"/>
    <n v="33.549999999999997"/>
    <n v="0"/>
    <s v="NEGOCIOS"/>
    <x v="2"/>
  </r>
  <r>
    <n v="91"/>
    <d v="2018-09-11T00:00:00"/>
    <x v="4"/>
    <x v="4"/>
    <x v="0"/>
    <s v="BANCA COMERCIAL INTERIOR"/>
    <s v="NC ALIMENTACION DE EMPLEADOS NVA"/>
    <s v="TRANSACCIONES DEL DIA 09/11/2018SPYRAL - GESTION ADMINISTRATIVA"/>
    <n v="195.56"/>
    <n v="0"/>
    <s v="NEGOCIOS"/>
    <x v="2"/>
  </r>
  <r>
    <n v="91"/>
    <d v="2018-09-11T00:00:00"/>
    <x v="4"/>
    <x v="4"/>
    <x v="0"/>
    <s v="BANCA COMERCIAL INTERIOR"/>
    <s v="ALIMENTACION DE EMPLEADOS CTA NUEVA"/>
    <s v="TRANSACCIONES DEL DIA 09/11/2018SPYRAL - GESTION ADMINISTRATIVA"/>
    <n v="10.46"/>
    <n v="0"/>
    <s v="NEGOCIOS"/>
    <x v="2"/>
  </r>
  <r>
    <n v="91"/>
    <d v="2018-09-14T00:00:00"/>
    <x v="4"/>
    <x v="4"/>
    <x v="0"/>
    <s v="BANCA COMERCIAL INTERIOR"/>
    <s v="NC ALIMENTACION DE EMPLEADOS NVA"/>
    <s v="TRANSACCIONES DEL DIA 09/14/2018SPYRAL - GESTION ADMINISTRATIVA"/>
    <n v="154.13"/>
    <n v="0"/>
    <s v="NEGOCIOS"/>
    <x v="2"/>
  </r>
  <r>
    <n v="91"/>
    <d v="2018-10-10T00:00:00"/>
    <x v="0"/>
    <x v="0"/>
    <x v="0"/>
    <s v="BANCA COMERCIAL INTERIOR"/>
    <s v="NC ALIMENTACION DE EMPLEADOS NVA"/>
    <s v="TRANSACCIONES DEL DIA 10/10/2018SPYRAL - GESTION ADMINISTRATIVA"/>
    <n v="112.62"/>
    <n v="0"/>
    <s v="NEGOCIOS"/>
    <x v="2"/>
  </r>
  <r>
    <n v="91"/>
    <d v="2018-10-19T00:00:00"/>
    <x v="0"/>
    <x v="0"/>
    <x v="0"/>
    <s v="BANCA COMERCIAL INTERIOR"/>
    <s v="NC ALIMENTACION DE EMPLEADOS NVA"/>
    <s v="TRANSACCIONES DEL DIA 10/19/2018SPYRAL - GESTION ADMINISTRATIVA"/>
    <n v="54.63"/>
    <n v="0"/>
    <s v="NEGOCIOS"/>
    <x v="2"/>
  </r>
  <r>
    <n v="91"/>
    <d v="2018-11-09T00:00:00"/>
    <x v="5"/>
    <x v="5"/>
    <x v="0"/>
    <s v="BANCA COMERCIAL INTERIOR"/>
    <s v="NC ALIMENTACION DE EMPLEADOS NVA"/>
    <s v="TRANSACCIONES DEL DIA 11/09/2018SPYRAL - GESTION ADMINISTRATIVA"/>
    <n v="264.52"/>
    <n v="0"/>
    <s v="NEGOCIOS"/>
    <x v="2"/>
  </r>
  <r>
    <n v="91"/>
    <d v="2018-11-21T00:00:00"/>
    <x v="5"/>
    <x v="5"/>
    <x v="0"/>
    <s v="BANCA COMERCIAL INTERIOR"/>
    <s v="NC ALIMENTACION DE EMPLEADOS NVA"/>
    <s v="TRANSACCIONES DEL DIA 11/21/2018SPYRAL - GESTION ADMINISTRATIVA"/>
    <n v="374.62"/>
    <n v="0"/>
    <s v="NEGOCIOS"/>
    <x v="2"/>
  </r>
  <r>
    <n v="91"/>
    <d v="2018-12-07T00:00:00"/>
    <x v="1"/>
    <x v="1"/>
    <x v="0"/>
    <s v="BANCA COMERCIAL INTERIOR"/>
    <s v="NC ALIMENTACION DE EMPLEADOS NVA"/>
    <s v="TRANSACCIONES DEL DIA 12/07/2018SPYRAL - GESTION ADMINISTRATIVA"/>
    <n v="194.17"/>
    <n v="0"/>
    <s v="NEGOCIOS"/>
    <x v="2"/>
  </r>
  <r>
    <n v="91"/>
    <d v="2018-12-27T00:00:00"/>
    <x v="1"/>
    <x v="1"/>
    <x v="0"/>
    <s v="BANCA COMERCIAL INTERIOR"/>
    <s v="NC ALIMENTACION DE EMPLEADOS NVA"/>
    <s v="TRANSACCIONES DEL DIA 12/27/2018SPYRAL - GESTION ADMINISTRATIVA"/>
    <n v="131.99"/>
    <n v="0"/>
    <s v="NEGOCIOS"/>
    <x v="2"/>
  </r>
  <r>
    <n v="91"/>
    <d v="2018-12-31T00:00:00"/>
    <x v="1"/>
    <x v="1"/>
    <x v="0"/>
    <s v="BANCA COMERCIAL INTERIOR"/>
    <s v="CIERRE DE ANIO FISCAL"/>
    <s v="CIERRE_DE_CTAS_NOMINALES"/>
    <n v="0"/>
    <n v="3533.74"/>
    <s v="NEGOCIOS"/>
    <x v="2"/>
  </r>
  <r>
    <n v="91"/>
    <d v="2018-12-31T00:00:00"/>
    <x v="1"/>
    <x v="1"/>
    <x v="0"/>
    <s v="BANCA COMERCIAL CENTRO"/>
    <s v="CIERRE DE ANIO FISCAL"/>
    <s v="CIERRE_DE_CTAS_NOMINALES"/>
    <n v="0"/>
    <n v="12.78"/>
    <s v="NEGOCIOS"/>
    <x v="2"/>
  </r>
  <r>
    <n v="91"/>
    <d v="2018-06-11T00:00:00"/>
    <x v="2"/>
    <x v="2"/>
    <x v="0"/>
    <s v="BANCA COMERCIAL PERIFERIA"/>
    <s v="NC ALIMENTACION DE EMPLEADOS NVA"/>
    <s v="TRANSACCIONES DEL DIA 06/11/2018SPYRAL - GESTION ADMINISTRATIVA"/>
    <n v="47.75"/>
    <n v="0"/>
    <s v="NEGOCIOS"/>
    <x v="2"/>
  </r>
  <r>
    <n v="91"/>
    <d v="2018-06-27T00:00:00"/>
    <x v="2"/>
    <x v="2"/>
    <x v="0"/>
    <s v="BANCA COMERCIAL PERIFERIA"/>
    <s v="ALIMENTACION DE EMPLEADOS CTA NUEVA"/>
    <s v="TRANSACCIONES DEL DIA 06/27/2018SPYRAL - GESTION ADMINISTRATIVA"/>
    <n v="224.35"/>
    <n v="0"/>
    <s v="NEGOCIOS"/>
    <x v="2"/>
  </r>
  <r>
    <n v="91"/>
    <d v="2018-07-17T00:00:00"/>
    <x v="6"/>
    <x v="6"/>
    <x v="0"/>
    <s v="BANCA COMERCIAL PERIFERIA"/>
    <s v="NC ALIMENTACION DE EMPLEADOS NVA"/>
    <s v="TRANSACCIONES DEL DIA 07/17/2018SPYRAL - GESTION ADMINISTRATIVA"/>
    <n v="53.85"/>
    <n v="0"/>
    <s v="NEGOCIOS"/>
    <x v="2"/>
  </r>
  <r>
    <n v="91"/>
    <d v="2018-07-26T00:00:00"/>
    <x v="6"/>
    <x v="6"/>
    <x v="0"/>
    <s v="BANCA COMERCIAL PERIFERIA"/>
    <s v="NC ALIMENTACION DE EMPLEADOS NVA"/>
    <s v="TRANSACCIONES DEL DIA 07/26/2018SPYRAL - GESTION ADMINISTRATIVA"/>
    <n v="202.75"/>
    <n v="0"/>
    <s v="NEGOCIOS"/>
    <x v="2"/>
  </r>
  <r>
    <n v="91"/>
    <d v="2018-08-03T00:00:00"/>
    <x v="3"/>
    <x v="3"/>
    <x v="0"/>
    <s v="BANCA COMERCIAL PERIFERIA"/>
    <s v="NC ALIMENTACION DE EMPLEADOS NVA"/>
    <s v="TRANSACCIONES DEL DIA 08/03/2018SPYRAL - GESTION ADMINISTRATIVA"/>
    <n v="20.75"/>
    <n v="0"/>
    <s v="NEGOCIOS"/>
    <x v="2"/>
  </r>
  <r>
    <n v="91"/>
    <d v="2018-08-28T00:00:00"/>
    <x v="3"/>
    <x v="3"/>
    <x v="0"/>
    <s v="BANCA COMERCIAL PERIFERIA"/>
    <s v="ALIMENTACION DE EMPLEADOS CTA NUEVA"/>
    <s v="TRANSACCIONES DEL DIA 08/28/2018SPYRAL - GESTION ADMINISTRATIVA"/>
    <n v="132.62"/>
    <n v="0"/>
    <s v="NEGOCIOS"/>
    <x v="2"/>
  </r>
  <r>
    <n v="91"/>
    <d v="2018-12-31T00:00:00"/>
    <x v="1"/>
    <x v="1"/>
    <x v="0"/>
    <s v="BANCA COMERCIAL PERIFERIA"/>
    <s v="CIERRE DE ANIO FISCAL"/>
    <s v="CIERRE_DE_CTAS_NOMINALES"/>
    <n v="0"/>
    <n v="909.75"/>
    <s v="NEGOCIOS"/>
    <x v="2"/>
  </r>
  <r>
    <n v="91"/>
    <d v="2018-09-06T00:00:00"/>
    <x v="4"/>
    <x v="4"/>
    <x v="0"/>
    <s v="MERCADEO"/>
    <s v="NC ALIMENTACION DE EMPLEADOS NVA"/>
    <s v="TRANSACCIONES DEL DIA 09/06/2018SPYRAL - GESTION ADMINISTRATIVA"/>
    <n v="163.9"/>
    <n v="0"/>
    <s v="NEGOCIOS"/>
    <x v="2"/>
  </r>
  <r>
    <n v="91"/>
    <d v="2018-12-27T00:00:00"/>
    <x v="1"/>
    <x v="1"/>
    <x v="0"/>
    <s v="MERCADEO"/>
    <s v="ALIMENTACION DE EMPLEADOS CTA NUEVA"/>
    <s v="TRANSACCIONES DEL DIA 12/27/2018SPYRAL - GESTION ADMINISTRATIVA"/>
    <n v="40"/>
    <n v="0"/>
    <s v="NEGOCIOS"/>
    <x v="2"/>
  </r>
  <r>
    <n v="91"/>
    <d v="2018-12-31T00:00:00"/>
    <x v="1"/>
    <x v="1"/>
    <x v="0"/>
    <s v="MERCADEO"/>
    <s v="CIERRE DE ANIO FISCAL"/>
    <s v="CIERRE_DE_CTAS_NOMINALES"/>
    <n v="0"/>
    <n v="203.9"/>
    <s v="NEGOCIOS"/>
    <x v="2"/>
  </r>
  <r>
    <n v="91"/>
    <d v="2018-06-29T00:00:00"/>
    <x v="2"/>
    <x v="2"/>
    <x v="0"/>
    <s v="IMAGEN CORPORATIVA"/>
    <s v="ALIMENTACION DE EMPLEADOS CTA NUEVA"/>
    <s v="TRANSACCIONES DEL DIA 06/29/2018SPYRAL - GESTION ADMINISTRATIVA"/>
    <n v="10"/>
    <n v="0"/>
    <s v="NEGOCIOS"/>
    <x v="2"/>
  </r>
  <r>
    <n v="91"/>
    <d v="2018-08-08T00:00:00"/>
    <x v="3"/>
    <x v="3"/>
    <x v="0"/>
    <s v="IMAGEN CORPORATIVA"/>
    <s v="ALIMENTACION DE EMPLEADOS CTA NUEVA"/>
    <s v="TRANSACCIONES DEL DIA 08/08/2018SPYRAL - GESTION ADMINISTRATIVA"/>
    <n v="8.99"/>
    <n v="0"/>
    <s v="NEGOCIOS"/>
    <x v="2"/>
  </r>
  <r>
    <n v="91"/>
    <d v="2018-12-05T00:00:00"/>
    <x v="1"/>
    <x v="1"/>
    <x v="0"/>
    <s v="IMAGEN CORPORATIVA"/>
    <s v="ALIMENTACION DE EMPLEADOS CTA NUEVA"/>
    <s v="TRANSACCIONES DEL DIA 12/05/2018SPYRAL - GESTION ADMINISTRATIVA"/>
    <n v="22.74"/>
    <n v="0"/>
    <s v="NEGOCIOS"/>
    <x v="2"/>
  </r>
  <r>
    <n v="91"/>
    <d v="2018-12-31T00:00:00"/>
    <x v="1"/>
    <x v="1"/>
    <x v="0"/>
    <s v="IMAGEN CORPORATIVA"/>
    <s v="CIERRE DE ANIO FISCAL"/>
    <s v="CIERRE_DE_CTAS_NOMINALES"/>
    <n v="0"/>
    <n v="101.74"/>
    <s v="NEGOCIOS"/>
    <x v="2"/>
  </r>
  <r>
    <n v="95"/>
    <d v="2018-10-16T00:00:00"/>
    <x v="0"/>
    <x v="0"/>
    <x v="0"/>
    <s v="ADMINISTRACION DE SUCURSALES"/>
    <s v="NC ALIMENTACION DE EMPLEADOS NVA"/>
    <s v="TRANSACCIONES DEL DIA 10/16/2018SPYRAL - GESTION ADMINISTRATIVA"/>
    <n v="61.6"/>
    <n v="0"/>
    <s v="BOULEVARD EL DORADO"/>
    <x v="2"/>
  </r>
  <r>
    <n v="95"/>
    <d v="2018-12-31T00:00:00"/>
    <x v="1"/>
    <x v="1"/>
    <x v="0"/>
    <s v="ADMINISTRACION DE SUCURSALES"/>
    <s v="CIERRE DE ANIO FISCAL"/>
    <s v="CIERRE_DE_CTAS_NOMINALES"/>
    <n v="0"/>
    <n v="247.66"/>
    <s v="BOULEVARD EL DORADO"/>
    <x v="2"/>
  </r>
  <r>
    <n v="95"/>
    <d v="2018-06-08T00:00:00"/>
    <x v="2"/>
    <x v="2"/>
    <x v="0"/>
    <s v="CAJA"/>
    <s v="ALIMENTACION DE EMPLEADOS CTA NUEVA"/>
    <s v="TRANSACCIONES DEL DIA 06/08/2018SPYRAL - GESTION ADMINISTRATIVA"/>
    <n v="8"/>
    <n v="0"/>
    <s v="BOULEVARD EL DORADO"/>
    <x v="2"/>
  </r>
  <r>
    <n v="95"/>
    <d v="2018-06-20T00:00:00"/>
    <x v="2"/>
    <x v="2"/>
    <x v="0"/>
    <s v="CAJA"/>
    <s v="ALIMENTACION DE EMPLEADOS CTA NUEVA"/>
    <s v="TRANSACCIONES DEL DIA 06/20/2018SPYRAL - GESTION ADMINISTRATIVA"/>
    <n v="16"/>
    <n v="0"/>
    <s v="BOULEVARD EL DORADO"/>
    <x v="2"/>
  </r>
  <r>
    <n v="95"/>
    <d v="2018-07-04T00:00:00"/>
    <x v="6"/>
    <x v="6"/>
    <x v="0"/>
    <s v="CAJA"/>
    <s v="ALIMENTACION DE EMPLEADOS CTA NUEVA"/>
    <s v="TRANSACCIONES DEL DIA 07/04/2018SPYRAL - GESTION ADMINISTRATIVA"/>
    <n v="16"/>
    <n v="0"/>
    <s v="BOULEVARD EL DORADO"/>
    <x v="2"/>
  </r>
  <r>
    <n v="95"/>
    <d v="2018-07-27T00:00:00"/>
    <x v="6"/>
    <x v="6"/>
    <x v="0"/>
    <s v="CAJA"/>
    <s v="ALIMENTACION DE EMPLEADOS CTA NUEVA"/>
    <s v="TRANSACCIONES DEL DIA 07/27/2018SPYRAL - GESTION ADMINISTRATIVA"/>
    <n v="16"/>
    <n v="0"/>
    <s v="BOULEVARD EL DORADO"/>
    <x v="2"/>
  </r>
  <r>
    <n v="95"/>
    <d v="2018-08-28T00:00:00"/>
    <x v="3"/>
    <x v="3"/>
    <x v="0"/>
    <s v="CAJA"/>
    <s v="ALIMENTACION DE EMPLEADOS CTA NUEVA"/>
    <s v="TRANSACCIONES DEL DIA 08/28/2018SPYRAL - GESTION ADMINISTRATIVA"/>
    <n v="16"/>
    <n v="0"/>
    <s v="BOULEVARD EL DORADO"/>
    <x v="2"/>
  </r>
  <r>
    <n v="95"/>
    <d v="2018-09-07T00:00:00"/>
    <x v="4"/>
    <x v="4"/>
    <x v="0"/>
    <s v="CAJA"/>
    <s v="ALIMENTACION DE EMPLEADOS CTA NUEVA"/>
    <s v="TRANSACCIONES DEL DIA 09/07/2018SPYRAL - GESTION ADMINISTRATIVA"/>
    <n v="16"/>
    <n v="0"/>
    <s v="BOULEVARD EL DORADO"/>
    <x v="2"/>
  </r>
  <r>
    <n v="95"/>
    <d v="2018-09-18T00:00:00"/>
    <x v="4"/>
    <x v="4"/>
    <x v="0"/>
    <s v="CAJA"/>
    <s v="ALIMENTACION DE EMPLEADOS CTA NUEVA"/>
    <s v="TRANSACCIONES DEL DIA 09/18/2018SPYRAL - GESTION ADMINISTRATIVA"/>
    <n v="32"/>
    <n v="0"/>
    <s v="BOULEVARD EL DORADO"/>
    <x v="2"/>
  </r>
  <r>
    <n v="95"/>
    <d v="2018-09-24T00:00:00"/>
    <x v="4"/>
    <x v="4"/>
    <x v="0"/>
    <s v="CAJA"/>
    <s v="ALIMENTACION DE EMPLEADOS CTA NUEVA"/>
    <s v="TRANSACCIONES DEL DIA 09/24/2018SPYRAL - GESTION ADMINISTRATIVA"/>
    <n v="8"/>
    <n v="0"/>
    <s v="BOULEVARD EL DORADO"/>
    <x v="2"/>
  </r>
  <r>
    <n v="95"/>
    <d v="2018-10-04T00:00:00"/>
    <x v="0"/>
    <x v="0"/>
    <x v="0"/>
    <s v="CAJA"/>
    <s v="ALIMENTACION DE EMPLEADOS CTA NUEVA"/>
    <s v="TRANSACCIONES DEL DIA 10/04/2018SPYRAL - GESTION ADMINISTRATIVA"/>
    <n v="8"/>
    <n v="0"/>
    <s v="BOULEVARD EL DORADO"/>
    <x v="2"/>
  </r>
  <r>
    <n v="95"/>
    <d v="2018-10-18T00:00:00"/>
    <x v="0"/>
    <x v="0"/>
    <x v="0"/>
    <s v="CAJA"/>
    <s v="ALIMENTACION DE EMPLEADOS CTA NUEVA"/>
    <s v="TRANSACCIONES DEL DIA 10/18/2018SPYRAL - GESTION ADMINISTRATIVA"/>
    <n v="48"/>
    <n v="0"/>
    <s v="BOULEVARD EL DORADO"/>
    <x v="2"/>
  </r>
  <r>
    <n v="95"/>
    <d v="2018-10-22T00:00:00"/>
    <x v="0"/>
    <x v="0"/>
    <x v="0"/>
    <s v="CAJA"/>
    <s v="ALIMENTACION DE EMPLEADOS CTA NUEVA"/>
    <s v="TRANSACCIONES DEL DIA 10/22/2018SPYRAL - GESTION ADMINISTRATIVA"/>
    <n v="8"/>
    <n v="0"/>
    <s v="BOULEVARD EL DORADO"/>
    <x v="2"/>
  </r>
  <r>
    <n v="95"/>
    <d v="2018-10-26T00:00:00"/>
    <x v="0"/>
    <x v="0"/>
    <x v="0"/>
    <s v="CAJA"/>
    <s v="ALIMENTACION DE EMPLEADOS CTA NUEVA"/>
    <s v="TRANSACCIONES DEL DIA 10/26/2018SPYRAL - GESTION ADMINISTRATIVA"/>
    <n v="24"/>
    <n v="0"/>
    <s v="BOULEVARD EL DORADO"/>
    <x v="2"/>
  </r>
  <r>
    <n v="95"/>
    <d v="2018-11-07T00:00:00"/>
    <x v="5"/>
    <x v="5"/>
    <x v="0"/>
    <s v="CAJA"/>
    <s v="ALIMENTACION DE EMPLEADOS CTA NUEVA"/>
    <s v="TRANSACCIONES DEL DIA 11/07/2018SPYRAL - GESTION ADMINISTRATIVA"/>
    <n v="64"/>
    <n v="0"/>
    <s v="BOULEVARD EL DORADO"/>
    <x v="2"/>
  </r>
  <r>
    <n v="95"/>
    <d v="2018-11-16T00:00:00"/>
    <x v="5"/>
    <x v="5"/>
    <x v="0"/>
    <s v="CAJA"/>
    <s v="ALIMENTACION DE EMPLEADOS CTA NUEVA"/>
    <s v="TRANSACCIONES DEL DIA 11/16/2018SPYRAL - GESTION ADMINISTRATIVA"/>
    <n v="16"/>
    <n v="0"/>
    <s v="BOULEVARD EL DORADO"/>
    <x v="2"/>
  </r>
  <r>
    <n v="95"/>
    <d v="2018-11-19T00:00:00"/>
    <x v="5"/>
    <x v="5"/>
    <x v="0"/>
    <s v="CAJA"/>
    <s v="ALIMENTACION DE EMPLEADOS CTA NUEVA"/>
    <s v="TRANSACCIONES DEL DIA 11/19/2018SPYRAL - GESTION ADMINISTRATIVA"/>
    <n v="16"/>
    <n v="0"/>
    <s v="BOULEVARD EL DORADO"/>
    <x v="2"/>
  </r>
  <r>
    <n v="95"/>
    <d v="2018-11-20T00:00:00"/>
    <x v="5"/>
    <x v="5"/>
    <x v="0"/>
    <s v="CAJA"/>
    <s v="ALIMENTACION DE EMPLEADOS CTA NUEVA"/>
    <s v="TRANSACCIONES DEL DIA 11/20/2018SPYRAL - GESTION ADMINISTRATIVA"/>
    <n v="8"/>
    <n v="0"/>
    <s v="BOULEVARD EL DORADO"/>
    <x v="2"/>
  </r>
  <r>
    <n v="95"/>
    <d v="2018-12-04T00:00:00"/>
    <x v="1"/>
    <x v="1"/>
    <x v="0"/>
    <s v="CAJA"/>
    <s v="ALIMENTACION DE EMPLEADOS CTA NUEVA"/>
    <s v="TRANSACCIONES DEL DIA 12/04/2018SPYRAL - GESTION ADMINISTRATIVA"/>
    <n v="24"/>
    <n v="0"/>
    <s v="BOULEVARD EL DORADO"/>
    <x v="2"/>
  </r>
  <r>
    <n v="95"/>
    <d v="2018-12-17T00:00:00"/>
    <x v="1"/>
    <x v="1"/>
    <x v="0"/>
    <s v="CAJA"/>
    <s v="ALIMENTACION DE EMPLEADOS CTA NUEVA"/>
    <s v="TRANSACCIONES DEL DIA 12/17/2018SPYRAL - GESTION ADMINISTRATIVA"/>
    <n v="32"/>
    <n v="0"/>
    <s v="BOULEVARD EL DORADO"/>
    <x v="2"/>
  </r>
  <r>
    <n v="95"/>
    <d v="2018-12-21T00:00:00"/>
    <x v="1"/>
    <x v="1"/>
    <x v="0"/>
    <s v="CAJA"/>
    <s v="ALIMENTACION DE EMPLEADOS CTA NUEVA"/>
    <s v="TRANSACCIONES DEL DIA 12/21/2018SPYRAL - GESTION ADMINISTRATIVA"/>
    <n v="8"/>
    <n v="0"/>
    <s v="BOULEVARD EL DORADO"/>
    <x v="2"/>
  </r>
  <r>
    <n v="95"/>
    <d v="2018-12-24T00:00:00"/>
    <x v="1"/>
    <x v="1"/>
    <x v="0"/>
    <s v="CAJA"/>
    <s v="ALIMENTACION DE EMPLEADOS CTA NUEVA"/>
    <s v="TRANSACCIONES DEL DIA 12/24/2018SPYRAL - GESTION ADMINISTRATIVA"/>
    <n v="8"/>
    <n v="0"/>
    <s v="BOULEVARD EL DORADO"/>
    <x v="2"/>
  </r>
  <r>
    <n v="95"/>
    <d v="2018-12-31T00:00:00"/>
    <x v="1"/>
    <x v="1"/>
    <x v="0"/>
    <s v="CAJA"/>
    <s v="CIERRE DE ANIO FISCAL"/>
    <s v="CIERRE_DE_CTAS_NOMINALES"/>
    <n v="0"/>
    <n v="840"/>
    <s v="BOULEVARD EL DORADO"/>
    <x v="2"/>
  </r>
  <r>
    <n v="95"/>
    <d v="2018-07-17T00:00:00"/>
    <x v="6"/>
    <x v="6"/>
    <x v="0"/>
    <s v="SERVICIOS PERSONALES"/>
    <s v="ALIMENTACION DE EMPLEADOS CTA NUEVA"/>
    <s v="TRANSACCIONES DEL DIA 07/17/2018SPYRAL - GESTION ADMINISTRATIVA"/>
    <n v="8"/>
    <n v="0"/>
    <s v="BOULEVARD EL DORADO"/>
    <x v="2"/>
  </r>
  <r>
    <n v="95"/>
    <d v="2018-07-27T00:00:00"/>
    <x v="6"/>
    <x v="6"/>
    <x v="0"/>
    <s v="SERVICIOS PERSONALES"/>
    <s v="ALIMENTACION DE EMPLEADOS CTA NUEVA"/>
    <s v="TRANSACCIONES DEL DIA 07/27/2018SPYRAL - GESTION ADMINISTRATIVA"/>
    <n v="8"/>
    <n v="0"/>
    <s v="BOULEVARD EL DORADO"/>
    <x v="2"/>
  </r>
  <r>
    <n v="95"/>
    <d v="2018-09-17T00:00:00"/>
    <x v="4"/>
    <x v="4"/>
    <x v="0"/>
    <s v="SERVICIOS PERSONALES"/>
    <s v="ALIMENTACION DE EMPLEADOS CTA NUEVA"/>
    <s v="TRANSACCIONES DEL DIA 09/17/2018SPYRAL - GESTION ADMINISTRATIVA"/>
    <n v="8"/>
    <n v="0"/>
    <s v="BOULEVARD EL DORADO"/>
    <x v="2"/>
  </r>
  <r>
    <n v="95"/>
    <d v="2018-09-24T00:00:00"/>
    <x v="4"/>
    <x v="4"/>
    <x v="0"/>
    <s v="SERVICIOS PERSONALES"/>
    <s v="ALIMENTACION DE EMPLEADOS CTA NUEVA"/>
    <s v="TRANSACCIONES DEL DIA 09/24/2018SPYRAL - GESTION ADMINISTRATIVA"/>
    <n v="8"/>
    <n v="0"/>
    <s v="BOULEVARD EL DORADO"/>
    <x v="2"/>
  </r>
  <r>
    <n v="95"/>
    <d v="2018-10-22T00:00:00"/>
    <x v="0"/>
    <x v="0"/>
    <x v="0"/>
    <s v="SERVICIOS PERSONALES"/>
    <s v="ALIMENTACION DE EMPLEADOS CTA NUEVA"/>
    <s v="TRANSACCIONES DEL DIA 10/22/2018SPYRAL - GESTION ADMINISTRATIVA"/>
    <n v="8"/>
    <n v="0"/>
    <s v="BOULEVARD EL DORADO"/>
    <x v="2"/>
  </r>
  <r>
    <n v="95"/>
    <d v="2018-10-26T00:00:00"/>
    <x v="0"/>
    <x v="0"/>
    <x v="0"/>
    <s v="SERVICIOS PERSONALES"/>
    <s v="ALIMENTACION DE EMPLEADOS CTA NUEVA"/>
    <s v="TRANSACCIONES DEL DIA 10/26/2018SPYRAL - GESTION ADMINISTRATIVA"/>
    <n v="8"/>
    <n v="0"/>
    <s v="BOULEVARD EL DORADO"/>
    <x v="2"/>
  </r>
  <r>
    <n v="95"/>
    <d v="2018-11-02T00:00:00"/>
    <x v="5"/>
    <x v="5"/>
    <x v="0"/>
    <s v="SERVICIOS PERSONALES"/>
    <s v="ALIMENTACION DE EMPLEADOS CTA NUEVA"/>
    <s v="TRANSACCIONES DEL DIA 11/02/2018SPYRAL - GESTION ADMINISTRATIVA"/>
    <n v="8"/>
    <n v="0"/>
    <s v="BOULEVARD EL DORADO"/>
    <x v="2"/>
  </r>
  <r>
    <n v="95"/>
    <d v="2018-12-06T00:00:00"/>
    <x v="1"/>
    <x v="1"/>
    <x v="0"/>
    <s v="SERVICIOS PERSONALES"/>
    <s v="ALIMENTACION DE EMPLEADOS CTA NUEVA"/>
    <s v="TRANSACCIONES DEL DIA 12/06/2018SPYRAL - GESTION ADMINISTRATIVA"/>
    <n v="16"/>
    <n v="0"/>
    <s v="BOULEVARD EL DORADO"/>
    <x v="2"/>
  </r>
  <r>
    <n v="95"/>
    <d v="2018-12-21T00:00:00"/>
    <x v="1"/>
    <x v="1"/>
    <x v="0"/>
    <s v="SERVICIOS PERSONALES"/>
    <s v="ALIMENTACION DE EMPLEADOS CTA NUEVA"/>
    <s v="TRANSACCIONES DEL DIA 12/21/2018SPYRAL - GESTION ADMINISTRATIVA"/>
    <n v="8"/>
    <n v="0"/>
    <s v="BOULEVARD EL DORADO"/>
    <x v="2"/>
  </r>
  <r>
    <n v="95"/>
    <d v="2018-12-31T00:00:00"/>
    <x v="1"/>
    <x v="1"/>
    <x v="0"/>
    <s v="SERVICIOS PERSONALES"/>
    <s v="CIERRE DE ANIO FISCAL"/>
    <s v="CIERRE_DE_CTAS_NOMINALES"/>
    <n v="0"/>
    <n v="104"/>
    <s v="BOULEVARD EL DORADO"/>
    <x v="2"/>
  </r>
  <r>
    <n v="97"/>
    <d v="2018-06-20T00:00:00"/>
    <x v="2"/>
    <x v="2"/>
    <x v="0"/>
    <s v="ADMINISTRACION DE SUCURSALES"/>
    <s v="ALIMENTACION DE EMPLEADOS CTA NUEVA"/>
    <s v="TRANSACCIONES DEL DIA 06/20/2018SPYRAL - GESTION ADMINISTRATIVA"/>
    <n v="8"/>
    <n v="0"/>
    <s v="SAN SEBASTIAN"/>
    <x v="2"/>
  </r>
  <r>
    <n v="97"/>
    <d v="2018-10-03T00:00:00"/>
    <x v="0"/>
    <x v="0"/>
    <x v="0"/>
    <s v="ADMINISTRACION DE SUCURSALES"/>
    <s v="ALIMENTACION DE EMPLEADOS CTA NUEVA"/>
    <s v="TRANSACCIONES DEL DIA 10/03/2018SPYRAL - GESTION ADMINISTRATIVA"/>
    <n v="8"/>
    <n v="0"/>
    <s v="SAN SEBASTIAN"/>
    <x v="2"/>
  </r>
  <r>
    <n v="97"/>
    <d v="2018-12-31T00:00:00"/>
    <x v="1"/>
    <x v="1"/>
    <x v="0"/>
    <s v="ADMINISTRACION DE SUCURSALES"/>
    <s v="CIERRE DE ANIO FISCAL"/>
    <s v="CIERRE_DE_CTAS_NOMINALES"/>
    <n v="0"/>
    <n v="16"/>
    <s v="SAN SEBASTIAN"/>
    <x v="2"/>
  </r>
  <r>
    <n v="97"/>
    <d v="2018-06-01T00:00:00"/>
    <x v="2"/>
    <x v="2"/>
    <x v="0"/>
    <s v="CAJA"/>
    <s v="ALIMENTACION DE EMPLEADOS CTA NUEVA"/>
    <s v="TRANSACCIONES DEL DIA 06/01/2018SPYRAL - GESTION ADMINISTRATIVA"/>
    <n v="56"/>
    <n v="0"/>
    <s v="SAN SEBASTIAN"/>
    <x v="2"/>
  </r>
  <r>
    <n v="97"/>
    <d v="2018-06-05T00:00:00"/>
    <x v="2"/>
    <x v="2"/>
    <x v="0"/>
    <s v="CAJA"/>
    <s v="ALIMENTACION DE EMPLEADOS CTA NUEVA"/>
    <s v="TRANSACCIONES DEL DIA 06/05/2018SPYRAL - GESTION ADMINISTRATIVA"/>
    <n v="16"/>
    <n v="0"/>
    <s v="SAN SEBASTIAN"/>
    <x v="2"/>
  </r>
  <r>
    <n v="97"/>
    <d v="2018-06-08T00:00:00"/>
    <x v="2"/>
    <x v="2"/>
    <x v="0"/>
    <s v="CAJA"/>
    <s v="ALIMENTACION DE EMPLEADOS CTA NUEVA"/>
    <s v="TRANSACCIONES DEL DIA 06/08/2018SPYRAL - GESTION ADMINISTRATIVA"/>
    <n v="16"/>
    <n v="0"/>
    <s v="SAN SEBASTIAN"/>
    <x v="2"/>
  </r>
  <r>
    <n v="97"/>
    <d v="2018-06-13T00:00:00"/>
    <x v="2"/>
    <x v="2"/>
    <x v="0"/>
    <s v="CAJA"/>
    <s v="ALIMENTACION DE EMPLEADOS CTA NUEVA"/>
    <s v="TRANSACCIONES DEL DIA 06/13/2018SPYRAL - GESTION ADMINISTRATIVA"/>
    <n v="40"/>
    <n v="0"/>
    <s v="SAN SEBASTIAN"/>
    <x v="2"/>
  </r>
  <r>
    <n v="97"/>
    <d v="2018-06-15T00:00:00"/>
    <x v="2"/>
    <x v="2"/>
    <x v="0"/>
    <s v="CAJA"/>
    <s v="ALIMENTACION DE EMPLEADOS CTA NUEVA"/>
    <s v="TRANSACCIONES DEL DIA 06/15/2018SPYRAL - GESTION ADMINISTRATIVA"/>
    <n v="8"/>
    <n v="0"/>
    <s v="SAN SEBASTIAN"/>
    <x v="2"/>
  </r>
  <r>
    <n v="97"/>
    <d v="2018-06-20T00:00:00"/>
    <x v="2"/>
    <x v="2"/>
    <x v="0"/>
    <s v="CAJA"/>
    <s v="ALIMENTACION DE EMPLEADOS CTA NUEVA"/>
    <s v="TRANSACCIONES DEL DIA 06/20/2018SPYRAL - GESTION ADMINISTRATIVA"/>
    <n v="72"/>
    <n v="0"/>
    <s v="SAN SEBASTIAN"/>
    <x v="2"/>
  </r>
  <r>
    <n v="97"/>
    <d v="2018-06-21T00:00:00"/>
    <x v="2"/>
    <x v="2"/>
    <x v="0"/>
    <s v="CAJA"/>
    <s v="ALIMENTACION DE EMPLEADOS CTA NUEVA"/>
    <s v="TRANSACCIONES DEL DIA 06/21/2018SPYRAL - GESTION ADMINISTRATIVA"/>
    <n v="16"/>
    <n v="0"/>
    <s v="SAN SEBASTIAN"/>
    <x v="2"/>
  </r>
  <r>
    <n v="97"/>
    <d v="2018-06-25T00:00:00"/>
    <x v="2"/>
    <x v="2"/>
    <x v="0"/>
    <s v="CAJA"/>
    <s v="ALIMENTACION DE EMPLEADOS CTA NUEVA"/>
    <s v="TRANSACCIONES DEL DIA 06/25/2018SPYRAL - GESTION ADMINISTRATIVA"/>
    <n v="16"/>
    <n v="0"/>
    <s v="SAN SEBASTIAN"/>
    <x v="2"/>
  </r>
  <r>
    <n v="97"/>
    <d v="2018-06-26T00:00:00"/>
    <x v="2"/>
    <x v="2"/>
    <x v="0"/>
    <s v="CAJA"/>
    <s v="ALIMENTACION DE EMPLEADOS CTA NUEVA"/>
    <s v="TRANSACCIONES DEL DIA 06/26/2018SPYRAL - GESTION ADMINISTRATIVA"/>
    <n v="24"/>
    <n v="0"/>
    <s v="SAN SEBASTIAN"/>
    <x v="2"/>
  </r>
  <r>
    <n v="97"/>
    <d v="2018-06-28T00:00:00"/>
    <x v="2"/>
    <x v="2"/>
    <x v="0"/>
    <s v="CAJA"/>
    <s v="ALIMENTACION DE EMPLEADOS CTA NUEVA"/>
    <s v="TRANSACCIONES DEL DIA 06/28/2018SPYRAL - GESTION ADMINISTRATIVA"/>
    <n v="24"/>
    <n v="0"/>
    <s v="SAN SEBASTIAN"/>
    <x v="2"/>
  </r>
  <r>
    <n v="97"/>
    <d v="2018-06-29T00:00:00"/>
    <x v="2"/>
    <x v="2"/>
    <x v="0"/>
    <s v="CAJA"/>
    <s v="ALIMENTACION DE EMPLEADOS CTA NUEVA"/>
    <s v="TRANSACCIONES DEL DIA 06/29/2018SPYRAL - GESTION ADMINISTRATIVA"/>
    <n v="8"/>
    <n v="0"/>
    <s v="SAN SEBASTIAN"/>
    <x v="2"/>
  </r>
  <r>
    <n v="97"/>
    <d v="2018-07-03T00:00:00"/>
    <x v="6"/>
    <x v="6"/>
    <x v="0"/>
    <s v="CAJA"/>
    <s v="ALIMENTACION DE EMPLEADOS CTA NUEVA"/>
    <s v="TRANSACCIONES DEL DIA 07/03/2018SPYRAL - GESTION ADMINISTRATIVA"/>
    <n v="56"/>
    <n v="0"/>
    <s v="SAN SEBASTIAN"/>
    <x v="2"/>
  </r>
  <r>
    <n v="97"/>
    <d v="2018-07-04T00:00:00"/>
    <x v="6"/>
    <x v="6"/>
    <x v="0"/>
    <s v="CAJA"/>
    <s v="ALIMENTACION DE EMPLEADOS CTA NUEVA"/>
    <s v="TRANSACCIONES DEL DIA 07/04/2018SPYRAL - GESTION ADMINISTRATIVA"/>
    <n v="8"/>
    <n v="0"/>
    <s v="SAN SEBASTIAN"/>
    <x v="2"/>
  </r>
  <r>
    <n v="97"/>
    <d v="2018-07-06T00:00:00"/>
    <x v="6"/>
    <x v="6"/>
    <x v="0"/>
    <s v="CAJA"/>
    <s v="ALIMENTACION DE EMPLEADOS CTA NUEVA"/>
    <s v="TRANSACCIONES DEL DIA 07/06/2018SPYRAL - GESTION ADMINISTRATIVA"/>
    <n v="24"/>
    <n v="0"/>
    <s v="SAN SEBASTIAN"/>
    <x v="2"/>
  </r>
  <r>
    <n v="97"/>
    <d v="2018-07-09T00:00:00"/>
    <x v="6"/>
    <x v="6"/>
    <x v="0"/>
    <s v="CAJA"/>
    <s v="ALIMENTACION DE EMPLEADOS CTA NUEVA"/>
    <s v="TRANSACCIONES DEL DIA 07/09/2018SPYRAL - GESTION ADMINISTRATIVA"/>
    <n v="24"/>
    <n v="0"/>
    <s v="SAN SEBASTIAN"/>
    <x v="2"/>
  </r>
  <r>
    <n v="97"/>
    <d v="2018-07-12T00:00:00"/>
    <x v="6"/>
    <x v="6"/>
    <x v="0"/>
    <s v="CAJA"/>
    <s v="ALIMENTACION DE EMPLEADOS CTA NUEVA"/>
    <s v="TRANSACCIONES DEL DIA 07/12/2018SPYRAL - GESTION ADMINISTRATIVA"/>
    <n v="16"/>
    <n v="0"/>
    <s v="SAN SEBASTIAN"/>
    <x v="2"/>
  </r>
  <r>
    <n v="97"/>
    <d v="2018-07-14T00:00:00"/>
    <x v="6"/>
    <x v="6"/>
    <x v="0"/>
    <s v="CAJA"/>
    <s v="ALIMENTACION DE EMPLEADOS CTA NUEVA"/>
    <s v="TRANSACCIONES DEL DIA 07/14/2018SPYRAL - GESTION ADMINISTRATIVA"/>
    <n v="16"/>
    <n v="0"/>
    <s v="SAN SEBASTIAN"/>
    <x v="2"/>
  </r>
  <r>
    <n v="97"/>
    <d v="2018-07-16T00:00:00"/>
    <x v="6"/>
    <x v="6"/>
    <x v="0"/>
    <s v="CAJA"/>
    <s v="ALIMENTACION DE EMPLEADOS CTA NUEVA"/>
    <s v="TRANSACCIONES DEL DIA 07/16/2018SPYRAL - GESTION ADMINISTRATIVA"/>
    <n v="56"/>
    <n v="0"/>
    <s v="SAN SEBASTIAN"/>
    <x v="2"/>
  </r>
  <r>
    <n v="97"/>
    <d v="2018-07-21T00:00:00"/>
    <x v="6"/>
    <x v="6"/>
    <x v="0"/>
    <s v="CAJA"/>
    <s v="ALIMENTACION DE EMPLEADOS CTA NUEVA"/>
    <s v="TRANSACCIONES DEL DIA 07/21/2018SPYRAL - GESTION ADMINISTRATIVA"/>
    <n v="40"/>
    <n v="0"/>
    <s v="SAN SEBASTIAN"/>
    <x v="2"/>
  </r>
  <r>
    <n v="97"/>
    <d v="2018-07-25T00:00:00"/>
    <x v="6"/>
    <x v="6"/>
    <x v="0"/>
    <s v="CAJA"/>
    <s v="ALIMENTACION DE EMPLEADOS CTA NUEVA"/>
    <s v="TRANSACCIONES DEL DIA 07/25/2018SPYRAL - GESTION ADMINISTRATIVA"/>
    <n v="24"/>
    <n v="0"/>
    <s v="SAN SEBASTIAN"/>
    <x v="2"/>
  </r>
  <r>
    <n v="97"/>
    <d v="2018-07-27T00:00:00"/>
    <x v="6"/>
    <x v="6"/>
    <x v="0"/>
    <s v="CAJA"/>
    <s v="ALIMENTACION DE EMPLEADOS CTA NUEVA"/>
    <s v="TRANSACCIONES DEL DIA 07/27/2018SPYRAL - GESTION ADMINISTRATIVA"/>
    <n v="24"/>
    <n v="0"/>
    <s v="SAN SEBASTIAN"/>
    <x v="2"/>
  </r>
  <r>
    <n v="97"/>
    <d v="2018-07-30T00:00:00"/>
    <x v="6"/>
    <x v="6"/>
    <x v="0"/>
    <s v="CAJA"/>
    <s v="ALIMENTACION DE EMPLEADOS CTA NUEVA"/>
    <s v="TRANSACCIONES DEL DIA 07/30/2018SPYRAL - GESTION ADMINISTRATIVA"/>
    <n v="56"/>
    <n v="0"/>
    <s v="SAN SEBASTIAN"/>
    <x v="2"/>
  </r>
  <r>
    <n v="97"/>
    <d v="2018-08-02T00:00:00"/>
    <x v="3"/>
    <x v="3"/>
    <x v="0"/>
    <s v="CAJA"/>
    <s v="ALIMENTACION DE EMPLEADOS CTA NUEVA"/>
    <s v="TRANSACCIONES DEL DIA 08/02/2018SPYRAL - GESTION ADMINISTRATIVA"/>
    <n v="56"/>
    <n v="0"/>
    <s v="SAN SEBASTIAN"/>
    <x v="2"/>
  </r>
  <r>
    <n v="97"/>
    <d v="2018-08-03T00:00:00"/>
    <x v="3"/>
    <x v="3"/>
    <x v="0"/>
    <s v="CAJA"/>
    <s v="ALIMENTACION DE EMPLEADOS CTA NUEVA"/>
    <s v="TRANSACCIONES DEL DIA 08/03/2018SPYRAL - GESTION ADMINISTRATIVA"/>
    <n v="8"/>
    <n v="0"/>
    <s v="SAN SEBASTIAN"/>
    <x v="2"/>
  </r>
  <r>
    <n v="97"/>
    <d v="2018-08-06T00:00:00"/>
    <x v="3"/>
    <x v="3"/>
    <x v="0"/>
    <s v="CAJA"/>
    <s v="ALIMENTACION DE EMPLEADOS CTA NUEVA"/>
    <s v="TRANSACCIONES DEL DIA 08/06/2018SPYRAL - GESTION ADMINISTRATIVA"/>
    <n v="24"/>
    <n v="0"/>
    <s v="SAN SEBASTIAN"/>
    <x v="2"/>
  </r>
  <r>
    <n v="97"/>
    <d v="2018-08-07T00:00:00"/>
    <x v="3"/>
    <x v="3"/>
    <x v="0"/>
    <s v="CAJA"/>
    <s v="ALIMENTACION DE EMPLEADOS CTA NUEVA"/>
    <s v="TRANSACCIONES DEL DIA 08/07/2018SPYRAL - GESTION ADMINISTRATIVA"/>
    <n v="16"/>
    <n v="0"/>
    <s v="SAN SEBASTIAN"/>
    <x v="2"/>
  </r>
  <r>
    <n v="97"/>
    <d v="2018-08-09T00:00:00"/>
    <x v="3"/>
    <x v="3"/>
    <x v="0"/>
    <s v="CAJA"/>
    <s v="ALIMENTACION DE EMPLEADOS CTA NUEVA"/>
    <s v="TRANSACCIONES DEL DIA 08/09/2018SPYRAL - GESTION ADMINISTRATIVA"/>
    <n v="16"/>
    <n v="0"/>
    <s v="SAN SEBASTIAN"/>
    <x v="2"/>
  </r>
  <r>
    <n v="97"/>
    <d v="2018-08-10T00:00:00"/>
    <x v="3"/>
    <x v="3"/>
    <x v="0"/>
    <s v="CAJA"/>
    <s v="ALIMENTACION DE EMPLEADOS CTA NUEVA"/>
    <s v="TRANSACCIONES DEL DIA 08/10/2018SPYRAL - GESTION ADMINISTRATIVA"/>
    <n v="24"/>
    <n v="0"/>
    <s v="SAN SEBASTIAN"/>
    <x v="2"/>
  </r>
  <r>
    <n v="97"/>
    <d v="2018-08-14T00:00:00"/>
    <x v="3"/>
    <x v="3"/>
    <x v="0"/>
    <s v="CAJA"/>
    <s v="ALIMENTACION DE EMPLEADOS CTA NUEVA"/>
    <s v="TRANSACCIONES DEL DIA 08/14/2018SPYRAL - GESTION ADMINISTRATIVA"/>
    <n v="32"/>
    <n v="0"/>
    <s v="SAN SEBASTIAN"/>
    <x v="2"/>
  </r>
  <r>
    <n v="97"/>
    <d v="2018-08-17T00:00:00"/>
    <x v="3"/>
    <x v="3"/>
    <x v="0"/>
    <s v="CAJA"/>
    <s v="ALIMENTACION DE EMPLEADOS CTA NUEVA"/>
    <s v="TRANSACCIONES DEL DIA 08/17/2018SPYRAL - GESTION ADMINISTRATIVA"/>
    <n v="8"/>
    <n v="0"/>
    <s v="SAN SEBASTIAN"/>
    <x v="2"/>
  </r>
  <r>
    <n v="97"/>
    <d v="2018-08-20T00:00:00"/>
    <x v="3"/>
    <x v="3"/>
    <x v="0"/>
    <s v="CAJA"/>
    <s v="ALIMENTACION DE EMPLEADOS CTA NUEVA"/>
    <s v="TRANSACCIONES DEL DIA 08/20/2018SPYRAL - GESTION ADMINISTRATIVA"/>
    <n v="112"/>
    <n v="0"/>
    <s v="SAN SEBASTIAN"/>
    <x v="2"/>
  </r>
  <r>
    <n v="97"/>
    <d v="2018-08-22T00:00:00"/>
    <x v="3"/>
    <x v="3"/>
    <x v="0"/>
    <s v="CAJA"/>
    <s v="ALIMENTACION DE EMPLEADOS CTA NUEVA"/>
    <s v="TRANSACCIONES DEL DIA 08/22/2018SPYRAL - GESTION ADMINISTRATIVA"/>
    <n v="8"/>
    <n v="0"/>
    <s v="SAN SEBASTIAN"/>
    <x v="2"/>
  </r>
  <r>
    <n v="97"/>
    <d v="2018-08-23T00:00:00"/>
    <x v="3"/>
    <x v="3"/>
    <x v="0"/>
    <s v="CAJA"/>
    <s v="ALIMENTACION DE EMPLEADOS CTA NUEVA"/>
    <s v="TRANSACCIONES DEL DIA 08/23/2018SPYRAL - GESTION ADMINISTRATIVA"/>
    <n v="16"/>
    <n v="0"/>
    <s v="SAN SEBASTIAN"/>
    <x v="2"/>
  </r>
  <r>
    <n v="97"/>
    <d v="2018-08-24T00:00:00"/>
    <x v="3"/>
    <x v="3"/>
    <x v="0"/>
    <s v="CAJA"/>
    <s v="ALIMENTACION DE EMPLEADOS CTA NUEVA"/>
    <s v="TRANSACCIONES DEL DIA 08/24/2018SPYRAL - GESTION ADMINISTRATIVA"/>
    <n v="32"/>
    <n v="0"/>
    <s v="SAN SEBASTIAN"/>
    <x v="2"/>
  </r>
  <r>
    <n v="97"/>
    <d v="2018-08-28T00:00:00"/>
    <x v="3"/>
    <x v="3"/>
    <x v="0"/>
    <s v="CAJA"/>
    <s v="ALIMENTACION DE EMPLEADOS CTA NUEVA"/>
    <s v="TRANSACCIONES DEL DIA 08/28/2018SPYRAL - GESTION ADMINISTRATIVA"/>
    <n v="16"/>
    <n v="0"/>
    <s v="SAN SEBASTIAN"/>
    <x v="2"/>
  </r>
  <r>
    <n v="97"/>
    <d v="2018-08-29T00:00:00"/>
    <x v="3"/>
    <x v="3"/>
    <x v="0"/>
    <s v="CAJA"/>
    <s v="ALIMENTACION DE EMPLEADOS CTA NUEVA"/>
    <s v="TRANSACCIONES DEL DIA 08/29/2018SPYRAL - GESTION ADMINISTRATIVA"/>
    <n v="8"/>
    <n v="0"/>
    <s v="SAN SEBASTIAN"/>
    <x v="2"/>
  </r>
  <r>
    <n v="97"/>
    <d v="2018-08-31T00:00:00"/>
    <x v="3"/>
    <x v="3"/>
    <x v="0"/>
    <s v="CAJA"/>
    <s v="ALIMENTACION DE EMPLEADOS CTA NUEVA"/>
    <s v="TRANSACCIONES DEL DIA 08/31/2018SPYRAL - GESTION ADMINISTRATIVA"/>
    <n v="16"/>
    <n v="0"/>
    <s v="SAN SEBASTIAN"/>
    <x v="2"/>
  </r>
  <r>
    <n v="97"/>
    <d v="2018-09-05T00:00:00"/>
    <x v="4"/>
    <x v="4"/>
    <x v="0"/>
    <s v="CAJA"/>
    <s v="ALIMENTACION DE EMPLEADOS CTA NUEVA"/>
    <s v="TRANSACCIONES DEL DIA 09/05/2018SPYRAL - GESTION ADMINISTRATIVA"/>
    <n v="64"/>
    <n v="0"/>
    <s v="SAN SEBASTIAN"/>
    <x v="2"/>
  </r>
  <r>
    <n v="97"/>
    <d v="2018-09-07T00:00:00"/>
    <x v="4"/>
    <x v="4"/>
    <x v="0"/>
    <s v="CAJA"/>
    <s v="ALIMENTACION DE EMPLEADOS CTA NUEVA"/>
    <s v="TRANSACCIONES DEL DIA 09/07/2018SPYRAL - GESTION ADMINISTRATIVA"/>
    <n v="32"/>
    <n v="0"/>
    <s v="SAN SEBASTIAN"/>
    <x v="2"/>
  </r>
  <r>
    <n v="97"/>
    <d v="2018-09-08T00:00:00"/>
    <x v="4"/>
    <x v="4"/>
    <x v="0"/>
    <s v="CAJA"/>
    <s v="ALIMENTACION DE EMPLEADOS CTA NUEVA"/>
    <s v="TRANSACCIONES DEL DIA 09/08/2018SPYRAL - GESTION ADMINISTRATIVA"/>
    <n v="16"/>
    <n v="0"/>
    <s v="SAN SEBASTIAN"/>
    <x v="2"/>
  </r>
  <r>
    <n v="97"/>
    <d v="2018-09-10T00:00:00"/>
    <x v="4"/>
    <x v="4"/>
    <x v="0"/>
    <s v="CAJA"/>
    <s v="ALIMENTACION DE EMPLEADOS CTA NUEVA"/>
    <s v="TRANSACCIONES DEL DIA 09/10/2018SPYRAL - GESTION ADMINISTRATIVA"/>
    <n v="32"/>
    <n v="0"/>
    <s v="SAN SEBASTIAN"/>
    <x v="2"/>
  </r>
  <r>
    <n v="97"/>
    <d v="2018-09-11T00:00:00"/>
    <x v="4"/>
    <x v="4"/>
    <x v="0"/>
    <s v="CAJA"/>
    <s v="ALIMENTACION DE EMPLEADOS CTA NUEVA"/>
    <s v="TRANSACCIONES DEL DIA 09/11/2018SPYRAL - GESTION ADMINISTRATIVA"/>
    <n v="16"/>
    <n v="0"/>
    <s v="SAN SEBASTIAN"/>
    <x v="2"/>
  </r>
  <r>
    <n v="97"/>
    <d v="2018-09-14T00:00:00"/>
    <x v="4"/>
    <x v="4"/>
    <x v="0"/>
    <s v="CAJA"/>
    <s v="ALIMENTACION DE EMPLEADOS CTA NUEVA"/>
    <s v="TRANSACCIONES DEL DIA 09/14/2018SPYRAL - GESTION ADMINISTRATIVA"/>
    <n v="32"/>
    <n v="0"/>
    <s v="SAN SEBASTIAN"/>
    <x v="2"/>
  </r>
  <r>
    <n v="97"/>
    <d v="2018-09-19T00:00:00"/>
    <x v="4"/>
    <x v="4"/>
    <x v="0"/>
    <s v="CAJA"/>
    <s v="ALIMENTACION DE EMPLEADOS CTA NUEVA"/>
    <s v="TRANSACCIONES DEL DIA 09/19/2018SPYRAL - GESTION ADMINISTRATIVA"/>
    <n v="48"/>
    <n v="0"/>
    <s v="SAN SEBASTIAN"/>
    <x v="2"/>
  </r>
  <r>
    <n v="97"/>
    <d v="2018-09-20T00:00:00"/>
    <x v="4"/>
    <x v="4"/>
    <x v="0"/>
    <s v="CAJA"/>
    <s v="ALIMENTACION DE EMPLEADOS CTA NUEVA"/>
    <s v="TRANSACCIONES DEL DIA 09/20/2018SPYRAL - GESTION ADMINISTRATIVA"/>
    <n v="24"/>
    <n v="0"/>
    <s v="SAN SEBASTIAN"/>
    <x v="2"/>
  </r>
  <r>
    <n v="97"/>
    <d v="2018-09-21T00:00:00"/>
    <x v="4"/>
    <x v="4"/>
    <x v="0"/>
    <s v="CAJA"/>
    <s v="ALIMENTACION DE EMPLEADOS CTA NUEVA"/>
    <s v="TRANSACCIONES DEL DIA 09/21/2018SPYRAL - GESTION ADMINISTRATIVA"/>
    <n v="8"/>
    <n v="0"/>
    <s v="SAN SEBASTIAN"/>
    <x v="2"/>
  </r>
  <r>
    <n v="97"/>
    <d v="2018-09-24T00:00:00"/>
    <x v="4"/>
    <x v="4"/>
    <x v="0"/>
    <s v="CAJA"/>
    <s v="ALIMENTACION DE EMPLEADOS CTA NUEVA"/>
    <s v="TRANSACCIONES DEL DIA 09/24/2018SPYRAL - GESTION ADMINISTRATIVA"/>
    <n v="8"/>
    <n v="0"/>
    <s v="SAN SEBASTIAN"/>
    <x v="2"/>
  </r>
  <r>
    <n v="97"/>
    <d v="2018-09-26T00:00:00"/>
    <x v="4"/>
    <x v="4"/>
    <x v="0"/>
    <s v="CAJA"/>
    <s v="ALIMENTACION DE EMPLEADOS CTA NUEVA"/>
    <s v="TRANSACCIONES DEL DIA 09/26/2018SPYRAL - GESTION ADMINISTRATIVA"/>
    <n v="24"/>
    <n v="0"/>
    <s v="SAN SEBASTIAN"/>
    <x v="2"/>
  </r>
  <r>
    <n v="97"/>
    <d v="2018-10-01T00:00:00"/>
    <x v="0"/>
    <x v="0"/>
    <x v="0"/>
    <s v="CAJA"/>
    <s v="ALIMENTACION DE EMPLEADOS CTA NUEVA"/>
    <s v="TRANSACCIONES DEL DIA 10/01/2018SPYRAL - GESTION ADMINISTRATIVA"/>
    <n v="16"/>
    <n v="0"/>
    <s v="SAN SEBASTIAN"/>
    <x v="2"/>
  </r>
  <r>
    <n v="97"/>
    <d v="2018-10-03T00:00:00"/>
    <x v="0"/>
    <x v="0"/>
    <x v="0"/>
    <s v="CAJA"/>
    <s v="ALIMENTACION DE EMPLEADOS CTA NUEVA"/>
    <s v="TRANSACCIONES DEL DIA 10/03/2018SPYRAL - GESTION ADMINISTRATIVA"/>
    <n v="80"/>
    <n v="0"/>
    <s v="SAN SEBASTIAN"/>
    <x v="2"/>
  </r>
  <r>
    <n v="97"/>
    <d v="2018-10-08T00:00:00"/>
    <x v="0"/>
    <x v="0"/>
    <x v="0"/>
    <s v="CAJA"/>
    <s v="ALIMENTACION DE EMPLEADOS CTA NUEVA"/>
    <s v="TRANSACCIONES DEL DIA 10/08/2018SPYRAL - GESTION ADMINISTRATIVA"/>
    <n v="64"/>
    <n v="0"/>
    <s v="SAN SEBASTIAN"/>
    <x v="2"/>
  </r>
  <r>
    <n v="97"/>
    <d v="2018-10-10T00:00:00"/>
    <x v="0"/>
    <x v="0"/>
    <x v="0"/>
    <s v="CAJA"/>
    <s v="ALIMENTACION DE EMPLEADOS CTA NUEVA"/>
    <s v="TRANSACCIONES DEL DIA 10/10/2018SPYRAL - GESTION ADMINISTRATIVA"/>
    <n v="16"/>
    <n v="0"/>
    <s v="SAN SEBASTIAN"/>
    <x v="2"/>
  </r>
  <r>
    <n v="97"/>
    <d v="2018-10-12T00:00:00"/>
    <x v="0"/>
    <x v="0"/>
    <x v="0"/>
    <s v="CAJA"/>
    <s v="ALIMENTACION DE EMPLEADOS CTA NUEVA"/>
    <s v="TRANSACCIONES DEL DIA 10/12/2018SPYRAL - GESTION ADMINISTRATIVA"/>
    <n v="24"/>
    <n v="0"/>
    <s v="SAN SEBASTIAN"/>
    <x v="2"/>
  </r>
  <r>
    <n v="97"/>
    <d v="2018-10-15T00:00:00"/>
    <x v="0"/>
    <x v="0"/>
    <x v="0"/>
    <s v="CAJA"/>
    <s v="ALIMENTACION DE EMPLEADOS CTA NUEVA"/>
    <s v="TRANSACCIONES DEL DIA 10/15/2018SPYRAL - GESTION ADMINISTRATIVA"/>
    <n v="32"/>
    <n v="0"/>
    <s v="SAN SEBASTIAN"/>
    <x v="2"/>
  </r>
  <r>
    <n v="97"/>
    <d v="2018-10-17T00:00:00"/>
    <x v="0"/>
    <x v="0"/>
    <x v="0"/>
    <s v="CAJA"/>
    <s v="ALIMENTACION DE EMPLEADOS CTA NUEVA"/>
    <s v="TRANSACCIONES DEL DIA 10/17/2018SPYRAL - GESTION ADMINISTRATIVA"/>
    <n v="56"/>
    <n v="0"/>
    <s v="SAN SEBASTIAN"/>
    <x v="2"/>
  </r>
  <r>
    <n v="97"/>
    <d v="2018-10-18T00:00:00"/>
    <x v="0"/>
    <x v="0"/>
    <x v="0"/>
    <s v="CAJA"/>
    <s v="ALIMENTACION DE EMPLEADOS CTA NUEVA"/>
    <s v="TRANSACCIONES DEL DIA 10/18/2018SPYRAL - GESTION ADMINISTRATIVA"/>
    <n v="40"/>
    <n v="0"/>
    <s v="SAN SEBASTIAN"/>
    <x v="2"/>
  </r>
  <r>
    <n v="97"/>
    <d v="2018-10-19T00:00:00"/>
    <x v="0"/>
    <x v="0"/>
    <x v="0"/>
    <s v="CAJA"/>
    <s v="ALIMENTACION DE EMPLEADOS CTA NUEVA"/>
    <s v="TRANSACCIONES DEL DIA 10/19/2018SPYRAL - GESTION ADMINISTRATIVA"/>
    <n v="16"/>
    <n v="0"/>
    <s v="SAN SEBASTIAN"/>
    <x v="2"/>
  </r>
  <r>
    <n v="97"/>
    <d v="2018-10-22T00:00:00"/>
    <x v="0"/>
    <x v="0"/>
    <x v="0"/>
    <s v="CAJA"/>
    <s v="ALIMENTACION DE EMPLEADOS CTA NUEVA"/>
    <s v="TRANSACCIONES DEL DIA 10/22/2018SPYRAL - GESTION ADMINISTRATIVA"/>
    <n v="24"/>
    <n v="0"/>
    <s v="SAN SEBASTIAN"/>
    <x v="2"/>
  </r>
  <r>
    <n v="97"/>
    <d v="2018-10-24T00:00:00"/>
    <x v="0"/>
    <x v="0"/>
    <x v="0"/>
    <s v="CAJA"/>
    <s v="ALIMENTACION DE EMPLEADOS CTA NUEVA"/>
    <s v="TRANSACCIONES DEL DIA 10/24/2018SPYRAL - GESTION ADMINISTRATIVA"/>
    <n v="16"/>
    <n v="0"/>
    <s v="SAN SEBASTIAN"/>
    <x v="2"/>
  </r>
  <r>
    <n v="97"/>
    <d v="2018-10-26T00:00:00"/>
    <x v="0"/>
    <x v="0"/>
    <x v="0"/>
    <s v="CAJA"/>
    <s v="ALIMENTACION DE EMPLEADOS CTA NUEVA"/>
    <s v="TRANSACCIONES DEL DIA 10/26/2018SPYRAL - GESTION ADMINISTRATIVA"/>
    <n v="24"/>
    <n v="0"/>
    <s v="SAN SEBASTIAN"/>
    <x v="2"/>
  </r>
  <r>
    <n v="97"/>
    <d v="2018-10-29T00:00:00"/>
    <x v="0"/>
    <x v="0"/>
    <x v="0"/>
    <s v="CAJA"/>
    <s v="ALIMENTACION DE EMPLEADOS CTA NUEVA"/>
    <s v="TRANSACCIONES DEL DIA 10/29/2018SPYRAL - GESTION ADMINISTRATIVA"/>
    <n v="24"/>
    <n v="0"/>
    <s v="SAN SEBASTIAN"/>
    <x v="2"/>
  </r>
  <r>
    <n v="97"/>
    <d v="2018-11-02T00:00:00"/>
    <x v="5"/>
    <x v="5"/>
    <x v="0"/>
    <s v="CAJA"/>
    <s v="ALIMENTACION DE EMPLEADOS CTA NUEVA"/>
    <s v="TRANSACCIONES DEL DIA 11/02/2018SPYRAL - GESTION ADMINISTRATIVA"/>
    <n v="88"/>
    <n v="0"/>
    <s v="SAN SEBASTIAN"/>
    <x v="2"/>
  </r>
  <r>
    <n v="97"/>
    <d v="2018-11-06T00:00:00"/>
    <x v="5"/>
    <x v="5"/>
    <x v="0"/>
    <s v="CAJA"/>
    <s v="ALIMENTACION DE EMPLEADOS CTA NUEVA"/>
    <s v="TRANSACCIONES DEL DIA 11/06/2018SPYRAL - GESTION ADMINISTRATIVA"/>
    <n v="32"/>
    <n v="0"/>
    <s v="SAN SEBASTIAN"/>
    <x v="2"/>
  </r>
  <r>
    <n v="97"/>
    <d v="2018-11-09T00:00:00"/>
    <x v="5"/>
    <x v="5"/>
    <x v="0"/>
    <s v="CAJA"/>
    <s v="ALIMENTACION DE EMPLEADOS CTA NUEVA"/>
    <s v="TRANSACCIONES DEL DIA 11/09/2018SPYRAL - GESTION ADMINISTRATIVA"/>
    <n v="40"/>
    <n v="0"/>
    <s v="SAN SEBASTIAN"/>
    <x v="2"/>
  </r>
  <r>
    <n v="97"/>
    <d v="2018-11-12T00:00:00"/>
    <x v="5"/>
    <x v="5"/>
    <x v="0"/>
    <s v="CAJA"/>
    <s v="ALIMENTACION DE EMPLEADOS CTA NUEVA"/>
    <s v="TRANSACCIONES DEL DIA 11/12/2018SPYRAL - GESTION ADMINISTRATIVA"/>
    <n v="16"/>
    <n v="0"/>
    <s v="SAN SEBASTIAN"/>
    <x v="2"/>
  </r>
  <r>
    <n v="97"/>
    <d v="2018-11-13T00:00:00"/>
    <x v="5"/>
    <x v="5"/>
    <x v="0"/>
    <s v="CAJA"/>
    <s v="ALIMENTACION DE EMPLEADOS CTA NUEVA"/>
    <s v="TRANSACCIONES DEL DIA 11/13/2018SPYRAL - GESTION ADMINISTRATIVA"/>
    <n v="16"/>
    <n v="0"/>
    <s v="SAN SEBASTIAN"/>
    <x v="2"/>
  </r>
  <r>
    <n v="97"/>
    <d v="2018-11-14T00:00:00"/>
    <x v="5"/>
    <x v="5"/>
    <x v="0"/>
    <s v="CAJA"/>
    <s v="ALIMENTACION DE EMPLEADOS CTA NUEVA"/>
    <s v="TRANSACCIONES DEL DIA 11/14/2018SPYRAL - GESTION ADMINISTRATIVA"/>
    <n v="16"/>
    <n v="0"/>
    <s v="SAN SEBASTIAN"/>
    <x v="2"/>
  </r>
  <r>
    <n v="97"/>
    <d v="2018-11-16T00:00:00"/>
    <x v="5"/>
    <x v="5"/>
    <x v="0"/>
    <s v="CAJA"/>
    <s v="ALIMENTACION DE EMPLEADOS CTA NUEVA"/>
    <s v="TRANSACCIONES DEL DIA 11/16/2018SPYRAL - GESTION ADMINISTRATIVA"/>
    <n v="8"/>
    <n v="0"/>
    <s v="SAN SEBASTIAN"/>
    <x v="2"/>
  </r>
  <r>
    <n v="97"/>
    <d v="2018-11-19T00:00:00"/>
    <x v="5"/>
    <x v="5"/>
    <x v="0"/>
    <s v="CAJA"/>
    <s v="ALIMENTACION DE EMPLEADOS CTA NUEVA"/>
    <s v="TRANSACCIONES DEL DIA 11/19/2018SPYRAL - GESTION ADMINISTRATIVA"/>
    <n v="112"/>
    <n v="0"/>
    <s v="SAN SEBASTIAN"/>
    <x v="2"/>
  </r>
  <r>
    <n v="97"/>
    <d v="2018-11-20T00:00:00"/>
    <x v="5"/>
    <x v="5"/>
    <x v="0"/>
    <s v="CAJA"/>
    <s v="ALIMENTACION DE EMPLEADOS CTA NUEVA"/>
    <s v="TRANSACCIONES DEL DIA 11/20/2018SPYRAL - GESTION ADMINISTRATIVA"/>
    <n v="24"/>
    <n v="0"/>
    <s v="SAN SEBASTIAN"/>
    <x v="2"/>
  </r>
  <r>
    <n v="97"/>
    <d v="2018-11-21T00:00:00"/>
    <x v="5"/>
    <x v="5"/>
    <x v="0"/>
    <s v="CAJA"/>
    <s v="ALIMENTACION DE EMPLEADOS CTA NUEVA"/>
    <s v="TRANSACCIONES DEL DIA 11/21/2018SPYRAL - GESTION ADMINISTRATIVA"/>
    <n v="8"/>
    <n v="0"/>
    <s v="SAN SEBASTIAN"/>
    <x v="2"/>
  </r>
  <r>
    <n v="97"/>
    <d v="2018-11-22T00:00:00"/>
    <x v="5"/>
    <x v="5"/>
    <x v="0"/>
    <s v="CAJA"/>
    <s v="ALIMENTACION DE EMPLEADOS CTA NUEVA"/>
    <s v="TRANSACCIONES DEL DIA 11/22/2018SPYRAL - GESTION ADMINISTRATIVA"/>
    <n v="16"/>
    <n v="0"/>
    <s v="SAN SEBASTIAN"/>
    <x v="2"/>
  </r>
  <r>
    <n v="97"/>
    <d v="2018-11-26T00:00:00"/>
    <x v="5"/>
    <x v="5"/>
    <x v="0"/>
    <s v="CAJA"/>
    <s v="ALIMENTACION DE EMPLEADOS CTA NUEVA"/>
    <s v="TRANSACCIONES DEL DIA 11/26/2018SPYRAL - GESTION ADMINISTRATIVA"/>
    <n v="24"/>
    <n v="0"/>
    <s v="SAN SEBASTIAN"/>
    <x v="2"/>
  </r>
  <r>
    <n v="97"/>
    <d v="2018-11-27T00:00:00"/>
    <x v="5"/>
    <x v="5"/>
    <x v="0"/>
    <s v="CAJA"/>
    <s v="ALIMENTACION DE EMPLEADOS CTA NUEVA"/>
    <s v="TRANSACCIONES DEL DIA 11/27/2018SPYRAL - GESTION ADMINISTRATIVA"/>
    <n v="16"/>
    <n v="0"/>
    <s v="SAN SEBASTIAN"/>
    <x v="2"/>
  </r>
  <r>
    <n v="97"/>
    <d v="2018-11-29T00:00:00"/>
    <x v="5"/>
    <x v="5"/>
    <x v="0"/>
    <s v="CAJA"/>
    <s v="ALIMENTACION DE EMPLEADOS CTA NUEVA"/>
    <s v="TRANSACCIONES DEL DIA 11/29/2018SPYRAL - GESTION ADMINISTRATIVA"/>
    <n v="24"/>
    <n v="0"/>
    <s v="SAN SEBASTIAN"/>
    <x v="2"/>
  </r>
  <r>
    <n v="97"/>
    <d v="2018-12-04T00:00:00"/>
    <x v="1"/>
    <x v="1"/>
    <x v="0"/>
    <s v="CAJA"/>
    <s v="ALIMENTACION DE EMPLEADOS CTA NUEVA"/>
    <s v="TRANSACCIONES DEL DIA 12/04/2018SPYRAL - GESTION ADMINISTRATIVA"/>
    <n v="64"/>
    <n v="0"/>
    <s v="SAN SEBASTIAN"/>
    <x v="2"/>
  </r>
  <r>
    <n v="97"/>
    <d v="2018-12-06T00:00:00"/>
    <x v="1"/>
    <x v="1"/>
    <x v="0"/>
    <s v="CAJA"/>
    <s v="ALIMENTACION DE EMPLEADOS CTA NUEVA"/>
    <s v="TRANSACCIONES DEL DIA 12/06/2018SPYRAL - GESTION ADMINISTRATIVA"/>
    <n v="8"/>
    <n v="0"/>
    <s v="SAN SEBASTIAN"/>
    <x v="2"/>
  </r>
  <r>
    <n v="97"/>
    <d v="2018-12-11T00:00:00"/>
    <x v="1"/>
    <x v="1"/>
    <x v="0"/>
    <s v="CAJA"/>
    <s v="ALIMENTACION DE EMPLEADOS CTA NUEVA"/>
    <s v="TRANSACCIONES DEL DIA 12/11/2018SPYRAL - GESTION ADMINISTRATIVA"/>
    <n v="24"/>
    <n v="0"/>
    <s v="SAN SEBASTIAN"/>
    <x v="2"/>
  </r>
  <r>
    <n v="97"/>
    <d v="2018-12-12T00:00:00"/>
    <x v="1"/>
    <x v="1"/>
    <x v="0"/>
    <s v="CAJA"/>
    <s v="ALIMENTACION DE EMPLEADOS CTA NUEVA"/>
    <s v="TRANSACCIONES DEL DIA 12/12/2018SPYRAL - GESTION ADMINISTRATIVA"/>
    <n v="40"/>
    <n v="0"/>
    <s v="SAN SEBASTIAN"/>
    <x v="2"/>
  </r>
  <r>
    <n v="97"/>
    <d v="2018-12-13T00:00:00"/>
    <x v="1"/>
    <x v="1"/>
    <x v="0"/>
    <s v="CAJA"/>
    <s v="ALIMENTACION DE EMPLEADOS CTA NUEVA"/>
    <s v="TRANSACCIONES DEL DIA 12/13/2018SPYRAL - GESTION ADMINISTRATIVA"/>
    <n v="24"/>
    <n v="0"/>
    <s v="SAN SEBASTIAN"/>
    <x v="2"/>
  </r>
  <r>
    <n v="97"/>
    <d v="2018-12-17T00:00:00"/>
    <x v="1"/>
    <x v="1"/>
    <x v="0"/>
    <s v="CAJA"/>
    <s v="ALIMENTACION DE EMPLEADOS CTA NUEVA"/>
    <s v="TRANSACCIONES DEL DIA 12/17/2018SPYRAL - GESTION ADMINISTRATIVA"/>
    <n v="72"/>
    <n v="0"/>
    <s v="SAN SEBASTIAN"/>
    <x v="2"/>
  </r>
  <r>
    <n v="97"/>
    <d v="2018-12-19T00:00:00"/>
    <x v="1"/>
    <x v="1"/>
    <x v="0"/>
    <s v="CAJA"/>
    <s v="ALIMENTACION DE EMPLEADOS CTA NUEVA"/>
    <s v="TRANSACCIONES DEL DIA 12/19/2018SPYRAL - GESTION ADMINISTRATIVA"/>
    <n v="8"/>
    <n v="0"/>
    <s v="SAN SEBASTIAN"/>
    <x v="2"/>
  </r>
  <r>
    <n v="97"/>
    <d v="2018-12-21T00:00:00"/>
    <x v="1"/>
    <x v="1"/>
    <x v="0"/>
    <s v="CAJA"/>
    <s v="ALIMENTACION DE EMPLEADOS CTA NUEVA"/>
    <s v="TRANSACCIONES DEL DIA 12/21/2018SPYRAL - GESTION ADMINISTRATIVA"/>
    <n v="16"/>
    <n v="0"/>
    <s v="SAN SEBASTIAN"/>
    <x v="2"/>
  </r>
  <r>
    <n v="97"/>
    <d v="2018-12-24T00:00:00"/>
    <x v="1"/>
    <x v="1"/>
    <x v="0"/>
    <s v="CAJA"/>
    <s v="ALIMENTACION DE EMPLEADOS CTA NUEVA"/>
    <s v="TRANSACCIONES DEL DIA 12/24/2018SPYRAL - GESTION ADMINISTRATIVA"/>
    <n v="24"/>
    <n v="0"/>
    <s v="SAN SEBASTIAN"/>
    <x v="2"/>
  </r>
  <r>
    <n v="97"/>
    <d v="2018-12-31T00:00:00"/>
    <x v="1"/>
    <x v="1"/>
    <x v="0"/>
    <s v="CAJA"/>
    <s v="CIERRE DE ANIO FISCAL"/>
    <s v="CIERRE_DE_CTAS_NOMINALES"/>
    <n v="0"/>
    <n v="3872"/>
    <s v="SAN SEBASTIAN"/>
    <x v="2"/>
  </r>
  <r>
    <n v="97"/>
    <d v="2018-06-13T00:00:00"/>
    <x v="2"/>
    <x v="2"/>
    <x v="0"/>
    <s v="SERVICIOS PERSONALES"/>
    <s v="ALIMENTACION DE EMPLEADOS CTA NUEVA"/>
    <s v="TRANSACCIONES DEL DIA 06/13/2018SPYRAL - GESTION ADMINISTRATIVA"/>
    <n v="8"/>
    <n v="0"/>
    <s v="SAN SEBASTIAN"/>
    <x v="2"/>
  </r>
  <r>
    <n v="97"/>
    <d v="2018-06-15T00:00:00"/>
    <x v="2"/>
    <x v="2"/>
    <x v="0"/>
    <s v="SERVICIOS PERSONALES"/>
    <s v="ALIMENTACION DE EMPLEADOS CTA NUEVA"/>
    <s v="TRANSACCIONES DEL DIA 06/15/2018SPYRAL - GESTION ADMINISTRATIVA"/>
    <n v="8"/>
    <n v="0"/>
    <s v="SAN SEBASTIAN"/>
    <x v="2"/>
  </r>
  <r>
    <n v="97"/>
    <d v="2018-06-21T00:00:00"/>
    <x v="2"/>
    <x v="2"/>
    <x v="0"/>
    <s v="SERVICIOS PERSONALES"/>
    <s v="ALIMENTACION DE EMPLEADOS CTA NUEVA"/>
    <s v="TRANSACCIONES DEL DIA 06/21/2018SPYRAL - GESTION ADMINISTRATIVA"/>
    <n v="8"/>
    <n v="0"/>
    <s v="SAN SEBASTIAN"/>
    <x v="2"/>
  </r>
  <r>
    <n v="97"/>
    <d v="2018-06-25T00:00:00"/>
    <x v="2"/>
    <x v="2"/>
    <x v="0"/>
    <s v="SERVICIOS PERSONALES"/>
    <s v="ALIMENTACION DE EMPLEADOS CTA NUEVA"/>
    <s v="TRANSACCIONES DEL DIA 06/25/2018SPYRAL - GESTION ADMINISTRATIVA"/>
    <n v="8"/>
    <n v="0"/>
    <s v="SAN SEBASTIAN"/>
    <x v="2"/>
  </r>
  <r>
    <n v="97"/>
    <d v="2018-06-26T00:00:00"/>
    <x v="2"/>
    <x v="2"/>
    <x v="0"/>
    <s v="SERVICIOS PERSONALES"/>
    <s v="ALIMENTACION DE EMPLEADOS CTA NUEVA"/>
    <s v="TRANSACCIONES DEL DIA 06/26/2018SPYRAL - GESTION ADMINISTRATIVA"/>
    <n v="8"/>
    <n v="0"/>
    <s v="SAN SEBASTIAN"/>
    <x v="2"/>
  </r>
  <r>
    <n v="97"/>
    <d v="2018-07-12T00:00:00"/>
    <x v="6"/>
    <x v="6"/>
    <x v="0"/>
    <s v="SERVICIOS PERSONALES"/>
    <s v="ALIMENTACION DE EMPLEADOS CTA NUEVA"/>
    <s v="TRANSACCIONES DEL DIA 07/12/2018SPYRAL - GESTION ADMINISTRATIVA"/>
    <n v="8"/>
    <n v="0"/>
    <s v="SAN SEBASTIAN"/>
    <x v="2"/>
  </r>
  <r>
    <n v="97"/>
    <d v="2018-07-21T00:00:00"/>
    <x v="6"/>
    <x v="6"/>
    <x v="0"/>
    <s v="SERVICIOS PERSONALES"/>
    <s v="ALIMENTACION DE EMPLEADOS CTA NUEVA"/>
    <s v="TRANSACCIONES DEL DIA 07/21/2018SPYRAL - GESTION ADMINISTRATIVA"/>
    <n v="8"/>
    <n v="0"/>
    <s v="SAN SEBASTIAN"/>
    <x v="2"/>
  </r>
  <r>
    <n v="97"/>
    <d v="2018-07-27T00:00:00"/>
    <x v="6"/>
    <x v="6"/>
    <x v="0"/>
    <s v="SERVICIOS PERSONALES"/>
    <s v="ALIMENTACION DE EMPLEADOS CTA NUEVA"/>
    <s v="TRANSACCIONES DEL DIA 07/27/2018SPYRAL - GESTION ADMINISTRATIVA"/>
    <n v="8"/>
    <n v="0"/>
    <s v="SAN SEBASTIAN"/>
    <x v="2"/>
  </r>
  <r>
    <n v="97"/>
    <d v="2018-07-30T00:00:00"/>
    <x v="6"/>
    <x v="6"/>
    <x v="0"/>
    <s v="SERVICIOS PERSONALES"/>
    <s v="ALIMENTACION DE EMPLEADOS CTA NUEVA"/>
    <s v="TRANSACCIONES DEL DIA 07/30/2018SPYRAL - GESTION ADMINISTRATIVA"/>
    <n v="24"/>
    <n v="0"/>
    <s v="SAN SEBASTIAN"/>
    <x v="2"/>
  </r>
  <r>
    <n v="97"/>
    <d v="2018-08-03T00:00:00"/>
    <x v="3"/>
    <x v="3"/>
    <x v="0"/>
    <s v="SERVICIOS PERSONALES"/>
    <s v="ALIMENTACION DE EMPLEADOS CTA NUEVA"/>
    <s v="TRANSACCIONES DEL DIA 08/03/2018SPYRAL - GESTION ADMINISTRATIVA"/>
    <n v="8"/>
    <n v="0"/>
    <s v="SAN SEBASTIAN"/>
    <x v="2"/>
  </r>
  <r>
    <n v="97"/>
    <d v="2018-08-07T00:00:00"/>
    <x v="3"/>
    <x v="3"/>
    <x v="0"/>
    <s v="SERVICIOS PERSONALES"/>
    <s v="ALIMENTACION DE EMPLEADOS CTA NUEVA"/>
    <s v="TRANSACCIONES DEL DIA 08/07/2018SPYRAL - GESTION ADMINISTRATIVA"/>
    <n v="8"/>
    <n v="0"/>
    <s v="SAN SEBASTIAN"/>
    <x v="2"/>
  </r>
  <r>
    <n v="97"/>
    <d v="2018-08-23T00:00:00"/>
    <x v="3"/>
    <x v="3"/>
    <x v="0"/>
    <s v="SERVICIOS PERSONALES"/>
    <s v="ALIMENTACION DE EMPLEADOS CTA NUEVA"/>
    <s v="TRANSACCIONES DEL DIA 08/23/2018SPYRAL - GESTION ADMINISTRATIVA"/>
    <n v="8"/>
    <n v="0"/>
    <s v="SAN SEBASTIAN"/>
    <x v="2"/>
  </r>
  <r>
    <n v="97"/>
    <d v="2018-08-24T00:00:00"/>
    <x v="3"/>
    <x v="3"/>
    <x v="0"/>
    <s v="SERVICIOS PERSONALES"/>
    <s v="ALIMENTACION DE EMPLEADOS CTA NUEVA"/>
    <s v="TRANSACCIONES DEL DIA 08/24/2018SPYRAL - GESTION ADMINISTRATIVA"/>
    <n v="8"/>
    <n v="0"/>
    <s v="SAN SEBASTIAN"/>
    <x v="2"/>
  </r>
  <r>
    <n v="97"/>
    <d v="2018-09-20T00:00:00"/>
    <x v="4"/>
    <x v="4"/>
    <x v="0"/>
    <s v="SERVICIOS PERSONALES"/>
    <s v="ALIMENTACION DE EMPLEADOS CTA NUEVA"/>
    <s v="TRANSACCIONES DEL DIA 09/20/2018SPYRAL - GESTION ADMINISTRATIVA"/>
    <n v="8"/>
    <n v="0"/>
    <s v="SAN SEBASTIAN"/>
    <x v="2"/>
  </r>
  <r>
    <n v="97"/>
    <d v="2018-10-01T00:00:00"/>
    <x v="0"/>
    <x v="0"/>
    <x v="0"/>
    <s v="SERVICIOS PERSONALES"/>
    <s v="ALIMENTACION DE EMPLEADOS CTA NUEVA"/>
    <s v="TRANSACCIONES DEL DIA 10/01/2018SPYRAL - GESTION ADMINISTRATIVA"/>
    <n v="8"/>
    <n v="0"/>
    <s v="SAN SEBASTIAN"/>
    <x v="2"/>
  </r>
  <r>
    <n v="97"/>
    <d v="2018-10-03T00:00:00"/>
    <x v="0"/>
    <x v="0"/>
    <x v="0"/>
    <s v="SERVICIOS PERSONALES"/>
    <s v="ALIMENTACION DE EMPLEADOS CTA NUEVA"/>
    <s v="TRANSACCIONES DEL DIA 10/03/2018SPYRAL - GESTION ADMINISTRATIVA"/>
    <n v="8"/>
    <n v="0"/>
    <s v="SAN SEBASTIAN"/>
    <x v="2"/>
  </r>
  <r>
    <n v="97"/>
    <d v="2018-10-15T00:00:00"/>
    <x v="0"/>
    <x v="0"/>
    <x v="0"/>
    <s v="SERVICIOS PERSONALES"/>
    <s v="ALIMENTACION DE EMPLEADOS CTA NUEVA"/>
    <s v="TRANSACCIONES DEL DIA 10/15/2018SPYRAL - GESTION ADMINISTRATIVA"/>
    <n v="8"/>
    <n v="0"/>
    <s v="SAN SEBASTIAN"/>
    <x v="2"/>
  </r>
  <r>
    <n v="97"/>
    <d v="2018-10-24T00:00:00"/>
    <x v="0"/>
    <x v="0"/>
    <x v="0"/>
    <s v="SERVICIOS PERSONALES"/>
    <s v="ALIMENTACION DE EMPLEADOS CTA NUEVA"/>
    <s v="TRANSACCIONES DEL DIA 10/24/2018SPYRAL - GESTION ADMINISTRATIVA"/>
    <n v="8"/>
    <n v="0"/>
    <s v="SAN SEBASTIAN"/>
    <x v="2"/>
  </r>
  <r>
    <n v="97"/>
    <d v="2018-11-02T00:00:00"/>
    <x v="5"/>
    <x v="5"/>
    <x v="0"/>
    <s v="SERVICIOS PERSONALES"/>
    <s v="ALIMENTACION DE EMPLEADOS CTA NUEVA"/>
    <s v="TRANSACCIONES DEL DIA 11/02/2018SPYRAL - GESTION ADMINISTRATIVA"/>
    <n v="8"/>
    <n v="0"/>
    <s v="SAN SEBASTIAN"/>
    <x v="2"/>
  </r>
  <r>
    <n v="97"/>
    <d v="2018-11-06T00:00:00"/>
    <x v="5"/>
    <x v="5"/>
    <x v="0"/>
    <s v="SERVICIOS PERSONALES"/>
    <s v="ALIMENTACION DE EMPLEADOS CTA NUEVA"/>
    <s v="TRANSACCIONES DEL DIA 11/06/2018SPYRAL - GESTION ADMINISTRATIVA"/>
    <n v="8"/>
    <n v="0"/>
    <s v="SAN SEBASTIAN"/>
    <x v="2"/>
  </r>
  <r>
    <n v="97"/>
    <d v="2018-11-13T00:00:00"/>
    <x v="5"/>
    <x v="5"/>
    <x v="0"/>
    <s v="SERVICIOS PERSONALES"/>
    <s v="ALIMENTACION DE EMPLEADOS CTA NUEVA"/>
    <s v="TRANSACCIONES DEL DIA 11/13/2018SPYRAL - GESTION ADMINISTRATIVA"/>
    <n v="8"/>
    <n v="0"/>
    <s v="SAN SEBASTIAN"/>
    <x v="2"/>
  </r>
  <r>
    <n v="97"/>
    <d v="2018-11-26T00:00:00"/>
    <x v="5"/>
    <x v="5"/>
    <x v="0"/>
    <s v="SERVICIOS PERSONALES"/>
    <s v="ALIMENTACION DE EMPLEADOS CTA NUEVA"/>
    <s v="TRANSACCIONES DEL DIA 11/26/2018SPYRAL - GESTION ADMINISTRATIVA"/>
    <n v="8"/>
    <n v="0"/>
    <s v="SAN SEBASTIAN"/>
    <x v="2"/>
  </r>
  <r>
    <n v="97"/>
    <d v="2018-12-04T00:00:00"/>
    <x v="1"/>
    <x v="1"/>
    <x v="0"/>
    <s v="SERVICIOS PERSONALES"/>
    <s v="ALIMENTACION DE EMPLEADOS CTA NUEVA"/>
    <s v="TRANSACCIONES DEL DIA 12/04/2018SPYRAL - GESTION ADMINISTRATIVA"/>
    <n v="16"/>
    <n v="0"/>
    <s v="SAN SEBASTIAN"/>
    <x v="2"/>
  </r>
  <r>
    <n v="97"/>
    <d v="2018-12-31T00:00:00"/>
    <x v="1"/>
    <x v="1"/>
    <x v="0"/>
    <s v="SERVICIOS PERSONALES"/>
    <s v="CIERRE DE ANIO FISCAL"/>
    <s v="CIERRE_DE_CTAS_NOMINALES"/>
    <n v="0"/>
    <n v="240"/>
    <s v="SAN SEBASTIAN"/>
    <x v="2"/>
  </r>
  <r>
    <n v="98"/>
    <d v="2018-11-19T00:00:00"/>
    <x v="5"/>
    <x v="5"/>
    <x v="0"/>
    <s v="ADMINISTRACION DE SUCURSALES"/>
    <s v="ALIMENTACION DE EMPLEADOS CTA NUEVA"/>
    <s v="TRANSACCIONES DEL DIA 11/19/2018SPYRAL - GESTION ADMINISTRATIVA"/>
    <n v="30"/>
    <n v="0"/>
    <s v="SANTIAGO INTERAMERICANA"/>
    <x v="2"/>
  </r>
  <r>
    <n v="98"/>
    <d v="2018-12-31T00:00:00"/>
    <x v="1"/>
    <x v="1"/>
    <x v="0"/>
    <s v="ADMINISTRACION DE SUCURSALES"/>
    <s v="CIERRE DE ANIO FISCAL"/>
    <s v="CIERRE_DE_CTAS_NOMINALES"/>
    <n v="0"/>
    <n v="30"/>
    <s v="SANTIAGO INTERAMERICANA"/>
    <x v="2"/>
  </r>
  <r>
    <n v="101"/>
    <d v="2018-07-17T00:00:00"/>
    <x v="6"/>
    <x v="6"/>
    <x v="0"/>
    <s v="CAJA"/>
    <s v="ALIMENTACION DE EMPLEADOS CTA NUEVA"/>
    <s v="TRANSACCIONES DEL DIA 07/17/2018SPYRAL - GESTION ADMINISTRATIVA"/>
    <n v="8"/>
    <n v="0"/>
    <s v="VILLA ZAITA"/>
    <x v="2"/>
  </r>
  <r>
    <n v="101"/>
    <d v="2018-12-31T00:00:00"/>
    <x v="1"/>
    <x v="1"/>
    <x v="0"/>
    <s v="CAJA"/>
    <s v="CIERRE DE ANIO FISCAL"/>
    <s v="CIERRE_DE_CTAS_NOMINALES"/>
    <n v="0"/>
    <n v="8"/>
    <s v="VILLA ZAITA"/>
    <x v="2"/>
  </r>
  <r>
    <n v="103"/>
    <d v="2018-07-12T00:00:00"/>
    <x v="6"/>
    <x v="6"/>
    <x v="0"/>
    <s v="ADMINISTRACION DE SUCURSALES"/>
    <s v="NC ALIMENTACION DE EMPLEADOS NVA"/>
    <s v="TRANSACCIONES DEL DIA 07/12/2018SPYRAL - GESTION ADMINISTRATIVA"/>
    <n v="27.24"/>
    <n v="0"/>
    <s v="TOWN CENTER COSTA DEL ESTE"/>
    <x v="2"/>
  </r>
  <r>
    <n v="103"/>
    <d v="2018-11-06T00:00:00"/>
    <x v="5"/>
    <x v="5"/>
    <x v="0"/>
    <s v="ADMINISTRACION DE SUCURSALES"/>
    <s v="NC ALIMENTACION DE EMPLEADOS NVA"/>
    <s v="TRANSACCIONES DEL DIA 11/06/2018SPYRAL - GESTION ADMINISTRATIVA"/>
    <n v="28.5"/>
    <n v="0"/>
    <s v="TOWN CENTER COSTA DEL ESTE"/>
    <x v="2"/>
  </r>
  <r>
    <n v="103"/>
    <d v="2018-12-31T00:00:00"/>
    <x v="1"/>
    <x v="1"/>
    <x v="0"/>
    <s v="ADMINISTRACION DE SUCURSALES"/>
    <s v="CIERRE DE ANIO FISCAL"/>
    <s v="CIERRE_DE_CTAS_NOMINALES"/>
    <n v="0"/>
    <n v="55.74"/>
    <s v="TOWN CENTER COSTA DEL ESTE"/>
    <x v="2"/>
  </r>
  <r>
    <n v="125"/>
    <d v="2018-06-07T00:00:00"/>
    <x v="2"/>
    <x v="2"/>
    <x v="0"/>
    <s v="ADMINISTRACION DE SUCURSALES"/>
    <s v="NC ALIMENTACION DE EMPLEADOS NVA"/>
    <s v="TRANSACCIONES DEL DIA 06/07/2018SPYRAL - GESTION ADMINISTRATIVA"/>
    <n v="32.299999999999997"/>
    <n v="0"/>
    <s v="COSTA VERDE"/>
    <x v="2"/>
  </r>
  <r>
    <n v="125"/>
    <d v="2018-08-03T00:00:00"/>
    <x v="3"/>
    <x v="3"/>
    <x v="0"/>
    <s v="ADMINISTRACION DE SUCURSALES"/>
    <s v="NC ALIMENTACION DE EMPLEADOS NVA"/>
    <s v="TRANSACCIONES DEL DIA 08/03/2018SPYRAL - GESTION ADMINISTRATIVA"/>
    <n v="27.48"/>
    <n v="0"/>
    <s v="COSTA VERDE"/>
    <x v="2"/>
  </r>
  <r>
    <n v="125"/>
    <d v="2018-08-17T00:00:00"/>
    <x v="3"/>
    <x v="3"/>
    <x v="0"/>
    <s v="ADMINISTRACION DE SUCURSALES"/>
    <s v="NC ALIMENTACION DE EMPLEADOS NVA"/>
    <s v="TRANSACCIONES DEL DIA 08/17/2018SPYRAL - GESTION ADMINISTRATIVA"/>
    <n v="33.76"/>
    <n v="0"/>
    <s v="COSTA VERDE"/>
    <x v="2"/>
  </r>
  <r>
    <n v="125"/>
    <d v="2018-10-02T00:00:00"/>
    <x v="0"/>
    <x v="0"/>
    <x v="0"/>
    <s v="ADMINISTRACION DE SUCURSALES"/>
    <s v="NC ALIMENTACION DE EMPLEADOS NVA"/>
    <s v="TRANSACCIONES DEL DIA 10/02/2018SPYRAL - GESTION ADMINISTRATIVA"/>
    <n v="26.16"/>
    <n v="0"/>
    <s v="COSTA VERDE"/>
    <x v="2"/>
  </r>
  <r>
    <n v="125"/>
    <d v="2018-10-23T00:00:00"/>
    <x v="0"/>
    <x v="0"/>
    <x v="0"/>
    <s v="ADMINISTRACION DE SUCURSALES"/>
    <s v="NC ALIMENTACION DE EMPLEADOS NVA"/>
    <s v="TRANSACCIONES DEL DIA 10/23/2018SPYRAL - GESTION ADMINISTRATIVA"/>
    <n v="27.95"/>
    <n v="0"/>
    <s v="COSTA VERDE"/>
    <x v="2"/>
  </r>
  <r>
    <n v="125"/>
    <d v="2018-12-07T00:00:00"/>
    <x v="1"/>
    <x v="1"/>
    <x v="0"/>
    <s v="ADMINISTRACION DE SUCURSALES"/>
    <s v="NC ALIMENTACION DE EMPLEADOS NVA"/>
    <s v="TRANSACCIONES DEL DIA 12/07/2018SPYRAL - GESTION ADMINISTRATIVA"/>
    <n v="25.67"/>
    <n v="0"/>
    <s v="COSTA VERDE"/>
    <x v="2"/>
  </r>
  <r>
    <n v="125"/>
    <d v="2018-12-31T00:00:00"/>
    <x v="1"/>
    <x v="1"/>
    <x v="0"/>
    <s v="ADMINISTRACION DE SUCURSALES"/>
    <s v="CIERRE DE ANIO FISCAL"/>
    <s v="CIERRE_DE_CTAS_NOMINALES"/>
    <n v="0"/>
    <n v="230.08"/>
    <s v="COSTA VERDE"/>
    <x v="2"/>
  </r>
  <r>
    <n v="131"/>
    <d v="2018-12-31T00:00:00"/>
    <x v="1"/>
    <x v="1"/>
    <x v="0"/>
    <s v="ADMINISTRACION DE SUCURSALES"/>
    <s v="CIERRE DE ANIO FISCAL"/>
    <s v="CIERRE_DE_CTAS_NOMINALES"/>
    <n v="0"/>
    <n v="47"/>
    <s v="PLAZA LOS ANGELES"/>
    <x v="2"/>
  </r>
  <r>
    <n v="157"/>
    <d v="2018-08-10T00:00:00"/>
    <x v="3"/>
    <x v="3"/>
    <x v="0"/>
    <s v="ADMINISTRACION DE SUCURSALES"/>
    <s v="ALIMENTACION DE EMPLEADOS CTA NUEVA"/>
    <s v="TRANSACCIONES DEL DIA 08/10/2018SPYRAL - GESTION ADMINISTRATIVA"/>
    <n v="29.98"/>
    <n v="0"/>
    <s v="SAN MATEO"/>
    <x v="2"/>
  </r>
  <r>
    <n v="157"/>
    <d v="2018-08-14T00:00:00"/>
    <x v="3"/>
    <x v="3"/>
    <x v="0"/>
    <s v="ADMINISTRACION DE SUCURSALES"/>
    <s v="NC ALIMENTACION DE EMPLEADOS NVA"/>
    <s v="TRANSACCIONES DEL DIA 08/14/2018SPYRAL - GESTION ADMINISTRATIVA"/>
    <n v="29.98"/>
    <n v="0"/>
    <s v="SAN MATEO"/>
    <x v="2"/>
  </r>
  <r>
    <n v="157"/>
    <d v="2018-11-27T00:00:00"/>
    <x v="5"/>
    <x v="5"/>
    <x v="0"/>
    <s v="ADMINISTRACION DE SUCURSALES"/>
    <s v="NC ALIMENTACION DE EMPLEADOS NVA"/>
    <s v="TRANSACCIONES DEL DIA 11/27/2018SPYRAL - GESTION ADMINISTRATIVA"/>
    <n v="85.93"/>
    <n v="0"/>
    <s v="SAN MATEO"/>
    <x v="2"/>
  </r>
  <r>
    <n v="157"/>
    <d v="2018-12-21T00:00:00"/>
    <x v="1"/>
    <x v="1"/>
    <x v="0"/>
    <s v="ADMINISTRACION DE SUCURSALES"/>
    <s v="NC ALIMENTACION DE EMPLEADOS NVA"/>
    <s v="TRANSACCIONES DEL DIA 12/21/2018SPYRAL - GESTION ADMINISTRATIVA"/>
    <n v="36.950000000000003"/>
    <n v="0"/>
    <s v="SAN MATEO"/>
    <x v="2"/>
  </r>
  <r>
    <n v="157"/>
    <d v="2018-12-28T00:00:00"/>
    <x v="1"/>
    <x v="1"/>
    <x v="0"/>
    <s v="ADMINISTRACION DE SUCURSALES"/>
    <s v="NC ALIMENTACION DE EMPLEADOS NVA"/>
    <s v="TRANSACCIONES DEL DIA 12/28/2018SPYRAL - GESTION ADMINISTRATIVA"/>
    <n v="77.040000000000006"/>
    <n v="0"/>
    <s v="SAN MATEO"/>
    <x v="2"/>
  </r>
  <r>
    <n v="157"/>
    <d v="2018-12-31T00:00:00"/>
    <x v="1"/>
    <x v="1"/>
    <x v="0"/>
    <s v="ADMINISTRACION DE SUCURSALES"/>
    <s v="CIERRE DE ANIO FISCAL"/>
    <s v="CIERRE_DE_CTAS_NOMINALES"/>
    <n v="0"/>
    <n v="332.67"/>
    <s v="SAN MATEO"/>
    <x v="2"/>
  </r>
  <r>
    <n v="157"/>
    <d v="2018-07-09T00:00:00"/>
    <x v="6"/>
    <x v="6"/>
    <x v="0"/>
    <s v="CAJA"/>
    <s v="ALIMENTACION DE EMPLEADOS CTA NUEVA"/>
    <s v="TRANSACCIONES DEL DIA 07/09/2018SPYRAL - GESTION ADMINISTRATIVA"/>
    <n v="8"/>
    <n v="0"/>
    <s v="SAN MATEO"/>
    <x v="2"/>
  </r>
  <r>
    <n v="157"/>
    <d v="2018-12-31T00:00:00"/>
    <x v="1"/>
    <x v="1"/>
    <x v="0"/>
    <s v="CAJA"/>
    <s v="CIERRE DE ANIO FISCAL"/>
    <s v="CIERRE_DE_CTAS_NOMINALES"/>
    <n v="0"/>
    <n v="8"/>
    <s v="SAN MATEO"/>
    <x v="2"/>
  </r>
  <r>
    <n v="162"/>
    <d v="2018-06-07T00:00:00"/>
    <x v="2"/>
    <x v="2"/>
    <x v="0"/>
    <s v="ADMINISTRACION DE SUCURSALES"/>
    <s v="NC ALIMENTACION DE EMPLEADOS NVA"/>
    <s v="TRANSACCIONES DEL DIA 06/07/2018SPYRAL - GESTION ADMINISTRATIVA"/>
    <n v="23.96"/>
    <n v="0"/>
    <s v="BRISAS DEL GOLF ARRAIJAN"/>
    <x v="2"/>
  </r>
  <r>
    <n v="162"/>
    <d v="2018-08-17T00:00:00"/>
    <x v="3"/>
    <x v="3"/>
    <x v="0"/>
    <s v="ADMINISTRACION DE SUCURSALES"/>
    <s v="NC ALIMENTACION DE EMPLEADOS NVA"/>
    <s v="TRANSACCIONES DEL DIA 08/17/2018SPYRAL - GESTION ADMINISTRATIVA"/>
    <n v="13.99"/>
    <n v="0"/>
    <s v="BRISAS DEL GOLF ARRAIJAN"/>
    <x v="2"/>
  </r>
  <r>
    <n v="162"/>
    <d v="2018-09-03T00:00:00"/>
    <x v="4"/>
    <x v="4"/>
    <x v="0"/>
    <s v="ADMINISTRACION DE SUCURSALES"/>
    <s v="NC ALIMENTACION DE EMPLEADOS NVA"/>
    <s v="TRANSACCIONES DEL DIA 09/03/2018SPYRAL - GESTION ADMINISTRATIVA"/>
    <n v="7.7"/>
    <n v="0"/>
    <s v="BRISAS DEL GOLF ARRAIJAN"/>
    <x v="2"/>
  </r>
  <r>
    <n v="162"/>
    <d v="2018-10-16T00:00:00"/>
    <x v="0"/>
    <x v="0"/>
    <x v="0"/>
    <s v="ADMINISTRACION DE SUCURSALES"/>
    <s v="NC ALIMENTACION DE EMPLEADOS NVA"/>
    <s v="TRANSACCIONES DEL DIA 10/16/2018SPYRAL - GESTION ADMINISTRATIVA"/>
    <n v="23.53"/>
    <n v="0"/>
    <s v="BRISAS DEL GOLF ARRAIJAN"/>
    <x v="2"/>
  </r>
  <r>
    <n v="162"/>
    <d v="2018-12-12T00:00:00"/>
    <x v="1"/>
    <x v="1"/>
    <x v="0"/>
    <s v="ADMINISTRACION DE SUCURSALES"/>
    <s v="NC ALIMENTACION DE EMPLEADOS NVA"/>
    <s v="TRANSACCIONES DEL DIA 12/12/2018SPYRAL - GESTION ADMINISTRATIVA"/>
    <n v="26.97"/>
    <n v="0"/>
    <s v="BRISAS DEL GOLF ARRAIJAN"/>
    <x v="2"/>
  </r>
  <r>
    <n v="162"/>
    <d v="2018-12-31T00:00:00"/>
    <x v="1"/>
    <x v="1"/>
    <x v="0"/>
    <s v="ADMINISTRACION DE SUCURSALES"/>
    <s v="CIERRE DE ANIO FISCAL"/>
    <s v="CIERRE_DE_CTAS_NOMINALES"/>
    <n v="0"/>
    <n v="154.49"/>
    <s v="BRISAS DEL GOLF ARRAIJAN"/>
    <x v="2"/>
  </r>
  <r>
    <n v="164"/>
    <d v="2018-06-20T00:00:00"/>
    <x v="2"/>
    <x v="2"/>
    <x v="0"/>
    <s v="ADMINISTRACION DE SUCURSALES"/>
    <s v="ALIMENTACION DE EMPLEADOS CTA NUEVA"/>
    <s v="TRANSACCIONES DEL DIA 06/20/2018SPYRAL - GESTION ADMINISTRATIVA"/>
    <n v="24.42"/>
    <n v="0"/>
    <s v="PASEO ARRAIJAN"/>
    <x v="2"/>
  </r>
  <r>
    <n v="164"/>
    <d v="2018-07-04T00:00:00"/>
    <x v="6"/>
    <x v="6"/>
    <x v="0"/>
    <s v="ADMINISTRACION DE SUCURSALES"/>
    <s v="NC ALIMENTACION DE EMPLEADOS NVA"/>
    <s v="TRANSACCIONES DEL DIA 07/04/2018SPYRAL - GESTION ADMINISTRATIVA"/>
    <n v="27.98"/>
    <n v="0"/>
    <s v="PASEO ARRAIJAN"/>
    <x v="2"/>
  </r>
  <r>
    <n v="164"/>
    <d v="2018-08-09T00:00:00"/>
    <x v="3"/>
    <x v="3"/>
    <x v="0"/>
    <s v="ADMINISTRACION DE SUCURSALES"/>
    <s v="NC ALIMENTACION DE EMPLEADOS NVA"/>
    <s v="TRANSACCIONES DEL DIA 08/09/2018SPYRAL - GESTION ADMINISTRATIVA"/>
    <n v="44.85"/>
    <n v="0"/>
    <s v="PASEO ARRAIJAN"/>
    <x v="2"/>
  </r>
  <r>
    <n v="164"/>
    <d v="2018-08-23T00:00:00"/>
    <x v="3"/>
    <x v="3"/>
    <x v="0"/>
    <s v="ADMINISTRACION DE SUCURSALES"/>
    <s v="NC ALIMENTACION DE EMPLEADOS NVA"/>
    <s v="TRANSACCIONES DEL DIA 08/23/2018SPYRAL - GESTION ADMINISTRATIVA"/>
    <n v="40.450000000000003"/>
    <n v="0"/>
    <s v="PASEO ARRAIJAN"/>
    <x v="2"/>
  </r>
  <r>
    <n v="164"/>
    <d v="2018-09-11T00:00:00"/>
    <x v="4"/>
    <x v="4"/>
    <x v="0"/>
    <s v="ADMINISTRACION DE SUCURSALES"/>
    <s v="NC ALIMENTACION DE EMPLEADOS NVA"/>
    <s v="TRANSACCIONES DEL DIA 09/11/2018SPYRAL - GESTION ADMINISTRATIVA"/>
    <n v="25.39"/>
    <n v="0"/>
    <s v="PASEO ARRAIJAN"/>
    <x v="2"/>
  </r>
  <r>
    <n v="164"/>
    <d v="2018-10-23T00:00:00"/>
    <x v="0"/>
    <x v="0"/>
    <x v="0"/>
    <s v="ADMINISTRACION DE SUCURSALES"/>
    <s v="NC ALIMENTACION DE EMPLEADOS NVA"/>
    <s v="TRANSACCIONES DEL DIA 10/23/2018SPYRAL - GESTION ADMINISTRATIVA"/>
    <n v="45.45"/>
    <n v="0"/>
    <s v="PASEO ARRAIJAN"/>
    <x v="2"/>
  </r>
  <r>
    <n v="164"/>
    <d v="2018-11-06T00:00:00"/>
    <x v="5"/>
    <x v="5"/>
    <x v="0"/>
    <s v="ADMINISTRACION DE SUCURSALES"/>
    <s v="NC ALIMENTACION DE EMPLEADOS NVA"/>
    <s v="TRANSACCIONES DEL DIA 11/06/2018SPYRAL - GESTION ADMINISTRATIVA"/>
    <n v="22.48"/>
    <n v="0"/>
    <s v="PASEO ARRAIJAN"/>
    <x v="2"/>
  </r>
  <r>
    <n v="164"/>
    <d v="2018-11-09T00:00:00"/>
    <x v="5"/>
    <x v="5"/>
    <x v="0"/>
    <s v="ADMINISTRACION DE SUCURSALES"/>
    <s v="NC ALIMENTACION DE EMPLEADOS NVA"/>
    <s v="TRANSACCIONES DEL DIA 11/09/2018SPYRAL - GESTION ADMINISTRATIVA"/>
    <n v="26.98"/>
    <n v="0"/>
    <s v="PASEO ARRAIJAN"/>
    <x v="2"/>
  </r>
  <r>
    <n v="164"/>
    <d v="2018-11-16T00:00:00"/>
    <x v="5"/>
    <x v="5"/>
    <x v="0"/>
    <s v="ADMINISTRACION DE SUCURSALES"/>
    <s v="NC ALIMENTACION DE EMPLEADOS NVA"/>
    <s v="TRANSACCIONES DEL DIA 11/16/2018SPYRAL - GESTION ADMINISTRATIVA"/>
    <n v="19.96"/>
    <n v="0"/>
    <s v="PASEO ARRAIJAN"/>
    <x v="2"/>
  </r>
  <r>
    <n v="164"/>
    <d v="2018-12-31T00:00:00"/>
    <x v="1"/>
    <x v="1"/>
    <x v="0"/>
    <s v="ADMINISTRACION DE SUCURSALES"/>
    <s v="CIERRE DE ANIO FISCAL"/>
    <s v="CIERRE_DE_CTAS_NOMINALES"/>
    <n v="0"/>
    <n v="311.75"/>
    <s v="PASEO ARRAIJAN"/>
    <x v="2"/>
  </r>
  <r>
    <n v="164"/>
    <d v="2018-06-28T00:00:00"/>
    <x v="2"/>
    <x v="2"/>
    <x v="0"/>
    <s v="SERVICIOS PERSONALES"/>
    <s v="ALIMENTACION DE EMPLEADOS CTA NUEVA"/>
    <s v="TRANSACCIONES DEL DIA 06/28/2018SPYRAL - GESTION ADMINISTRATIVA"/>
    <n v="8"/>
    <n v="0"/>
    <s v="PASEO ARRAIJAN"/>
    <x v="2"/>
  </r>
  <r>
    <n v="164"/>
    <d v="2018-12-31T00:00:00"/>
    <x v="1"/>
    <x v="1"/>
    <x v="0"/>
    <s v="SERVICIOS PERSONALES"/>
    <s v="CIERRE DE ANIO FISCAL"/>
    <s v="CIERRE_DE_CTAS_NOMINALES"/>
    <n v="0"/>
    <n v="8"/>
    <s v="PASEO ARRAIJAN"/>
    <x v="2"/>
  </r>
  <r>
    <n v="1"/>
    <d v="2018-10-16T00:00:00"/>
    <x v="0"/>
    <x v="0"/>
    <x v="0"/>
    <s v="ADMINISTRACION DE SUCURSALES"/>
    <s v="NC  RECONOCIMIENTOS"/>
    <s v="TRANSACCIONES DEL DIA 10/16/2018SPYRAL - GESTION ADMINISTRATIVA"/>
    <n v="11.9"/>
    <n v="0"/>
    <s v="CASA MATRIZ"/>
    <x v="3"/>
  </r>
  <r>
    <n v="1"/>
    <d v="2018-12-31T00:00:00"/>
    <x v="1"/>
    <x v="1"/>
    <x v="0"/>
    <s v="ADMINISTRACION DE SUCURSALES"/>
    <s v="CIERRE DE ANIO FISCAL"/>
    <s v="CIERRE_DE_CTAS_NOMINALES"/>
    <n v="0"/>
    <n v="11.9"/>
    <s v="CASA MATRIZ"/>
    <x v="3"/>
  </r>
  <r>
    <n v="4"/>
    <d v="2018-12-31T00:00:00"/>
    <x v="1"/>
    <x v="1"/>
    <x v="0"/>
    <s v="ADMINISTRACION DE SUCURSALES"/>
    <s v="CIERRE DE ANIO FISCAL"/>
    <s v="CIERRE_DE_CTAS_NOMINALES"/>
    <n v="0"/>
    <n v="25"/>
    <s v="VIA ARGENTINA"/>
    <x v="3"/>
  </r>
  <r>
    <n v="7"/>
    <d v="2018-12-01T00:00:00"/>
    <x v="1"/>
    <x v="1"/>
    <x v="0"/>
    <s v="ADMINISTRACION DE SUCURSALES"/>
    <s v="NC  RECONOCIMIENTOS"/>
    <s v="TRANSACCIONES DEL DIA 12/01/2018SPYRAL - GESTION ADMINISTRATIVA"/>
    <n v="35.96"/>
    <n v="0"/>
    <s v="CHANIS"/>
    <x v="3"/>
  </r>
  <r>
    <n v="7"/>
    <d v="2018-12-31T00:00:00"/>
    <x v="1"/>
    <x v="1"/>
    <x v="0"/>
    <s v="ADMINISTRACION DE SUCURSALES"/>
    <s v="CIERRE DE ANIO FISCAL"/>
    <s v="CIERRE_DE_CTAS_NOMINALES"/>
    <n v="0"/>
    <n v="35.96"/>
    <s v="CHANIS"/>
    <x v="3"/>
  </r>
  <r>
    <n v="8"/>
    <d v="2018-12-14T00:00:00"/>
    <x v="1"/>
    <x v="1"/>
    <x v="0"/>
    <s v="ADMINISTRACION DE SUCURSALES"/>
    <s v="NC  RECONOCIMIENTOS"/>
    <s v="TRANSACCIONES DEL DIA 12/14/2018SPYRAL - GESTION ADMINISTRATIVA"/>
    <n v="48.48"/>
    <n v="0"/>
    <s v="PLAZA TOCUMEN"/>
    <x v="3"/>
  </r>
  <r>
    <n v="8"/>
    <d v="2018-12-31T00:00:00"/>
    <x v="1"/>
    <x v="1"/>
    <x v="0"/>
    <s v="ADMINISTRACION DE SUCURSALES"/>
    <s v="CIERRE DE ANIO FISCAL"/>
    <s v="CIERRE_DE_CTAS_NOMINALES"/>
    <n v="0"/>
    <n v="48.48"/>
    <s v="PLAZA TOCUMEN"/>
    <x v="3"/>
  </r>
  <r>
    <n v="9"/>
    <d v="2018-12-26T00:00:00"/>
    <x v="1"/>
    <x v="1"/>
    <x v="0"/>
    <s v="ADMINISTRACION DE SUCURSALES"/>
    <s v="NC  RECONOCIMIENTOS"/>
    <s v="TRANSACCIONES DEL DIA 12/26/2018SPYRAL - GESTION ADMINISTRATIVA"/>
    <n v="57"/>
    <n v="0"/>
    <s v="SANTIAGO"/>
    <x v="3"/>
  </r>
  <r>
    <n v="9"/>
    <d v="2018-12-31T00:00:00"/>
    <x v="1"/>
    <x v="1"/>
    <x v="0"/>
    <s v="ADMINISTRACION DE SUCURSALES"/>
    <s v="CIERRE DE ANIO FISCAL"/>
    <s v="CIERRE_DE_CTAS_NOMINALES"/>
    <n v="0"/>
    <n v="74.2"/>
    <s v="SANTIAGO"/>
    <x v="3"/>
  </r>
  <r>
    <n v="11"/>
    <d v="2018-12-14T00:00:00"/>
    <x v="1"/>
    <x v="1"/>
    <x v="0"/>
    <s v="ADMINISTRACION DE SUCURSALES"/>
    <s v="NC  RECONOCIMIENTOS"/>
    <s v="TRANSACCIONES DEL DIA 12/14/2018SPYRAL - GESTION ADMINISTRATIVA"/>
    <n v="64.92"/>
    <n v="0"/>
    <s v="COLON"/>
    <x v="3"/>
  </r>
  <r>
    <n v="11"/>
    <d v="2018-12-31T00:00:00"/>
    <x v="1"/>
    <x v="1"/>
    <x v="0"/>
    <s v="ADMINISTRACION DE SUCURSALES"/>
    <s v="CIERRE DE ANIO FISCAL"/>
    <s v="CIERRE_DE_CTAS_NOMINALES"/>
    <n v="0"/>
    <n v="64.92"/>
    <s v="COLON"/>
    <x v="3"/>
  </r>
  <r>
    <n v="15"/>
    <d v="2018-12-12T00:00:00"/>
    <x v="1"/>
    <x v="1"/>
    <x v="0"/>
    <s v="ADMINISTRACION DE SUCURSALES"/>
    <s v="NC  RECONOCIMIENTOS"/>
    <s v="TRANSACCIONES DEL DIA 12/12/2018SPYRAL - GESTION ADMINISTRATIVA"/>
    <n v="70.819999999999993"/>
    <n v="0"/>
    <s v="LA CHORRERA"/>
    <x v="3"/>
  </r>
  <r>
    <n v="15"/>
    <d v="2018-12-31T00:00:00"/>
    <x v="1"/>
    <x v="1"/>
    <x v="0"/>
    <s v="ADMINISTRACION DE SUCURSALES"/>
    <s v="CIERRE DE ANIO FISCAL"/>
    <s v="CIERRE_DE_CTAS_NOMINALES"/>
    <n v="0"/>
    <n v="70.819999999999993"/>
    <s v="LA CHORRERA"/>
    <x v="3"/>
  </r>
  <r>
    <n v="17"/>
    <d v="2018-12-31T00:00:00"/>
    <x v="1"/>
    <x v="1"/>
    <x v="0"/>
    <s v="ADMINISTRACION DE SUCURSALES"/>
    <s v="CIERRE DE ANIO FISCAL"/>
    <s v="CIERRE_DE_CTAS_NOMINALES"/>
    <n v="0"/>
    <n v="29.26"/>
    <s v="LOS ANGELES"/>
    <x v="3"/>
  </r>
  <r>
    <n v="18"/>
    <d v="2018-07-12T00:00:00"/>
    <x v="6"/>
    <x v="6"/>
    <x v="0"/>
    <s v="ADMINISTRACION DE SUCURSALES"/>
    <s v="NC  RECONOCIMIENTOS"/>
    <s v="TRANSACCIONES DEL DIA 07/12/2018SPYRAL - GESTION ADMINISTRATIVA"/>
    <n v="25"/>
    <n v="0"/>
    <s v="VILLA LUCRE"/>
    <x v="3"/>
  </r>
  <r>
    <n v="18"/>
    <d v="2018-12-31T00:00:00"/>
    <x v="1"/>
    <x v="1"/>
    <x v="0"/>
    <s v="ADMINISTRACION DE SUCURSALES"/>
    <s v="CIERRE DE ANIO FISCAL"/>
    <s v="CIERRE_DE_CTAS_NOMINALES"/>
    <n v="0"/>
    <n v="25"/>
    <s v="VILLA LUCRE"/>
    <x v="3"/>
  </r>
  <r>
    <n v="19"/>
    <d v="2018-12-28T00:00:00"/>
    <x v="1"/>
    <x v="1"/>
    <x v="0"/>
    <s v="ADMINISTRACION DE SUCURSALES"/>
    <s v="NC  RECONOCIMIENTOS"/>
    <s v="TRANSACCIONES DEL DIA 12/28/2018SPYRAL - GESTION ADMINISTRATIVA"/>
    <n v="81.260000000000005"/>
    <n v="0"/>
    <s v="LOS ANDES"/>
    <x v="3"/>
  </r>
  <r>
    <n v="19"/>
    <d v="2018-12-31T00:00:00"/>
    <x v="1"/>
    <x v="1"/>
    <x v="0"/>
    <s v="ADMINISTRACION DE SUCURSALES"/>
    <s v="CIERRE DE ANIO FISCAL"/>
    <s v="CIERRE_DE_CTAS_NOMINALES"/>
    <n v="0"/>
    <n v="81.260000000000005"/>
    <s v="LOS ANDES"/>
    <x v="3"/>
  </r>
  <r>
    <n v="27"/>
    <d v="2018-11-13T00:00:00"/>
    <x v="5"/>
    <x v="5"/>
    <x v="0"/>
    <s v="ADMINISTRACION DE SUCURSALES"/>
    <s v="NC  RECONOCIMIENTOS"/>
    <s v="TRANSACCIONES DEL DIA 11/13/2018SPYRAL - GESTION ADMINISTRATIVA"/>
    <n v="20"/>
    <n v="0"/>
    <s v="ZONA LIBRE"/>
    <x v="3"/>
  </r>
  <r>
    <n v="27"/>
    <d v="2018-12-31T00:00:00"/>
    <x v="1"/>
    <x v="1"/>
    <x v="0"/>
    <s v="ADMINISTRACION DE SUCURSALES"/>
    <s v="CIERRE DE ANIO FISCAL"/>
    <s v="CIERRE_DE_CTAS_NOMINALES"/>
    <n v="0"/>
    <n v="20"/>
    <s v="ZONA LIBRE"/>
    <x v="3"/>
  </r>
  <r>
    <n v="30"/>
    <d v="2018-06-28T00:00:00"/>
    <x v="2"/>
    <x v="2"/>
    <x v="0"/>
    <s v="ADMINISTRACION DE SUCURSALES"/>
    <s v="RECONOCIMIENTO"/>
    <s v="TRANSACCIONES DEL DIA 06/28/2018SPYRAL - GESTION ADMINISTRATIVA"/>
    <n v="73.790000000000006"/>
    <n v="0"/>
    <s v="DAVID"/>
    <x v="3"/>
  </r>
  <r>
    <n v="30"/>
    <d v="2018-09-28T00:00:00"/>
    <x v="4"/>
    <x v="4"/>
    <x v="0"/>
    <s v="ADMINISTRACION DE SUCURSALES"/>
    <s v="NC  RECONOCIMIENTOS"/>
    <s v="TRANSACCIONES DEL DIA 09/28/2018SPYRAL - GESTION ADMINISTRATIVA"/>
    <n v="0"/>
    <n v="73.790000000000006"/>
    <s v="DAVID"/>
    <x v="3"/>
  </r>
  <r>
    <n v="34"/>
    <d v="2018-11-16T00:00:00"/>
    <x v="5"/>
    <x v="5"/>
    <x v="0"/>
    <s v="ADMINISTRACION DE SUCURSALES"/>
    <s v="NC  RECONOCIMIENTOS"/>
    <s v="TRANSACCIONES DEL DIA 11/16/2018SPYRAL - GESTION ADMINISTRATIVA"/>
    <n v="51.35"/>
    <n v="0"/>
    <s v="ALBROOK MALL"/>
    <x v="3"/>
  </r>
  <r>
    <n v="34"/>
    <d v="2018-12-12T00:00:00"/>
    <x v="1"/>
    <x v="1"/>
    <x v="0"/>
    <s v="ADMINISTRACION DE SUCURSALES"/>
    <s v="NC  RECONOCIMIENTOS"/>
    <s v="TRANSACCIONES DEL DIA 12/12/2018SPYRAL - GESTION ADMINISTRATIVA"/>
    <n v="68.459999999999994"/>
    <n v="0"/>
    <s v="ALBROOK MALL"/>
    <x v="3"/>
  </r>
  <r>
    <n v="34"/>
    <d v="2018-12-31T00:00:00"/>
    <x v="1"/>
    <x v="1"/>
    <x v="0"/>
    <s v="ADMINISTRACION DE SUCURSALES"/>
    <s v="CIERRE DE ANIO FISCAL"/>
    <s v="CIERRE_DE_CTAS_NOMINALES"/>
    <n v="0"/>
    <n v="119.81"/>
    <s v="ALBROOK MALL"/>
    <x v="3"/>
  </r>
  <r>
    <n v="37"/>
    <d v="2018-12-04T00:00:00"/>
    <x v="1"/>
    <x v="1"/>
    <x v="0"/>
    <s v="ADMINISTRACION DE SUCURSALES"/>
    <s v="NC  RECONOCIMIENTOS"/>
    <s v="TRANSACCIONES DEL DIA 12/04/2018SPYRAL - GESTION ADMINISTRATIVA"/>
    <n v="46.98"/>
    <n v="0"/>
    <s v="PENONOME"/>
    <x v="3"/>
  </r>
  <r>
    <n v="37"/>
    <d v="2018-12-31T00:00:00"/>
    <x v="1"/>
    <x v="1"/>
    <x v="0"/>
    <s v="ADMINISTRACION DE SUCURSALES"/>
    <s v="CIERRE DE ANIO FISCAL"/>
    <s v="CIERRE_DE_CTAS_NOMINALES"/>
    <n v="0"/>
    <n v="46.98"/>
    <s v="PENONOME"/>
    <x v="3"/>
  </r>
  <r>
    <n v="44"/>
    <d v="2018-12-28T00:00:00"/>
    <x v="1"/>
    <x v="1"/>
    <x v="0"/>
    <s v="ADMINISTRACION DE SUCURSALES"/>
    <s v="NC  RECONOCIMIENTOS"/>
    <s v="TRANSACCIONES DEL DIA 12/28/2018SPYRAL - GESTION ADMINISTRATIVA"/>
    <n v="60"/>
    <n v="0"/>
    <s v="MULTI PLAZA"/>
    <x v="3"/>
  </r>
  <r>
    <n v="44"/>
    <d v="2018-12-31T00:00:00"/>
    <x v="1"/>
    <x v="1"/>
    <x v="0"/>
    <s v="ADMINISTRACION DE SUCURSALES"/>
    <s v="CIERRE DE ANIO FISCAL"/>
    <s v="CIERRE_DE_CTAS_NOMINALES"/>
    <n v="0"/>
    <n v="60"/>
    <s v="MULTI PLAZA"/>
    <x v="3"/>
  </r>
  <r>
    <n v="46"/>
    <d v="2018-11-16T00:00:00"/>
    <x v="5"/>
    <x v="5"/>
    <x v="0"/>
    <s v="ADMINISTRACION DE SUCURSALES"/>
    <s v="NC  RECONOCIMIENTOS"/>
    <s v="TRANSACCIONES DEL DIA 11/16/2018SPYRAL - GESTION ADMINISTRATIVA"/>
    <n v="59.16"/>
    <n v="0"/>
    <s v="TERMINAL DE ALBROOK"/>
    <x v="3"/>
  </r>
  <r>
    <n v="46"/>
    <d v="2018-12-01T00:00:00"/>
    <x v="1"/>
    <x v="1"/>
    <x v="0"/>
    <s v="ADMINISTRACION DE SUCURSALES"/>
    <s v="NC  RECONOCIMIENTOS"/>
    <s v="TRANSACCIONES DEL DIA 12/01/2018SPYRAL - GESTION ADMINISTRATIVA"/>
    <n v="74.680000000000007"/>
    <n v="0"/>
    <s v="TERMINAL DE ALBROOK"/>
    <x v="3"/>
  </r>
  <r>
    <n v="46"/>
    <d v="2018-12-31T00:00:00"/>
    <x v="1"/>
    <x v="1"/>
    <x v="0"/>
    <s v="ADMINISTRACION DE SUCURSALES"/>
    <s v="CIERRE DE ANIO FISCAL"/>
    <s v="CIERRE_DE_CTAS_NOMINALES"/>
    <n v="0"/>
    <n v="133.84"/>
    <s v="TERMINAL DE ALBROOK"/>
    <x v="3"/>
  </r>
  <r>
    <n v="53"/>
    <d v="2018-12-27T00:00:00"/>
    <x v="1"/>
    <x v="1"/>
    <x v="0"/>
    <s v="ADMINISTRACION DE SUCURSALES"/>
    <s v="NC  RECONOCIMIENTOS"/>
    <s v="TRANSACCIONES DEL DIA 12/27/2018SPYRAL - GESTION ADMINISTRATIVA"/>
    <n v="40"/>
    <n v="0"/>
    <s v="AGUADULCE"/>
    <x v="3"/>
  </r>
  <r>
    <n v="53"/>
    <d v="2018-12-31T00:00:00"/>
    <x v="1"/>
    <x v="1"/>
    <x v="0"/>
    <s v="ADMINISTRACION DE SUCURSALES"/>
    <s v="CIERRE DE ANIO FISCAL"/>
    <s v="CIERRE_DE_CTAS_NOMINALES"/>
    <n v="0"/>
    <n v="40"/>
    <s v="AGUADULCE"/>
    <x v="3"/>
  </r>
  <r>
    <n v="54"/>
    <d v="2018-12-20T00:00:00"/>
    <x v="1"/>
    <x v="1"/>
    <x v="0"/>
    <s v="ADMINISTRACION DE SUCURSALES"/>
    <s v="NC  RECONOCIMIENTOS"/>
    <s v="TRANSACCIONES DEL DIA 12/20/2018SPYRAL - GESTION ADMINISTRATIVA"/>
    <n v="17.5"/>
    <n v="0"/>
    <s v="SABANITAS"/>
    <x v="3"/>
  </r>
  <r>
    <n v="54"/>
    <d v="2018-12-21T00:00:00"/>
    <x v="1"/>
    <x v="1"/>
    <x v="0"/>
    <s v="ADMINISTRACION DE SUCURSALES"/>
    <s v="NC  RECONOCIMIENTOS"/>
    <s v="TRANSACCIONES DEL DIA 12/21/2018SPYRAL - GESTION ADMINISTRATIVA"/>
    <n v="42.97"/>
    <n v="0"/>
    <s v="SABANITAS"/>
    <x v="3"/>
  </r>
  <r>
    <n v="54"/>
    <d v="2018-12-31T00:00:00"/>
    <x v="1"/>
    <x v="1"/>
    <x v="0"/>
    <s v="ADMINISTRACION DE SUCURSALES"/>
    <s v="CIERRE DE ANIO FISCAL"/>
    <s v="CIERRE_DE_CTAS_NOMINALES"/>
    <n v="0"/>
    <n v="60.47"/>
    <s v="SABANITAS"/>
    <x v="3"/>
  </r>
  <r>
    <n v="66"/>
    <d v="2018-12-31T00:00:00"/>
    <x v="1"/>
    <x v="1"/>
    <x v="0"/>
    <s v="ADMINISTRACION DE SUCURSALES"/>
    <s v="CIERRE DE ANIO FISCAL"/>
    <s v="CIERRE_DE_CTAS_NOMINALES"/>
    <n v="0"/>
    <n v="247.61"/>
    <s v="METROMALL"/>
    <x v="3"/>
  </r>
  <r>
    <n v="71"/>
    <d v="2018-08-09T00:00:00"/>
    <x v="3"/>
    <x v="3"/>
    <x v="0"/>
    <s v="ADMINISTRACION DE SUCURSALES"/>
    <s v="RECONOCIMIENTO"/>
    <s v="TRANSACCIONES DEL DIA 08/09/2018SPYRAL - GESTION ADMINISTRATIVA"/>
    <n v="10.7"/>
    <n v="0"/>
    <s v="SAN FRANCISCO"/>
    <x v="3"/>
  </r>
  <r>
    <n v="71"/>
    <d v="2018-12-31T00:00:00"/>
    <x v="1"/>
    <x v="1"/>
    <x v="0"/>
    <s v="ADMINISTRACION DE SUCURSALES"/>
    <s v="CIERRE DE ANIO FISCAL"/>
    <s v="CIERRE_DE_CTAS_NOMINALES"/>
    <n v="0"/>
    <n v="16.05"/>
    <s v="SAN FRANCISCO"/>
    <x v="3"/>
  </r>
  <r>
    <n v="72"/>
    <d v="2018-09-11T00:00:00"/>
    <x v="4"/>
    <x v="4"/>
    <x v="0"/>
    <s v="ADMINISTRACION DE SUCURSALES"/>
    <s v="NC  RECONOCIMIENTOS"/>
    <s v="TRANSACCIONES DEL DIA 09/11/2018SPYRAL - GESTION ADMINISTRATIVA"/>
    <n v="49.98"/>
    <n v="0"/>
    <s v="PLAZA BANCO GENERAL"/>
    <x v="3"/>
  </r>
  <r>
    <n v="72"/>
    <d v="2018-12-31T00:00:00"/>
    <x v="1"/>
    <x v="1"/>
    <x v="0"/>
    <s v="ADMINISTRACION DE SUCURSALES"/>
    <s v="CIERRE DE ANIO FISCAL"/>
    <s v="CIERRE_DE_CTAS_NOMINALES"/>
    <n v="0"/>
    <n v="49.98"/>
    <s v="PLAZA BANCO GENERAL"/>
    <x v="3"/>
  </r>
  <r>
    <n v="76"/>
    <d v="2018-12-21T00:00:00"/>
    <x v="1"/>
    <x v="1"/>
    <x v="0"/>
    <s v="ADMINISTRACION DE SUCURSALES"/>
    <s v="NC  RECONOCIMIENTOS"/>
    <s v="TRANSACCIONES DEL DIA 12/21/2018SPYRAL - GESTION ADMINISTRATIVA"/>
    <n v="21.21"/>
    <n v="0"/>
    <s v="CLAYTON"/>
    <x v="3"/>
  </r>
  <r>
    <n v="76"/>
    <d v="2018-12-31T00:00:00"/>
    <x v="1"/>
    <x v="1"/>
    <x v="0"/>
    <s v="ADMINISTRACION DE SUCURSALES"/>
    <s v="CIERRE DE ANIO FISCAL"/>
    <s v="CIERRE_DE_CTAS_NOMINALES"/>
    <n v="0"/>
    <n v="21.21"/>
    <s v="CLAYTON"/>
    <x v="3"/>
  </r>
  <r>
    <n v="78"/>
    <d v="2018-06-01T00:00:00"/>
    <x v="2"/>
    <x v="2"/>
    <x v="0"/>
    <s v="ADMINISTRACION DE SUCURSALES"/>
    <s v="NC  RECONOCIMIENTOS"/>
    <s v="TRANSACCIONES DEL DIA 06/01/2018SPYRAL - GESTION ADMINISTRATIVA"/>
    <n v="37.47"/>
    <n v="0"/>
    <s v="PLAZA CAROLINA"/>
    <x v="3"/>
  </r>
  <r>
    <n v="78"/>
    <d v="2018-12-31T00:00:00"/>
    <x v="1"/>
    <x v="1"/>
    <x v="0"/>
    <s v="ADMINISTRACION DE SUCURSALES"/>
    <s v="CIERRE DE ANIO FISCAL"/>
    <s v="CIERRE_DE_CTAS_NOMINALES"/>
    <n v="0"/>
    <n v="37.47"/>
    <s v="PLAZA CAROLINA"/>
    <x v="3"/>
  </r>
  <r>
    <n v="79"/>
    <d v="2018-12-27T00:00:00"/>
    <x v="1"/>
    <x v="1"/>
    <x v="0"/>
    <s v="ADMINISTRACION DE SUCURSALES"/>
    <s v="NC  RECONOCIMIENTOS"/>
    <s v="TRANSACCIONES DEL DIA 12/27/2018SPYRAL - GESTION ADMINISTRATIVA"/>
    <n v="31.98"/>
    <n v="0"/>
    <s v="PLAZA CORDOBA"/>
    <x v="3"/>
  </r>
  <r>
    <n v="79"/>
    <d v="2018-12-31T00:00:00"/>
    <x v="1"/>
    <x v="1"/>
    <x v="0"/>
    <s v="ADMINISTRACION DE SUCURSALES"/>
    <s v="CIERRE DE ANIO FISCAL"/>
    <s v="CIERRE_DE_CTAS_NOMINALES"/>
    <n v="0"/>
    <n v="31.98"/>
    <s v="PLAZA CORDOBA"/>
    <x v="3"/>
  </r>
  <r>
    <n v="89"/>
    <d v="2018-07-26T00:00:00"/>
    <x v="6"/>
    <x v="6"/>
    <x v="0"/>
    <s v="ADMINISTRACION DE SUCURSALES"/>
    <s v="NC  RECONOCIMIENTOS"/>
    <s v="TRANSACCIONES DEL DIA 07/26/2018SPYRAL - GESTION ADMINISTRATIVA"/>
    <n v="25"/>
    <n v="0"/>
    <s v="JUSTO AROSEMENA"/>
    <x v="3"/>
  </r>
  <r>
    <n v="89"/>
    <d v="2018-12-31T00:00:00"/>
    <x v="1"/>
    <x v="1"/>
    <x v="0"/>
    <s v="ADMINISTRACION DE SUCURSALES"/>
    <s v="CIERRE DE ANIO FISCAL"/>
    <s v="CIERRE_DE_CTAS_NOMINALES"/>
    <n v="0"/>
    <n v="50"/>
    <s v="JUSTO AROSEMENA"/>
    <x v="3"/>
  </r>
  <r>
    <n v="91"/>
    <d v="2018-06-01T00:00:00"/>
    <x v="2"/>
    <x v="2"/>
    <x v="0"/>
    <s v="HIPOTECAS"/>
    <s v="NC  RECONOCIMIENTOS"/>
    <s v="TRANSACCIONES DEL DIA 06/01/2018SPYRAL - GESTION ADMINISTRATIVA"/>
    <n v="400"/>
    <n v="0"/>
    <s v="NEGOCIOS"/>
    <x v="3"/>
  </r>
  <r>
    <n v="91"/>
    <d v="2018-07-12T00:00:00"/>
    <x v="6"/>
    <x v="6"/>
    <x v="0"/>
    <s v="HIPOTECAS"/>
    <s v="NC  RECONOCIMIENTOS"/>
    <s v="TRANSACCIONES DEL DIA 07/12/2018SPYRAL - GESTION ADMINISTRATIVA"/>
    <n v="32.97"/>
    <n v="0"/>
    <s v="NEGOCIOS"/>
    <x v="3"/>
  </r>
  <r>
    <n v="91"/>
    <d v="2018-12-31T00:00:00"/>
    <x v="1"/>
    <x v="1"/>
    <x v="0"/>
    <s v="HIPOTECAS"/>
    <s v="CIERRE DE ANIO FISCAL"/>
    <s v="CIERRE_DE_CTAS_NOMINALES"/>
    <n v="0"/>
    <n v="432.97"/>
    <s v="NEGOCIOS"/>
    <x v="3"/>
  </r>
  <r>
    <n v="91"/>
    <d v="2018-12-31T00:00:00"/>
    <x v="1"/>
    <x v="1"/>
    <x v="0"/>
    <s v="CANALES EXTERNOS HIP"/>
    <s v="CIERRE DE ANIO FISCAL"/>
    <s v="CIERRE_DE_CTAS_NOMINALES"/>
    <n v="0"/>
    <n v="200"/>
    <s v="NEGOCIOS"/>
    <x v="3"/>
  </r>
  <r>
    <n v="91"/>
    <d v="2018-09-14T00:00:00"/>
    <x v="4"/>
    <x v="4"/>
    <x v="0"/>
    <s v="GESTION HIPOTECARIA"/>
    <s v="NC  RECONOCIMIENTOS"/>
    <s v="TRANSACCIONES DEL DIA 09/14/2018SPYRAL - GESTION ADMINISTRATIVA"/>
    <n v="41.71"/>
    <n v="0"/>
    <s v="NEGOCIOS"/>
    <x v="3"/>
  </r>
  <r>
    <n v="91"/>
    <d v="2018-12-31T00:00:00"/>
    <x v="1"/>
    <x v="1"/>
    <x v="0"/>
    <s v="GESTION HIPOTECARIA"/>
    <s v="CIERRE DE ANIO FISCAL"/>
    <s v="CIERRE_DE_CTAS_NOMINALES"/>
    <n v="0"/>
    <n v="41.71"/>
    <s v="NEGOCIOS"/>
    <x v="3"/>
  </r>
  <r>
    <n v="91"/>
    <d v="2018-09-28T00:00:00"/>
    <x v="4"/>
    <x v="4"/>
    <x v="0"/>
    <s v="BANCA DE CONSUMO"/>
    <s v="NC  RECONOCIMIENTOS"/>
    <s v="TRANSACCIONES DEL DIA 09/28/2018SPYRAL - GESTION ADMINISTRATIVA"/>
    <n v="73.790000000000006"/>
    <n v="0"/>
    <s v="NEGOCIOS"/>
    <x v="3"/>
  </r>
  <r>
    <n v="91"/>
    <d v="2018-12-31T00:00:00"/>
    <x v="1"/>
    <x v="1"/>
    <x v="0"/>
    <s v="BANCA DE CONSUMO"/>
    <s v="CIERRE DE ANIO FISCAL"/>
    <s v="CIERRE_DE_CTAS_NOMINALES"/>
    <n v="0"/>
    <n v="6415.82"/>
    <s v="NEGOCIOS"/>
    <x v="3"/>
  </r>
  <r>
    <n v="91"/>
    <d v="2018-07-02T00:00:00"/>
    <x v="6"/>
    <x v="6"/>
    <x v="0"/>
    <s v="CANALES DE DISTRIBUCION"/>
    <s v="RECONOCIMIENTO"/>
    <s v="TRANSACCIONES DEL DIA 07/02/2018SPYRAL - GESTION ADMINISTRATIVA"/>
    <n v="91.13"/>
    <n v="0"/>
    <s v="NEGOCIOS"/>
    <x v="3"/>
  </r>
  <r>
    <n v="91"/>
    <d v="2018-08-14T00:00:00"/>
    <x v="3"/>
    <x v="3"/>
    <x v="0"/>
    <s v="CANALES DE DISTRIBUCION"/>
    <s v="RECONOCIMIENTO"/>
    <s v="TRANSACCIONES DEL DIA 08/14/2018SPYRAL - GESTION ADMINISTRATIVA"/>
    <n v="10360"/>
    <n v="0"/>
    <s v="NEGOCIOS"/>
    <x v="3"/>
  </r>
  <r>
    <n v="91"/>
    <d v="2018-09-14T00:00:00"/>
    <x v="4"/>
    <x v="4"/>
    <x v="0"/>
    <s v="CANALES DE DISTRIBUCION"/>
    <s v="RECONOCIMIENTO"/>
    <s v="TRANSACCIONES DEL DIA 09/14/2018SPYRAL - GESTION ADMINISTRATIVA"/>
    <n v="75.94"/>
    <n v="0"/>
    <s v="NEGOCIOS"/>
    <x v="3"/>
  </r>
  <r>
    <n v="91"/>
    <d v="2018-10-22T00:00:00"/>
    <x v="0"/>
    <x v="0"/>
    <x v="0"/>
    <s v="CANALES DE DISTRIBUCION"/>
    <s v="RECONOCIMIENTO"/>
    <s v="TRANSACCIONES DEL DIA 10/22/2018SPYRAL - GESTION ADMINISTRATIVA"/>
    <n v="500"/>
    <n v="0"/>
    <s v="NEGOCIOS"/>
    <x v="3"/>
  </r>
  <r>
    <n v="91"/>
    <d v="2018-10-27T00:00:00"/>
    <x v="0"/>
    <x v="0"/>
    <x v="0"/>
    <s v="CANALES DE DISTRIBUCION"/>
    <s v="RECONOCIMIENTO"/>
    <s v="TRANSACCIONES DEL DIA 10/27/2018SPYRAL - GESTION ADMINISTRATIVA"/>
    <n v="46100"/>
    <n v="0"/>
    <s v="NEGOCIOS"/>
    <x v="3"/>
  </r>
  <r>
    <n v="91"/>
    <d v="2018-11-19T00:00:00"/>
    <x v="5"/>
    <x v="5"/>
    <x v="0"/>
    <s v="CANALES DE DISTRIBUCION"/>
    <s v="RECONOCIMIENTO"/>
    <s v="TRANSACCIONES DEL DIA 11/19/2018SPYRAL - GESTION ADMINISTRATIVA"/>
    <n v="1618.93"/>
    <n v="0"/>
    <s v="NEGOCIOS"/>
    <x v="3"/>
  </r>
  <r>
    <n v="91"/>
    <d v="2018-11-27T00:00:00"/>
    <x v="5"/>
    <x v="5"/>
    <x v="0"/>
    <s v="CANALES DE DISTRIBUCION"/>
    <s v="NC  RECONOCIMIENTOS"/>
    <s v="TRANSACCIONES DEL DIA 11/27/2018SPYRAL - GESTION ADMINISTRATIVA"/>
    <n v="363.8"/>
    <n v="0"/>
    <s v="NEGOCIOS"/>
    <x v="3"/>
  </r>
  <r>
    <n v="91"/>
    <d v="2018-12-03T00:00:00"/>
    <x v="1"/>
    <x v="1"/>
    <x v="0"/>
    <s v="CANALES DE DISTRIBUCION"/>
    <s v="RECONOCIMIENTO"/>
    <s v="TRANSACCIONES DEL DIA 12/03/2018SPYRAL - GESTION ADMINISTRATIVA"/>
    <n v="200"/>
    <n v="0"/>
    <s v="NEGOCIOS"/>
    <x v="3"/>
  </r>
  <r>
    <n v="91"/>
    <d v="2018-12-04T00:00:00"/>
    <x v="1"/>
    <x v="1"/>
    <x v="0"/>
    <s v="CANALES DE DISTRIBUCION"/>
    <s v="NC  RECONOCIMIENTOS"/>
    <s v="TRANSACCIONES DEL DIA 12/04/2018SPYRAL - GESTION ADMINISTRATIVA"/>
    <n v="89.5"/>
    <n v="0"/>
    <s v="NEGOCIOS"/>
    <x v="3"/>
  </r>
  <r>
    <n v="91"/>
    <d v="2018-12-10T00:00:00"/>
    <x v="1"/>
    <x v="1"/>
    <x v="0"/>
    <s v="CANALES DE DISTRIBUCION"/>
    <s v="RECONOCIMIENTO"/>
    <s v="TRANSACCIONES DEL DIA 12/10/2018SPYRAL - GESTION ADMINISTRATIVA"/>
    <n v="124.53"/>
    <n v="0"/>
    <s v="NEGOCIOS"/>
    <x v="3"/>
  </r>
  <r>
    <n v="91"/>
    <d v="2018-12-12T00:00:00"/>
    <x v="1"/>
    <x v="1"/>
    <x v="0"/>
    <s v="CANALES DE DISTRIBUCION"/>
    <s v="NC  RECONOCIMIENTOS"/>
    <s v="TRANSACCIONES DEL DIA 12/12/2018SPYRAL - GESTION ADMINISTRATIVA"/>
    <n v="69.930000000000007"/>
    <n v="0"/>
    <s v="NEGOCIOS"/>
    <x v="3"/>
  </r>
  <r>
    <n v="91"/>
    <d v="2018-12-14T00:00:00"/>
    <x v="1"/>
    <x v="1"/>
    <x v="0"/>
    <s v="CANALES DE DISTRIBUCION"/>
    <s v="NC  RECONOCIMIENTOS"/>
    <s v="TRANSACCIONES DEL DIA 12/14/2018SPYRAL - GESTION ADMINISTRATIVA"/>
    <n v="135.12"/>
    <n v="0"/>
    <s v="NEGOCIOS"/>
    <x v="3"/>
  </r>
  <r>
    <n v="91"/>
    <d v="2018-12-20T00:00:00"/>
    <x v="1"/>
    <x v="1"/>
    <x v="0"/>
    <s v="CANALES DE DISTRIBUCION"/>
    <s v="NC  RECONOCIMIENTOS"/>
    <s v="TRANSACCIONES DEL DIA 12/20/2018SPYRAL - GESTION ADMINISTRATIVA"/>
    <n v="11"/>
    <n v="0"/>
    <s v="NEGOCIOS"/>
    <x v="3"/>
  </r>
  <r>
    <n v="91"/>
    <d v="2018-12-21T00:00:00"/>
    <x v="1"/>
    <x v="1"/>
    <x v="0"/>
    <s v="CANALES DE DISTRIBUCION"/>
    <s v="NC  RECONOCIMIENTOS"/>
    <s v="TRANSACCIONES DEL DIA 12/21/2018SPYRAL - GESTION ADMINISTRATIVA"/>
    <n v="44.97"/>
    <n v="0"/>
    <s v="NEGOCIOS"/>
    <x v="3"/>
  </r>
  <r>
    <n v="91"/>
    <d v="2018-12-31T00:00:00"/>
    <x v="1"/>
    <x v="1"/>
    <x v="0"/>
    <s v="CANALES DE DISTRIBUCION"/>
    <s v="CIERRE DE ANIO FISCAL"/>
    <s v="CIERRE_DE_CTAS_NOMINALES"/>
    <n v="0"/>
    <n v="138667.6"/>
    <s v="NEGOCIOS"/>
    <x v="3"/>
  </r>
  <r>
    <n v="91"/>
    <d v="2018-07-27T00:00:00"/>
    <x v="6"/>
    <x v="6"/>
    <x v="0"/>
    <s v="CENTRO DE TARJETAS"/>
    <s v="NC  RECONOCIMIENTOS"/>
    <s v="TRANSACCIONES DEL DIA 07/27/2018SPYRAL - GESTION ADMINISTRATIVA"/>
    <n v="0"/>
    <n v="308.68"/>
    <s v="NEGOCIOS"/>
    <x v="3"/>
  </r>
  <r>
    <n v="91"/>
    <d v="2018-09-11T00:00:00"/>
    <x v="4"/>
    <x v="4"/>
    <x v="0"/>
    <s v="CENTRO DE TARJETAS"/>
    <s v="NC  RECONOCIMIENTOS"/>
    <s v="TRANSACCIONES DEL DIA 09/11/2018SPYRAL - GESTION ADMINISTRATIVA"/>
    <n v="254.35"/>
    <n v="0"/>
    <s v="NEGOCIOS"/>
    <x v="3"/>
  </r>
  <r>
    <n v="91"/>
    <d v="2018-09-28T00:00:00"/>
    <x v="4"/>
    <x v="4"/>
    <x v="0"/>
    <s v="CENTRO DE TARJETAS"/>
    <s v="NC  RECONOCIMIENTOS"/>
    <s v="TRANSACCIONES DEL DIA 09/28/2018SPYRAL - GESTION ADMINISTRATIVA"/>
    <n v="0.01"/>
    <n v="0"/>
    <s v="NEGOCIOS"/>
    <x v="3"/>
  </r>
  <r>
    <n v="91"/>
    <d v="2018-09-28T00:00:00"/>
    <x v="4"/>
    <x v="4"/>
    <x v="0"/>
    <s v="CENTRO DE TARJETAS"/>
    <s v="NC  RECONOCIMIENTOS"/>
    <s v="TRANSACCIONES DEL DIA 09/28/2018SPYRAL - GESTION ADMINISTRATIVA"/>
    <n v="0"/>
    <n v="0.01"/>
    <s v="NEGOCIOS"/>
    <x v="3"/>
  </r>
  <r>
    <n v="91"/>
    <d v="2018-12-04T00:00:00"/>
    <x v="1"/>
    <x v="1"/>
    <x v="0"/>
    <s v="CENTRO DE TARJETAS"/>
    <s v="NC  RECONOCIMIENTOS"/>
    <s v="TRANSACCIONES DEL DIA 12/04/2018SPYRAL - GESTION ADMINISTRATIVA"/>
    <n v="24.28"/>
    <n v="0"/>
    <s v="NEGOCIOS"/>
    <x v="3"/>
  </r>
  <r>
    <n v="91"/>
    <d v="2018-12-31T00:00:00"/>
    <x v="1"/>
    <x v="1"/>
    <x v="0"/>
    <s v="CENTRO DE TARJETAS"/>
    <s v="CIERRE DE ANIO FISCAL"/>
    <s v="CIERRE_DE_CTAS_NOMINALES"/>
    <n v="0"/>
    <n v="278.63"/>
    <s v="NEGOCIOS"/>
    <x v="3"/>
  </r>
  <r>
    <n v="91"/>
    <d v="2018-07-16T00:00:00"/>
    <x v="6"/>
    <x v="6"/>
    <x v="0"/>
    <s v="CANALES ALTERNOS"/>
    <s v="RECONOCIMIENTO"/>
    <s v="TRANSACCIONES DEL DIA 07/16/2018SPYRAL - GESTION ADMINISTRATIVA"/>
    <n v="162.5"/>
    <n v="0"/>
    <s v="NEGOCIOS"/>
    <x v="3"/>
  </r>
  <r>
    <n v="91"/>
    <d v="2018-09-25T00:00:00"/>
    <x v="4"/>
    <x v="4"/>
    <x v="0"/>
    <s v="CANALES ALTERNOS"/>
    <s v="RECONOCIMIENTO"/>
    <s v="TRANSACCIONES DEL DIA 09/25/2018SPYRAL - GESTION ADMINISTRATIVA"/>
    <n v="101.44"/>
    <n v="0"/>
    <s v="NEGOCIOS"/>
    <x v="3"/>
  </r>
  <r>
    <n v="91"/>
    <d v="2018-12-31T00:00:00"/>
    <x v="1"/>
    <x v="1"/>
    <x v="0"/>
    <s v="CANALES ALTERNOS"/>
    <s v="CIERRE DE ANIO FISCAL"/>
    <s v="CIERRE_DE_CTAS_NOMINALES"/>
    <n v="0"/>
    <n v="263.94"/>
    <s v="NEGOCIOS"/>
    <x v="3"/>
  </r>
  <r>
    <n v="91"/>
    <d v="2018-06-15T00:00:00"/>
    <x v="2"/>
    <x v="2"/>
    <x v="0"/>
    <s v="TELEMERCADEO"/>
    <s v="NC  RECONOCIMIENTOS"/>
    <s v="TRANSACCIONES DEL DIA 06/15/2018SPYRAL - GESTION ADMINISTRATIVA"/>
    <n v="135"/>
    <n v="0"/>
    <s v="NEGOCIOS"/>
    <x v="3"/>
  </r>
  <r>
    <n v="91"/>
    <d v="2018-07-27T00:00:00"/>
    <x v="6"/>
    <x v="6"/>
    <x v="0"/>
    <s v="TELEMERCADEO"/>
    <s v="RECONOCIMIENTO"/>
    <s v="TRANSACCIONES DEL DIA 07/27/2018SPYRAL - GESTION ADMINISTRATIVA"/>
    <n v="24.95"/>
    <n v="0"/>
    <s v="NEGOCIOS"/>
    <x v="3"/>
  </r>
  <r>
    <n v="91"/>
    <d v="2018-08-23T00:00:00"/>
    <x v="3"/>
    <x v="3"/>
    <x v="0"/>
    <s v="TELEMERCADEO"/>
    <s v="NC  RECONOCIMIENTOS"/>
    <s v="TRANSACCIONES DEL DIA 08/23/2018SPYRAL - GESTION ADMINISTRATIVA"/>
    <n v="210"/>
    <n v="0"/>
    <s v="NEGOCIOS"/>
    <x v="3"/>
  </r>
  <r>
    <n v="91"/>
    <d v="2018-09-20T00:00:00"/>
    <x v="4"/>
    <x v="4"/>
    <x v="0"/>
    <s v="TELEMERCADEO"/>
    <s v="RECONOCIMIENTO"/>
    <s v="TRANSACCIONES DEL DIA 09/20/2018SPYRAL - GESTION ADMINISTRATIVA"/>
    <n v="43.2"/>
    <n v="0"/>
    <s v="NEGOCIOS"/>
    <x v="3"/>
  </r>
  <r>
    <n v="91"/>
    <d v="2018-11-08T00:00:00"/>
    <x v="5"/>
    <x v="5"/>
    <x v="0"/>
    <s v="TELEMERCADEO"/>
    <s v="RECONOCIMIENTO"/>
    <s v="TRANSACCIONES DEL DIA 11/08/2018SPYRAL - GESTION ADMINISTRATIVA"/>
    <n v="56.49"/>
    <n v="0"/>
    <s v="NEGOCIOS"/>
    <x v="3"/>
  </r>
  <r>
    <n v="91"/>
    <d v="2018-12-31T00:00:00"/>
    <x v="1"/>
    <x v="1"/>
    <x v="0"/>
    <s v="TELEMERCADEO"/>
    <s v="CIERRE DE ANIO FISCAL"/>
    <s v="CIERRE_DE_CTAS_NOMINALES"/>
    <n v="0"/>
    <n v="1304.6199999999999"/>
    <s v="NEGOCIOS"/>
    <x v="3"/>
  </r>
  <r>
    <n v="91"/>
    <d v="2018-12-31T00:00:00"/>
    <x v="1"/>
    <x v="1"/>
    <x v="0"/>
    <s v="BANCA EN LINEA"/>
    <s v="CIERRE DE ANIO FISCAL"/>
    <s v="CIERRE_DE_CTAS_NOMINALES"/>
    <n v="0"/>
    <n v="4127"/>
    <s v="NEGOCIOS"/>
    <x v="3"/>
  </r>
  <r>
    <n v="91"/>
    <d v="2018-06-11T00:00:00"/>
    <x v="2"/>
    <x v="2"/>
    <x v="0"/>
    <s v="ATENCION A CLIENTES"/>
    <s v="RECONOCIMIENTO"/>
    <s v="TRANSACCIONES DEL DIA 06/11/2018SPYRAL - GESTION ADMINISTRATIVA"/>
    <n v="84"/>
    <n v="0"/>
    <s v="NEGOCIOS"/>
    <x v="3"/>
  </r>
  <r>
    <n v="91"/>
    <d v="2018-12-31T00:00:00"/>
    <x v="1"/>
    <x v="1"/>
    <x v="0"/>
    <s v="ATENCION A CLIENTES"/>
    <s v="CIERRE DE ANIO FISCAL"/>
    <s v="CIERRE_DE_CTAS_NOMINALES"/>
    <n v="0"/>
    <n v="348.89"/>
    <s v="NEGOCIOS"/>
    <x v="3"/>
  </r>
  <r>
    <n v="91"/>
    <d v="2018-07-16T00:00:00"/>
    <x v="6"/>
    <x v="6"/>
    <x v="0"/>
    <s v="DESARROLLO DE PRODUCTOS"/>
    <s v="RECONOCIMIENTO"/>
    <s v="TRANSACCIONES DEL DIA 07/16/2018SPYRAL - GESTION ADMINISTRATIVA"/>
    <n v="390"/>
    <n v="0"/>
    <s v="NEGOCIOS"/>
    <x v="3"/>
  </r>
  <r>
    <n v="91"/>
    <d v="2018-08-23T00:00:00"/>
    <x v="3"/>
    <x v="3"/>
    <x v="0"/>
    <s v="DESARROLLO DE PRODUCTOS"/>
    <s v="RECONOCIMIENTO"/>
    <s v="TRANSACCIONES DEL DIA 08/23/2018SPYRAL - GESTION ADMINISTRATIVA"/>
    <n v="134.82"/>
    <n v="0"/>
    <s v="NEGOCIOS"/>
    <x v="3"/>
  </r>
  <r>
    <n v="91"/>
    <d v="2018-09-20T00:00:00"/>
    <x v="4"/>
    <x v="4"/>
    <x v="0"/>
    <s v="DESARROLLO DE PRODUCTOS"/>
    <s v="RECONOCIMIENTO"/>
    <s v="TRANSACCIONES DEL DIA 09/20/2018SPYRAL - GESTION ADMINISTRATIVA"/>
    <n v="80.06"/>
    <n v="0"/>
    <s v="NEGOCIOS"/>
    <x v="3"/>
  </r>
  <r>
    <n v="91"/>
    <d v="2018-09-25T00:00:00"/>
    <x v="4"/>
    <x v="4"/>
    <x v="0"/>
    <s v="DESARROLLO DE PRODUCTOS"/>
    <s v="RECONOCIMIENTO"/>
    <s v="TRANSACCIONES DEL DIA 09/25/2018SPYRAL - GESTION ADMINISTRATIVA"/>
    <n v="201.99"/>
    <n v="0"/>
    <s v="NEGOCIOS"/>
    <x v="3"/>
  </r>
  <r>
    <n v="91"/>
    <d v="2018-12-31T00:00:00"/>
    <x v="1"/>
    <x v="1"/>
    <x v="0"/>
    <s v="DESARROLLO DE PRODUCTOS"/>
    <s v="CIERRE DE ANIO FISCAL"/>
    <s v="CIERRE_DE_CTAS_NOMINALES"/>
    <n v="0"/>
    <n v="806.87"/>
    <s v="NEGOCIOS"/>
    <x v="3"/>
  </r>
  <r>
    <n v="91"/>
    <d v="2018-07-27T00:00:00"/>
    <x v="6"/>
    <x v="6"/>
    <x v="0"/>
    <s v="VENTAS CONSUMO"/>
    <s v="NC  RECONOCIMIENTOS"/>
    <s v="TRANSACCIONES DEL DIA 07/27/2018SPYRAL - GESTION ADMINISTRATIVA"/>
    <n v="308.68"/>
    <n v="0"/>
    <s v="NEGOCIOS"/>
    <x v="3"/>
  </r>
  <r>
    <n v="91"/>
    <d v="2018-11-08T00:00:00"/>
    <x v="5"/>
    <x v="5"/>
    <x v="0"/>
    <s v="VENTAS CONSUMO"/>
    <s v="RECONOCIMIENTO"/>
    <s v="TRANSACCIONES DEL DIA 11/08/2018SPYRAL - GESTION ADMINISTRATIVA"/>
    <n v="25"/>
    <n v="0"/>
    <s v="NEGOCIOS"/>
    <x v="3"/>
  </r>
  <r>
    <n v="91"/>
    <d v="2018-12-31T00:00:00"/>
    <x v="1"/>
    <x v="1"/>
    <x v="0"/>
    <s v="VENTAS CONSUMO"/>
    <s v="CIERRE DE ANIO FISCAL"/>
    <s v="CIERRE_DE_CTAS_NOMINALES"/>
    <n v="0"/>
    <n v="333.68"/>
    <s v="NEGOCIOS"/>
    <x v="3"/>
  </r>
  <r>
    <n v="91"/>
    <d v="2018-06-11T00:00:00"/>
    <x v="2"/>
    <x v="2"/>
    <x v="0"/>
    <s v="FUERZAS DE VENTAS PANAMA"/>
    <s v="RECONOCIMIENTO"/>
    <s v="TRANSACCIONES DEL DIA 06/11/2018SPYRAL - GESTION ADMINISTRATIVA"/>
    <n v="22.89"/>
    <n v="0"/>
    <s v="NEGOCIOS"/>
    <x v="3"/>
  </r>
  <r>
    <n v="91"/>
    <d v="2018-06-20T00:00:00"/>
    <x v="2"/>
    <x v="2"/>
    <x v="0"/>
    <s v="FUERZAS DE VENTAS PANAMA"/>
    <s v="RECONOCIMIENTO"/>
    <s v="TRANSACCIONES DEL DIA 06/20/2018SPYRAL - GESTION ADMINISTRATIVA"/>
    <n v="25"/>
    <n v="0"/>
    <s v="NEGOCIOS"/>
    <x v="3"/>
  </r>
  <r>
    <n v="91"/>
    <d v="2018-07-10T00:00:00"/>
    <x v="6"/>
    <x v="6"/>
    <x v="0"/>
    <s v="FUERZAS DE VENTAS PANAMA"/>
    <s v="RECONOCIMIENTO"/>
    <s v="TRANSACCIONES DEL DIA 07/10/2018SPYRAL - GESTION ADMINISTRATIVA"/>
    <n v="75"/>
    <n v="0"/>
    <s v="NEGOCIOS"/>
    <x v="3"/>
  </r>
  <r>
    <n v="91"/>
    <d v="2018-08-03T00:00:00"/>
    <x v="3"/>
    <x v="3"/>
    <x v="0"/>
    <s v="FUERZAS DE VENTAS PANAMA"/>
    <s v="NC  RECONOCIMIENTOS"/>
    <s v="TRANSACCIONES DEL DIA 08/03/2018SPYRAL - GESTION ADMINISTRATIVA"/>
    <n v="26.25"/>
    <n v="0"/>
    <s v="NEGOCIOS"/>
    <x v="3"/>
  </r>
  <r>
    <n v="91"/>
    <d v="2018-08-23T00:00:00"/>
    <x v="3"/>
    <x v="3"/>
    <x v="0"/>
    <s v="FUERZAS DE VENTAS PANAMA"/>
    <s v="NC  RECONOCIMIENTOS"/>
    <s v="TRANSACCIONES DEL DIA 08/23/2018SPYRAL - GESTION ADMINISTRATIVA"/>
    <n v="25"/>
    <n v="0"/>
    <s v="NEGOCIOS"/>
    <x v="3"/>
  </r>
  <r>
    <n v="91"/>
    <d v="2018-09-11T00:00:00"/>
    <x v="4"/>
    <x v="4"/>
    <x v="0"/>
    <s v="FUERZAS DE VENTAS PANAMA"/>
    <s v="NC  RECONOCIMIENTOS"/>
    <s v="TRANSACCIONES DEL DIA 09/11/2018SPYRAL - GESTION ADMINISTRATIVA"/>
    <n v="50"/>
    <n v="0"/>
    <s v="NEGOCIOS"/>
    <x v="3"/>
  </r>
  <r>
    <n v="91"/>
    <d v="2018-09-14T00:00:00"/>
    <x v="4"/>
    <x v="4"/>
    <x v="0"/>
    <s v="FUERZAS DE VENTAS PANAMA"/>
    <s v="NC  RECONOCIMIENTOS"/>
    <s v="TRANSACCIONES DEL DIA 09/14/2018SPYRAL - GESTION ADMINISTRATIVA"/>
    <n v="100"/>
    <n v="0"/>
    <s v="NEGOCIOS"/>
    <x v="3"/>
  </r>
  <r>
    <n v="91"/>
    <d v="2018-09-20T00:00:00"/>
    <x v="4"/>
    <x v="4"/>
    <x v="0"/>
    <s v="FUERZAS DE VENTAS PANAMA"/>
    <s v="NC  RECONOCIMIENTOS"/>
    <s v="TRANSACCIONES DEL DIA 09/20/2018SPYRAL - GESTION ADMINISTRATIVA"/>
    <n v="75"/>
    <n v="0"/>
    <s v="NEGOCIOS"/>
    <x v="3"/>
  </r>
  <r>
    <n v="91"/>
    <d v="2018-10-02T00:00:00"/>
    <x v="0"/>
    <x v="0"/>
    <x v="0"/>
    <s v="FUERZAS DE VENTAS PANAMA"/>
    <s v="NC  RECONOCIMIENTOS"/>
    <s v="TRANSACCIONES DEL DIA 10/02/2018SPYRAL - GESTION ADMINISTRATIVA"/>
    <n v="100"/>
    <n v="0"/>
    <s v="NEGOCIOS"/>
    <x v="3"/>
  </r>
  <r>
    <n v="91"/>
    <d v="2018-11-08T00:00:00"/>
    <x v="5"/>
    <x v="5"/>
    <x v="0"/>
    <s v="FUERZAS DE VENTAS PANAMA"/>
    <s v="NC  RECONOCIMIENTOS"/>
    <s v="TRANSACCIONES DEL DIA 11/08/2018SPYRAL - GESTION ADMINISTRATIVA"/>
    <n v="25"/>
    <n v="0"/>
    <s v="NEGOCIOS"/>
    <x v="3"/>
  </r>
  <r>
    <n v="91"/>
    <d v="2018-11-27T00:00:00"/>
    <x v="5"/>
    <x v="5"/>
    <x v="0"/>
    <s v="FUERZAS DE VENTAS PANAMA"/>
    <s v="NC  RECONOCIMIENTOS"/>
    <s v="TRANSACCIONES DEL DIA 11/27/2018SPYRAL - GESTION ADMINISTRATIVA"/>
    <n v="75"/>
    <n v="0"/>
    <s v="NEGOCIOS"/>
    <x v="3"/>
  </r>
  <r>
    <n v="91"/>
    <d v="2018-12-04T00:00:00"/>
    <x v="1"/>
    <x v="1"/>
    <x v="0"/>
    <s v="FUERZAS DE VENTAS PANAMA"/>
    <s v="NC  RECONOCIMIENTOS"/>
    <s v="TRANSACCIONES DEL DIA 12/04/2018SPYRAL - GESTION ADMINISTRATIVA"/>
    <n v="25"/>
    <n v="0"/>
    <s v="NEGOCIOS"/>
    <x v="3"/>
  </r>
  <r>
    <n v="91"/>
    <d v="2018-12-31T00:00:00"/>
    <x v="1"/>
    <x v="1"/>
    <x v="0"/>
    <s v="FUERZAS DE VENTAS PANAMA"/>
    <s v="CIERRE DE ANIO FISCAL"/>
    <s v="CIERRE_DE_CTAS_NOMINALES"/>
    <n v="0"/>
    <n v="2498.0100000000002"/>
    <s v="NEGOCIOS"/>
    <x v="3"/>
  </r>
  <r>
    <n v="91"/>
    <d v="2018-10-02T00:00:00"/>
    <x v="0"/>
    <x v="0"/>
    <x v="0"/>
    <s v="FUERZA DE VENTAS AUTOS"/>
    <s v="RECONOCIMIENTO"/>
    <s v="TRANSACCIONES DEL DIA 10/02/2018SPYRAL - GESTION ADMINISTRATIVA"/>
    <n v="75"/>
    <n v="0"/>
    <s v="NEGOCIOS"/>
    <x v="3"/>
  </r>
  <r>
    <n v="91"/>
    <d v="2018-12-31T00:00:00"/>
    <x v="1"/>
    <x v="1"/>
    <x v="0"/>
    <s v="FUERZA DE VENTAS AUTOS"/>
    <s v="CIERRE DE ANIO FISCAL"/>
    <s v="CIERRE_DE_CTAS_NOMINALES"/>
    <n v="0"/>
    <n v="75"/>
    <s v="NEGOCIOS"/>
    <x v="3"/>
  </r>
  <r>
    <n v="91"/>
    <d v="2018-06-19T00:00:00"/>
    <x v="2"/>
    <x v="2"/>
    <x v="0"/>
    <s v="SEGMENTO DE NEGOCIOS"/>
    <s v="RECONOCIMIENTO"/>
    <s v="TRANSACCIONES DEL DIA 06/19/2018SPYRAL - GESTION ADMINISTRATIVA"/>
    <n v="413"/>
    <n v="0"/>
    <s v="NEGOCIOS"/>
    <x v="3"/>
  </r>
  <r>
    <n v="91"/>
    <d v="2018-08-20T00:00:00"/>
    <x v="3"/>
    <x v="3"/>
    <x v="0"/>
    <s v="SEGMENTO DE NEGOCIOS"/>
    <s v="RECONOCIMIENTO"/>
    <s v="TRANSACCIONES DEL DIA 08/20/2018SPYRAL - GESTION ADMINISTRATIVA"/>
    <n v="48"/>
    <n v="0"/>
    <s v="NEGOCIOS"/>
    <x v="3"/>
  </r>
  <r>
    <n v="91"/>
    <d v="2018-09-26T00:00:00"/>
    <x v="4"/>
    <x v="4"/>
    <x v="0"/>
    <s v="SEGMENTO DE NEGOCIOS"/>
    <s v="NC  RECONOCIMIENTOS"/>
    <s v="TRANSACCIONES DEL DIA 09/26/2018SPYRAL - GESTION ADMINISTRATIVA"/>
    <n v="0"/>
    <n v="420"/>
    <s v="NEGOCIOS"/>
    <x v="3"/>
  </r>
  <r>
    <n v="91"/>
    <d v="2018-10-24T00:00:00"/>
    <x v="0"/>
    <x v="0"/>
    <x v="0"/>
    <s v="SEGMENTO DE NEGOCIOS"/>
    <s v="NC  RECONOCIMIENTOS"/>
    <s v="TRANSACCIONES DEL DIA 10/24/2018SPYRAL - GESTION ADMINISTRATIVA"/>
    <n v="1254.5"/>
    <n v="0"/>
    <s v="NEGOCIOS"/>
    <x v="3"/>
  </r>
  <r>
    <n v="91"/>
    <d v="2018-11-21T00:00:00"/>
    <x v="5"/>
    <x v="5"/>
    <x v="0"/>
    <s v="SEGMENTO DE NEGOCIOS"/>
    <s v="RECONOCIMIENTO"/>
    <s v="TRANSACCIONES DEL DIA 11/21/2018SPYRAL - GESTION ADMINISTRATIVA"/>
    <n v="203.77"/>
    <n v="0"/>
    <s v="NEGOCIOS"/>
    <x v="3"/>
  </r>
  <r>
    <n v="91"/>
    <d v="2018-12-11T00:00:00"/>
    <x v="1"/>
    <x v="1"/>
    <x v="0"/>
    <s v="SEGMENTO DE NEGOCIOS"/>
    <s v="RECONOCIMIENTO"/>
    <s v="TRANSACCIONES DEL DIA 12/11/2018SPYRAL - GESTION ADMINISTRATIVA"/>
    <n v="396"/>
    <n v="0"/>
    <s v="NEGOCIOS"/>
    <x v="3"/>
  </r>
  <r>
    <n v="91"/>
    <d v="2018-12-31T00:00:00"/>
    <x v="1"/>
    <x v="1"/>
    <x v="0"/>
    <s v="SEGMENTO DE NEGOCIOS"/>
    <s v="CIERRE DE ANIO FISCAL"/>
    <s v="CIERRE_DE_CTAS_NOMINALES"/>
    <n v="0"/>
    <n v="2315.27"/>
    <s v="NEGOCIOS"/>
    <x v="3"/>
  </r>
  <r>
    <n v="91"/>
    <d v="2018-12-31T00:00:00"/>
    <x v="1"/>
    <x v="1"/>
    <x v="0"/>
    <s v="BANCA PRIVADA"/>
    <s v="CIERRE DE ANIO FISCAL"/>
    <s v="CIERRE_DE_CTAS_NOMINALES"/>
    <n v="0"/>
    <n v="33.46"/>
    <s v="NEGOCIOS"/>
    <x v="3"/>
  </r>
  <r>
    <n v="91"/>
    <d v="2018-06-21T00:00:00"/>
    <x v="2"/>
    <x v="2"/>
    <x v="0"/>
    <s v="CAMPAðA"/>
    <s v="RECONOCIMIENTO"/>
    <s v="TRANSACCIONES DEL DIA 06/21/2018SPYRAL - GESTION ADMINISTRATIVA"/>
    <n v="106.12"/>
    <n v="0"/>
    <s v="NEGOCIOS"/>
    <x v="3"/>
  </r>
  <r>
    <n v="91"/>
    <d v="2018-12-31T00:00:00"/>
    <x v="1"/>
    <x v="1"/>
    <x v="0"/>
    <s v="CAMPAðA"/>
    <s v="CIERRE DE ANIO FISCAL"/>
    <s v="CIERRE_DE_CTAS_NOMINALES"/>
    <n v="0"/>
    <n v="106.12"/>
    <s v="NEGOCIOS"/>
    <x v="3"/>
  </r>
  <r>
    <n v="91"/>
    <d v="2018-06-11T00:00:00"/>
    <x v="2"/>
    <x v="2"/>
    <x v="0"/>
    <s v="BANCA COMERCIAL"/>
    <s v="NC  RECONOCIMIENTOS"/>
    <s v="TRANSACCIONES DEL DIA 06/11/2018SPYRAL - GESTION ADMINISTRATIVA"/>
    <n v="95.96"/>
    <n v="0"/>
    <s v="NEGOCIOS"/>
    <x v="3"/>
  </r>
  <r>
    <n v="91"/>
    <d v="2018-06-15T00:00:00"/>
    <x v="2"/>
    <x v="2"/>
    <x v="0"/>
    <s v="BANCA COMERCIAL"/>
    <s v="NC  RECONOCIMIENTOS"/>
    <s v="TRANSACCIONES DEL DIA 06/15/2018SPYRAL - GESTION ADMINISTRATIVA"/>
    <n v="71.97"/>
    <n v="0"/>
    <s v="NEGOCIOS"/>
    <x v="3"/>
  </r>
  <r>
    <n v="91"/>
    <d v="2018-12-31T00:00:00"/>
    <x v="1"/>
    <x v="1"/>
    <x v="0"/>
    <s v="BANCA COMERCIAL"/>
    <s v="CIERRE DE ANIO FISCAL"/>
    <s v="CIERRE_DE_CTAS_NOMINALES"/>
    <n v="0"/>
    <n v="167.93"/>
    <s v="NEGOCIOS"/>
    <x v="3"/>
  </r>
  <r>
    <n v="91"/>
    <d v="2018-07-17T00:00:00"/>
    <x v="6"/>
    <x v="6"/>
    <x v="0"/>
    <s v="BANCA COMERCIAL INTERIOR"/>
    <s v="NC  RECONOCIMIENTOS"/>
    <s v="TRANSACCIONES DEL DIA 07/17/2018SPYRAL - GESTION ADMINISTRATIVA"/>
    <n v="76.98"/>
    <n v="0"/>
    <s v="NEGOCIOS"/>
    <x v="3"/>
  </r>
  <r>
    <n v="91"/>
    <d v="2018-12-31T00:00:00"/>
    <x v="1"/>
    <x v="1"/>
    <x v="0"/>
    <s v="BANCA COMERCIAL INTERIOR"/>
    <s v="CIERRE DE ANIO FISCAL"/>
    <s v="CIERRE_DE_CTAS_NOMINALES"/>
    <n v="0"/>
    <n v="76.98"/>
    <s v="NEGOCIOS"/>
    <x v="3"/>
  </r>
  <r>
    <n v="91"/>
    <d v="2018-06-14T00:00:00"/>
    <x v="2"/>
    <x v="2"/>
    <x v="0"/>
    <s v="BANCA COMERCIAL PERIFERIA"/>
    <s v="RECONOCIMIENTO"/>
    <s v="TRANSACCIONES DEL DIA 06/14/2018SPYRAL - GESTION ADMINISTRATIVA"/>
    <n v="95.96"/>
    <n v="0"/>
    <s v="NEGOCIOS"/>
    <x v="3"/>
  </r>
  <r>
    <n v="91"/>
    <d v="2018-07-26T00:00:00"/>
    <x v="6"/>
    <x v="6"/>
    <x v="0"/>
    <s v="BANCA COMERCIAL PERIFERIA"/>
    <s v="NC  RECONOCIMIENTOS"/>
    <s v="TRANSACCIONES DEL DIA 07/26/2018SPYRAL - GESTION ADMINISTRATIVA"/>
    <n v="279.51"/>
    <n v="0"/>
    <s v="NEGOCIOS"/>
    <x v="3"/>
  </r>
  <r>
    <n v="91"/>
    <d v="2018-12-31T00:00:00"/>
    <x v="1"/>
    <x v="1"/>
    <x v="0"/>
    <s v="BANCA COMERCIAL PERIFERIA"/>
    <s v="CIERRE DE ANIO FISCAL"/>
    <s v="CIERRE_DE_CTAS_NOMINALES"/>
    <n v="0"/>
    <n v="375.47"/>
    <s v="NEGOCIOS"/>
    <x v="3"/>
  </r>
  <r>
    <n v="91"/>
    <d v="2018-08-23T00:00:00"/>
    <x v="3"/>
    <x v="3"/>
    <x v="0"/>
    <s v="SERVICIOS AL CLIENTE"/>
    <s v="RECONOCIMIENTO"/>
    <s v="TRANSACCIONES DEL DIA 08/23/2018SPYRAL - GESTION ADMINISTRATIVA"/>
    <n v="80"/>
    <n v="0"/>
    <s v="NEGOCIOS"/>
    <x v="3"/>
  </r>
  <r>
    <n v="91"/>
    <d v="2018-10-01T00:00:00"/>
    <x v="0"/>
    <x v="0"/>
    <x v="0"/>
    <s v="SERVICIOS AL CLIENTE"/>
    <s v="NC  RECONOCIMIENTOS"/>
    <s v="TRANSACCIONES DEL DIA 10/01/2018SPYRAL - GESTION ADMINISTRATIVA"/>
    <n v="0"/>
    <n v="358.92"/>
    <s v="NEGOCIOS"/>
    <x v="3"/>
  </r>
  <r>
    <n v="91"/>
    <d v="2018-12-07T00:00:00"/>
    <x v="1"/>
    <x v="1"/>
    <x v="0"/>
    <s v="SERVICIOS AL CLIENTE"/>
    <s v="RECONOCIMIENTO"/>
    <s v="TRANSACCIONES DEL DIA 12/07/2018SPYRAL - GESTION ADMINISTRATIVA"/>
    <n v="100"/>
    <n v="0"/>
    <s v="NEGOCIOS"/>
    <x v="3"/>
  </r>
  <r>
    <n v="91"/>
    <d v="2018-12-20T00:00:00"/>
    <x v="1"/>
    <x v="1"/>
    <x v="0"/>
    <s v="SERVICIOS AL CLIENTE"/>
    <s v="RECONOCIMIENTO"/>
    <s v="TRANSACCIONES DEL DIA 12/20/2018SPYRAL - GESTION ADMINISTRATIVA"/>
    <n v="133.30000000000001"/>
    <n v="0"/>
    <s v="NEGOCIOS"/>
    <x v="3"/>
  </r>
  <r>
    <n v="91"/>
    <d v="2018-12-31T00:00:00"/>
    <x v="1"/>
    <x v="1"/>
    <x v="0"/>
    <s v="SERVICIOS AL CLIENTE"/>
    <s v="CIERRE DE ANIO FISCAL"/>
    <s v="CIERRE_DE_CTAS_NOMINALES"/>
    <n v="0"/>
    <n v="313.3"/>
    <s v="NEGOCIOS"/>
    <x v="3"/>
  </r>
  <r>
    <n v="95"/>
    <d v="2018-12-31T00:00:00"/>
    <x v="1"/>
    <x v="1"/>
    <x v="0"/>
    <s v="ADMINISTRACION DE SUCURSALES"/>
    <s v="CIERRE DE ANIO FISCAL"/>
    <s v="CIERRE_DE_CTAS_NOMINALES"/>
    <n v="0"/>
    <n v="25"/>
    <s v="BOULEVARD EL DORADO"/>
    <x v="3"/>
  </r>
  <r>
    <n v="98"/>
    <d v="2018-08-03T00:00:00"/>
    <x v="3"/>
    <x v="3"/>
    <x v="0"/>
    <s v="ADMINISTRACION DE SUCURSALES"/>
    <s v="NC  RECONOCIMIENTOS"/>
    <s v="TRANSACCIONES DEL DIA 08/03/2018SPYRAL - GESTION ADMINISTRATIVA"/>
    <n v="5.99"/>
    <n v="0"/>
    <s v="SANTIAGO INTERAMERICANA"/>
    <x v="3"/>
  </r>
  <r>
    <n v="98"/>
    <d v="2018-12-04T00:00:00"/>
    <x v="1"/>
    <x v="1"/>
    <x v="0"/>
    <s v="ADMINISTRACION DE SUCURSALES"/>
    <s v="NC  RECONOCIMIENTOS"/>
    <s v="TRANSACCIONES DEL DIA 12/04/2018SPYRAL - GESTION ADMINISTRATIVA"/>
    <n v="49.2"/>
    <n v="0"/>
    <s v="SANTIAGO INTERAMERICANA"/>
    <x v="3"/>
  </r>
  <r>
    <n v="98"/>
    <d v="2018-12-31T00:00:00"/>
    <x v="1"/>
    <x v="1"/>
    <x v="0"/>
    <s v="ADMINISTRACION DE SUCURSALES"/>
    <s v="CIERRE DE ANIO FISCAL"/>
    <s v="CIERRE_DE_CTAS_NOMINALES"/>
    <n v="0"/>
    <n v="55.19"/>
    <s v="SANTIAGO INTERAMERICANA"/>
    <x v="3"/>
  </r>
  <r>
    <n v="162"/>
    <d v="2018-12-12T00:00:00"/>
    <x v="1"/>
    <x v="1"/>
    <x v="0"/>
    <s v="ADMINISTRACION DE SUCURSALES"/>
    <s v="NC  RECONOCIMIENTOS"/>
    <s v="TRANSACCIONES DEL DIA 12/12/2018SPYRAL - GESTION ADMINISTRATIVA"/>
    <n v="29.37"/>
    <n v="0"/>
    <s v="BRISAS DEL GOLF ARRAIJAN"/>
    <x v="3"/>
  </r>
  <r>
    <n v="162"/>
    <d v="2018-12-31T00:00:00"/>
    <x v="1"/>
    <x v="1"/>
    <x v="0"/>
    <s v="ADMINISTRACION DE SUCURSALES"/>
    <s v="CIERRE DE ANIO FISCAL"/>
    <s v="CIERRE_DE_CTAS_NOMINALES"/>
    <n v="0"/>
    <n v="29.37"/>
    <s v="BRISAS DEL GOLF ARRAIJAN"/>
    <x v="3"/>
  </r>
  <r>
    <n v="1"/>
    <d v="2018-06-01T00:00:00"/>
    <x v="2"/>
    <x v="2"/>
    <x v="0"/>
    <s v="ADMINISTRACION DE SUCURSALES"/>
    <s v="NC GASTO NO DEDUCIBLES"/>
    <s v="TRANSACCIONES DEL DIA 06/01/2018SPYRAL - GESTION ADMINISTRATIVA"/>
    <n v="10.75"/>
    <n v="0"/>
    <s v="CASA MATRIZ"/>
    <x v="4"/>
  </r>
  <r>
    <n v="1"/>
    <d v="2018-06-20T00:00:00"/>
    <x v="2"/>
    <x v="2"/>
    <x v="0"/>
    <s v="ADMINISTRACION DE SUCURSALES"/>
    <s v="NC GASTO NO DEDUCIBLES"/>
    <s v="TRANSACCIONES DEL DIA 06/20/2018SPYRAL - GESTION ADMINISTRATIVA"/>
    <n v="42.13"/>
    <n v="0"/>
    <s v="CASA MATRIZ"/>
    <x v="4"/>
  </r>
  <r>
    <n v="1"/>
    <d v="2018-07-02T00:00:00"/>
    <x v="6"/>
    <x v="6"/>
    <x v="0"/>
    <s v="ADMINISTRACION DE SUCURSALES"/>
    <s v="NC GASTO NO DEDUCIBLES"/>
    <s v="TRANSACCIONES DEL DIA 07/02/2018SPYRAL - GESTION ADMINISTRATIVA"/>
    <n v="86.47"/>
    <n v="0"/>
    <s v="CASA MATRIZ"/>
    <x v="4"/>
  </r>
  <r>
    <n v="1"/>
    <d v="2018-08-09T00:00:00"/>
    <x v="3"/>
    <x v="3"/>
    <x v="0"/>
    <s v="ADMINISTRACION DE SUCURSALES"/>
    <s v="NC GASTO NO DEDUCIBLES"/>
    <s v="TRANSACCIONES DEL DIA 08/09/2018SPYRAL - GESTION ADMINISTRATIVA"/>
    <n v="78.8"/>
    <n v="0"/>
    <s v="CASA MATRIZ"/>
    <x v="4"/>
  </r>
  <r>
    <n v="1"/>
    <d v="2018-08-14T00:00:00"/>
    <x v="3"/>
    <x v="3"/>
    <x v="0"/>
    <s v="ADMINISTRACION DE SUCURSALES"/>
    <s v="NC GASTO NO DEDUCIBLES"/>
    <s v="TRANSACCIONES DEL DIA 08/14/2018SPYRAL - GESTION ADMINISTRATIVA"/>
    <n v="57.76"/>
    <n v="0"/>
    <s v="CASA MATRIZ"/>
    <x v="4"/>
  </r>
  <r>
    <n v="1"/>
    <d v="2018-10-10T00:00:00"/>
    <x v="0"/>
    <x v="0"/>
    <x v="0"/>
    <s v="ADMINISTRACION DE SUCURSALES"/>
    <s v="NC GASTO NO DEDUCIBLES"/>
    <s v="TRANSACCIONES DEL DIA 10/10/2018SPYRAL - GESTION ADMINISTRATIVA"/>
    <n v="60.31"/>
    <n v="0"/>
    <s v="CASA MATRIZ"/>
    <x v="4"/>
  </r>
  <r>
    <n v="1"/>
    <d v="2018-11-09T00:00:00"/>
    <x v="5"/>
    <x v="5"/>
    <x v="0"/>
    <s v="ADMINISTRACION DE SUCURSALES"/>
    <s v="NC GASTO NO DEDUCIBLES"/>
    <s v="TRANSACCIONES DEL DIA 11/09/2018SPYRAL - GESTION ADMINISTRATIVA"/>
    <n v="99.56"/>
    <n v="0"/>
    <s v="CASA MATRIZ"/>
    <x v="4"/>
  </r>
  <r>
    <n v="1"/>
    <d v="2018-11-19T00:00:00"/>
    <x v="5"/>
    <x v="5"/>
    <x v="0"/>
    <s v="ADMINISTRACION DE SUCURSALES"/>
    <s v="NC GASTO NO DEDUCIBLES"/>
    <s v="TRANSACCIONES DEL DIA 11/19/2018SPYRAL - GESTION ADMINISTRATIVA"/>
    <n v="107.4"/>
    <n v="0"/>
    <s v="CASA MATRIZ"/>
    <x v="4"/>
  </r>
  <r>
    <n v="1"/>
    <d v="2018-11-23T00:00:00"/>
    <x v="5"/>
    <x v="5"/>
    <x v="0"/>
    <s v="ADMINISTRACION DE SUCURSALES"/>
    <s v="NC GASTO NO DEDUCIBLES"/>
    <s v="TRANSACCIONES DEL DIA 11/23/2018SPYRAL - GESTION ADMINISTRATIVA"/>
    <n v="40.68"/>
    <n v="0"/>
    <s v="CASA MATRIZ"/>
    <x v="4"/>
  </r>
  <r>
    <n v="1"/>
    <d v="2018-12-31T00:00:00"/>
    <x v="1"/>
    <x v="1"/>
    <x v="0"/>
    <s v="ADMINISTRACION DE SUCURSALES"/>
    <s v="CIERRE DE ANIO FISCAL"/>
    <s v="CIERRE_DE_CTAS_NOMINALES"/>
    <n v="0"/>
    <n v="760.82"/>
    <s v="CASA MATRIZ"/>
    <x v="4"/>
  </r>
  <r>
    <n v="2"/>
    <d v="2018-06-06T00:00:00"/>
    <x v="2"/>
    <x v="2"/>
    <x v="0"/>
    <s v="ADMINISTRACION DE SUCURSALES"/>
    <s v="GASTOS NO DEDUCIBLES"/>
    <s v="TRANSACCIONES DEL DIA 06/06/2018SPYRAL - GESTION ADMINISTRATIVA"/>
    <n v="48.2"/>
    <n v="0"/>
    <s v="PAITILLA"/>
    <x v="4"/>
  </r>
  <r>
    <n v="2"/>
    <d v="2018-07-06T00:00:00"/>
    <x v="6"/>
    <x v="6"/>
    <x v="0"/>
    <s v="ADMINISTRACION DE SUCURSALES"/>
    <s v="GASTOS NO DEDUCIBLES"/>
    <s v="TRANSACCIONES DEL DIA 07/06/2018SPYRAL - GESTION ADMINISTRATIVA"/>
    <n v="47.95"/>
    <n v="0"/>
    <s v="PAITILLA"/>
    <x v="4"/>
  </r>
  <r>
    <n v="2"/>
    <d v="2018-09-17T00:00:00"/>
    <x v="4"/>
    <x v="4"/>
    <x v="0"/>
    <s v="ADMINISTRACION DE SUCURSALES"/>
    <s v="GASTOS NO DEDUCIBLES"/>
    <s v="TRANSACCIONES DEL DIA 09/17/2018SPYRAL - GESTION ADMINISTRATIVA"/>
    <n v="88.43"/>
    <n v="0"/>
    <s v="PAITILLA"/>
    <x v="4"/>
  </r>
  <r>
    <n v="2"/>
    <d v="2018-10-01T00:00:00"/>
    <x v="0"/>
    <x v="0"/>
    <x v="0"/>
    <s v="ADMINISTRACION DE SUCURSALES"/>
    <s v="GASTOS NO DEDUCIBLES"/>
    <s v="TRANSACCIONES DEL DIA 10/01/2018SPYRAL - GESTION ADMINISTRATIVA"/>
    <n v="50.37"/>
    <n v="0"/>
    <s v="PAITILLA"/>
    <x v="4"/>
  </r>
  <r>
    <n v="2"/>
    <d v="2018-12-31T00:00:00"/>
    <x v="1"/>
    <x v="1"/>
    <x v="0"/>
    <s v="ADMINISTRACION DE SUCURSALES"/>
    <s v="CIERRE DE ANIO FISCAL"/>
    <s v="CIERRE_DE_CTAS_NOMINALES"/>
    <n v="0"/>
    <n v="389.15"/>
    <s v="PAITILLA"/>
    <x v="4"/>
  </r>
  <r>
    <n v="3"/>
    <d v="2018-06-01T00:00:00"/>
    <x v="2"/>
    <x v="2"/>
    <x v="0"/>
    <s v="ADMINISTRACION DE SUCURSALES"/>
    <s v="NC GASTO NO DEDUCIBLES"/>
    <s v="TRANSACCIONES DEL DIA 06/01/2018SPYRAL - GESTION ADMINISTRATIVA"/>
    <n v="8.6999999999999993"/>
    <n v="0"/>
    <s v="EL DORADO"/>
    <x v="4"/>
  </r>
  <r>
    <n v="3"/>
    <d v="2018-06-01T00:00:00"/>
    <x v="2"/>
    <x v="2"/>
    <x v="0"/>
    <s v="ADMINISTRACION DE SUCURSALES"/>
    <s v="GASTOS NO DEDUCIBLES"/>
    <s v="TRANSACCIONES DEL DIA 06/01/2018SPYRAL - GESTION ADMINISTRATIVA"/>
    <n v="187.5"/>
    <n v="0"/>
    <s v="EL DORADO"/>
    <x v="4"/>
  </r>
  <r>
    <n v="3"/>
    <d v="2018-08-20T00:00:00"/>
    <x v="3"/>
    <x v="3"/>
    <x v="0"/>
    <s v="ADMINISTRACION DE SUCURSALES"/>
    <s v="GASTOS NO DEDUCIBLES"/>
    <s v="TRANSACCIONES DEL DIA 08/20/2018SPYRAL - GESTION ADMINISTRATIVA"/>
    <n v="202.5"/>
    <n v="0"/>
    <s v="EL DORADO"/>
    <x v="4"/>
  </r>
  <r>
    <n v="3"/>
    <d v="2018-10-10T00:00:00"/>
    <x v="0"/>
    <x v="0"/>
    <x v="0"/>
    <s v="ADMINISTRACION DE SUCURSALES"/>
    <s v="GASTOS NO DEDUCIBLES"/>
    <s v="TRANSACCIONES DEL DIA 10/10/2018SPYRAL - GESTION ADMINISTRATIVA"/>
    <n v="195"/>
    <n v="0"/>
    <s v="EL DORADO"/>
    <x v="4"/>
  </r>
  <r>
    <n v="3"/>
    <d v="2018-10-16T00:00:00"/>
    <x v="0"/>
    <x v="0"/>
    <x v="0"/>
    <s v="ADMINISTRACION DE SUCURSALES"/>
    <s v="NC GASTO NO DEDUCIBLES"/>
    <s v="TRANSACCIONES DEL DIA 10/16/2018SPYRAL - GESTION ADMINISTRATIVA"/>
    <n v="9.99"/>
    <n v="0"/>
    <s v="EL DORADO"/>
    <x v="4"/>
  </r>
  <r>
    <n v="3"/>
    <d v="2018-12-18T00:00:00"/>
    <x v="1"/>
    <x v="1"/>
    <x v="0"/>
    <s v="ADMINISTRACION DE SUCURSALES"/>
    <s v="GASTOS NO DEDUCIBLES"/>
    <s v="TRANSACCIONES DEL DIA 12/18/2018SPYRAL - GESTION ADMINISTRATIVA"/>
    <n v="195"/>
    <n v="0"/>
    <s v="EL DORADO"/>
    <x v="4"/>
  </r>
  <r>
    <n v="3"/>
    <d v="2018-12-28T00:00:00"/>
    <x v="1"/>
    <x v="1"/>
    <x v="0"/>
    <s v="ADMINISTRACION DE SUCURSALES"/>
    <s v="NC GASTO NO DEDUCIBLES"/>
    <s v="TRANSACCIONES DEL DIA 12/28/2018SPYRAL - GESTION ADMINISTRATIVA"/>
    <n v="203"/>
    <n v="0"/>
    <s v="EL DORADO"/>
    <x v="4"/>
  </r>
  <r>
    <n v="3"/>
    <d v="2018-12-31T00:00:00"/>
    <x v="1"/>
    <x v="1"/>
    <x v="0"/>
    <s v="ADMINISTRACION DE SUCURSALES"/>
    <s v="CIERRE DE ANIO FISCAL"/>
    <s v="CIERRE_DE_CTAS_NOMINALES"/>
    <n v="0"/>
    <n v="1392.64"/>
    <s v="EL DORADO"/>
    <x v="4"/>
  </r>
  <r>
    <n v="4"/>
    <d v="2018-06-11T00:00:00"/>
    <x v="2"/>
    <x v="2"/>
    <x v="0"/>
    <s v="ADMINISTRACION DE SUCURSALES"/>
    <s v="NC GASTO NO DEDUCIBLES"/>
    <s v="TRANSACCIONES DEL DIA 06/11/2018SPYRAL - GESTION ADMINISTRATIVA"/>
    <n v="53.41"/>
    <n v="0"/>
    <s v="VIA ARGENTINA"/>
    <x v="4"/>
  </r>
  <r>
    <n v="4"/>
    <d v="2018-07-17T00:00:00"/>
    <x v="6"/>
    <x v="6"/>
    <x v="0"/>
    <s v="ADMINISTRACION DE SUCURSALES"/>
    <s v="NC GASTO NO DEDUCIBLES"/>
    <s v="TRANSACCIONES DEL DIA 07/17/2018SPYRAL - GESTION ADMINISTRATIVA"/>
    <n v="40.19"/>
    <n v="0"/>
    <s v="VIA ARGENTINA"/>
    <x v="4"/>
  </r>
  <r>
    <n v="4"/>
    <d v="2018-09-03T00:00:00"/>
    <x v="4"/>
    <x v="4"/>
    <x v="0"/>
    <s v="ADMINISTRACION DE SUCURSALES"/>
    <s v="NC GASTO NO DEDUCIBLES"/>
    <s v="TRANSACCIONES DEL DIA 09/03/2018SPYRAL - GESTION ADMINISTRATIVA"/>
    <n v="45.62"/>
    <n v="0"/>
    <s v="VIA ARGENTINA"/>
    <x v="4"/>
  </r>
  <r>
    <n v="4"/>
    <d v="2018-10-02T00:00:00"/>
    <x v="0"/>
    <x v="0"/>
    <x v="0"/>
    <s v="ADMINISTRACION DE SUCURSALES"/>
    <s v="NC GASTO NO DEDUCIBLES"/>
    <s v="TRANSACCIONES DEL DIA 10/02/2018SPYRAL - GESTION ADMINISTRATIVA"/>
    <n v="49.32"/>
    <n v="0"/>
    <s v="VIA ARGENTINA"/>
    <x v="4"/>
  </r>
  <r>
    <n v="4"/>
    <d v="2018-10-10T00:00:00"/>
    <x v="0"/>
    <x v="0"/>
    <x v="0"/>
    <s v="ADMINISTRACION DE SUCURSALES"/>
    <s v="NC GASTO NO DEDUCIBLES"/>
    <s v="TRANSACCIONES DEL DIA 10/10/2018SPYRAL - GESTION ADMINISTRATIVA"/>
    <n v="49.58"/>
    <n v="0"/>
    <s v="VIA ARGENTINA"/>
    <x v="4"/>
  </r>
  <r>
    <n v="4"/>
    <d v="2018-11-08T00:00:00"/>
    <x v="5"/>
    <x v="5"/>
    <x v="0"/>
    <s v="ADMINISTRACION DE SUCURSALES"/>
    <s v="NC GASTO NO DEDUCIBLES"/>
    <s v="TRANSACCIONES DEL DIA 11/08/2018SPYRAL - GESTION ADMINISTRATIVA"/>
    <n v="47.35"/>
    <n v="0"/>
    <s v="VIA ARGENTINA"/>
    <x v="4"/>
  </r>
  <r>
    <n v="4"/>
    <d v="2018-11-16T00:00:00"/>
    <x v="5"/>
    <x v="5"/>
    <x v="0"/>
    <s v="ADMINISTRACION DE SUCURSALES"/>
    <s v="NC GASTO NO DEDUCIBLES"/>
    <s v="TRANSACCIONES DEL DIA 11/16/2018SPYRAL - GESTION ADMINISTRATIVA"/>
    <n v="36.11"/>
    <n v="0"/>
    <s v="VIA ARGENTINA"/>
    <x v="4"/>
  </r>
  <r>
    <n v="4"/>
    <d v="2018-12-31T00:00:00"/>
    <x v="1"/>
    <x v="1"/>
    <x v="0"/>
    <s v="ADMINISTRACION DE SUCURSALES"/>
    <s v="CIERRE DE ANIO FISCAL"/>
    <s v="CIERRE_DE_CTAS_NOMINALES"/>
    <n v="0"/>
    <n v="321.58"/>
    <s v="VIA ARGENTINA"/>
    <x v="4"/>
  </r>
  <r>
    <n v="5"/>
    <d v="2018-06-20T00:00:00"/>
    <x v="2"/>
    <x v="2"/>
    <x v="0"/>
    <s v="ADMINISTRACION DE SUCURSALES"/>
    <s v="NC GASTO NO DEDUCIBLES"/>
    <s v="TRANSACCIONES DEL DIA 06/20/2018SPYRAL - GESTION ADMINISTRATIVA"/>
    <n v="211"/>
    <n v="0"/>
    <s v="VIA PORRAS"/>
    <x v="4"/>
  </r>
  <r>
    <n v="5"/>
    <d v="2018-08-23T00:00:00"/>
    <x v="3"/>
    <x v="3"/>
    <x v="0"/>
    <s v="ADMINISTRACION DE SUCURSALES"/>
    <s v="NC GASTO NO DEDUCIBLES"/>
    <s v="TRANSACCIONES DEL DIA 08/23/2018SPYRAL - GESTION ADMINISTRATIVA"/>
    <n v="211"/>
    <n v="0"/>
    <s v="VIA PORRAS"/>
    <x v="4"/>
  </r>
  <r>
    <n v="5"/>
    <d v="2018-10-10T00:00:00"/>
    <x v="0"/>
    <x v="0"/>
    <x v="0"/>
    <s v="ADMINISTRACION DE SUCURSALES"/>
    <s v="NC GASTO NO DEDUCIBLES"/>
    <s v="TRANSACCIONES DEL DIA 10/10/2018SPYRAL - GESTION ADMINISTRATIVA"/>
    <n v="95"/>
    <n v="0"/>
    <s v="VIA PORRAS"/>
    <x v="4"/>
  </r>
  <r>
    <n v="5"/>
    <d v="2018-11-09T00:00:00"/>
    <x v="5"/>
    <x v="5"/>
    <x v="0"/>
    <s v="ADMINISTRACION DE SUCURSALES"/>
    <s v="NC GASTO NO DEDUCIBLES"/>
    <s v="TRANSACCIONES DEL DIA 11/09/2018SPYRAL - GESTION ADMINISTRATIVA"/>
    <n v="170.48"/>
    <n v="0"/>
    <s v="VIA PORRAS"/>
    <x v="4"/>
  </r>
  <r>
    <n v="5"/>
    <d v="2018-12-20T00:00:00"/>
    <x v="1"/>
    <x v="1"/>
    <x v="0"/>
    <s v="ADMINISTRACION DE SUCURSALES"/>
    <s v="NC GASTO NO DEDUCIBLES"/>
    <s v="TRANSACCIONES DEL DIA 12/20/2018SPYRAL - GESTION ADMINISTRATIVA"/>
    <n v="86"/>
    <n v="0"/>
    <s v="VIA PORRAS"/>
    <x v="4"/>
  </r>
  <r>
    <n v="5"/>
    <d v="2018-12-31T00:00:00"/>
    <x v="1"/>
    <x v="1"/>
    <x v="0"/>
    <s v="ADMINISTRACION DE SUCURSALES"/>
    <s v="CIERRE DE ANIO FISCAL"/>
    <s v="CIERRE_DE_CTAS_NOMINALES"/>
    <n v="0"/>
    <n v="1022.8"/>
    <s v="VIA PORRAS"/>
    <x v="4"/>
  </r>
  <r>
    <n v="6"/>
    <d v="2018-06-01T00:00:00"/>
    <x v="2"/>
    <x v="2"/>
    <x v="0"/>
    <s v="ADMINISTRACION DE SUCURSALES"/>
    <s v="NC GASTO NO DEDUCIBLES"/>
    <s v="TRANSACCIONES DEL DIA 06/01/2018SPYRAL - GESTION ADMINISTRATIVA"/>
    <n v="140.30000000000001"/>
    <n v="0"/>
    <s v="EL INGENIO"/>
    <x v="4"/>
  </r>
  <r>
    <n v="6"/>
    <d v="2018-08-23T00:00:00"/>
    <x v="3"/>
    <x v="3"/>
    <x v="0"/>
    <s v="ADMINISTRACION DE SUCURSALES"/>
    <s v="NC GASTO NO DEDUCIBLES"/>
    <s v="TRANSACCIONES DEL DIA 08/23/2018SPYRAL - GESTION ADMINISTRATIVA"/>
    <n v="63.77"/>
    <n v="0"/>
    <s v="EL INGENIO"/>
    <x v="4"/>
  </r>
  <r>
    <n v="6"/>
    <d v="2018-12-20T00:00:00"/>
    <x v="1"/>
    <x v="1"/>
    <x v="0"/>
    <s v="ADMINISTRACION DE SUCURSALES"/>
    <s v="NC GASTO NO DEDUCIBLES"/>
    <s v="TRANSACCIONES DEL DIA 12/20/2018SPYRAL - GESTION ADMINISTRATIVA"/>
    <n v="263.25"/>
    <n v="0"/>
    <s v="EL INGENIO"/>
    <x v="4"/>
  </r>
  <r>
    <n v="6"/>
    <d v="2018-12-31T00:00:00"/>
    <x v="1"/>
    <x v="1"/>
    <x v="0"/>
    <s v="ADMINISTRACION DE SUCURSALES"/>
    <s v="CIERRE DE ANIO FISCAL"/>
    <s v="CIERRE_DE_CTAS_NOMINALES"/>
    <n v="0"/>
    <n v="467.32"/>
    <s v="EL INGENIO"/>
    <x v="4"/>
  </r>
  <r>
    <n v="7"/>
    <d v="2018-06-04T00:00:00"/>
    <x v="2"/>
    <x v="2"/>
    <x v="0"/>
    <s v="ADMINISTRACION DE SUCURSALES"/>
    <s v="GASTOS NO DEDUCIBLES"/>
    <s v="TRANSACCIONES DEL DIA 06/04/2018SPYRAL - GESTION ADMINISTRATIVA"/>
    <n v="18"/>
    <n v="0"/>
    <s v="CHANIS"/>
    <x v="4"/>
  </r>
  <r>
    <n v="7"/>
    <d v="2018-06-07T00:00:00"/>
    <x v="2"/>
    <x v="2"/>
    <x v="0"/>
    <s v="ADMINISTRACION DE SUCURSALES"/>
    <s v="NC GASTO NO DEDUCIBLES"/>
    <s v="TRANSACCIONES DEL DIA 06/07/2018SPYRAL - GESTION ADMINISTRATIVA"/>
    <n v="10.25"/>
    <n v="0"/>
    <s v="CHANIS"/>
    <x v="4"/>
  </r>
  <r>
    <n v="7"/>
    <d v="2018-06-15T00:00:00"/>
    <x v="2"/>
    <x v="2"/>
    <x v="0"/>
    <s v="ADMINISTRACION DE SUCURSALES"/>
    <s v="NC GASTO NO DEDUCIBLES"/>
    <s v="TRANSACCIONES DEL DIA 06/15/2018SPYRAL - GESTION ADMINISTRATIVA"/>
    <n v="30.84"/>
    <n v="0"/>
    <s v="CHANIS"/>
    <x v="4"/>
  </r>
  <r>
    <n v="7"/>
    <d v="2018-09-03T00:00:00"/>
    <x v="4"/>
    <x v="4"/>
    <x v="0"/>
    <s v="ADMINISTRACION DE SUCURSALES"/>
    <s v="NC GASTO NO DEDUCIBLES"/>
    <s v="TRANSACCIONES DEL DIA 09/03/2018SPYRAL - GESTION ADMINISTRATIVA"/>
    <n v="60"/>
    <n v="0"/>
    <s v="CHANIS"/>
    <x v="4"/>
  </r>
  <r>
    <n v="7"/>
    <d v="2018-11-06T00:00:00"/>
    <x v="5"/>
    <x v="5"/>
    <x v="0"/>
    <s v="ADMINISTRACION DE SUCURSALES"/>
    <s v="NC GASTO NO DEDUCIBLES"/>
    <s v="TRANSACCIONES DEL DIA 11/06/2018SPYRAL - GESTION ADMINISTRATIVA"/>
    <n v="34.99"/>
    <n v="0"/>
    <s v="CHANIS"/>
    <x v="4"/>
  </r>
  <r>
    <n v="7"/>
    <d v="2018-12-01T00:00:00"/>
    <x v="1"/>
    <x v="1"/>
    <x v="0"/>
    <s v="ADMINISTRACION DE SUCURSALES"/>
    <s v="NC GASTO NO DEDUCIBLES"/>
    <s v="TRANSACCIONES DEL DIA 12/01/2018SPYRAL - GESTION ADMINISTRATIVA"/>
    <n v="15.95"/>
    <n v="0"/>
    <s v="CHANIS"/>
    <x v="4"/>
  </r>
  <r>
    <n v="7"/>
    <d v="2018-12-27T00:00:00"/>
    <x v="1"/>
    <x v="1"/>
    <x v="0"/>
    <s v="ADMINISTRACION DE SUCURSALES"/>
    <s v="NC GASTO NO DEDUCIBLES"/>
    <s v="TRANSACCIONES DEL DIA 12/27/2018SPYRAL - GESTION ADMINISTRATIVA"/>
    <n v="68"/>
    <n v="0"/>
    <s v="CHANIS"/>
    <x v="4"/>
  </r>
  <r>
    <n v="7"/>
    <d v="2018-12-31T00:00:00"/>
    <x v="1"/>
    <x v="1"/>
    <x v="0"/>
    <s v="ADMINISTRACION DE SUCURSALES"/>
    <s v="CIERRE DE ANIO FISCAL"/>
    <s v="CIERRE_DE_CTAS_NOMINALES"/>
    <n v="0"/>
    <n v="263.70999999999998"/>
    <s v="CHANIS"/>
    <x v="4"/>
  </r>
  <r>
    <n v="8"/>
    <d v="2018-06-07T00:00:00"/>
    <x v="2"/>
    <x v="2"/>
    <x v="0"/>
    <s v="ADMINISTRACION DE SUCURSALES"/>
    <s v="NC GASTO NO DEDUCIBLES"/>
    <s v="TRANSACCIONES DEL DIA 06/07/2018SPYRAL - GESTION ADMINISTRATIVA"/>
    <n v="20.99"/>
    <n v="0"/>
    <s v="PLAZA TOCUMEN"/>
    <x v="4"/>
  </r>
  <r>
    <n v="8"/>
    <d v="2018-07-12T00:00:00"/>
    <x v="6"/>
    <x v="6"/>
    <x v="0"/>
    <s v="ADMINISTRACION DE SUCURSALES"/>
    <s v="NC GASTO NO DEDUCIBLES"/>
    <s v="TRANSACCIONES DEL DIA 07/12/2018SPYRAL - GESTION ADMINISTRATIVA"/>
    <n v="21.2"/>
    <n v="0"/>
    <s v="PLAZA TOCUMEN"/>
    <x v="4"/>
  </r>
  <r>
    <n v="8"/>
    <d v="2018-08-14T00:00:00"/>
    <x v="3"/>
    <x v="3"/>
    <x v="0"/>
    <s v="ADMINISTRACION DE SUCURSALES"/>
    <s v="NC GASTO NO DEDUCIBLES"/>
    <s v="TRANSACCIONES DEL DIA 08/14/2018SPYRAL - GESTION ADMINISTRATIVA"/>
    <n v="14.25"/>
    <n v="0"/>
    <s v="PLAZA TOCUMEN"/>
    <x v="4"/>
  </r>
  <r>
    <n v="8"/>
    <d v="2018-09-14T00:00:00"/>
    <x v="4"/>
    <x v="4"/>
    <x v="0"/>
    <s v="ADMINISTRACION DE SUCURSALES"/>
    <s v="NC GASTO NO DEDUCIBLES"/>
    <s v="TRANSACCIONES DEL DIA 09/14/2018SPYRAL - GESTION ADMINISTRATIVA"/>
    <n v="16.149999999999999"/>
    <n v="0"/>
    <s v="PLAZA TOCUMEN"/>
    <x v="4"/>
  </r>
  <r>
    <n v="8"/>
    <d v="2018-10-22T00:00:00"/>
    <x v="0"/>
    <x v="0"/>
    <x v="0"/>
    <s v="ADMINISTRACION DE SUCURSALES"/>
    <s v="GASTOS NO DEDUCIBLES"/>
    <s v="TRANSACCIONES DEL DIA 10/22/2018SPYRAL - GESTION ADMINISTRATIVA"/>
    <n v="19.100000000000001"/>
    <n v="0"/>
    <s v="PLAZA TOCUMEN"/>
    <x v="4"/>
  </r>
  <r>
    <n v="8"/>
    <d v="2018-11-06T00:00:00"/>
    <x v="5"/>
    <x v="5"/>
    <x v="0"/>
    <s v="ADMINISTRACION DE SUCURSALES"/>
    <s v="NC GASTO NO DEDUCIBLES"/>
    <s v="TRANSACCIONES DEL DIA 11/06/2018SPYRAL - GESTION ADMINISTRATIVA"/>
    <n v="25.02"/>
    <n v="0"/>
    <s v="PLAZA TOCUMEN"/>
    <x v="4"/>
  </r>
  <r>
    <n v="8"/>
    <d v="2018-11-29T00:00:00"/>
    <x v="5"/>
    <x v="5"/>
    <x v="0"/>
    <s v="ADMINISTRACION DE SUCURSALES"/>
    <s v="GASTOS NO DEDUCIBLES"/>
    <s v="TRANSACCIONES DEL DIA 11/29/2018SPYRAL - GESTION ADMINISTRATIVA"/>
    <n v="32.299999999999997"/>
    <n v="0"/>
    <s v="PLAZA TOCUMEN"/>
    <x v="4"/>
  </r>
  <r>
    <n v="8"/>
    <d v="2018-12-31T00:00:00"/>
    <x v="1"/>
    <x v="1"/>
    <x v="0"/>
    <s v="ADMINISTRACION DE SUCURSALES"/>
    <s v="CIERRE DE ANIO FISCAL"/>
    <s v="CIERRE_DE_CTAS_NOMINALES"/>
    <n v="0"/>
    <n v="251.37"/>
    <s v="PLAZA TOCUMEN"/>
    <x v="4"/>
  </r>
  <r>
    <n v="9"/>
    <d v="2018-08-03T00:00:00"/>
    <x v="3"/>
    <x v="3"/>
    <x v="0"/>
    <s v="ADMINISTRACION DE SUCURSALES"/>
    <s v="NC GASTO NO DEDUCIBLES"/>
    <s v="TRANSACCIONES DEL DIA 08/03/2018SPYRAL - GESTION ADMINISTRATIVA"/>
    <n v="90"/>
    <n v="0"/>
    <s v="SANTIAGO"/>
    <x v="4"/>
  </r>
  <r>
    <n v="9"/>
    <d v="2018-08-23T00:00:00"/>
    <x v="3"/>
    <x v="3"/>
    <x v="0"/>
    <s v="ADMINISTRACION DE SUCURSALES"/>
    <s v="NC GASTO NO DEDUCIBLES"/>
    <s v="TRANSACCIONES DEL DIA 08/23/2018SPYRAL - GESTION ADMINISTRATIVA"/>
    <n v="128.04"/>
    <n v="0"/>
    <s v="SANTIAGO"/>
    <x v="4"/>
  </r>
  <r>
    <n v="9"/>
    <d v="2018-10-17T00:00:00"/>
    <x v="0"/>
    <x v="0"/>
    <x v="0"/>
    <s v="ADMINISTRACION DE SUCURSALES"/>
    <s v="GASTOS NO DEDUCIBLES"/>
    <s v="TRANSACCIONES DEL DIA 10/17/2018SPYRAL - GESTION ADMINISTRATIVA"/>
    <n v="36"/>
    <n v="0"/>
    <s v="SANTIAGO"/>
    <x v="4"/>
  </r>
  <r>
    <n v="9"/>
    <d v="2018-11-16T00:00:00"/>
    <x v="5"/>
    <x v="5"/>
    <x v="0"/>
    <s v="ADMINISTRACION DE SUCURSALES"/>
    <s v="NC GASTO NO DEDUCIBLES"/>
    <s v="TRANSACCIONES DEL DIA 11/16/2018SPYRAL - GESTION ADMINISTRATIVA"/>
    <n v="125.21"/>
    <n v="0"/>
    <s v="SANTIAGO"/>
    <x v="4"/>
  </r>
  <r>
    <n v="9"/>
    <d v="2018-12-14T00:00:00"/>
    <x v="1"/>
    <x v="1"/>
    <x v="0"/>
    <s v="ADMINISTRACION DE SUCURSALES"/>
    <s v="NC GASTO NO DEDUCIBLES"/>
    <s v="TRANSACCIONES DEL DIA 12/14/2018SPYRAL - GESTION ADMINISTRATIVA"/>
    <n v="90"/>
    <n v="0"/>
    <s v="SANTIAGO"/>
    <x v="4"/>
  </r>
  <r>
    <n v="9"/>
    <d v="2018-12-31T00:00:00"/>
    <x v="1"/>
    <x v="1"/>
    <x v="0"/>
    <s v="ADMINISTRACION DE SUCURSALES"/>
    <s v="CIERRE DE ANIO FISCAL"/>
    <s v="CIERRE_DE_CTAS_NOMINALES"/>
    <n v="0"/>
    <n v="737.23"/>
    <s v="SANTIAGO"/>
    <x v="4"/>
  </r>
  <r>
    <n v="10"/>
    <d v="2018-06-15T00:00:00"/>
    <x v="2"/>
    <x v="2"/>
    <x v="0"/>
    <s v="ADMINISTRACION DE SUCURSALES"/>
    <s v="NC GASTO NO DEDUCIBLES"/>
    <s v="TRANSACCIONES DEL DIA 06/15/2018SPYRAL - GESTION ADMINISTRATIVA"/>
    <n v="65"/>
    <n v="0"/>
    <s v="OBARRIO"/>
    <x v="4"/>
  </r>
  <r>
    <n v="10"/>
    <d v="2018-06-15T00:00:00"/>
    <x v="2"/>
    <x v="2"/>
    <x v="0"/>
    <s v="ADMINISTRACION DE SUCURSALES"/>
    <s v="GASTOS NO DEDUCIBLES"/>
    <s v="TRANSACCIONES DEL DIA 06/15/2018SPYRAL - GESTION ADMINISTRATIVA"/>
    <n v="12.93"/>
    <n v="0"/>
    <s v="OBARRIO"/>
    <x v="4"/>
  </r>
  <r>
    <n v="10"/>
    <d v="2018-09-11T00:00:00"/>
    <x v="4"/>
    <x v="4"/>
    <x v="0"/>
    <s v="ADMINISTRACION DE SUCURSALES"/>
    <s v="NC GASTO NO DEDUCIBLES"/>
    <s v="TRANSACCIONES DEL DIA 09/11/2018SPYRAL - GESTION ADMINISTRATIVA"/>
    <n v="197.14"/>
    <n v="0"/>
    <s v="OBARRIO"/>
    <x v="4"/>
  </r>
  <r>
    <n v="10"/>
    <d v="2018-11-13T00:00:00"/>
    <x v="5"/>
    <x v="5"/>
    <x v="0"/>
    <s v="ADMINISTRACION DE SUCURSALES"/>
    <s v="NC GASTO NO DEDUCIBLES"/>
    <s v="TRANSACCIONES DEL DIA 11/13/2018SPYRAL - GESTION ADMINISTRATIVA"/>
    <n v="145.18"/>
    <n v="0"/>
    <s v="OBARRIO"/>
    <x v="4"/>
  </r>
  <r>
    <n v="10"/>
    <d v="2018-12-07T00:00:00"/>
    <x v="1"/>
    <x v="1"/>
    <x v="0"/>
    <s v="ADMINISTRACION DE SUCURSALES"/>
    <s v="NC GASTO NO DEDUCIBLES"/>
    <s v="TRANSACCIONES DEL DIA 12/07/2018SPYRAL - GESTION ADMINISTRATIVA"/>
    <n v="76.7"/>
    <n v="0"/>
    <s v="OBARRIO"/>
    <x v="4"/>
  </r>
  <r>
    <n v="10"/>
    <d v="2018-12-31T00:00:00"/>
    <x v="1"/>
    <x v="1"/>
    <x v="0"/>
    <s v="ADMINISTRACION DE SUCURSALES"/>
    <s v="CIERRE DE ANIO FISCAL"/>
    <s v="CIERRE_DE_CTAS_NOMINALES"/>
    <n v="0"/>
    <n v="710.15"/>
    <s v="OBARRIO"/>
    <x v="4"/>
  </r>
  <r>
    <n v="11"/>
    <d v="2018-07-02T00:00:00"/>
    <x v="6"/>
    <x v="6"/>
    <x v="0"/>
    <s v="ADMINISTRACION DE SUCURSALES"/>
    <s v="NC GASTO NO DEDUCIBLES"/>
    <s v="TRANSACCIONES DEL DIA 07/02/2018SPYRAL - GESTION ADMINISTRATIVA"/>
    <n v="36.950000000000003"/>
    <n v="0"/>
    <s v="COLON"/>
    <x v="4"/>
  </r>
  <r>
    <n v="11"/>
    <d v="2018-09-18T00:00:00"/>
    <x v="4"/>
    <x v="4"/>
    <x v="0"/>
    <s v="ADMINISTRACION DE SUCURSALES"/>
    <s v="NC GASTO NO DEDUCIBLES"/>
    <s v="TRANSACCIONES DEL DIA 09/18/2018SPYRAL - GESTION ADMINISTRATIVA"/>
    <n v="88.74"/>
    <n v="0"/>
    <s v="COLON"/>
    <x v="4"/>
  </r>
  <r>
    <n v="11"/>
    <d v="2018-12-12T00:00:00"/>
    <x v="1"/>
    <x v="1"/>
    <x v="0"/>
    <s v="ADMINISTRACION DE SUCURSALES"/>
    <s v="NC GASTO NO DEDUCIBLES"/>
    <s v="TRANSACCIONES DEL DIA 12/12/2018SPYRAL - GESTION ADMINISTRATIVA"/>
    <n v="151.84"/>
    <n v="0"/>
    <s v="COLON"/>
    <x v="4"/>
  </r>
  <r>
    <n v="11"/>
    <d v="2018-12-31T00:00:00"/>
    <x v="1"/>
    <x v="1"/>
    <x v="0"/>
    <s v="ADMINISTRACION DE SUCURSALES"/>
    <s v="CIERRE DE ANIO FISCAL"/>
    <s v="CIERRE_DE_CTAS_NOMINALES"/>
    <n v="0"/>
    <n v="449.62"/>
    <s v="COLON"/>
    <x v="4"/>
  </r>
  <r>
    <n v="13"/>
    <d v="2018-06-01T00:00:00"/>
    <x v="2"/>
    <x v="2"/>
    <x v="0"/>
    <s v="ADMINISTRACION DE SUCURSALES"/>
    <s v="NC GASTO NO DEDUCIBLES"/>
    <s v="TRANSACCIONES DEL DIA 06/01/2018SPYRAL - GESTION ADMINISTRATIVA"/>
    <n v="88.19"/>
    <n v="0"/>
    <s v="HATO PINTADO"/>
    <x v="4"/>
  </r>
  <r>
    <n v="13"/>
    <d v="2018-06-20T00:00:00"/>
    <x v="2"/>
    <x v="2"/>
    <x v="0"/>
    <s v="ADMINISTRACION DE SUCURSALES"/>
    <s v="NC GASTO NO DEDUCIBLES"/>
    <s v="TRANSACCIONES DEL DIA 06/20/2018SPYRAL - GESTION ADMINISTRATIVA"/>
    <n v="86.74"/>
    <n v="0"/>
    <s v="HATO PINTADO"/>
    <x v="4"/>
  </r>
  <r>
    <n v="13"/>
    <d v="2018-07-12T00:00:00"/>
    <x v="6"/>
    <x v="6"/>
    <x v="0"/>
    <s v="ADMINISTRACION DE SUCURSALES"/>
    <s v="NC GASTO NO DEDUCIBLES"/>
    <s v="TRANSACCIONES DEL DIA 07/12/2018SPYRAL - GESTION ADMINISTRATIVA"/>
    <n v="65.22"/>
    <n v="0"/>
    <s v="HATO PINTADO"/>
    <x v="4"/>
  </r>
  <r>
    <n v="13"/>
    <d v="2018-08-09T00:00:00"/>
    <x v="3"/>
    <x v="3"/>
    <x v="0"/>
    <s v="ADMINISTRACION DE SUCURSALES"/>
    <s v="NC GASTO NO DEDUCIBLES"/>
    <s v="TRANSACCIONES DEL DIA 08/09/2018SPYRAL - GESTION ADMINISTRATIVA"/>
    <n v="152.08000000000001"/>
    <n v="0"/>
    <s v="HATO PINTADO"/>
    <x v="4"/>
  </r>
  <r>
    <n v="13"/>
    <d v="2018-09-03T00:00:00"/>
    <x v="4"/>
    <x v="4"/>
    <x v="0"/>
    <s v="ADMINISTRACION DE SUCURSALES"/>
    <s v="NC GASTO NO DEDUCIBLES"/>
    <s v="TRANSACCIONES DEL DIA 09/03/2018SPYRAL - GESTION ADMINISTRATIVA"/>
    <n v="26.1"/>
    <n v="0"/>
    <s v="HATO PINTADO"/>
    <x v="4"/>
  </r>
  <r>
    <n v="13"/>
    <d v="2018-09-11T00:00:00"/>
    <x v="4"/>
    <x v="4"/>
    <x v="0"/>
    <s v="ADMINISTRACION DE SUCURSALES"/>
    <s v="NC GASTO NO DEDUCIBLES"/>
    <s v="TRANSACCIONES DEL DIA 09/11/2018SPYRAL - GESTION ADMINISTRATIVA"/>
    <n v="89.33"/>
    <n v="0"/>
    <s v="HATO PINTADO"/>
    <x v="4"/>
  </r>
  <r>
    <n v="13"/>
    <d v="2018-10-02T00:00:00"/>
    <x v="0"/>
    <x v="0"/>
    <x v="0"/>
    <s v="ADMINISTRACION DE SUCURSALES"/>
    <s v="NC GASTO NO DEDUCIBLES"/>
    <s v="TRANSACCIONES DEL DIA 10/02/2018SPYRAL - GESTION ADMINISTRATIVA"/>
    <n v="103.39"/>
    <n v="0"/>
    <s v="HATO PINTADO"/>
    <x v="4"/>
  </r>
  <r>
    <n v="13"/>
    <d v="2018-10-23T00:00:00"/>
    <x v="0"/>
    <x v="0"/>
    <x v="0"/>
    <s v="ADMINISTRACION DE SUCURSALES"/>
    <s v="NC GASTO NO DEDUCIBLES"/>
    <s v="TRANSACCIONES DEL DIA 10/23/2018SPYRAL - GESTION ADMINISTRATIVA"/>
    <n v="91.81"/>
    <n v="0"/>
    <s v="HATO PINTADO"/>
    <x v="4"/>
  </r>
  <r>
    <n v="13"/>
    <d v="2018-11-06T00:00:00"/>
    <x v="5"/>
    <x v="5"/>
    <x v="0"/>
    <s v="ADMINISTRACION DE SUCURSALES"/>
    <s v="NC GASTO NO DEDUCIBLES"/>
    <s v="TRANSACCIONES DEL DIA 11/06/2018SPYRAL - GESTION ADMINISTRATIVA"/>
    <n v="84.26"/>
    <n v="0"/>
    <s v="HATO PINTADO"/>
    <x v="4"/>
  </r>
  <r>
    <n v="13"/>
    <d v="2018-11-09T00:00:00"/>
    <x v="5"/>
    <x v="5"/>
    <x v="0"/>
    <s v="ADMINISTRACION DE SUCURSALES"/>
    <s v="NC GASTO NO DEDUCIBLES"/>
    <s v="TRANSACCIONES DEL DIA 11/09/2018SPYRAL - GESTION ADMINISTRATIVA"/>
    <n v="17.05"/>
    <n v="0"/>
    <s v="HATO PINTADO"/>
    <x v="4"/>
  </r>
  <r>
    <n v="13"/>
    <d v="2018-12-07T00:00:00"/>
    <x v="1"/>
    <x v="1"/>
    <x v="0"/>
    <s v="ADMINISTRACION DE SUCURSALES"/>
    <s v="NC GASTO NO DEDUCIBLES"/>
    <s v="TRANSACCIONES DEL DIA 12/07/2018SPYRAL - GESTION ADMINISTRATIVA"/>
    <n v="79.73"/>
    <n v="0"/>
    <s v="HATO PINTADO"/>
    <x v="4"/>
  </r>
  <r>
    <n v="13"/>
    <d v="2018-12-31T00:00:00"/>
    <x v="1"/>
    <x v="1"/>
    <x v="0"/>
    <s v="ADMINISTRACION DE SUCURSALES"/>
    <s v="CIERRE DE ANIO FISCAL"/>
    <s v="CIERRE_DE_CTAS_NOMINALES"/>
    <n v="0"/>
    <n v="1634.07"/>
    <s v="HATO PINTADO"/>
    <x v="4"/>
  </r>
  <r>
    <n v="14"/>
    <d v="2018-08-09T00:00:00"/>
    <x v="3"/>
    <x v="3"/>
    <x v="0"/>
    <s v="ADMINISTRACION DE SUCURSALES"/>
    <s v="NC GASTO NO DEDUCIBLES"/>
    <s v="TRANSACCIONES DEL DIA 08/09/2018SPYRAL - GESTION ADMINISTRATIVA"/>
    <n v="102.39"/>
    <n v="0"/>
    <s v="RIO ABAJO"/>
    <x v="4"/>
  </r>
  <r>
    <n v="14"/>
    <d v="2018-11-06T00:00:00"/>
    <x v="5"/>
    <x v="5"/>
    <x v="0"/>
    <s v="ADMINISTRACION DE SUCURSALES"/>
    <s v="NC GASTO NO DEDUCIBLES"/>
    <s v="TRANSACCIONES DEL DIA 11/06/2018SPYRAL - GESTION ADMINISTRATIVA"/>
    <n v="64.069999999999993"/>
    <n v="0"/>
    <s v="RIO ABAJO"/>
    <x v="4"/>
  </r>
  <r>
    <n v="14"/>
    <d v="2018-12-31T00:00:00"/>
    <x v="1"/>
    <x v="1"/>
    <x v="0"/>
    <s v="ADMINISTRACION DE SUCURSALES"/>
    <s v="CIERRE DE ANIO FISCAL"/>
    <s v="CIERRE_DE_CTAS_NOMINALES"/>
    <n v="0"/>
    <n v="359.06"/>
    <s v="RIO ABAJO"/>
    <x v="4"/>
  </r>
  <r>
    <n v="15"/>
    <d v="2018-08-09T00:00:00"/>
    <x v="3"/>
    <x v="3"/>
    <x v="0"/>
    <s v="ADMINISTRACION DE SUCURSALES"/>
    <s v="NC GASTO NO DEDUCIBLES"/>
    <s v="TRANSACCIONES DEL DIA 08/09/2018SPYRAL - GESTION ADMINISTRATIVA"/>
    <n v="28.82"/>
    <n v="0"/>
    <s v="LA CHORRERA"/>
    <x v="4"/>
  </r>
  <r>
    <n v="15"/>
    <d v="2018-12-20T00:00:00"/>
    <x v="1"/>
    <x v="1"/>
    <x v="0"/>
    <s v="ADMINISTRACION DE SUCURSALES"/>
    <s v="NC GASTO NO DEDUCIBLES"/>
    <s v="TRANSACCIONES DEL DIA 12/20/2018SPYRAL - GESTION ADMINISTRATIVA"/>
    <n v="389"/>
    <n v="0"/>
    <s v="LA CHORRERA"/>
    <x v="4"/>
  </r>
  <r>
    <n v="15"/>
    <d v="2018-12-27T00:00:00"/>
    <x v="1"/>
    <x v="1"/>
    <x v="0"/>
    <s v="ADMINISTRACION DE SUCURSALES"/>
    <s v="NC GASTO NO DEDUCIBLES"/>
    <s v="TRANSACCIONES DEL DIA 12/27/2018SPYRAL - GESTION ADMINISTRATIVA"/>
    <n v="96"/>
    <n v="0"/>
    <s v="LA CHORRERA"/>
    <x v="4"/>
  </r>
  <r>
    <n v="15"/>
    <d v="2018-12-31T00:00:00"/>
    <x v="1"/>
    <x v="1"/>
    <x v="0"/>
    <s v="ADMINISTRACION DE SUCURSALES"/>
    <s v="CIERRE DE ANIO FISCAL"/>
    <s v="CIERRE_DE_CTAS_NOMINALES"/>
    <n v="0"/>
    <n v="599.23"/>
    <s v="LA CHORRERA"/>
    <x v="4"/>
  </r>
  <r>
    <n v="16"/>
    <d v="2018-06-23T00:00:00"/>
    <x v="2"/>
    <x v="2"/>
    <x v="0"/>
    <s v="ADMINISTRACION DE SUCURSALES"/>
    <s v="NC GASTO NO DEDUCIBLES"/>
    <s v="TRANSACCIONES DEL DIA 06/23/2018SPYRAL - GESTION ADMINISTRATIVA"/>
    <n v="55.35"/>
    <n v="0"/>
    <s v="AVENIDA CENTRAL"/>
    <x v="4"/>
  </r>
  <r>
    <n v="16"/>
    <d v="2018-11-09T00:00:00"/>
    <x v="5"/>
    <x v="5"/>
    <x v="0"/>
    <s v="ADMINISTRACION DE SUCURSALES"/>
    <s v="NC GASTO NO DEDUCIBLES"/>
    <s v="TRANSACCIONES DEL DIA 11/09/2018SPYRAL - GESTION ADMINISTRATIVA"/>
    <n v="41.1"/>
    <n v="0"/>
    <s v="AVENIDA CENTRAL"/>
    <x v="4"/>
  </r>
  <r>
    <n v="16"/>
    <d v="2018-12-01T00:00:00"/>
    <x v="1"/>
    <x v="1"/>
    <x v="0"/>
    <s v="ADMINISTRACION DE SUCURSALES"/>
    <s v="NC GASTO NO DEDUCIBLES"/>
    <s v="TRANSACCIONES DEL DIA 12/01/2018SPYRAL - GESTION ADMINISTRATIVA"/>
    <n v="126"/>
    <n v="0"/>
    <s v="AVENIDA CENTRAL"/>
    <x v="4"/>
  </r>
  <r>
    <n v="16"/>
    <d v="2018-12-10T00:00:00"/>
    <x v="1"/>
    <x v="1"/>
    <x v="0"/>
    <s v="ADMINISTRACION DE SUCURSALES"/>
    <s v="NC GASTO NO DEDUCIBLES"/>
    <s v="TRANSACCIONES DEL DIA 12/10/2018SPYRAL - GESTION ADMINISTRATIVA"/>
    <n v="100"/>
    <n v="0"/>
    <s v="AVENIDA CENTRAL"/>
    <x v="4"/>
  </r>
  <r>
    <n v="16"/>
    <d v="2018-12-26T00:00:00"/>
    <x v="1"/>
    <x v="1"/>
    <x v="0"/>
    <s v="ADMINISTRACION DE SUCURSALES"/>
    <s v="NC GASTO NO DEDUCIBLES"/>
    <s v="TRANSACCIONES DEL DIA 12/26/2018SPYRAL - GESTION ADMINISTRATIVA"/>
    <n v="95.63"/>
    <n v="0"/>
    <s v="AVENIDA CENTRAL"/>
    <x v="4"/>
  </r>
  <r>
    <n v="16"/>
    <d v="2018-12-31T00:00:00"/>
    <x v="1"/>
    <x v="1"/>
    <x v="0"/>
    <s v="ADMINISTRACION DE SUCURSALES"/>
    <s v="CIERRE DE ANIO FISCAL"/>
    <s v="CIERRE_DE_CTAS_NOMINALES"/>
    <n v="0"/>
    <n v="591.87"/>
    <s v="AVENIDA CENTRAL"/>
    <x v="4"/>
  </r>
  <r>
    <n v="17"/>
    <d v="2018-06-01T00:00:00"/>
    <x v="2"/>
    <x v="2"/>
    <x v="0"/>
    <s v="ADMINISTRACION DE SUCURSALES"/>
    <s v="NC GASTO NO DEDUCIBLES"/>
    <s v="TRANSACCIONES DEL DIA 06/01/2018SPYRAL - GESTION ADMINISTRATIVA"/>
    <n v="40.89"/>
    <n v="0"/>
    <s v="LOS ANGELES"/>
    <x v="4"/>
  </r>
  <r>
    <n v="17"/>
    <d v="2018-07-12T00:00:00"/>
    <x v="6"/>
    <x v="6"/>
    <x v="0"/>
    <s v="ADMINISTRACION DE SUCURSALES"/>
    <s v="NC GASTO NO DEDUCIBLES"/>
    <s v="TRANSACCIONES DEL DIA 07/12/2018SPYRAL - GESTION ADMINISTRATIVA"/>
    <n v="45.65"/>
    <n v="0"/>
    <s v="LOS ANGELES"/>
    <x v="4"/>
  </r>
  <r>
    <n v="17"/>
    <d v="2018-08-17T00:00:00"/>
    <x v="3"/>
    <x v="3"/>
    <x v="0"/>
    <s v="ADMINISTRACION DE SUCURSALES"/>
    <s v="NC GASTO NO DEDUCIBLES"/>
    <s v="TRANSACCIONES DEL DIA 08/17/2018SPYRAL - GESTION ADMINISTRATIVA"/>
    <n v="49.46"/>
    <n v="0"/>
    <s v="LOS ANGELES"/>
    <x v="4"/>
  </r>
  <r>
    <n v="17"/>
    <d v="2018-10-16T00:00:00"/>
    <x v="0"/>
    <x v="0"/>
    <x v="0"/>
    <s v="ADMINISTRACION DE SUCURSALES"/>
    <s v="NC GASTO NO DEDUCIBLES"/>
    <s v="TRANSACCIONES DEL DIA 10/16/2018SPYRAL - GESTION ADMINISTRATIVA"/>
    <n v="35.119999999999997"/>
    <n v="0"/>
    <s v="LOS ANGELES"/>
    <x v="4"/>
  </r>
  <r>
    <n v="17"/>
    <d v="2018-11-23T00:00:00"/>
    <x v="5"/>
    <x v="5"/>
    <x v="0"/>
    <s v="ADMINISTRACION DE SUCURSALES"/>
    <s v="NC GASTO NO DEDUCIBLES"/>
    <s v="TRANSACCIONES DEL DIA 11/23/2018SPYRAL - GESTION ADMINISTRATIVA"/>
    <n v="34.54"/>
    <n v="0"/>
    <s v="LOS ANGELES"/>
    <x v="4"/>
  </r>
  <r>
    <n v="17"/>
    <d v="2018-12-31T00:00:00"/>
    <x v="1"/>
    <x v="1"/>
    <x v="0"/>
    <s v="ADMINISTRACION DE SUCURSALES"/>
    <s v="CIERRE DE ANIO FISCAL"/>
    <s v="CIERRE_DE_CTAS_NOMINALES"/>
    <n v="0"/>
    <n v="248.26"/>
    <s v="LOS ANGELES"/>
    <x v="4"/>
  </r>
  <r>
    <n v="18"/>
    <d v="2018-06-07T00:00:00"/>
    <x v="2"/>
    <x v="2"/>
    <x v="0"/>
    <s v="ADMINISTRACION DE SUCURSALES"/>
    <s v="NC GASTO NO DEDUCIBLES"/>
    <s v="TRANSACCIONES DEL DIA 06/07/2018SPYRAL - GESTION ADMINISTRATIVA"/>
    <n v="152.75"/>
    <n v="0"/>
    <s v="VILLA LUCRE"/>
    <x v="4"/>
  </r>
  <r>
    <n v="18"/>
    <d v="2018-06-23T00:00:00"/>
    <x v="2"/>
    <x v="2"/>
    <x v="0"/>
    <s v="ADMINISTRACION DE SUCURSALES"/>
    <s v="NC GASTO NO DEDUCIBLES"/>
    <s v="TRANSACCIONES DEL DIA 06/23/2018SPYRAL - GESTION ADMINISTRATIVA"/>
    <n v="27.75"/>
    <n v="0"/>
    <s v="VILLA LUCRE"/>
    <x v="4"/>
  </r>
  <r>
    <n v="18"/>
    <d v="2018-08-14T00:00:00"/>
    <x v="3"/>
    <x v="3"/>
    <x v="0"/>
    <s v="ADMINISTRACION DE SUCURSALES"/>
    <s v="NC GASTO NO DEDUCIBLES"/>
    <s v="TRANSACCIONES DEL DIA 08/14/2018SPYRAL - GESTION ADMINISTRATIVA"/>
    <n v="126.25"/>
    <n v="0"/>
    <s v="VILLA LUCRE"/>
    <x v="4"/>
  </r>
  <r>
    <n v="18"/>
    <d v="2018-10-16T00:00:00"/>
    <x v="0"/>
    <x v="0"/>
    <x v="0"/>
    <s v="ADMINISTRACION DE SUCURSALES"/>
    <s v="NC GASTO NO DEDUCIBLES"/>
    <s v="TRANSACCIONES DEL DIA 10/16/2018SPYRAL - GESTION ADMINISTRATIVA"/>
    <n v="77.349999999999994"/>
    <n v="0"/>
    <s v="VILLA LUCRE"/>
    <x v="4"/>
  </r>
  <r>
    <n v="18"/>
    <d v="2018-11-08T00:00:00"/>
    <x v="5"/>
    <x v="5"/>
    <x v="0"/>
    <s v="ADMINISTRACION DE SUCURSALES"/>
    <s v="NC GASTO NO DEDUCIBLES"/>
    <s v="TRANSACCIONES DEL DIA 11/08/2018SPYRAL - GESTION ADMINISTRATIVA"/>
    <n v="90"/>
    <n v="0"/>
    <s v="VILLA LUCRE"/>
    <x v="4"/>
  </r>
  <r>
    <n v="18"/>
    <d v="2018-12-04T00:00:00"/>
    <x v="1"/>
    <x v="1"/>
    <x v="0"/>
    <s v="ADMINISTRACION DE SUCURSALES"/>
    <s v="NC GASTO NO DEDUCIBLES"/>
    <s v="TRANSACCIONES DEL DIA 12/04/2018SPYRAL - GESTION ADMINISTRATIVA"/>
    <n v="43.7"/>
    <n v="0"/>
    <s v="VILLA LUCRE"/>
    <x v="4"/>
  </r>
  <r>
    <n v="18"/>
    <d v="2018-12-31T00:00:00"/>
    <x v="1"/>
    <x v="1"/>
    <x v="0"/>
    <s v="ADMINISTRACION DE SUCURSALES"/>
    <s v="CIERRE DE ANIO FISCAL"/>
    <s v="CIERRE_DE_CTAS_NOMINALES"/>
    <n v="0"/>
    <n v="582.41"/>
    <s v="VILLA LUCRE"/>
    <x v="4"/>
  </r>
  <r>
    <n v="19"/>
    <d v="2018-07-12T00:00:00"/>
    <x v="6"/>
    <x v="6"/>
    <x v="0"/>
    <s v="ADMINISTRACION DE SUCURSALES"/>
    <s v="NC GASTO NO DEDUCIBLES"/>
    <s v="TRANSACCIONES DEL DIA 07/12/2018SPYRAL - GESTION ADMINISTRATIVA"/>
    <n v="184.05"/>
    <n v="0"/>
    <s v="LOS ANDES"/>
    <x v="4"/>
  </r>
  <r>
    <n v="19"/>
    <d v="2018-11-08T00:00:00"/>
    <x v="5"/>
    <x v="5"/>
    <x v="0"/>
    <s v="ADMINISTRACION DE SUCURSALES"/>
    <s v="NC GASTO NO DEDUCIBLES"/>
    <s v="TRANSACCIONES DEL DIA 11/08/2018SPYRAL - GESTION ADMINISTRATIVA"/>
    <n v="145.59"/>
    <n v="0"/>
    <s v="LOS ANDES"/>
    <x v="4"/>
  </r>
  <r>
    <n v="19"/>
    <d v="2018-12-28T00:00:00"/>
    <x v="1"/>
    <x v="1"/>
    <x v="0"/>
    <s v="ADMINISTRACION DE SUCURSALES"/>
    <s v="NC GASTO NO DEDUCIBLES"/>
    <s v="TRANSACCIONES DEL DIA 12/28/2018SPYRAL - GESTION ADMINISTRATIVA"/>
    <n v="305.58999999999997"/>
    <n v="0"/>
    <s v="LOS ANDES"/>
    <x v="4"/>
  </r>
  <r>
    <n v="19"/>
    <d v="2018-12-31T00:00:00"/>
    <x v="1"/>
    <x v="1"/>
    <x v="0"/>
    <s v="ADMINISTRACION DE SUCURSALES"/>
    <s v="CIERRE DE ANIO FISCAL"/>
    <s v="CIERRE_DE_CTAS_NOMINALES"/>
    <n v="0"/>
    <n v="801.28"/>
    <s v="LOS ANDES"/>
    <x v="4"/>
  </r>
  <r>
    <n v="20"/>
    <d v="2018-06-15T00:00:00"/>
    <x v="2"/>
    <x v="2"/>
    <x v="0"/>
    <s v="ADMINISTRACION DE SUCURSALES"/>
    <s v="NC GASTO NO DEDUCIBLES"/>
    <s v="TRANSACCIONES DEL DIA 06/15/2018SPYRAL - GESTION ADMINISTRATIVA"/>
    <n v="25.68"/>
    <n v="0"/>
    <s v="VIA ESPANA"/>
    <x v="4"/>
  </r>
  <r>
    <n v="20"/>
    <d v="2018-08-23T00:00:00"/>
    <x v="3"/>
    <x v="3"/>
    <x v="0"/>
    <s v="ADMINISTRACION DE SUCURSALES"/>
    <s v="NC GASTO NO DEDUCIBLES"/>
    <s v="TRANSACCIONES DEL DIA 08/23/2018SPYRAL - GESTION ADMINISTRATIVA"/>
    <n v="29.96"/>
    <n v="0"/>
    <s v="VIA ESPANA"/>
    <x v="4"/>
  </r>
  <r>
    <n v="20"/>
    <d v="2018-09-20T00:00:00"/>
    <x v="4"/>
    <x v="4"/>
    <x v="0"/>
    <s v="ADMINISTRACION DE SUCURSALES"/>
    <s v="NC GASTO NO DEDUCIBLES"/>
    <s v="TRANSACCIONES DEL DIA 09/20/2018SPYRAL - GESTION ADMINISTRATIVA"/>
    <n v="25"/>
    <n v="0"/>
    <s v="VIA ESPANA"/>
    <x v="4"/>
  </r>
  <r>
    <n v="20"/>
    <d v="2018-12-14T00:00:00"/>
    <x v="1"/>
    <x v="1"/>
    <x v="0"/>
    <s v="ADMINISTRACION DE SUCURSALES"/>
    <s v="NC GASTO NO DEDUCIBLES"/>
    <s v="TRANSACCIONES DEL DIA 12/14/2018SPYRAL - GESTION ADMINISTRATIVA"/>
    <n v="31.9"/>
    <n v="0"/>
    <s v="VIA ESPANA"/>
    <x v="4"/>
  </r>
  <r>
    <n v="20"/>
    <d v="2018-12-27T00:00:00"/>
    <x v="1"/>
    <x v="1"/>
    <x v="0"/>
    <s v="ADMINISTRACION DE SUCURSALES"/>
    <s v="NC GASTO NO DEDUCIBLES"/>
    <s v="TRANSACCIONES DEL DIA 12/27/2018SPYRAL - GESTION ADMINISTRATIVA"/>
    <n v="130.5"/>
    <n v="0"/>
    <s v="VIA ESPANA"/>
    <x v="4"/>
  </r>
  <r>
    <n v="20"/>
    <d v="2018-12-31T00:00:00"/>
    <x v="1"/>
    <x v="1"/>
    <x v="0"/>
    <s v="ADMINISTRACION DE SUCURSALES"/>
    <s v="CIERRE DE ANIO FISCAL"/>
    <s v="CIERRE_DE_CTAS_NOMINALES"/>
    <n v="0"/>
    <n v="325.76"/>
    <s v="VIA ESPANA"/>
    <x v="4"/>
  </r>
  <r>
    <n v="21"/>
    <d v="2018-06-01T00:00:00"/>
    <x v="2"/>
    <x v="2"/>
    <x v="0"/>
    <s v="ADMINISTRACION DE SUCURSALES"/>
    <s v="NC GASTO NO DEDUCIBLES"/>
    <s v="TRANSACCIONES DEL DIA 06/01/2018SPYRAL - GESTION ADMINISTRATIVA"/>
    <n v="110.69"/>
    <n v="0"/>
    <s v="AVENIDA CUBA"/>
    <x v="4"/>
  </r>
  <r>
    <n v="21"/>
    <d v="2018-11-16T00:00:00"/>
    <x v="5"/>
    <x v="5"/>
    <x v="0"/>
    <s v="ADMINISTRACION DE SUCURSALES"/>
    <s v="NC GASTO NO DEDUCIBLES"/>
    <s v="TRANSACCIONES DEL DIA 11/16/2018SPYRAL - GESTION ADMINISTRATIVA"/>
    <n v="285.70999999999998"/>
    <n v="0"/>
    <s v="AVENIDA CUBA"/>
    <x v="4"/>
  </r>
  <r>
    <n v="21"/>
    <d v="2018-12-20T00:00:00"/>
    <x v="1"/>
    <x v="1"/>
    <x v="0"/>
    <s v="ADMINISTRACION DE SUCURSALES"/>
    <s v="NC GASTO NO DEDUCIBLES"/>
    <s v="TRANSACCIONES DEL DIA 12/20/2018SPYRAL - GESTION ADMINISTRATIVA"/>
    <n v="175"/>
    <n v="0"/>
    <s v="AVENIDA CUBA"/>
    <x v="4"/>
  </r>
  <r>
    <n v="21"/>
    <d v="2018-12-31T00:00:00"/>
    <x v="1"/>
    <x v="1"/>
    <x v="0"/>
    <s v="ADMINISTRACION DE SUCURSALES"/>
    <s v="CIERRE DE ANIO FISCAL"/>
    <s v="CIERRE_DE_CTAS_NOMINALES"/>
    <n v="0"/>
    <n v="571.4"/>
    <s v="AVENIDA CUBA"/>
    <x v="4"/>
  </r>
  <r>
    <n v="22"/>
    <d v="2018-06-01T00:00:00"/>
    <x v="2"/>
    <x v="2"/>
    <x v="0"/>
    <s v="ADMINISTRACION DE SUCURSALES"/>
    <s v="NC GASTO NO DEDUCIBLES"/>
    <s v="TRANSACCIONES DEL DIA 06/01/2018SPYRAL - GESTION ADMINISTRATIVA"/>
    <n v="98.21"/>
    <n v="0"/>
    <s v="CHITRE"/>
    <x v="4"/>
  </r>
  <r>
    <n v="22"/>
    <d v="2018-09-24T00:00:00"/>
    <x v="4"/>
    <x v="4"/>
    <x v="0"/>
    <s v="ADMINISTRACION DE SUCURSALES"/>
    <s v="NC GASTO NO DEDUCIBLES"/>
    <s v="TRANSACCIONES DEL DIA 09/24/2018SPYRAL - GESTION ADMINISTRATIVA"/>
    <n v="148.26"/>
    <n v="0"/>
    <s v="CHITRE"/>
    <x v="4"/>
  </r>
  <r>
    <n v="22"/>
    <d v="2018-12-01T00:00:00"/>
    <x v="1"/>
    <x v="1"/>
    <x v="0"/>
    <s v="ADMINISTRACION DE SUCURSALES"/>
    <s v="NC GASTO NO DEDUCIBLES"/>
    <s v="TRANSACCIONES DEL DIA 12/01/2018SPYRAL - GESTION ADMINISTRATIVA"/>
    <n v="113.68"/>
    <n v="0"/>
    <s v="CHITRE"/>
    <x v="4"/>
  </r>
  <r>
    <n v="22"/>
    <d v="2018-12-31T00:00:00"/>
    <x v="1"/>
    <x v="1"/>
    <x v="0"/>
    <s v="ADMINISTRACION DE SUCURSALES"/>
    <s v="CIERRE DE ANIO FISCAL"/>
    <s v="CIERRE_DE_CTAS_NOMINALES"/>
    <n v="0"/>
    <n v="446.58"/>
    <s v="CHITRE"/>
    <x v="4"/>
  </r>
  <r>
    <n v="23"/>
    <d v="2018-06-23T00:00:00"/>
    <x v="2"/>
    <x v="2"/>
    <x v="0"/>
    <s v="ADMINISTRACION DE SUCURSALES"/>
    <s v="NC GASTO NO DEDUCIBLES"/>
    <s v="TRANSACCIONES DEL DIA 06/23/2018SPYRAL - GESTION ADMINISTRATIVA"/>
    <n v="64.2"/>
    <n v="0"/>
    <s v="LOS PUEBLOS"/>
    <x v="4"/>
  </r>
  <r>
    <n v="23"/>
    <d v="2018-07-12T00:00:00"/>
    <x v="6"/>
    <x v="6"/>
    <x v="0"/>
    <s v="ADMINISTRACION DE SUCURSALES"/>
    <s v="NC GASTO NO DEDUCIBLES"/>
    <s v="TRANSACCIONES DEL DIA 07/12/2018SPYRAL - GESTION ADMINISTRATIVA"/>
    <n v="142.33000000000001"/>
    <n v="0"/>
    <s v="LOS PUEBLOS"/>
    <x v="4"/>
  </r>
  <r>
    <n v="23"/>
    <d v="2018-08-14T00:00:00"/>
    <x v="3"/>
    <x v="3"/>
    <x v="0"/>
    <s v="ADMINISTRACION DE SUCURSALES"/>
    <s v="NC GASTO NO DEDUCIBLES"/>
    <s v="TRANSACCIONES DEL DIA 08/14/2018SPYRAL - GESTION ADMINISTRATIVA"/>
    <n v="84.6"/>
    <n v="0"/>
    <s v="LOS PUEBLOS"/>
    <x v="4"/>
  </r>
  <r>
    <n v="23"/>
    <d v="2018-09-11T00:00:00"/>
    <x v="4"/>
    <x v="4"/>
    <x v="0"/>
    <s v="ADMINISTRACION DE SUCURSALES"/>
    <s v="NC GASTO NO DEDUCIBLES"/>
    <s v="TRANSACCIONES DEL DIA 09/11/2018SPYRAL - GESTION ADMINISTRATIVA"/>
    <n v="75.599999999999994"/>
    <n v="0"/>
    <s v="LOS PUEBLOS"/>
    <x v="4"/>
  </r>
  <r>
    <n v="23"/>
    <d v="2018-10-16T00:00:00"/>
    <x v="0"/>
    <x v="0"/>
    <x v="0"/>
    <s v="ADMINISTRACION DE SUCURSALES"/>
    <s v="NC GASTO NO DEDUCIBLES"/>
    <s v="TRANSACCIONES DEL DIA 10/16/2018SPYRAL - GESTION ADMINISTRATIVA"/>
    <n v="125"/>
    <n v="0"/>
    <s v="LOS PUEBLOS"/>
    <x v="4"/>
  </r>
  <r>
    <n v="23"/>
    <d v="2018-10-18T00:00:00"/>
    <x v="0"/>
    <x v="0"/>
    <x v="0"/>
    <s v="ADMINISTRACION DE SUCURSALES"/>
    <s v="GASTOS NO DEDUCIBLES"/>
    <s v="TRANSACCIONES DEL DIA 10/18/2018SPYRAL - GESTION ADMINISTRATIVA"/>
    <n v="44.6"/>
    <n v="0"/>
    <s v="LOS PUEBLOS"/>
    <x v="4"/>
  </r>
  <r>
    <n v="23"/>
    <d v="2018-12-14T00:00:00"/>
    <x v="1"/>
    <x v="1"/>
    <x v="0"/>
    <s v="ADMINISTRACION DE SUCURSALES"/>
    <s v="NC GASTO NO DEDUCIBLES"/>
    <s v="TRANSACCIONES DEL DIA 12/14/2018SPYRAL - GESTION ADMINISTRATIVA"/>
    <n v="215.6"/>
    <n v="0"/>
    <s v="LOS PUEBLOS"/>
    <x v="4"/>
  </r>
  <r>
    <n v="23"/>
    <d v="2018-12-31T00:00:00"/>
    <x v="1"/>
    <x v="1"/>
    <x v="0"/>
    <s v="ADMINISTRACION DE SUCURSALES"/>
    <s v="CIERRE DE ANIO FISCAL"/>
    <s v="CIERRE_DE_CTAS_NOMINALES"/>
    <n v="0"/>
    <n v="835.37"/>
    <s v="LOS PUEBLOS"/>
    <x v="4"/>
  </r>
  <r>
    <n v="26"/>
    <d v="2018-06-11T00:00:00"/>
    <x v="2"/>
    <x v="2"/>
    <x v="0"/>
    <s v="ADMINISTRACION DE SUCURSALES"/>
    <s v="GASTOS NO DEDUCIBLES"/>
    <s v="TRANSACCIONES DEL DIA 06/11/2018SPYRAL - GESTION ADMINISTRATIVA"/>
    <n v="85"/>
    <n v="0"/>
    <s v="TRANSISTMICA"/>
    <x v="4"/>
  </r>
  <r>
    <n v="26"/>
    <d v="2018-07-16T00:00:00"/>
    <x v="6"/>
    <x v="6"/>
    <x v="0"/>
    <s v="ADMINISTRACION DE SUCURSALES"/>
    <s v="GASTOS NO DEDUCIBLES"/>
    <s v="TRANSACCIONES DEL DIA 07/16/2018SPYRAL - GESTION ADMINISTRATIVA"/>
    <n v="85"/>
    <n v="0"/>
    <s v="TRANSISTMICA"/>
    <x v="4"/>
  </r>
  <r>
    <n v="26"/>
    <d v="2018-08-29T00:00:00"/>
    <x v="3"/>
    <x v="3"/>
    <x v="0"/>
    <s v="ADMINISTRACION DE SUCURSALES"/>
    <s v="GASTOS NO DEDUCIBLES"/>
    <s v="TRANSACCIONES DEL DIA 08/29/2018SPYRAL - GESTION ADMINISTRATIVA"/>
    <n v="169.85"/>
    <n v="0"/>
    <s v="TRANSISTMICA"/>
    <x v="4"/>
  </r>
  <r>
    <n v="26"/>
    <d v="2018-09-11T00:00:00"/>
    <x v="4"/>
    <x v="4"/>
    <x v="0"/>
    <s v="ADMINISTRACION DE SUCURSALES"/>
    <s v="NC GASTO NO DEDUCIBLES"/>
    <s v="TRANSACCIONES DEL DIA 09/11/2018SPYRAL - GESTION ADMINISTRATIVA"/>
    <n v="5.89"/>
    <n v="0"/>
    <s v="TRANSISTMICA"/>
    <x v="4"/>
  </r>
  <r>
    <n v="26"/>
    <d v="2018-10-12T00:00:00"/>
    <x v="0"/>
    <x v="0"/>
    <x v="0"/>
    <s v="ADMINISTRACION DE SUCURSALES"/>
    <s v="GASTOS NO DEDUCIBLES"/>
    <s v="TRANSACCIONES DEL DIA 10/12/2018SPYRAL - GESTION ADMINISTRATIVA"/>
    <n v="85"/>
    <n v="0"/>
    <s v="TRANSISTMICA"/>
    <x v="4"/>
  </r>
  <r>
    <n v="26"/>
    <d v="2018-11-02T00:00:00"/>
    <x v="5"/>
    <x v="5"/>
    <x v="0"/>
    <s v="ADMINISTRACION DE SUCURSALES"/>
    <s v="GASTOS NO DEDUCIBLES"/>
    <s v="TRANSACCIONES DEL DIA 11/02/2018SPYRAL - GESTION ADMINISTRATIVA"/>
    <n v="85"/>
    <n v="0"/>
    <s v="TRANSISTMICA"/>
    <x v="4"/>
  </r>
  <r>
    <n v="26"/>
    <d v="2018-12-04T00:00:00"/>
    <x v="1"/>
    <x v="1"/>
    <x v="0"/>
    <s v="ADMINISTRACION DE SUCURSALES"/>
    <s v="NC GASTO NO DEDUCIBLES"/>
    <s v="TRANSACCIONES DEL DIA 12/04/2018SPYRAL - GESTION ADMINISTRATIVA"/>
    <n v="79.75"/>
    <n v="0"/>
    <s v="TRANSISTMICA"/>
    <x v="4"/>
  </r>
  <r>
    <n v="26"/>
    <d v="2018-12-24T00:00:00"/>
    <x v="1"/>
    <x v="1"/>
    <x v="0"/>
    <s v="ADMINISTRACION DE SUCURSALES"/>
    <s v="NC GASTO NO DEDUCIBLES"/>
    <s v="TRANSACCIONES DEL DIA 12/24/2018SPYRAL - GESTION ADMINISTRATIVA"/>
    <n v="246.72"/>
    <n v="0"/>
    <s v="TRANSISTMICA"/>
    <x v="4"/>
  </r>
  <r>
    <n v="26"/>
    <d v="2018-12-31T00:00:00"/>
    <x v="1"/>
    <x v="1"/>
    <x v="0"/>
    <s v="ADMINISTRACION DE SUCURSALES"/>
    <s v="CIERRE DE ANIO FISCAL"/>
    <s v="CIERRE_DE_CTAS_NOMINALES"/>
    <n v="0"/>
    <n v="1266.1099999999999"/>
    <s v="TRANSISTMICA"/>
    <x v="4"/>
  </r>
  <r>
    <n v="27"/>
    <d v="2018-06-07T00:00:00"/>
    <x v="2"/>
    <x v="2"/>
    <x v="0"/>
    <s v="ADMINISTRACION DE SUCURSALES"/>
    <s v="NC GASTO NO DEDUCIBLES"/>
    <s v="TRANSACCIONES DEL DIA 06/07/2018SPYRAL - GESTION ADMINISTRATIVA"/>
    <n v="87.91"/>
    <n v="0"/>
    <s v="ZONA LIBRE"/>
    <x v="4"/>
  </r>
  <r>
    <n v="27"/>
    <d v="2018-06-15T00:00:00"/>
    <x v="2"/>
    <x v="2"/>
    <x v="0"/>
    <s v="ADMINISTRACION DE SUCURSALES"/>
    <s v="NC GASTO NO DEDUCIBLES"/>
    <s v="TRANSACCIONES DEL DIA 06/15/2018SPYRAL - GESTION ADMINISTRATIVA"/>
    <n v="197.93"/>
    <n v="0"/>
    <s v="ZONA LIBRE"/>
    <x v="4"/>
  </r>
  <r>
    <n v="27"/>
    <d v="2018-07-17T00:00:00"/>
    <x v="6"/>
    <x v="6"/>
    <x v="0"/>
    <s v="ADMINISTRACION DE SUCURSALES"/>
    <s v="NC GASTO NO DEDUCIBLES"/>
    <s v="TRANSACCIONES DEL DIA 07/17/2018SPYRAL - GESTION ADMINISTRATIVA"/>
    <n v="38.18"/>
    <n v="0"/>
    <s v="ZONA LIBRE"/>
    <x v="4"/>
  </r>
  <r>
    <n v="27"/>
    <d v="2018-08-03T00:00:00"/>
    <x v="3"/>
    <x v="3"/>
    <x v="0"/>
    <s v="ADMINISTRACION DE SUCURSALES"/>
    <s v="NC GASTO NO DEDUCIBLES"/>
    <s v="TRANSACCIONES DEL DIA 08/03/2018SPYRAL - GESTION ADMINISTRATIVA"/>
    <n v="85.12"/>
    <n v="0"/>
    <s v="ZONA LIBRE"/>
    <x v="4"/>
  </r>
  <r>
    <n v="27"/>
    <d v="2018-11-13T00:00:00"/>
    <x v="5"/>
    <x v="5"/>
    <x v="0"/>
    <s v="ADMINISTRACION DE SUCURSALES"/>
    <s v="NC GASTO NO DEDUCIBLES"/>
    <s v="TRANSACCIONES DEL DIA 11/13/2018SPYRAL - GESTION ADMINISTRATIVA"/>
    <n v="87.62"/>
    <n v="0"/>
    <s v="ZONA LIBRE"/>
    <x v="4"/>
  </r>
  <r>
    <n v="27"/>
    <d v="2018-12-07T00:00:00"/>
    <x v="1"/>
    <x v="1"/>
    <x v="0"/>
    <s v="ADMINISTRACION DE SUCURSALES"/>
    <s v="NC GASTO NO DEDUCIBLES"/>
    <s v="TRANSACCIONES DEL DIA 12/07/2018SPYRAL - GESTION ADMINISTRATIVA"/>
    <n v="40.119999999999997"/>
    <n v="0"/>
    <s v="ZONA LIBRE"/>
    <x v="4"/>
  </r>
  <r>
    <n v="27"/>
    <d v="2018-12-31T00:00:00"/>
    <x v="1"/>
    <x v="1"/>
    <x v="0"/>
    <s v="ADMINISTRACION DE SUCURSALES"/>
    <s v="CIERRE DE ANIO FISCAL"/>
    <s v="CIERRE_DE_CTAS_NOMINALES"/>
    <n v="0"/>
    <n v="737.42"/>
    <s v="ZONA LIBRE"/>
    <x v="4"/>
  </r>
  <r>
    <n v="28"/>
    <d v="2018-08-14T00:00:00"/>
    <x v="3"/>
    <x v="3"/>
    <x v="0"/>
    <s v="ADMINISTRACION DE SUCURSALES"/>
    <s v="NC GASTO NO DEDUCIBLES"/>
    <s v="TRANSACCIONES DEL DIA 08/14/2018SPYRAL - GESTION ADMINISTRATIVA"/>
    <n v="71.92"/>
    <n v="0"/>
    <s v="PLAZA GALAPAGO"/>
    <x v="4"/>
  </r>
  <r>
    <n v="28"/>
    <d v="2018-12-24T00:00:00"/>
    <x v="1"/>
    <x v="1"/>
    <x v="0"/>
    <s v="ADMINISTRACION DE SUCURSALES"/>
    <s v="GASTOS NO DEDUCIBLES"/>
    <s v="TRANSACCIONES DEL DIA 12/24/2018SPYRAL - GESTION ADMINISTRATIVA"/>
    <n v="57.08"/>
    <n v="0"/>
    <s v="PLAZA GALAPAGO"/>
    <x v="4"/>
  </r>
  <r>
    <n v="28"/>
    <d v="2018-12-31T00:00:00"/>
    <x v="1"/>
    <x v="1"/>
    <x v="0"/>
    <s v="ADMINISTRACION DE SUCURSALES"/>
    <s v="CIERRE DE ANIO FISCAL"/>
    <s v="CIERRE_DE_CTAS_NOMINALES"/>
    <n v="0"/>
    <n v="191.99"/>
    <s v="PLAZA GALAPAGO"/>
    <x v="4"/>
  </r>
  <r>
    <n v="29"/>
    <d v="2018-07-12T00:00:00"/>
    <x v="6"/>
    <x v="6"/>
    <x v="0"/>
    <s v="ADMINISTRACION DE SUCURSALES"/>
    <s v="NC GASTO NO DEDUCIBLES"/>
    <s v="TRANSACCIONES DEL DIA 07/12/2018SPYRAL - GESTION ADMINISTRATIVA"/>
    <n v="79.14"/>
    <n v="0"/>
    <s v="PARQUE LEFEVRE"/>
    <x v="4"/>
  </r>
  <r>
    <n v="29"/>
    <d v="2018-08-09T00:00:00"/>
    <x v="3"/>
    <x v="3"/>
    <x v="0"/>
    <s v="ADMINISTRACION DE SUCURSALES"/>
    <s v="NC GASTO NO DEDUCIBLES"/>
    <s v="TRANSACCIONES DEL DIA 08/09/2018SPYRAL - GESTION ADMINISTRATIVA"/>
    <n v="45.48"/>
    <n v="0"/>
    <s v="PARQUE LEFEVRE"/>
    <x v="4"/>
  </r>
  <r>
    <n v="29"/>
    <d v="2018-10-10T00:00:00"/>
    <x v="0"/>
    <x v="0"/>
    <x v="0"/>
    <s v="ADMINISTRACION DE SUCURSALES"/>
    <s v="NC GASTO NO DEDUCIBLES"/>
    <s v="TRANSACCIONES DEL DIA 10/10/2018SPYRAL - GESTION ADMINISTRATIVA"/>
    <n v="89.85"/>
    <n v="0"/>
    <s v="PARQUE LEFEVRE"/>
    <x v="4"/>
  </r>
  <r>
    <n v="29"/>
    <d v="2018-11-08T00:00:00"/>
    <x v="5"/>
    <x v="5"/>
    <x v="0"/>
    <s v="ADMINISTRACION DE SUCURSALES"/>
    <s v="NC GASTO NO DEDUCIBLES"/>
    <s v="TRANSACCIONES DEL DIA 11/08/2018SPYRAL - GESTION ADMINISTRATIVA"/>
    <n v="88.95"/>
    <n v="0"/>
    <s v="PARQUE LEFEVRE"/>
    <x v="4"/>
  </r>
  <r>
    <n v="29"/>
    <d v="2018-12-20T00:00:00"/>
    <x v="1"/>
    <x v="1"/>
    <x v="0"/>
    <s v="ADMINISTRACION DE SUCURSALES"/>
    <s v="NC GASTO NO DEDUCIBLES"/>
    <s v="TRANSACCIONES DEL DIA 12/20/2018SPYRAL - GESTION ADMINISTRATIVA"/>
    <n v="118"/>
    <n v="0"/>
    <s v="PARQUE LEFEVRE"/>
    <x v="4"/>
  </r>
  <r>
    <n v="29"/>
    <d v="2018-12-28T00:00:00"/>
    <x v="1"/>
    <x v="1"/>
    <x v="0"/>
    <s v="ADMINISTRACION DE SUCURSALES"/>
    <s v="NC GASTO NO DEDUCIBLES"/>
    <s v="TRANSACCIONES DEL DIA 12/28/2018SPYRAL - GESTION ADMINISTRATIVA"/>
    <n v="90.4"/>
    <n v="0"/>
    <s v="PARQUE LEFEVRE"/>
    <x v="4"/>
  </r>
  <r>
    <n v="29"/>
    <d v="2018-12-31T00:00:00"/>
    <x v="1"/>
    <x v="1"/>
    <x v="0"/>
    <s v="ADMINISTRACION DE SUCURSALES"/>
    <s v="CIERRE DE ANIO FISCAL"/>
    <s v="CIERRE_DE_CTAS_NOMINALES"/>
    <n v="0"/>
    <n v="660.28"/>
    <s v="PARQUE LEFEVRE"/>
    <x v="4"/>
  </r>
  <r>
    <n v="30"/>
    <d v="2018-07-09T00:00:00"/>
    <x v="6"/>
    <x v="6"/>
    <x v="0"/>
    <s v="ADMINISTRACION DE SUCURSALES"/>
    <s v="GASTOS NO DEDUCIBLES"/>
    <s v="TRANSACCIONES DEL DIA 07/09/2018SPYRAL - GESTION ADMINISTRATIVA"/>
    <n v="9.3000000000000007"/>
    <n v="0"/>
    <s v="DAVID"/>
    <x v="4"/>
  </r>
  <r>
    <n v="30"/>
    <d v="2018-07-12T00:00:00"/>
    <x v="6"/>
    <x v="6"/>
    <x v="0"/>
    <s v="ADMINISTRACION DE SUCURSALES"/>
    <s v="NC GASTO NO DEDUCIBLES"/>
    <s v="TRANSACCIONES DEL DIA 07/12/2018SPYRAL - GESTION ADMINISTRATIVA"/>
    <n v="329.8"/>
    <n v="0"/>
    <s v="DAVID"/>
    <x v="4"/>
  </r>
  <r>
    <n v="30"/>
    <d v="2018-11-13T00:00:00"/>
    <x v="5"/>
    <x v="5"/>
    <x v="0"/>
    <s v="ADMINISTRACION DE SUCURSALES"/>
    <s v="NC GASTO NO DEDUCIBLES"/>
    <s v="TRANSACCIONES DEL DIA 11/13/2018SPYRAL - GESTION ADMINISTRATIVA"/>
    <n v="35"/>
    <n v="0"/>
    <s v="DAVID"/>
    <x v="4"/>
  </r>
  <r>
    <n v="30"/>
    <d v="2018-11-20T00:00:00"/>
    <x v="5"/>
    <x v="5"/>
    <x v="0"/>
    <s v="ADMINISTRACION DE SUCURSALES"/>
    <s v="NC GASTO NO DEDUCIBLES"/>
    <s v="TRANSACCIONES DEL DIA 11/20/2018SPYRAL - GESTION ADMINISTRATIVA"/>
    <n v="373"/>
    <n v="0"/>
    <s v="DAVID"/>
    <x v="4"/>
  </r>
  <r>
    <n v="30"/>
    <d v="2018-12-31T00:00:00"/>
    <x v="1"/>
    <x v="1"/>
    <x v="0"/>
    <s v="ADMINISTRACION DE SUCURSALES"/>
    <s v="CIERRE DE ANIO FISCAL"/>
    <s v="CIERRE_DE_CTAS_NOMINALES"/>
    <n v="0"/>
    <n v="751.78"/>
    <s v="DAVID"/>
    <x v="4"/>
  </r>
  <r>
    <n v="32"/>
    <d v="2018-06-07T00:00:00"/>
    <x v="2"/>
    <x v="2"/>
    <x v="0"/>
    <s v="ADMINISTRACION DE SUCURSALES"/>
    <s v="NC GASTO NO DEDUCIBLES"/>
    <s v="TRANSACCIONES DEL DIA 06/07/2018SPYRAL - GESTION ADMINISTRATIVA"/>
    <n v="42.38"/>
    <n v="0"/>
    <s v="PLAZA LAS AMERICAS"/>
    <x v="4"/>
  </r>
  <r>
    <n v="32"/>
    <d v="2018-09-03T00:00:00"/>
    <x v="4"/>
    <x v="4"/>
    <x v="0"/>
    <s v="ADMINISTRACION DE SUCURSALES"/>
    <s v="NC GASTO NO DEDUCIBLES"/>
    <s v="TRANSACCIONES DEL DIA 09/03/2018SPYRAL - GESTION ADMINISTRATIVA"/>
    <n v="38.32"/>
    <n v="0"/>
    <s v="PLAZA LAS AMERICAS"/>
    <x v="4"/>
  </r>
  <r>
    <n v="32"/>
    <d v="2018-10-16T00:00:00"/>
    <x v="0"/>
    <x v="0"/>
    <x v="0"/>
    <s v="ADMINISTRACION DE SUCURSALES"/>
    <s v="NC GASTO NO DEDUCIBLES"/>
    <s v="TRANSACCIONES DEL DIA 10/16/2018SPYRAL - GESTION ADMINISTRATIVA"/>
    <n v="49.33"/>
    <n v="0"/>
    <s v="PLAZA LAS AMERICAS"/>
    <x v="4"/>
  </r>
  <r>
    <n v="32"/>
    <d v="2018-11-08T00:00:00"/>
    <x v="5"/>
    <x v="5"/>
    <x v="0"/>
    <s v="ADMINISTRACION DE SUCURSALES"/>
    <s v="NC GASTO NO DEDUCIBLES"/>
    <s v="TRANSACCIONES DEL DIA 11/08/2018SPYRAL - GESTION ADMINISTRATIVA"/>
    <n v="38.119999999999997"/>
    <n v="0"/>
    <s v="PLAZA LAS AMERICAS"/>
    <x v="4"/>
  </r>
  <r>
    <n v="32"/>
    <d v="2018-12-31T00:00:00"/>
    <x v="1"/>
    <x v="1"/>
    <x v="0"/>
    <s v="ADMINISTRACION DE SUCURSALES"/>
    <s v="CIERRE DE ANIO FISCAL"/>
    <s v="CIERRE_DE_CTAS_NOMINALES"/>
    <n v="0"/>
    <n v="299.69"/>
    <s v="PLAZA LAS AMERICAS"/>
    <x v="4"/>
  </r>
  <r>
    <n v="33"/>
    <d v="2018-07-04T00:00:00"/>
    <x v="6"/>
    <x v="6"/>
    <x v="0"/>
    <s v="ADMINISTRACION DE SUCURSALES"/>
    <s v="NC GASTO NO DEDUCIBLES"/>
    <s v="TRANSACCIONES DEL DIA 07/04/2018SPYRAL - GESTION ADMINISTRATIVA"/>
    <n v="58.95"/>
    <n v="0"/>
    <s v="CORONADO"/>
    <x v="4"/>
  </r>
  <r>
    <n v="33"/>
    <d v="2018-07-04T00:00:00"/>
    <x v="6"/>
    <x v="6"/>
    <x v="0"/>
    <s v="ADMINISTRACION DE SUCURSALES"/>
    <s v="GASTOS NO DEDUCIBLES"/>
    <s v="TRANSACCIONES DEL DIA 07/04/2018SPYRAL - GESTION ADMINISTRATIVA"/>
    <n v="8.3800000000000008"/>
    <n v="0"/>
    <s v="CORONADO"/>
    <x v="4"/>
  </r>
  <r>
    <n v="33"/>
    <d v="2018-08-14T00:00:00"/>
    <x v="3"/>
    <x v="3"/>
    <x v="0"/>
    <s v="ADMINISTRACION DE SUCURSALES"/>
    <s v="NC GASTO NO DEDUCIBLES"/>
    <s v="TRANSACCIONES DEL DIA 08/14/2018SPYRAL - GESTION ADMINISTRATIVA"/>
    <n v="15.98"/>
    <n v="0"/>
    <s v="CORONADO"/>
    <x v="4"/>
  </r>
  <r>
    <n v="33"/>
    <d v="2018-09-11T00:00:00"/>
    <x v="4"/>
    <x v="4"/>
    <x v="0"/>
    <s v="ADMINISTRACION DE SUCURSALES"/>
    <s v="NC GASTO NO DEDUCIBLES"/>
    <s v="TRANSACCIONES DEL DIA 09/11/2018SPYRAL - GESTION ADMINISTRATIVA"/>
    <n v="20.94"/>
    <n v="0"/>
    <s v="CORONADO"/>
    <x v="4"/>
  </r>
  <r>
    <n v="33"/>
    <d v="2018-09-24T00:00:00"/>
    <x v="4"/>
    <x v="4"/>
    <x v="0"/>
    <s v="ADMINISTRACION DE SUCURSALES"/>
    <s v="NC GASTO NO DEDUCIBLES"/>
    <s v="TRANSACCIONES DEL DIA 09/24/2018SPYRAL - GESTION ADMINISTRATIVA"/>
    <n v="22.54"/>
    <n v="0"/>
    <s v="CORONADO"/>
    <x v="4"/>
  </r>
  <r>
    <n v="33"/>
    <d v="2018-12-20T00:00:00"/>
    <x v="1"/>
    <x v="1"/>
    <x v="0"/>
    <s v="ADMINISTRACION DE SUCURSALES"/>
    <s v="NC GASTO NO DEDUCIBLES"/>
    <s v="TRANSACCIONES DEL DIA 12/20/2018SPYRAL - GESTION ADMINISTRATIVA"/>
    <n v="107"/>
    <n v="0"/>
    <s v="CORONADO"/>
    <x v="4"/>
  </r>
  <r>
    <n v="33"/>
    <d v="2018-12-31T00:00:00"/>
    <x v="1"/>
    <x v="1"/>
    <x v="0"/>
    <s v="ADMINISTRACION DE SUCURSALES"/>
    <s v="CIERRE DE ANIO FISCAL"/>
    <s v="CIERRE_DE_CTAS_NOMINALES"/>
    <n v="0"/>
    <n v="291.83"/>
    <s v="CORONADO"/>
    <x v="4"/>
  </r>
  <r>
    <n v="34"/>
    <d v="2018-09-06T00:00:00"/>
    <x v="4"/>
    <x v="4"/>
    <x v="0"/>
    <s v="ADMINISTRACION DE SUCURSALES"/>
    <s v="NC GASTO NO DEDUCIBLES"/>
    <s v="TRANSACCIONES DEL DIA 09/06/2018SPYRAL - GESTION ADMINISTRATIVA"/>
    <n v="88.75"/>
    <n v="0"/>
    <s v="ALBROOK MALL"/>
    <x v="4"/>
  </r>
  <r>
    <n v="34"/>
    <d v="2018-12-01T00:00:00"/>
    <x v="1"/>
    <x v="1"/>
    <x v="0"/>
    <s v="ADMINISTRACION DE SUCURSALES"/>
    <s v="NC GASTO NO DEDUCIBLES"/>
    <s v="TRANSACCIONES DEL DIA 12/01/2018SPYRAL - GESTION ADMINISTRATIVA"/>
    <n v="105.75"/>
    <n v="0"/>
    <s v="ALBROOK MALL"/>
    <x v="4"/>
  </r>
  <r>
    <n v="34"/>
    <d v="2018-12-27T00:00:00"/>
    <x v="1"/>
    <x v="1"/>
    <x v="0"/>
    <s v="ADMINISTRACION DE SUCURSALES"/>
    <s v="NC GASTO NO DEDUCIBLES"/>
    <s v="TRANSACCIONES DEL DIA 12/27/2018SPYRAL - GESTION ADMINISTRATIVA"/>
    <n v="132.9"/>
    <n v="0"/>
    <s v="ALBROOK MALL"/>
    <x v="4"/>
  </r>
  <r>
    <n v="34"/>
    <d v="2018-12-28T00:00:00"/>
    <x v="1"/>
    <x v="1"/>
    <x v="0"/>
    <s v="ADMINISTRACION DE SUCURSALES"/>
    <s v="NC GASTO NO DEDUCIBLES"/>
    <s v="TRANSACCIONES DEL DIA 12/28/2018SPYRAL - GESTION ADMINISTRATIVA"/>
    <n v="163.36000000000001"/>
    <n v="0"/>
    <s v="ALBROOK MALL"/>
    <x v="4"/>
  </r>
  <r>
    <n v="34"/>
    <d v="2018-12-31T00:00:00"/>
    <x v="1"/>
    <x v="1"/>
    <x v="0"/>
    <s v="ADMINISTRACION DE SUCURSALES"/>
    <s v="CIERRE DE ANIO FISCAL"/>
    <s v="CIERRE_DE_CTAS_NOMINALES"/>
    <n v="0"/>
    <n v="853.49"/>
    <s v="ALBROOK MALL"/>
    <x v="4"/>
  </r>
  <r>
    <n v="35"/>
    <d v="2018-06-07T00:00:00"/>
    <x v="2"/>
    <x v="2"/>
    <x v="0"/>
    <s v="ADMINISTRACION DE SUCURSALES"/>
    <s v="NC GASTO NO DEDUCIBLES"/>
    <s v="TRANSACCIONES DEL DIA 06/07/2018SPYRAL - GESTION ADMINISTRATIVA"/>
    <n v="35"/>
    <n v="0"/>
    <s v="PANAMA PACIFICO"/>
    <x v="4"/>
  </r>
  <r>
    <n v="35"/>
    <d v="2018-07-02T00:00:00"/>
    <x v="6"/>
    <x v="6"/>
    <x v="0"/>
    <s v="ADMINISTRACION DE SUCURSALES"/>
    <s v="NC GASTO NO DEDUCIBLES"/>
    <s v="TRANSACCIONES DEL DIA 07/02/2018SPYRAL - GESTION ADMINISTRATIVA"/>
    <n v="48.05"/>
    <n v="0"/>
    <s v="PANAMA PACIFICO"/>
    <x v="4"/>
  </r>
  <r>
    <n v="35"/>
    <d v="2018-10-05T00:00:00"/>
    <x v="0"/>
    <x v="0"/>
    <x v="0"/>
    <s v="ADMINISTRACION DE SUCURSALES"/>
    <s v="GASTOS NO DEDUCIBLES"/>
    <s v="TRANSACCIONES DEL DIA 10/05/2018SPYRAL - GESTION ADMINISTRATIVA"/>
    <n v="28"/>
    <n v="0"/>
    <s v="PANAMA PACIFICO"/>
    <x v="4"/>
  </r>
  <r>
    <n v="35"/>
    <d v="2018-12-07T00:00:00"/>
    <x v="1"/>
    <x v="1"/>
    <x v="0"/>
    <s v="ADMINISTRACION DE SUCURSALES"/>
    <s v="NC GASTO NO DEDUCIBLES"/>
    <s v="TRANSACCIONES DEL DIA 12/07/2018SPYRAL - GESTION ADMINISTRATIVA"/>
    <n v="36.380000000000003"/>
    <n v="0"/>
    <s v="PANAMA PACIFICO"/>
    <x v="4"/>
  </r>
  <r>
    <n v="35"/>
    <d v="2018-12-28T00:00:00"/>
    <x v="1"/>
    <x v="1"/>
    <x v="0"/>
    <s v="ADMINISTRACION DE SUCURSALES"/>
    <s v="NC GASTO NO DEDUCIBLES"/>
    <s v="TRANSACCIONES DEL DIA 12/28/2018SPYRAL - GESTION ADMINISTRATIVA"/>
    <n v="41"/>
    <n v="0"/>
    <s v="PANAMA PACIFICO"/>
    <x v="4"/>
  </r>
  <r>
    <n v="35"/>
    <d v="2018-12-31T00:00:00"/>
    <x v="1"/>
    <x v="1"/>
    <x v="0"/>
    <s v="ADMINISTRACION DE SUCURSALES"/>
    <s v="CIERRE DE ANIO FISCAL"/>
    <s v="CIERRE_DE_CTAS_NOMINALES"/>
    <n v="0"/>
    <n v="245.94"/>
    <s v="PANAMA PACIFICO"/>
    <x v="4"/>
  </r>
  <r>
    <n v="38"/>
    <d v="2018-07-02T00:00:00"/>
    <x v="6"/>
    <x v="6"/>
    <x v="0"/>
    <s v="ADMINISTRACION DE SUCURSALES"/>
    <s v="NC GASTO NO DEDUCIBLES"/>
    <s v="TRANSACCIONES DEL DIA 07/02/2018SPYRAL - GESTION ADMINISTRATIVA"/>
    <n v="154.26"/>
    <n v="0"/>
    <s v="ALBROOK"/>
    <x v="4"/>
  </r>
  <r>
    <n v="38"/>
    <d v="2018-11-07T00:00:00"/>
    <x v="5"/>
    <x v="5"/>
    <x v="0"/>
    <s v="ADMINISTRACION DE SUCURSALES"/>
    <s v="GASTOS NO DEDUCIBLES"/>
    <s v="TRANSACCIONES DEL DIA 11/07/2018SPYRAL - GESTION ADMINISTRATIVA"/>
    <n v="195.75"/>
    <n v="0"/>
    <s v="ALBROOK"/>
    <x v="4"/>
  </r>
  <r>
    <n v="38"/>
    <d v="2018-11-09T00:00:00"/>
    <x v="5"/>
    <x v="5"/>
    <x v="0"/>
    <s v="ADMINISTRACION DE SUCURSALES"/>
    <s v="NC GASTO NO DEDUCIBLES"/>
    <s v="TRANSACCIONES DEL DIA 11/09/2018SPYRAL - GESTION ADMINISTRATIVA"/>
    <n v="33.770000000000003"/>
    <n v="0"/>
    <s v="ALBROOK"/>
    <x v="4"/>
  </r>
  <r>
    <n v="38"/>
    <d v="2018-12-21T00:00:00"/>
    <x v="1"/>
    <x v="1"/>
    <x v="0"/>
    <s v="ADMINISTRACION DE SUCURSALES"/>
    <s v="GASTOS NO DEDUCIBLES"/>
    <s v="TRANSACCIONES DEL DIA 12/21/2018SPYRAL - GESTION ADMINISTRATIVA"/>
    <n v="168"/>
    <n v="0"/>
    <s v="ALBROOK"/>
    <x v="4"/>
  </r>
  <r>
    <n v="38"/>
    <d v="2018-12-26T00:00:00"/>
    <x v="1"/>
    <x v="1"/>
    <x v="0"/>
    <s v="ADMINISTRACION DE SUCURSALES"/>
    <s v="NC GASTO NO DEDUCIBLES"/>
    <s v="TRANSACCIONES DEL DIA 12/26/2018SPYRAL - GESTION ADMINISTRATIVA"/>
    <n v="85.02"/>
    <n v="0"/>
    <s v="ALBROOK"/>
    <x v="4"/>
  </r>
  <r>
    <n v="38"/>
    <d v="2018-12-28T00:00:00"/>
    <x v="1"/>
    <x v="1"/>
    <x v="0"/>
    <s v="ADMINISTRACION DE SUCURSALES"/>
    <s v="NC GASTO NO DEDUCIBLES"/>
    <s v="TRANSACCIONES DEL DIA 12/28/2018SPYRAL - GESTION ADMINISTRATIVA"/>
    <n v="9.2899999999999991"/>
    <n v="0"/>
    <s v="ALBROOK"/>
    <x v="4"/>
  </r>
  <r>
    <n v="38"/>
    <d v="2018-12-28T00:00:00"/>
    <x v="1"/>
    <x v="1"/>
    <x v="0"/>
    <s v="ADMINISTRACION DE SUCURSALES"/>
    <s v="GASTOS NO DEDUCIBLES"/>
    <s v="TRANSACCIONES DEL DIA 12/28/2018SPYRAL - GESTION ADMINISTRATIVA"/>
    <n v="196"/>
    <n v="0"/>
    <s v="ALBROOK"/>
    <x v="4"/>
  </r>
  <r>
    <n v="38"/>
    <d v="2018-12-31T00:00:00"/>
    <x v="1"/>
    <x v="1"/>
    <x v="0"/>
    <s v="ADMINISTRACION DE SUCURSALES"/>
    <s v="CIERRE DE ANIO FISCAL"/>
    <s v="CIERRE_DE_CTAS_NOMINALES"/>
    <n v="0"/>
    <n v="1003.81"/>
    <s v="ALBROOK"/>
    <x v="4"/>
  </r>
  <r>
    <n v="39"/>
    <d v="2018-06-07T00:00:00"/>
    <x v="2"/>
    <x v="2"/>
    <x v="0"/>
    <s v="ADMINISTRACION DE SUCURSALES"/>
    <s v="NC GASTO NO DEDUCIBLES"/>
    <s v="TRANSACCIONES DEL DIA 06/07/2018SPYRAL - GESTION ADMINISTRATIVA"/>
    <n v="70.739999999999995"/>
    <n v="0"/>
    <s v="SUCURSAL DE VISTA ALEGRE"/>
    <x v="4"/>
  </r>
  <r>
    <n v="39"/>
    <d v="2018-07-12T00:00:00"/>
    <x v="6"/>
    <x v="6"/>
    <x v="0"/>
    <s v="ADMINISTRACION DE SUCURSALES"/>
    <s v="NC GASTO NO DEDUCIBLES"/>
    <s v="TRANSACCIONES DEL DIA 07/12/2018SPYRAL - GESTION ADMINISTRATIVA"/>
    <n v="160"/>
    <n v="0"/>
    <s v="SUCURSAL DE VISTA ALEGRE"/>
    <x v="4"/>
  </r>
  <r>
    <n v="39"/>
    <d v="2018-10-16T00:00:00"/>
    <x v="0"/>
    <x v="0"/>
    <x v="0"/>
    <s v="ADMINISTRACION DE SUCURSALES"/>
    <s v="NC GASTO NO DEDUCIBLES"/>
    <s v="TRANSACCIONES DEL DIA 10/16/2018SPYRAL - GESTION ADMINISTRATIVA"/>
    <n v="135.12"/>
    <n v="0"/>
    <s v="SUCURSAL DE VISTA ALEGRE"/>
    <x v="4"/>
  </r>
  <r>
    <n v="39"/>
    <d v="2018-12-31T00:00:00"/>
    <x v="1"/>
    <x v="1"/>
    <x v="0"/>
    <s v="ADMINISTRACION DE SUCURSALES"/>
    <s v="CIERRE DE ANIO FISCAL"/>
    <s v="CIERRE_DE_CTAS_NOMINALES"/>
    <n v="0"/>
    <n v="489.3"/>
    <s v="SUCURSAL DE VISTA ALEGRE"/>
    <x v="4"/>
  </r>
  <r>
    <n v="40"/>
    <d v="2018-09-03T00:00:00"/>
    <x v="4"/>
    <x v="4"/>
    <x v="0"/>
    <s v="ADMINISTRACION DE SUCURSALES"/>
    <s v="NC GASTO NO DEDUCIBLES"/>
    <s v="TRANSACCIONES DEL DIA 09/03/2018SPYRAL - GESTION ADMINISTRATIVA"/>
    <n v="71"/>
    <n v="0"/>
    <s v="LAS TABLAS"/>
    <x v="4"/>
  </r>
  <r>
    <n v="40"/>
    <d v="2018-11-23T00:00:00"/>
    <x v="5"/>
    <x v="5"/>
    <x v="0"/>
    <s v="ADMINISTRACION DE SUCURSALES"/>
    <s v="NC GASTO NO DEDUCIBLES"/>
    <s v="TRANSACCIONES DEL DIA 11/23/2018SPYRAL - GESTION ADMINISTRATIVA"/>
    <n v="25"/>
    <n v="0"/>
    <s v="LAS TABLAS"/>
    <x v="4"/>
  </r>
  <r>
    <n v="40"/>
    <d v="2018-12-31T00:00:00"/>
    <x v="1"/>
    <x v="1"/>
    <x v="0"/>
    <s v="ADMINISTRACION DE SUCURSALES"/>
    <s v="CIERRE DE ANIO FISCAL"/>
    <s v="CIERRE_DE_CTAS_NOMINALES"/>
    <n v="0"/>
    <n v="136"/>
    <s v="LAS TABLAS"/>
    <x v="4"/>
  </r>
  <r>
    <n v="41"/>
    <d v="2018-09-11T00:00:00"/>
    <x v="4"/>
    <x v="4"/>
    <x v="0"/>
    <s v="ADMINISTRACION DE SUCURSALES"/>
    <s v="NC GASTO NO DEDUCIBLES"/>
    <s v="TRANSACCIONES DEL DIA 09/11/2018SPYRAL - GESTION ADMINISTRATIVA"/>
    <n v="22.75"/>
    <n v="0"/>
    <s v="24 DE DICIEMBRE"/>
    <x v="4"/>
  </r>
  <r>
    <n v="41"/>
    <d v="2018-11-06T00:00:00"/>
    <x v="5"/>
    <x v="5"/>
    <x v="0"/>
    <s v="ADMINISTRACION DE SUCURSALES"/>
    <s v="NC GASTO NO DEDUCIBLES"/>
    <s v="TRANSACCIONES DEL DIA 11/06/2018SPYRAL - GESTION ADMINISTRATIVA"/>
    <n v="21.2"/>
    <n v="0"/>
    <s v="24 DE DICIEMBRE"/>
    <x v="4"/>
  </r>
  <r>
    <n v="41"/>
    <d v="2018-12-04T00:00:00"/>
    <x v="1"/>
    <x v="1"/>
    <x v="0"/>
    <s v="ADMINISTRACION DE SUCURSALES"/>
    <s v="NC GASTO NO DEDUCIBLES"/>
    <s v="TRANSACCIONES DEL DIA 12/04/2018SPYRAL - GESTION ADMINISTRATIVA"/>
    <n v="70.86"/>
    <n v="0"/>
    <s v="24 DE DICIEMBRE"/>
    <x v="4"/>
  </r>
  <r>
    <n v="41"/>
    <d v="2018-12-20T00:00:00"/>
    <x v="1"/>
    <x v="1"/>
    <x v="0"/>
    <s v="ADMINISTRACION DE SUCURSALES"/>
    <s v="NC GASTO NO DEDUCIBLES"/>
    <s v="TRANSACCIONES DEL DIA 12/20/2018SPYRAL - GESTION ADMINISTRATIVA"/>
    <n v="200"/>
    <n v="0"/>
    <s v="24 DE DICIEMBRE"/>
    <x v="4"/>
  </r>
  <r>
    <n v="41"/>
    <d v="2018-12-31T00:00:00"/>
    <x v="1"/>
    <x v="1"/>
    <x v="0"/>
    <s v="ADMINISTRACION DE SUCURSALES"/>
    <s v="CIERRE DE ANIO FISCAL"/>
    <s v="CIERRE_DE_CTAS_NOMINALES"/>
    <n v="0"/>
    <n v="402.31"/>
    <s v="24 DE DICIEMBRE"/>
    <x v="4"/>
  </r>
  <r>
    <n v="42"/>
    <d v="2018-07-26T00:00:00"/>
    <x v="6"/>
    <x v="6"/>
    <x v="0"/>
    <s v="ADMINISTRACION DE SUCURSALES"/>
    <s v="NC GASTO NO DEDUCIBLES"/>
    <s v="TRANSACCIONES DEL DIA 07/26/2018SPYRAL - GESTION ADMINISTRATIVA"/>
    <n v="88"/>
    <n v="0"/>
    <s v="DAVID - TERRONAL"/>
    <x v="4"/>
  </r>
  <r>
    <n v="42"/>
    <d v="2018-09-03T00:00:00"/>
    <x v="4"/>
    <x v="4"/>
    <x v="0"/>
    <s v="ADMINISTRACION DE SUCURSALES"/>
    <s v="NC GASTO NO DEDUCIBLES"/>
    <s v="TRANSACCIONES DEL DIA 09/03/2018SPYRAL - GESTION ADMINISTRATIVA"/>
    <n v="7.89"/>
    <n v="0"/>
    <s v="DAVID - TERRONAL"/>
    <x v="4"/>
  </r>
  <r>
    <n v="42"/>
    <d v="2018-09-11T00:00:00"/>
    <x v="4"/>
    <x v="4"/>
    <x v="0"/>
    <s v="ADMINISTRACION DE SUCURSALES"/>
    <s v="NC GASTO NO DEDUCIBLES"/>
    <s v="TRANSACCIONES DEL DIA 09/11/2018SPYRAL - GESTION ADMINISTRATIVA"/>
    <n v="39"/>
    <n v="0"/>
    <s v="DAVID - TERRONAL"/>
    <x v="4"/>
  </r>
  <r>
    <n v="42"/>
    <d v="2018-11-09T00:00:00"/>
    <x v="5"/>
    <x v="5"/>
    <x v="0"/>
    <s v="ADMINISTRACION DE SUCURSALES"/>
    <s v="NC GASTO NO DEDUCIBLES"/>
    <s v="TRANSACCIONES DEL DIA 11/09/2018SPYRAL - GESTION ADMINISTRATIVA"/>
    <n v="88.65"/>
    <n v="0"/>
    <s v="DAVID - TERRONAL"/>
    <x v="4"/>
  </r>
  <r>
    <n v="42"/>
    <d v="2018-12-20T00:00:00"/>
    <x v="1"/>
    <x v="1"/>
    <x v="0"/>
    <s v="ADMINISTRACION DE SUCURSALES"/>
    <s v="NC GASTO NO DEDUCIBLES"/>
    <s v="TRANSACCIONES DEL DIA 12/20/2018SPYRAL - GESTION ADMINISTRATIVA"/>
    <n v="18.27"/>
    <n v="0"/>
    <s v="DAVID - TERRONAL"/>
    <x v="4"/>
  </r>
  <r>
    <n v="42"/>
    <d v="2018-12-26T00:00:00"/>
    <x v="1"/>
    <x v="1"/>
    <x v="0"/>
    <s v="ADMINISTRACION DE SUCURSALES"/>
    <s v="NC GASTO NO DEDUCIBLES"/>
    <s v="TRANSACCIONES DEL DIA 12/26/2018SPYRAL - GESTION ADMINISTRATIVA"/>
    <n v="13.53"/>
    <n v="0"/>
    <s v="DAVID - TERRONAL"/>
    <x v="4"/>
  </r>
  <r>
    <n v="42"/>
    <d v="2018-12-31T00:00:00"/>
    <x v="1"/>
    <x v="1"/>
    <x v="0"/>
    <s v="ADMINISTRACION DE SUCURSALES"/>
    <s v="CIERRE DE ANIO FISCAL"/>
    <s v="CIERRE_DE_CTAS_NOMINALES"/>
    <n v="0"/>
    <n v="488"/>
    <s v="DAVID - TERRONAL"/>
    <x v="4"/>
  </r>
  <r>
    <n v="43"/>
    <d v="2018-06-07T00:00:00"/>
    <x v="2"/>
    <x v="2"/>
    <x v="0"/>
    <s v="ADMINISTRACION DE SUCURSALES"/>
    <s v="NC GASTO NO DEDUCIBLES"/>
    <s v="TRANSACCIONES DEL DIA 06/07/2018SPYRAL - GESTION ADMINISTRATIVA"/>
    <n v="48.5"/>
    <n v="0"/>
    <s v="COSTA DEL ESTE"/>
    <x v="4"/>
  </r>
  <r>
    <n v="43"/>
    <d v="2018-07-04T00:00:00"/>
    <x v="6"/>
    <x v="6"/>
    <x v="0"/>
    <s v="ADMINISTRACION DE SUCURSALES"/>
    <s v="NC GASTO NO DEDUCIBLES"/>
    <s v="TRANSACCIONES DEL DIA 07/04/2018SPYRAL - GESTION ADMINISTRATIVA"/>
    <n v="28.77"/>
    <n v="0"/>
    <s v="COSTA DEL ESTE"/>
    <x v="4"/>
  </r>
  <r>
    <n v="43"/>
    <d v="2018-08-23T00:00:00"/>
    <x v="3"/>
    <x v="3"/>
    <x v="0"/>
    <s v="ADMINISTRACION DE SUCURSALES"/>
    <s v="NC GASTO NO DEDUCIBLES"/>
    <s v="TRANSACCIONES DEL DIA 08/23/2018SPYRAL - GESTION ADMINISTRATIVA"/>
    <n v="47"/>
    <n v="0"/>
    <s v="COSTA DEL ESTE"/>
    <x v="4"/>
  </r>
  <r>
    <n v="43"/>
    <d v="2018-09-06T00:00:00"/>
    <x v="4"/>
    <x v="4"/>
    <x v="0"/>
    <s v="ADMINISTRACION DE SUCURSALES"/>
    <s v="NC GASTO NO DEDUCIBLES"/>
    <s v="TRANSACCIONES DEL DIA 09/06/2018SPYRAL - GESTION ADMINISTRATIVA"/>
    <n v="48.5"/>
    <n v="0"/>
    <s v="COSTA DEL ESTE"/>
    <x v="4"/>
  </r>
  <r>
    <n v="43"/>
    <d v="2018-10-16T00:00:00"/>
    <x v="0"/>
    <x v="0"/>
    <x v="0"/>
    <s v="ADMINISTRACION DE SUCURSALES"/>
    <s v="NC GASTO NO DEDUCIBLES"/>
    <s v="TRANSACCIONES DEL DIA 10/16/2018SPYRAL - GESTION ADMINISTRATIVA"/>
    <n v="50"/>
    <n v="0"/>
    <s v="COSTA DEL ESTE"/>
    <x v="4"/>
  </r>
  <r>
    <n v="43"/>
    <d v="2018-11-09T00:00:00"/>
    <x v="5"/>
    <x v="5"/>
    <x v="0"/>
    <s v="ADMINISTRACION DE SUCURSALES"/>
    <s v="NC GASTO NO DEDUCIBLES"/>
    <s v="TRANSACCIONES DEL DIA 11/09/2018SPYRAL - GESTION ADMINISTRATIVA"/>
    <n v="52.5"/>
    <n v="0"/>
    <s v="COSTA DEL ESTE"/>
    <x v="4"/>
  </r>
  <r>
    <n v="43"/>
    <d v="2018-12-31T00:00:00"/>
    <x v="1"/>
    <x v="1"/>
    <x v="0"/>
    <s v="ADMINISTRACION DE SUCURSALES"/>
    <s v="CIERRE DE ANIO FISCAL"/>
    <s v="CIERRE_DE_CTAS_NOMINALES"/>
    <n v="0"/>
    <n v="338.72"/>
    <s v="COSTA DEL ESTE"/>
    <x v="4"/>
  </r>
  <r>
    <n v="44"/>
    <d v="2018-08-23T00:00:00"/>
    <x v="3"/>
    <x v="3"/>
    <x v="0"/>
    <s v="ADMINISTRACION DE SUCURSALES"/>
    <s v="NC GASTO NO DEDUCIBLES"/>
    <s v="TRANSACCIONES DEL DIA 08/23/2018SPYRAL - GESTION ADMINISTRATIVA"/>
    <n v="0.01"/>
    <n v="0"/>
    <s v="MULTI PLAZA"/>
    <x v="4"/>
  </r>
  <r>
    <n v="44"/>
    <d v="2018-08-23T00:00:00"/>
    <x v="3"/>
    <x v="3"/>
    <x v="0"/>
    <s v="ADMINISTRACION DE SUCURSALES"/>
    <s v="NC GASTO NO DEDUCIBLES"/>
    <s v="TRANSACCIONES DEL DIA 08/23/2018SPYRAL - GESTION ADMINISTRATIVA"/>
    <n v="0"/>
    <n v="0.01"/>
    <s v="MULTI PLAZA"/>
    <x v="4"/>
  </r>
  <r>
    <n v="44"/>
    <d v="2018-08-29T00:00:00"/>
    <x v="3"/>
    <x v="3"/>
    <x v="0"/>
    <s v="ADMINISTRACION DE SUCURSALES"/>
    <s v="NC GASTO NO DEDUCIBLES"/>
    <s v="TRANSACCIONES DEL DIA 08/29/2018SPYRAL - GESTION ADMINISTRATIVA"/>
    <n v="52.89"/>
    <n v="0"/>
    <s v="MULTI PLAZA"/>
    <x v="4"/>
  </r>
  <r>
    <n v="44"/>
    <d v="2018-09-18T00:00:00"/>
    <x v="4"/>
    <x v="4"/>
    <x v="0"/>
    <s v="ADMINISTRACION DE SUCURSALES"/>
    <s v="NC GASTO NO DEDUCIBLES"/>
    <s v="TRANSACCIONES DEL DIA 09/18/2018SPYRAL - GESTION ADMINISTRATIVA"/>
    <n v="35.08"/>
    <n v="0"/>
    <s v="MULTI PLAZA"/>
    <x v="4"/>
  </r>
  <r>
    <n v="44"/>
    <d v="2018-10-19T00:00:00"/>
    <x v="0"/>
    <x v="0"/>
    <x v="0"/>
    <s v="ADMINISTRACION DE SUCURSALES"/>
    <s v="NC GASTO NO DEDUCIBLES"/>
    <s v="TRANSACCIONES DEL DIA 10/19/2018SPYRAL - GESTION ADMINISTRATIVA"/>
    <n v="58.3"/>
    <n v="0"/>
    <s v="MULTI PLAZA"/>
    <x v="4"/>
  </r>
  <r>
    <n v="44"/>
    <d v="2018-11-19T00:00:00"/>
    <x v="5"/>
    <x v="5"/>
    <x v="0"/>
    <s v="ADMINISTRACION DE SUCURSALES"/>
    <s v="NC GASTO NO DEDUCIBLES"/>
    <s v="TRANSACCIONES DEL DIA 11/19/2018SPYRAL - GESTION ADMINISTRATIVA"/>
    <n v="55.87"/>
    <n v="0"/>
    <s v="MULTI PLAZA"/>
    <x v="4"/>
  </r>
  <r>
    <n v="44"/>
    <d v="2018-12-12T00:00:00"/>
    <x v="1"/>
    <x v="1"/>
    <x v="0"/>
    <s v="ADMINISTRACION DE SUCURSALES"/>
    <s v="NC GASTO NO DEDUCIBLES"/>
    <s v="TRANSACCIONES DEL DIA 12/12/2018SPYRAL - GESTION ADMINISTRATIVA"/>
    <n v="35.04"/>
    <n v="0"/>
    <s v="MULTI PLAZA"/>
    <x v="4"/>
  </r>
  <r>
    <n v="44"/>
    <d v="2018-12-28T00:00:00"/>
    <x v="1"/>
    <x v="1"/>
    <x v="0"/>
    <s v="ADMINISTRACION DE SUCURSALES"/>
    <s v="NC GASTO NO DEDUCIBLES"/>
    <s v="TRANSACCIONES DEL DIA 12/28/2018SPYRAL - GESTION ADMINISTRATIVA"/>
    <n v="207"/>
    <n v="0"/>
    <s v="MULTI PLAZA"/>
    <x v="4"/>
  </r>
  <r>
    <n v="44"/>
    <d v="2018-12-31T00:00:00"/>
    <x v="1"/>
    <x v="1"/>
    <x v="0"/>
    <s v="ADMINISTRACION DE SUCURSALES"/>
    <s v="CIERRE DE ANIO FISCAL"/>
    <s v="CIERRE_DE_CTAS_NOMINALES"/>
    <n v="0"/>
    <n v="685.47"/>
    <s v="MULTI PLAZA"/>
    <x v="4"/>
  </r>
  <r>
    <n v="45"/>
    <d v="2018-06-29T00:00:00"/>
    <x v="2"/>
    <x v="2"/>
    <x v="0"/>
    <s v="ADMINISTRACION DE SUCURSALES"/>
    <s v="GASTOS NO DEDUCIBLES"/>
    <s v="TRANSACCIONES DEL DIA 06/29/2018SPYRAL - GESTION ADMINISTRATIVA"/>
    <n v="22.75"/>
    <n v="0"/>
    <s v="HOSPITAL PUNTA PACIFICA"/>
    <x v="4"/>
  </r>
  <r>
    <n v="45"/>
    <d v="2018-09-18T00:00:00"/>
    <x v="4"/>
    <x v="4"/>
    <x v="0"/>
    <s v="ADMINISTRACION DE SUCURSALES"/>
    <s v="NC GASTO NO DEDUCIBLES"/>
    <s v="TRANSACCIONES DEL DIA 09/18/2018SPYRAL - GESTION ADMINISTRATIVA"/>
    <n v="30"/>
    <n v="0"/>
    <s v="HOSPITAL PUNTA PACIFICA"/>
    <x v="4"/>
  </r>
  <r>
    <n v="45"/>
    <d v="2018-12-12T00:00:00"/>
    <x v="1"/>
    <x v="1"/>
    <x v="0"/>
    <s v="ADMINISTRACION DE SUCURSALES"/>
    <s v="NC GASTO NO DEDUCIBLES"/>
    <s v="TRANSACCIONES DEL DIA 12/12/2018SPYRAL - GESTION ADMINISTRATIVA"/>
    <n v="76.13"/>
    <n v="0"/>
    <s v="HOSPITAL PUNTA PACIFICA"/>
    <x v="4"/>
  </r>
  <r>
    <n v="45"/>
    <d v="2018-12-24T00:00:00"/>
    <x v="1"/>
    <x v="1"/>
    <x v="0"/>
    <s v="ADMINISTRACION DE SUCURSALES"/>
    <s v="NC GASTO NO DEDUCIBLES"/>
    <s v="TRANSACCIONES DEL DIA 12/24/2018SPYRAL - GESTION ADMINISTRATIVA"/>
    <n v="93.92"/>
    <n v="0"/>
    <s v="HOSPITAL PUNTA PACIFICA"/>
    <x v="4"/>
  </r>
  <r>
    <n v="45"/>
    <d v="2018-12-28T00:00:00"/>
    <x v="1"/>
    <x v="1"/>
    <x v="0"/>
    <s v="ADMINISTRACION DE SUCURSALES"/>
    <s v="NC GASTO NO DEDUCIBLES"/>
    <s v="TRANSACCIONES DEL DIA 12/28/2018SPYRAL - GESTION ADMINISTRATIVA"/>
    <n v="49.95"/>
    <n v="0"/>
    <s v="HOSPITAL PUNTA PACIFICA"/>
    <x v="4"/>
  </r>
  <r>
    <n v="45"/>
    <d v="2018-12-31T00:00:00"/>
    <x v="1"/>
    <x v="1"/>
    <x v="0"/>
    <s v="ADMINISTRACION DE SUCURSALES"/>
    <s v="CIERRE DE ANIO FISCAL"/>
    <s v="CIERRE_DE_CTAS_NOMINALES"/>
    <n v="0"/>
    <n v="314.81"/>
    <s v="HOSPITAL PUNTA PACIFICA"/>
    <x v="4"/>
  </r>
  <r>
    <n v="46"/>
    <d v="2018-06-20T00:00:00"/>
    <x v="2"/>
    <x v="2"/>
    <x v="0"/>
    <s v="ADMINISTRACION DE SUCURSALES"/>
    <s v="NC GASTO NO DEDUCIBLES"/>
    <s v="TRANSACCIONES DEL DIA 06/20/2018SPYRAL - GESTION ADMINISTRATIVA"/>
    <n v="86.92"/>
    <n v="0"/>
    <s v="TERMINAL DE ALBROOK"/>
    <x v="4"/>
  </r>
  <r>
    <n v="46"/>
    <d v="2018-07-06T00:00:00"/>
    <x v="6"/>
    <x v="6"/>
    <x v="0"/>
    <s v="ADMINISTRACION DE SUCURSALES"/>
    <s v="GASTOS NO DEDUCIBLES"/>
    <s v="TRANSACCIONES DEL DIA 07/06/2018SPYRAL - GESTION ADMINISTRATIVA"/>
    <n v="16.850000000000001"/>
    <n v="0"/>
    <s v="TERMINAL DE ALBROOK"/>
    <x v="4"/>
  </r>
  <r>
    <n v="46"/>
    <d v="2018-07-17T00:00:00"/>
    <x v="6"/>
    <x v="6"/>
    <x v="0"/>
    <s v="ADMINISTRACION DE SUCURSALES"/>
    <s v="NC GASTO NO DEDUCIBLES"/>
    <s v="TRANSACCIONES DEL DIA 07/17/2018SPYRAL - GESTION ADMINISTRATIVA"/>
    <n v="47.98"/>
    <n v="0"/>
    <s v="TERMINAL DE ALBROOK"/>
    <x v="4"/>
  </r>
  <r>
    <n v="46"/>
    <d v="2018-08-09T00:00:00"/>
    <x v="3"/>
    <x v="3"/>
    <x v="0"/>
    <s v="ADMINISTRACION DE SUCURSALES"/>
    <s v="GASTOS NO DEDUCIBLES"/>
    <s v="TRANSACCIONES DEL DIA 08/09/2018SPYRAL - GESTION ADMINISTRATIVA"/>
    <n v="13.92"/>
    <n v="0"/>
    <s v="TERMINAL DE ALBROOK"/>
    <x v="4"/>
  </r>
  <r>
    <n v="46"/>
    <d v="2018-08-17T00:00:00"/>
    <x v="3"/>
    <x v="3"/>
    <x v="0"/>
    <s v="ADMINISTRACION DE SUCURSALES"/>
    <s v="NC GASTO NO DEDUCIBLES"/>
    <s v="TRANSACCIONES DEL DIA 08/17/2018SPYRAL - GESTION ADMINISTRATIVA"/>
    <n v="29.77"/>
    <n v="0"/>
    <s v="TERMINAL DE ALBROOK"/>
    <x v="4"/>
  </r>
  <r>
    <n v="46"/>
    <d v="2018-09-03T00:00:00"/>
    <x v="4"/>
    <x v="4"/>
    <x v="0"/>
    <s v="ADMINISTRACION DE SUCURSALES"/>
    <s v="NC GASTO NO DEDUCIBLES"/>
    <s v="TRANSACCIONES DEL DIA 09/03/2018SPYRAL - GESTION ADMINISTRATIVA"/>
    <n v="28"/>
    <n v="0"/>
    <s v="TERMINAL DE ALBROOK"/>
    <x v="4"/>
  </r>
  <r>
    <n v="46"/>
    <d v="2018-09-11T00:00:00"/>
    <x v="4"/>
    <x v="4"/>
    <x v="0"/>
    <s v="ADMINISTRACION DE SUCURSALES"/>
    <s v="NC GASTO NO DEDUCIBLES"/>
    <s v="TRANSACCIONES DEL DIA 09/11/2018SPYRAL - GESTION ADMINISTRATIVA"/>
    <n v="54.04"/>
    <n v="0"/>
    <s v="TERMINAL DE ALBROOK"/>
    <x v="4"/>
  </r>
  <r>
    <n v="46"/>
    <d v="2018-10-04T00:00:00"/>
    <x v="0"/>
    <x v="0"/>
    <x v="0"/>
    <s v="ADMINISTRACION DE SUCURSALES"/>
    <s v="NC GASTO NO DEDUCIBLES"/>
    <s v="TRANSACCIONES DEL DIA 10/04/2018SPYRAL - GESTION ADMINISTRATIVA"/>
    <n v="41.19"/>
    <n v="0"/>
    <s v="TERMINAL DE ALBROOK"/>
    <x v="4"/>
  </r>
  <r>
    <n v="46"/>
    <d v="2018-10-23T00:00:00"/>
    <x v="0"/>
    <x v="0"/>
    <x v="0"/>
    <s v="ADMINISTRACION DE SUCURSALES"/>
    <s v="NC GASTO NO DEDUCIBLES"/>
    <s v="TRANSACCIONES DEL DIA 10/23/2018SPYRAL - GESTION ADMINISTRATIVA"/>
    <n v="22.49"/>
    <n v="0"/>
    <s v="TERMINAL DE ALBROOK"/>
    <x v="4"/>
  </r>
  <r>
    <n v="46"/>
    <d v="2018-11-06T00:00:00"/>
    <x v="5"/>
    <x v="5"/>
    <x v="0"/>
    <s v="ADMINISTRACION DE SUCURSALES"/>
    <s v="NC GASTO NO DEDUCIBLES"/>
    <s v="TRANSACCIONES DEL DIA 11/06/2018SPYRAL - GESTION ADMINISTRATIVA"/>
    <n v="52.18"/>
    <n v="0"/>
    <s v="TERMINAL DE ALBROOK"/>
    <x v="4"/>
  </r>
  <r>
    <n v="46"/>
    <d v="2018-11-09T00:00:00"/>
    <x v="5"/>
    <x v="5"/>
    <x v="0"/>
    <s v="ADMINISTRACION DE SUCURSALES"/>
    <s v="NC GASTO NO DEDUCIBLES"/>
    <s v="TRANSACCIONES DEL DIA 11/09/2018SPYRAL - GESTION ADMINISTRATIVA"/>
    <n v="20.36"/>
    <n v="0"/>
    <s v="TERMINAL DE ALBROOK"/>
    <x v="4"/>
  </r>
  <r>
    <n v="46"/>
    <d v="2018-11-23T00:00:00"/>
    <x v="5"/>
    <x v="5"/>
    <x v="0"/>
    <s v="ADMINISTRACION DE SUCURSALES"/>
    <s v="NC GASTO NO DEDUCIBLES"/>
    <s v="TRANSACCIONES DEL DIA 11/23/2018SPYRAL - GESTION ADMINISTRATIVA"/>
    <n v="34.33"/>
    <n v="0"/>
    <s v="TERMINAL DE ALBROOK"/>
    <x v="4"/>
  </r>
  <r>
    <n v="46"/>
    <d v="2018-12-24T00:00:00"/>
    <x v="1"/>
    <x v="1"/>
    <x v="0"/>
    <s v="ADMINISTRACION DE SUCURSALES"/>
    <s v="NC GASTO NO DEDUCIBLES"/>
    <s v="TRANSACCIONES DEL DIA 12/24/2018SPYRAL - GESTION ADMINISTRATIVA"/>
    <n v="149.85"/>
    <n v="0"/>
    <s v="TERMINAL DE ALBROOK"/>
    <x v="4"/>
  </r>
  <r>
    <n v="46"/>
    <d v="2018-12-31T00:00:00"/>
    <x v="1"/>
    <x v="1"/>
    <x v="0"/>
    <s v="ADMINISTRACION DE SUCURSALES"/>
    <s v="CIERRE DE ANIO FISCAL"/>
    <s v="CIERRE_DE_CTAS_NOMINALES"/>
    <n v="0"/>
    <n v="842.72"/>
    <s v="TERMINAL DE ALBROOK"/>
    <x v="4"/>
  </r>
  <r>
    <n v="47"/>
    <d v="2018-07-24T00:00:00"/>
    <x v="6"/>
    <x v="6"/>
    <x v="0"/>
    <s v="ADMINISTRACION DE SUCURSALES"/>
    <s v="NC GASTO NO DEDUCIBLES"/>
    <s v="TRANSACCIONES DEL DIA 07/24/2018SPYRAL - GESTION ADMINISTRATIVA"/>
    <n v="10.92"/>
    <n v="0"/>
    <s v="CONCEPCION"/>
    <x v="4"/>
  </r>
  <r>
    <n v="47"/>
    <d v="2018-09-11T00:00:00"/>
    <x v="4"/>
    <x v="4"/>
    <x v="0"/>
    <s v="ADMINISTRACION DE SUCURSALES"/>
    <s v="NC GASTO NO DEDUCIBLES"/>
    <s v="TRANSACCIONES DEL DIA 09/11/2018SPYRAL - GESTION ADMINISTRATIVA"/>
    <n v="29.74"/>
    <n v="0"/>
    <s v="CONCEPCION"/>
    <x v="4"/>
  </r>
  <r>
    <n v="47"/>
    <d v="2018-10-23T00:00:00"/>
    <x v="0"/>
    <x v="0"/>
    <x v="0"/>
    <s v="ADMINISTRACION DE SUCURSALES"/>
    <s v="NC GASTO NO DEDUCIBLES"/>
    <s v="TRANSACCIONES DEL DIA 10/23/2018SPYRAL - GESTION ADMINISTRATIVA"/>
    <n v="72.569999999999993"/>
    <n v="0"/>
    <s v="CONCEPCION"/>
    <x v="4"/>
  </r>
  <r>
    <n v="47"/>
    <d v="2018-12-31T00:00:00"/>
    <x v="1"/>
    <x v="1"/>
    <x v="0"/>
    <s v="ADMINISTRACION DE SUCURSALES"/>
    <s v="CIERRE DE ANIO FISCAL"/>
    <s v="CIERRE_DE_CTAS_NOMINALES"/>
    <n v="0"/>
    <n v="250.78"/>
    <s v="CONCEPCION"/>
    <x v="4"/>
  </r>
  <r>
    <n v="48"/>
    <d v="2018-06-20T00:00:00"/>
    <x v="2"/>
    <x v="2"/>
    <x v="0"/>
    <s v="ADMINISTRACION DE SUCURSALES"/>
    <s v="NC GASTO NO DEDUCIBLES"/>
    <s v="TRANSACCIONES DEL DIA 06/20/2018SPYRAL - GESTION ADMINISTRATIVA"/>
    <n v="18"/>
    <n v="0"/>
    <s v="BOQUETE"/>
    <x v="4"/>
  </r>
  <r>
    <n v="48"/>
    <d v="2018-11-16T00:00:00"/>
    <x v="5"/>
    <x v="5"/>
    <x v="0"/>
    <s v="ADMINISTRACION DE SUCURSALES"/>
    <s v="NC GASTO NO DEDUCIBLES"/>
    <s v="TRANSACCIONES DEL DIA 11/16/2018SPYRAL - GESTION ADMINISTRATIVA"/>
    <n v="16.64"/>
    <n v="0"/>
    <s v="BOQUETE"/>
    <x v="4"/>
  </r>
  <r>
    <n v="48"/>
    <d v="2018-12-31T00:00:00"/>
    <x v="1"/>
    <x v="1"/>
    <x v="0"/>
    <s v="ADMINISTRACION DE SUCURSALES"/>
    <s v="CIERRE DE ANIO FISCAL"/>
    <s v="CIERRE_DE_CTAS_NOMINALES"/>
    <n v="0"/>
    <n v="34.64"/>
    <s v="BOQUETE"/>
    <x v="4"/>
  </r>
  <r>
    <n v="49"/>
    <d v="2018-06-18T00:00:00"/>
    <x v="2"/>
    <x v="2"/>
    <x v="0"/>
    <s v="ADMINISTRACION DE SUCURSALES"/>
    <s v="GASTOS NO DEDUCIBLES"/>
    <s v="TRANSACCIONES DEL DIA 06/18/2018SPYRAL - GESTION ADMINISTRATIVA"/>
    <n v="61.83"/>
    <n v="0"/>
    <s v="BRISAS DEL GOLF"/>
    <x v="4"/>
  </r>
  <r>
    <n v="49"/>
    <d v="2018-07-02T00:00:00"/>
    <x v="6"/>
    <x v="6"/>
    <x v="0"/>
    <s v="ADMINISTRACION DE SUCURSALES"/>
    <s v="NC GASTO NO DEDUCIBLES"/>
    <s v="TRANSACCIONES DEL DIA 07/02/2018SPYRAL - GESTION ADMINISTRATIVA"/>
    <n v="45.4"/>
    <n v="0"/>
    <s v="BRISAS DEL GOLF"/>
    <x v="4"/>
  </r>
  <r>
    <n v="49"/>
    <d v="2018-07-12T00:00:00"/>
    <x v="6"/>
    <x v="6"/>
    <x v="0"/>
    <s v="ADMINISTRACION DE SUCURSALES"/>
    <s v="GASTOS NO DEDUCIBLES"/>
    <s v="TRANSACCIONES DEL DIA 07/12/2018SPYRAL - GESTION ADMINISTRATIVA"/>
    <n v="30"/>
    <n v="0"/>
    <s v="BRISAS DEL GOLF"/>
    <x v="4"/>
  </r>
  <r>
    <n v="49"/>
    <d v="2018-08-14T00:00:00"/>
    <x v="3"/>
    <x v="3"/>
    <x v="0"/>
    <s v="ADMINISTRACION DE SUCURSALES"/>
    <s v="NC GASTO NO DEDUCIBLES"/>
    <s v="TRANSACCIONES DEL DIA 08/14/2018SPYRAL - GESTION ADMINISTRATIVA"/>
    <n v="65.489999999999995"/>
    <n v="0"/>
    <s v="BRISAS DEL GOLF"/>
    <x v="4"/>
  </r>
  <r>
    <n v="49"/>
    <d v="2018-09-06T00:00:00"/>
    <x v="4"/>
    <x v="4"/>
    <x v="0"/>
    <s v="ADMINISTRACION DE SUCURSALES"/>
    <s v="NC GASTO NO DEDUCIBLES"/>
    <s v="TRANSACCIONES DEL DIA 09/06/2018SPYRAL - GESTION ADMINISTRATIVA"/>
    <n v="34.049999999999997"/>
    <n v="0"/>
    <s v="BRISAS DEL GOLF"/>
    <x v="4"/>
  </r>
  <r>
    <n v="49"/>
    <d v="2018-09-08T00:00:00"/>
    <x v="4"/>
    <x v="4"/>
    <x v="0"/>
    <s v="ADMINISTRACION DE SUCURSALES"/>
    <s v="GASTOS NO DEDUCIBLES"/>
    <s v="TRANSACCIONES DEL DIA 09/08/2018SPYRAL - GESTION ADMINISTRATIVA"/>
    <n v="47"/>
    <n v="0"/>
    <s v="BRISAS DEL GOLF"/>
    <x v="4"/>
  </r>
  <r>
    <n v="49"/>
    <d v="2018-09-18T00:00:00"/>
    <x v="4"/>
    <x v="4"/>
    <x v="0"/>
    <s v="ADMINISTRACION DE SUCURSALES"/>
    <s v="NC GASTO NO DEDUCIBLES"/>
    <s v="TRANSACCIONES DEL DIA 09/18/2018SPYRAL - GESTION ADMINISTRATIVA"/>
    <n v="83.55"/>
    <n v="0"/>
    <s v="BRISAS DEL GOLF"/>
    <x v="4"/>
  </r>
  <r>
    <n v="49"/>
    <d v="2018-10-16T00:00:00"/>
    <x v="0"/>
    <x v="0"/>
    <x v="0"/>
    <s v="ADMINISTRACION DE SUCURSALES"/>
    <s v="NC GASTO NO DEDUCIBLES"/>
    <s v="TRANSACCIONES DEL DIA 10/16/2018SPYRAL - GESTION ADMINISTRATIVA"/>
    <n v="65.3"/>
    <n v="0"/>
    <s v="BRISAS DEL GOLF"/>
    <x v="4"/>
  </r>
  <r>
    <n v="49"/>
    <d v="2018-11-06T00:00:00"/>
    <x v="5"/>
    <x v="5"/>
    <x v="0"/>
    <s v="ADMINISTRACION DE SUCURSALES"/>
    <s v="NC GASTO NO DEDUCIBLES"/>
    <s v="TRANSACCIONES DEL DIA 11/06/2018SPYRAL - GESTION ADMINISTRATIVA"/>
    <n v="67.23"/>
    <n v="0"/>
    <s v="BRISAS DEL GOLF"/>
    <x v="4"/>
  </r>
  <r>
    <n v="49"/>
    <d v="2018-11-27T00:00:00"/>
    <x v="5"/>
    <x v="5"/>
    <x v="0"/>
    <s v="ADMINISTRACION DE SUCURSALES"/>
    <s v="NC GASTO NO DEDUCIBLES"/>
    <s v="TRANSACCIONES DEL DIA 11/27/2018SPYRAL - GESTION ADMINISTRATIVA"/>
    <n v="30.4"/>
    <n v="0"/>
    <s v="BRISAS DEL GOLF"/>
    <x v="4"/>
  </r>
  <r>
    <n v="49"/>
    <d v="2018-12-28T00:00:00"/>
    <x v="1"/>
    <x v="1"/>
    <x v="0"/>
    <s v="ADMINISTRACION DE SUCURSALES"/>
    <s v="NC GASTO NO DEDUCIBLES"/>
    <s v="TRANSACCIONES DEL DIA 12/28/2018SPYRAL - GESTION ADMINISTRATIVA"/>
    <n v="187.14"/>
    <n v="0"/>
    <s v="BRISAS DEL GOLF"/>
    <x v="4"/>
  </r>
  <r>
    <n v="49"/>
    <d v="2018-12-31T00:00:00"/>
    <x v="1"/>
    <x v="1"/>
    <x v="0"/>
    <s v="ADMINISTRACION DE SUCURSALES"/>
    <s v="CIERRE DE ANIO FISCAL"/>
    <s v="CIERRE_DE_CTAS_NOMINALES"/>
    <n v="0"/>
    <n v="1026.32"/>
    <s v="BRISAS DEL GOLF"/>
    <x v="4"/>
  </r>
  <r>
    <n v="51"/>
    <d v="2018-07-12T00:00:00"/>
    <x v="6"/>
    <x v="6"/>
    <x v="0"/>
    <s v="ADMINISTRACION DE SUCURSALES"/>
    <s v="NC GASTO NO DEDUCIBLES"/>
    <s v="TRANSACCIONES DEL DIA 07/12/2018SPYRAL - GESTION ADMINISTRATIVA"/>
    <n v="162.25"/>
    <n v="0"/>
    <s v="PUENTE CENTENARIO"/>
    <x v="4"/>
  </r>
  <r>
    <n v="51"/>
    <d v="2018-10-01T00:00:00"/>
    <x v="0"/>
    <x v="0"/>
    <x v="0"/>
    <s v="ADMINISTRACION DE SUCURSALES"/>
    <s v="GASTOS NO DEDUCIBLES"/>
    <s v="TRANSACCIONES DEL DIA 10/01/2018SPYRAL - GESTION ADMINISTRATIVA"/>
    <n v="39.99"/>
    <n v="0"/>
    <s v="PUENTE CENTENARIO"/>
    <x v="4"/>
  </r>
  <r>
    <n v="51"/>
    <d v="2018-10-04T00:00:00"/>
    <x v="0"/>
    <x v="0"/>
    <x v="0"/>
    <s v="ADMINISTRACION DE SUCURSALES"/>
    <s v="NC GASTO NO DEDUCIBLES"/>
    <s v="TRANSACCIONES DEL DIA 10/04/2018SPYRAL - GESTION ADMINISTRATIVA"/>
    <n v="270"/>
    <n v="0"/>
    <s v="PUENTE CENTENARIO"/>
    <x v="4"/>
  </r>
  <r>
    <n v="51"/>
    <d v="2018-12-27T00:00:00"/>
    <x v="1"/>
    <x v="1"/>
    <x v="0"/>
    <s v="ADMINISTRACION DE SUCURSALES"/>
    <s v="NC GASTO NO DEDUCIBLES"/>
    <s v="TRANSACCIONES DEL DIA 12/27/2018SPYRAL - GESTION ADMINISTRATIVA"/>
    <n v="188.37"/>
    <n v="0"/>
    <s v="PUENTE CENTENARIO"/>
    <x v="4"/>
  </r>
  <r>
    <n v="51"/>
    <d v="2018-12-31T00:00:00"/>
    <x v="1"/>
    <x v="1"/>
    <x v="0"/>
    <s v="ADMINISTRACION DE SUCURSALES"/>
    <s v="CIERRE DE ANIO FISCAL"/>
    <s v="CIERRE_DE_CTAS_NOMINALES"/>
    <n v="0"/>
    <n v="828.22"/>
    <s v="PUENTE CENTENARIO"/>
    <x v="4"/>
  </r>
  <r>
    <n v="53"/>
    <d v="2018-08-23T00:00:00"/>
    <x v="3"/>
    <x v="3"/>
    <x v="0"/>
    <s v="ADMINISTRACION DE SUCURSALES"/>
    <s v="NC GASTO NO DEDUCIBLES"/>
    <s v="TRANSACCIONES DEL DIA 08/23/2018SPYRAL - GESTION ADMINISTRATIVA"/>
    <n v="86.93"/>
    <n v="0"/>
    <s v="AGUADULCE"/>
    <x v="4"/>
  </r>
  <r>
    <n v="53"/>
    <d v="2018-08-27T00:00:00"/>
    <x v="3"/>
    <x v="3"/>
    <x v="0"/>
    <s v="ADMINISTRACION DE SUCURSALES"/>
    <s v="GASTOS NO DEDUCIBLES"/>
    <s v="TRANSACCIONES DEL DIA 08/27/2018SPYRAL - GESTION ADMINISTRATIVA"/>
    <n v="16.82"/>
    <n v="0"/>
    <s v="AGUADULCE"/>
    <x v="4"/>
  </r>
  <r>
    <n v="53"/>
    <d v="2018-10-24T00:00:00"/>
    <x v="0"/>
    <x v="0"/>
    <x v="0"/>
    <s v="ADMINISTRACION DE SUCURSALES"/>
    <s v="NC GASTO NO DEDUCIBLES"/>
    <s v="TRANSACCIONES DEL DIA 10/24/2018SPYRAL - GESTION ADMINISTRATIVA"/>
    <n v="47.09"/>
    <n v="0"/>
    <s v="AGUADULCE"/>
    <x v="4"/>
  </r>
  <r>
    <n v="53"/>
    <d v="2018-11-12T00:00:00"/>
    <x v="5"/>
    <x v="5"/>
    <x v="0"/>
    <s v="ADMINISTRACION DE SUCURSALES"/>
    <s v="GASTOS NO DEDUCIBLES"/>
    <s v="TRANSACCIONES DEL DIA 11/12/2018SPYRAL - GESTION ADMINISTRATIVA"/>
    <n v="26.24"/>
    <n v="0"/>
    <s v="AGUADULCE"/>
    <x v="4"/>
  </r>
  <r>
    <n v="53"/>
    <d v="2018-12-04T00:00:00"/>
    <x v="1"/>
    <x v="1"/>
    <x v="0"/>
    <s v="ADMINISTRACION DE SUCURSALES"/>
    <s v="NC GASTO NO DEDUCIBLES"/>
    <s v="TRANSACCIONES DEL DIA 12/04/2018SPYRAL - GESTION ADMINISTRATIVA"/>
    <n v="20.82"/>
    <n v="0"/>
    <s v="AGUADULCE"/>
    <x v="4"/>
  </r>
  <r>
    <n v="53"/>
    <d v="2018-12-07T00:00:00"/>
    <x v="1"/>
    <x v="1"/>
    <x v="0"/>
    <s v="ADMINISTRACION DE SUCURSALES"/>
    <s v="NC GASTO NO DEDUCIBLES"/>
    <s v="TRANSACCIONES DEL DIA 12/07/2018SPYRAL - GESTION ADMINISTRATIVA"/>
    <n v="19.75"/>
    <n v="0"/>
    <s v="AGUADULCE"/>
    <x v="4"/>
  </r>
  <r>
    <n v="53"/>
    <d v="2018-12-27T00:00:00"/>
    <x v="1"/>
    <x v="1"/>
    <x v="0"/>
    <s v="ADMINISTRACION DE SUCURSALES"/>
    <s v="NC GASTO NO DEDUCIBLES"/>
    <s v="TRANSACCIONES DEL DIA 12/27/2018SPYRAL - GESTION ADMINISTRATIVA"/>
    <n v="107.59"/>
    <n v="0"/>
    <s v="AGUADULCE"/>
    <x v="4"/>
  </r>
  <r>
    <n v="53"/>
    <d v="2018-12-31T00:00:00"/>
    <x v="1"/>
    <x v="1"/>
    <x v="0"/>
    <s v="ADMINISTRACION DE SUCURSALES"/>
    <s v="CIERRE DE ANIO FISCAL"/>
    <s v="CIERRE_DE_CTAS_NOMINALES"/>
    <n v="0"/>
    <n v="564.02"/>
    <s v="AGUADULCE"/>
    <x v="4"/>
  </r>
  <r>
    <n v="54"/>
    <d v="2018-07-21T00:00:00"/>
    <x v="6"/>
    <x v="6"/>
    <x v="0"/>
    <s v="ADMINISTRACION DE SUCURSALES"/>
    <s v="GASTOS NO DEDUCIBLES"/>
    <s v="TRANSACCIONES DEL DIA 07/21/2018SPYRAL - GESTION ADMINISTRATIVA"/>
    <n v="149.5"/>
    <n v="0"/>
    <s v="SABANITAS"/>
    <x v="4"/>
  </r>
  <r>
    <n v="54"/>
    <d v="2018-10-10T00:00:00"/>
    <x v="0"/>
    <x v="0"/>
    <x v="0"/>
    <s v="ADMINISTRACION DE SUCURSALES"/>
    <s v="NC GASTO NO DEDUCIBLES"/>
    <s v="TRANSACCIONES DEL DIA 10/10/2018SPYRAL - GESTION ADMINISTRATIVA"/>
    <n v="66.97"/>
    <n v="0"/>
    <s v="SABANITAS"/>
    <x v="4"/>
  </r>
  <r>
    <n v="54"/>
    <d v="2018-12-21T00:00:00"/>
    <x v="1"/>
    <x v="1"/>
    <x v="0"/>
    <s v="ADMINISTRACION DE SUCURSALES"/>
    <s v="NC GASTO NO DEDUCIBLES"/>
    <s v="TRANSACCIONES DEL DIA 12/21/2018SPYRAL - GESTION ADMINISTRATIVA"/>
    <n v="75"/>
    <n v="0"/>
    <s v="SABANITAS"/>
    <x v="4"/>
  </r>
  <r>
    <n v="54"/>
    <d v="2018-12-31T00:00:00"/>
    <x v="1"/>
    <x v="1"/>
    <x v="0"/>
    <s v="ADMINISTRACION DE SUCURSALES"/>
    <s v="CIERRE DE ANIO FISCAL"/>
    <s v="CIERRE_DE_CTAS_NOMINALES"/>
    <n v="0"/>
    <n v="521.47"/>
    <s v="SABANITAS"/>
    <x v="4"/>
  </r>
  <r>
    <n v="66"/>
    <d v="2018-06-15T00:00:00"/>
    <x v="2"/>
    <x v="2"/>
    <x v="0"/>
    <s v="ADMINISTRACION DE SUCURSALES"/>
    <s v="NC GASTO NO DEDUCIBLES"/>
    <s v="TRANSACCIONES DEL DIA 06/15/2018SPYRAL - GESTION ADMINISTRATIVA"/>
    <n v="31.02"/>
    <n v="0"/>
    <s v="METROMALL"/>
    <x v="4"/>
  </r>
  <r>
    <n v="66"/>
    <d v="2018-11-09T00:00:00"/>
    <x v="5"/>
    <x v="5"/>
    <x v="0"/>
    <s v="ADMINISTRACION DE SUCURSALES"/>
    <s v="NC GASTO NO DEDUCIBLES"/>
    <s v="TRANSACCIONES DEL DIA 11/09/2018SPYRAL - GESTION ADMINISTRATIVA"/>
    <n v="39.200000000000003"/>
    <n v="0"/>
    <s v="METROMALL"/>
    <x v="4"/>
  </r>
  <r>
    <n v="66"/>
    <d v="2018-11-16T00:00:00"/>
    <x v="5"/>
    <x v="5"/>
    <x v="0"/>
    <s v="ADMINISTRACION DE SUCURSALES"/>
    <s v="NC GASTO NO DEDUCIBLES"/>
    <s v="TRANSACCIONES DEL DIA 11/16/2018SPYRAL - GESTION ADMINISTRATIVA"/>
    <n v="39.200000000000003"/>
    <n v="0"/>
    <s v="METROMALL"/>
    <x v="4"/>
  </r>
  <r>
    <n v="66"/>
    <d v="2018-12-31T00:00:00"/>
    <x v="1"/>
    <x v="1"/>
    <x v="0"/>
    <s v="ADMINISTRACION DE SUCURSALES"/>
    <s v="CIERRE DE ANIO FISCAL"/>
    <s v="CIERRE_DE_CTAS_NOMINALES"/>
    <n v="0"/>
    <n v="207.06"/>
    <s v="METROMALL"/>
    <x v="4"/>
  </r>
  <r>
    <n v="69"/>
    <d v="2018-06-01T00:00:00"/>
    <x v="2"/>
    <x v="2"/>
    <x v="0"/>
    <s v="ADMINISTRACION DE SUCURSALES"/>
    <s v="NC GASTO NO DEDUCIBLES"/>
    <s v="TRANSACCIONES DEL DIA 06/01/2018SPYRAL - GESTION ADMINISTRATIVA"/>
    <n v="46.56"/>
    <n v="0"/>
    <s v="VERSALLES"/>
    <x v="4"/>
  </r>
  <r>
    <n v="69"/>
    <d v="2018-06-20T00:00:00"/>
    <x v="2"/>
    <x v="2"/>
    <x v="0"/>
    <s v="ADMINISTRACION DE SUCURSALES"/>
    <s v="NC GASTO NO DEDUCIBLES"/>
    <s v="TRANSACCIONES DEL DIA 06/20/2018SPYRAL - GESTION ADMINISTRATIVA"/>
    <n v="102.84"/>
    <n v="0"/>
    <s v="VERSALLES"/>
    <x v="4"/>
  </r>
  <r>
    <n v="69"/>
    <d v="2018-09-14T00:00:00"/>
    <x v="4"/>
    <x v="4"/>
    <x v="0"/>
    <s v="ADMINISTRACION DE SUCURSALES"/>
    <s v="NC GASTO NO DEDUCIBLES"/>
    <s v="TRANSACCIONES DEL DIA 09/14/2018SPYRAL - GESTION ADMINISTRATIVA"/>
    <n v="48.01"/>
    <n v="0"/>
    <s v="VERSALLES"/>
    <x v="4"/>
  </r>
  <r>
    <n v="69"/>
    <d v="2018-11-09T00:00:00"/>
    <x v="5"/>
    <x v="5"/>
    <x v="0"/>
    <s v="ADMINISTRACION DE SUCURSALES"/>
    <s v="NC GASTO NO DEDUCIBLES"/>
    <s v="TRANSACCIONES DEL DIA 11/09/2018SPYRAL - GESTION ADMINISTRATIVA"/>
    <n v="175.13"/>
    <n v="0"/>
    <s v="VERSALLES"/>
    <x v="4"/>
  </r>
  <r>
    <n v="69"/>
    <d v="2018-12-07T00:00:00"/>
    <x v="1"/>
    <x v="1"/>
    <x v="0"/>
    <s v="ADMINISTRACION DE SUCURSALES"/>
    <s v="NC GASTO NO DEDUCIBLES"/>
    <s v="TRANSACCIONES DEL DIA 12/07/2018SPYRAL - GESTION ADMINISTRATIVA"/>
    <n v="48.56"/>
    <n v="0"/>
    <s v="VERSALLES"/>
    <x v="4"/>
  </r>
  <r>
    <n v="69"/>
    <d v="2018-12-31T00:00:00"/>
    <x v="1"/>
    <x v="1"/>
    <x v="0"/>
    <s v="ADMINISTRACION DE SUCURSALES"/>
    <s v="CIERRE DE ANIO FISCAL"/>
    <s v="CIERRE_DE_CTAS_NOMINALES"/>
    <n v="0"/>
    <n v="421.1"/>
    <s v="VERSALLES"/>
    <x v="4"/>
  </r>
  <r>
    <n v="70"/>
    <d v="2018-06-07T00:00:00"/>
    <x v="2"/>
    <x v="2"/>
    <x v="0"/>
    <s v="ADMINISTRACION DE SUCURSALES"/>
    <s v="NC GASTO NO DEDUCIBLES"/>
    <s v="TRANSACCIONES DEL DIA 06/07/2018SPYRAL - GESTION ADMINISTRATIVA"/>
    <n v="43.05"/>
    <n v="0"/>
    <s v="BUSINESS PARK"/>
    <x v="4"/>
  </r>
  <r>
    <n v="70"/>
    <d v="2018-06-23T00:00:00"/>
    <x v="2"/>
    <x v="2"/>
    <x v="0"/>
    <s v="ADMINISTRACION DE SUCURSALES"/>
    <s v="NC GASTO NO DEDUCIBLES"/>
    <s v="TRANSACCIONES DEL DIA 06/23/2018SPYRAL - GESTION ADMINISTRATIVA"/>
    <n v="24"/>
    <n v="0"/>
    <s v="BUSINESS PARK"/>
    <x v="4"/>
  </r>
  <r>
    <n v="70"/>
    <d v="2018-07-26T00:00:00"/>
    <x v="6"/>
    <x v="6"/>
    <x v="0"/>
    <s v="ADMINISTRACION DE SUCURSALES"/>
    <s v="NC GASTO NO DEDUCIBLES"/>
    <s v="TRANSACCIONES DEL DIA 07/26/2018SPYRAL - GESTION ADMINISTRATIVA"/>
    <n v="13.26"/>
    <n v="0"/>
    <s v="BUSINESS PARK"/>
    <x v="4"/>
  </r>
  <r>
    <n v="70"/>
    <d v="2018-08-03T00:00:00"/>
    <x v="3"/>
    <x v="3"/>
    <x v="0"/>
    <s v="ADMINISTRACION DE SUCURSALES"/>
    <s v="NC GASTO NO DEDUCIBLES"/>
    <s v="TRANSACCIONES DEL DIA 08/03/2018SPYRAL - GESTION ADMINISTRATIVA"/>
    <n v="45"/>
    <n v="0"/>
    <s v="BUSINESS PARK"/>
    <x v="4"/>
  </r>
  <r>
    <n v="70"/>
    <d v="2018-08-14T00:00:00"/>
    <x v="3"/>
    <x v="3"/>
    <x v="0"/>
    <s v="ADMINISTRACION DE SUCURSALES"/>
    <s v="NC GASTO NO DEDUCIBLES"/>
    <s v="TRANSACCIONES DEL DIA 08/14/2018SPYRAL - GESTION ADMINISTRATIVA"/>
    <n v="25"/>
    <n v="0"/>
    <s v="BUSINESS PARK"/>
    <x v="4"/>
  </r>
  <r>
    <n v="70"/>
    <d v="2018-09-20T00:00:00"/>
    <x v="4"/>
    <x v="4"/>
    <x v="0"/>
    <s v="ADMINISTRACION DE SUCURSALES"/>
    <s v="NC GASTO NO DEDUCIBLES"/>
    <s v="TRANSACCIONES DEL DIA 09/20/2018SPYRAL - GESTION ADMINISTRATIVA"/>
    <n v="14.3"/>
    <n v="0"/>
    <s v="BUSINESS PARK"/>
    <x v="4"/>
  </r>
  <r>
    <n v="70"/>
    <d v="2018-10-04T00:00:00"/>
    <x v="0"/>
    <x v="0"/>
    <x v="0"/>
    <s v="ADMINISTRACION DE SUCURSALES"/>
    <s v="NC GASTO NO DEDUCIBLES"/>
    <s v="TRANSACCIONES DEL DIA 10/04/2018SPYRAL - GESTION ADMINISTRATIVA"/>
    <n v="35"/>
    <n v="0"/>
    <s v="BUSINESS PARK"/>
    <x v="4"/>
  </r>
  <r>
    <n v="70"/>
    <d v="2018-10-23T00:00:00"/>
    <x v="0"/>
    <x v="0"/>
    <x v="0"/>
    <s v="ADMINISTRACION DE SUCURSALES"/>
    <s v="NC GASTO NO DEDUCIBLES"/>
    <s v="TRANSACCIONES DEL DIA 10/23/2018SPYRAL - GESTION ADMINISTRATIVA"/>
    <n v="28"/>
    <n v="0"/>
    <s v="BUSINESS PARK"/>
    <x v="4"/>
  </r>
  <r>
    <n v="70"/>
    <d v="2018-12-28T00:00:00"/>
    <x v="1"/>
    <x v="1"/>
    <x v="0"/>
    <s v="ADMINISTRACION DE SUCURSALES"/>
    <s v="NC GASTO NO DEDUCIBLES"/>
    <s v="TRANSACCIONES DEL DIA 12/28/2018SPYRAL - GESTION ADMINISTRATIVA"/>
    <n v="75"/>
    <n v="0"/>
    <s v="BUSINESS PARK"/>
    <x v="4"/>
  </r>
  <r>
    <n v="70"/>
    <d v="2018-12-31T00:00:00"/>
    <x v="1"/>
    <x v="1"/>
    <x v="0"/>
    <s v="ADMINISTRACION DE SUCURSALES"/>
    <s v="CIERRE DE ANIO FISCAL"/>
    <s v="CIERRE_DE_CTAS_NOMINALES"/>
    <n v="0"/>
    <n v="388.61"/>
    <s v="BUSINESS PARK"/>
    <x v="4"/>
  </r>
  <r>
    <n v="71"/>
    <d v="2018-06-01T00:00:00"/>
    <x v="2"/>
    <x v="2"/>
    <x v="0"/>
    <s v="ADMINISTRACION DE SUCURSALES"/>
    <s v="NC GASTO NO DEDUCIBLES"/>
    <s v="TRANSACCIONES DEL DIA 06/01/2018SPYRAL - GESTION ADMINISTRATIVA"/>
    <n v="35.880000000000003"/>
    <n v="0"/>
    <s v="SAN FRANCISCO"/>
    <x v="4"/>
  </r>
  <r>
    <n v="71"/>
    <d v="2018-06-29T00:00:00"/>
    <x v="2"/>
    <x v="2"/>
    <x v="0"/>
    <s v="ADMINISTRACION DE SUCURSALES"/>
    <s v="GASTOS NO DEDUCIBLES"/>
    <s v="TRANSACCIONES DEL DIA 06/29/2018SPYRAL - GESTION ADMINISTRATIVA"/>
    <n v="22"/>
    <n v="0"/>
    <s v="SAN FRANCISCO"/>
    <x v="4"/>
  </r>
  <r>
    <n v="71"/>
    <d v="2018-07-12T00:00:00"/>
    <x v="6"/>
    <x v="6"/>
    <x v="0"/>
    <s v="ADMINISTRACION DE SUCURSALES"/>
    <s v="GASTOS NO DEDUCIBLES"/>
    <s v="TRANSACCIONES DEL DIA 07/12/2018SPYRAL - GESTION ADMINISTRATIVA"/>
    <n v="24.57"/>
    <n v="0"/>
    <s v="SAN FRANCISCO"/>
    <x v="4"/>
  </r>
  <r>
    <n v="71"/>
    <d v="2018-08-24T00:00:00"/>
    <x v="3"/>
    <x v="3"/>
    <x v="0"/>
    <s v="ADMINISTRACION DE SUCURSALES"/>
    <s v="GASTOS NO DEDUCIBLES"/>
    <s v="TRANSACCIONES DEL DIA 08/24/2018SPYRAL - GESTION ADMINISTRATIVA"/>
    <n v="29.33"/>
    <n v="0"/>
    <s v="SAN FRANCISCO"/>
    <x v="4"/>
  </r>
  <r>
    <n v="71"/>
    <d v="2018-10-01T00:00:00"/>
    <x v="0"/>
    <x v="0"/>
    <x v="0"/>
    <s v="ADMINISTRACION DE SUCURSALES"/>
    <s v="GASTOS NO DEDUCIBLES"/>
    <s v="TRANSACCIONES DEL DIA 10/01/2018SPYRAL - GESTION ADMINISTRATIVA"/>
    <n v="23.03"/>
    <n v="0"/>
    <s v="SAN FRANCISCO"/>
    <x v="4"/>
  </r>
  <r>
    <n v="71"/>
    <d v="2018-11-02T00:00:00"/>
    <x v="5"/>
    <x v="5"/>
    <x v="0"/>
    <s v="ADMINISTRACION DE SUCURSALES"/>
    <s v="GASTOS NO DEDUCIBLES"/>
    <s v="TRANSACCIONES DEL DIA 11/02/2018SPYRAL - GESTION ADMINISTRATIVA"/>
    <n v="26.49"/>
    <n v="0"/>
    <s v="SAN FRANCISCO"/>
    <x v="4"/>
  </r>
  <r>
    <n v="71"/>
    <d v="2018-12-31T00:00:00"/>
    <x v="1"/>
    <x v="1"/>
    <x v="0"/>
    <s v="ADMINISTRACION DE SUCURSALES"/>
    <s v="CIERRE DE ANIO FISCAL"/>
    <s v="CIERRE_DE_CTAS_NOMINALES"/>
    <n v="0"/>
    <n v="315.25"/>
    <s v="SAN FRANCISCO"/>
    <x v="4"/>
  </r>
  <r>
    <n v="72"/>
    <d v="2018-07-02T00:00:00"/>
    <x v="6"/>
    <x v="6"/>
    <x v="0"/>
    <s v="ADMINISTRACION DE SUCURSALES"/>
    <s v="NC GASTO NO DEDUCIBLES"/>
    <s v="TRANSACCIONES DEL DIA 07/02/2018SPYRAL - GESTION ADMINISTRATIVA"/>
    <n v="35.39"/>
    <n v="0"/>
    <s v="PLAZA BANCO GENERAL"/>
    <x v="4"/>
  </r>
  <r>
    <n v="72"/>
    <d v="2018-08-09T00:00:00"/>
    <x v="3"/>
    <x v="3"/>
    <x v="0"/>
    <s v="ADMINISTRACION DE SUCURSALES"/>
    <s v="NC GASTO NO DEDUCIBLES"/>
    <s v="TRANSACCIONES DEL DIA 08/09/2018SPYRAL - GESTION ADMINISTRATIVA"/>
    <n v="40.299999999999997"/>
    <n v="0"/>
    <s v="PLAZA BANCO GENERAL"/>
    <x v="4"/>
  </r>
  <r>
    <n v="72"/>
    <d v="2018-08-23T00:00:00"/>
    <x v="3"/>
    <x v="3"/>
    <x v="0"/>
    <s v="ADMINISTRACION DE SUCURSALES"/>
    <s v="NC GASTO NO DEDUCIBLES"/>
    <s v="TRANSACCIONES DEL DIA 08/23/2018SPYRAL - GESTION ADMINISTRATIVA"/>
    <n v="35.659999999999997"/>
    <n v="0"/>
    <s v="PLAZA BANCO GENERAL"/>
    <x v="4"/>
  </r>
  <r>
    <n v="72"/>
    <d v="2018-10-02T00:00:00"/>
    <x v="0"/>
    <x v="0"/>
    <x v="0"/>
    <s v="ADMINISTRACION DE SUCURSALES"/>
    <s v="NC GASTO NO DEDUCIBLES"/>
    <s v="TRANSACCIONES DEL DIA 10/02/2018SPYRAL - GESTION ADMINISTRATIVA"/>
    <n v="37.799999999999997"/>
    <n v="0"/>
    <s v="PLAZA BANCO GENERAL"/>
    <x v="4"/>
  </r>
  <r>
    <n v="72"/>
    <d v="2018-10-16T00:00:00"/>
    <x v="0"/>
    <x v="0"/>
    <x v="0"/>
    <s v="ADMINISTRACION DE SUCURSALES"/>
    <s v="NC GASTO NO DEDUCIBLES"/>
    <s v="TRANSACCIONES DEL DIA 10/16/2018SPYRAL - GESTION ADMINISTRATIVA"/>
    <n v="54.2"/>
    <n v="0"/>
    <s v="PLAZA BANCO GENERAL"/>
    <x v="4"/>
  </r>
  <r>
    <n v="72"/>
    <d v="2018-11-08T00:00:00"/>
    <x v="5"/>
    <x v="5"/>
    <x v="0"/>
    <s v="ADMINISTRACION DE SUCURSALES"/>
    <s v="NC GASTO NO DEDUCIBLES"/>
    <s v="TRANSACCIONES DEL DIA 11/08/2018SPYRAL - GESTION ADMINISTRATIVA"/>
    <n v="37.700000000000003"/>
    <n v="0"/>
    <s v="PLAZA BANCO GENERAL"/>
    <x v="4"/>
  </r>
  <r>
    <n v="72"/>
    <d v="2018-12-12T00:00:00"/>
    <x v="1"/>
    <x v="1"/>
    <x v="0"/>
    <s v="ADMINISTRACION DE SUCURSALES"/>
    <s v="NC GASTO NO DEDUCIBLES"/>
    <s v="TRANSACCIONES DEL DIA 12/12/2018SPYRAL - GESTION ADMINISTRATIVA"/>
    <n v="31.38"/>
    <n v="0"/>
    <s v="PLAZA BANCO GENERAL"/>
    <x v="4"/>
  </r>
  <r>
    <n v="72"/>
    <d v="2018-12-20T00:00:00"/>
    <x v="1"/>
    <x v="1"/>
    <x v="0"/>
    <s v="ADMINISTRACION DE SUCURSALES"/>
    <s v="NC GASTO NO DEDUCIBLES"/>
    <s v="TRANSACCIONES DEL DIA 12/20/2018SPYRAL - GESTION ADMINISTRATIVA"/>
    <n v="187.25"/>
    <n v="0"/>
    <s v="PLAZA BANCO GENERAL"/>
    <x v="4"/>
  </r>
  <r>
    <n v="72"/>
    <d v="2018-12-28T00:00:00"/>
    <x v="1"/>
    <x v="1"/>
    <x v="0"/>
    <s v="ADMINISTRACION DE SUCURSALES"/>
    <s v="NC GASTO NO DEDUCIBLES"/>
    <s v="TRANSACCIONES DEL DIA 12/28/2018SPYRAL - GESTION ADMINISTRATIVA"/>
    <n v="120.4"/>
    <n v="0"/>
    <s v="PLAZA BANCO GENERAL"/>
    <x v="4"/>
  </r>
  <r>
    <n v="72"/>
    <d v="2018-12-31T00:00:00"/>
    <x v="1"/>
    <x v="1"/>
    <x v="0"/>
    <s v="ADMINISTRACION DE SUCURSALES"/>
    <s v="CIERRE DE ANIO FISCAL"/>
    <s v="CIERRE_DE_CTAS_NOMINALES"/>
    <n v="0"/>
    <n v="803.33"/>
    <s v="PLAZA BANCO GENERAL"/>
    <x v="4"/>
  </r>
  <r>
    <n v="73"/>
    <d v="2018-06-11T00:00:00"/>
    <x v="2"/>
    <x v="2"/>
    <x v="0"/>
    <s v="ADMINISTRACION DE SUCURSALES"/>
    <s v="NC GASTO NO DEDUCIBLES"/>
    <s v="TRANSACCIONES DEL DIA 06/11/2018SPYRAL - GESTION ADMINISTRATIVA"/>
    <n v="83.51"/>
    <n v="0"/>
    <s v="LA CHORRERA - PARQUE 10 DE NOV."/>
    <x v="4"/>
  </r>
  <r>
    <n v="73"/>
    <d v="2018-09-03T00:00:00"/>
    <x v="4"/>
    <x v="4"/>
    <x v="0"/>
    <s v="ADMINISTRACION DE SUCURSALES"/>
    <s v="NC GASTO NO DEDUCIBLES"/>
    <s v="TRANSACCIONES DEL DIA 09/03/2018SPYRAL - GESTION ADMINISTRATIVA"/>
    <n v="124.78"/>
    <n v="0"/>
    <s v="LA CHORRERA - PARQUE 10 DE NOV."/>
    <x v="4"/>
  </r>
  <r>
    <n v="73"/>
    <d v="2018-10-16T00:00:00"/>
    <x v="0"/>
    <x v="0"/>
    <x v="0"/>
    <s v="ADMINISTRACION DE SUCURSALES"/>
    <s v="NC GASTO NO DEDUCIBLES"/>
    <s v="TRANSACCIONES DEL DIA 10/16/2018SPYRAL - GESTION ADMINISTRATIVA"/>
    <n v="129.9"/>
    <n v="0"/>
    <s v="LA CHORRERA - PARQUE 10 DE NOV."/>
    <x v="4"/>
  </r>
  <r>
    <n v="73"/>
    <d v="2018-11-27T00:00:00"/>
    <x v="5"/>
    <x v="5"/>
    <x v="0"/>
    <s v="ADMINISTRACION DE SUCURSALES"/>
    <s v="NC GASTO NO DEDUCIBLES"/>
    <s v="TRANSACCIONES DEL DIA 11/27/2018SPYRAL - GESTION ADMINISTRATIVA"/>
    <n v="69.209999999999994"/>
    <n v="0"/>
    <s v="LA CHORRERA - PARQUE 10 DE NOV."/>
    <x v="4"/>
  </r>
  <r>
    <n v="73"/>
    <d v="2018-12-10T00:00:00"/>
    <x v="1"/>
    <x v="1"/>
    <x v="0"/>
    <s v="ADMINISTRACION DE SUCURSALES"/>
    <s v="NC GASTO NO DEDUCIBLES"/>
    <s v="TRANSACCIONES DEL DIA 12/10/2018SPYRAL - GESTION ADMINISTRATIVA"/>
    <n v="47.06"/>
    <n v="0"/>
    <s v="LA CHORRERA - PARQUE 10 DE NOV."/>
    <x v="4"/>
  </r>
  <r>
    <n v="73"/>
    <d v="2018-12-31T00:00:00"/>
    <x v="1"/>
    <x v="1"/>
    <x v="0"/>
    <s v="ADMINISTRACION DE SUCURSALES"/>
    <s v="CIERRE DE ANIO FISCAL"/>
    <s v="CIERRE_DE_CTAS_NOMINALES"/>
    <n v="0"/>
    <n v="655.20000000000005"/>
    <s v="LA CHORRERA - PARQUE 10 DE NOV."/>
    <x v="4"/>
  </r>
  <r>
    <n v="74"/>
    <d v="2018-07-02T00:00:00"/>
    <x v="6"/>
    <x v="6"/>
    <x v="0"/>
    <s v="ADMINISTRACION DE SUCURSALES"/>
    <s v="NC GASTO NO DEDUCIBLES"/>
    <s v="TRANSACCIONES DEL DIA 07/02/2018SPYRAL - GESTION ADMINISTRATIVA"/>
    <n v="32.9"/>
    <n v="0"/>
    <s v="COSTA DEL ESTE - CENTENARIO"/>
    <x v="4"/>
  </r>
  <r>
    <n v="74"/>
    <d v="2018-07-17T00:00:00"/>
    <x v="6"/>
    <x v="6"/>
    <x v="0"/>
    <s v="ADMINISTRACION DE SUCURSALES"/>
    <s v="NC GASTO NO DEDUCIBLES"/>
    <s v="TRANSACCIONES DEL DIA 07/17/2018SPYRAL - GESTION ADMINISTRATIVA"/>
    <n v="28.75"/>
    <n v="0"/>
    <s v="COSTA DEL ESTE - CENTENARIO"/>
    <x v="4"/>
  </r>
  <r>
    <n v="74"/>
    <d v="2018-09-20T00:00:00"/>
    <x v="4"/>
    <x v="4"/>
    <x v="0"/>
    <s v="ADMINISTRACION DE SUCURSALES"/>
    <s v="NC GASTO NO DEDUCIBLES"/>
    <s v="TRANSACCIONES DEL DIA 09/20/2018SPYRAL - GESTION ADMINISTRATIVA"/>
    <n v="37.75"/>
    <n v="0"/>
    <s v="COSTA DEL ESTE - CENTENARIO"/>
    <x v="4"/>
  </r>
  <r>
    <n v="74"/>
    <d v="2018-10-23T00:00:00"/>
    <x v="0"/>
    <x v="0"/>
    <x v="0"/>
    <s v="ADMINISTRACION DE SUCURSALES"/>
    <s v="NC GASTO NO DEDUCIBLES"/>
    <s v="TRANSACCIONES DEL DIA 10/23/2018SPYRAL - GESTION ADMINISTRATIVA"/>
    <n v="35.92"/>
    <n v="0"/>
    <s v="COSTA DEL ESTE - CENTENARIO"/>
    <x v="4"/>
  </r>
  <r>
    <n v="74"/>
    <d v="2018-11-06T00:00:00"/>
    <x v="5"/>
    <x v="5"/>
    <x v="0"/>
    <s v="ADMINISTRACION DE SUCURSALES"/>
    <s v="NC GASTO NO DEDUCIBLES"/>
    <s v="TRANSACCIONES DEL DIA 11/06/2018SPYRAL - GESTION ADMINISTRATIVA"/>
    <n v="42.54"/>
    <n v="0"/>
    <s v="COSTA DEL ESTE - CENTENARIO"/>
    <x v="4"/>
  </r>
  <r>
    <n v="74"/>
    <d v="2018-12-28T00:00:00"/>
    <x v="1"/>
    <x v="1"/>
    <x v="0"/>
    <s v="ADMINISTRACION DE SUCURSALES"/>
    <s v="NC GASTO NO DEDUCIBLES"/>
    <s v="TRANSACCIONES DEL DIA 12/28/2018SPYRAL - GESTION ADMINISTRATIVA"/>
    <n v="123"/>
    <n v="0"/>
    <s v="COSTA DEL ESTE - CENTENARIO"/>
    <x v="4"/>
  </r>
  <r>
    <n v="74"/>
    <d v="2018-12-31T00:00:00"/>
    <x v="1"/>
    <x v="1"/>
    <x v="0"/>
    <s v="ADMINISTRACION DE SUCURSALES"/>
    <s v="CIERRE DE ANIO FISCAL"/>
    <s v="CIERRE_DE_CTAS_NOMINALES"/>
    <n v="0"/>
    <n v="405.23"/>
    <s v="COSTA DEL ESTE - CENTENARIO"/>
    <x v="4"/>
  </r>
  <r>
    <n v="76"/>
    <d v="2018-07-02T00:00:00"/>
    <x v="6"/>
    <x v="6"/>
    <x v="0"/>
    <s v="ADMINISTRACION DE SUCURSALES"/>
    <s v="NC GASTO NO DEDUCIBLES"/>
    <s v="TRANSACCIONES DEL DIA 07/02/2018SPYRAL - GESTION ADMINISTRATIVA"/>
    <n v="23.96"/>
    <n v="0"/>
    <s v="CLAYTON"/>
    <x v="4"/>
  </r>
  <r>
    <n v="76"/>
    <d v="2018-07-12T00:00:00"/>
    <x v="6"/>
    <x v="6"/>
    <x v="0"/>
    <s v="ADMINISTRACION DE SUCURSALES"/>
    <s v="NC GASTO NO DEDUCIBLES"/>
    <s v="TRANSACCIONES DEL DIA 07/12/2018SPYRAL - GESTION ADMINISTRATIVA"/>
    <n v="14.3"/>
    <n v="0"/>
    <s v="CLAYTON"/>
    <x v="4"/>
  </r>
  <r>
    <n v="76"/>
    <d v="2018-07-26T00:00:00"/>
    <x v="6"/>
    <x v="6"/>
    <x v="0"/>
    <s v="ADMINISTRACION DE SUCURSALES"/>
    <s v="NC GASTO NO DEDUCIBLES"/>
    <s v="TRANSACCIONES DEL DIA 07/26/2018SPYRAL - GESTION ADMINISTRATIVA"/>
    <n v="20.54"/>
    <n v="0"/>
    <s v="CLAYTON"/>
    <x v="4"/>
  </r>
  <r>
    <n v="76"/>
    <d v="2018-09-11T00:00:00"/>
    <x v="4"/>
    <x v="4"/>
    <x v="0"/>
    <s v="ADMINISTRACION DE SUCURSALES"/>
    <s v="NC GASTO NO DEDUCIBLES"/>
    <s v="TRANSACCIONES DEL DIA 09/11/2018SPYRAL - GESTION ADMINISTRATIVA"/>
    <n v="144.53"/>
    <n v="0"/>
    <s v="CLAYTON"/>
    <x v="4"/>
  </r>
  <r>
    <n v="76"/>
    <d v="2018-09-18T00:00:00"/>
    <x v="4"/>
    <x v="4"/>
    <x v="0"/>
    <s v="ADMINISTRACION DE SUCURSALES"/>
    <s v="NC GASTO NO DEDUCIBLES"/>
    <s v="TRANSACCIONES DEL DIA 09/18/2018SPYRAL - GESTION ADMINISTRATIVA"/>
    <n v="18.95"/>
    <n v="0"/>
    <s v="CLAYTON"/>
    <x v="4"/>
  </r>
  <r>
    <n v="76"/>
    <d v="2018-11-09T00:00:00"/>
    <x v="5"/>
    <x v="5"/>
    <x v="0"/>
    <s v="ADMINISTRACION DE SUCURSALES"/>
    <s v="NC GASTO NO DEDUCIBLES"/>
    <s v="TRANSACCIONES DEL DIA 11/09/2018SPYRAL - GESTION ADMINISTRATIVA"/>
    <n v="18.34"/>
    <n v="0"/>
    <s v="CLAYTON"/>
    <x v="4"/>
  </r>
  <r>
    <n v="76"/>
    <d v="2018-12-28T00:00:00"/>
    <x v="1"/>
    <x v="1"/>
    <x v="0"/>
    <s v="ADMINISTRACION DE SUCURSALES"/>
    <s v="NC GASTO NO DEDUCIBLES"/>
    <s v="TRANSACCIONES DEL DIA 12/28/2018SPYRAL - GESTION ADMINISTRATIVA"/>
    <n v="121.45"/>
    <n v="0"/>
    <s v="CLAYTON"/>
    <x v="4"/>
  </r>
  <r>
    <n v="76"/>
    <d v="2018-12-31T00:00:00"/>
    <x v="1"/>
    <x v="1"/>
    <x v="0"/>
    <s v="ADMINISTRACION DE SUCURSALES"/>
    <s v="CIERRE DE ANIO FISCAL"/>
    <s v="CIERRE_DE_CTAS_NOMINALES"/>
    <n v="0"/>
    <n v="407.49"/>
    <s v="CLAYTON"/>
    <x v="4"/>
  </r>
  <r>
    <n v="77"/>
    <d v="2018-07-24T00:00:00"/>
    <x v="6"/>
    <x v="6"/>
    <x v="0"/>
    <s v="ADMINISTRACION DE SUCURSALES"/>
    <s v="NC GASTO NO DEDUCIBLES"/>
    <s v="TRANSACCIONES DEL DIA 07/24/2018SPYRAL - GESTION ADMINISTRATIVA"/>
    <n v="134.71"/>
    <n v="0"/>
    <s v="MARBELLA"/>
    <x v="4"/>
  </r>
  <r>
    <n v="77"/>
    <d v="2018-09-06T00:00:00"/>
    <x v="4"/>
    <x v="4"/>
    <x v="0"/>
    <s v="ADMINISTRACION DE SUCURSALES"/>
    <s v="NC GASTO NO DEDUCIBLES"/>
    <s v="TRANSACCIONES DEL DIA 09/06/2018SPYRAL - GESTION ADMINISTRATIVA"/>
    <n v="75.099999999999994"/>
    <n v="0"/>
    <s v="MARBELLA"/>
    <x v="4"/>
  </r>
  <r>
    <n v="77"/>
    <d v="2018-11-08T00:00:00"/>
    <x v="5"/>
    <x v="5"/>
    <x v="0"/>
    <s v="ADMINISTRACION DE SUCURSALES"/>
    <s v="NC GASTO NO DEDUCIBLES"/>
    <s v="TRANSACCIONES DEL DIA 11/08/2018SPYRAL - GESTION ADMINISTRATIVA"/>
    <n v="83.29"/>
    <n v="0"/>
    <s v="MARBELLA"/>
    <x v="4"/>
  </r>
  <r>
    <n v="77"/>
    <d v="2018-12-12T00:00:00"/>
    <x v="1"/>
    <x v="1"/>
    <x v="0"/>
    <s v="ADMINISTRACION DE SUCURSALES"/>
    <s v="NC GASTO NO DEDUCIBLES"/>
    <s v="TRANSACCIONES DEL DIA 12/12/2018SPYRAL - GESTION ADMINISTRATIVA"/>
    <n v="19.95"/>
    <n v="0"/>
    <s v="MARBELLA"/>
    <x v="4"/>
  </r>
  <r>
    <n v="77"/>
    <d v="2018-12-31T00:00:00"/>
    <x v="1"/>
    <x v="1"/>
    <x v="0"/>
    <s v="ADMINISTRACION DE SUCURSALES"/>
    <s v="CIERRE DE ANIO FISCAL"/>
    <s v="CIERRE_DE_CTAS_NOMINALES"/>
    <n v="0"/>
    <n v="389.26"/>
    <s v="MARBELLA"/>
    <x v="4"/>
  </r>
  <r>
    <n v="78"/>
    <d v="2018-06-01T00:00:00"/>
    <x v="2"/>
    <x v="2"/>
    <x v="0"/>
    <s v="ADMINISTRACION DE SUCURSALES"/>
    <s v="NC GASTO NO DEDUCIBLES"/>
    <s v="TRANSACCIONES DEL DIA 06/01/2018SPYRAL - GESTION ADMINISTRATIVA"/>
    <n v="78.66"/>
    <n v="0"/>
    <s v="PLAZA CAROLINA"/>
    <x v="4"/>
  </r>
  <r>
    <n v="78"/>
    <d v="2018-08-03T00:00:00"/>
    <x v="3"/>
    <x v="3"/>
    <x v="0"/>
    <s v="ADMINISTRACION DE SUCURSALES"/>
    <s v="NC GASTO NO DEDUCIBLES"/>
    <s v="TRANSACCIONES DEL DIA 08/03/2018SPYRAL - GESTION ADMINISTRATIVA"/>
    <n v="81.2"/>
    <n v="0"/>
    <s v="PLAZA CAROLINA"/>
    <x v="4"/>
  </r>
  <r>
    <n v="78"/>
    <d v="2018-09-03T00:00:00"/>
    <x v="4"/>
    <x v="4"/>
    <x v="0"/>
    <s v="ADMINISTRACION DE SUCURSALES"/>
    <s v="NC GASTO NO DEDUCIBLES"/>
    <s v="TRANSACCIONES DEL DIA 09/03/2018SPYRAL - GESTION ADMINISTRATIVA"/>
    <n v="29.17"/>
    <n v="0"/>
    <s v="PLAZA CAROLINA"/>
    <x v="4"/>
  </r>
  <r>
    <n v="78"/>
    <d v="2018-11-06T00:00:00"/>
    <x v="5"/>
    <x v="5"/>
    <x v="0"/>
    <s v="ADMINISTRACION DE SUCURSALES"/>
    <s v="NC GASTO NO DEDUCIBLES"/>
    <s v="TRANSACCIONES DEL DIA 11/06/2018SPYRAL - GESTION ADMINISTRATIVA"/>
    <n v="41.68"/>
    <n v="0"/>
    <s v="PLAZA CAROLINA"/>
    <x v="4"/>
  </r>
  <r>
    <n v="78"/>
    <d v="2018-12-21T00:00:00"/>
    <x v="1"/>
    <x v="1"/>
    <x v="0"/>
    <s v="ADMINISTRACION DE SUCURSALES"/>
    <s v="GASTOS NO DEDUCIBLES"/>
    <s v="TRANSACCIONES DEL DIA 12/21/2018SPYRAL - GESTION ADMINISTRATIVA"/>
    <n v="160.63"/>
    <n v="0"/>
    <s v="PLAZA CAROLINA"/>
    <x v="4"/>
  </r>
  <r>
    <n v="78"/>
    <d v="2018-12-28T00:00:00"/>
    <x v="1"/>
    <x v="1"/>
    <x v="0"/>
    <s v="ADMINISTRACION DE SUCURSALES"/>
    <s v="GASTOS NO DEDUCIBLES"/>
    <s v="TRANSACCIONES DEL DIA 12/28/2018SPYRAL - GESTION ADMINISTRATIVA"/>
    <n v="89"/>
    <n v="0"/>
    <s v="PLAZA CAROLINA"/>
    <x v="4"/>
  </r>
  <r>
    <n v="78"/>
    <d v="2018-12-31T00:00:00"/>
    <x v="1"/>
    <x v="1"/>
    <x v="0"/>
    <s v="ADMINISTRACION DE SUCURSALES"/>
    <s v="CIERRE DE ANIO FISCAL"/>
    <s v="CIERRE_DE_CTAS_NOMINALES"/>
    <n v="0"/>
    <n v="554.47"/>
    <s v="PLAZA CAROLINA"/>
    <x v="4"/>
  </r>
  <r>
    <n v="79"/>
    <d v="2018-09-05T00:00:00"/>
    <x v="4"/>
    <x v="4"/>
    <x v="0"/>
    <s v="ADMINISTRACION DE SUCURSALES"/>
    <s v="GASTOS NO DEDUCIBLES"/>
    <s v="TRANSACCIONES DEL DIA 09/05/2018SPYRAL - GESTION ADMINISTRATIVA"/>
    <n v="41.71"/>
    <n v="0"/>
    <s v="PLAZA CORDOBA"/>
    <x v="4"/>
  </r>
  <r>
    <n v="79"/>
    <d v="2018-10-19T00:00:00"/>
    <x v="0"/>
    <x v="0"/>
    <x v="0"/>
    <s v="ADMINISTRACION DE SUCURSALES"/>
    <s v="NC GASTO NO DEDUCIBLES"/>
    <s v="TRANSACCIONES DEL DIA 10/19/2018SPYRAL - GESTION ADMINISTRATIVA"/>
    <n v="40.18"/>
    <n v="0"/>
    <s v="PLAZA CORDOBA"/>
    <x v="4"/>
  </r>
  <r>
    <n v="79"/>
    <d v="2018-12-27T00:00:00"/>
    <x v="1"/>
    <x v="1"/>
    <x v="0"/>
    <s v="ADMINISTRACION DE SUCURSALES"/>
    <s v="NC GASTO NO DEDUCIBLES"/>
    <s v="TRANSACCIONES DEL DIA 12/27/2018SPYRAL - GESTION ADMINISTRATIVA"/>
    <n v="115.38"/>
    <n v="0"/>
    <s v="PLAZA CORDOBA"/>
    <x v="4"/>
  </r>
  <r>
    <n v="79"/>
    <d v="2018-12-31T00:00:00"/>
    <x v="1"/>
    <x v="1"/>
    <x v="0"/>
    <s v="ADMINISTRACION DE SUCURSALES"/>
    <s v="CIERRE DE ANIO FISCAL"/>
    <s v="CIERRE_DE_CTAS_NOMINALES"/>
    <n v="0"/>
    <n v="388"/>
    <s v="PLAZA CORDOBA"/>
    <x v="4"/>
  </r>
  <r>
    <n v="80"/>
    <d v="2018-06-01T00:00:00"/>
    <x v="2"/>
    <x v="2"/>
    <x v="0"/>
    <s v="ADMINISTRACION DE SUCURSALES"/>
    <s v="NC GASTO NO DEDUCIBLES"/>
    <s v="TRANSACCIONES DEL DIA 06/01/2018SPYRAL - GESTION ADMINISTRATIVA"/>
    <n v="24.86"/>
    <n v="0"/>
    <s v="VIA SIMON BOLIVAR"/>
    <x v="4"/>
  </r>
  <r>
    <n v="80"/>
    <d v="2018-06-07T00:00:00"/>
    <x v="2"/>
    <x v="2"/>
    <x v="0"/>
    <s v="ADMINISTRACION DE SUCURSALES"/>
    <s v="NC GASTO NO DEDUCIBLES"/>
    <s v="TRANSACCIONES DEL DIA 06/07/2018SPYRAL - GESTION ADMINISTRATIVA"/>
    <n v="29.39"/>
    <n v="0"/>
    <s v="VIA SIMON BOLIVAR"/>
    <x v="4"/>
  </r>
  <r>
    <n v="80"/>
    <d v="2018-06-15T00:00:00"/>
    <x v="2"/>
    <x v="2"/>
    <x v="0"/>
    <s v="ADMINISTRACION DE SUCURSALES"/>
    <s v="NC GASTO NO DEDUCIBLES"/>
    <s v="TRANSACCIONES DEL DIA 06/15/2018SPYRAL - GESTION ADMINISTRATIVA"/>
    <n v="29.09"/>
    <n v="0"/>
    <s v="VIA SIMON BOLIVAR"/>
    <x v="4"/>
  </r>
  <r>
    <n v="80"/>
    <d v="2018-08-09T00:00:00"/>
    <x v="3"/>
    <x v="3"/>
    <x v="0"/>
    <s v="ADMINISTRACION DE SUCURSALES"/>
    <s v="NC GASTO NO DEDUCIBLES"/>
    <s v="TRANSACCIONES DEL DIA 08/09/2018SPYRAL - GESTION ADMINISTRATIVA"/>
    <n v="24.5"/>
    <n v="0"/>
    <s v="VIA SIMON BOLIVAR"/>
    <x v="4"/>
  </r>
  <r>
    <n v="80"/>
    <d v="2018-09-03T00:00:00"/>
    <x v="4"/>
    <x v="4"/>
    <x v="0"/>
    <s v="ADMINISTRACION DE SUCURSALES"/>
    <s v="NC GASTO NO DEDUCIBLES"/>
    <s v="TRANSACCIONES DEL DIA 09/03/2018SPYRAL - GESTION ADMINISTRATIVA"/>
    <n v="82.16"/>
    <n v="0"/>
    <s v="VIA SIMON BOLIVAR"/>
    <x v="4"/>
  </r>
  <r>
    <n v="80"/>
    <d v="2018-09-11T00:00:00"/>
    <x v="4"/>
    <x v="4"/>
    <x v="0"/>
    <s v="ADMINISTRACION DE SUCURSALES"/>
    <s v="NC GASTO NO DEDUCIBLES"/>
    <s v="TRANSACCIONES DEL DIA 09/11/2018SPYRAL - GESTION ADMINISTRATIVA"/>
    <n v="51.8"/>
    <n v="0"/>
    <s v="VIA SIMON BOLIVAR"/>
    <x v="4"/>
  </r>
  <r>
    <n v="80"/>
    <d v="2018-11-23T00:00:00"/>
    <x v="5"/>
    <x v="5"/>
    <x v="0"/>
    <s v="ADMINISTRACION DE SUCURSALES"/>
    <s v="NC GASTO NO DEDUCIBLES"/>
    <s v="TRANSACCIONES DEL DIA 11/23/2018SPYRAL - GESTION ADMINISTRATIVA"/>
    <n v="44.02"/>
    <n v="0"/>
    <s v="VIA SIMON BOLIVAR"/>
    <x v="4"/>
  </r>
  <r>
    <n v="80"/>
    <d v="2018-12-31T00:00:00"/>
    <x v="1"/>
    <x v="1"/>
    <x v="0"/>
    <s v="ADMINISTRACION DE SUCURSALES"/>
    <s v="CIERRE DE ANIO FISCAL"/>
    <s v="CIERRE_DE_CTAS_NOMINALES"/>
    <n v="0"/>
    <n v="460.74"/>
    <s v="VIA SIMON BOLIVAR"/>
    <x v="4"/>
  </r>
  <r>
    <n v="89"/>
    <d v="2018-06-20T00:00:00"/>
    <x v="2"/>
    <x v="2"/>
    <x v="0"/>
    <s v="ADMINISTRACION DE SUCURSALES"/>
    <s v="NC GASTO NO DEDUCIBLES"/>
    <s v="TRANSACCIONES DEL DIA 06/20/2018SPYRAL - GESTION ADMINISTRATIVA"/>
    <n v="28.26"/>
    <n v="0"/>
    <s v="JUSTO AROSEMENA"/>
    <x v="4"/>
  </r>
  <r>
    <n v="89"/>
    <d v="2018-08-16T00:00:00"/>
    <x v="3"/>
    <x v="3"/>
    <x v="0"/>
    <s v="ADMINISTRACION DE SUCURSALES"/>
    <s v="GASTOS NO DEDUCIBLES"/>
    <s v="TRANSACCIONES DEL DIA 08/16/2018SPYRAL - GESTION ADMINISTRATIVA"/>
    <n v="47.57"/>
    <n v="0"/>
    <s v="JUSTO AROSEMENA"/>
    <x v="4"/>
  </r>
  <r>
    <n v="89"/>
    <d v="2018-09-03T00:00:00"/>
    <x v="4"/>
    <x v="4"/>
    <x v="0"/>
    <s v="ADMINISTRACION DE SUCURSALES"/>
    <s v="NC GASTO NO DEDUCIBLES"/>
    <s v="TRANSACCIONES DEL DIA 09/03/2018SPYRAL - GESTION ADMINISTRATIVA"/>
    <n v="42.34"/>
    <n v="0"/>
    <s v="JUSTO AROSEMENA"/>
    <x v="4"/>
  </r>
  <r>
    <n v="89"/>
    <d v="2018-10-02T00:00:00"/>
    <x v="0"/>
    <x v="0"/>
    <x v="0"/>
    <s v="ADMINISTRACION DE SUCURSALES"/>
    <s v="NC GASTO NO DEDUCIBLES"/>
    <s v="TRANSACCIONES DEL DIA 10/02/2018SPYRAL - GESTION ADMINISTRATIVA"/>
    <n v="30.65"/>
    <n v="0"/>
    <s v="JUSTO AROSEMENA"/>
    <x v="4"/>
  </r>
  <r>
    <n v="89"/>
    <d v="2018-10-10T00:00:00"/>
    <x v="0"/>
    <x v="0"/>
    <x v="0"/>
    <s v="ADMINISTRACION DE SUCURSALES"/>
    <s v="NC GASTO NO DEDUCIBLES"/>
    <s v="TRANSACCIONES DEL DIA 10/10/2018SPYRAL - GESTION ADMINISTRATIVA"/>
    <n v="28.18"/>
    <n v="0"/>
    <s v="JUSTO AROSEMENA"/>
    <x v="4"/>
  </r>
  <r>
    <n v="89"/>
    <d v="2018-12-21T00:00:00"/>
    <x v="1"/>
    <x v="1"/>
    <x v="0"/>
    <s v="ADMINISTRACION DE SUCURSALES"/>
    <s v="GASTOS NO DEDUCIBLES"/>
    <s v="TRANSACCIONES DEL DIA 12/21/2018SPYRAL - GESTION ADMINISTRATIVA"/>
    <n v="27.96"/>
    <n v="0"/>
    <s v="JUSTO AROSEMENA"/>
    <x v="4"/>
  </r>
  <r>
    <n v="89"/>
    <d v="2018-12-27T00:00:00"/>
    <x v="1"/>
    <x v="1"/>
    <x v="0"/>
    <s v="ADMINISTRACION DE SUCURSALES"/>
    <s v="NC GASTO NO DEDUCIBLES"/>
    <s v="TRANSACCIONES DEL DIA 12/27/2018SPYRAL - GESTION ADMINISTRATIVA"/>
    <n v="107.45"/>
    <n v="0"/>
    <s v="JUSTO AROSEMENA"/>
    <x v="4"/>
  </r>
  <r>
    <n v="89"/>
    <d v="2018-12-31T00:00:00"/>
    <x v="1"/>
    <x v="1"/>
    <x v="0"/>
    <s v="ADMINISTRACION DE SUCURSALES"/>
    <s v="CIERRE DE ANIO FISCAL"/>
    <s v="CIERRE_DE_CTAS_NOMINALES"/>
    <n v="0"/>
    <n v="428.77"/>
    <s v="JUSTO AROSEMENA"/>
    <x v="4"/>
  </r>
  <r>
    <n v="91"/>
    <d v="2018-12-31T00:00:00"/>
    <x v="1"/>
    <x v="1"/>
    <x v="0"/>
    <s v="NEGOCIOS"/>
    <s v="CIERRE DE ANIO FISCAL"/>
    <s v="CIERRE_DE_CTAS_NOMINALES"/>
    <n v="0"/>
    <n v="65.94"/>
    <s v="NEGOCIOS"/>
    <x v="4"/>
  </r>
  <r>
    <n v="91"/>
    <d v="2018-12-12T00:00:00"/>
    <x v="1"/>
    <x v="1"/>
    <x v="0"/>
    <s v="BANCA CORPORATIVA"/>
    <s v="NC GASTO NO DEDUCIBLES"/>
    <s v="TRANSACCIONES DEL DIA 12/12/2018SPYRAL - GESTION ADMINISTRATIVA"/>
    <n v="1876.36"/>
    <n v="0"/>
    <s v="NEGOCIOS"/>
    <x v="4"/>
  </r>
  <r>
    <n v="91"/>
    <d v="2018-12-21T00:00:00"/>
    <x v="1"/>
    <x v="1"/>
    <x v="0"/>
    <s v="BANCA CORPORATIVA"/>
    <s v="NC GASTO NO DEDUCIBLES"/>
    <s v="TRANSACCIONES DEL DIA 12/21/2018SPYRAL - GESTION ADMINISTRATIVA"/>
    <n v="684.29"/>
    <n v="0"/>
    <s v="NEGOCIOS"/>
    <x v="4"/>
  </r>
  <r>
    <n v="91"/>
    <d v="2018-12-31T00:00:00"/>
    <x v="1"/>
    <x v="1"/>
    <x v="0"/>
    <s v="BANCA CORPORATIVA"/>
    <s v="CIERRE DE ANIO FISCAL"/>
    <s v="CIERRE_DE_CTAS_NOMINALES"/>
    <n v="0"/>
    <n v="2785.65"/>
    <s v="NEGOCIOS"/>
    <x v="4"/>
  </r>
  <r>
    <n v="91"/>
    <d v="2018-07-06T00:00:00"/>
    <x v="6"/>
    <x v="6"/>
    <x v="0"/>
    <s v="CUENTAS CORPORATIVAS"/>
    <s v="GASTOS NO DEDUCIBLES"/>
    <s v="TRANSACCIONES DEL DIA 07/06/2018SPYRAL - GESTION ADMINISTRATIVA"/>
    <n v="52"/>
    <n v="0"/>
    <s v="NEGOCIOS"/>
    <x v="4"/>
  </r>
  <r>
    <n v="91"/>
    <d v="2018-12-31T00:00:00"/>
    <x v="1"/>
    <x v="1"/>
    <x v="0"/>
    <s v="CUENTAS CORPORATIVAS"/>
    <s v="CIERRE DE ANIO FISCAL"/>
    <s v="CIERRE_DE_CTAS_NOMINALES"/>
    <n v="0"/>
    <n v="52"/>
    <s v="NEGOCIOS"/>
    <x v="4"/>
  </r>
  <r>
    <n v="91"/>
    <d v="2018-06-19T00:00:00"/>
    <x v="2"/>
    <x v="2"/>
    <x v="0"/>
    <s v="HIPOTECAS"/>
    <s v="NC GASTO NO DEDUCIBLES"/>
    <s v="TRANSACCIONES DEL DIA 06/19/2018SPYRAL - GESTION ADMINISTRATIVA"/>
    <n v="250"/>
    <n v="0"/>
    <s v="NEGOCIOS"/>
    <x v="4"/>
  </r>
  <r>
    <n v="91"/>
    <d v="2018-12-31T00:00:00"/>
    <x v="1"/>
    <x v="1"/>
    <x v="0"/>
    <s v="HIPOTECAS"/>
    <s v="CIERRE DE ANIO FISCAL"/>
    <s v="CIERRE_DE_CTAS_NOMINALES"/>
    <n v="0"/>
    <n v="292.89"/>
    <s v="NEGOCIOS"/>
    <x v="4"/>
  </r>
  <r>
    <n v="91"/>
    <d v="2018-06-19T00:00:00"/>
    <x v="2"/>
    <x v="2"/>
    <x v="0"/>
    <s v="CANALES EXTERNOS HIP"/>
    <s v="GASTOS NO DEDUCIBLES"/>
    <s v="TRANSACCIONES DEL DIA 06/19/2018SPYRAL - GESTION ADMINISTRATIVA"/>
    <n v="120"/>
    <n v="0"/>
    <s v="NEGOCIOS"/>
    <x v="4"/>
  </r>
  <r>
    <n v="91"/>
    <d v="2018-12-21T00:00:00"/>
    <x v="1"/>
    <x v="1"/>
    <x v="0"/>
    <s v="CANALES EXTERNOS HIP"/>
    <s v="GASTOS NO DEDUCIBLES"/>
    <s v="TRANSACCIONES DEL DIA 12/21/2018SPYRAL - GESTION ADMINISTRATIVA"/>
    <n v="39.5"/>
    <n v="0"/>
    <s v="NEGOCIOS"/>
    <x v="4"/>
  </r>
  <r>
    <n v="91"/>
    <d v="2018-12-27T00:00:00"/>
    <x v="1"/>
    <x v="1"/>
    <x v="0"/>
    <s v="CANALES EXTERNOS HIP"/>
    <s v="GASTOS NO DEDUCIBLES"/>
    <s v="TRANSACCIONES DEL DIA 12/27/2018SPYRAL - GESTION ADMINISTRATIVA"/>
    <n v="283.58"/>
    <n v="0"/>
    <s v="NEGOCIOS"/>
    <x v="4"/>
  </r>
  <r>
    <n v="91"/>
    <d v="2018-12-31T00:00:00"/>
    <x v="1"/>
    <x v="1"/>
    <x v="0"/>
    <s v="CANALES EXTERNOS HIP"/>
    <s v="CIERRE DE ANIO FISCAL"/>
    <s v="CIERRE_DE_CTAS_NOMINALES"/>
    <n v="0"/>
    <n v="706.98"/>
    <s v="NEGOCIOS"/>
    <x v="4"/>
  </r>
  <r>
    <n v="91"/>
    <d v="2018-06-20T00:00:00"/>
    <x v="2"/>
    <x v="2"/>
    <x v="0"/>
    <s v="GESTION HIPOTECARIA"/>
    <s v="GASTOS NO DEDUCIBLES"/>
    <s v="TRANSACCIONES DEL DIA 06/20/2018SPYRAL - GESTION ADMINISTRATIVA"/>
    <n v="46.99"/>
    <n v="0"/>
    <s v="NEGOCIOS"/>
    <x v="4"/>
  </r>
  <r>
    <n v="91"/>
    <d v="2018-06-29T00:00:00"/>
    <x v="2"/>
    <x v="2"/>
    <x v="0"/>
    <s v="GESTION HIPOTECARIA"/>
    <s v="GASTOS NO DEDUCIBLES"/>
    <s v="TRANSACCIONES DEL DIA 06/29/2018SPYRAL - GESTION ADMINISTRATIVA"/>
    <n v="153.57"/>
    <n v="0"/>
    <s v="NEGOCIOS"/>
    <x v="4"/>
  </r>
  <r>
    <n v="91"/>
    <d v="2018-08-31T00:00:00"/>
    <x v="3"/>
    <x v="3"/>
    <x v="0"/>
    <s v="GESTION HIPOTECARIA"/>
    <s v="GASTOS NO DEDUCIBLES"/>
    <s v="TRANSACCIONES DEL DIA 08/31/2018SPYRAL - GESTION ADMINISTRATIVA"/>
    <n v="237.6"/>
    <n v="0"/>
    <s v="NEGOCIOS"/>
    <x v="4"/>
  </r>
  <r>
    <n v="91"/>
    <d v="2018-11-01T00:00:00"/>
    <x v="5"/>
    <x v="5"/>
    <x v="0"/>
    <s v="GESTION HIPOTECARIA"/>
    <s v="GASTOS NO DEDUCIBLES"/>
    <s v="TRANSACCIONES DEL DIA 11/01/2018SPYRAL - GESTION ADMINISTRATIVA"/>
    <n v="232.73"/>
    <n v="0"/>
    <s v="NEGOCIOS"/>
    <x v="4"/>
  </r>
  <r>
    <n v="91"/>
    <d v="2018-11-27T00:00:00"/>
    <x v="5"/>
    <x v="5"/>
    <x v="0"/>
    <s v="GESTION HIPOTECARIA"/>
    <s v="GASTOS NO DEDUCIBLES"/>
    <s v="TRANSACCIONES DEL DIA 11/27/2018SPYRAL - GESTION ADMINISTRATIVA"/>
    <n v="56.06"/>
    <n v="0"/>
    <s v="NEGOCIOS"/>
    <x v="4"/>
  </r>
  <r>
    <n v="91"/>
    <d v="2018-11-30T00:00:00"/>
    <x v="5"/>
    <x v="5"/>
    <x v="0"/>
    <s v="GESTION HIPOTECARIA"/>
    <s v="GASTOS NO DEDUCIBLES"/>
    <s v="TRANSACCIONES DEL DIA 11/30/2018SPYRAL - GESTION ADMINISTRATIVA"/>
    <n v="53.55"/>
    <n v="0"/>
    <s v="NEGOCIOS"/>
    <x v="4"/>
  </r>
  <r>
    <n v="91"/>
    <d v="2018-12-05T00:00:00"/>
    <x v="1"/>
    <x v="1"/>
    <x v="0"/>
    <s v="GESTION HIPOTECARIA"/>
    <s v="GASTOS NO DEDUCIBLES"/>
    <s v="TRANSACCIONES DEL DIA 12/05/2018SPYRAL - GESTION ADMINISTRATIVA"/>
    <n v="339.5"/>
    <n v="0"/>
    <s v="NEGOCIOS"/>
    <x v="4"/>
  </r>
  <r>
    <n v="91"/>
    <d v="2018-12-14T00:00:00"/>
    <x v="1"/>
    <x v="1"/>
    <x v="0"/>
    <s v="GESTION HIPOTECARIA"/>
    <s v="GASTOS NO DEDUCIBLES"/>
    <s v="TRANSACCIONES DEL DIA 12/14/2018SPYRAL - GESTION ADMINISTRATIVA"/>
    <n v="365.04"/>
    <n v="0"/>
    <s v="NEGOCIOS"/>
    <x v="4"/>
  </r>
  <r>
    <n v="91"/>
    <d v="2018-12-28T00:00:00"/>
    <x v="1"/>
    <x v="1"/>
    <x v="0"/>
    <s v="GESTION HIPOTECARIA"/>
    <s v="GASTOS NO DEDUCIBLES"/>
    <s v="TRANSACCIONES DEL DIA 12/28/2018SPYRAL - GESTION ADMINISTRATIVA"/>
    <n v="391.87"/>
    <n v="0"/>
    <s v="NEGOCIOS"/>
    <x v="4"/>
  </r>
  <r>
    <n v="91"/>
    <d v="2018-12-31T00:00:00"/>
    <x v="1"/>
    <x v="1"/>
    <x v="0"/>
    <s v="GESTION HIPOTECARIA"/>
    <s v="CIERRE DE ANIO FISCAL"/>
    <s v="CIERRE_DE_CTAS_NOMINALES"/>
    <n v="0"/>
    <n v="2024.77"/>
    <s v="NEGOCIOS"/>
    <x v="4"/>
  </r>
  <r>
    <n v="91"/>
    <d v="2018-10-03T00:00:00"/>
    <x v="0"/>
    <x v="0"/>
    <x v="0"/>
    <s v="BANCA DE CONSUMO"/>
    <s v="GASTOS NO DEDUCIBLES"/>
    <s v="TRANSACCIONES DEL DIA 10/03/2018SPYRAL - GESTION ADMINISTRATIVA"/>
    <n v="252.9"/>
    <n v="0"/>
    <s v="NEGOCIOS"/>
    <x v="4"/>
  </r>
  <r>
    <n v="91"/>
    <d v="2018-12-27T00:00:00"/>
    <x v="1"/>
    <x v="1"/>
    <x v="0"/>
    <s v="BANCA DE CONSUMO"/>
    <s v="GASTOS NO DEDUCIBLES"/>
    <s v="TRANSACCIONES DEL DIA 12/27/2018SPYRAL - GESTION ADMINISTRATIVA"/>
    <n v="376.89"/>
    <n v="0"/>
    <s v="NEGOCIOS"/>
    <x v="4"/>
  </r>
  <r>
    <n v="91"/>
    <d v="2018-12-31T00:00:00"/>
    <x v="1"/>
    <x v="1"/>
    <x v="0"/>
    <s v="BANCA DE CONSUMO"/>
    <s v="CIERRE DE ANIO FISCAL"/>
    <s v="CIERRE_DE_CTAS_NOMINALES"/>
    <n v="0"/>
    <n v="807.13"/>
    <s v="NEGOCIOS"/>
    <x v="4"/>
  </r>
  <r>
    <n v="91"/>
    <d v="2018-07-24T00:00:00"/>
    <x v="6"/>
    <x v="6"/>
    <x v="0"/>
    <s v="CANALES DE DISTRIBUCION"/>
    <s v="GASTOS NO DEDUCIBLES"/>
    <s v="TRANSACCIONES DEL DIA 07/24/2018SPYRAL - GESTION ADMINISTRATIVA"/>
    <n v="31.6"/>
    <n v="0"/>
    <s v="NEGOCIOS"/>
    <x v="4"/>
  </r>
  <r>
    <n v="91"/>
    <d v="2018-07-27T00:00:00"/>
    <x v="6"/>
    <x v="6"/>
    <x v="0"/>
    <s v="CANALES DE DISTRIBUCION"/>
    <s v="GASTOS NO DEDUCIBLES"/>
    <s v="TRANSACCIONES DEL DIA 07/27/2018SPYRAL - GESTION ADMINISTRATIVA"/>
    <n v="61.5"/>
    <n v="0"/>
    <s v="NEGOCIOS"/>
    <x v="4"/>
  </r>
  <r>
    <n v="91"/>
    <d v="2018-08-03T00:00:00"/>
    <x v="3"/>
    <x v="3"/>
    <x v="0"/>
    <s v="CANALES DE DISTRIBUCION"/>
    <s v="NC GASTO NO DEDUCIBLES"/>
    <s v="TRANSACCIONES DEL DIA 08/03/2018SPYRAL - GESTION ADMINISTRATIVA"/>
    <n v="42.69"/>
    <n v="0"/>
    <s v="NEGOCIOS"/>
    <x v="4"/>
  </r>
  <r>
    <n v="91"/>
    <d v="2018-08-23T00:00:00"/>
    <x v="3"/>
    <x v="3"/>
    <x v="0"/>
    <s v="CANALES DE DISTRIBUCION"/>
    <s v="NC GASTO NO DEDUCIBLES"/>
    <s v="TRANSACCIONES DEL DIA 08/23/2018SPYRAL - GESTION ADMINISTRATIVA"/>
    <n v="84"/>
    <n v="0"/>
    <s v="NEGOCIOS"/>
    <x v="4"/>
  </r>
  <r>
    <n v="91"/>
    <d v="2018-08-29T00:00:00"/>
    <x v="3"/>
    <x v="3"/>
    <x v="0"/>
    <s v="CANALES DE DISTRIBUCION"/>
    <s v="GASTOS NO DEDUCIBLES"/>
    <s v="TRANSACCIONES DEL DIA 08/29/2018SPYRAL - GESTION ADMINISTRATIVA"/>
    <n v="37"/>
    <n v="0"/>
    <s v="NEGOCIOS"/>
    <x v="4"/>
  </r>
  <r>
    <n v="91"/>
    <d v="2018-09-03T00:00:00"/>
    <x v="4"/>
    <x v="4"/>
    <x v="0"/>
    <s v="CANALES DE DISTRIBUCION"/>
    <s v="NC GASTO NO DEDUCIBLES"/>
    <s v="TRANSACCIONES DEL DIA 09/03/2018SPYRAL - GESTION ADMINISTRATIVA"/>
    <n v="64.849999999999994"/>
    <n v="0"/>
    <s v="NEGOCIOS"/>
    <x v="4"/>
  </r>
  <r>
    <n v="91"/>
    <d v="2018-09-06T00:00:00"/>
    <x v="4"/>
    <x v="4"/>
    <x v="0"/>
    <s v="CANALES DE DISTRIBUCION"/>
    <s v="NC GASTO NO DEDUCIBLES"/>
    <s v="TRANSACCIONES DEL DIA 09/06/2018SPYRAL - GESTION ADMINISTRATIVA"/>
    <n v="25.68"/>
    <n v="0"/>
    <s v="NEGOCIOS"/>
    <x v="4"/>
  </r>
  <r>
    <n v="91"/>
    <d v="2018-10-02T00:00:00"/>
    <x v="0"/>
    <x v="0"/>
    <x v="0"/>
    <s v="CANALES DE DISTRIBUCION"/>
    <s v="NC GASTO NO DEDUCIBLES"/>
    <s v="TRANSACCIONES DEL DIA 10/02/2018SPYRAL - GESTION ADMINISTRATIVA"/>
    <n v="25.95"/>
    <n v="0"/>
    <s v="NEGOCIOS"/>
    <x v="4"/>
  </r>
  <r>
    <n v="91"/>
    <d v="2018-10-10T00:00:00"/>
    <x v="0"/>
    <x v="0"/>
    <x v="0"/>
    <s v="CANALES DE DISTRIBUCION"/>
    <s v="GASTOS NO DEDUCIBLES"/>
    <s v="TRANSACCIONES DEL DIA 10/10/2018SPYRAL - GESTION ADMINISTRATIVA"/>
    <n v="19.32"/>
    <n v="0"/>
    <s v="NEGOCIOS"/>
    <x v="4"/>
  </r>
  <r>
    <n v="91"/>
    <d v="2018-10-16T00:00:00"/>
    <x v="0"/>
    <x v="0"/>
    <x v="0"/>
    <s v="CANALES DE DISTRIBUCION"/>
    <s v="NC GASTO NO DEDUCIBLES"/>
    <s v="TRANSACCIONES DEL DIA 10/16/2018SPYRAL - GESTION ADMINISTRATIVA"/>
    <n v="20"/>
    <n v="0"/>
    <s v="NEGOCIOS"/>
    <x v="4"/>
  </r>
  <r>
    <n v="91"/>
    <d v="2018-11-08T00:00:00"/>
    <x v="5"/>
    <x v="5"/>
    <x v="0"/>
    <s v="CANALES DE DISTRIBUCION"/>
    <s v="NC GASTO NO DEDUCIBLES"/>
    <s v="TRANSACCIONES DEL DIA 11/08/2018SPYRAL - GESTION ADMINISTRATIVA"/>
    <n v="27.5"/>
    <n v="0"/>
    <s v="NEGOCIOS"/>
    <x v="4"/>
  </r>
  <r>
    <n v="91"/>
    <d v="2018-11-09T00:00:00"/>
    <x v="5"/>
    <x v="5"/>
    <x v="0"/>
    <s v="CANALES DE DISTRIBUCION"/>
    <s v="NC GASTO NO DEDUCIBLES"/>
    <s v="TRANSACCIONES DEL DIA 11/09/2018SPYRAL - GESTION ADMINISTRATIVA"/>
    <n v="34.24"/>
    <n v="0"/>
    <s v="NEGOCIOS"/>
    <x v="4"/>
  </r>
  <r>
    <n v="91"/>
    <d v="2018-12-14T00:00:00"/>
    <x v="1"/>
    <x v="1"/>
    <x v="0"/>
    <s v="CANALES DE DISTRIBUCION"/>
    <s v="NC GASTO NO DEDUCIBLES"/>
    <s v="TRANSACCIONES DEL DIA 12/14/2018SPYRAL - GESTION ADMINISTRATIVA"/>
    <n v="102.25"/>
    <n v="0"/>
    <s v="NEGOCIOS"/>
    <x v="4"/>
  </r>
  <r>
    <n v="91"/>
    <d v="2018-12-20T00:00:00"/>
    <x v="1"/>
    <x v="1"/>
    <x v="0"/>
    <s v="CANALES DE DISTRIBUCION"/>
    <s v="NC GASTO NO DEDUCIBLES"/>
    <s v="TRANSACCIONES DEL DIA 12/20/2018SPYRAL - GESTION ADMINISTRATIVA"/>
    <n v="112.11"/>
    <n v="0"/>
    <s v="NEGOCIOS"/>
    <x v="4"/>
  </r>
  <r>
    <n v="91"/>
    <d v="2018-12-27T00:00:00"/>
    <x v="1"/>
    <x v="1"/>
    <x v="0"/>
    <s v="CANALES DE DISTRIBUCION"/>
    <s v="GASTOS NO DEDUCIBLES"/>
    <s v="TRANSACCIONES DEL DIA 12/27/2018SPYRAL - GESTION ADMINISTRATIVA"/>
    <n v="440"/>
    <n v="0"/>
    <s v="NEGOCIOS"/>
    <x v="4"/>
  </r>
  <r>
    <n v="91"/>
    <d v="2018-12-31T00:00:00"/>
    <x v="1"/>
    <x v="1"/>
    <x v="0"/>
    <s v="CANALES DE DISTRIBUCION"/>
    <s v="CIERRE DE ANIO FISCAL"/>
    <s v="CIERRE_DE_CTAS_NOMINALES"/>
    <n v="0"/>
    <n v="2116.38"/>
    <s v="NEGOCIOS"/>
    <x v="4"/>
  </r>
  <r>
    <n v="91"/>
    <d v="2018-06-11T00:00:00"/>
    <x v="2"/>
    <x v="2"/>
    <x v="0"/>
    <s v="CENTRO DE TARJETAS"/>
    <s v="GASTOS NO DEDUCIBLES"/>
    <s v="TRANSACCIONES DEL DIA 06/11/2018SPYRAL - GESTION ADMINISTRATIVA"/>
    <n v="154.21"/>
    <n v="0"/>
    <s v="NEGOCIOS"/>
    <x v="4"/>
  </r>
  <r>
    <n v="91"/>
    <d v="2018-06-19T00:00:00"/>
    <x v="2"/>
    <x v="2"/>
    <x v="0"/>
    <s v="CENTRO DE TARJETAS"/>
    <s v="GASTOS NO DEDUCIBLES"/>
    <s v="TRANSACCIONES DEL DIA 06/19/2018SPYRAL - GESTION ADMINISTRATIVA"/>
    <n v="34.229999999999997"/>
    <n v="0"/>
    <s v="NEGOCIOS"/>
    <x v="4"/>
  </r>
  <r>
    <n v="91"/>
    <d v="2018-06-28T00:00:00"/>
    <x v="2"/>
    <x v="2"/>
    <x v="0"/>
    <s v="CENTRO DE TARJETAS"/>
    <s v="GASTOS NO DEDUCIBLES"/>
    <s v="TRANSACCIONES DEL DIA 06/28/2018SPYRAL - GESTION ADMINISTRATIVA"/>
    <n v="36.75"/>
    <n v="0"/>
    <s v="NEGOCIOS"/>
    <x v="4"/>
  </r>
  <r>
    <n v="91"/>
    <d v="2018-08-06T00:00:00"/>
    <x v="3"/>
    <x v="3"/>
    <x v="0"/>
    <s v="CENTRO DE TARJETAS"/>
    <s v="GASTOS NO DEDUCIBLES"/>
    <s v="TRANSACCIONES DEL DIA 08/06/2018SPYRAL - GESTION ADMINISTRATIVA"/>
    <n v="578.27"/>
    <n v="0"/>
    <s v="NEGOCIOS"/>
    <x v="4"/>
  </r>
  <r>
    <n v="91"/>
    <d v="2018-10-02T00:00:00"/>
    <x v="0"/>
    <x v="0"/>
    <x v="0"/>
    <s v="CENTRO DE TARJETAS"/>
    <s v="NC GASTO NO DEDUCIBLES"/>
    <s v="TRANSACCIONES DEL DIA 10/02/2018SPYRAL - GESTION ADMINISTRATIVA"/>
    <n v="555.79999999999995"/>
    <n v="0"/>
    <s v="NEGOCIOS"/>
    <x v="4"/>
  </r>
  <r>
    <n v="91"/>
    <d v="2018-10-17T00:00:00"/>
    <x v="0"/>
    <x v="0"/>
    <x v="0"/>
    <s v="CENTRO DE TARJETAS"/>
    <s v="GASTOS NO DEDUCIBLES"/>
    <s v="TRANSACCIONES DEL DIA 10/17/2018SPYRAL - GESTION ADMINISTRATIVA"/>
    <n v="1233.6400000000001"/>
    <n v="0"/>
    <s v="NEGOCIOS"/>
    <x v="4"/>
  </r>
  <r>
    <n v="91"/>
    <d v="2018-11-02T00:00:00"/>
    <x v="5"/>
    <x v="5"/>
    <x v="0"/>
    <s v="CENTRO DE TARJETAS"/>
    <s v="GASTOS NO DEDUCIBLES"/>
    <s v="TRANSACCIONES DEL DIA 11/02/2018SPYRAL - GESTION ADMINISTRATIVA"/>
    <n v="603.97"/>
    <n v="0"/>
    <s v="NEGOCIOS"/>
    <x v="4"/>
  </r>
  <r>
    <n v="91"/>
    <d v="2018-11-07T00:00:00"/>
    <x v="5"/>
    <x v="5"/>
    <x v="0"/>
    <s v="CENTRO DE TARJETAS"/>
    <s v="GASTOS NO DEDUCIBLES"/>
    <s v="TRANSACCIONES DEL DIA 11/07/2018SPYRAL - GESTION ADMINISTRATIVA"/>
    <n v="81.86"/>
    <n v="0"/>
    <s v="NEGOCIOS"/>
    <x v="4"/>
  </r>
  <r>
    <n v="91"/>
    <d v="2018-11-27T00:00:00"/>
    <x v="5"/>
    <x v="5"/>
    <x v="0"/>
    <s v="CENTRO DE TARJETAS"/>
    <s v="GASTOS NO DEDUCIBLES"/>
    <s v="TRANSACCIONES DEL DIA 11/27/2018SPYRAL - GESTION ADMINISTRATIVA"/>
    <n v="269.86"/>
    <n v="0"/>
    <s v="NEGOCIOS"/>
    <x v="4"/>
  </r>
  <r>
    <n v="91"/>
    <d v="2018-12-21T00:00:00"/>
    <x v="1"/>
    <x v="1"/>
    <x v="0"/>
    <s v="CENTRO DE TARJETAS"/>
    <s v="NC GASTO NO DEDUCIBLES"/>
    <s v="TRANSACCIONES DEL DIA 12/21/2018SPYRAL - GESTION ADMINISTRATIVA"/>
    <n v="0"/>
    <n v="555.79999999999995"/>
    <s v="NEGOCIOS"/>
    <x v="4"/>
  </r>
  <r>
    <n v="91"/>
    <d v="2018-12-24T00:00:00"/>
    <x v="1"/>
    <x v="1"/>
    <x v="0"/>
    <s v="CENTRO DE TARJETAS"/>
    <s v="GASTOS NO DEDUCIBLES"/>
    <s v="TRANSACCIONES DEL DIA 12/24/2018SPYRAL - GESTION ADMINISTRATIVA"/>
    <n v="693.93"/>
    <n v="0"/>
    <s v="NEGOCIOS"/>
    <x v="4"/>
  </r>
  <r>
    <n v="91"/>
    <d v="2018-12-26T00:00:00"/>
    <x v="1"/>
    <x v="1"/>
    <x v="0"/>
    <s v="CENTRO DE TARJETAS"/>
    <s v="GASTOS NO DEDUCIBLES"/>
    <s v="TRANSACCIONES DEL DIA 12/26/2018SPYRAL - GESTION ADMINISTRATIVA"/>
    <n v="983.06"/>
    <n v="0"/>
    <s v="NEGOCIOS"/>
    <x v="4"/>
  </r>
  <r>
    <n v="91"/>
    <d v="2018-12-28T00:00:00"/>
    <x v="1"/>
    <x v="1"/>
    <x v="0"/>
    <s v="CENTRO DE TARJETAS"/>
    <s v="GASTOS NO DEDUCIBLES"/>
    <s v="TRANSACCIONES DEL DIA 12/28/2018SPYRAL - GESTION ADMINISTRATIVA"/>
    <n v="103.74"/>
    <n v="0"/>
    <s v="NEGOCIOS"/>
    <x v="4"/>
  </r>
  <r>
    <n v="91"/>
    <d v="2018-12-31T00:00:00"/>
    <x v="1"/>
    <x v="1"/>
    <x v="0"/>
    <s v="CENTRO DE TARJETAS"/>
    <s v="CIERRE DE ANIO FISCAL"/>
    <s v="CIERRE_DE_CTAS_NOMINALES"/>
    <n v="0"/>
    <n v="7170.13"/>
    <s v="NEGOCIOS"/>
    <x v="4"/>
  </r>
  <r>
    <n v="91"/>
    <d v="2018-06-16T00:00:00"/>
    <x v="2"/>
    <x v="2"/>
    <x v="0"/>
    <s v="CANALES ALTERNOS"/>
    <s v="GASTOS NO DEDUCIBLES"/>
    <s v="TRANSACCIONES DEL DIA 06/16/2018SPYRAL - GESTION ADMINISTRATIVA"/>
    <n v="54.1"/>
    <n v="0"/>
    <s v="NEGOCIOS"/>
    <x v="4"/>
  </r>
  <r>
    <n v="91"/>
    <d v="2018-07-25T00:00:00"/>
    <x v="6"/>
    <x v="6"/>
    <x v="0"/>
    <s v="CANALES ALTERNOS"/>
    <s v="GASTOS NO DEDUCIBLES"/>
    <s v="TRANSACCIONES DEL DIA 07/25/2018SPYRAL - GESTION ADMINISTRATIVA"/>
    <n v="1719.06"/>
    <n v="0"/>
    <s v="NEGOCIOS"/>
    <x v="4"/>
  </r>
  <r>
    <n v="91"/>
    <d v="2018-09-19T00:00:00"/>
    <x v="4"/>
    <x v="4"/>
    <x v="0"/>
    <s v="CANALES ALTERNOS"/>
    <s v="GASTOS NO DEDUCIBLES"/>
    <s v="TRANSACCIONES DEL DIA 09/19/2018SPYRAL - GESTION ADMINISTRATIVA"/>
    <n v="592.47"/>
    <n v="0"/>
    <s v="NEGOCIOS"/>
    <x v="4"/>
  </r>
  <r>
    <n v="91"/>
    <d v="2018-10-10T00:00:00"/>
    <x v="0"/>
    <x v="0"/>
    <x v="0"/>
    <s v="CANALES ALTERNOS"/>
    <s v="GASTOS NO DEDUCIBLES"/>
    <s v="TRANSACCIONES DEL DIA 10/10/2018SPYRAL - GESTION ADMINISTRATIVA"/>
    <n v="394.99"/>
    <n v="0"/>
    <s v="NEGOCIOS"/>
    <x v="4"/>
  </r>
  <r>
    <n v="91"/>
    <d v="2018-12-24T00:00:00"/>
    <x v="1"/>
    <x v="1"/>
    <x v="0"/>
    <s v="CANALES ALTERNOS"/>
    <s v="GASTOS NO DEDUCIBLES"/>
    <s v="TRANSACCIONES DEL DIA 12/24/2018SPYRAL - GESTION ADMINISTRATIVA"/>
    <n v="629.41"/>
    <n v="0"/>
    <s v="NEGOCIOS"/>
    <x v="4"/>
  </r>
  <r>
    <n v="91"/>
    <d v="2018-12-28T00:00:00"/>
    <x v="1"/>
    <x v="1"/>
    <x v="0"/>
    <s v="CANALES ALTERNOS"/>
    <s v="GASTOS NO DEDUCIBLES"/>
    <s v="TRANSACCIONES DEL DIA 12/28/2018SPYRAL - GESTION ADMINISTRATIVA"/>
    <n v="140.93"/>
    <n v="0"/>
    <s v="NEGOCIOS"/>
    <x v="4"/>
  </r>
  <r>
    <n v="91"/>
    <d v="2018-12-31T00:00:00"/>
    <x v="1"/>
    <x v="1"/>
    <x v="0"/>
    <s v="CANALES ALTERNOS"/>
    <s v="CIERRE DE ANIO FISCAL"/>
    <s v="CIERRE_DE_CTAS_NOMINALES"/>
    <n v="0"/>
    <n v="3530.96"/>
    <s v="NEGOCIOS"/>
    <x v="4"/>
  </r>
  <r>
    <n v="91"/>
    <d v="2018-06-15T00:00:00"/>
    <x v="2"/>
    <x v="2"/>
    <x v="0"/>
    <s v="TELEMERCADEO"/>
    <s v="NC GASTO NO DEDUCIBLES"/>
    <s v="TRANSACCIONES DEL DIA 06/15/2018SPYRAL - GESTION ADMINISTRATIVA"/>
    <n v="114.97"/>
    <n v="0"/>
    <s v="NEGOCIOS"/>
    <x v="4"/>
  </r>
  <r>
    <n v="91"/>
    <d v="2018-06-19T00:00:00"/>
    <x v="2"/>
    <x v="2"/>
    <x v="0"/>
    <s v="TELEMERCADEO"/>
    <s v="GASTOS NO DEDUCIBLES"/>
    <s v="TRANSACCIONES DEL DIA 06/19/2018SPYRAL - GESTION ADMINISTRATIVA"/>
    <n v="107.45"/>
    <n v="0"/>
    <s v="NEGOCIOS"/>
    <x v="4"/>
  </r>
  <r>
    <n v="91"/>
    <d v="2018-06-20T00:00:00"/>
    <x v="2"/>
    <x v="2"/>
    <x v="0"/>
    <s v="TELEMERCADEO"/>
    <s v="NC GASTO NO DEDUCIBLES"/>
    <s v="TRANSACCIONES DEL DIA 06/20/2018SPYRAL - GESTION ADMINISTRATIVA"/>
    <n v="135.55000000000001"/>
    <n v="0"/>
    <s v="NEGOCIOS"/>
    <x v="4"/>
  </r>
  <r>
    <n v="91"/>
    <d v="2018-06-20T00:00:00"/>
    <x v="2"/>
    <x v="2"/>
    <x v="0"/>
    <s v="TELEMERCADEO"/>
    <s v="GASTOS NO DEDUCIBLES"/>
    <s v="TRANSACCIONES DEL DIA 06/20/2018SPYRAL - GESTION ADMINISTRATIVA"/>
    <n v="25"/>
    <n v="0"/>
    <s v="NEGOCIOS"/>
    <x v="4"/>
  </r>
  <r>
    <n v="91"/>
    <d v="2018-06-22T00:00:00"/>
    <x v="2"/>
    <x v="2"/>
    <x v="0"/>
    <s v="TELEMERCADEO"/>
    <s v="GASTOS NO DEDUCIBLES"/>
    <s v="TRANSACCIONES DEL DIA 06/22/2018SPYRAL - GESTION ADMINISTRATIVA"/>
    <n v="76"/>
    <n v="0"/>
    <s v="NEGOCIOS"/>
    <x v="4"/>
  </r>
  <r>
    <n v="91"/>
    <d v="2018-07-09T00:00:00"/>
    <x v="6"/>
    <x v="6"/>
    <x v="0"/>
    <s v="TELEMERCADEO"/>
    <s v="GASTOS NO DEDUCIBLES"/>
    <s v="TRANSACCIONES DEL DIA 07/09/2018SPYRAL - GESTION ADMINISTRATIVA"/>
    <n v="53.93"/>
    <n v="0"/>
    <s v="NEGOCIOS"/>
    <x v="4"/>
  </r>
  <r>
    <n v="91"/>
    <d v="2018-07-16T00:00:00"/>
    <x v="6"/>
    <x v="6"/>
    <x v="0"/>
    <s v="TELEMERCADEO"/>
    <s v="GASTOS NO DEDUCIBLES"/>
    <s v="TRANSACCIONES DEL DIA 07/16/2018SPYRAL - GESTION ADMINISTRATIVA"/>
    <n v="8"/>
    <n v="0"/>
    <s v="NEGOCIOS"/>
    <x v="4"/>
  </r>
  <r>
    <n v="91"/>
    <d v="2018-07-26T00:00:00"/>
    <x v="6"/>
    <x v="6"/>
    <x v="0"/>
    <s v="TELEMERCADEO"/>
    <s v="NC GASTO NO DEDUCIBLES"/>
    <s v="TRANSACCIONES DEL DIA 07/26/2018SPYRAL - GESTION ADMINISTRATIVA"/>
    <n v="420.14"/>
    <n v="0"/>
    <s v="NEGOCIOS"/>
    <x v="4"/>
  </r>
  <r>
    <n v="91"/>
    <d v="2018-07-27T00:00:00"/>
    <x v="6"/>
    <x v="6"/>
    <x v="0"/>
    <s v="TELEMERCADEO"/>
    <s v="GASTOS NO DEDUCIBLES"/>
    <s v="TRANSACCIONES DEL DIA 07/27/2018SPYRAL - GESTION ADMINISTRATIVA"/>
    <n v="2.5"/>
    <n v="0"/>
    <s v="NEGOCIOS"/>
    <x v="4"/>
  </r>
  <r>
    <n v="91"/>
    <d v="2018-08-03T00:00:00"/>
    <x v="3"/>
    <x v="3"/>
    <x v="0"/>
    <s v="TELEMERCADEO"/>
    <s v="NC GASTO NO DEDUCIBLES"/>
    <s v="TRANSACCIONES DEL DIA 08/03/2018SPYRAL - GESTION ADMINISTRATIVA"/>
    <n v="2.14"/>
    <n v="0"/>
    <s v="NEGOCIOS"/>
    <x v="4"/>
  </r>
  <r>
    <n v="91"/>
    <d v="2018-08-14T00:00:00"/>
    <x v="3"/>
    <x v="3"/>
    <x v="0"/>
    <s v="TELEMERCADEO"/>
    <s v="NC GASTO NO DEDUCIBLES"/>
    <s v="TRANSACCIONES DEL DIA 08/14/2018SPYRAL - GESTION ADMINISTRATIVA"/>
    <n v="146.36000000000001"/>
    <n v="0"/>
    <s v="NEGOCIOS"/>
    <x v="4"/>
  </r>
  <r>
    <n v="91"/>
    <d v="2018-09-06T00:00:00"/>
    <x v="4"/>
    <x v="4"/>
    <x v="0"/>
    <s v="TELEMERCADEO"/>
    <s v="NC GASTO NO DEDUCIBLES"/>
    <s v="TRANSACCIONES DEL DIA 09/06/2018SPYRAL - GESTION ADMINISTRATIVA"/>
    <n v="8.57"/>
    <n v="0"/>
    <s v="NEGOCIOS"/>
    <x v="4"/>
  </r>
  <r>
    <n v="91"/>
    <d v="2018-09-18T00:00:00"/>
    <x v="4"/>
    <x v="4"/>
    <x v="0"/>
    <s v="TELEMERCADEO"/>
    <s v="GASTOS NO DEDUCIBLES"/>
    <s v="TRANSACCIONES DEL DIA 09/18/2018SPYRAL - GESTION ADMINISTRATIVA"/>
    <n v="36.35"/>
    <n v="0"/>
    <s v="NEGOCIOS"/>
    <x v="4"/>
  </r>
  <r>
    <n v="91"/>
    <d v="2018-09-24T00:00:00"/>
    <x v="4"/>
    <x v="4"/>
    <x v="0"/>
    <s v="TELEMERCADEO"/>
    <s v="NC GASTO NO DEDUCIBLES"/>
    <s v="TRANSACCIONES DEL DIA 09/24/2018SPYRAL - GESTION ADMINISTRATIVA"/>
    <n v="178.7"/>
    <n v="0"/>
    <s v="NEGOCIOS"/>
    <x v="4"/>
  </r>
  <r>
    <n v="91"/>
    <d v="2018-10-10T00:00:00"/>
    <x v="0"/>
    <x v="0"/>
    <x v="0"/>
    <s v="TELEMERCADEO"/>
    <s v="NC GASTO NO DEDUCIBLES"/>
    <s v="TRANSACCIONES DEL DIA 10/10/2018SPYRAL - GESTION ADMINISTRATIVA"/>
    <n v="65.86"/>
    <n v="0"/>
    <s v="NEGOCIOS"/>
    <x v="4"/>
  </r>
  <r>
    <n v="91"/>
    <d v="2018-10-18T00:00:00"/>
    <x v="0"/>
    <x v="0"/>
    <x v="0"/>
    <s v="TELEMERCADEO"/>
    <s v="GASTOS NO DEDUCIBLES"/>
    <s v="TRANSACCIONES DEL DIA 10/18/2018SPYRAL - GESTION ADMINISTRATIVA"/>
    <n v="49.5"/>
    <n v="0"/>
    <s v="NEGOCIOS"/>
    <x v="4"/>
  </r>
  <r>
    <n v="91"/>
    <d v="2018-11-12T00:00:00"/>
    <x v="5"/>
    <x v="5"/>
    <x v="0"/>
    <s v="TELEMERCADEO"/>
    <s v="GASTOS NO DEDUCIBLES"/>
    <s v="TRANSACCIONES DEL DIA 11/12/2018SPYRAL - GESTION ADMINISTRATIVA"/>
    <n v="96.8"/>
    <n v="0"/>
    <s v="NEGOCIOS"/>
    <x v="4"/>
  </r>
  <r>
    <n v="91"/>
    <d v="2018-12-12T00:00:00"/>
    <x v="1"/>
    <x v="1"/>
    <x v="0"/>
    <s v="TELEMERCADEO"/>
    <s v="GASTOS NO DEDUCIBLES"/>
    <s v="TRANSACCIONES DEL DIA 12/12/2018SPYRAL - GESTION ADMINISTRATIVA"/>
    <n v="69.790000000000006"/>
    <n v="0"/>
    <s v="NEGOCIOS"/>
    <x v="4"/>
  </r>
  <r>
    <n v="91"/>
    <d v="2018-12-14T00:00:00"/>
    <x v="1"/>
    <x v="1"/>
    <x v="0"/>
    <s v="TELEMERCADEO"/>
    <s v="NC GASTO NO DEDUCIBLES"/>
    <s v="TRANSACCIONES DEL DIA 12/14/2018SPYRAL - GESTION ADMINISTRATIVA"/>
    <n v="424.76"/>
    <n v="0"/>
    <s v="NEGOCIOS"/>
    <x v="4"/>
  </r>
  <r>
    <n v="91"/>
    <d v="2018-12-18T00:00:00"/>
    <x v="1"/>
    <x v="1"/>
    <x v="0"/>
    <s v="TELEMERCADEO"/>
    <s v="GASTOS NO DEDUCIBLES"/>
    <s v="TRANSACCIONES DEL DIA 12/18/2018SPYRAL - GESTION ADMINISTRATIVA"/>
    <n v="139.69"/>
    <n v="0"/>
    <s v="NEGOCIOS"/>
    <x v="4"/>
  </r>
  <r>
    <n v="91"/>
    <d v="2018-12-27T00:00:00"/>
    <x v="1"/>
    <x v="1"/>
    <x v="0"/>
    <s v="TELEMERCADEO"/>
    <s v="NC GASTO NO DEDUCIBLES"/>
    <s v="TRANSACCIONES DEL DIA 12/27/2018SPYRAL - GESTION ADMINISTRATIVA"/>
    <n v="1020"/>
    <n v="0"/>
    <s v="NEGOCIOS"/>
    <x v="4"/>
  </r>
  <r>
    <n v="91"/>
    <d v="2018-12-28T00:00:00"/>
    <x v="1"/>
    <x v="1"/>
    <x v="0"/>
    <s v="TELEMERCADEO"/>
    <s v="NC GASTO NO DEDUCIBLES"/>
    <s v="TRANSACCIONES DEL DIA 12/28/2018SPYRAL - GESTION ADMINISTRATIVA"/>
    <n v="130.16"/>
    <n v="0"/>
    <s v="NEGOCIOS"/>
    <x v="4"/>
  </r>
  <r>
    <n v="91"/>
    <d v="2018-12-28T00:00:00"/>
    <x v="1"/>
    <x v="1"/>
    <x v="0"/>
    <s v="TELEMERCADEO"/>
    <s v="GASTOS NO DEDUCIBLES"/>
    <s v="TRANSACCIONES DEL DIA 12/28/2018SPYRAL - GESTION ADMINISTRATIVA"/>
    <n v="75.260000000000005"/>
    <n v="0"/>
    <s v="NEGOCIOS"/>
    <x v="4"/>
  </r>
  <r>
    <n v="91"/>
    <d v="2018-12-31T00:00:00"/>
    <x v="1"/>
    <x v="1"/>
    <x v="0"/>
    <s v="TELEMERCADEO"/>
    <s v="CIERRE DE ANIO FISCAL"/>
    <s v="CIERRE_DE_CTAS_NOMINALES"/>
    <n v="0"/>
    <n v="4275.12"/>
    <s v="NEGOCIOS"/>
    <x v="4"/>
  </r>
  <r>
    <n v="91"/>
    <d v="2018-06-11T00:00:00"/>
    <x v="2"/>
    <x v="2"/>
    <x v="0"/>
    <s v="BANCA EN LINEA"/>
    <s v="GASTOS NO DEDUCIBLES"/>
    <s v="TRANSACCIONES DEL DIA 06/11/2018SPYRAL - GESTION ADMINISTRATIVA"/>
    <n v="120"/>
    <n v="0"/>
    <s v="NEGOCIOS"/>
    <x v="4"/>
  </r>
  <r>
    <n v="91"/>
    <d v="2018-07-20T00:00:00"/>
    <x v="6"/>
    <x v="6"/>
    <x v="0"/>
    <s v="BANCA EN LINEA"/>
    <s v="GASTOS NO DEDUCIBLES"/>
    <s v="TRANSACCIONES DEL DIA 07/20/2018SPYRAL - GESTION ADMINISTRATIVA"/>
    <n v="281.54000000000002"/>
    <n v="0"/>
    <s v="NEGOCIOS"/>
    <x v="4"/>
  </r>
  <r>
    <n v="91"/>
    <d v="2018-09-14T00:00:00"/>
    <x v="4"/>
    <x v="4"/>
    <x v="0"/>
    <s v="BANCA EN LINEA"/>
    <s v="NC GASTO NO DEDUCIBLES"/>
    <s v="TRANSACCIONES DEL DIA 09/14/2018SPYRAL - GESTION ADMINISTRATIVA"/>
    <n v="129"/>
    <n v="0"/>
    <s v="NEGOCIOS"/>
    <x v="4"/>
  </r>
  <r>
    <n v="91"/>
    <d v="2018-12-31T00:00:00"/>
    <x v="1"/>
    <x v="1"/>
    <x v="0"/>
    <s v="BANCA EN LINEA"/>
    <s v="CIERRE DE ANIO FISCAL"/>
    <s v="CIERRE_DE_CTAS_NOMINALES"/>
    <n v="0"/>
    <n v="1027.56"/>
    <s v="NEGOCIOS"/>
    <x v="4"/>
  </r>
  <r>
    <n v="91"/>
    <d v="2018-06-08T00:00:00"/>
    <x v="2"/>
    <x v="2"/>
    <x v="0"/>
    <s v="ATM"/>
    <s v="GASTOS NO DEDUCIBLES"/>
    <s v="TRANSACCIONES DEL DIA 06/08/2018SPYRAL - GESTION ADMINISTRATIVA"/>
    <n v="20.95"/>
    <n v="0"/>
    <s v="NEGOCIOS"/>
    <x v="4"/>
  </r>
  <r>
    <n v="91"/>
    <d v="2018-06-20T00:00:00"/>
    <x v="2"/>
    <x v="2"/>
    <x v="0"/>
    <s v="ATM"/>
    <s v="GASTOS NO DEDUCIBLES"/>
    <s v="TRANSACCIONES DEL DIA 06/20/2018SPYRAL - GESTION ADMINISTRATIVA"/>
    <n v="37.29"/>
    <n v="0"/>
    <s v="NEGOCIOS"/>
    <x v="4"/>
  </r>
  <r>
    <n v="91"/>
    <d v="2018-07-16T00:00:00"/>
    <x v="6"/>
    <x v="6"/>
    <x v="0"/>
    <s v="ATM"/>
    <s v="GASTOS NO DEDUCIBLES"/>
    <s v="TRANSACCIONES DEL DIA 07/16/2018SPYRAL - GESTION ADMINISTRATIVA"/>
    <n v="25.95"/>
    <n v="0"/>
    <s v="NEGOCIOS"/>
    <x v="4"/>
  </r>
  <r>
    <n v="91"/>
    <d v="2018-08-23T00:00:00"/>
    <x v="3"/>
    <x v="3"/>
    <x v="0"/>
    <s v="ATM"/>
    <s v="GASTOS NO DEDUCIBLES"/>
    <s v="TRANSACCIONES DEL DIA 08/23/2018SPYRAL - GESTION ADMINISTRATIVA"/>
    <n v="79.48"/>
    <n v="0"/>
    <s v="NEGOCIOS"/>
    <x v="4"/>
  </r>
  <r>
    <n v="91"/>
    <d v="2018-09-07T00:00:00"/>
    <x v="4"/>
    <x v="4"/>
    <x v="0"/>
    <s v="ATM"/>
    <s v="GASTOS NO DEDUCIBLES"/>
    <s v="TRANSACCIONES DEL DIA 09/07/2018SPYRAL - GESTION ADMINISTRATIVA"/>
    <n v="25.95"/>
    <n v="0"/>
    <s v="NEGOCIOS"/>
    <x v="4"/>
  </r>
  <r>
    <n v="91"/>
    <d v="2018-09-12T00:00:00"/>
    <x v="4"/>
    <x v="4"/>
    <x v="0"/>
    <s v="ATM"/>
    <s v="GASTOS NO DEDUCIBLES"/>
    <s v="TRANSACCIONES DEL DIA 09/12/2018SPYRAL - GESTION ADMINISTRATIVA"/>
    <n v="25.95"/>
    <n v="0"/>
    <s v="NEGOCIOS"/>
    <x v="4"/>
  </r>
  <r>
    <n v="91"/>
    <d v="2018-10-24T00:00:00"/>
    <x v="0"/>
    <x v="0"/>
    <x v="0"/>
    <s v="ATM"/>
    <s v="GASTOS NO DEDUCIBLES"/>
    <s v="TRANSACCIONES DEL DIA 10/24/2018SPYRAL - GESTION ADMINISTRATIVA"/>
    <n v="25.95"/>
    <n v="0"/>
    <s v="NEGOCIOS"/>
    <x v="4"/>
  </r>
  <r>
    <n v="91"/>
    <d v="2018-12-07T00:00:00"/>
    <x v="1"/>
    <x v="1"/>
    <x v="0"/>
    <s v="ATM"/>
    <s v="NC GASTO NO DEDUCIBLES"/>
    <s v="TRANSACCIONES DEL DIA 12/07/2018SPYRAL - GESTION ADMINISTRATIVA"/>
    <n v="329.94"/>
    <n v="0"/>
    <s v="NEGOCIOS"/>
    <x v="4"/>
  </r>
  <r>
    <n v="91"/>
    <d v="2018-12-31T00:00:00"/>
    <x v="1"/>
    <x v="1"/>
    <x v="0"/>
    <s v="ATM"/>
    <s v="CIERRE DE ANIO FISCAL"/>
    <s v="CIERRE_DE_CTAS_NOMINALES"/>
    <n v="0"/>
    <n v="979.14"/>
    <s v="NEGOCIOS"/>
    <x v="4"/>
  </r>
  <r>
    <n v="91"/>
    <d v="2018-06-01T00:00:00"/>
    <x v="2"/>
    <x v="2"/>
    <x v="0"/>
    <s v="ATENCION A CLIENTES"/>
    <s v="NC GASTO NO DEDUCIBLES"/>
    <s v="TRANSACCIONES DEL DIA 06/01/2018SPYRAL - GESTION ADMINISTRATIVA"/>
    <n v="80"/>
    <n v="0"/>
    <s v="NEGOCIOS"/>
    <x v="4"/>
  </r>
  <r>
    <n v="91"/>
    <d v="2018-06-01T00:00:00"/>
    <x v="2"/>
    <x v="2"/>
    <x v="0"/>
    <s v="ATENCION A CLIENTES"/>
    <s v="GASTOS NO DEDUCIBLES"/>
    <s v="TRANSACCIONES DEL DIA 06/01/2018SPYRAL - GESTION ADMINISTRATIVA"/>
    <n v="11.8"/>
    <n v="0"/>
    <s v="NEGOCIOS"/>
    <x v="4"/>
  </r>
  <r>
    <n v="91"/>
    <d v="2018-06-08T00:00:00"/>
    <x v="2"/>
    <x v="2"/>
    <x v="0"/>
    <s v="ATENCION A CLIENTES"/>
    <s v="GASTOS NO DEDUCIBLES"/>
    <s v="TRANSACCIONES DEL DIA 06/08/2018SPYRAL - GESTION ADMINISTRATIVA"/>
    <n v="51.92"/>
    <n v="0"/>
    <s v="NEGOCIOS"/>
    <x v="4"/>
  </r>
  <r>
    <n v="91"/>
    <d v="2018-07-02T00:00:00"/>
    <x v="6"/>
    <x v="6"/>
    <x v="0"/>
    <s v="ATENCION A CLIENTES"/>
    <s v="NC GASTO NO DEDUCIBLES"/>
    <s v="TRANSACCIONES DEL DIA 07/02/2018SPYRAL - GESTION ADMINISTRATIVA"/>
    <n v="12.64"/>
    <n v="0"/>
    <s v="NEGOCIOS"/>
    <x v="4"/>
  </r>
  <r>
    <n v="91"/>
    <d v="2018-07-21T00:00:00"/>
    <x v="6"/>
    <x v="6"/>
    <x v="0"/>
    <s v="ATENCION A CLIENTES"/>
    <s v="GASTOS NO DEDUCIBLES"/>
    <s v="TRANSACCIONES DEL DIA 07/21/2018SPYRAL - GESTION ADMINISTRATIVA"/>
    <n v="54.79"/>
    <n v="0"/>
    <s v="NEGOCIOS"/>
    <x v="4"/>
  </r>
  <r>
    <n v="91"/>
    <d v="2018-08-15T00:00:00"/>
    <x v="3"/>
    <x v="3"/>
    <x v="0"/>
    <s v="ATENCION A CLIENTES"/>
    <s v="GASTOS NO DEDUCIBLES"/>
    <s v="TRANSACCIONES DEL DIA 08/15/2018SPYRAL - GESTION ADMINISTRATIVA"/>
    <n v="100"/>
    <n v="0"/>
    <s v="NEGOCIOS"/>
    <x v="4"/>
  </r>
  <r>
    <n v="91"/>
    <d v="2018-08-27T00:00:00"/>
    <x v="3"/>
    <x v="3"/>
    <x v="0"/>
    <s v="ATENCION A CLIENTES"/>
    <s v="GASTOS NO DEDUCIBLES"/>
    <s v="TRANSACCIONES DEL DIA 08/27/2018SPYRAL - GESTION ADMINISTRATIVA"/>
    <n v="41.08"/>
    <n v="0"/>
    <s v="NEGOCIOS"/>
    <x v="4"/>
  </r>
  <r>
    <n v="91"/>
    <d v="2018-09-07T00:00:00"/>
    <x v="4"/>
    <x v="4"/>
    <x v="0"/>
    <s v="ATENCION A CLIENTES"/>
    <s v="GASTOS NO DEDUCIBLES"/>
    <s v="TRANSACCIONES DEL DIA 09/07/2018SPYRAL - GESTION ADMINISTRATIVA"/>
    <n v="54.2"/>
    <n v="0"/>
    <s v="NEGOCIOS"/>
    <x v="4"/>
  </r>
  <r>
    <n v="91"/>
    <d v="2018-09-08T00:00:00"/>
    <x v="4"/>
    <x v="4"/>
    <x v="0"/>
    <s v="ATENCION A CLIENTES"/>
    <s v="GASTOS NO DEDUCIBLES"/>
    <s v="TRANSACCIONES DEL DIA 09/08/2018SPYRAL - GESTION ADMINISTRATIVA"/>
    <n v="81.099999999999994"/>
    <n v="0"/>
    <s v="NEGOCIOS"/>
    <x v="4"/>
  </r>
  <r>
    <n v="91"/>
    <d v="2018-10-24T00:00:00"/>
    <x v="0"/>
    <x v="0"/>
    <x v="0"/>
    <s v="ATENCION A CLIENTES"/>
    <s v="GASTOS NO DEDUCIBLES"/>
    <s v="TRANSACCIONES DEL DIA 10/24/2018SPYRAL - GESTION ADMINISTRATIVA"/>
    <n v="25"/>
    <n v="0"/>
    <s v="NEGOCIOS"/>
    <x v="4"/>
  </r>
  <r>
    <n v="91"/>
    <d v="2018-11-12T00:00:00"/>
    <x v="5"/>
    <x v="5"/>
    <x v="0"/>
    <s v="ATENCION A CLIENTES"/>
    <s v="GASTOS NO DEDUCIBLES"/>
    <s v="TRANSACCIONES DEL DIA 11/12/2018SPYRAL - GESTION ADMINISTRATIVA"/>
    <n v="54.66"/>
    <n v="0"/>
    <s v="NEGOCIOS"/>
    <x v="4"/>
  </r>
  <r>
    <n v="91"/>
    <d v="2018-12-04T00:00:00"/>
    <x v="1"/>
    <x v="1"/>
    <x v="0"/>
    <s v="ATENCION A CLIENTES"/>
    <s v="GASTOS NO DEDUCIBLES"/>
    <s v="TRANSACCIONES DEL DIA 12/04/2018SPYRAL - GESTION ADMINISTRATIVA"/>
    <n v="282.94"/>
    <n v="0"/>
    <s v="NEGOCIOS"/>
    <x v="4"/>
  </r>
  <r>
    <n v="91"/>
    <d v="2018-12-04T00:00:00"/>
    <x v="1"/>
    <x v="1"/>
    <x v="0"/>
    <s v="ATENCION A CLIENTES"/>
    <s v="NC GASTO NO DEDUCIBLES"/>
    <s v="TRANSACCIONES DEL DIA 12/04/2018SPYRAL - GESTION ADMINISTRATIVA"/>
    <n v="80.25"/>
    <n v="0"/>
    <s v="NEGOCIOS"/>
    <x v="4"/>
  </r>
  <r>
    <n v="91"/>
    <d v="2018-12-13T00:00:00"/>
    <x v="1"/>
    <x v="1"/>
    <x v="0"/>
    <s v="ATENCION A CLIENTES"/>
    <s v="GASTOS NO DEDUCIBLES"/>
    <s v="TRANSACCIONES DEL DIA 12/13/2018SPYRAL - GESTION ADMINISTRATIVA"/>
    <n v="221.25"/>
    <n v="0"/>
    <s v="NEGOCIOS"/>
    <x v="4"/>
  </r>
  <r>
    <n v="91"/>
    <d v="2018-12-17T00:00:00"/>
    <x v="1"/>
    <x v="1"/>
    <x v="0"/>
    <s v="ATENCION A CLIENTES"/>
    <s v="GASTOS NO DEDUCIBLES"/>
    <s v="TRANSACCIONES DEL DIA 12/17/2018SPYRAL - GESTION ADMINISTRATIVA"/>
    <n v="138.66"/>
    <n v="0"/>
    <s v="NEGOCIOS"/>
    <x v="4"/>
  </r>
  <r>
    <n v="91"/>
    <d v="2018-12-20T00:00:00"/>
    <x v="1"/>
    <x v="1"/>
    <x v="0"/>
    <s v="ATENCION A CLIENTES"/>
    <s v="NC GASTO NO DEDUCIBLES"/>
    <s v="TRANSACCIONES DEL DIA 12/20/2018SPYRAL - GESTION ADMINISTRATIVA"/>
    <n v="56.5"/>
    <n v="0"/>
    <s v="NEGOCIOS"/>
    <x v="4"/>
  </r>
  <r>
    <n v="91"/>
    <d v="2018-12-26T00:00:00"/>
    <x v="1"/>
    <x v="1"/>
    <x v="0"/>
    <s v="ATENCION A CLIENTES"/>
    <s v="GASTOS NO DEDUCIBLES"/>
    <s v="TRANSACCIONES DEL DIA 12/26/2018SPYRAL - GESTION ADMINISTRATIVA"/>
    <n v="498"/>
    <n v="0"/>
    <s v="NEGOCIOS"/>
    <x v="4"/>
  </r>
  <r>
    <n v="91"/>
    <d v="2018-12-28T00:00:00"/>
    <x v="1"/>
    <x v="1"/>
    <x v="0"/>
    <s v="ATENCION A CLIENTES"/>
    <s v="GASTOS NO DEDUCIBLES"/>
    <s v="TRANSACCIONES DEL DIA 12/28/2018SPYRAL - GESTION ADMINISTRATIVA"/>
    <n v="66.86"/>
    <n v="0"/>
    <s v="NEGOCIOS"/>
    <x v="4"/>
  </r>
  <r>
    <n v="91"/>
    <d v="2018-12-31T00:00:00"/>
    <x v="1"/>
    <x v="1"/>
    <x v="0"/>
    <s v="ATENCION A CLIENTES"/>
    <s v="CIERRE DE ANIO FISCAL"/>
    <s v="CIERRE_DE_CTAS_NOMINALES"/>
    <n v="0"/>
    <n v="2262.7600000000002"/>
    <s v="NEGOCIOS"/>
    <x v="4"/>
  </r>
  <r>
    <n v="91"/>
    <d v="2018-07-05T00:00:00"/>
    <x v="6"/>
    <x v="6"/>
    <x v="0"/>
    <s v="GESTION Y CONTROL CANALES ALTERNOS"/>
    <s v="GASTOS NO DEDUCIBLES"/>
    <s v="TRANSACCIONES DEL DIA 07/05/2018SPYRAL - GESTION ADMINISTRATIVA"/>
    <n v="25"/>
    <n v="0"/>
    <s v="NEGOCIOS"/>
    <x v="4"/>
  </r>
  <r>
    <n v="91"/>
    <d v="2018-12-20T00:00:00"/>
    <x v="1"/>
    <x v="1"/>
    <x v="0"/>
    <s v="GESTION Y CONTROL CANALES ALTERNOS"/>
    <s v="NC GASTO NO DEDUCIBLES"/>
    <s v="TRANSACCIONES DEL DIA 12/20/2018SPYRAL - GESTION ADMINISTRATIVA"/>
    <n v="154.43"/>
    <n v="0"/>
    <s v="NEGOCIOS"/>
    <x v="4"/>
  </r>
  <r>
    <n v="91"/>
    <d v="2018-12-24T00:00:00"/>
    <x v="1"/>
    <x v="1"/>
    <x v="0"/>
    <s v="GESTION Y CONTROL CANALES ALTERNOS"/>
    <s v="NC GASTO NO DEDUCIBLES"/>
    <s v="TRANSACCIONES DEL DIA 12/24/2018SPYRAL - GESTION ADMINISTRATIVA"/>
    <n v="475"/>
    <n v="0"/>
    <s v="NEGOCIOS"/>
    <x v="4"/>
  </r>
  <r>
    <n v="91"/>
    <d v="2018-12-27T00:00:00"/>
    <x v="1"/>
    <x v="1"/>
    <x v="0"/>
    <s v="GESTION Y CONTROL CANALES ALTERNOS"/>
    <s v="NC GASTO NO DEDUCIBLES"/>
    <s v="TRANSACCIONES DEL DIA 12/27/2018SPYRAL - GESTION ADMINISTRATIVA"/>
    <n v="101.26"/>
    <n v="0"/>
    <s v="NEGOCIOS"/>
    <x v="4"/>
  </r>
  <r>
    <n v="91"/>
    <d v="2018-12-31T00:00:00"/>
    <x v="1"/>
    <x v="1"/>
    <x v="0"/>
    <s v="GESTION Y CONTROL CANALES ALTERNOS"/>
    <s v="CIERRE DE ANIO FISCAL"/>
    <s v="CIERRE_DE_CTAS_NOMINALES"/>
    <n v="0"/>
    <n v="1250.5"/>
    <s v="NEGOCIOS"/>
    <x v="4"/>
  </r>
  <r>
    <n v="91"/>
    <d v="2018-06-06T00:00:00"/>
    <x v="2"/>
    <x v="2"/>
    <x v="0"/>
    <s v="DESARROLLO DE PRODUCTOS"/>
    <s v="GASTOS NO DEDUCIBLES"/>
    <s v="TRANSACCIONES DEL DIA 06/06/2018SPYRAL - GESTION ADMINISTRATIVA"/>
    <n v="62.6"/>
    <n v="0"/>
    <s v="NEGOCIOS"/>
    <x v="4"/>
  </r>
  <r>
    <n v="91"/>
    <d v="2018-06-26T00:00:00"/>
    <x v="2"/>
    <x v="2"/>
    <x v="0"/>
    <s v="DESARROLLO DE PRODUCTOS"/>
    <s v="GASTOS NO DEDUCIBLES"/>
    <s v="TRANSACCIONES DEL DIA 06/26/2018SPYRAL - GESTION ADMINISTRATIVA"/>
    <n v="75.900000000000006"/>
    <n v="0"/>
    <s v="NEGOCIOS"/>
    <x v="4"/>
  </r>
  <r>
    <n v="91"/>
    <d v="2018-06-27T00:00:00"/>
    <x v="2"/>
    <x v="2"/>
    <x v="0"/>
    <s v="DESARROLLO DE PRODUCTOS"/>
    <s v="GASTOS NO DEDUCIBLES"/>
    <s v="TRANSACCIONES DEL DIA 06/27/2018SPYRAL - GESTION ADMINISTRATIVA"/>
    <n v="67.5"/>
    <n v="0"/>
    <s v="NEGOCIOS"/>
    <x v="4"/>
  </r>
  <r>
    <n v="91"/>
    <d v="2018-06-28T00:00:00"/>
    <x v="2"/>
    <x v="2"/>
    <x v="0"/>
    <s v="DESARROLLO DE PRODUCTOS"/>
    <s v="GASTOS NO DEDUCIBLES"/>
    <s v="TRANSACCIONES DEL DIA 06/28/2018SPYRAL - GESTION ADMINISTRATIVA"/>
    <n v="70"/>
    <n v="0"/>
    <s v="NEGOCIOS"/>
    <x v="4"/>
  </r>
  <r>
    <n v="91"/>
    <d v="2018-07-30T00:00:00"/>
    <x v="6"/>
    <x v="6"/>
    <x v="0"/>
    <s v="DESARROLLO DE PRODUCTOS"/>
    <s v="GASTOS NO DEDUCIBLES"/>
    <s v="TRANSACCIONES DEL DIA 07/30/2018SPYRAL - GESTION ADMINISTRATIVA"/>
    <n v="30"/>
    <n v="0"/>
    <s v="NEGOCIOS"/>
    <x v="4"/>
  </r>
  <r>
    <n v="91"/>
    <d v="2018-08-08T00:00:00"/>
    <x v="3"/>
    <x v="3"/>
    <x v="0"/>
    <s v="DESARROLLO DE PRODUCTOS"/>
    <s v="GASTOS NO DEDUCIBLES"/>
    <s v="TRANSACCIONES DEL DIA 08/08/2018SPYRAL - GESTION ADMINISTRATIVA"/>
    <n v="7696.4"/>
    <n v="0"/>
    <s v="NEGOCIOS"/>
    <x v="4"/>
  </r>
  <r>
    <n v="91"/>
    <d v="2018-09-11T00:00:00"/>
    <x v="4"/>
    <x v="4"/>
    <x v="0"/>
    <s v="DESARROLLO DE PRODUCTOS"/>
    <s v="GASTOS NO DEDUCIBLES"/>
    <s v="TRANSACCIONES DEL DIA 09/11/2018SPYRAL - GESTION ADMINISTRATIVA"/>
    <n v="35"/>
    <n v="0"/>
    <s v="NEGOCIOS"/>
    <x v="4"/>
  </r>
  <r>
    <n v="91"/>
    <d v="2018-09-25T00:00:00"/>
    <x v="4"/>
    <x v="4"/>
    <x v="0"/>
    <s v="DESARROLLO DE PRODUCTOS"/>
    <s v="GASTOS NO DEDUCIBLES"/>
    <s v="TRANSACCIONES DEL DIA 09/25/2018SPYRAL - GESTION ADMINISTRATIVA"/>
    <n v="26"/>
    <n v="0"/>
    <s v="NEGOCIOS"/>
    <x v="4"/>
  </r>
  <r>
    <n v="91"/>
    <d v="2018-10-05T00:00:00"/>
    <x v="0"/>
    <x v="0"/>
    <x v="0"/>
    <s v="DESARROLLO DE PRODUCTOS"/>
    <s v="GASTOS NO DEDUCIBLES"/>
    <s v="TRANSACCIONES DEL DIA 10/05/2018SPYRAL - GESTION ADMINISTRATIVA"/>
    <n v="22.7"/>
    <n v="0"/>
    <s v="NEGOCIOS"/>
    <x v="4"/>
  </r>
  <r>
    <n v="91"/>
    <d v="2018-10-11T00:00:00"/>
    <x v="0"/>
    <x v="0"/>
    <x v="0"/>
    <s v="DESARROLLO DE PRODUCTOS"/>
    <s v="GASTOS NO DEDUCIBLES"/>
    <s v="TRANSACCIONES DEL DIA 10/11/2018SPYRAL - GESTION ADMINISTRATIVA"/>
    <n v="136"/>
    <n v="0"/>
    <s v="NEGOCIOS"/>
    <x v="4"/>
  </r>
  <r>
    <n v="91"/>
    <d v="2018-11-23T00:00:00"/>
    <x v="5"/>
    <x v="5"/>
    <x v="0"/>
    <s v="DESARROLLO DE PRODUCTOS"/>
    <s v="GASTOS NO DEDUCIBLES"/>
    <s v="TRANSACCIONES DEL DIA 11/23/2018SPYRAL - GESTION ADMINISTRATIVA"/>
    <n v="140.19999999999999"/>
    <n v="0"/>
    <s v="NEGOCIOS"/>
    <x v="4"/>
  </r>
  <r>
    <n v="91"/>
    <d v="2018-11-24T00:00:00"/>
    <x v="5"/>
    <x v="5"/>
    <x v="0"/>
    <s v="DESARROLLO DE PRODUCTOS"/>
    <s v="GASTOS NO DEDUCIBLES"/>
    <s v="TRANSACCIONES DEL DIA 11/24/2018SPYRAL - GESTION ADMINISTRATIVA"/>
    <n v="146.9"/>
    <n v="0"/>
    <s v="NEGOCIOS"/>
    <x v="4"/>
  </r>
  <r>
    <n v="91"/>
    <d v="2018-12-31T00:00:00"/>
    <x v="1"/>
    <x v="1"/>
    <x v="0"/>
    <s v="DESARROLLO DE PRODUCTOS"/>
    <s v="CIERRE DE ANIO FISCAL"/>
    <s v="CIERRE_DE_CTAS_NOMINALES"/>
    <n v="0"/>
    <n v="8748.9599999999991"/>
    <s v="NEGOCIOS"/>
    <x v="4"/>
  </r>
  <r>
    <n v="91"/>
    <d v="2018-09-13T00:00:00"/>
    <x v="4"/>
    <x v="4"/>
    <x v="0"/>
    <s v="VENTAS CONSUMO"/>
    <s v="GASTOS NO DEDUCIBLES"/>
    <s v="TRANSACCIONES DEL DIA 09/13/2018SPYRAL - GESTION ADMINISTRATIVA"/>
    <n v="99.47"/>
    <n v="0"/>
    <s v="NEGOCIOS"/>
    <x v="4"/>
  </r>
  <r>
    <n v="91"/>
    <d v="2018-11-26T00:00:00"/>
    <x v="5"/>
    <x v="5"/>
    <x v="0"/>
    <s v="VENTAS CONSUMO"/>
    <s v="GASTOS NO DEDUCIBLES"/>
    <s v="TRANSACCIONES DEL DIA 11/26/2018SPYRAL - GESTION ADMINISTRATIVA"/>
    <n v="115.5"/>
    <n v="0"/>
    <s v="NEGOCIOS"/>
    <x v="4"/>
  </r>
  <r>
    <n v="91"/>
    <d v="2018-12-14T00:00:00"/>
    <x v="1"/>
    <x v="1"/>
    <x v="0"/>
    <s v="VENTAS CONSUMO"/>
    <s v="NC GASTO NO DEDUCIBLES"/>
    <s v="TRANSACCIONES DEL DIA 12/14/2018SPYRAL - GESTION ADMINISTRATIVA"/>
    <n v="21.98"/>
    <n v="0"/>
    <s v="NEGOCIOS"/>
    <x v="4"/>
  </r>
  <r>
    <n v="91"/>
    <d v="2018-12-21T00:00:00"/>
    <x v="1"/>
    <x v="1"/>
    <x v="0"/>
    <s v="VENTAS CONSUMO"/>
    <s v="NC GASTO NO DEDUCIBLES"/>
    <s v="TRANSACCIONES DEL DIA 12/21/2018SPYRAL - GESTION ADMINISTRATIVA"/>
    <n v="555.79999999999995"/>
    <n v="0"/>
    <s v="NEGOCIOS"/>
    <x v="4"/>
  </r>
  <r>
    <n v="91"/>
    <d v="2018-12-24T00:00:00"/>
    <x v="1"/>
    <x v="1"/>
    <x v="0"/>
    <s v="VENTAS CONSUMO"/>
    <s v="NC GASTO NO DEDUCIBLES"/>
    <s v="TRANSACCIONES DEL DIA 12/24/2018SPYRAL - GESTION ADMINISTRATIVA"/>
    <n v="1008.31"/>
    <n v="0"/>
    <s v="NEGOCIOS"/>
    <x v="4"/>
  </r>
  <r>
    <n v="91"/>
    <d v="2018-12-28T00:00:00"/>
    <x v="1"/>
    <x v="1"/>
    <x v="0"/>
    <s v="VENTAS CONSUMO"/>
    <s v="GASTOS NO DEDUCIBLES"/>
    <s v="TRANSACCIONES DEL DIA 12/28/2018SPYRAL - GESTION ADMINISTRATIVA"/>
    <n v="70"/>
    <n v="0"/>
    <s v="NEGOCIOS"/>
    <x v="4"/>
  </r>
  <r>
    <n v="91"/>
    <d v="2018-12-31T00:00:00"/>
    <x v="1"/>
    <x v="1"/>
    <x v="0"/>
    <s v="VENTAS CONSUMO"/>
    <s v="CIERRE DE ANIO FISCAL"/>
    <s v="CIERRE_DE_CTAS_NOMINALES"/>
    <n v="0"/>
    <n v="4787.0600000000004"/>
    <s v="NEGOCIOS"/>
    <x v="4"/>
  </r>
  <r>
    <n v="91"/>
    <d v="2018-06-20T00:00:00"/>
    <x v="2"/>
    <x v="2"/>
    <x v="0"/>
    <s v="FUERZAS DE VENTAS PANAMA"/>
    <s v="GASTOS NO DEDUCIBLES"/>
    <s v="TRANSACCIONES DEL DIA 06/20/2018SPYRAL - GESTION ADMINISTRATIVA"/>
    <n v="30.53"/>
    <n v="0"/>
    <s v="NEGOCIOS"/>
    <x v="4"/>
  </r>
  <r>
    <n v="91"/>
    <d v="2018-07-16T00:00:00"/>
    <x v="6"/>
    <x v="6"/>
    <x v="0"/>
    <s v="FUERZAS DE VENTAS PANAMA"/>
    <s v="GASTOS NO DEDUCIBLES"/>
    <s v="TRANSACCIONES DEL DIA 07/16/2018SPYRAL - GESTION ADMINISTRATIVA"/>
    <n v="22.75"/>
    <n v="0"/>
    <s v="NEGOCIOS"/>
    <x v="4"/>
  </r>
  <r>
    <n v="91"/>
    <d v="2018-08-09T00:00:00"/>
    <x v="3"/>
    <x v="3"/>
    <x v="0"/>
    <s v="FUERZAS DE VENTAS PANAMA"/>
    <s v="NC GASTO NO DEDUCIBLES"/>
    <s v="TRANSACCIONES DEL DIA 08/09/2018SPYRAL - GESTION ADMINISTRATIVA"/>
    <n v="436.59"/>
    <n v="0"/>
    <s v="NEGOCIOS"/>
    <x v="4"/>
  </r>
  <r>
    <n v="91"/>
    <d v="2018-08-15T00:00:00"/>
    <x v="3"/>
    <x v="3"/>
    <x v="0"/>
    <s v="FUERZAS DE VENTAS PANAMA"/>
    <s v="GASTOS NO DEDUCIBLES"/>
    <s v="TRANSACCIONES DEL DIA 08/15/2018SPYRAL - GESTION ADMINISTRATIVA"/>
    <n v="40"/>
    <n v="0"/>
    <s v="NEGOCIOS"/>
    <x v="4"/>
  </r>
  <r>
    <n v="91"/>
    <d v="2018-09-05T00:00:00"/>
    <x v="4"/>
    <x v="4"/>
    <x v="0"/>
    <s v="FUERZAS DE VENTAS PANAMA"/>
    <s v="GASTOS NO DEDUCIBLES"/>
    <s v="TRANSACCIONES DEL DIA 09/05/2018SPYRAL - GESTION ADMINISTRATIVA"/>
    <n v="22"/>
    <n v="0"/>
    <s v="NEGOCIOS"/>
    <x v="4"/>
  </r>
  <r>
    <n v="91"/>
    <d v="2018-09-06T00:00:00"/>
    <x v="4"/>
    <x v="4"/>
    <x v="0"/>
    <s v="FUERZAS DE VENTAS PANAMA"/>
    <s v="GASTOS NO DEDUCIBLES"/>
    <s v="TRANSACCIONES DEL DIA 09/06/2018SPYRAL - GESTION ADMINISTRATIVA"/>
    <n v="128"/>
    <n v="0"/>
    <s v="NEGOCIOS"/>
    <x v="4"/>
  </r>
  <r>
    <n v="91"/>
    <d v="2018-09-08T00:00:00"/>
    <x v="4"/>
    <x v="4"/>
    <x v="0"/>
    <s v="FUERZAS DE VENTAS PANAMA"/>
    <s v="GASTOS NO DEDUCIBLES"/>
    <s v="TRANSACCIONES DEL DIA 09/08/2018SPYRAL - GESTION ADMINISTRATIVA"/>
    <n v="64.55"/>
    <n v="0"/>
    <s v="NEGOCIOS"/>
    <x v="4"/>
  </r>
  <r>
    <n v="91"/>
    <d v="2018-09-22T00:00:00"/>
    <x v="4"/>
    <x v="4"/>
    <x v="0"/>
    <s v="FUERZAS DE VENTAS PANAMA"/>
    <s v="GASTOS NO DEDUCIBLES"/>
    <s v="TRANSACCIONES DEL DIA 09/22/2018SPYRAL - GESTION ADMINISTRATIVA"/>
    <n v="44.62"/>
    <n v="0"/>
    <s v="NEGOCIOS"/>
    <x v="4"/>
  </r>
  <r>
    <n v="91"/>
    <d v="2018-09-26T00:00:00"/>
    <x v="4"/>
    <x v="4"/>
    <x v="0"/>
    <s v="FUERZAS DE VENTAS PANAMA"/>
    <s v="GASTOS NO DEDUCIBLES"/>
    <s v="TRANSACCIONES DEL DIA 09/26/2018SPYRAL - GESTION ADMINISTRATIVA"/>
    <n v="99.89"/>
    <n v="0"/>
    <s v="NEGOCIOS"/>
    <x v="4"/>
  </r>
  <r>
    <n v="91"/>
    <d v="2018-09-27T00:00:00"/>
    <x v="4"/>
    <x v="4"/>
    <x v="0"/>
    <s v="FUERZAS DE VENTAS PANAMA"/>
    <s v="GASTOS NO DEDUCIBLES"/>
    <s v="TRANSACCIONES DEL DIA 09/27/2018SPYRAL - GESTION ADMINISTRATIVA"/>
    <n v="17.28"/>
    <n v="0"/>
    <s v="NEGOCIOS"/>
    <x v="4"/>
  </r>
  <r>
    <n v="91"/>
    <d v="2018-10-01T00:00:00"/>
    <x v="0"/>
    <x v="0"/>
    <x v="0"/>
    <s v="FUERZAS DE VENTAS PANAMA"/>
    <s v="GASTOS NO DEDUCIBLES"/>
    <s v="TRANSACCIONES DEL DIA 10/01/2018SPYRAL - GESTION ADMINISTRATIVA"/>
    <n v="24.5"/>
    <n v="0"/>
    <s v="NEGOCIOS"/>
    <x v="4"/>
  </r>
  <r>
    <n v="91"/>
    <d v="2018-10-04T00:00:00"/>
    <x v="0"/>
    <x v="0"/>
    <x v="0"/>
    <s v="FUERZAS DE VENTAS PANAMA"/>
    <s v="GASTOS NO DEDUCIBLES"/>
    <s v="TRANSACCIONES DEL DIA 10/04/2018SPYRAL - GESTION ADMINISTRATIVA"/>
    <n v="15.75"/>
    <n v="0"/>
    <s v="NEGOCIOS"/>
    <x v="4"/>
  </r>
  <r>
    <n v="91"/>
    <d v="2018-11-01T00:00:00"/>
    <x v="5"/>
    <x v="5"/>
    <x v="0"/>
    <s v="FUERZAS DE VENTAS PANAMA"/>
    <s v="GASTOS NO DEDUCIBLES"/>
    <s v="TRANSACCIONES DEL DIA 11/01/2018SPYRAL - GESTION ADMINISTRATIVA"/>
    <n v="64"/>
    <n v="0"/>
    <s v="NEGOCIOS"/>
    <x v="4"/>
  </r>
  <r>
    <n v="91"/>
    <d v="2018-11-13T00:00:00"/>
    <x v="5"/>
    <x v="5"/>
    <x v="0"/>
    <s v="FUERZAS DE VENTAS PANAMA"/>
    <s v="NC GASTO NO DEDUCIBLES"/>
    <s v="TRANSACCIONES DEL DIA 11/13/2018SPYRAL - GESTION ADMINISTRATIVA"/>
    <n v="351.69"/>
    <n v="0"/>
    <s v="NEGOCIOS"/>
    <x v="4"/>
  </r>
  <r>
    <n v="91"/>
    <d v="2018-12-12T00:00:00"/>
    <x v="1"/>
    <x v="1"/>
    <x v="0"/>
    <s v="FUERZAS DE VENTAS PANAMA"/>
    <s v="GASTOS NO DEDUCIBLES"/>
    <s v="TRANSACCIONES DEL DIA 12/12/2018SPYRAL - GESTION ADMINISTRATIVA"/>
    <n v="99.43"/>
    <n v="0"/>
    <s v="NEGOCIOS"/>
    <x v="4"/>
  </r>
  <r>
    <n v="91"/>
    <d v="2018-12-14T00:00:00"/>
    <x v="1"/>
    <x v="1"/>
    <x v="0"/>
    <s v="FUERZAS DE VENTAS PANAMA"/>
    <s v="NC GASTO NO DEDUCIBLES"/>
    <s v="TRANSACCIONES DEL DIA 12/14/2018SPYRAL - GESTION ADMINISTRATIVA"/>
    <n v="1329.68"/>
    <n v="0"/>
    <s v="NEGOCIOS"/>
    <x v="4"/>
  </r>
  <r>
    <n v="91"/>
    <d v="2018-12-24T00:00:00"/>
    <x v="1"/>
    <x v="1"/>
    <x v="0"/>
    <s v="FUERZAS DE VENTAS PANAMA"/>
    <s v="GASTOS NO DEDUCIBLES"/>
    <s v="TRANSACCIONES DEL DIA 12/24/2018SPYRAL - GESTION ADMINISTRATIVA"/>
    <n v="362.5"/>
    <n v="0"/>
    <s v="NEGOCIOS"/>
    <x v="4"/>
  </r>
  <r>
    <n v="91"/>
    <d v="2018-12-24T00:00:00"/>
    <x v="1"/>
    <x v="1"/>
    <x v="0"/>
    <s v="FUERZAS DE VENTAS PANAMA"/>
    <s v="NC GASTO NO DEDUCIBLES"/>
    <s v="TRANSACCIONES DEL DIA 12/24/2018SPYRAL - GESTION ADMINISTRATIVA"/>
    <n v="113.14"/>
    <n v="0"/>
    <s v="NEGOCIOS"/>
    <x v="4"/>
  </r>
  <r>
    <n v="91"/>
    <d v="2018-12-26T00:00:00"/>
    <x v="1"/>
    <x v="1"/>
    <x v="0"/>
    <s v="FUERZAS DE VENTAS PANAMA"/>
    <s v="NC GASTO NO DEDUCIBLES"/>
    <s v="TRANSACCIONES DEL DIA 12/26/2018SPYRAL - GESTION ADMINISTRATIVA"/>
    <n v="826.3"/>
    <n v="0"/>
    <s v="NEGOCIOS"/>
    <x v="4"/>
  </r>
  <r>
    <n v="91"/>
    <d v="2018-12-28T00:00:00"/>
    <x v="1"/>
    <x v="1"/>
    <x v="0"/>
    <s v="FUERZAS DE VENTAS PANAMA"/>
    <s v="GASTOS NO DEDUCIBLES"/>
    <s v="TRANSACCIONES DEL DIA 12/28/2018SPYRAL - GESTION ADMINISTRATIVA"/>
    <n v="474"/>
    <n v="0"/>
    <s v="NEGOCIOS"/>
    <x v="4"/>
  </r>
  <r>
    <n v="91"/>
    <d v="2018-12-31T00:00:00"/>
    <x v="1"/>
    <x v="1"/>
    <x v="0"/>
    <s v="FUERZAS DE VENTAS PANAMA"/>
    <s v="CIERRE DE ANIO FISCAL"/>
    <s v="CIERRE_DE_CTAS_NOMINALES"/>
    <n v="0"/>
    <n v="5238.29"/>
    <s v="NEGOCIOS"/>
    <x v="4"/>
  </r>
  <r>
    <n v="91"/>
    <d v="2018-11-09T00:00:00"/>
    <x v="5"/>
    <x v="5"/>
    <x v="0"/>
    <s v="FUERZA DE VENTAS AUTOS"/>
    <s v="GASTOS NO DEDUCIBLES"/>
    <s v="TRANSACCIONES DEL DIA 11/09/2018SPYRAL - GESTION ADMINISTRATIVA"/>
    <n v="184.87"/>
    <n v="0"/>
    <s v="NEGOCIOS"/>
    <x v="4"/>
  </r>
  <r>
    <n v="91"/>
    <d v="2018-12-19T00:00:00"/>
    <x v="1"/>
    <x v="1"/>
    <x v="0"/>
    <s v="FUERZA DE VENTAS AUTOS"/>
    <s v="GASTOS NO DEDUCIBLES"/>
    <s v="TRANSACCIONES DEL DIA 12/19/2018SPYRAL - GESTION ADMINISTRATIVA"/>
    <n v="144"/>
    <n v="0"/>
    <s v="NEGOCIOS"/>
    <x v="4"/>
  </r>
  <r>
    <n v="91"/>
    <d v="2018-12-28T00:00:00"/>
    <x v="1"/>
    <x v="1"/>
    <x v="0"/>
    <s v="FUERZA DE VENTAS AUTOS"/>
    <s v="GASTOS NO DEDUCIBLES"/>
    <s v="TRANSACCIONES DEL DIA 12/28/2018SPYRAL - GESTION ADMINISTRATIVA"/>
    <n v="84"/>
    <n v="0"/>
    <s v="NEGOCIOS"/>
    <x v="4"/>
  </r>
  <r>
    <n v="91"/>
    <d v="2018-12-31T00:00:00"/>
    <x v="1"/>
    <x v="1"/>
    <x v="0"/>
    <s v="FUERZA DE VENTAS AUTOS"/>
    <s v="CIERRE DE ANIO FISCAL"/>
    <s v="CIERRE_DE_CTAS_NOMINALES"/>
    <n v="0"/>
    <n v="547.37"/>
    <s v="NEGOCIOS"/>
    <x v="4"/>
  </r>
  <r>
    <n v="91"/>
    <d v="2018-06-28T00:00:00"/>
    <x v="2"/>
    <x v="2"/>
    <x v="0"/>
    <s v="SEGMENTO DE NEGOCIOS"/>
    <s v="GASTOS NO DEDUCIBLES"/>
    <s v="TRANSACCIONES DEL DIA 06/28/2018SPYRAL - GESTION ADMINISTRATIVA"/>
    <n v="30"/>
    <n v="0"/>
    <s v="NEGOCIOS"/>
    <x v="4"/>
  </r>
  <r>
    <n v="91"/>
    <d v="2018-07-12T00:00:00"/>
    <x v="6"/>
    <x v="6"/>
    <x v="0"/>
    <s v="SEGMENTO DE NEGOCIOS"/>
    <s v="GASTOS NO DEDUCIBLES"/>
    <s v="TRANSACCIONES DEL DIA 07/12/2018SPYRAL - GESTION ADMINISTRATIVA"/>
    <n v="30"/>
    <n v="0"/>
    <s v="NEGOCIOS"/>
    <x v="4"/>
  </r>
  <r>
    <n v="91"/>
    <d v="2018-09-08T00:00:00"/>
    <x v="4"/>
    <x v="4"/>
    <x v="0"/>
    <s v="SEGMENTO DE NEGOCIOS"/>
    <s v="GASTOS NO DEDUCIBLES"/>
    <s v="TRANSACCIONES DEL DIA 09/08/2018SPYRAL - GESTION ADMINISTRATIVA"/>
    <n v="29.4"/>
    <n v="0"/>
    <s v="NEGOCIOS"/>
    <x v="4"/>
  </r>
  <r>
    <n v="91"/>
    <d v="2018-10-02T00:00:00"/>
    <x v="0"/>
    <x v="0"/>
    <x v="0"/>
    <s v="SEGMENTO DE NEGOCIOS"/>
    <s v="NC GASTO NO DEDUCIBLES"/>
    <s v="TRANSACCIONES DEL DIA 10/02/2018SPYRAL - GESTION ADMINISTRATIVA"/>
    <n v="32.049999999999997"/>
    <n v="0"/>
    <s v="NEGOCIOS"/>
    <x v="4"/>
  </r>
  <r>
    <n v="91"/>
    <d v="2018-10-12T00:00:00"/>
    <x v="0"/>
    <x v="0"/>
    <x v="0"/>
    <s v="SEGMENTO DE NEGOCIOS"/>
    <s v="GASTOS NO DEDUCIBLES"/>
    <s v="TRANSACCIONES DEL DIA 10/12/2018SPYRAL - GESTION ADMINISTRATIVA"/>
    <n v="32.97"/>
    <n v="0"/>
    <s v="NEGOCIOS"/>
    <x v="4"/>
  </r>
  <r>
    <n v="91"/>
    <d v="2018-10-17T00:00:00"/>
    <x v="0"/>
    <x v="0"/>
    <x v="0"/>
    <s v="SEGMENTO DE NEGOCIOS"/>
    <s v="GASTOS NO DEDUCIBLES"/>
    <s v="TRANSACCIONES DEL DIA 10/17/2018SPYRAL - GESTION ADMINISTRATIVA"/>
    <n v="7.06"/>
    <n v="0"/>
    <s v="NEGOCIOS"/>
    <x v="4"/>
  </r>
  <r>
    <n v="91"/>
    <d v="2018-11-06T00:00:00"/>
    <x v="5"/>
    <x v="5"/>
    <x v="0"/>
    <s v="SEGMENTO DE NEGOCIOS"/>
    <s v="NC GASTO NO DEDUCIBLES"/>
    <s v="TRANSACCIONES DEL DIA 11/06/2018SPYRAL - GESTION ADMINISTRATIVA"/>
    <n v="15.95"/>
    <n v="0"/>
    <s v="NEGOCIOS"/>
    <x v="4"/>
  </r>
  <r>
    <n v="91"/>
    <d v="2018-12-18T00:00:00"/>
    <x v="1"/>
    <x v="1"/>
    <x v="0"/>
    <s v="SEGMENTO DE NEGOCIOS"/>
    <s v="GASTOS NO DEDUCIBLES"/>
    <s v="TRANSACCIONES DEL DIA 12/18/2018SPYRAL - GESTION ADMINISTRATIVA"/>
    <n v="30"/>
    <n v="0"/>
    <s v="NEGOCIOS"/>
    <x v="4"/>
  </r>
  <r>
    <n v="91"/>
    <d v="2018-12-27T00:00:00"/>
    <x v="1"/>
    <x v="1"/>
    <x v="0"/>
    <s v="SEGMENTO DE NEGOCIOS"/>
    <s v="NC GASTO NO DEDUCIBLES"/>
    <s v="TRANSACCIONES DEL DIA 12/27/2018SPYRAL - GESTION ADMINISTRATIVA"/>
    <n v="245"/>
    <n v="0"/>
    <s v="NEGOCIOS"/>
    <x v="4"/>
  </r>
  <r>
    <n v="91"/>
    <d v="2018-12-31T00:00:00"/>
    <x v="1"/>
    <x v="1"/>
    <x v="0"/>
    <s v="SEGMENTO DE NEGOCIOS"/>
    <s v="CIERRE DE ANIO FISCAL"/>
    <s v="CIERRE_DE_CTAS_NOMINALES"/>
    <n v="0"/>
    <n v="772.87"/>
    <s v="NEGOCIOS"/>
    <x v="4"/>
  </r>
  <r>
    <n v="91"/>
    <d v="2018-10-17T00:00:00"/>
    <x v="0"/>
    <x v="0"/>
    <x v="0"/>
    <s v="BANCA PRIVADA"/>
    <s v="GASTOS NO DEDUCIBLES"/>
    <s v="TRANSACCIONES DEL DIA 10/17/2018SPYRAL - GESTION ADMINISTRATIVA"/>
    <n v="160.5"/>
    <n v="0"/>
    <s v="NEGOCIOS"/>
    <x v="4"/>
  </r>
  <r>
    <n v="91"/>
    <d v="2018-12-12T00:00:00"/>
    <x v="1"/>
    <x v="1"/>
    <x v="0"/>
    <s v="BANCA PRIVADA"/>
    <s v="GASTOS NO DEDUCIBLES"/>
    <s v="TRANSACCIONES DEL DIA 12/12/2018SPYRAL - GESTION ADMINISTRATIVA"/>
    <n v="70"/>
    <n v="0"/>
    <s v="NEGOCIOS"/>
    <x v="4"/>
  </r>
  <r>
    <n v="91"/>
    <d v="2018-12-20T00:00:00"/>
    <x v="1"/>
    <x v="1"/>
    <x v="0"/>
    <s v="BANCA PRIVADA"/>
    <s v="NC GASTO NO DEDUCIBLES"/>
    <s v="TRANSACCIONES DEL DIA 12/20/2018SPYRAL - GESTION ADMINISTRATIVA"/>
    <n v="2200"/>
    <n v="0"/>
    <s v="NEGOCIOS"/>
    <x v="4"/>
  </r>
  <r>
    <n v="91"/>
    <d v="2018-12-27T00:00:00"/>
    <x v="1"/>
    <x v="1"/>
    <x v="0"/>
    <s v="BANCA PRIVADA"/>
    <s v="NC GASTO NO DEDUCIBLES"/>
    <s v="TRANSACCIONES DEL DIA 12/27/2018SPYRAL - GESTION ADMINISTRATIVA"/>
    <n v="363.13"/>
    <n v="0"/>
    <s v="NEGOCIOS"/>
    <x v="4"/>
  </r>
  <r>
    <n v="91"/>
    <d v="2018-12-27T00:00:00"/>
    <x v="1"/>
    <x v="1"/>
    <x v="0"/>
    <s v="BANCA PRIVADA"/>
    <s v="GASTOS NO DEDUCIBLES"/>
    <s v="TRANSACCIONES DEL DIA 12/27/2018SPYRAL - GESTION ADMINISTRATIVA"/>
    <n v="86.5"/>
    <n v="0"/>
    <s v="NEGOCIOS"/>
    <x v="4"/>
  </r>
  <r>
    <n v="91"/>
    <d v="2018-12-31T00:00:00"/>
    <x v="1"/>
    <x v="1"/>
    <x v="0"/>
    <s v="BANCA PRIVADA"/>
    <s v="CIERRE DE ANIO FISCAL"/>
    <s v="CIERRE_DE_CTAS_NOMINALES"/>
    <n v="0"/>
    <n v="2880.13"/>
    <s v="NEGOCIOS"/>
    <x v="4"/>
  </r>
  <r>
    <n v="91"/>
    <d v="2018-12-12T00:00:00"/>
    <x v="1"/>
    <x v="1"/>
    <x v="0"/>
    <s v="BANCA COMERCIAL"/>
    <s v="NC GASTO NO DEDUCIBLES"/>
    <s v="TRANSACCIONES DEL DIA 12/12/2018SPYRAL - GESTION ADMINISTRATIVA"/>
    <n v="2693.42"/>
    <n v="0"/>
    <s v="NEGOCIOS"/>
    <x v="4"/>
  </r>
  <r>
    <n v="91"/>
    <d v="2018-12-31T00:00:00"/>
    <x v="1"/>
    <x v="1"/>
    <x v="0"/>
    <s v="BANCA COMERCIAL"/>
    <s v="CIERRE DE ANIO FISCAL"/>
    <s v="CIERRE_DE_CTAS_NOMINALES"/>
    <n v="0"/>
    <n v="2918.42"/>
    <s v="NEGOCIOS"/>
    <x v="4"/>
  </r>
  <r>
    <n v="91"/>
    <d v="2018-06-15T00:00:00"/>
    <x v="2"/>
    <x v="2"/>
    <x v="0"/>
    <s v="BANCA COMERCIAL INTERIOR"/>
    <s v="GASTOS NO DEDUCIBLES"/>
    <s v="TRANSACCIONES DEL DIA 06/15/2018SPYRAL - GESTION ADMINISTRATIVA"/>
    <n v="20"/>
    <n v="0"/>
    <s v="NEGOCIOS"/>
    <x v="4"/>
  </r>
  <r>
    <n v="91"/>
    <d v="2018-06-20T00:00:00"/>
    <x v="2"/>
    <x v="2"/>
    <x v="0"/>
    <s v="BANCA COMERCIAL INTERIOR"/>
    <s v="NC GASTO NO DEDUCIBLES"/>
    <s v="TRANSACCIONES DEL DIA 06/20/2018SPYRAL - GESTION ADMINISTRATIVA"/>
    <n v="29.85"/>
    <n v="0"/>
    <s v="NEGOCIOS"/>
    <x v="4"/>
  </r>
  <r>
    <n v="91"/>
    <d v="2018-07-12T00:00:00"/>
    <x v="6"/>
    <x v="6"/>
    <x v="0"/>
    <s v="BANCA COMERCIAL INTERIOR"/>
    <s v="NC GASTO NO DEDUCIBLES"/>
    <s v="TRANSACCIONES DEL DIA 07/12/2018SPYRAL - GESTION ADMINISTRATIVA"/>
    <n v="29.37"/>
    <n v="0"/>
    <s v="NEGOCIOS"/>
    <x v="4"/>
  </r>
  <r>
    <n v="91"/>
    <d v="2018-11-09T00:00:00"/>
    <x v="5"/>
    <x v="5"/>
    <x v="0"/>
    <s v="BANCA COMERCIAL INTERIOR"/>
    <s v="NC GASTO NO DEDUCIBLES"/>
    <s v="TRANSACCIONES DEL DIA 11/09/2018SPYRAL - GESTION ADMINISTRATIVA"/>
    <n v="64.61"/>
    <n v="0"/>
    <s v="NEGOCIOS"/>
    <x v="4"/>
  </r>
  <r>
    <n v="91"/>
    <d v="2018-12-26T00:00:00"/>
    <x v="1"/>
    <x v="1"/>
    <x v="0"/>
    <s v="BANCA COMERCIAL INTERIOR"/>
    <s v="NC GASTO NO DEDUCIBLES"/>
    <s v="TRANSACCIONES DEL DIA 12/26/2018SPYRAL - GESTION ADMINISTRATIVA"/>
    <n v="10"/>
    <n v="0"/>
    <s v="NEGOCIOS"/>
    <x v="4"/>
  </r>
  <r>
    <n v="91"/>
    <d v="2018-12-27T00:00:00"/>
    <x v="1"/>
    <x v="1"/>
    <x v="0"/>
    <s v="BANCA COMERCIAL INTERIOR"/>
    <s v="NC GASTO NO DEDUCIBLES"/>
    <s v="TRANSACCIONES DEL DIA 12/27/2018SPYRAL - GESTION ADMINISTRATIVA"/>
    <n v="319.27"/>
    <n v="0"/>
    <s v="NEGOCIOS"/>
    <x v="4"/>
  </r>
  <r>
    <n v="91"/>
    <d v="2018-12-28T00:00:00"/>
    <x v="1"/>
    <x v="1"/>
    <x v="0"/>
    <s v="BANCA COMERCIAL INTERIOR"/>
    <s v="NC GASTO NO DEDUCIBLES"/>
    <s v="TRANSACCIONES DEL DIA 12/28/2018SPYRAL - GESTION ADMINISTRATIVA"/>
    <n v="1100"/>
    <n v="0"/>
    <s v="NEGOCIOS"/>
    <x v="4"/>
  </r>
  <r>
    <n v="91"/>
    <d v="2018-12-31T00:00:00"/>
    <x v="1"/>
    <x v="1"/>
    <x v="0"/>
    <s v="BANCA COMERCIAL INTERIOR"/>
    <s v="CIERRE DE ANIO FISCAL"/>
    <s v="CIERRE_DE_CTAS_NOMINALES"/>
    <n v="0"/>
    <n v="1616.16"/>
    <s v="NEGOCIOS"/>
    <x v="4"/>
  </r>
  <r>
    <n v="91"/>
    <d v="2018-08-16T00:00:00"/>
    <x v="3"/>
    <x v="3"/>
    <x v="0"/>
    <s v="BANCA COMERCIAL PERIFERIA"/>
    <s v="GASTOS NO DEDUCIBLES"/>
    <s v="TRANSACCIONES DEL DIA 08/16/2018SPYRAL - GESTION ADMINISTRATIVA"/>
    <n v="156.84"/>
    <n v="0"/>
    <s v="NEGOCIOS"/>
    <x v="4"/>
  </r>
  <r>
    <n v="91"/>
    <d v="2018-12-31T00:00:00"/>
    <x v="1"/>
    <x v="1"/>
    <x v="0"/>
    <s v="BANCA COMERCIAL PERIFERIA"/>
    <s v="CIERRE DE ANIO FISCAL"/>
    <s v="CIERRE_DE_CTAS_NOMINALES"/>
    <n v="0"/>
    <n v="287.02"/>
    <s v="NEGOCIOS"/>
    <x v="4"/>
  </r>
  <r>
    <n v="91"/>
    <d v="2018-12-20T00:00:00"/>
    <x v="1"/>
    <x v="1"/>
    <x v="0"/>
    <s v="MERCADEO"/>
    <s v="NC GASTO NO DEDUCIBLES"/>
    <s v="TRANSACCIONES DEL DIA 12/20/2018SPYRAL - GESTION ADMINISTRATIVA"/>
    <n v="448.21"/>
    <n v="0"/>
    <s v="NEGOCIOS"/>
    <x v="4"/>
  </r>
  <r>
    <n v="91"/>
    <d v="2018-12-31T00:00:00"/>
    <x v="1"/>
    <x v="1"/>
    <x v="0"/>
    <s v="MERCADEO"/>
    <s v="CIERRE DE ANIO FISCAL"/>
    <s v="CIERRE_DE_CTAS_NOMINALES"/>
    <n v="0"/>
    <n v="1032.75"/>
    <s v="NEGOCIOS"/>
    <x v="4"/>
  </r>
  <r>
    <n v="91"/>
    <d v="2018-06-16T00:00:00"/>
    <x v="2"/>
    <x v="2"/>
    <x v="0"/>
    <s v="MERCADEO Y PUBLICIDAD"/>
    <s v="GASTOS NO DEDUCIBLES"/>
    <s v="TRANSACCIONES DEL DIA 06/16/2018SPYRAL - GESTION ADMINISTRATIVA"/>
    <n v="1020.63"/>
    <n v="0"/>
    <s v="NEGOCIOS"/>
    <x v="4"/>
  </r>
  <r>
    <n v="91"/>
    <d v="2018-09-07T00:00:00"/>
    <x v="4"/>
    <x v="4"/>
    <x v="0"/>
    <s v="MERCADEO Y PUBLICIDAD"/>
    <s v="GASTOS NO DEDUCIBLES"/>
    <s v="TRANSACCIONES DEL DIA 09/07/2018SPYRAL - GESTION ADMINISTRATIVA"/>
    <n v="1287"/>
    <n v="0"/>
    <s v="NEGOCIOS"/>
    <x v="4"/>
  </r>
  <r>
    <n v="91"/>
    <d v="2018-09-26T00:00:00"/>
    <x v="4"/>
    <x v="4"/>
    <x v="0"/>
    <s v="MERCADEO Y PUBLICIDAD"/>
    <s v="GASTOS NO DEDUCIBLES"/>
    <s v="TRANSACCIONES DEL DIA 09/26/2018SPYRAL - GESTION ADMINISTRATIVA"/>
    <n v="625"/>
    <n v="0"/>
    <s v="NEGOCIOS"/>
    <x v="4"/>
  </r>
  <r>
    <n v="91"/>
    <d v="2018-12-31T00:00:00"/>
    <x v="1"/>
    <x v="1"/>
    <x v="0"/>
    <s v="MERCADEO Y PUBLICIDAD"/>
    <s v="CIERRE DE ANIO FISCAL"/>
    <s v="CIERRE_DE_CTAS_NOMINALES"/>
    <n v="0"/>
    <n v="6997.73"/>
    <s v="NEGOCIOS"/>
    <x v="4"/>
  </r>
  <r>
    <n v="91"/>
    <d v="2018-06-13T00:00:00"/>
    <x v="2"/>
    <x v="2"/>
    <x v="0"/>
    <s v="SERVICIOS AL CLIENTE"/>
    <s v="GASTOS NO DEDUCIBLES"/>
    <s v="TRANSACCIONES DEL DIA 06/13/2018SPYRAL - GESTION ADMINISTRATIVA"/>
    <n v="44.58"/>
    <n v="0"/>
    <s v="NEGOCIOS"/>
    <x v="4"/>
  </r>
  <r>
    <n v="91"/>
    <d v="2018-10-04T00:00:00"/>
    <x v="0"/>
    <x v="0"/>
    <x v="0"/>
    <s v="SERVICIOS AL CLIENTE"/>
    <s v="NC GASTO NO DEDUCIBLES"/>
    <s v="TRANSACCIONES DEL DIA 10/04/2018SPYRAL - GESTION ADMINISTRATIVA"/>
    <n v="52.5"/>
    <n v="0"/>
    <s v="NEGOCIOS"/>
    <x v="4"/>
  </r>
  <r>
    <n v="91"/>
    <d v="2018-12-31T00:00:00"/>
    <x v="1"/>
    <x v="1"/>
    <x v="0"/>
    <s v="SERVICIOS AL CLIENTE"/>
    <s v="CIERRE DE ANIO FISCAL"/>
    <s v="CIERRE_DE_CTAS_NOMINALES"/>
    <n v="0"/>
    <n v="97.08"/>
    <s v="NEGOCIOS"/>
    <x v="4"/>
  </r>
  <r>
    <n v="91"/>
    <d v="2018-06-05T00:00:00"/>
    <x v="2"/>
    <x v="2"/>
    <x v="0"/>
    <s v="IMAGEN CORPORATIVA"/>
    <s v="GASTOS NO DEDUCIBLES"/>
    <s v="TRANSACCIONES DEL DIA 06/05/2018SPYRAL - GESTION ADMINISTRATIVA"/>
    <n v="92.32"/>
    <n v="0"/>
    <s v="NEGOCIOS"/>
    <x v="4"/>
  </r>
  <r>
    <n v="91"/>
    <d v="2018-07-03T00:00:00"/>
    <x v="6"/>
    <x v="6"/>
    <x v="0"/>
    <s v="IMAGEN CORPORATIVA"/>
    <s v="GASTOS NO DEDUCIBLES"/>
    <s v="TRANSACCIONES DEL DIA 07/03/2018SPYRAL - GESTION ADMINISTRATIVA"/>
    <n v="131.24"/>
    <n v="0"/>
    <s v="NEGOCIOS"/>
    <x v="4"/>
  </r>
  <r>
    <n v="91"/>
    <d v="2018-07-04T00:00:00"/>
    <x v="6"/>
    <x v="6"/>
    <x v="0"/>
    <s v="IMAGEN CORPORATIVA"/>
    <s v="GASTOS NO DEDUCIBLES"/>
    <s v="TRANSACCIONES DEL DIA 07/04/2018SPYRAL - GESTION ADMINISTRATIVA"/>
    <n v="118.45"/>
    <n v="0"/>
    <s v="NEGOCIOS"/>
    <x v="4"/>
  </r>
  <r>
    <n v="91"/>
    <d v="2018-07-04T00:00:00"/>
    <x v="6"/>
    <x v="6"/>
    <x v="0"/>
    <s v="IMAGEN CORPORATIVA"/>
    <s v="NC GASTO NO DEDUCIBLES"/>
    <s v="TRANSACCIONES DEL DIA 07/04/2018SPYRAL - GESTION ADMINISTRATIVA"/>
    <n v="0"/>
    <n v="131.24"/>
    <s v="NEGOCIOS"/>
    <x v="4"/>
  </r>
  <r>
    <n v="91"/>
    <d v="2018-07-11T00:00:00"/>
    <x v="6"/>
    <x v="6"/>
    <x v="0"/>
    <s v="IMAGEN CORPORATIVA"/>
    <s v="GASTOS NO DEDUCIBLES"/>
    <s v="TRANSACCIONES DEL DIA 07/11/2018SPYRAL - GESTION ADMINISTRATIVA"/>
    <n v="273.39999999999998"/>
    <n v="0"/>
    <s v="NEGOCIOS"/>
    <x v="4"/>
  </r>
  <r>
    <n v="91"/>
    <d v="2018-09-06T00:00:00"/>
    <x v="4"/>
    <x v="4"/>
    <x v="0"/>
    <s v="IMAGEN CORPORATIVA"/>
    <s v="GASTOS NO DEDUCIBLES"/>
    <s v="TRANSACCIONES DEL DIA 09/06/2018SPYRAL - GESTION ADMINISTRATIVA"/>
    <n v="253.24"/>
    <n v="0"/>
    <s v="NEGOCIOS"/>
    <x v="4"/>
  </r>
  <r>
    <n v="91"/>
    <d v="2018-10-03T00:00:00"/>
    <x v="0"/>
    <x v="0"/>
    <x v="0"/>
    <s v="IMAGEN CORPORATIVA"/>
    <s v="GASTOS NO DEDUCIBLES"/>
    <s v="TRANSACCIONES DEL DIA 10/03/2018SPYRAL - GESTION ADMINISTRATIVA"/>
    <n v="347.88"/>
    <n v="0"/>
    <s v="NEGOCIOS"/>
    <x v="4"/>
  </r>
  <r>
    <n v="91"/>
    <d v="2018-11-02T00:00:00"/>
    <x v="5"/>
    <x v="5"/>
    <x v="0"/>
    <s v="IMAGEN CORPORATIVA"/>
    <s v="GASTOS NO DEDUCIBLES"/>
    <s v="TRANSACCIONES DEL DIA 11/02/2018SPYRAL - GESTION ADMINISTRATIVA"/>
    <n v="331.86"/>
    <n v="0"/>
    <s v="NEGOCIOS"/>
    <x v="4"/>
  </r>
  <r>
    <n v="91"/>
    <d v="2018-12-06T00:00:00"/>
    <x v="1"/>
    <x v="1"/>
    <x v="0"/>
    <s v="IMAGEN CORPORATIVA"/>
    <s v="GASTOS NO DEDUCIBLES"/>
    <s v="TRANSACCIONES DEL DIA 12/06/2018SPYRAL - GESTION ADMINISTRATIVA"/>
    <n v="293.02"/>
    <n v="0"/>
    <s v="NEGOCIOS"/>
    <x v="4"/>
  </r>
  <r>
    <n v="91"/>
    <d v="2018-12-07T00:00:00"/>
    <x v="1"/>
    <x v="1"/>
    <x v="0"/>
    <s v="IMAGEN CORPORATIVA"/>
    <s v="GASTOS NO DEDUCIBLES"/>
    <s v="TRANSACCIONES DEL DIA 12/07/2018SPYRAL - GESTION ADMINISTRATIVA"/>
    <n v="107.5"/>
    <n v="0"/>
    <s v="NEGOCIOS"/>
    <x v="4"/>
  </r>
  <r>
    <n v="91"/>
    <d v="2018-12-31T00:00:00"/>
    <x v="1"/>
    <x v="1"/>
    <x v="0"/>
    <s v="IMAGEN CORPORATIVA"/>
    <s v="CIERRE DE ANIO FISCAL"/>
    <s v="CIERRE_DE_CTAS_NOMINALES"/>
    <n v="0"/>
    <n v="3166.57"/>
    <s v="NEGOCIOS"/>
    <x v="4"/>
  </r>
  <r>
    <n v="95"/>
    <d v="2018-06-28T00:00:00"/>
    <x v="2"/>
    <x v="2"/>
    <x v="0"/>
    <s v="ADMINISTRACION DE SUCURSALES"/>
    <s v="GASTOS NO DEDUCIBLES"/>
    <s v="TRANSACCIONES DEL DIA 06/28/2018SPYRAL - GESTION ADMINISTRATIVA"/>
    <n v="125.24"/>
    <n v="0"/>
    <s v="BOULEVARD EL DORADO"/>
    <x v="4"/>
  </r>
  <r>
    <n v="95"/>
    <d v="2018-07-02T00:00:00"/>
    <x v="6"/>
    <x v="6"/>
    <x v="0"/>
    <s v="ADMINISTRACION DE SUCURSALES"/>
    <s v="NC GASTO NO DEDUCIBLES"/>
    <s v="TRANSACCIONES DEL DIA 07/02/2018SPYRAL - GESTION ADMINISTRATIVA"/>
    <n v="60.26"/>
    <n v="0"/>
    <s v="BOULEVARD EL DORADO"/>
    <x v="4"/>
  </r>
  <r>
    <n v="95"/>
    <d v="2018-07-12T00:00:00"/>
    <x v="6"/>
    <x v="6"/>
    <x v="0"/>
    <s v="ADMINISTRACION DE SUCURSALES"/>
    <s v="NC GASTO NO DEDUCIBLES"/>
    <s v="TRANSACCIONES DEL DIA 07/12/2018SPYRAL - GESTION ADMINISTRATIVA"/>
    <n v="78.319999999999993"/>
    <n v="0"/>
    <s v="BOULEVARD EL DORADO"/>
    <x v="4"/>
  </r>
  <r>
    <n v="95"/>
    <d v="2018-08-14T00:00:00"/>
    <x v="3"/>
    <x v="3"/>
    <x v="0"/>
    <s v="ADMINISTRACION DE SUCURSALES"/>
    <s v="NC GASTO NO DEDUCIBLES"/>
    <s v="TRANSACCIONES DEL DIA 08/14/2018SPYRAL - GESTION ADMINISTRATIVA"/>
    <n v="63.22"/>
    <n v="0"/>
    <s v="BOULEVARD EL DORADO"/>
    <x v="4"/>
  </r>
  <r>
    <n v="95"/>
    <d v="2018-08-17T00:00:00"/>
    <x v="3"/>
    <x v="3"/>
    <x v="0"/>
    <s v="ADMINISTRACION DE SUCURSALES"/>
    <s v="GASTOS NO DEDUCIBLES"/>
    <s v="TRANSACCIONES DEL DIA 08/17/2018SPYRAL - GESTION ADMINISTRATIVA"/>
    <n v="30"/>
    <n v="0"/>
    <s v="BOULEVARD EL DORADO"/>
    <x v="4"/>
  </r>
  <r>
    <n v="95"/>
    <d v="2018-09-11T00:00:00"/>
    <x v="4"/>
    <x v="4"/>
    <x v="0"/>
    <s v="ADMINISTRACION DE SUCURSALES"/>
    <s v="NC GASTO NO DEDUCIBLES"/>
    <s v="TRANSACCIONES DEL DIA 09/11/2018SPYRAL - GESTION ADMINISTRATIVA"/>
    <n v="91.71"/>
    <n v="0"/>
    <s v="BOULEVARD EL DORADO"/>
    <x v="4"/>
  </r>
  <r>
    <n v="95"/>
    <d v="2018-10-16T00:00:00"/>
    <x v="0"/>
    <x v="0"/>
    <x v="0"/>
    <s v="ADMINISTRACION DE SUCURSALES"/>
    <s v="NC GASTO NO DEDUCIBLES"/>
    <s v="TRANSACCIONES DEL DIA 10/16/2018SPYRAL - GESTION ADMINISTRATIVA"/>
    <n v="61.3"/>
    <n v="0"/>
    <s v="BOULEVARD EL DORADO"/>
    <x v="4"/>
  </r>
  <r>
    <n v="95"/>
    <d v="2018-10-19T00:00:00"/>
    <x v="0"/>
    <x v="0"/>
    <x v="0"/>
    <s v="ADMINISTRACION DE SUCURSALES"/>
    <s v="NC GASTO NO DEDUCIBLES"/>
    <s v="TRANSACCIONES DEL DIA 10/19/2018SPYRAL - GESTION ADMINISTRATIVA"/>
    <n v="55.52"/>
    <n v="0"/>
    <s v="BOULEVARD EL DORADO"/>
    <x v="4"/>
  </r>
  <r>
    <n v="95"/>
    <d v="2018-11-08T00:00:00"/>
    <x v="5"/>
    <x v="5"/>
    <x v="0"/>
    <s v="ADMINISTRACION DE SUCURSALES"/>
    <s v="NC GASTO NO DEDUCIBLES"/>
    <s v="TRANSACCIONES DEL DIA 11/08/2018SPYRAL - GESTION ADMINISTRATIVA"/>
    <n v="92.24"/>
    <n v="0"/>
    <s v="BOULEVARD EL DORADO"/>
    <x v="4"/>
  </r>
  <r>
    <n v="95"/>
    <d v="2018-11-16T00:00:00"/>
    <x v="5"/>
    <x v="5"/>
    <x v="0"/>
    <s v="ADMINISTRACION DE SUCURSALES"/>
    <s v="NC GASTO NO DEDUCIBLES"/>
    <s v="TRANSACCIONES DEL DIA 11/16/2018SPYRAL - GESTION ADMINISTRATIVA"/>
    <n v="99.83"/>
    <n v="0"/>
    <s v="BOULEVARD EL DORADO"/>
    <x v="4"/>
  </r>
  <r>
    <n v="95"/>
    <d v="2018-12-07T00:00:00"/>
    <x v="1"/>
    <x v="1"/>
    <x v="0"/>
    <s v="ADMINISTRACION DE SUCURSALES"/>
    <s v="NC GASTO NO DEDUCIBLES"/>
    <s v="TRANSACCIONES DEL DIA 12/07/2018SPYRAL - GESTION ADMINISTRATIVA"/>
    <n v="105.28"/>
    <n v="0"/>
    <s v="BOULEVARD EL DORADO"/>
    <x v="4"/>
  </r>
  <r>
    <n v="95"/>
    <d v="2018-12-31T00:00:00"/>
    <x v="1"/>
    <x v="1"/>
    <x v="0"/>
    <s v="ADMINISTRACION DE SUCURSALES"/>
    <s v="CIERRE DE ANIO FISCAL"/>
    <s v="CIERRE_DE_CTAS_NOMINALES"/>
    <n v="0"/>
    <n v="1151"/>
    <s v="BOULEVARD EL DORADO"/>
    <x v="4"/>
  </r>
  <r>
    <n v="97"/>
    <d v="2018-09-11T00:00:00"/>
    <x v="4"/>
    <x v="4"/>
    <x v="0"/>
    <s v="ADMINISTRACION DE SUCURSALES"/>
    <s v="NC GASTO NO DEDUCIBLES"/>
    <s v="TRANSACCIONES DEL DIA 09/11/2018SPYRAL - GESTION ADMINISTRATIVA"/>
    <n v="176.12"/>
    <n v="0"/>
    <s v="SAN SEBASTIAN"/>
    <x v="4"/>
  </r>
  <r>
    <n v="97"/>
    <d v="2018-12-26T00:00:00"/>
    <x v="1"/>
    <x v="1"/>
    <x v="0"/>
    <s v="ADMINISTRACION DE SUCURSALES"/>
    <s v="NC GASTO NO DEDUCIBLES"/>
    <s v="TRANSACCIONES DEL DIA 12/26/2018SPYRAL - GESTION ADMINISTRATIVA"/>
    <n v="333.62"/>
    <n v="0"/>
    <s v="SAN SEBASTIAN"/>
    <x v="4"/>
  </r>
  <r>
    <n v="97"/>
    <d v="2018-12-31T00:00:00"/>
    <x v="1"/>
    <x v="1"/>
    <x v="0"/>
    <s v="ADMINISTRACION DE SUCURSALES"/>
    <s v="CIERRE DE ANIO FISCAL"/>
    <s v="CIERRE_DE_CTAS_NOMINALES"/>
    <n v="0"/>
    <n v="569.9"/>
    <s v="SAN SEBASTIAN"/>
    <x v="4"/>
  </r>
  <r>
    <n v="98"/>
    <d v="2018-07-12T00:00:00"/>
    <x v="6"/>
    <x v="6"/>
    <x v="0"/>
    <s v="ADMINISTRACION DE SUCURSALES"/>
    <s v="NC GASTO NO DEDUCIBLES"/>
    <s v="TRANSACCIONES DEL DIA 07/12/2018SPYRAL - GESTION ADMINISTRATIVA"/>
    <n v="34.07"/>
    <n v="0"/>
    <s v="SANTIAGO INTERAMERICANA"/>
    <x v="4"/>
  </r>
  <r>
    <n v="98"/>
    <d v="2018-08-03T00:00:00"/>
    <x v="3"/>
    <x v="3"/>
    <x v="0"/>
    <s v="ADMINISTRACION DE SUCURSALES"/>
    <s v="NC GASTO NO DEDUCIBLES"/>
    <s v="TRANSACCIONES DEL DIA 08/03/2018SPYRAL - GESTION ADMINISTRATIVA"/>
    <n v="40.86"/>
    <n v="0"/>
    <s v="SANTIAGO INTERAMERICANA"/>
    <x v="4"/>
  </r>
  <r>
    <n v="98"/>
    <d v="2018-10-16T00:00:00"/>
    <x v="0"/>
    <x v="0"/>
    <x v="0"/>
    <s v="ADMINISTRACION DE SUCURSALES"/>
    <s v="NC GASTO NO DEDUCIBLES"/>
    <s v="TRANSACCIONES DEL DIA 10/16/2018SPYRAL - GESTION ADMINISTRATIVA"/>
    <n v="30.23"/>
    <n v="0"/>
    <s v="SANTIAGO INTERAMERICANA"/>
    <x v="4"/>
  </r>
  <r>
    <n v="98"/>
    <d v="2018-11-16T00:00:00"/>
    <x v="5"/>
    <x v="5"/>
    <x v="0"/>
    <s v="ADMINISTRACION DE SUCURSALES"/>
    <s v="NC GASTO NO DEDUCIBLES"/>
    <s v="TRANSACCIONES DEL DIA 11/16/2018SPYRAL - GESTION ADMINISTRATIVA"/>
    <n v="55.05"/>
    <n v="0"/>
    <s v="SANTIAGO INTERAMERICANA"/>
    <x v="4"/>
  </r>
  <r>
    <n v="98"/>
    <d v="2018-12-31T00:00:00"/>
    <x v="1"/>
    <x v="1"/>
    <x v="0"/>
    <s v="ADMINISTRACION DE SUCURSALES"/>
    <s v="CIERRE DE ANIO FISCAL"/>
    <s v="CIERRE_DE_CTAS_NOMINALES"/>
    <n v="0"/>
    <n v="454.99"/>
    <s v="SANTIAGO INTERAMERICANA"/>
    <x v="4"/>
  </r>
  <r>
    <n v="99"/>
    <d v="2018-06-20T00:00:00"/>
    <x v="2"/>
    <x v="2"/>
    <x v="0"/>
    <s v="ADMINISTRACION DE SUCURSALES"/>
    <s v="NC GASTO NO DEDUCIBLES"/>
    <s v="TRANSACCIONES DEL DIA 06/20/2018SPYRAL - GESTION ADMINISTRATIVA"/>
    <n v="45.94"/>
    <n v="0"/>
    <s v="CIUDAD DEL SABER"/>
    <x v="4"/>
  </r>
  <r>
    <n v="99"/>
    <d v="2018-10-02T00:00:00"/>
    <x v="0"/>
    <x v="0"/>
    <x v="0"/>
    <s v="ADMINISTRACION DE SUCURSALES"/>
    <s v="NC GASTO NO DEDUCIBLES"/>
    <s v="TRANSACCIONES DEL DIA 10/02/2018SPYRAL - GESTION ADMINISTRATIVA"/>
    <n v="70"/>
    <n v="0"/>
    <s v="CIUDAD DEL SABER"/>
    <x v="4"/>
  </r>
  <r>
    <n v="99"/>
    <d v="2018-11-08T00:00:00"/>
    <x v="5"/>
    <x v="5"/>
    <x v="0"/>
    <s v="ADMINISTRACION DE SUCURSALES"/>
    <s v="NC GASTO NO DEDUCIBLES"/>
    <s v="TRANSACCIONES DEL DIA 11/08/2018SPYRAL - GESTION ADMINISTRATIVA"/>
    <n v="34.24"/>
    <n v="0"/>
    <s v="CIUDAD DEL SABER"/>
    <x v="4"/>
  </r>
  <r>
    <n v="99"/>
    <d v="2018-12-31T00:00:00"/>
    <x v="1"/>
    <x v="1"/>
    <x v="0"/>
    <s v="ADMINISTRACION DE SUCURSALES"/>
    <s v="CIERRE DE ANIO FISCAL"/>
    <s v="CIERRE_DE_CTAS_NOMINALES"/>
    <n v="0"/>
    <n v="269.43"/>
    <s v="CIUDAD DEL SABER"/>
    <x v="4"/>
  </r>
  <r>
    <n v="101"/>
    <d v="2018-07-18T00:00:00"/>
    <x v="6"/>
    <x v="6"/>
    <x v="0"/>
    <s v="ADMINISTRACION DE SUCURSALES"/>
    <s v="GASTOS NO DEDUCIBLES"/>
    <s v="TRANSACCIONES DEL DIA 07/18/2018SPYRAL - GESTION ADMINISTRATIVA"/>
    <n v="18"/>
    <n v="0"/>
    <s v="VILLA ZAITA"/>
    <x v="4"/>
  </r>
  <r>
    <n v="101"/>
    <d v="2018-08-08T00:00:00"/>
    <x v="3"/>
    <x v="3"/>
    <x v="0"/>
    <s v="ADMINISTRACION DE SUCURSALES"/>
    <s v="GASTOS NO DEDUCIBLES"/>
    <s v="TRANSACCIONES DEL DIA 08/08/2018SPYRAL - GESTION ADMINISTRATIVA"/>
    <n v="34.549999999999997"/>
    <n v="0"/>
    <s v="VILLA ZAITA"/>
    <x v="4"/>
  </r>
  <r>
    <n v="101"/>
    <d v="2018-09-07T00:00:00"/>
    <x v="4"/>
    <x v="4"/>
    <x v="0"/>
    <s v="ADMINISTRACION DE SUCURSALES"/>
    <s v="GASTOS NO DEDUCIBLES"/>
    <s v="TRANSACCIONES DEL DIA 09/07/2018SPYRAL - GESTION ADMINISTRATIVA"/>
    <n v="39.99"/>
    <n v="0"/>
    <s v="VILLA ZAITA"/>
    <x v="4"/>
  </r>
  <r>
    <n v="101"/>
    <d v="2018-09-18T00:00:00"/>
    <x v="4"/>
    <x v="4"/>
    <x v="0"/>
    <s v="ADMINISTRACION DE SUCURSALES"/>
    <s v="NC GASTO NO DEDUCIBLES"/>
    <s v="TRANSACCIONES DEL DIA 09/18/2018SPYRAL - GESTION ADMINISTRATIVA"/>
    <n v="31.15"/>
    <n v="0"/>
    <s v="VILLA ZAITA"/>
    <x v="4"/>
  </r>
  <r>
    <n v="101"/>
    <d v="2018-09-27T00:00:00"/>
    <x v="4"/>
    <x v="4"/>
    <x v="0"/>
    <s v="ADMINISTRACION DE SUCURSALES"/>
    <s v="GASTOS NO DEDUCIBLES"/>
    <s v="TRANSACCIONES DEL DIA 09/27/2018SPYRAL - GESTION ADMINISTRATIVA"/>
    <n v="24.98"/>
    <n v="0"/>
    <s v="VILLA ZAITA"/>
    <x v="4"/>
  </r>
  <r>
    <n v="101"/>
    <d v="2018-10-10T00:00:00"/>
    <x v="0"/>
    <x v="0"/>
    <x v="0"/>
    <s v="ADMINISTRACION DE SUCURSALES"/>
    <s v="NC GASTO NO DEDUCIBLES"/>
    <s v="TRANSACCIONES DEL DIA 10/10/2018SPYRAL - GESTION ADMINISTRATIVA"/>
    <n v="22.47"/>
    <n v="0"/>
    <s v="VILLA ZAITA"/>
    <x v="4"/>
  </r>
  <r>
    <n v="101"/>
    <d v="2018-11-13T00:00:00"/>
    <x v="5"/>
    <x v="5"/>
    <x v="0"/>
    <s v="ADMINISTRACION DE SUCURSALES"/>
    <s v="GASTOS NO DEDUCIBLES"/>
    <s v="TRANSACCIONES DEL DIA 11/13/2018SPYRAL - GESTION ADMINISTRATIVA"/>
    <n v="165.4"/>
    <n v="0"/>
    <s v="VILLA ZAITA"/>
    <x v="4"/>
  </r>
  <r>
    <n v="101"/>
    <d v="2018-11-16T00:00:00"/>
    <x v="5"/>
    <x v="5"/>
    <x v="0"/>
    <s v="ADMINISTRACION DE SUCURSALES"/>
    <s v="NC GASTO NO DEDUCIBLES"/>
    <s v="TRANSACCIONES DEL DIA 11/16/2018SPYRAL - GESTION ADMINISTRATIVA"/>
    <n v="30"/>
    <n v="0"/>
    <s v="VILLA ZAITA"/>
    <x v="4"/>
  </r>
  <r>
    <n v="101"/>
    <d v="2018-11-30T00:00:00"/>
    <x v="5"/>
    <x v="5"/>
    <x v="0"/>
    <s v="ADMINISTRACION DE SUCURSALES"/>
    <s v="GASTOS NO DEDUCIBLES"/>
    <s v="TRANSACCIONES DEL DIA 11/30/2018SPYRAL - GESTION ADMINISTRATIVA"/>
    <n v="20.8"/>
    <n v="0"/>
    <s v="VILLA ZAITA"/>
    <x v="4"/>
  </r>
  <r>
    <n v="101"/>
    <d v="2018-12-17T00:00:00"/>
    <x v="1"/>
    <x v="1"/>
    <x v="0"/>
    <s v="ADMINISTRACION DE SUCURSALES"/>
    <s v="GASTOS NO DEDUCIBLES"/>
    <s v="TRANSACCIONES DEL DIA 12/17/2018SPYRAL - GESTION ADMINISTRATIVA"/>
    <n v="15.95"/>
    <n v="0"/>
    <s v="VILLA ZAITA"/>
    <x v="4"/>
  </r>
  <r>
    <n v="101"/>
    <d v="2018-12-20T00:00:00"/>
    <x v="1"/>
    <x v="1"/>
    <x v="0"/>
    <s v="ADMINISTRACION DE SUCURSALES"/>
    <s v="NC GASTO NO DEDUCIBLES"/>
    <s v="TRANSACCIONES DEL DIA 12/20/2018SPYRAL - GESTION ADMINISTRATIVA"/>
    <n v="20.94"/>
    <n v="0"/>
    <s v="VILLA ZAITA"/>
    <x v="4"/>
  </r>
  <r>
    <n v="101"/>
    <d v="2018-12-31T00:00:00"/>
    <x v="1"/>
    <x v="1"/>
    <x v="0"/>
    <s v="ADMINISTRACION DE SUCURSALES"/>
    <s v="CIERRE DE ANIO FISCAL"/>
    <s v="CIERRE_DE_CTAS_NOMINALES"/>
    <n v="0"/>
    <n v="659.3"/>
    <s v="VILLA ZAITA"/>
    <x v="4"/>
  </r>
  <r>
    <n v="102"/>
    <d v="2018-07-17T00:00:00"/>
    <x v="6"/>
    <x v="6"/>
    <x v="0"/>
    <s v="ADMINISTRACION DE SUCURSALES"/>
    <s v="NC GASTO NO DEDUCIBLES"/>
    <s v="TRANSACCIONES DEL DIA 07/17/2018SPYRAL - GESTION ADMINISTRATIVA"/>
    <n v="27.9"/>
    <n v="0"/>
    <s v="AZUERO TERMINAL PLAZA"/>
    <x v="4"/>
  </r>
  <r>
    <n v="102"/>
    <d v="2018-08-23T00:00:00"/>
    <x v="3"/>
    <x v="3"/>
    <x v="0"/>
    <s v="ADMINISTRACION DE SUCURSALES"/>
    <s v="NC GASTO NO DEDUCIBLES"/>
    <s v="TRANSACCIONES DEL DIA 08/23/2018SPYRAL - GESTION ADMINISTRATIVA"/>
    <n v="15.95"/>
    <n v="0"/>
    <s v="AZUERO TERMINAL PLAZA"/>
    <x v="4"/>
  </r>
  <r>
    <n v="102"/>
    <d v="2018-11-06T00:00:00"/>
    <x v="5"/>
    <x v="5"/>
    <x v="0"/>
    <s v="ADMINISTRACION DE SUCURSALES"/>
    <s v="NC GASTO NO DEDUCIBLES"/>
    <s v="TRANSACCIONES DEL DIA 11/06/2018SPYRAL - GESTION ADMINISTRATIVA"/>
    <n v="18.95"/>
    <n v="0"/>
    <s v="AZUERO TERMINAL PLAZA"/>
    <x v="4"/>
  </r>
  <r>
    <n v="102"/>
    <d v="2018-12-31T00:00:00"/>
    <x v="1"/>
    <x v="1"/>
    <x v="0"/>
    <s v="ADMINISTRACION DE SUCURSALES"/>
    <s v="CIERRE DE ANIO FISCAL"/>
    <s v="CIERRE_DE_CTAS_NOMINALES"/>
    <n v="0"/>
    <n v="109.7"/>
    <s v="AZUERO TERMINAL PLAZA"/>
    <x v="4"/>
  </r>
  <r>
    <n v="103"/>
    <d v="2018-06-11T00:00:00"/>
    <x v="2"/>
    <x v="2"/>
    <x v="0"/>
    <s v="ADMINISTRACION DE SUCURSALES"/>
    <s v="NC GASTO NO DEDUCIBLES"/>
    <s v="TRANSACCIONES DEL DIA 06/11/2018SPYRAL - GESTION ADMINISTRATIVA"/>
    <n v="62.44"/>
    <n v="0"/>
    <s v="TOWN CENTER COSTA DEL ESTE"/>
    <x v="4"/>
  </r>
  <r>
    <n v="103"/>
    <d v="2018-07-17T00:00:00"/>
    <x v="6"/>
    <x v="6"/>
    <x v="0"/>
    <s v="ADMINISTRACION DE SUCURSALES"/>
    <s v="NC GASTO NO DEDUCIBLES"/>
    <s v="TRANSACCIONES DEL DIA 07/17/2018SPYRAL - GESTION ADMINISTRATIVA"/>
    <n v="43"/>
    <n v="0"/>
    <s v="TOWN CENTER COSTA DEL ESTE"/>
    <x v="4"/>
  </r>
  <r>
    <n v="103"/>
    <d v="2018-07-26T00:00:00"/>
    <x v="6"/>
    <x v="6"/>
    <x v="0"/>
    <s v="ADMINISTRACION DE SUCURSALES"/>
    <s v="NC GASTO NO DEDUCIBLES"/>
    <s v="TRANSACCIONES DEL DIA 07/26/2018SPYRAL - GESTION ADMINISTRATIVA"/>
    <n v="21.19"/>
    <n v="0"/>
    <s v="TOWN CENTER COSTA DEL ESTE"/>
    <x v="4"/>
  </r>
  <r>
    <n v="103"/>
    <d v="2018-08-14T00:00:00"/>
    <x v="3"/>
    <x v="3"/>
    <x v="0"/>
    <s v="ADMINISTRACION DE SUCURSALES"/>
    <s v="NC GASTO NO DEDUCIBLES"/>
    <s v="TRANSACCIONES DEL DIA 08/14/2018SPYRAL - GESTION ADMINISTRATIVA"/>
    <n v="21.57"/>
    <n v="0"/>
    <s v="TOWN CENTER COSTA DEL ESTE"/>
    <x v="4"/>
  </r>
  <r>
    <n v="103"/>
    <d v="2018-12-13T00:00:00"/>
    <x v="1"/>
    <x v="1"/>
    <x v="0"/>
    <s v="ADMINISTRACION DE SUCURSALES"/>
    <s v="GASTOS NO DEDUCIBLES"/>
    <s v="TRANSACCIONES DEL DIA 12/13/2018SPYRAL - GESTION ADMINISTRATIVA"/>
    <n v="18"/>
    <n v="0"/>
    <s v="TOWN CENTER COSTA DEL ESTE"/>
    <x v="4"/>
  </r>
  <r>
    <n v="103"/>
    <d v="2018-12-27T00:00:00"/>
    <x v="1"/>
    <x v="1"/>
    <x v="0"/>
    <s v="ADMINISTRACION DE SUCURSALES"/>
    <s v="NC GASTO NO DEDUCIBLES"/>
    <s v="TRANSACCIONES DEL DIA 12/27/2018SPYRAL - GESTION ADMINISTRATIVA"/>
    <n v="23.38"/>
    <n v="0"/>
    <s v="TOWN CENTER COSTA DEL ESTE"/>
    <x v="4"/>
  </r>
  <r>
    <n v="103"/>
    <d v="2018-12-31T00:00:00"/>
    <x v="1"/>
    <x v="1"/>
    <x v="0"/>
    <s v="ADMINISTRACION DE SUCURSALES"/>
    <s v="CIERRE DE ANIO FISCAL"/>
    <s v="CIERRE_DE_CTAS_NOMINALES"/>
    <n v="0"/>
    <n v="247.67"/>
    <s v="TOWN CENTER COSTA DEL ESTE"/>
    <x v="4"/>
  </r>
  <r>
    <n v="125"/>
    <d v="2018-06-01T00:00:00"/>
    <x v="2"/>
    <x v="2"/>
    <x v="0"/>
    <s v="ADMINISTRACION DE SUCURSALES"/>
    <s v="NC GASTO NO DEDUCIBLES"/>
    <s v="TRANSACCIONES DEL DIA 06/01/2018SPYRAL - GESTION ADMINISTRATIVA"/>
    <n v="29.9"/>
    <n v="0"/>
    <s v="COSTA VERDE"/>
    <x v="4"/>
  </r>
  <r>
    <n v="125"/>
    <d v="2018-07-02T00:00:00"/>
    <x v="6"/>
    <x v="6"/>
    <x v="0"/>
    <s v="ADMINISTRACION DE SUCURSALES"/>
    <s v="NC GASTO NO DEDUCIBLES"/>
    <s v="TRANSACCIONES DEL DIA 07/02/2018SPYRAL - GESTION ADMINISTRATIVA"/>
    <n v="52.26"/>
    <n v="0"/>
    <s v="COSTA VERDE"/>
    <x v="4"/>
  </r>
  <r>
    <n v="125"/>
    <d v="2018-08-17T00:00:00"/>
    <x v="3"/>
    <x v="3"/>
    <x v="0"/>
    <s v="ADMINISTRACION DE SUCURSALES"/>
    <s v="NC GASTO NO DEDUCIBLES"/>
    <s v="TRANSACCIONES DEL DIA 08/17/2018SPYRAL - GESTION ADMINISTRATIVA"/>
    <n v="91.99"/>
    <n v="0"/>
    <s v="COSTA VERDE"/>
    <x v="4"/>
  </r>
  <r>
    <n v="125"/>
    <d v="2018-10-02T00:00:00"/>
    <x v="0"/>
    <x v="0"/>
    <x v="0"/>
    <s v="ADMINISTRACION DE SUCURSALES"/>
    <s v="NC GASTO NO DEDUCIBLES"/>
    <s v="TRANSACCIONES DEL DIA 10/02/2018SPYRAL - GESTION ADMINISTRATIVA"/>
    <n v="22.95"/>
    <n v="0"/>
    <s v="COSTA VERDE"/>
    <x v="4"/>
  </r>
  <r>
    <n v="125"/>
    <d v="2018-10-23T00:00:00"/>
    <x v="0"/>
    <x v="0"/>
    <x v="0"/>
    <s v="ADMINISTRACION DE SUCURSALES"/>
    <s v="NC GASTO NO DEDUCIBLES"/>
    <s v="TRANSACCIONES DEL DIA 10/23/2018SPYRAL - GESTION ADMINISTRATIVA"/>
    <n v="30.8"/>
    <n v="0"/>
    <s v="COSTA VERDE"/>
    <x v="4"/>
  </r>
  <r>
    <n v="125"/>
    <d v="2018-12-27T00:00:00"/>
    <x v="1"/>
    <x v="1"/>
    <x v="0"/>
    <s v="ADMINISTRACION DE SUCURSALES"/>
    <s v="NC GASTO NO DEDUCIBLES"/>
    <s v="TRANSACCIONES DEL DIA 12/27/2018SPYRAL - GESTION ADMINISTRATIVA"/>
    <n v="242.83"/>
    <n v="0"/>
    <s v="COSTA VERDE"/>
    <x v="4"/>
  </r>
  <r>
    <n v="125"/>
    <d v="2018-12-31T00:00:00"/>
    <x v="1"/>
    <x v="1"/>
    <x v="0"/>
    <s v="ADMINISTRACION DE SUCURSALES"/>
    <s v="CIERRE DE ANIO FISCAL"/>
    <s v="CIERRE_DE_CTAS_NOMINALES"/>
    <n v="0"/>
    <n v="645.97"/>
    <s v="COSTA VERDE"/>
    <x v="4"/>
  </r>
  <r>
    <n v="131"/>
    <d v="2018-06-11T00:00:00"/>
    <x v="2"/>
    <x v="2"/>
    <x v="0"/>
    <s v="ADMINISTRACION DE SUCURSALES"/>
    <s v="NC GASTO NO DEDUCIBLES"/>
    <s v="TRANSACCIONES DEL DIA 06/11/2018SPYRAL - GESTION ADMINISTRATIVA"/>
    <n v="8.89"/>
    <n v="0"/>
    <s v="PLAZA LOS ANGELES"/>
    <x v="4"/>
  </r>
  <r>
    <n v="131"/>
    <d v="2018-06-11T00:00:00"/>
    <x v="2"/>
    <x v="2"/>
    <x v="0"/>
    <s v="ADMINISTRACION DE SUCURSALES"/>
    <s v="GASTOS NO DEDUCIBLES"/>
    <s v="TRANSACCIONES DEL DIA 06/11/2018SPYRAL - GESTION ADMINISTRATIVA"/>
    <n v="27.65"/>
    <n v="0"/>
    <s v="PLAZA LOS ANGELES"/>
    <x v="4"/>
  </r>
  <r>
    <n v="131"/>
    <d v="2018-10-10T00:00:00"/>
    <x v="0"/>
    <x v="0"/>
    <x v="0"/>
    <s v="ADMINISTRACION DE SUCURSALES"/>
    <s v="NC GASTO NO DEDUCIBLES"/>
    <s v="TRANSACCIONES DEL DIA 10/10/2018SPYRAL - GESTION ADMINISTRATIVA"/>
    <n v="22.51"/>
    <n v="0"/>
    <s v="PLAZA LOS ANGELES"/>
    <x v="4"/>
  </r>
  <r>
    <n v="131"/>
    <d v="2018-12-04T00:00:00"/>
    <x v="1"/>
    <x v="1"/>
    <x v="0"/>
    <s v="ADMINISTRACION DE SUCURSALES"/>
    <s v="NC GASTO NO DEDUCIBLES"/>
    <s v="TRANSACCIONES DEL DIA 12/04/2018SPYRAL - GESTION ADMINISTRATIVA"/>
    <n v="24.11"/>
    <n v="0"/>
    <s v="PLAZA LOS ANGELES"/>
    <x v="4"/>
  </r>
  <r>
    <n v="131"/>
    <d v="2018-12-31T00:00:00"/>
    <x v="1"/>
    <x v="1"/>
    <x v="0"/>
    <s v="ADMINISTRACION DE SUCURSALES"/>
    <s v="CIERRE DE ANIO FISCAL"/>
    <s v="CIERRE_DE_CTAS_NOMINALES"/>
    <n v="0"/>
    <n v="220.13"/>
    <s v="PLAZA LOS ANGELES"/>
    <x v="4"/>
  </r>
  <r>
    <n v="157"/>
    <d v="2018-08-14T00:00:00"/>
    <x v="3"/>
    <x v="3"/>
    <x v="0"/>
    <s v="ADMINISTRACION DE SUCURSALES"/>
    <s v="NC GASTO NO DEDUCIBLES"/>
    <s v="TRANSACCIONES DEL DIA 08/14/2018SPYRAL - GESTION ADMINISTRATIVA"/>
    <n v="58.05"/>
    <n v="0"/>
    <s v="SAN MATEO"/>
    <x v="4"/>
  </r>
  <r>
    <n v="157"/>
    <d v="2018-09-11T00:00:00"/>
    <x v="4"/>
    <x v="4"/>
    <x v="0"/>
    <s v="ADMINISTRACION DE SUCURSALES"/>
    <s v="NC GASTO NO DEDUCIBLES"/>
    <s v="TRANSACCIONES DEL DIA 09/11/2018SPYRAL - GESTION ADMINISTRATIVA"/>
    <n v="155.51"/>
    <n v="0"/>
    <s v="SAN MATEO"/>
    <x v="4"/>
  </r>
  <r>
    <n v="157"/>
    <d v="2018-12-21T00:00:00"/>
    <x v="1"/>
    <x v="1"/>
    <x v="0"/>
    <s v="ADMINISTRACION DE SUCURSALES"/>
    <s v="NC GASTO NO DEDUCIBLES"/>
    <s v="TRANSACCIONES DEL DIA 12/21/2018SPYRAL - GESTION ADMINISTRATIVA"/>
    <n v="44"/>
    <n v="0"/>
    <s v="SAN MATEO"/>
    <x v="4"/>
  </r>
  <r>
    <n v="157"/>
    <d v="2018-12-28T00:00:00"/>
    <x v="1"/>
    <x v="1"/>
    <x v="0"/>
    <s v="ADMINISTRACION DE SUCURSALES"/>
    <s v="NC GASTO NO DEDUCIBLES"/>
    <s v="TRANSACCIONES DEL DIA 12/28/2018SPYRAL - GESTION ADMINISTRATIVA"/>
    <n v="64.2"/>
    <n v="0"/>
    <s v="SAN MATEO"/>
    <x v="4"/>
  </r>
  <r>
    <n v="157"/>
    <d v="2018-12-31T00:00:00"/>
    <x v="1"/>
    <x v="1"/>
    <x v="0"/>
    <s v="ADMINISTRACION DE SUCURSALES"/>
    <s v="CIERRE DE ANIO FISCAL"/>
    <s v="CIERRE_DE_CTAS_NOMINALES"/>
    <n v="0"/>
    <n v="395.86"/>
    <s v="SAN MATEO"/>
    <x v="4"/>
  </r>
  <r>
    <n v="162"/>
    <d v="2018-07-02T00:00:00"/>
    <x v="6"/>
    <x v="6"/>
    <x v="0"/>
    <s v="ADMINISTRACION DE SUCURSALES"/>
    <s v="NC GASTO NO DEDUCIBLES"/>
    <s v="TRANSACCIONES DEL DIA 07/02/2018SPYRAL - GESTION ADMINISTRATIVA"/>
    <n v="33.090000000000003"/>
    <n v="0"/>
    <s v="BRISAS DEL GOLF ARRAIJAN"/>
    <x v="4"/>
  </r>
  <r>
    <n v="162"/>
    <d v="2018-11-16T00:00:00"/>
    <x v="5"/>
    <x v="5"/>
    <x v="0"/>
    <s v="ADMINISTRACION DE SUCURSALES"/>
    <s v="NC GASTO NO DEDUCIBLES"/>
    <s v="TRANSACCIONES DEL DIA 11/16/2018SPYRAL - GESTION ADMINISTRATIVA"/>
    <n v="15.41"/>
    <n v="0"/>
    <s v="BRISAS DEL GOLF ARRAIJAN"/>
    <x v="4"/>
  </r>
  <r>
    <n v="162"/>
    <d v="2018-12-12T00:00:00"/>
    <x v="1"/>
    <x v="1"/>
    <x v="0"/>
    <s v="ADMINISTRACION DE SUCURSALES"/>
    <s v="NC GASTO NO DEDUCIBLES"/>
    <s v="TRANSACCIONES DEL DIA 12/12/2018SPYRAL - GESTION ADMINISTRATIVA"/>
    <n v="9.35"/>
    <n v="0"/>
    <s v="BRISAS DEL GOLF ARRAIJAN"/>
    <x v="4"/>
  </r>
  <r>
    <n v="162"/>
    <d v="2018-12-31T00:00:00"/>
    <x v="1"/>
    <x v="1"/>
    <x v="0"/>
    <s v="ADMINISTRACION DE SUCURSALES"/>
    <s v="CIERRE DE ANIO FISCAL"/>
    <s v="CIERRE_DE_CTAS_NOMINALES"/>
    <n v="0"/>
    <n v="248.23"/>
    <s v="BRISAS DEL GOLF ARRAIJAN"/>
    <x v="4"/>
  </r>
  <r>
    <n v="164"/>
    <d v="2018-06-08T00:00:00"/>
    <x v="2"/>
    <x v="2"/>
    <x v="0"/>
    <s v="ADMINISTRACION DE SUCURSALES"/>
    <s v="GASTOS NO DEDUCIBLES"/>
    <s v="TRANSACCIONES DEL DIA 06/08/2018SPYRAL - GESTION ADMINISTRATIVA"/>
    <n v="61.42"/>
    <n v="0"/>
    <s v="PASEO ARRAIJAN"/>
    <x v="4"/>
  </r>
  <r>
    <n v="164"/>
    <d v="2018-08-09T00:00:00"/>
    <x v="3"/>
    <x v="3"/>
    <x v="0"/>
    <s v="ADMINISTRACION DE SUCURSALES"/>
    <s v="NC GASTO NO DEDUCIBLES"/>
    <s v="TRANSACCIONES DEL DIA 08/09/2018SPYRAL - GESTION ADMINISTRATIVA"/>
    <n v="33"/>
    <n v="0"/>
    <s v="PASEO ARRAIJAN"/>
    <x v="4"/>
  </r>
  <r>
    <n v="164"/>
    <d v="2018-10-02T00:00:00"/>
    <x v="0"/>
    <x v="0"/>
    <x v="0"/>
    <s v="ADMINISTRACION DE SUCURSALES"/>
    <s v="NC GASTO NO DEDUCIBLES"/>
    <s v="TRANSACCIONES DEL DIA 10/02/2018SPYRAL - GESTION ADMINISTRATIVA"/>
    <n v="85.2"/>
    <n v="0"/>
    <s v="PASEO ARRAIJAN"/>
    <x v="4"/>
  </r>
  <r>
    <n v="164"/>
    <d v="2018-11-09T00:00:00"/>
    <x v="5"/>
    <x v="5"/>
    <x v="0"/>
    <s v="ADMINISTRACION DE SUCURSALES"/>
    <s v="NC GASTO NO DEDUCIBLES"/>
    <s v="TRANSACCIONES DEL DIA 11/09/2018SPYRAL - GESTION ADMINISTRATIVA"/>
    <n v="35.94"/>
    <n v="0"/>
    <s v="PASEO ARRAIJAN"/>
    <x v="4"/>
  </r>
  <r>
    <n v="164"/>
    <d v="2018-11-16T00:00:00"/>
    <x v="5"/>
    <x v="5"/>
    <x v="0"/>
    <s v="ADMINISTRACION DE SUCURSALES"/>
    <s v="NC GASTO NO DEDUCIBLES"/>
    <s v="TRANSACCIONES DEL DIA 11/16/2018SPYRAL - GESTION ADMINISTRATIVA"/>
    <n v="36"/>
    <n v="0"/>
    <s v="PASEO ARRAIJAN"/>
    <x v="4"/>
  </r>
  <r>
    <n v="164"/>
    <d v="2018-12-20T00:00:00"/>
    <x v="1"/>
    <x v="1"/>
    <x v="0"/>
    <s v="ADMINISTRACION DE SUCURSALES"/>
    <s v="NC GASTO NO DEDUCIBLES"/>
    <s v="TRANSACCIONES DEL DIA 12/20/2018SPYRAL - GESTION ADMINISTRATIVA"/>
    <n v="232.38"/>
    <n v="0"/>
    <s v="PASEO ARRAIJAN"/>
    <x v="4"/>
  </r>
  <r>
    <n v="164"/>
    <d v="2018-12-28T00:00:00"/>
    <x v="1"/>
    <x v="1"/>
    <x v="0"/>
    <s v="ADMINISTRACION DE SUCURSALES"/>
    <s v="NC GASTO NO DEDUCIBLES"/>
    <s v="TRANSACCIONES DEL DIA 12/28/2018SPYRAL - GESTION ADMINISTRATIVA"/>
    <n v="104.68"/>
    <n v="0"/>
    <s v="PASEO ARRAIJAN"/>
    <x v="4"/>
  </r>
  <r>
    <n v="164"/>
    <d v="2018-12-31T00:00:00"/>
    <x v="1"/>
    <x v="1"/>
    <x v="0"/>
    <s v="ADMINISTRACION DE SUCURSALES"/>
    <s v="CIERRE DE ANIO FISCAL"/>
    <s v="CIERRE_DE_CTAS_NOMINALES"/>
    <n v="0"/>
    <n v="643.86"/>
    <s v="PASEO ARRAIJAN"/>
    <x v="4"/>
  </r>
  <r>
    <n v="165"/>
    <d v="2018-10-12T00:00:00"/>
    <x v="0"/>
    <x v="0"/>
    <x v="0"/>
    <s v="ADMINISTRACION DE SUCURSALES"/>
    <s v="GASTOS NO DEDUCIBLES"/>
    <s v="TRANSACCIONES DEL DIA 10/12/2018SPYRAL - GESTION ADMINISTRATIVA"/>
    <n v="24"/>
    <n v="0"/>
    <s v="PLAZA NUEVO TOCUMEN"/>
    <x v="4"/>
  </r>
  <r>
    <n v="165"/>
    <d v="2018-10-16T00:00:00"/>
    <x v="0"/>
    <x v="0"/>
    <x v="0"/>
    <s v="ADMINISTRACION DE SUCURSALES"/>
    <s v="NC GASTO NO DEDUCIBLES"/>
    <s v="TRANSACCIONES DEL DIA 10/16/2018SPYRAL - GESTION ADMINISTRATIVA"/>
    <n v="50.75"/>
    <n v="0"/>
    <s v="PLAZA NUEVO TOCUMEN"/>
    <x v="4"/>
  </r>
  <r>
    <n v="165"/>
    <d v="2018-12-31T00:00:00"/>
    <x v="1"/>
    <x v="1"/>
    <x v="0"/>
    <s v="ADMINISTRACION DE SUCURSALES"/>
    <s v="CIERRE DE ANIO FISCAL"/>
    <s v="CIERRE_DE_CTAS_NOMINALES"/>
    <n v="0"/>
    <n v="74.75"/>
    <s v="PLAZA NUEVO TOCUMEN"/>
    <x v="4"/>
  </r>
  <r>
    <n v="196"/>
    <d v="2018-06-15T00:00:00"/>
    <x v="2"/>
    <x v="2"/>
    <x v="0"/>
    <s v="ADMINISTRACION DE SUCURSALES"/>
    <s v="NC GASTO NO DEDUCIBLES"/>
    <s v="TRANSACCIONES DEL DIA 06/15/2018SPYRAL - GESTION ADMINISTRATIVA"/>
    <n v="25.53"/>
    <n v="0"/>
    <s v="SANTA MARIA"/>
    <x v="4"/>
  </r>
  <r>
    <n v="196"/>
    <d v="2018-09-20T00:00:00"/>
    <x v="4"/>
    <x v="4"/>
    <x v="0"/>
    <s v="ADMINISTRACION DE SUCURSALES"/>
    <s v="NC GASTO NO DEDUCIBLES"/>
    <s v="TRANSACCIONES DEL DIA 09/20/2018SPYRAL - GESTION ADMINISTRATIVA"/>
    <n v="23.54"/>
    <n v="0"/>
    <s v="SANTA MARIA"/>
    <x v="4"/>
  </r>
  <r>
    <n v="196"/>
    <d v="2018-10-04T00:00:00"/>
    <x v="0"/>
    <x v="0"/>
    <x v="0"/>
    <s v="ADMINISTRACION DE SUCURSALES"/>
    <s v="NC GASTO NO DEDUCIBLES"/>
    <s v="TRANSACCIONES DEL DIA 10/04/2018SPYRAL - GESTION ADMINISTRATIVA"/>
    <n v="39.119999999999997"/>
    <n v="0"/>
    <s v="SANTA MARIA"/>
    <x v="4"/>
  </r>
  <r>
    <n v="196"/>
    <d v="2018-10-16T00:00:00"/>
    <x v="0"/>
    <x v="0"/>
    <x v="0"/>
    <s v="ADMINISTRACION DE SUCURSALES"/>
    <s v="NC GASTO NO DEDUCIBLES"/>
    <s v="TRANSACCIONES DEL DIA 10/16/2018SPYRAL - GESTION ADMINISTRATIVA"/>
    <n v="25.39"/>
    <n v="0"/>
    <s v="SANTA MARIA"/>
    <x v="4"/>
  </r>
  <r>
    <n v="196"/>
    <d v="2018-12-31T00:00:00"/>
    <x v="1"/>
    <x v="1"/>
    <x v="0"/>
    <s v="ADMINISTRACION DE SUCURSALES"/>
    <s v="CIERRE DE ANIO FISCAL"/>
    <s v="CIERRE_DE_CTAS_NOMINALES"/>
    <n v="0"/>
    <n v="223.74"/>
    <s v="SANTA MARIA"/>
    <x v="4"/>
  </r>
  <r>
    <n v="1"/>
    <d v="2019-01-25T00:00:00"/>
    <x v="7"/>
    <x v="7"/>
    <x v="1"/>
    <s v="CAJA"/>
    <s v="PAGO NOMINA QUINCENA 2 ENERO 2019"/>
    <s v="TRANSACCIONES DEL DIA 01/25/2019 RECURSOS HUMANOS"/>
    <n v="14.86"/>
    <n v="0"/>
    <s v="CASA MATRIZ"/>
    <x v="0"/>
  </r>
  <r>
    <n v="1"/>
    <d v="2019-02-09T00:00:00"/>
    <x v="8"/>
    <x v="8"/>
    <x v="1"/>
    <s v="SERVICIOS PERSONALES"/>
    <s v="PAGO NOMINA QUINCENA 1 FEBRERO 2019"/>
    <s v="TRANSACCIONES DEL DIA 02/09/2019 RECURSOS HUMANOS"/>
    <n v="28.99"/>
    <n v="0"/>
    <s v="CASA MATRIZ"/>
    <x v="0"/>
  </r>
  <r>
    <n v="1"/>
    <d v="2019-02-25T00:00:00"/>
    <x v="8"/>
    <x v="8"/>
    <x v="1"/>
    <s v="SERVICIOS PERSONALES"/>
    <s v="PAGO NOMINA QUINCENA 2 FEBRERO 2019"/>
    <s v="TRANSACCIONES DEL DIA 02/25/2019 RECURSOS HUMANOS"/>
    <n v="159.63"/>
    <n v="0"/>
    <s v="CASA MATRIZ"/>
    <x v="0"/>
  </r>
  <r>
    <n v="1"/>
    <d v="2019-07-25T00:00:00"/>
    <x v="6"/>
    <x v="6"/>
    <x v="1"/>
    <s v="SERVICIOS PERSONALES"/>
    <s v="PAGO NOMINA QUINCENA 2 JULIO 2019"/>
    <s v="TRANSACCIONES DEL DIA 07/25/2019 RECURSOS HUMANOS"/>
    <n v="27.42"/>
    <n v="0"/>
    <s v="CASA MATRIZ"/>
    <x v="0"/>
  </r>
  <r>
    <n v="2"/>
    <d v="2019-03-09T00:00:00"/>
    <x v="9"/>
    <x v="9"/>
    <x v="1"/>
    <s v="ADMINISTRACION DE SUCURSALES"/>
    <s v="PAGO NOMINA QUINCENA 1 MARZO 2019"/>
    <s v="TRANSACCIONES DEL DIA 03/09/2019 RECURSOS HUMANOS"/>
    <n v="37.57"/>
    <n v="0"/>
    <s v="PAITILLA"/>
    <x v="0"/>
  </r>
  <r>
    <n v="2"/>
    <d v="2019-04-25T00:00:00"/>
    <x v="10"/>
    <x v="10"/>
    <x v="1"/>
    <s v="ADMINISTRACION DE SUCURSALES"/>
    <s v="PAGO NOMINA QUINCENA 2 ABRIL 2019"/>
    <s v="TRANSACCIONES DEL DIA 04/25/2019 RECURSOS HUMANOS"/>
    <n v="38.03"/>
    <n v="0"/>
    <s v="PAITILLA"/>
    <x v="0"/>
  </r>
  <r>
    <n v="2"/>
    <d v="2019-05-10T00:00:00"/>
    <x v="11"/>
    <x v="11"/>
    <x v="1"/>
    <s v="ADMINISTRACION DE SUCURSALES"/>
    <s v="PAGO NOMINA QUINCENA 1 MAYO 2019"/>
    <s v="TRANSACCIONES DEL DIA 05/10/2019 RECURSOS HUMANOS"/>
    <n v="38.03"/>
    <n v="0"/>
    <s v="PAITILLA"/>
    <x v="0"/>
  </r>
  <r>
    <n v="2"/>
    <d v="2019-01-25T00:00:00"/>
    <x v="7"/>
    <x v="7"/>
    <x v="1"/>
    <s v="CAJA"/>
    <s v="PAGO NOMINA QUINCENA 2 ENERO 2019"/>
    <s v="TRANSACCIONES DEL DIA 01/25/2019 RECURSOS HUMANOS"/>
    <n v="34.630000000000003"/>
    <n v="0"/>
    <s v="PAITILLA"/>
    <x v="0"/>
  </r>
  <r>
    <n v="2"/>
    <d v="2019-03-25T00:00:00"/>
    <x v="9"/>
    <x v="9"/>
    <x v="1"/>
    <s v="CAJA"/>
    <s v="PAGO NOMINA QUINCENA 2 MARZO 2019"/>
    <s v="TRANSACCIONES DEL DIA 03/25/2019 RECURSOS HUMANOS"/>
    <n v="30.38"/>
    <n v="0"/>
    <s v="PAITILLA"/>
    <x v="0"/>
  </r>
  <r>
    <n v="3"/>
    <d v="2019-01-10T00:00:00"/>
    <x v="7"/>
    <x v="7"/>
    <x v="1"/>
    <s v="CAJA"/>
    <s v="PAGO NOMINA QUINCENA 1 ENERO 2019"/>
    <s v="TRANSACCIONES DEL DIA 01/10/2019 RECURSOS HUMANOS"/>
    <n v="35.85"/>
    <n v="0"/>
    <s v="EL DORADO"/>
    <x v="0"/>
  </r>
  <r>
    <n v="3"/>
    <d v="2019-04-10T00:00:00"/>
    <x v="10"/>
    <x v="10"/>
    <x v="1"/>
    <s v="CAJA"/>
    <s v="PAGO NOMINA QUINCENA 1 ABRIL 2019"/>
    <s v="TRANSACCIONES DEL DIA 04/10/2019 RECURSOS HUMANOS"/>
    <n v="67.34"/>
    <n v="0"/>
    <s v="EL DORADO"/>
    <x v="0"/>
  </r>
  <r>
    <n v="3"/>
    <d v="2019-04-25T00:00:00"/>
    <x v="10"/>
    <x v="10"/>
    <x v="1"/>
    <s v="CAJA"/>
    <s v="PAGO NOMINA QUINCENA 2 ABRIL 2019"/>
    <s v="TRANSACCIONES DEL DIA 04/25/2019 RECURSOS HUMANOS"/>
    <n v="72.31"/>
    <n v="0"/>
    <s v="EL DORADO"/>
    <x v="0"/>
  </r>
  <r>
    <n v="3"/>
    <d v="2019-07-25T00:00:00"/>
    <x v="6"/>
    <x v="6"/>
    <x v="1"/>
    <s v="CAJA"/>
    <s v="PAGO NOMINA QUINCENA 2 JULIO 2019"/>
    <s v="TRANSACCIONES DEL DIA 07/25/2019 RECURSOS HUMANOS"/>
    <n v="16.78"/>
    <n v="0"/>
    <s v="EL DORADO"/>
    <x v="0"/>
  </r>
  <r>
    <n v="3"/>
    <d v="2019-07-25T00:00:00"/>
    <x v="6"/>
    <x v="6"/>
    <x v="1"/>
    <s v="SERVICIOS PERSONALES"/>
    <s v="PAGO NOMINA QUINCENA 2 JULIO 2019"/>
    <s v="TRANSACCIONES DEL DIA 07/25/2019 RECURSOS HUMANOS"/>
    <n v="65.59"/>
    <n v="0"/>
    <s v="EL DORADO"/>
    <x v="0"/>
  </r>
  <r>
    <n v="4"/>
    <d v="2019-04-10T00:00:00"/>
    <x v="10"/>
    <x v="10"/>
    <x v="1"/>
    <s v="ADMINISTRACION DE SUCURSALES"/>
    <s v="PAGO NOMINA QUINCENA 1 ABRIL 2019"/>
    <s v="TRANSACCIONES DEL DIA 04/10/2019 RECURSOS HUMANOS"/>
    <n v="34.770000000000003"/>
    <n v="0"/>
    <s v="VIA ARGENTINA"/>
    <x v="0"/>
  </r>
  <r>
    <n v="4"/>
    <d v="2019-02-25T00:00:00"/>
    <x v="8"/>
    <x v="8"/>
    <x v="1"/>
    <s v="CAJA"/>
    <s v="PAGO NOMINA QUINCENA 2 FEBRERO 2019"/>
    <s v="TRANSACCIONES DEL DIA 02/25/2019 RECURSOS HUMANOS"/>
    <n v="12.59"/>
    <n v="0"/>
    <s v="VIA ARGENTINA"/>
    <x v="0"/>
  </r>
  <r>
    <n v="4"/>
    <d v="2019-04-25T00:00:00"/>
    <x v="10"/>
    <x v="10"/>
    <x v="1"/>
    <s v="CAJA"/>
    <s v="PAGO NOMINA QUINCENA 2 ABRIL 2019"/>
    <s v="TRANSACCIONES DEL DIA 04/25/2019 RECURSOS HUMANOS"/>
    <n v="23.39"/>
    <n v="0"/>
    <s v="VIA ARGENTINA"/>
    <x v="0"/>
  </r>
  <r>
    <n v="4"/>
    <d v="2019-05-25T00:00:00"/>
    <x v="11"/>
    <x v="11"/>
    <x v="1"/>
    <s v="CAJA"/>
    <s v="PAGO NOMINA QUINCENA 2 MAYO 2019"/>
    <s v="TRANSACCIONES DEL DIA 05/25/2019 RECURSOS HUMANOS"/>
    <n v="60.62"/>
    <n v="0"/>
    <s v="VIA ARGENTINA"/>
    <x v="0"/>
  </r>
  <r>
    <n v="5"/>
    <d v="2019-02-09T00:00:00"/>
    <x v="8"/>
    <x v="8"/>
    <x v="1"/>
    <s v="ADMINISTRACION DE SUCURSALES"/>
    <s v="PAGO NOMINA QUINCENA 1 FEBRERO 2019"/>
    <s v="TRANSACCIONES DEL DIA 02/09/2019 RECURSOS HUMANOS"/>
    <n v="61"/>
    <n v="0"/>
    <s v="VIA PORRAS"/>
    <x v="0"/>
  </r>
  <r>
    <n v="5"/>
    <d v="2019-03-25T00:00:00"/>
    <x v="9"/>
    <x v="9"/>
    <x v="1"/>
    <s v="ADMINISTRACION DE SUCURSALES"/>
    <s v="PAGO NOMINA QUINCENA 2 MARZO 2019"/>
    <s v="TRANSACCIONES DEL DIA 03/25/2019 RECURSOS HUMANOS"/>
    <n v="447.12"/>
    <n v="0"/>
    <s v="VIA PORRAS"/>
    <x v="0"/>
  </r>
  <r>
    <n v="5"/>
    <d v="2019-05-25T00:00:00"/>
    <x v="11"/>
    <x v="11"/>
    <x v="1"/>
    <s v="ADMINISTRACION DE SUCURSALES"/>
    <s v="PAGO NOMINA QUINCENA 2 MAYO 2019"/>
    <s v="TRANSACCIONES DEL DIA 05/25/2019 RECURSOS HUMANOS"/>
    <n v="341.28"/>
    <n v="0"/>
    <s v="VIA PORRAS"/>
    <x v="0"/>
  </r>
  <r>
    <n v="5"/>
    <d v="2019-06-10T00:00:00"/>
    <x v="2"/>
    <x v="2"/>
    <x v="1"/>
    <s v="ADMINISTRACION DE SUCURSALES"/>
    <s v="PAGO NOMINA QUINCENA 1 JUNIO 2019"/>
    <s v="TRANSACCIONES DEL DIA 06/10/2019 RECURSOS HUMANOS"/>
    <n v="642.38"/>
    <n v="0"/>
    <s v="VIA PORRAS"/>
    <x v="0"/>
  </r>
  <r>
    <n v="5"/>
    <d v="2019-06-25T00:00:00"/>
    <x v="2"/>
    <x v="2"/>
    <x v="1"/>
    <s v="ADMINISTRACION DE SUCURSALES"/>
    <s v="PAGO NOMINA QUINCENA 2 JUNIO 2019"/>
    <s v="TRANSACCIONES DEL DIA 06/25/2019 RECURSOS HUMANOS"/>
    <n v="128.72"/>
    <n v="0"/>
    <s v="VIA PORRAS"/>
    <x v="0"/>
  </r>
  <r>
    <n v="5"/>
    <d v="2019-07-10T00:00:00"/>
    <x v="6"/>
    <x v="6"/>
    <x v="1"/>
    <s v="ADMINISTRACION DE SUCURSALES"/>
    <s v="PAGO NOMINA QUINCENA 1 JULIO 2019"/>
    <s v="TRANSACCIONES DEL DIA 07/10/2019 RECURSOS HUMANOS"/>
    <n v="138.13"/>
    <n v="0"/>
    <s v="VIA PORRAS"/>
    <x v="0"/>
  </r>
  <r>
    <n v="5"/>
    <d v="2019-01-10T00:00:00"/>
    <x v="7"/>
    <x v="7"/>
    <x v="1"/>
    <s v="CAJA"/>
    <s v="PAGO NOMINA QUINCENA 1 ENERO 2019"/>
    <s v="TRANSACCIONES DEL DIA 01/10/2019 RECURSOS HUMANOS"/>
    <n v="733.55"/>
    <n v="0"/>
    <s v="VIA PORRAS"/>
    <x v="0"/>
  </r>
  <r>
    <n v="5"/>
    <d v="2019-01-25T00:00:00"/>
    <x v="7"/>
    <x v="7"/>
    <x v="1"/>
    <s v="CAJA"/>
    <s v="PAGO NOMINA QUINCENA 2 ENERO 2019"/>
    <s v="TRANSACCIONES DEL DIA 01/25/2019 RECURSOS HUMANOS"/>
    <n v="665.62"/>
    <n v="0"/>
    <s v="VIA PORRAS"/>
    <x v="0"/>
  </r>
  <r>
    <n v="5"/>
    <d v="2019-02-09T00:00:00"/>
    <x v="8"/>
    <x v="8"/>
    <x v="1"/>
    <s v="CAJA"/>
    <s v="PAGO NOMINA QUINCENA 1 FEBRERO 2019"/>
    <s v="TRANSACCIONES DEL DIA 02/09/2019 RECURSOS HUMANOS"/>
    <n v="969.56"/>
    <n v="0"/>
    <s v="VIA PORRAS"/>
    <x v="0"/>
  </r>
  <r>
    <n v="5"/>
    <d v="2019-02-25T00:00:00"/>
    <x v="8"/>
    <x v="8"/>
    <x v="1"/>
    <s v="CAJA"/>
    <s v="PAGO NOMINA QUINCENA 2 FEBRERO 2019"/>
    <s v="TRANSACCIONES DEL DIA 02/25/2019 RECURSOS HUMANOS"/>
    <n v="646.41"/>
    <n v="0"/>
    <s v="VIA PORRAS"/>
    <x v="0"/>
  </r>
  <r>
    <n v="5"/>
    <d v="2019-03-09T00:00:00"/>
    <x v="9"/>
    <x v="9"/>
    <x v="1"/>
    <s v="CAJA"/>
    <s v="PAGO NOMINA QUINCENA 1 MARZO 2019"/>
    <s v="TRANSACCIONES DEL DIA 03/09/2019 RECURSOS HUMANOS"/>
    <n v="1181.26"/>
    <n v="0"/>
    <s v="VIA PORRAS"/>
    <x v="0"/>
  </r>
  <r>
    <n v="5"/>
    <d v="2019-03-25T00:00:00"/>
    <x v="9"/>
    <x v="9"/>
    <x v="1"/>
    <s v="CAJA"/>
    <s v="PAGO NOMINA QUINCENA 2 MARZO 2019"/>
    <s v="TRANSACCIONES DEL DIA 03/25/2019 RECURSOS HUMANOS"/>
    <n v="471.73"/>
    <n v="0"/>
    <s v="VIA PORRAS"/>
    <x v="0"/>
  </r>
  <r>
    <n v="5"/>
    <d v="2019-04-10T00:00:00"/>
    <x v="10"/>
    <x v="10"/>
    <x v="1"/>
    <s v="CAJA"/>
    <s v="PAGO NOMINA QUINCENA 1 ABRIL 2019"/>
    <s v="TRANSACCIONES DEL DIA 04/10/2019 RECURSOS HUMANOS"/>
    <n v="484.74"/>
    <n v="0"/>
    <s v="VIA PORRAS"/>
    <x v="0"/>
  </r>
  <r>
    <n v="5"/>
    <d v="2019-04-25T00:00:00"/>
    <x v="10"/>
    <x v="10"/>
    <x v="1"/>
    <s v="CAJA"/>
    <s v="PAGO NOMINA QUINCENA 2 ABRIL 2019"/>
    <s v="TRANSACCIONES DEL DIA 04/25/2019 RECURSOS HUMANOS"/>
    <n v="618.82000000000005"/>
    <n v="0"/>
    <s v="VIA PORRAS"/>
    <x v="0"/>
  </r>
  <r>
    <n v="5"/>
    <d v="2019-05-10T00:00:00"/>
    <x v="11"/>
    <x v="11"/>
    <x v="1"/>
    <s v="CAJA"/>
    <s v="PAGO NOMINA QUINCENA 1 MAYO 2019"/>
    <s v="TRANSACCIONES DEL DIA 05/10/2019 RECURSOS HUMANOS"/>
    <n v="681.89"/>
    <n v="0"/>
    <s v="VIA PORRAS"/>
    <x v="0"/>
  </r>
  <r>
    <n v="5"/>
    <d v="2019-05-25T00:00:00"/>
    <x v="11"/>
    <x v="11"/>
    <x v="1"/>
    <s v="CAJA"/>
    <s v="PAGO NOMINA QUINCENA 2 MAYO 2019"/>
    <s v="TRANSACCIONES DEL DIA 05/25/2019 RECURSOS HUMANOS"/>
    <n v="637.09"/>
    <n v="0"/>
    <s v="VIA PORRAS"/>
    <x v="0"/>
  </r>
  <r>
    <n v="5"/>
    <d v="2019-06-10T00:00:00"/>
    <x v="2"/>
    <x v="2"/>
    <x v="1"/>
    <s v="CAJA"/>
    <s v="PAGO NOMINA QUINCENA 1 JUNIO 2019"/>
    <s v="TRANSACCIONES DEL DIA 06/10/2019 RECURSOS HUMANOS"/>
    <n v="860.35"/>
    <n v="0"/>
    <s v="VIA PORRAS"/>
    <x v="0"/>
  </r>
  <r>
    <n v="5"/>
    <d v="2019-06-25T00:00:00"/>
    <x v="2"/>
    <x v="2"/>
    <x v="1"/>
    <s v="CAJA"/>
    <s v="PAGO NOMINA QUINCENA 2 JUNIO 2019"/>
    <s v="TRANSACCIONES DEL DIA 06/25/2019 RECURSOS HUMANOS"/>
    <n v="879.61"/>
    <n v="0"/>
    <s v="VIA PORRAS"/>
    <x v="0"/>
  </r>
  <r>
    <n v="5"/>
    <d v="2019-07-10T00:00:00"/>
    <x v="6"/>
    <x v="6"/>
    <x v="1"/>
    <s v="CAJA"/>
    <s v="PAGO NOMINA QUINCENA 1 JULIO 2019"/>
    <s v="TRANSACCIONES DEL DIA 07/10/2019 RECURSOS HUMANOS"/>
    <n v="839.9"/>
    <n v="0"/>
    <s v="VIA PORRAS"/>
    <x v="0"/>
  </r>
  <r>
    <n v="5"/>
    <d v="2019-07-25T00:00:00"/>
    <x v="6"/>
    <x v="6"/>
    <x v="1"/>
    <s v="CAJA"/>
    <s v="PAGO NOMINA QUINCENA 2 JULIO 2019"/>
    <s v="TRANSACCIONES DEL DIA 07/25/2019 RECURSOS HUMANOS"/>
    <n v="873.5"/>
    <n v="0"/>
    <s v="VIA PORRAS"/>
    <x v="0"/>
  </r>
  <r>
    <n v="5"/>
    <d v="2019-05-10T00:00:00"/>
    <x v="11"/>
    <x v="11"/>
    <x v="1"/>
    <s v="SERVICIOS PERSONALES"/>
    <s v="PAGO NOMINA QUINCENA 1 MAYO 2019"/>
    <s v="TRANSACCIONES DEL DIA 05/10/2019 RECURSOS HUMANOS"/>
    <n v="32.01"/>
    <n v="0"/>
    <s v="VIA PORRAS"/>
    <x v="0"/>
  </r>
  <r>
    <n v="5"/>
    <d v="2019-06-10T00:00:00"/>
    <x v="2"/>
    <x v="2"/>
    <x v="1"/>
    <s v="SERVICIOS PERSONALES"/>
    <s v="PAGO NOMINA QUINCENA 1 JUNIO 2019"/>
    <s v="TRANSACCIONES DEL DIA 06/10/2019 RECURSOS HUMANOS"/>
    <n v="48.99"/>
    <n v="0"/>
    <s v="VIA PORRAS"/>
    <x v="0"/>
  </r>
  <r>
    <n v="5"/>
    <d v="2019-07-10T00:00:00"/>
    <x v="6"/>
    <x v="6"/>
    <x v="1"/>
    <s v="SERVICIOS PERSONALES"/>
    <s v="PAGO NOMINA QUINCENA 1 JULIO 2019"/>
    <s v="TRANSACCIONES DEL DIA 07/10/2019 RECURSOS HUMANOS"/>
    <n v="31.77"/>
    <n v="0"/>
    <s v="VIA PORRAS"/>
    <x v="0"/>
  </r>
  <r>
    <n v="5"/>
    <d v="2019-07-25T00:00:00"/>
    <x v="6"/>
    <x v="6"/>
    <x v="1"/>
    <s v="SERVICIOS PERSONALES"/>
    <s v="PAGO NOMINA QUINCENA 2 JULIO 2019"/>
    <s v="TRANSACCIONES DEL DIA 07/25/2019 RECURSOS HUMANOS"/>
    <n v="23.73"/>
    <n v="0"/>
    <s v="VIA PORRAS"/>
    <x v="0"/>
  </r>
  <r>
    <n v="6"/>
    <d v="2019-01-10T00:00:00"/>
    <x v="7"/>
    <x v="7"/>
    <x v="1"/>
    <s v="CAJA"/>
    <s v="PAGO NOMINA QUINCENA 1 ENERO 2019"/>
    <s v="TRANSACCIONES DEL DIA 01/10/2019 RECURSOS HUMANOS"/>
    <n v="13.14"/>
    <n v="0"/>
    <s v="EL INGENIO"/>
    <x v="0"/>
  </r>
  <r>
    <n v="6"/>
    <d v="2019-01-25T00:00:00"/>
    <x v="7"/>
    <x v="7"/>
    <x v="1"/>
    <s v="CAJA"/>
    <s v="PAGO NOMINA QUINCENA 2 ENERO 2019"/>
    <s v="TRANSACCIONES DEL DIA 01/25/2019 RECURSOS HUMANOS"/>
    <n v="96.22"/>
    <n v="0"/>
    <s v="EL INGENIO"/>
    <x v="0"/>
  </r>
  <r>
    <n v="6"/>
    <d v="2019-05-25T00:00:00"/>
    <x v="11"/>
    <x v="11"/>
    <x v="1"/>
    <s v="SERVICIOS PERSONALES"/>
    <s v="PAGO NOMINA QUINCENA 2 MAYO 2019"/>
    <s v="TRANSACCIONES DEL DIA 05/25/2019 RECURSOS HUMANOS"/>
    <n v="38.090000000000003"/>
    <n v="0"/>
    <s v="EL INGENIO"/>
    <x v="0"/>
  </r>
  <r>
    <n v="6"/>
    <d v="2019-07-10T00:00:00"/>
    <x v="6"/>
    <x v="6"/>
    <x v="1"/>
    <s v="SERVICIOS PERSONALES"/>
    <s v="PAGO NOMINA QUINCENA 1 JULIO 2019"/>
    <s v="TRANSACCIONES DEL DIA 07/10/2019 RECURSOS HUMANOS"/>
    <n v="7.26"/>
    <n v="0"/>
    <s v="EL INGENIO"/>
    <x v="0"/>
  </r>
  <r>
    <n v="7"/>
    <d v="2019-04-10T00:00:00"/>
    <x v="10"/>
    <x v="10"/>
    <x v="1"/>
    <s v="CAJA"/>
    <s v="PAGO NOMINA QUINCENA 1 ABRIL 2019"/>
    <s v="TRANSACCIONES DEL DIA 04/10/2019 RECURSOS HUMANOS"/>
    <n v="81.55"/>
    <n v="0"/>
    <s v="CHANIS"/>
    <x v="0"/>
  </r>
  <r>
    <n v="7"/>
    <d v="2019-04-25T00:00:00"/>
    <x v="10"/>
    <x v="10"/>
    <x v="1"/>
    <s v="CAJA"/>
    <s v="PAGO NOMINA QUINCENA 2 ABRIL 2019"/>
    <s v="TRANSACCIONES DEL DIA 04/25/2019 RECURSOS HUMANOS"/>
    <n v="13.32"/>
    <n v="0"/>
    <s v="CHANIS"/>
    <x v="0"/>
  </r>
  <r>
    <n v="8"/>
    <d v="2019-04-25T00:00:00"/>
    <x v="10"/>
    <x v="10"/>
    <x v="1"/>
    <s v="SERVICIOS PERSONALES"/>
    <s v="PAGO NOMINA QUINCENA 2 ABRIL 2019"/>
    <s v="TRANSACCIONES DEL DIA 04/25/2019 RECURSOS HUMANOS"/>
    <n v="21.92"/>
    <n v="0"/>
    <s v="PLAZA TOCUMEN"/>
    <x v="0"/>
  </r>
  <r>
    <n v="9"/>
    <d v="2019-03-09T00:00:00"/>
    <x v="9"/>
    <x v="9"/>
    <x v="1"/>
    <s v="CAJA"/>
    <s v="PAGO NOMINA QUINCENA 1 MARZO 2019"/>
    <s v="TRANSACCIONES DEL DIA 03/09/2019 RECURSOS HUMANOS"/>
    <n v="9.5"/>
    <n v="0"/>
    <s v="SANTIAGO"/>
    <x v="0"/>
  </r>
  <r>
    <n v="10"/>
    <d v="2019-02-09T00:00:00"/>
    <x v="8"/>
    <x v="8"/>
    <x v="1"/>
    <s v="ADMINISTRACION DE SUCURSALES"/>
    <s v="PAGO NOMINA QUINCENA 1 FEBRERO 2019"/>
    <s v="TRANSACCIONES DEL DIA 02/09/2019 RECURSOS HUMANOS"/>
    <n v="66.95"/>
    <n v="0"/>
    <s v="OBARRIO"/>
    <x v="0"/>
  </r>
  <r>
    <n v="10"/>
    <d v="2019-01-10T00:00:00"/>
    <x v="7"/>
    <x v="7"/>
    <x v="1"/>
    <s v="CAJA"/>
    <s v="PAGO NOMINA QUINCENA 1 ENERO 2019"/>
    <s v="TRANSACCIONES DEL DIA 01/10/2019 RECURSOS HUMANOS"/>
    <n v="458.67"/>
    <n v="0"/>
    <s v="OBARRIO"/>
    <x v="0"/>
  </r>
  <r>
    <n v="10"/>
    <d v="2019-01-25T00:00:00"/>
    <x v="7"/>
    <x v="7"/>
    <x v="1"/>
    <s v="CAJA"/>
    <s v="PAGO NOMINA QUINCENA 2 ENERO 2019"/>
    <s v="TRANSACCIONES DEL DIA 01/25/2019 RECURSOS HUMANOS"/>
    <n v="414.52"/>
    <n v="0"/>
    <s v="OBARRIO"/>
    <x v="0"/>
  </r>
  <r>
    <n v="10"/>
    <d v="2019-02-09T00:00:00"/>
    <x v="8"/>
    <x v="8"/>
    <x v="1"/>
    <s v="CAJA"/>
    <s v="PAGO NOMINA QUINCENA 1 FEBRERO 2019"/>
    <s v="TRANSACCIONES DEL DIA 02/09/2019 RECURSOS HUMANOS"/>
    <n v="307.33999999999997"/>
    <n v="0"/>
    <s v="OBARRIO"/>
    <x v="0"/>
  </r>
  <r>
    <n v="10"/>
    <d v="2019-02-25T00:00:00"/>
    <x v="8"/>
    <x v="8"/>
    <x v="1"/>
    <s v="CAJA"/>
    <s v="PAGO NOMINA QUINCENA 2 FEBRERO 2019"/>
    <s v="TRANSACCIONES DEL DIA 02/25/2019 RECURSOS HUMANOS"/>
    <n v="371.65"/>
    <n v="0"/>
    <s v="OBARRIO"/>
    <x v="0"/>
  </r>
  <r>
    <n v="10"/>
    <d v="2019-03-09T00:00:00"/>
    <x v="9"/>
    <x v="9"/>
    <x v="1"/>
    <s v="CAJA"/>
    <s v="PAGO NOMINA QUINCENA 1 MARZO 2019"/>
    <s v="TRANSACCIONES DEL DIA 03/09/2019 RECURSOS HUMANOS"/>
    <n v="59.91"/>
    <n v="0"/>
    <s v="OBARRIO"/>
    <x v="0"/>
  </r>
  <r>
    <n v="10"/>
    <d v="2019-03-25T00:00:00"/>
    <x v="9"/>
    <x v="9"/>
    <x v="1"/>
    <s v="CAJA"/>
    <s v="PAGO NOMINA QUINCENA 2 MARZO 2019"/>
    <s v="TRANSACCIONES DEL DIA 03/25/2019 RECURSOS HUMANOS"/>
    <n v="488.85"/>
    <n v="0"/>
    <s v="OBARRIO"/>
    <x v="0"/>
  </r>
  <r>
    <n v="10"/>
    <d v="2019-04-10T00:00:00"/>
    <x v="10"/>
    <x v="10"/>
    <x v="1"/>
    <s v="CAJA"/>
    <s v="PAGO NOMINA QUINCENA 1 ABRIL 2019"/>
    <s v="TRANSACCIONES DEL DIA 04/10/2019 RECURSOS HUMANOS"/>
    <n v="298.99"/>
    <n v="0"/>
    <s v="OBARRIO"/>
    <x v="0"/>
  </r>
  <r>
    <n v="10"/>
    <d v="2019-04-25T00:00:00"/>
    <x v="10"/>
    <x v="10"/>
    <x v="1"/>
    <s v="CAJA"/>
    <s v="PAGO NOMINA QUINCENA 2 ABRIL 2019"/>
    <s v="TRANSACCIONES DEL DIA 04/25/2019 RECURSOS HUMANOS"/>
    <n v="290.17"/>
    <n v="0"/>
    <s v="OBARRIO"/>
    <x v="0"/>
  </r>
  <r>
    <n v="10"/>
    <d v="2019-05-10T00:00:00"/>
    <x v="11"/>
    <x v="11"/>
    <x v="1"/>
    <s v="CAJA"/>
    <s v="PAGO NOMINA QUINCENA 1 MAYO 2019"/>
    <s v="TRANSACCIONES DEL DIA 05/10/2019 RECURSOS HUMANOS"/>
    <n v="360.46"/>
    <n v="0"/>
    <s v="OBARRIO"/>
    <x v="0"/>
  </r>
  <r>
    <n v="10"/>
    <d v="2019-05-25T00:00:00"/>
    <x v="11"/>
    <x v="11"/>
    <x v="1"/>
    <s v="CAJA"/>
    <s v="PAGO NOMINA QUINCENA 2 MAYO 2019"/>
    <s v="TRANSACCIONES DEL DIA 05/25/2019 RECURSOS HUMANOS"/>
    <n v="473.77"/>
    <n v="0"/>
    <s v="OBARRIO"/>
    <x v="0"/>
  </r>
  <r>
    <n v="10"/>
    <d v="2019-06-10T00:00:00"/>
    <x v="2"/>
    <x v="2"/>
    <x v="1"/>
    <s v="CAJA"/>
    <s v="PAGO NOMINA QUINCENA 1 JUNIO 2019"/>
    <s v="TRANSACCIONES DEL DIA 06/10/2019 RECURSOS HUMANOS"/>
    <n v="307.27999999999997"/>
    <n v="0"/>
    <s v="OBARRIO"/>
    <x v="0"/>
  </r>
  <r>
    <n v="10"/>
    <d v="2019-06-25T00:00:00"/>
    <x v="2"/>
    <x v="2"/>
    <x v="1"/>
    <s v="CAJA"/>
    <s v="PAGO NOMINA QUINCENA 2 JUNIO 2019"/>
    <s v="TRANSACCIONES DEL DIA 06/25/2019 RECURSOS HUMANOS"/>
    <n v="351.43"/>
    <n v="0"/>
    <s v="OBARRIO"/>
    <x v="0"/>
  </r>
  <r>
    <n v="10"/>
    <d v="2019-07-25T00:00:00"/>
    <x v="6"/>
    <x v="6"/>
    <x v="1"/>
    <s v="CAJA"/>
    <s v="PAGO NOMINA QUINCENA 2 JULIO 2019"/>
    <s v="TRANSACCIONES DEL DIA 07/25/2019 RECURSOS HUMANOS"/>
    <n v="475.27"/>
    <n v="0"/>
    <s v="OBARRIO"/>
    <x v="0"/>
  </r>
  <r>
    <n v="10"/>
    <d v="2019-02-25T00:00:00"/>
    <x v="8"/>
    <x v="8"/>
    <x v="1"/>
    <s v="SERVICIOS PERSONALES"/>
    <s v="PAGO NOMINA QUINCENA 2 FEBRERO 2019"/>
    <s v="TRANSACCIONES DEL DIA 02/25/2019 RECURSOS HUMANOS"/>
    <n v="11.08"/>
    <n v="0"/>
    <s v="OBARRIO"/>
    <x v="0"/>
  </r>
  <r>
    <n v="10"/>
    <d v="2019-03-09T00:00:00"/>
    <x v="9"/>
    <x v="9"/>
    <x v="1"/>
    <s v="SERVICIOS PERSONALES"/>
    <s v="PAGO NOMINA QUINCENA 1 MARZO 2019"/>
    <s v="TRANSACCIONES DEL DIA 03/09/2019 RECURSOS HUMANOS"/>
    <n v="48.03"/>
    <n v="0"/>
    <s v="OBARRIO"/>
    <x v="0"/>
  </r>
  <r>
    <n v="10"/>
    <d v="2019-05-25T00:00:00"/>
    <x v="11"/>
    <x v="11"/>
    <x v="1"/>
    <s v="SERVICIOS PERSONALES"/>
    <s v="PAGO NOMINA QUINCENA 2 MAYO 2019"/>
    <s v="TRANSACCIONES DEL DIA 05/25/2019 RECURSOS HUMANOS"/>
    <n v="11.08"/>
    <n v="0"/>
    <s v="OBARRIO"/>
    <x v="0"/>
  </r>
  <r>
    <n v="10"/>
    <d v="2019-06-25T00:00:00"/>
    <x v="2"/>
    <x v="2"/>
    <x v="1"/>
    <s v="SERVICIOS PERSONALES"/>
    <s v="PAGO NOMINA QUINCENA 2 JUNIO 2019"/>
    <s v="TRANSACCIONES DEL DIA 06/25/2019 RECURSOS HUMANOS"/>
    <n v="29.15"/>
    <n v="0"/>
    <s v="OBARRIO"/>
    <x v="0"/>
  </r>
  <r>
    <n v="10"/>
    <d v="2019-07-10T00:00:00"/>
    <x v="6"/>
    <x v="6"/>
    <x v="1"/>
    <s v="SERVICIOS PERSONALES"/>
    <s v="PAGO NOMINA QUINCENA 1 JULIO 2019"/>
    <s v="TRANSACCIONES DEL DIA 07/10/2019 RECURSOS HUMANOS"/>
    <n v="27.99"/>
    <n v="0"/>
    <s v="OBARRIO"/>
    <x v="0"/>
  </r>
  <r>
    <n v="10"/>
    <d v="2019-07-25T00:00:00"/>
    <x v="6"/>
    <x v="6"/>
    <x v="1"/>
    <s v="SERVICIOS PERSONALES"/>
    <s v="PAGO NOMINA QUINCENA 2 JULIO 2019"/>
    <s v="TRANSACCIONES DEL DIA 07/25/2019 RECURSOS HUMANOS"/>
    <n v="48.99"/>
    <n v="0"/>
    <s v="OBARRIO"/>
    <x v="0"/>
  </r>
  <r>
    <n v="13"/>
    <d v="2019-01-10T00:00:00"/>
    <x v="7"/>
    <x v="7"/>
    <x v="1"/>
    <s v="ADMINISTRACION DE SUCURSALES"/>
    <s v="PAGO NOMINA QUINCENA 1 ENERO 2019"/>
    <s v="TRANSACCIONES DEL DIA 01/10/2019 RECURSOS HUMANOS"/>
    <n v="45.08"/>
    <n v="0"/>
    <s v="HATO PINTADO"/>
    <x v="0"/>
  </r>
  <r>
    <n v="13"/>
    <d v="2019-02-09T00:00:00"/>
    <x v="8"/>
    <x v="8"/>
    <x v="1"/>
    <s v="ADMINISTRACION DE SUCURSALES"/>
    <s v="PAGO NOMINA QUINCENA 1 FEBRERO 2019"/>
    <s v="TRANSACCIONES DEL DIA 02/09/2019 RECURSOS HUMANOS"/>
    <n v="43.11"/>
    <n v="0"/>
    <s v="HATO PINTADO"/>
    <x v="0"/>
  </r>
  <r>
    <n v="13"/>
    <d v="2019-04-10T00:00:00"/>
    <x v="10"/>
    <x v="10"/>
    <x v="1"/>
    <s v="ADMINISTRACION DE SUCURSALES"/>
    <s v="PAGO NOMINA QUINCENA 1 ABRIL 2019"/>
    <s v="TRANSACCIONES DEL DIA 04/10/2019 RECURSOS HUMANOS"/>
    <n v="81.08"/>
    <n v="0"/>
    <s v="HATO PINTADO"/>
    <x v="0"/>
  </r>
  <r>
    <n v="13"/>
    <d v="2019-04-25T00:00:00"/>
    <x v="10"/>
    <x v="10"/>
    <x v="1"/>
    <s v="ADMINISTRACION DE SUCURSALES"/>
    <s v="PAGO NOMINA QUINCENA 2 ABRIL 2019"/>
    <s v="TRANSACCIONES DEL DIA 04/25/2019 RECURSOS HUMANOS"/>
    <n v="47.78"/>
    <n v="0"/>
    <s v="HATO PINTADO"/>
    <x v="0"/>
  </r>
  <r>
    <n v="13"/>
    <d v="2019-05-10T00:00:00"/>
    <x v="11"/>
    <x v="11"/>
    <x v="1"/>
    <s v="ADMINISTRACION DE SUCURSALES"/>
    <s v="PAGO NOMINA QUINCENA 1 MAYO 2019"/>
    <s v="TRANSACCIONES DEL DIA 05/10/2019 RECURSOS HUMANOS"/>
    <n v="83.57"/>
    <n v="0"/>
    <s v="HATO PINTADO"/>
    <x v="0"/>
  </r>
  <r>
    <n v="13"/>
    <d v="2019-01-10T00:00:00"/>
    <x v="7"/>
    <x v="7"/>
    <x v="1"/>
    <s v="CAJA"/>
    <s v="PAGO NOMINA QUINCENA 1 ENERO 2019"/>
    <s v="TRANSACCIONES DEL DIA 01/10/2019 RECURSOS HUMANOS"/>
    <n v="723.12"/>
    <n v="0"/>
    <s v="HATO PINTADO"/>
    <x v="0"/>
  </r>
  <r>
    <n v="13"/>
    <d v="2019-01-25T00:00:00"/>
    <x v="7"/>
    <x v="7"/>
    <x v="1"/>
    <s v="CAJA"/>
    <s v="PAGO NOMINA QUINCENA 2 ENERO 2019"/>
    <s v="TRANSACCIONES DEL DIA 01/25/2019 RECURSOS HUMANOS"/>
    <n v="544.92999999999995"/>
    <n v="0"/>
    <s v="HATO PINTADO"/>
    <x v="0"/>
  </r>
  <r>
    <n v="13"/>
    <d v="2019-02-09T00:00:00"/>
    <x v="8"/>
    <x v="8"/>
    <x v="1"/>
    <s v="CAJA"/>
    <s v="PAGO NOMINA QUINCENA 1 FEBRERO 2019"/>
    <s v="TRANSACCIONES DEL DIA 02/09/2019 RECURSOS HUMANOS"/>
    <n v="714.31"/>
    <n v="0"/>
    <s v="HATO PINTADO"/>
    <x v="0"/>
  </r>
  <r>
    <n v="13"/>
    <d v="2019-02-25T00:00:00"/>
    <x v="8"/>
    <x v="8"/>
    <x v="1"/>
    <s v="CAJA"/>
    <s v="PAGO NOMINA QUINCENA 2 FEBRERO 2019"/>
    <s v="TRANSACCIONES DEL DIA 02/25/2019 RECURSOS HUMANOS"/>
    <n v="739.91"/>
    <n v="0"/>
    <s v="HATO PINTADO"/>
    <x v="0"/>
  </r>
  <r>
    <n v="13"/>
    <d v="2019-02-27T00:00:00"/>
    <x v="8"/>
    <x v="8"/>
    <x v="1"/>
    <s v="CAJA"/>
    <s v="PLANILLAS DE LIQUIDACIONES FEB 2019"/>
    <s v="TRANSACCIONES DEL DIA 02/27/2019 RECURSOS HUMANOS"/>
    <n v="75.819999999999993"/>
    <n v="0"/>
    <s v="HATO PINTADO"/>
    <x v="0"/>
  </r>
  <r>
    <n v="13"/>
    <d v="2019-03-09T00:00:00"/>
    <x v="9"/>
    <x v="9"/>
    <x v="1"/>
    <s v="CAJA"/>
    <s v="PAGO NOMINA QUINCENA 1 MARZO 2019"/>
    <s v="TRANSACCIONES DEL DIA 03/09/2019 RECURSOS HUMANOS"/>
    <n v="1090.04"/>
    <n v="0"/>
    <s v="HATO PINTADO"/>
    <x v="0"/>
  </r>
  <r>
    <n v="13"/>
    <d v="2019-03-25T00:00:00"/>
    <x v="9"/>
    <x v="9"/>
    <x v="1"/>
    <s v="CAJA"/>
    <s v="PAGO NOMINA QUINCENA 2 MARZO 2019"/>
    <s v="TRANSACCIONES DEL DIA 03/25/2019 RECURSOS HUMANOS"/>
    <n v="906.64"/>
    <n v="0"/>
    <s v="HATO PINTADO"/>
    <x v="0"/>
  </r>
  <r>
    <n v="13"/>
    <d v="2019-04-10T00:00:00"/>
    <x v="10"/>
    <x v="10"/>
    <x v="1"/>
    <s v="CAJA"/>
    <s v="PAGO NOMINA QUINCENA 1 ABRIL 2019"/>
    <s v="TRANSACCIONES DEL DIA 04/10/2019 RECURSOS HUMANOS"/>
    <n v="745.21"/>
    <n v="0"/>
    <s v="HATO PINTADO"/>
    <x v="0"/>
  </r>
  <r>
    <n v="13"/>
    <d v="2019-04-25T00:00:00"/>
    <x v="10"/>
    <x v="10"/>
    <x v="1"/>
    <s v="CAJA"/>
    <s v="PAGO NOMINA QUINCENA 2 ABRIL 2019"/>
    <s v="TRANSACCIONES DEL DIA 04/25/2019 RECURSOS HUMANOS"/>
    <n v="504.84"/>
    <n v="0"/>
    <s v="HATO PINTADO"/>
    <x v="0"/>
  </r>
  <r>
    <n v="13"/>
    <d v="2019-05-10T00:00:00"/>
    <x v="11"/>
    <x v="11"/>
    <x v="1"/>
    <s v="CAJA"/>
    <s v="PAGO NOMINA QUINCENA 1 MAYO 2019"/>
    <s v="TRANSACCIONES DEL DIA 05/10/2019 RECURSOS HUMANOS"/>
    <n v="597.71"/>
    <n v="0"/>
    <s v="HATO PINTADO"/>
    <x v="0"/>
  </r>
  <r>
    <n v="13"/>
    <d v="2019-05-25T00:00:00"/>
    <x v="11"/>
    <x v="11"/>
    <x v="1"/>
    <s v="CAJA"/>
    <s v="PAGO NOMINA QUINCENA 2 MAYO 2019"/>
    <s v="TRANSACCIONES DEL DIA 05/25/2019 RECURSOS HUMANOS"/>
    <n v="1045.49"/>
    <n v="0"/>
    <s v="HATO PINTADO"/>
    <x v="0"/>
  </r>
  <r>
    <n v="13"/>
    <d v="2019-06-10T00:00:00"/>
    <x v="2"/>
    <x v="2"/>
    <x v="1"/>
    <s v="CAJA"/>
    <s v="PAGO NOMINA QUINCENA 1 JUNIO 2019"/>
    <s v="TRANSACCIONES DEL DIA 06/10/2019 RECURSOS HUMANOS"/>
    <n v="1177.53"/>
    <n v="0"/>
    <s v="HATO PINTADO"/>
    <x v="0"/>
  </r>
  <r>
    <n v="13"/>
    <d v="2019-06-25T00:00:00"/>
    <x v="2"/>
    <x v="2"/>
    <x v="1"/>
    <s v="CAJA"/>
    <s v="PAGO NOMINA QUINCENA 2 JUNIO 2019"/>
    <s v="TRANSACCIONES DEL DIA 06/25/2019 RECURSOS HUMANOS"/>
    <n v="1192.95"/>
    <n v="0"/>
    <s v="HATO PINTADO"/>
    <x v="0"/>
  </r>
  <r>
    <n v="13"/>
    <d v="2019-07-10T00:00:00"/>
    <x v="6"/>
    <x v="6"/>
    <x v="1"/>
    <s v="CAJA"/>
    <s v="PAGO NOMINA QUINCENA 1 JULIO 2019"/>
    <s v="TRANSACCIONES DEL DIA 07/10/2019 RECURSOS HUMANOS"/>
    <n v="757.32"/>
    <n v="0"/>
    <s v="HATO PINTADO"/>
    <x v="0"/>
  </r>
  <r>
    <n v="13"/>
    <d v="2019-07-25T00:00:00"/>
    <x v="6"/>
    <x v="6"/>
    <x v="1"/>
    <s v="CAJA"/>
    <s v="PAGO NOMINA QUINCENA 2 JULIO 2019"/>
    <s v="TRANSACCIONES DEL DIA 07/25/2019 RECURSOS HUMANOS"/>
    <n v="566.5"/>
    <n v="0"/>
    <s v="HATO PINTADO"/>
    <x v="0"/>
  </r>
  <r>
    <n v="13"/>
    <d v="2019-01-10T00:00:00"/>
    <x v="7"/>
    <x v="7"/>
    <x v="1"/>
    <s v="SERVICIOS PERSONALES"/>
    <s v="PAGO NOMINA QUINCENA 1 ENERO 2019"/>
    <s v="TRANSACCIONES DEL DIA 01/10/2019 RECURSOS HUMANOS"/>
    <n v="52.04"/>
    <n v="0"/>
    <s v="HATO PINTADO"/>
    <x v="0"/>
  </r>
  <r>
    <n v="13"/>
    <d v="2019-02-09T00:00:00"/>
    <x v="8"/>
    <x v="8"/>
    <x v="1"/>
    <s v="SERVICIOS PERSONALES"/>
    <s v="PAGO NOMINA QUINCENA 1 FEBRERO 2019"/>
    <s v="TRANSACCIONES DEL DIA 02/09/2019 RECURSOS HUMANOS"/>
    <n v="27.18"/>
    <n v="0"/>
    <s v="HATO PINTADO"/>
    <x v="0"/>
  </r>
  <r>
    <n v="13"/>
    <d v="2019-02-25T00:00:00"/>
    <x v="8"/>
    <x v="8"/>
    <x v="1"/>
    <s v="SERVICIOS PERSONALES"/>
    <s v="PAGO NOMINA QUINCENA 2 FEBRERO 2019"/>
    <s v="TRANSACCIONES DEL DIA 02/25/2019 RECURSOS HUMANOS"/>
    <n v="27.72"/>
    <n v="0"/>
    <s v="HATO PINTADO"/>
    <x v="0"/>
  </r>
  <r>
    <n v="13"/>
    <d v="2019-03-09T00:00:00"/>
    <x v="9"/>
    <x v="9"/>
    <x v="1"/>
    <s v="SERVICIOS PERSONALES"/>
    <s v="PAGO NOMINA QUINCENA 1 MARZO 2019"/>
    <s v="TRANSACCIONES DEL DIA 03/09/2019 RECURSOS HUMANOS"/>
    <n v="38.9"/>
    <n v="0"/>
    <s v="HATO PINTADO"/>
    <x v="0"/>
  </r>
  <r>
    <n v="13"/>
    <d v="2019-04-10T00:00:00"/>
    <x v="10"/>
    <x v="10"/>
    <x v="1"/>
    <s v="SERVICIOS PERSONALES"/>
    <s v="PAGO NOMINA QUINCENA 1 ABRIL 2019"/>
    <s v="TRANSACCIONES DEL DIA 04/10/2019 RECURSOS HUMANOS"/>
    <n v="64.92"/>
    <n v="0"/>
    <s v="HATO PINTADO"/>
    <x v="0"/>
  </r>
  <r>
    <n v="13"/>
    <d v="2019-04-25T00:00:00"/>
    <x v="10"/>
    <x v="10"/>
    <x v="1"/>
    <s v="SERVICIOS PERSONALES"/>
    <s v="PAGO NOMINA QUINCENA 2 ABRIL 2019"/>
    <s v="TRANSACCIONES DEL DIA 04/25/2019 RECURSOS HUMANOS"/>
    <n v="48.4"/>
    <n v="0"/>
    <s v="HATO PINTADO"/>
    <x v="0"/>
  </r>
  <r>
    <n v="13"/>
    <d v="2019-05-10T00:00:00"/>
    <x v="11"/>
    <x v="11"/>
    <x v="1"/>
    <s v="SERVICIOS PERSONALES"/>
    <s v="PAGO NOMINA QUINCENA 1 MAYO 2019"/>
    <s v="TRANSACCIONES DEL DIA 05/10/2019 RECURSOS HUMANOS"/>
    <n v="27.47"/>
    <n v="0"/>
    <s v="HATO PINTADO"/>
    <x v="0"/>
  </r>
  <r>
    <n v="13"/>
    <d v="2019-06-25T00:00:00"/>
    <x v="2"/>
    <x v="2"/>
    <x v="1"/>
    <s v="SERVICIOS PERSONALES"/>
    <s v="PAGO NOMINA QUINCENA 2 JUNIO 2019"/>
    <s v="TRANSACCIONES DEL DIA 06/25/2019 RECURSOS HUMANOS"/>
    <n v="29.05"/>
    <n v="0"/>
    <s v="HATO PINTADO"/>
    <x v="0"/>
  </r>
  <r>
    <n v="13"/>
    <d v="2019-07-10T00:00:00"/>
    <x v="6"/>
    <x v="6"/>
    <x v="1"/>
    <s v="SERVICIOS PERSONALES"/>
    <s v="PAGO NOMINA QUINCENA 1 JULIO 2019"/>
    <s v="TRANSACCIONES DEL DIA 07/10/2019 RECURSOS HUMANOS"/>
    <n v="19.899999999999999"/>
    <n v="0"/>
    <s v="HATO PINTADO"/>
    <x v="0"/>
  </r>
  <r>
    <n v="13"/>
    <d v="2019-07-25T00:00:00"/>
    <x v="6"/>
    <x v="6"/>
    <x v="1"/>
    <s v="SERVICIOS PERSONALES"/>
    <s v="PAGO NOMINA QUINCENA 2 JULIO 2019"/>
    <s v="TRANSACCIONES DEL DIA 07/25/2019 RECURSOS HUMANOS"/>
    <n v="60.7"/>
    <n v="0"/>
    <s v="HATO PINTADO"/>
    <x v="0"/>
  </r>
  <r>
    <n v="15"/>
    <d v="2019-01-25T00:00:00"/>
    <x v="7"/>
    <x v="7"/>
    <x v="1"/>
    <s v="ADMINISTRACION DE SUCURSALES"/>
    <s v="PAGO NOMINA QUINCENA 2 ENERO 2019"/>
    <s v="TRANSACCIONES DEL DIA 01/25/2019 RECURSOS HUMANOS"/>
    <n v="43.5"/>
    <n v="0"/>
    <s v="LA CHORRERA"/>
    <x v="0"/>
  </r>
  <r>
    <n v="15"/>
    <d v="2019-02-09T00:00:00"/>
    <x v="8"/>
    <x v="8"/>
    <x v="1"/>
    <s v="ADMINISTRACION DE SUCURSALES"/>
    <s v="PAGO NOMINA QUINCENA 1 FEBRERO 2019"/>
    <s v="TRANSACCIONES DEL DIA 02/09/2019 RECURSOS HUMANOS"/>
    <n v="43.5"/>
    <n v="0"/>
    <s v="LA CHORRERA"/>
    <x v="0"/>
  </r>
  <r>
    <n v="15"/>
    <d v="2019-02-25T00:00:00"/>
    <x v="8"/>
    <x v="8"/>
    <x v="1"/>
    <s v="ADMINISTRACION DE SUCURSALES"/>
    <s v="PAGO NOMINA QUINCENA 2 FEBRERO 2019"/>
    <s v="TRANSACCIONES DEL DIA 02/25/2019 RECURSOS HUMANOS"/>
    <n v="43.5"/>
    <n v="0"/>
    <s v="LA CHORRERA"/>
    <x v="0"/>
  </r>
  <r>
    <n v="15"/>
    <d v="2019-01-10T00:00:00"/>
    <x v="7"/>
    <x v="7"/>
    <x v="1"/>
    <s v="CAJA"/>
    <s v="PAGO NOMINA QUINCENA 1 ENERO 2019"/>
    <s v="TRANSACCIONES DEL DIA 01/10/2019 RECURSOS HUMANOS"/>
    <n v="18.510000000000002"/>
    <n v="0"/>
    <s v="LA CHORRERA"/>
    <x v="0"/>
  </r>
  <r>
    <n v="15"/>
    <d v="2019-01-25T00:00:00"/>
    <x v="7"/>
    <x v="7"/>
    <x v="1"/>
    <s v="CAJA"/>
    <s v="PAGO NOMINA QUINCENA 2 ENERO 2019"/>
    <s v="TRANSACCIONES DEL DIA 01/25/2019 RECURSOS HUMANOS"/>
    <n v="37.36"/>
    <n v="0"/>
    <s v="LA CHORRERA"/>
    <x v="0"/>
  </r>
  <r>
    <n v="15"/>
    <d v="2019-06-10T00:00:00"/>
    <x v="2"/>
    <x v="2"/>
    <x v="1"/>
    <s v="CAJA"/>
    <s v="PAGO NOMINA QUINCENA 1 JUNIO 2019"/>
    <s v="TRANSACCIONES DEL DIA 06/10/2019 RECURSOS HUMANOS"/>
    <n v="31.9"/>
    <n v="0"/>
    <s v="LA CHORRERA"/>
    <x v="0"/>
  </r>
  <r>
    <n v="15"/>
    <d v="2019-07-10T00:00:00"/>
    <x v="6"/>
    <x v="6"/>
    <x v="1"/>
    <s v="CAJA"/>
    <s v="PAGO NOMINA QUINCENA 1 JULIO 2019"/>
    <s v="TRANSACCIONES DEL DIA 07/10/2019 RECURSOS HUMANOS"/>
    <n v="29.64"/>
    <n v="0"/>
    <s v="LA CHORRERA"/>
    <x v="0"/>
  </r>
  <r>
    <n v="15"/>
    <d v="2019-04-25T00:00:00"/>
    <x v="10"/>
    <x v="10"/>
    <x v="1"/>
    <s v="SERVICIOS PERSONALES"/>
    <s v="PAGO NOMINA QUINCENA 2 ABRIL 2019"/>
    <s v="TRANSACCIONES DEL DIA 04/25/2019 RECURSOS HUMANOS"/>
    <n v="16.88"/>
    <n v="0"/>
    <s v="LA CHORRERA"/>
    <x v="0"/>
  </r>
  <r>
    <n v="16"/>
    <d v="2019-01-25T00:00:00"/>
    <x v="7"/>
    <x v="7"/>
    <x v="1"/>
    <s v="CAJA"/>
    <s v="PAGO NOMINA QUINCENA 2 ENERO 2019"/>
    <s v="TRANSACCIONES DEL DIA 01/25/2019 RECURSOS HUMANOS"/>
    <n v="24.81"/>
    <n v="0"/>
    <s v="AVENIDA CENTRAL"/>
    <x v="0"/>
  </r>
  <r>
    <n v="17"/>
    <d v="2019-04-10T00:00:00"/>
    <x v="10"/>
    <x v="10"/>
    <x v="1"/>
    <s v="ADMINISTRACION DE SUCURSALES"/>
    <s v="PAGO NOMINA QUINCENA 1 ABRIL 2019"/>
    <s v="TRANSACCIONES DEL DIA 04/10/2019 RECURSOS HUMANOS"/>
    <n v="70.28"/>
    <n v="0"/>
    <s v="LOS ANGELES"/>
    <x v="0"/>
  </r>
  <r>
    <n v="17"/>
    <d v="2019-01-25T00:00:00"/>
    <x v="7"/>
    <x v="7"/>
    <x v="1"/>
    <s v="CAJA"/>
    <s v="PAGO NOMINA QUINCENA 2 ENERO 2019"/>
    <s v="TRANSACCIONES DEL DIA 01/25/2019 RECURSOS HUMANOS"/>
    <n v="44.6"/>
    <n v="0"/>
    <s v="LOS ANGELES"/>
    <x v="0"/>
  </r>
  <r>
    <n v="17"/>
    <d v="2019-02-25T00:00:00"/>
    <x v="8"/>
    <x v="8"/>
    <x v="1"/>
    <s v="CAJA"/>
    <s v="PAGO NOMINA QUINCENA 2 FEBRERO 2019"/>
    <s v="TRANSACCIONES DEL DIA 02/25/2019 RECURSOS HUMANOS"/>
    <n v="47.09"/>
    <n v="0"/>
    <s v="LOS ANGELES"/>
    <x v="0"/>
  </r>
  <r>
    <n v="17"/>
    <d v="2019-03-09T00:00:00"/>
    <x v="9"/>
    <x v="9"/>
    <x v="1"/>
    <s v="CAJA"/>
    <s v="PAGO NOMINA QUINCENA 1 MARZO 2019"/>
    <s v="TRANSACCIONES DEL DIA 03/09/2019 RECURSOS HUMANOS"/>
    <n v="29.99"/>
    <n v="0"/>
    <s v="LOS ANGELES"/>
    <x v="0"/>
  </r>
  <r>
    <n v="18"/>
    <d v="2019-03-09T00:00:00"/>
    <x v="9"/>
    <x v="9"/>
    <x v="1"/>
    <s v="ADMINISTRACION DE SUCURSALES"/>
    <s v="PAGO NOMINA QUINCENA 1 MARZO 2019"/>
    <s v="TRANSACCIONES DEL DIA 03/09/2019 RECURSOS HUMANOS"/>
    <n v="88.26"/>
    <n v="0"/>
    <s v="VILLA LUCRE"/>
    <x v="0"/>
  </r>
  <r>
    <n v="18"/>
    <d v="2019-01-10T00:00:00"/>
    <x v="7"/>
    <x v="7"/>
    <x v="1"/>
    <s v="CAJA"/>
    <s v="PAGO NOMINA QUINCENA 1 ENERO 2019"/>
    <s v="TRANSACCIONES DEL DIA 01/10/2019 RECURSOS HUMANOS"/>
    <n v="527.12"/>
    <n v="0"/>
    <s v="VILLA LUCRE"/>
    <x v="0"/>
  </r>
  <r>
    <n v="18"/>
    <d v="2019-01-25T00:00:00"/>
    <x v="7"/>
    <x v="7"/>
    <x v="1"/>
    <s v="CAJA"/>
    <s v="PAGO NOMINA QUINCENA 2 ENERO 2019"/>
    <s v="TRANSACCIONES DEL DIA 01/25/2019 RECURSOS HUMANOS"/>
    <n v="296.87"/>
    <n v="0"/>
    <s v="VILLA LUCRE"/>
    <x v="0"/>
  </r>
  <r>
    <n v="18"/>
    <d v="2019-02-09T00:00:00"/>
    <x v="8"/>
    <x v="8"/>
    <x v="1"/>
    <s v="CAJA"/>
    <s v="PAGO NOMINA QUINCENA 1 FEBRERO 2019"/>
    <s v="TRANSACCIONES DEL DIA 02/09/2019 RECURSOS HUMANOS"/>
    <n v="200.77"/>
    <n v="0"/>
    <s v="VILLA LUCRE"/>
    <x v="0"/>
  </r>
  <r>
    <n v="18"/>
    <d v="2019-02-25T00:00:00"/>
    <x v="8"/>
    <x v="8"/>
    <x v="1"/>
    <s v="CAJA"/>
    <s v="PAGO NOMINA QUINCENA 2 FEBRERO 2019"/>
    <s v="TRANSACCIONES DEL DIA 02/25/2019 RECURSOS HUMANOS"/>
    <n v="162.05000000000001"/>
    <n v="0"/>
    <s v="VILLA LUCRE"/>
    <x v="0"/>
  </r>
  <r>
    <n v="18"/>
    <d v="2019-03-09T00:00:00"/>
    <x v="9"/>
    <x v="9"/>
    <x v="1"/>
    <s v="CAJA"/>
    <s v="PAGO NOMINA QUINCENA 1 MARZO 2019"/>
    <s v="TRANSACCIONES DEL DIA 03/09/2019 RECURSOS HUMANOS"/>
    <n v="256.25"/>
    <n v="0"/>
    <s v="VILLA LUCRE"/>
    <x v="0"/>
  </r>
  <r>
    <n v="18"/>
    <d v="2019-03-25T00:00:00"/>
    <x v="9"/>
    <x v="9"/>
    <x v="1"/>
    <s v="CAJA"/>
    <s v="PAGO NOMINA QUINCENA 2 MARZO 2019"/>
    <s v="TRANSACCIONES DEL DIA 03/25/2019 RECURSOS HUMANOS"/>
    <n v="238"/>
    <n v="0"/>
    <s v="VILLA LUCRE"/>
    <x v="0"/>
  </r>
  <r>
    <n v="18"/>
    <d v="2019-04-10T00:00:00"/>
    <x v="10"/>
    <x v="10"/>
    <x v="1"/>
    <s v="CAJA"/>
    <s v="PAGO NOMINA QUINCENA 1 ABRIL 2019"/>
    <s v="TRANSACCIONES DEL DIA 04/10/2019 RECURSOS HUMANOS"/>
    <n v="349.69"/>
    <n v="0"/>
    <s v="VILLA LUCRE"/>
    <x v="0"/>
  </r>
  <r>
    <n v="18"/>
    <d v="2019-04-25T00:00:00"/>
    <x v="10"/>
    <x v="10"/>
    <x v="1"/>
    <s v="CAJA"/>
    <s v="PAGO NOMINA QUINCENA 2 ABRIL 2019"/>
    <s v="TRANSACCIONES DEL DIA 04/25/2019 RECURSOS HUMANOS"/>
    <n v="486.85"/>
    <n v="0"/>
    <s v="VILLA LUCRE"/>
    <x v="0"/>
  </r>
  <r>
    <n v="18"/>
    <d v="2019-05-10T00:00:00"/>
    <x v="11"/>
    <x v="11"/>
    <x v="1"/>
    <s v="CAJA"/>
    <s v="PAGO NOMINA QUINCENA 1 MAYO 2019"/>
    <s v="TRANSACCIONES DEL DIA 05/10/2019 RECURSOS HUMANOS"/>
    <n v="368.43"/>
    <n v="0"/>
    <s v="VILLA LUCRE"/>
    <x v="0"/>
  </r>
  <r>
    <n v="18"/>
    <d v="2019-05-25T00:00:00"/>
    <x v="11"/>
    <x v="11"/>
    <x v="1"/>
    <s v="CAJA"/>
    <s v="PAGO NOMINA QUINCENA 2 MAYO 2019"/>
    <s v="TRANSACCIONES DEL DIA 05/25/2019 RECURSOS HUMANOS"/>
    <n v="250.08"/>
    <n v="0"/>
    <s v="VILLA LUCRE"/>
    <x v="0"/>
  </r>
  <r>
    <n v="18"/>
    <d v="2019-06-10T00:00:00"/>
    <x v="2"/>
    <x v="2"/>
    <x v="1"/>
    <s v="CAJA"/>
    <s v="PAGO NOMINA QUINCENA 1 JUNIO 2019"/>
    <s v="TRANSACCIONES DEL DIA 06/10/2019 RECURSOS HUMANOS"/>
    <n v="518.83000000000004"/>
    <n v="0"/>
    <s v="VILLA LUCRE"/>
    <x v="0"/>
  </r>
  <r>
    <n v="18"/>
    <d v="2019-06-25T00:00:00"/>
    <x v="2"/>
    <x v="2"/>
    <x v="1"/>
    <s v="CAJA"/>
    <s v="PAGO NOMINA QUINCENA 2 JUNIO 2019"/>
    <s v="TRANSACCIONES DEL DIA 06/25/2019 RECURSOS HUMANOS"/>
    <n v="635.95000000000005"/>
    <n v="0"/>
    <s v="VILLA LUCRE"/>
    <x v="0"/>
  </r>
  <r>
    <n v="18"/>
    <d v="2019-07-10T00:00:00"/>
    <x v="6"/>
    <x v="6"/>
    <x v="1"/>
    <s v="CAJA"/>
    <s v="PAGO NOMINA QUINCENA 1 JULIO 2019"/>
    <s v="TRANSACCIONES DEL DIA 07/10/2019 RECURSOS HUMANOS"/>
    <n v="453.9"/>
    <n v="0"/>
    <s v="VILLA LUCRE"/>
    <x v="0"/>
  </r>
  <r>
    <n v="18"/>
    <d v="2019-07-25T00:00:00"/>
    <x v="6"/>
    <x v="6"/>
    <x v="1"/>
    <s v="CAJA"/>
    <s v="PAGO NOMINA QUINCENA 2 JULIO 2019"/>
    <s v="TRANSACCIONES DEL DIA 07/25/2019 RECURSOS HUMANOS"/>
    <n v="423.51"/>
    <n v="0"/>
    <s v="VILLA LUCRE"/>
    <x v="0"/>
  </r>
  <r>
    <n v="18"/>
    <d v="2019-05-10T00:00:00"/>
    <x v="11"/>
    <x v="11"/>
    <x v="1"/>
    <s v="SERVICIOS PERSONALES"/>
    <s v="PAGO NOMINA QUINCENA 1 MAYO 2019"/>
    <s v="TRANSACCIONES DEL DIA 05/10/2019 RECURSOS HUMANOS"/>
    <n v="14.18"/>
    <n v="0"/>
    <s v="VILLA LUCRE"/>
    <x v="0"/>
  </r>
  <r>
    <n v="18"/>
    <d v="2019-07-25T00:00:00"/>
    <x v="6"/>
    <x v="6"/>
    <x v="1"/>
    <s v="SERVICIOS PERSONALES"/>
    <s v="PAGO NOMINA QUINCENA 2 JULIO 2019"/>
    <s v="TRANSACCIONES DEL DIA 07/25/2019 RECURSOS HUMANOS"/>
    <n v="14.12"/>
    <n v="0"/>
    <s v="VILLA LUCRE"/>
    <x v="0"/>
  </r>
  <r>
    <n v="19"/>
    <d v="2019-02-09T00:00:00"/>
    <x v="8"/>
    <x v="8"/>
    <x v="1"/>
    <s v="ADMINISTRACION DE SUCURSALES"/>
    <s v="PAGO NOMINA QUINCENA 1 FEBRERO 2019"/>
    <s v="TRANSACCIONES DEL DIA 02/09/2019 RECURSOS HUMANOS"/>
    <n v="44.01"/>
    <n v="0"/>
    <s v="LOS ANDES"/>
    <x v="0"/>
  </r>
  <r>
    <n v="19"/>
    <d v="2019-02-25T00:00:00"/>
    <x v="8"/>
    <x v="8"/>
    <x v="1"/>
    <s v="ADMINISTRACION DE SUCURSALES"/>
    <s v="PAGO NOMINA QUINCENA 2 FEBRERO 2019"/>
    <s v="TRANSACCIONES DEL DIA 02/25/2019 RECURSOS HUMANOS"/>
    <n v="44.84"/>
    <n v="0"/>
    <s v="LOS ANDES"/>
    <x v="0"/>
  </r>
  <r>
    <n v="19"/>
    <d v="2019-07-25T00:00:00"/>
    <x v="6"/>
    <x v="6"/>
    <x v="1"/>
    <s v="ADMINISTRACION DE SUCURSALES"/>
    <s v="PAGO NOMINA QUINCENA 2 JULIO 2019"/>
    <s v="TRANSACCIONES DEL DIA 07/25/2019 RECURSOS HUMANOS"/>
    <n v="48.33"/>
    <n v="0"/>
    <s v="LOS ANDES"/>
    <x v="0"/>
  </r>
  <r>
    <n v="19"/>
    <d v="2019-01-10T00:00:00"/>
    <x v="7"/>
    <x v="7"/>
    <x v="1"/>
    <s v="CAJA"/>
    <s v="PAGO NOMINA QUINCENA 1 ENERO 2019"/>
    <s v="TRANSACCIONES DEL DIA 01/10/2019 RECURSOS HUMANOS"/>
    <n v="1470.44"/>
    <n v="0"/>
    <s v="LOS ANDES"/>
    <x v="0"/>
  </r>
  <r>
    <n v="19"/>
    <d v="2019-01-25T00:00:00"/>
    <x v="7"/>
    <x v="7"/>
    <x v="1"/>
    <s v="CAJA"/>
    <s v="PAGO NOMINA QUINCENA 2 ENERO 2019"/>
    <s v="TRANSACCIONES DEL DIA 01/25/2019 RECURSOS HUMANOS"/>
    <n v="1046.49"/>
    <n v="0"/>
    <s v="LOS ANDES"/>
    <x v="0"/>
  </r>
  <r>
    <n v="19"/>
    <d v="2019-02-09T00:00:00"/>
    <x v="8"/>
    <x v="8"/>
    <x v="1"/>
    <s v="CAJA"/>
    <s v="PAGO NOMINA QUINCENA 1 FEBRERO 2019"/>
    <s v="TRANSACCIONES DEL DIA 02/09/2019 RECURSOS HUMANOS"/>
    <n v="859.78"/>
    <n v="0"/>
    <s v="LOS ANDES"/>
    <x v="0"/>
  </r>
  <r>
    <n v="19"/>
    <d v="2019-02-25T00:00:00"/>
    <x v="8"/>
    <x v="8"/>
    <x v="1"/>
    <s v="CAJA"/>
    <s v="PAGO NOMINA QUINCENA 2 FEBRERO 2019"/>
    <s v="TRANSACCIONES DEL DIA 02/25/2019 RECURSOS HUMANOS"/>
    <n v="717.11"/>
    <n v="0"/>
    <s v="LOS ANDES"/>
    <x v="0"/>
  </r>
  <r>
    <n v="19"/>
    <d v="2019-03-09T00:00:00"/>
    <x v="9"/>
    <x v="9"/>
    <x v="1"/>
    <s v="CAJA"/>
    <s v="PAGO NOMINA QUINCENA 1 MARZO 2019"/>
    <s v="TRANSACCIONES DEL DIA 03/09/2019 RECURSOS HUMANOS"/>
    <n v="976.58"/>
    <n v="0"/>
    <s v="LOS ANDES"/>
    <x v="0"/>
  </r>
  <r>
    <n v="19"/>
    <d v="2019-03-25T00:00:00"/>
    <x v="9"/>
    <x v="9"/>
    <x v="1"/>
    <s v="CAJA"/>
    <s v="PAGO NOMINA QUINCENA 2 MARZO 2019"/>
    <s v="TRANSACCIONES DEL DIA 03/25/2019 RECURSOS HUMANOS"/>
    <n v="523.55999999999995"/>
    <n v="0"/>
    <s v="LOS ANDES"/>
    <x v="0"/>
  </r>
  <r>
    <n v="19"/>
    <d v="2019-04-10T00:00:00"/>
    <x v="10"/>
    <x v="10"/>
    <x v="1"/>
    <s v="CAJA"/>
    <s v="PAGO NOMINA QUINCENA 1 ABRIL 2019"/>
    <s v="TRANSACCIONES DEL DIA 04/10/2019 RECURSOS HUMANOS"/>
    <n v="743.95"/>
    <n v="0"/>
    <s v="LOS ANDES"/>
    <x v="0"/>
  </r>
  <r>
    <n v="19"/>
    <d v="2019-04-25T00:00:00"/>
    <x v="10"/>
    <x v="10"/>
    <x v="1"/>
    <s v="CAJA"/>
    <s v="PAGO NOMINA QUINCENA 2 ABRIL 2019"/>
    <s v="TRANSACCIONES DEL DIA 04/25/2019 RECURSOS HUMANOS"/>
    <n v="430.92"/>
    <n v="0"/>
    <s v="LOS ANDES"/>
    <x v="0"/>
  </r>
  <r>
    <n v="19"/>
    <d v="2019-05-10T00:00:00"/>
    <x v="11"/>
    <x v="11"/>
    <x v="1"/>
    <s v="CAJA"/>
    <s v="PAGO NOMINA QUINCENA 1 MAYO 2019"/>
    <s v="TRANSACCIONES DEL DIA 05/10/2019 RECURSOS HUMANOS"/>
    <n v="1143.8499999999999"/>
    <n v="0"/>
    <s v="LOS ANDES"/>
    <x v="0"/>
  </r>
  <r>
    <n v="19"/>
    <d v="2019-05-25T00:00:00"/>
    <x v="11"/>
    <x v="11"/>
    <x v="1"/>
    <s v="CAJA"/>
    <s v="PAGO NOMINA QUINCENA 2 MAYO 2019"/>
    <s v="TRANSACCIONES DEL DIA 05/25/2019 RECURSOS HUMANOS"/>
    <n v="1334.36"/>
    <n v="0"/>
    <s v="LOS ANDES"/>
    <x v="0"/>
  </r>
  <r>
    <n v="19"/>
    <d v="2019-06-10T00:00:00"/>
    <x v="2"/>
    <x v="2"/>
    <x v="1"/>
    <s v="CAJA"/>
    <s v="PAGO NOMINA QUINCENA 1 JUNIO 2019"/>
    <s v="TRANSACCIONES DEL DIA 06/10/2019 RECURSOS HUMANOS"/>
    <n v="1708.41"/>
    <n v="0"/>
    <s v="LOS ANDES"/>
    <x v="0"/>
  </r>
  <r>
    <n v="19"/>
    <d v="2019-06-25T00:00:00"/>
    <x v="2"/>
    <x v="2"/>
    <x v="1"/>
    <s v="CAJA"/>
    <s v="PAGO NOMINA QUINCENA 2 JUNIO 2019"/>
    <s v="TRANSACCIONES DEL DIA 06/25/2019 RECURSOS HUMANOS"/>
    <n v="1424.84"/>
    <n v="0"/>
    <s v="LOS ANDES"/>
    <x v="0"/>
  </r>
  <r>
    <n v="19"/>
    <d v="2019-07-10T00:00:00"/>
    <x v="6"/>
    <x v="6"/>
    <x v="1"/>
    <s v="CAJA"/>
    <s v="PAGO NOMINA QUINCENA 1 JULIO 2019"/>
    <s v="TRANSACCIONES DEL DIA 07/10/2019 RECURSOS HUMANOS"/>
    <n v="1660.09"/>
    <n v="0"/>
    <s v="LOS ANDES"/>
    <x v="0"/>
  </r>
  <r>
    <n v="19"/>
    <d v="2019-07-25T00:00:00"/>
    <x v="6"/>
    <x v="6"/>
    <x v="1"/>
    <s v="CAJA"/>
    <s v="PAGO NOMINA QUINCENA 2 JULIO 2019"/>
    <s v="TRANSACCIONES DEL DIA 07/25/2019 RECURSOS HUMANOS"/>
    <n v="1098.96"/>
    <n v="0"/>
    <s v="LOS ANDES"/>
    <x v="0"/>
  </r>
  <r>
    <n v="19"/>
    <d v="2019-01-10T00:00:00"/>
    <x v="7"/>
    <x v="7"/>
    <x v="1"/>
    <s v="SERVICIOS PERSONALES"/>
    <s v="PAGO NOMINA QUINCENA 1 ENERO 2019"/>
    <s v="TRANSACCIONES DEL DIA 01/10/2019 RECURSOS HUMANOS"/>
    <n v="34.21"/>
    <n v="0"/>
    <s v="LOS ANDES"/>
    <x v="0"/>
  </r>
  <r>
    <n v="19"/>
    <d v="2019-01-25T00:00:00"/>
    <x v="7"/>
    <x v="7"/>
    <x v="1"/>
    <s v="SERVICIOS PERSONALES"/>
    <s v="PAGO NOMINA QUINCENA 2 ENERO 2019"/>
    <s v="TRANSACCIONES DEL DIA 01/25/2019 RECURSOS HUMANOS"/>
    <n v="77.290000000000006"/>
    <n v="0"/>
    <s v="LOS ANDES"/>
    <x v="0"/>
  </r>
  <r>
    <n v="19"/>
    <d v="2019-02-25T00:00:00"/>
    <x v="8"/>
    <x v="8"/>
    <x v="1"/>
    <s v="SERVICIOS PERSONALES"/>
    <s v="PAGO NOMINA QUINCENA 2 FEBRERO 2019"/>
    <s v="TRANSACCIONES DEL DIA 02/25/2019 RECURSOS HUMANOS"/>
    <n v="21.76"/>
    <n v="0"/>
    <s v="LOS ANDES"/>
    <x v="0"/>
  </r>
  <r>
    <n v="19"/>
    <d v="2019-03-09T00:00:00"/>
    <x v="9"/>
    <x v="9"/>
    <x v="1"/>
    <s v="SERVICIOS PERSONALES"/>
    <s v="PAGO NOMINA QUINCENA 1 MARZO 2019"/>
    <s v="TRANSACCIONES DEL DIA 03/09/2019 RECURSOS HUMANOS"/>
    <n v="26.84"/>
    <n v="0"/>
    <s v="LOS ANDES"/>
    <x v="0"/>
  </r>
  <r>
    <n v="19"/>
    <d v="2019-03-25T00:00:00"/>
    <x v="9"/>
    <x v="9"/>
    <x v="1"/>
    <s v="SERVICIOS PERSONALES"/>
    <s v="PAGO NOMINA QUINCENA 2 MARZO 2019"/>
    <s v="TRANSACCIONES DEL DIA 03/25/2019 RECURSOS HUMANOS"/>
    <n v="82.95"/>
    <n v="0"/>
    <s v="LOS ANDES"/>
    <x v="0"/>
  </r>
  <r>
    <n v="19"/>
    <d v="2019-04-10T00:00:00"/>
    <x v="10"/>
    <x v="10"/>
    <x v="1"/>
    <s v="SERVICIOS PERSONALES"/>
    <s v="PAGO NOMINA QUINCENA 1 ABRIL 2019"/>
    <s v="TRANSACCIONES DEL DIA 04/10/2019 RECURSOS HUMANOS"/>
    <n v="98.4"/>
    <n v="0"/>
    <s v="LOS ANDES"/>
    <x v="0"/>
  </r>
  <r>
    <n v="19"/>
    <d v="2019-05-10T00:00:00"/>
    <x v="11"/>
    <x v="11"/>
    <x v="1"/>
    <s v="SERVICIOS PERSONALES"/>
    <s v="PAGO NOMINA QUINCENA 1 MAYO 2019"/>
    <s v="TRANSACCIONES DEL DIA 05/10/2019 RECURSOS HUMANOS"/>
    <n v="60.14"/>
    <n v="0"/>
    <s v="LOS ANDES"/>
    <x v="0"/>
  </r>
  <r>
    <n v="19"/>
    <d v="2019-05-25T00:00:00"/>
    <x v="11"/>
    <x v="11"/>
    <x v="1"/>
    <s v="SERVICIOS PERSONALES"/>
    <s v="PAGO NOMINA QUINCENA 2 MAYO 2019"/>
    <s v="TRANSACCIONES DEL DIA 05/25/2019 RECURSOS HUMANOS"/>
    <n v="150.13"/>
    <n v="0"/>
    <s v="LOS ANDES"/>
    <x v="0"/>
  </r>
  <r>
    <n v="19"/>
    <d v="2019-06-10T00:00:00"/>
    <x v="2"/>
    <x v="2"/>
    <x v="1"/>
    <s v="SERVICIOS PERSONALES"/>
    <s v="PAGO NOMINA QUINCENA 1 JUNIO 2019"/>
    <s v="TRANSACCIONES DEL DIA 06/10/2019 RECURSOS HUMANOS"/>
    <n v="48.98"/>
    <n v="0"/>
    <s v="LOS ANDES"/>
    <x v="0"/>
  </r>
  <r>
    <n v="19"/>
    <d v="2019-07-10T00:00:00"/>
    <x v="6"/>
    <x v="6"/>
    <x v="1"/>
    <s v="SERVICIOS PERSONALES"/>
    <s v="PAGO NOMINA QUINCENA 1 JULIO 2019"/>
    <s v="TRANSACCIONES DEL DIA 07/10/2019 RECURSOS HUMANOS"/>
    <n v="122.52"/>
    <n v="0"/>
    <s v="LOS ANDES"/>
    <x v="0"/>
  </r>
  <r>
    <n v="19"/>
    <d v="2019-07-25T00:00:00"/>
    <x v="6"/>
    <x v="6"/>
    <x v="1"/>
    <s v="SERVICIOS PERSONALES"/>
    <s v="PAGO NOMINA QUINCENA 2 JULIO 2019"/>
    <s v="TRANSACCIONES DEL DIA 07/25/2019 RECURSOS HUMANOS"/>
    <n v="85.88"/>
    <n v="0"/>
    <s v="LOS ANDES"/>
    <x v="0"/>
  </r>
  <r>
    <n v="20"/>
    <d v="2019-01-25T00:00:00"/>
    <x v="7"/>
    <x v="7"/>
    <x v="1"/>
    <s v="CAJA"/>
    <s v="PAGO NOMINA QUINCENA 2 ENERO 2019"/>
    <s v="TRANSACCIONES DEL DIA 01/25/2019 RECURSOS HUMANOS"/>
    <n v="112.16"/>
    <n v="0"/>
    <s v="VIA ESPANA"/>
    <x v="0"/>
  </r>
  <r>
    <n v="20"/>
    <d v="2019-04-10T00:00:00"/>
    <x v="10"/>
    <x v="10"/>
    <x v="1"/>
    <s v="CAJA"/>
    <s v="PAGO NOMINA QUINCENA 1 ABRIL 2019"/>
    <s v="TRANSACCIONES DEL DIA 04/10/2019 RECURSOS HUMANOS"/>
    <n v="135.44"/>
    <n v="0"/>
    <s v="VIA ESPANA"/>
    <x v="0"/>
  </r>
  <r>
    <n v="20"/>
    <d v="2019-04-25T00:00:00"/>
    <x v="10"/>
    <x v="10"/>
    <x v="1"/>
    <s v="CAJA"/>
    <s v="PAGO NOMINA QUINCENA 2 ABRIL 2019"/>
    <s v="TRANSACCIONES DEL DIA 04/25/2019 RECURSOS HUMANOS"/>
    <n v="112.93"/>
    <n v="0"/>
    <s v="VIA ESPANA"/>
    <x v="0"/>
  </r>
  <r>
    <n v="20"/>
    <d v="2019-06-10T00:00:00"/>
    <x v="2"/>
    <x v="2"/>
    <x v="1"/>
    <s v="CAJA"/>
    <s v="PAGO NOMINA QUINCENA 1 JUNIO 2019"/>
    <s v="TRANSACCIONES DEL DIA 06/10/2019 RECURSOS HUMANOS"/>
    <n v="9.8000000000000007"/>
    <n v="0"/>
    <s v="VIA ESPANA"/>
    <x v="0"/>
  </r>
  <r>
    <n v="21"/>
    <d v="2019-01-25T00:00:00"/>
    <x v="7"/>
    <x v="7"/>
    <x v="1"/>
    <s v="CAJA"/>
    <s v="PAGO NOMINA QUINCENA 2 ENERO 2019"/>
    <s v="TRANSACCIONES DEL DIA 01/25/2019 RECURSOS HUMANOS"/>
    <n v="26.33"/>
    <n v="0"/>
    <s v="AVENIDA CUBA"/>
    <x v="0"/>
  </r>
  <r>
    <n v="22"/>
    <d v="2019-05-10T00:00:00"/>
    <x v="11"/>
    <x v="11"/>
    <x v="1"/>
    <s v="ADMINISTRACION DE SUCURSALES"/>
    <s v="PAGO NOMINA QUINCENA 1 MAYO 2019"/>
    <s v="TRANSACCIONES DEL DIA 05/10/2019 RECURSOS HUMANOS"/>
    <n v="409.39"/>
    <n v="0"/>
    <s v="CHITRE"/>
    <x v="0"/>
  </r>
  <r>
    <n v="22"/>
    <d v="2019-01-10T00:00:00"/>
    <x v="7"/>
    <x v="7"/>
    <x v="1"/>
    <s v="CAJA"/>
    <s v="PAGO NOMINA QUINCENA 1 ENERO 2019"/>
    <s v="TRANSACCIONES DEL DIA 01/10/2019 RECURSOS HUMANOS"/>
    <n v="1011.2"/>
    <n v="0"/>
    <s v="CHITRE"/>
    <x v="0"/>
  </r>
  <r>
    <n v="22"/>
    <d v="2019-01-25T00:00:00"/>
    <x v="7"/>
    <x v="7"/>
    <x v="1"/>
    <s v="CAJA"/>
    <s v="PAGO NOMINA QUINCENA 2 ENERO 2019"/>
    <s v="TRANSACCIONES DEL DIA 01/25/2019 RECURSOS HUMANOS"/>
    <n v="947.29"/>
    <n v="0"/>
    <s v="CHITRE"/>
    <x v="0"/>
  </r>
  <r>
    <n v="22"/>
    <d v="2019-02-09T00:00:00"/>
    <x v="8"/>
    <x v="8"/>
    <x v="1"/>
    <s v="CAJA"/>
    <s v="PAGO NOMINA QUINCENA 1 FEBRERO 2019"/>
    <s v="TRANSACCIONES DEL DIA 02/09/2019 RECURSOS HUMANOS"/>
    <n v="812.98"/>
    <n v="0"/>
    <s v="CHITRE"/>
    <x v="0"/>
  </r>
  <r>
    <n v="22"/>
    <d v="2019-02-25T00:00:00"/>
    <x v="8"/>
    <x v="8"/>
    <x v="1"/>
    <s v="CAJA"/>
    <s v="PAGO NOMINA QUINCENA 2 FEBRERO 2019"/>
    <s v="TRANSACCIONES DEL DIA 02/25/2019 RECURSOS HUMANOS"/>
    <n v="287.85000000000002"/>
    <n v="0"/>
    <s v="CHITRE"/>
    <x v="0"/>
  </r>
  <r>
    <n v="22"/>
    <d v="2019-03-09T00:00:00"/>
    <x v="9"/>
    <x v="9"/>
    <x v="1"/>
    <s v="CAJA"/>
    <s v="PAGO NOMINA QUINCENA 1 MARZO 2019"/>
    <s v="TRANSACCIONES DEL DIA 03/09/2019 RECURSOS HUMANOS"/>
    <n v="371.73"/>
    <n v="0"/>
    <s v="CHITRE"/>
    <x v="0"/>
  </r>
  <r>
    <n v="22"/>
    <d v="2019-03-25T00:00:00"/>
    <x v="9"/>
    <x v="9"/>
    <x v="1"/>
    <s v="CAJA"/>
    <s v="PAGO NOMINA QUINCENA 2 MARZO 2019"/>
    <s v="TRANSACCIONES DEL DIA 03/25/2019 RECURSOS HUMANOS"/>
    <n v="523.57000000000005"/>
    <n v="0"/>
    <s v="CHITRE"/>
    <x v="0"/>
  </r>
  <r>
    <n v="22"/>
    <d v="2019-04-10T00:00:00"/>
    <x v="10"/>
    <x v="10"/>
    <x v="1"/>
    <s v="CAJA"/>
    <s v="PAGO NOMINA QUINCENA 1 ABRIL 2019"/>
    <s v="TRANSACCIONES DEL DIA 04/10/2019 RECURSOS HUMANOS"/>
    <n v="409.61"/>
    <n v="0"/>
    <s v="CHITRE"/>
    <x v="0"/>
  </r>
  <r>
    <n v="22"/>
    <d v="2019-04-25T00:00:00"/>
    <x v="10"/>
    <x v="10"/>
    <x v="1"/>
    <s v="CAJA"/>
    <s v="PAGO NOMINA QUINCENA 2 ABRIL 2019"/>
    <s v="TRANSACCIONES DEL DIA 04/25/2019 RECURSOS HUMANOS"/>
    <n v="384.42"/>
    <n v="0"/>
    <s v="CHITRE"/>
    <x v="0"/>
  </r>
  <r>
    <n v="22"/>
    <d v="2019-05-10T00:00:00"/>
    <x v="11"/>
    <x v="11"/>
    <x v="1"/>
    <s v="CAJA"/>
    <s v="PAGO NOMINA QUINCENA 1 MAYO 2019"/>
    <s v="TRANSACCIONES DEL DIA 05/10/2019 RECURSOS HUMANOS"/>
    <n v="571.58000000000004"/>
    <n v="0"/>
    <s v="CHITRE"/>
    <x v="0"/>
  </r>
  <r>
    <n v="22"/>
    <d v="2019-05-25T00:00:00"/>
    <x v="11"/>
    <x v="11"/>
    <x v="1"/>
    <s v="CAJA"/>
    <s v="PAGO NOMINA QUINCENA 2 MAYO 2019"/>
    <s v="TRANSACCIONES DEL DIA 05/25/2019 RECURSOS HUMANOS"/>
    <n v="703.22"/>
    <n v="0"/>
    <s v="CHITRE"/>
    <x v="0"/>
  </r>
  <r>
    <n v="22"/>
    <d v="2019-06-10T00:00:00"/>
    <x v="2"/>
    <x v="2"/>
    <x v="1"/>
    <s v="CAJA"/>
    <s v="PAGO NOMINA QUINCENA 1 JUNIO 2019"/>
    <s v="TRANSACCIONES DEL DIA 06/10/2019 RECURSOS HUMANOS"/>
    <n v="1072.24"/>
    <n v="0"/>
    <s v="CHITRE"/>
    <x v="0"/>
  </r>
  <r>
    <n v="22"/>
    <d v="2019-06-25T00:00:00"/>
    <x v="2"/>
    <x v="2"/>
    <x v="1"/>
    <s v="CAJA"/>
    <s v="PAGO NOMINA QUINCENA 2 JUNIO 2019"/>
    <s v="TRANSACCIONES DEL DIA 06/25/2019 RECURSOS HUMANOS"/>
    <n v="684.15"/>
    <n v="0"/>
    <s v="CHITRE"/>
    <x v="0"/>
  </r>
  <r>
    <n v="22"/>
    <d v="2019-07-10T00:00:00"/>
    <x v="6"/>
    <x v="6"/>
    <x v="1"/>
    <s v="CAJA"/>
    <s v="PAGO NOMINA QUINCENA 1 JULIO 2019"/>
    <s v="TRANSACCIONES DEL DIA 07/10/2019 RECURSOS HUMANOS"/>
    <n v="339.11"/>
    <n v="0"/>
    <s v="CHITRE"/>
    <x v="0"/>
  </r>
  <r>
    <n v="22"/>
    <d v="2019-07-25T00:00:00"/>
    <x v="6"/>
    <x v="6"/>
    <x v="1"/>
    <s v="CAJA"/>
    <s v="PAGO NOMINA QUINCENA 2 JULIO 2019"/>
    <s v="TRANSACCIONES DEL DIA 07/25/2019 RECURSOS HUMANOS"/>
    <n v="492.39"/>
    <n v="0"/>
    <s v="CHITRE"/>
    <x v="0"/>
  </r>
  <r>
    <n v="22"/>
    <d v="2019-01-25T00:00:00"/>
    <x v="7"/>
    <x v="7"/>
    <x v="1"/>
    <s v="SERVICIOS PERSONALES"/>
    <s v="PAGO NOMINA QUINCENA 2 ENERO 2019"/>
    <s v="TRANSACCIONES DEL DIA 01/25/2019 RECURSOS HUMANOS"/>
    <n v="6.74"/>
    <n v="0"/>
    <s v="CHITRE"/>
    <x v="0"/>
  </r>
  <r>
    <n v="22"/>
    <d v="2019-04-10T00:00:00"/>
    <x v="10"/>
    <x v="10"/>
    <x v="1"/>
    <s v="SERVICIOS PERSONALES"/>
    <s v="PAGO NOMINA QUINCENA 1 ABRIL 2019"/>
    <s v="TRANSACCIONES DEL DIA 04/10/2019 RECURSOS HUMANOS"/>
    <n v="13.79"/>
    <n v="0"/>
    <s v="CHITRE"/>
    <x v="0"/>
  </r>
  <r>
    <n v="22"/>
    <d v="2019-04-25T00:00:00"/>
    <x v="10"/>
    <x v="10"/>
    <x v="1"/>
    <s v="SERVICIOS PERSONALES"/>
    <s v="PAGO NOMINA QUINCENA 2 ABRIL 2019"/>
    <s v="TRANSACCIONES DEL DIA 04/25/2019 RECURSOS HUMANOS"/>
    <n v="33.229999999999997"/>
    <n v="0"/>
    <s v="CHITRE"/>
    <x v="0"/>
  </r>
  <r>
    <n v="22"/>
    <d v="2019-05-25T00:00:00"/>
    <x v="11"/>
    <x v="11"/>
    <x v="1"/>
    <s v="SERVICIOS PERSONALES"/>
    <s v="PAGO NOMINA QUINCENA 2 MAYO 2019"/>
    <s v="TRANSACCIONES DEL DIA 05/25/2019 RECURSOS HUMANOS"/>
    <n v="199.9"/>
    <n v="0"/>
    <s v="CHITRE"/>
    <x v="0"/>
  </r>
  <r>
    <n v="23"/>
    <d v="2019-01-10T00:00:00"/>
    <x v="7"/>
    <x v="7"/>
    <x v="1"/>
    <s v="ADMINISTRACION DE SUCURSALES"/>
    <s v="PAGO NOMINA QUINCENA 1 ENERO 2019"/>
    <s v="TRANSACCIONES DEL DIA 01/10/2019 RECURSOS HUMANOS"/>
    <n v="61.08"/>
    <n v="0"/>
    <s v="LOS PUEBLOS"/>
    <x v="0"/>
  </r>
  <r>
    <n v="23"/>
    <d v="2019-06-10T00:00:00"/>
    <x v="2"/>
    <x v="2"/>
    <x v="1"/>
    <s v="ADMINISTRACION DE SUCURSALES"/>
    <s v="PAGO NOMINA QUINCENA 1 JUNIO 2019"/>
    <s v="TRANSACCIONES DEL DIA 06/10/2019 RECURSOS HUMANOS"/>
    <n v="25.32"/>
    <n v="0"/>
    <s v="LOS PUEBLOS"/>
    <x v="0"/>
  </r>
  <r>
    <n v="23"/>
    <d v="2019-06-25T00:00:00"/>
    <x v="2"/>
    <x v="2"/>
    <x v="1"/>
    <s v="ADMINISTRACION DE SUCURSALES"/>
    <s v="PAGO NOMINA QUINCENA 2 JUNIO 2019"/>
    <s v="TRANSACCIONES DEL DIA 06/25/2019 RECURSOS HUMANOS"/>
    <n v="105.95"/>
    <n v="0"/>
    <s v="LOS PUEBLOS"/>
    <x v="0"/>
  </r>
  <r>
    <n v="23"/>
    <d v="2019-07-10T00:00:00"/>
    <x v="6"/>
    <x v="6"/>
    <x v="1"/>
    <s v="ADMINISTRACION DE SUCURSALES"/>
    <s v="PAGO NOMINA QUINCENA 1 JULIO 2019"/>
    <s v="TRANSACCIONES DEL DIA 07/10/2019 RECURSOS HUMANOS"/>
    <n v="42.15"/>
    <n v="0"/>
    <s v="LOS PUEBLOS"/>
    <x v="0"/>
  </r>
  <r>
    <n v="23"/>
    <d v="2019-07-25T00:00:00"/>
    <x v="6"/>
    <x v="6"/>
    <x v="1"/>
    <s v="ADMINISTRACION DE SUCURSALES"/>
    <s v="PAGO NOMINA QUINCENA 2 JULIO 2019"/>
    <s v="TRANSACCIONES DEL DIA 07/25/2019 RECURSOS HUMANOS"/>
    <n v="73.2"/>
    <n v="0"/>
    <s v="LOS PUEBLOS"/>
    <x v="0"/>
  </r>
  <r>
    <n v="23"/>
    <d v="2019-01-10T00:00:00"/>
    <x v="7"/>
    <x v="7"/>
    <x v="1"/>
    <s v="CAJA"/>
    <s v="PAGO NOMINA QUINCENA 1 ENERO 2019"/>
    <s v="TRANSACCIONES DEL DIA 01/10/2019 RECURSOS HUMANOS"/>
    <n v="481.58"/>
    <n v="0"/>
    <s v="LOS PUEBLOS"/>
    <x v="0"/>
  </r>
  <r>
    <n v="23"/>
    <d v="2019-01-25T00:00:00"/>
    <x v="7"/>
    <x v="7"/>
    <x v="1"/>
    <s v="CAJA"/>
    <s v="PAGO NOMINA QUINCENA 2 ENERO 2019"/>
    <s v="TRANSACCIONES DEL DIA 01/25/2019 RECURSOS HUMANOS"/>
    <n v="256.69"/>
    <n v="0"/>
    <s v="LOS PUEBLOS"/>
    <x v="0"/>
  </r>
  <r>
    <n v="23"/>
    <d v="2019-02-09T00:00:00"/>
    <x v="8"/>
    <x v="8"/>
    <x v="1"/>
    <s v="CAJA"/>
    <s v="PAGO NOMINA QUINCENA 1 FEBRERO 2019"/>
    <s v="TRANSACCIONES DEL DIA 02/09/2019 RECURSOS HUMANOS"/>
    <n v="414.19"/>
    <n v="0"/>
    <s v="LOS PUEBLOS"/>
    <x v="0"/>
  </r>
  <r>
    <n v="23"/>
    <d v="2019-02-25T00:00:00"/>
    <x v="8"/>
    <x v="8"/>
    <x v="1"/>
    <s v="CAJA"/>
    <s v="PAGO NOMINA QUINCENA 2 FEBRERO 2019"/>
    <s v="TRANSACCIONES DEL DIA 02/25/2019 RECURSOS HUMANOS"/>
    <n v="308.57"/>
    <n v="0"/>
    <s v="LOS PUEBLOS"/>
    <x v="0"/>
  </r>
  <r>
    <n v="23"/>
    <d v="2019-03-09T00:00:00"/>
    <x v="9"/>
    <x v="9"/>
    <x v="1"/>
    <s v="CAJA"/>
    <s v="PAGO NOMINA QUINCENA 1 MARZO 2019"/>
    <s v="TRANSACCIONES DEL DIA 03/09/2019 RECURSOS HUMANOS"/>
    <n v="261.7"/>
    <n v="0"/>
    <s v="LOS PUEBLOS"/>
    <x v="0"/>
  </r>
  <r>
    <n v="23"/>
    <d v="2019-03-25T00:00:00"/>
    <x v="9"/>
    <x v="9"/>
    <x v="1"/>
    <s v="CAJA"/>
    <s v="PAGO NOMINA QUINCENA 2 MARZO 2019"/>
    <s v="TRANSACCIONES DEL DIA 03/25/2019 RECURSOS HUMANOS"/>
    <n v="260.81"/>
    <n v="0"/>
    <s v="LOS PUEBLOS"/>
    <x v="0"/>
  </r>
  <r>
    <n v="23"/>
    <d v="2019-04-10T00:00:00"/>
    <x v="10"/>
    <x v="10"/>
    <x v="1"/>
    <s v="CAJA"/>
    <s v="PAGO NOMINA QUINCENA 1 ABRIL 2019"/>
    <s v="TRANSACCIONES DEL DIA 04/10/2019 RECURSOS HUMANOS"/>
    <n v="454.53"/>
    <n v="0"/>
    <s v="LOS PUEBLOS"/>
    <x v="0"/>
  </r>
  <r>
    <n v="23"/>
    <d v="2019-04-25T00:00:00"/>
    <x v="10"/>
    <x v="10"/>
    <x v="1"/>
    <s v="CAJA"/>
    <s v="PAGO NOMINA QUINCENA 2 ABRIL 2019"/>
    <s v="TRANSACCIONES DEL DIA 04/25/2019 RECURSOS HUMANOS"/>
    <n v="427.96"/>
    <n v="0"/>
    <s v="LOS PUEBLOS"/>
    <x v="0"/>
  </r>
  <r>
    <n v="23"/>
    <d v="2019-05-10T00:00:00"/>
    <x v="11"/>
    <x v="11"/>
    <x v="1"/>
    <s v="CAJA"/>
    <s v="PAGO NOMINA QUINCENA 1 MAYO 2019"/>
    <s v="TRANSACCIONES DEL DIA 05/10/2019 RECURSOS HUMANOS"/>
    <n v="440.66"/>
    <n v="0"/>
    <s v="LOS PUEBLOS"/>
    <x v="0"/>
  </r>
  <r>
    <n v="23"/>
    <d v="2019-05-25T00:00:00"/>
    <x v="11"/>
    <x v="11"/>
    <x v="1"/>
    <s v="CAJA"/>
    <s v="PAGO NOMINA QUINCENA 2 MAYO 2019"/>
    <s v="TRANSACCIONES DEL DIA 05/25/2019 RECURSOS HUMANOS"/>
    <n v="554.16"/>
    <n v="0"/>
    <s v="LOS PUEBLOS"/>
    <x v="0"/>
  </r>
  <r>
    <n v="23"/>
    <d v="2019-06-10T00:00:00"/>
    <x v="2"/>
    <x v="2"/>
    <x v="1"/>
    <s v="CAJA"/>
    <s v="PAGO NOMINA QUINCENA 1 JUNIO 2019"/>
    <s v="TRANSACCIONES DEL DIA 06/10/2019 RECURSOS HUMANOS"/>
    <n v="695.86"/>
    <n v="0"/>
    <s v="LOS PUEBLOS"/>
    <x v="0"/>
  </r>
  <r>
    <n v="23"/>
    <d v="2019-06-25T00:00:00"/>
    <x v="2"/>
    <x v="2"/>
    <x v="1"/>
    <s v="CAJA"/>
    <s v="PAGO NOMINA QUINCENA 2 JUNIO 2019"/>
    <s v="TRANSACCIONES DEL DIA 06/25/2019 RECURSOS HUMANOS"/>
    <n v="507.4"/>
    <n v="0"/>
    <s v="LOS PUEBLOS"/>
    <x v="0"/>
  </r>
  <r>
    <n v="23"/>
    <d v="2019-07-10T00:00:00"/>
    <x v="6"/>
    <x v="6"/>
    <x v="1"/>
    <s v="CAJA"/>
    <s v="PAGO NOMINA QUINCENA 1 JULIO 2019"/>
    <s v="TRANSACCIONES DEL DIA 07/10/2019 RECURSOS HUMANOS"/>
    <n v="706.08"/>
    <n v="0"/>
    <s v="LOS PUEBLOS"/>
    <x v="0"/>
  </r>
  <r>
    <n v="23"/>
    <d v="2019-07-25T00:00:00"/>
    <x v="6"/>
    <x v="6"/>
    <x v="1"/>
    <s v="CAJA"/>
    <s v="PAGO NOMINA QUINCENA 2 JULIO 2019"/>
    <s v="TRANSACCIONES DEL DIA 07/25/2019 RECURSOS HUMANOS"/>
    <n v="635.51"/>
    <n v="0"/>
    <s v="LOS PUEBLOS"/>
    <x v="0"/>
  </r>
  <r>
    <n v="23"/>
    <d v="2019-01-10T00:00:00"/>
    <x v="7"/>
    <x v="7"/>
    <x v="1"/>
    <s v="SERVICIOS PERSONALES"/>
    <s v="PAGO NOMINA QUINCENA 1 ENERO 2019"/>
    <s v="TRANSACCIONES DEL DIA 01/10/2019 RECURSOS HUMANOS"/>
    <n v="19.25"/>
    <n v="0"/>
    <s v="LOS PUEBLOS"/>
    <x v="0"/>
  </r>
  <r>
    <n v="23"/>
    <d v="2019-04-25T00:00:00"/>
    <x v="10"/>
    <x v="10"/>
    <x v="1"/>
    <s v="SERVICIOS PERSONALES"/>
    <s v="PAGO NOMINA QUINCENA 2 ABRIL 2019"/>
    <s v="TRANSACCIONES DEL DIA 04/25/2019 RECURSOS HUMANOS"/>
    <n v="26.38"/>
    <n v="0"/>
    <s v="LOS PUEBLOS"/>
    <x v="0"/>
  </r>
  <r>
    <n v="23"/>
    <d v="2019-05-10T00:00:00"/>
    <x v="11"/>
    <x v="11"/>
    <x v="1"/>
    <s v="SERVICIOS PERSONALES"/>
    <s v="PAGO NOMINA QUINCENA 1 MAYO 2019"/>
    <s v="TRANSACCIONES DEL DIA 05/10/2019 RECURSOS HUMANOS"/>
    <n v="27.06"/>
    <n v="0"/>
    <s v="LOS PUEBLOS"/>
    <x v="0"/>
  </r>
  <r>
    <n v="23"/>
    <d v="2019-06-25T00:00:00"/>
    <x v="2"/>
    <x v="2"/>
    <x v="1"/>
    <s v="SERVICIOS PERSONALES"/>
    <s v="PAGO NOMINA QUINCENA 2 JUNIO 2019"/>
    <s v="TRANSACCIONES DEL DIA 06/25/2019 RECURSOS HUMANOS"/>
    <n v="58.42"/>
    <n v="0"/>
    <s v="LOS PUEBLOS"/>
    <x v="0"/>
  </r>
  <r>
    <n v="23"/>
    <d v="2019-07-25T00:00:00"/>
    <x v="6"/>
    <x v="6"/>
    <x v="1"/>
    <s v="SERVICIOS PERSONALES"/>
    <s v="PAGO NOMINA QUINCENA 2 JULIO 2019"/>
    <s v="TRANSACCIONES DEL DIA 07/25/2019 RECURSOS HUMANOS"/>
    <n v="19.38"/>
    <n v="0"/>
    <s v="LOS PUEBLOS"/>
    <x v="0"/>
  </r>
  <r>
    <n v="26"/>
    <d v="2019-02-09T00:00:00"/>
    <x v="8"/>
    <x v="8"/>
    <x v="1"/>
    <s v="ADMINISTRACION DE SUCURSALES"/>
    <s v="PAGO NOMINA QUINCENA 1 FEBRERO 2019"/>
    <s v="TRANSACCIONES DEL DIA 02/09/2019 RECURSOS HUMANOS"/>
    <n v="110.17"/>
    <n v="0"/>
    <s v="TRANSISTMICA"/>
    <x v="0"/>
  </r>
  <r>
    <n v="26"/>
    <d v="2019-03-09T00:00:00"/>
    <x v="9"/>
    <x v="9"/>
    <x v="1"/>
    <s v="ADMINISTRACION DE SUCURSALES"/>
    <s v="PAGO NOMINA QUINCENA 1 MARZO 2019"/>
    <s v="TRANSACCIONES DEL DIA 03/09/2019 RECURSOS HUMANOS"/>
    <n v="21.27"/>
    <n v="0"/>
    <s v="TRANSISTMICA"/>
    <x v="0"/>
  </r>
  <r>
    <n v="26"/>
    <d v="2019-05-10T00:00:00"/>
    <x v="11"/>
    <x v="11"/>
    <x v="1"/>
    <s v="ADMINISTRACION DE SUCURSALES"/>
    <s v="PAGO NOMINA QUINCENA 1 MAYO 2019"/>
    <s v="TRANSACCIONES DEL DIA 05/10/2019 RECURSOS HUMANOS"/>
    <n v="74.62"/>
    <n v="0"/>
    <s v="TRANSISTMICA"/>
    <x v="0"/>
  </r>
  <r>
    <n v="26"/>
    <d v="2019-01-10T00:00:00"/>
    <x v="7"/>
    <x v="7"/>
    <x v="1"/>
    <s v="CAJA"/>
    <s v="PAGO NOMINA QUINCENA 1 ENERO 2019"/>
    <s v="TRANSACCIONES DEL DIA 01/10/2019 RECURSOS HUMANOS"/>
    <n v="627.95000000000005"/>
    <n v="0"/>
    <s v="TRANSISTMICA"/>
    <x v="0"/>
  </r>
  <r>
    <n v="26"/>
    <d v="2019-01-25T00:00:00"/>
    <x v="7"/>
    <x v="7"/>
    <x v="1"/>
    <s v="CAJA"/>
    <s v="PAGO NOMINA QUINCENA 2 ENERO 2019"/>
    <s v="TRANSACCIONES DEL DIA 01/25/2019 RECURSOS HUMANOS"/>
    <n v="351.07"/>
    <n v="0"/>
    <s v="TRANSISTMICA"/>
    <x v="0"/>
  </r>
  <r>
    <n v="26"/>
    <d v="2019-02-09T00:00:00"/>
    <x v="8"/>
    <x v="8"/>
    <x v="1"/>
    <s v="CAJA"/>
    <s v="PAGO NOMINA QUINCENA 1 FEBRERO 2019"/>
    <s v="TRANSACCIONES DEL DIA 02/09/2019 RECURSOS HUMANOS"/>
    <n v="478.22"/>
    <n v="0"/>
    <s v="TRANSISTMICA"/>
    <x v="0"/>
  </r>
  <r>
    <n v="26"/>
    <d v="2019-02-25T00:00:00"/>
    <x v="8"/>
    <x v="8"/>
    <x v="1"/>
    <s v="CAJA"/>
    <s v="PAGO NOMINA QUINCENA 2 FEBRERO 2019"/>
    <s v="TRANSACCIONES DEL DIA 02/25/2019 RECURSOS HUMANOS"/>
    <n v="395.45"/>
    <n v="0"/>
    <s v="TRANSISTMICA"/>
    <x v="0"/>
  </r>
  <r>
    <n v="26"/>
    <d v="2019-03-09T00:00:00"/>
    <x v="9"/>
    <x v="9"/>
    <x v="1"/>
    <s v="CAJA"/>
    <s v="PAGO NOMINA QUINCENA 1 MARZO 2019"/>
    <s v="TRANSACCIONES DEL DIA 03/09/2019 RECURSOS HUMANOS"/>
    <n v="199.74"/>
    <n v="0"/>
    <s v="TRANSISTMICA"/>
    <x v="0"/>
  </r>
  <r>
    <n v="26"/>
    <d v="2019-03-25T00:00:00"/>
    <x v="9"/>
    <x v="9"/>
    <x v="1"/>
    <s v="CAJA"/>
    <s v="PAGO NOMINA QUINCENA 2 MARZO 2019"/>
    <s v="TRANSACCIONES DEL DIA 03/25/2019 RECURSOS HUMANOS"/>
    <n v="294.52"/>
    <n v="0"/>
    <s v="TRANSISTMICA"/>
    <x v="0"/>
  </r>
  <r>
    <n v="26"/>
    <d v="2019-04-10T00:00:00"/>
    <x v="10"/>
    <x v="10"/>
    <x v="1"/>
    <s v="CAJA"/>
    <s v="PAGO NOMINA QUINCENA 1 ABRIL 2019"/>
    <s v="TRANSACCIONES DEL DIA 04/10/2019 RECURSOS HUMANOS"/>
    <n v="684.66"/>
    <n v="0"/>
    <s v="TRANSISTMICA"/>
    <x v="0"/>
  </r>
  <r>
    <n v="26"/>
    <d v="2019-04-25T00:00:00"/>
    <x v="10"/>
    <x v="10"/>
    <x v="1"/>
    <s v="CAJA"/>
    <s v="PAGO NOMINA QUINCENA 2 ABRIL 2019"/>
    <s v="TRANSACCIONES DEL DIA 04/25/2019 RECURSOS HUMANOS"/>
    <n v="644.11"/>
    <n v="0"/>
    <s v="TRANSISTMICA"/>
    <x v="0"/>
  </r>
  <r>
    <n v="26"/>
    <d v="2019-05-10T00:00:00"/>
    <x v="11"/>
    <x v="11"/>
    <x v="1"/>
    <s v="CAJA"/>
    <s v="PAGO NOMINA QUINCENA 1 MAYO 2019"/>
    <s v="TRANSACCIONES DEL DIA 05/10/2019 RECURSOS HUMANOS"/>
    <n v="365.42"/>
    <n v="0"/>
    <s v="TRANSISTMICA"/>
    <x v="0"/>
  </r>
  <r>
    <n v="26"/>
    <d v="2019-05-25T00:00:00"/>
    <x v="11"/>
    <x v="11"/>
    <x v="1"/>
    <s v="CAJA"/>
    <s v="PAGO NOMINA QUINCENA 2 MAYO 2019"/>
    <s v="TRANSACCIONES DEL DIA 05/25/2019 RECURSOS HUMANOS"/>
    <n v="808.05"/>
    <n v="0"/>
    <s v="TRANSISTMICA"/>
    <x v="0"/>
  </r>
  <r>
    <n v="26"/>
    <d v="2019-06-10T00:00:00"/>
    <x v="2"/>
    <x v="2"/>
    <x v="1"/>
    <s v="CAJA"/>
    <s v="PAGO NOMINA QUINCENA 1 JUNIO 2019"/>
    <s v="TRANSACCIONES DEL DIA 06/10/2019 RECURSOS HUMANOS"/>
    <n v="336.32"/>
    <n v="0"/>
    <s v="TRANSISTMICA"/>
    <x v="0"/>
  </r>
  <r>
    <n v="26"/>
    <d v="2019-06-25T00:00:00"/>
    <x v="2"/>
    <x v="2"/>
    <x v="1"/>
    <s v="CAJA"/>
    <s v="PAGO NOMINA QUINCENA 2 JUNIO 2019"/>
    <s v="TRANSACCIONES DEL DIA 06/25/2019 RECURSOS HUMANOS"/>
    <n v="583.38"/>
    <n v="0"/>
    <s v="TRANSISTMICA"/>
    <x v="0"/>
  </r>
  <r>
    <n v="26"/>
    <d v="2019-07-10T00:00:00"/>
    <x v="6"/>
    <x v="6"/>
    <x v="1"/>
    <s v="CAJA"/>
    <s v="PAGO NOMINA QUINCENA 1 JULIO 2019"/>
    <s v="TRANSACCIONES DEL DIA 07/10/2019 RECURSOS HUMANOS"/>
    <n v="575.63"/>
    <n v="0"/>
    <s v="TRANSISTMICA"/>
    <x v="0"/>
  </r>
  <r>
    <n v="26"/>
    <d v="2019-07-25T00:00:00"/>
    <x v="6"/>
    <x v="6"/>
    <x v="1"/>
    <s v="CAJA"/>
    <s v="PAGO NOMINA QUINCENA 2 JULIO 2019"/>
    <s v="TRANSACCIONES DEL DIA 07/25/2019 RECURSOS HUMANOS"/>
    <n v="430.45"/>
    <n v="0"/>
    <s v="TRANSISTMICA"/>
    <x v="0"/>
  </r>
  <r>
    <n v="26"/>
    <d v="2019-03-09T00:00:00"/>
    <x v="9"/>
    <x v="9"/>
    <x v="1"/>
    <s v="SERVICIOS PERSONALES"/>
    <s v="PAGO NOMINA QUINCENA 1 MARZO 2019"/>
    <s v="TRANSACCIONES DEL DIA 03/09/2019 RECURSOS HUMANOS"/>
    <n v="14.14"/>
    <n v="0"/>
    <s v="TRANSISTMICA"/>
    <x v="0"/>
  </r>
  <r>
    <n v="26"/>
    <d v="2019-04-10T00:00:00"/>
    <x v="10"/>
    <x v="10"/>
    <x v="1"/>
    <s v="SERVICIOS PERSONALES"/>
    <s v="PAGO NOMINA QUINCENA 1 ABRIL 2019"/>
    <s v="TRANSACCIONES DEL DIA 04/10/2019 RECURSOS HUMANOS"/>
    <n v="26.35"/>
    <n v="0"/>
    <s v="TRANSISTMICA"/>
    <x v="0"/>
  </r>
  <r>
    <n v="26"/>
    <d v="2019-04-25T00:00:00"/>
    <x v="10"/>
    <x v="10"/>
    <x v="1"/>
    <s v="SERVICIOS PERSONALES"/>
    <s v="PAGO NOMINA QUINCENA 2 ABRIL 2019"/>
    <s v="TRANSACCIONES DEL DIA 04/25/2019 RECURSOS HUMANOS"/>
    <n v="25.11"/>
    <n v="0"/>
    <s v="TRANSISTMICA"/>
    <x v="0"/>
  </r>
  <r>
    <n v="26"/>
    <d v="2019-05-10T00:00:00"/>
    <x v="11"/>
    <x v="11"/>
    <x v="1"/>
    <s v="SERVICIOS PERSONALES"/>
    <s v="PAGO NOMINA QUINCENA 1 MAYO 2019"/>
    <s v="TRANSACCIONES DEL DIA 05/10/2019 RECURSOS HUMANOS"/>
    <n v="42.8"/>
    <n v="0"/>
    <s v="TRANSISTMICA"/>
    <x v="0"/>
  </r>
  <r>
    <n v="26"/>
    <d v="2019-06-10T00:00:00"/>
    <x v="2"/>
    <x v="2"/>
    <x v="1"/>
    <s v="SERVICIOS PERSONALES"/>
    <s v="PAGO NOMINA QUINCENA 1 JUNIO 2019"/>
    <s v="TRANSACCIONES DEL DIA 06/10/2019 RECURSOS HUMANOS"/>
    <n v="28.31"/>
    <n v="0"/>
    <s v="TRANSISTMICA"/>
    <x v="0"/>
  </r>
  <r>
    <n v="26"/>
    <d v="2019-06-25T00:00:00"/>
    <x v="2"/>
    <x v="2"/>
    <x v="1"/>
    <s v="SERVICIOS PERSONALES"/>
    <s v="PAGO NOMINA QUINCENA 2 JUNIO 2019"/>
    <s v="TRANSACCIONES DEL DIA 06/25/2019 RECURSOS HUMANOS"/>
    <n v="15.46"/>
    <n v="0"/>
    <s v="TRANSISTMICA"/>
    <x v="0"/>
  </r>
  <r>
    <n v="26"/>
    <d v="2019-07-10T00:00:00"/>
    <x v="6"/>
    <x v="6"/>
    <x v="1"/>
    <s v="SERVICIOS PERSONALES"/>
    <s v="PAGO NOMINA QUINCENA 1 JULIO 2019"/>
    <s v="TRANSACCIONES DEL DIA 07/10/2019 RECURSOS HUMANOS"/>
    <n v="13.43"/>
    <n v="0"/>
    <s v="TRANSISTMICA"/>
    <x v="0"/>
  </r>
  <r>
    <n v="26"/>
    <d v="2019-07-25T00:00:00"/>
    <x v="6"/>
    <x v="6"/>
    <x v="1"/>
    <s v="SERVICIOS PERSONALES"/>
    <s v="PAGO NOMINA QUINCENA 2 JULIO 2019"/>
    <s v="TRANSACCIONES DEL DIA 07/25/2019 RECURSOS HUMANOS"/>
    <n v="132.22"/>
    <n v="0"/>
    <s v="TRANSISTMICA"/>
    <x v="0"/>
  </r>
  <r>
    <n v="28"/>
    <d v="2019-02-25T00:00:00"/>
    <x v="8"/>
    <x v="8"/>
    <x v="1"/>
    <s v="CAJA"/>
    <s v="PAGO NOMINA QUINCENA 2 FEBRERO 2019"/>
    <s v="TRANSACCIONES DEL DIA 02/25/2019 RECURSOS HUMANOS"/>
    <n v="10.29"/>
    <n v="0"/>
    <s v="PLAZA GALAPAGO"/>
    <x v="0"/>
  </r>
  <r>
    <n v="28"/>
    <d v="2019-05-25T00:00:00"/>
    <x v="11"/>
    <x v="11"/>
    <x v="1"/>
    <s v="CAJA"/>
    <s v="PAGO NOMINA QUINCENA 2 MAYO 2019"/>
    <s v="TRANSACCIONES DEL DIA 05/25/2019 RECURSOS HUMANOS"/>
    <n v="31.65"/>
    <n v="0"/>
    <s v="PLAZA GALAPAGO"/>
    <x v="0"/>
  </r>
  <r>
    <n v="28"/>
    <d v="2019-07-25T00:00:00"/>
    <x v="6"/>
    <x v="6"/>
    <x v="1"/>
    <s v="CAJA"/>
    <s v="PAGO NOMINA QUINCENA 2 JULIO 2019"/>
    <s v="TRANSACCIONES DEL DIA 07/25/2019 RECURSOS HUMANOS"/>
    <n v="14.46"/>
    <n v="0"/>
    <s v="PLAZA GALAPAGO"/>
    <x v="0"/>
  </r>
  <r>
    <n v="29"/>
    <d v="2019-01-10T00:00:00"/>
    <x v="7"/>
    <x v="7"/>
    <x v="1"/>
    <s v="CAJA"/>
    <s v="PAGO NOMINA QUINCENA 1 ENERO 2019"/>
    <s v="TRANSACCIONES DEL DIA 01/10/2019 RECURSOS HUMANOS"/>
    <n v="37.47"/>
    <n v="0"/>
    <s v="PARQUE LEFEVRE"/>
    <x v="0"/>
  </r>
  <r>
    <n v="29"/>
    <d v="2019-02-25T00:00:00"/>
    <x v="8"/>
    <x v="8"/>
    <x v="1"/>
    <s v="CAJA"/>
    <s v="PAGO NOMINA QUINCENA 2 FEBRERO 2019"/>
    <s v="TRANSACCIONES DEL DIA 02/25/2019 RECURSOS HUMANOS"/>
    <n v="45.85"/>
    <n v="0"/>
    <s v="PARQUE LEFEVRE"/>
    <x v="0"/>
  </r>
  <r>
    <n v="29"/>
    <d v="2019-05-25T00:00:00"/>
    <x v="11"/>
    <x v="11"/>
    <x v="1"/>
    <s v="CAJA"/>
    <s v="PAGO NOMINA QUINCENA 2 MAYO 2019"/>
    <s v="TRANSACCIONES DEL DIA 05/25/2019 RECURSOS HUMANOS"/>
    <n v="19.39"/>
    <n v="0"/>
    <s v="PARQUE LEFEVRE"/>
    <x v="0"/>
  </r>
  <r>
    <n v="29"/>
    <d v="2019-06-10T00:00:00"/>
    <x v="2"/>
    <x v="2"/>
    <x v="1"/>
    <s v="CAJA"/>
    <s v="PAGO NOMINA QUINCENA 1 JUNIO 2019"/>
    <s v="TRANSACCIONES DEL DIA 06/10/2019 RECURSOS HUMANOS"/>
    <n v="12.27"/>
    <n v="0"/>
    <s v="PARQUE LEFEVRE"/>
    <x v="0"/>
  </r>
  <r>
    <n v="29"/>
    <d v="2019-06-25T00:00:00"/>
    <x v="2"/>
    <x v="2"/>
    <x v="1"/>
    <s v="CAJA"/>
    <s v="PAGO NOMINA QUINCENA 2 JUNIO 2019"/>
    <s v="TRANSACCIONES DEL DIA 06/25/2019 RECURSOS HUMANOS"/>
    <n v="6.79"/>
    <n v="0"/>
    <s v="PARQUE LEFEVRE"/>
    <x v="0"/>
  </r>
  <r>
    <n v="29"/>
    <d v="2019-07-25T00:00:00"/>
    <x v="6"/>
    <x v="6"/>
    <x v="1"/>
    <s v="CAJA"/>
    <s v="PAGO NOMINA QUINCENA 2 JULIO 2019"/>
    <s v="TRANSACCIONES DEL DIA 07/25/2019 RECURSOS HUMANOS"/>
    <n v="13.64"/>
    <n v="0"/>
    <s v="PARQUE LEFEVRE"/>
    <x v="0"/>
  </r>
  <r>
    <n v="29"/>
    <d v="2019-03-09T00:00:00"/>
    <x v="9"/>
    <x v="9"/>
    <x v="1"/>
    <s v="SERVICIOS PERSONALES"/>
    <s v="PAGO NOMINA QUINCENA 1 MARZO 2019"/>
    <s v="TRANSACCIONES DEL DIA 03/09/2019 RECURSOS HUMANOS"/>
    <n v="28.12"/>
    <n v="0"/>
    <s v="PARQUE LEFEVRE"/>
    <x v="0"/>
  </r>
  <r>
    <n v="29"/>
    <d v="2019-05-25T00:00:00"/>
    <x v="11"/>
    <x v="11"/>
    <x v="1"/>
    <s v="SERVICIOS PERSONALES"/>
    <s v="PAGO NOMINA QUINCENA 2 MAYO 2019"/>
    <s v="TRANSACCIONES DEL DIA 05/25/2019 RECURSOS HUMANOS"/>
    <n v="10.27"/>
    <n v="0"/>
    <s v="PARQUE LEFEVRE"/>
    <x v="0"/>
  </r>
  <r>
    <n v="29"/>
    <d v="2019-07-25T00:00:00"/>
    <x v="6"/>
    <x v="6"/>
    <x v="1"/>
    <s v="SERVICIOS PERSONALES"/>
    <s v="PAGO NOMINA QUINCENA 2 JULIO 2019"/>
    <s v="TRANSACCIONES DEL DIA 07/25/2019 RECURSOS HUMANOS"/>
    <n v="20.25"/>
    <n v="0"/>
    <s v="PARQUE LEFEVRE"/>
    <x v="0"/>
  </r>
  <r>
    <n v="30"/>
    <d v="2019-01-10T00:00:00"/>
    <x v="7"/>
    <x v="7"/>
    <x v="1"/>
    <s v="ADMINISTRACION DE SUCURSALES"/>
    <s v="PAGO NOMINA QUINCENA 1 ENERO 2019"/>
    <s v="TRANSACCIONES DEL DIA 01/10/2019 RECURSOS HUMANOS"/>
    <n v="61.93"/>
    <n v="0"/>
    <s v="DAVID"/>
    <x v="0"/>
  </r>
  <r>
    <n v="30"/>
    <d v="2019-01-25T00:00:00"/>
    <x v="7"/>
    <x v="7"/>
    <x v="1"/>
    <s v="ADMINISTRACION DE SUCURSALES"/>
    <s v="PAGO NOMINA QUINCENA 2 ENERO 2019"/>
    <s v="TRANSACCIONES DEL DIA 01/25/2019 RECURSOS HUMANOS"/>
    <n v="147.4"/>
    <n v="0"/>
    <s v="DAVID"/>
    <x v="0"/>
  </r>
  <r>
    <n v="30"/>
    <d v="2019-02-09T00:00:00"/>
    <x v="8"/>
    <x v="8"/>
    <x v="1"/>
    <s v="ADMINISTRACION DE SUCURSALES"/>
    <s v="PAGO NOMINA QUINCENA 1 FEBRERO 2019"/>
    <s v="TRANSACCIONES DEL DIA 02/09/2019 RECURSOS HUMANOS"/>
    <n v="77.08"/>
    <n v="0"/>
    <s v="DAVID"/>
    <x v="0"/>
  </r>
  <r>
    <n v="30"/>
    <d v="2019-03-09T00:00:00"/>
    <x v="9"/>
    <x v="9"/>
    <x v="1"/>
    <s v="ADMINISTRACION DE SUCURSALES"/>
    <s v="PAGO NOMINA QUINCENA 1 MARZO 2019"/>
    <s v="TRANSACCIONES DEL DIA 03/09/2019 RECURSOS HUMANOS"/>
    <n v="127.17"/>
    <n v="0"/>
    <s v="DAVID"/>
    <x v="0"/>
  </r>
  <r>
    <n v="30"/>
    <d v="2019-04-10T00:00:00"/>
    <x v="10"/>
    <x v="10"/>
    <x v="1"/>
    <s v="ADMINISTRACION DE SUCURSALES"/>
    <s v="PAGO NOMINA QUINCENA 1 ABRIL 2019"/>
    <s v="TRANSACCIONES DEL DIA 04/10/2019 RECURSOS HUMANOS"/>
    <n v="69.34"/>
    <n v="0"/>
    <s v="DAVID"/>
    <x v="0"/>
  </r>
  <r>
    <n v="30"/>
    <d v="2019-04-25T00:00:00"/>
    <x v="10"/>
    <x v="10"/>
    <x v="1"/>
    <s v="ADMINISTRACION DE SUCURSALES"/>
    <s v="PAGO NOMINA QUINCENA 2 ABRIL 2019"/>
    <s v="TRANSACCIONES DEL DIA 04/25/2019 RECURSOS HUMANOS"/>
    <n v="30.08"/>
    <n v="0"/>
    <s v="DAVID"/>
    <x v="0"/>
  </r>
  <r>
    <n v="30"/>
    <d v="2019-05-10T00:00:00"/>
    <x v="11"/>
    <x v="11"/>
    <x v="1"/>
    <s v="ADMINISTRACION DE SUCURSALES"/>
    <s v="PAGO NOMINA QUINCENA 1 MAYO 2019"/>
    <s v="TRANSACCIONES DEL DIA 05/10/2019 RECURSOS HUMANOS"/>
    <n v="52.97"/>
    <n v="0"/>
    <s v="DAVID"/>
    <x v="0"/>
  </r>
  <r>
    <n v="30"/>
    <d v="2019-05-25T00:00:00"/>
    <x v="11"/>
    <x v="11"/>
    <x v="1"/>
    <s v="ADMINISTRACION DE SUCURSALES"/>
    <s v="PAGO NOMINA QUINCENA 2 MAYO 2019"/>
    <s v="TRANSACCIONES DEL DIA 05/25/2019 RECURSOS HUMANOS"/>
    <n v="101.66"/>
    <n v="0"/>
    <s v="DAVID"/>
    <x v="0"/>
  </r>
  <r>
    <n v="30"/>
    <d v="2019-06-10T00:00:00"/>
    <x v="2"/>
    <x v="2"/>
    <x v="1"/>
    <s v="ADMINISTRACION DE SUCURSALES"/>
    <s v="PAGO NOMINA QUINCENA 1 JUNIO 2019"/>
    <s v="TRANSACCIONES DEL DIA 06/10/2019 RECURSOS HUMANOS"/>
    <n v="27.65"/>
    <n v="0"/>
    <s v="DAVID"/>
    <x v="0"/>
  </r>
  <r>
    <n v="30"/>
    <d v="2019-07-25T00:00:00"/>
    <x v="6"/>
    <x v="6"/>
    <x v="1"/>
    <s v="ADMINISTRACION DE SUCURSALES"/>
    <s v="PAGO NOMINA QUINCENA 2 JULIO 2019"/>
    <s v="TRANSACCIONES DEL DIA 07/25/2019 RECURSOS HUMANOS"/>
    <n v="68.180000000000007"/>
    <n v="0"/>
    <s v="DAVID"/>
    <x v="0"/>
  </r>
  <r>
    <n v="30"/>
    <d v="2019-01-10T00:00:00"/>
    <x v="7"/>
    <x v="7"/>
    <x v="1"/>
    <s v="CAJA"/>
    <s v="PAGO NOMINA QUINCENA 1 ENERO 2019"/>
    <s v="TRANSACCIONES DEL DIA 01/10/2019 RECURSOS HUMANOS"/>
    <n v="792.61"/>
    <n v="0"/>
    <s v="DAVID"/>
    <x v="0"/>
  </r>
  <r>
    <n v="30"/>
    <d v="2019-01-25T00:00:00"/>
    <x v="7"/>
    <x v="7"/>
    <x v="1"/>
    <s v="CAJA"/>
    <s v="PAGO NOMINA QUINCENA 2 ENERO 2019"/>
    <s v="TRANSACCIONES DEL DIA 01/25/2019 RECURSOS HUMANOS"/>
    <n v="1065.3599999999999"/>
    <n v="0"/>
    <s v="DAVID"/>
    <x v="0"/>
  </r>
  <r>
    <n v="30"/>
    <d v="2019-02-09T00:00:00"/>
    <x v="8"/>
    <x v="8"/>
    <x v="1"/>
    <s v="CAJA"/>
    <s v="PAGO NOMINA QUINCENA 1 FEBRERO 2019"/>
    <s v="TRANSACCIONES DEL DIA 02/09/2019 RECURSOS HUMANOS"/>
    <n v="983.14"/>
    <n v="0"/>
    <s v="DAVID"/>
    <x v="0"/>
  </r>
  <r>
    <n v="30"/>
    <d v="2019-02-25T00:00:00"/>
    <x v="8"/>
    <x v="8"/>
    <x v="1"/>
    <s v="CAJA"/>
    <s v="PAGO NOMINA QUINCENA 2 FEBRERO 2019"/>
    <s v="TRANSACCIONES DEL DIA 02/25/2019 RECURSOS HUMANOS"/>
    <n v="536.64"/>
    <n v="0"/>
    <s v="DAVID"/>
    <x v="0"/>
  </r>
  <r>
    <n v="30"/>
    <d v="2019-03-09T00:00:00"/>
    <x v="9"/>
    <x v="9"/>
    <x v="1"/>
    <s v="CAJA"/>
    <s v="PAGO NOMINA QUINCENA 1 MARZO 2019"/>
    <s v="TRANSACCIONES DEL DIA 03/09/2019 RECURSOS HUMANOS"/>
    <n v="708.43"/>
    <n v="0"/>
    <s v="DAVID"/>
    <x v="0"/>
  </r>
  <r>
    <n v="30"/>
    <d v="2019-03-25T00:00:00"/>
    <x v="9"/>
    <x v="9"/>
    <x v="1"/>
    <s v="CAJA"/>
    <s v="PAGO NOMINA QUINCENA 2 MARZO 2019"/>
    <s v="TRANSACCIONES DEL DIA 03/25/2019 RECURSOS HUMANOS"/>
    <n v="369.72"/>
    <n v="0"/>
    <s v="DAVID"/>
    <x v="0"/>
  </r>
  <r>
    <n v="30"/>
    <d v="2019-04-10T00:00:00"/>
    <x v="10"/>
    <x v="10"/>
    <x v="1"/>
    <s v="CAJA"/>
    <s v="PAGO NOMINA QUINCENA 1 ABRIL 2019"/>
    <s v="TRANSACCIONES DEL DIA 04/10/2019 RECURSOS HUMANOS"/>
    <n v="560.6"/>
    <n v="0"/>
    <s v="DAVID"/>
    <x v="0"/>
  </r>
  <r>
    <n v="30"/>
    <d v="2019-04-16T00:00:00"/>
    <x v="10"/>
    <x v="10"/>
    <x v="1"/>
    <s v="CAJA"/>
    <s v="PLANILLAS DE LIQUIDACIONES ABR 2019"/>
    <s v="TRANSACCIONES DEL DIA 04/16/2019 RECURSOS HUMANOS"/>
    <n v="59.78"/>
    <n v="0"/>
    <s v="DAVID"/>
    <x v="0"/>
  </r>
  <r>
    <n v="30"/>
    <d v="2019-04-25T00:00:00"/>
    <x v="10"/>
    <x v="10"/>
    <x v="1"/>
    <s v="CAJA"/>
    <s v="PAGO NOMINA QUINCENA 2 ABRIL 2019"/>
    <s v="TRANSACCIONES DEL DIA 04/25/2019 RECURSOS HUMANOS"/>
    <n v="396.19"/>
    <n v="0"/>
    <s v="DAVID"/>
    <x v="0"/>
  </r>
  <r>
    <n v="30"/>
    <d v="2019-05-10T00:00:00"/>
    <x v="11"/>
    <x v="11"/>
    <x v="1"/>
    <s v="CAJA"/>
    <s v="PAGO NOMINA QUINCENA 1 MAYO 2019"/>
    <s v="TRANSACCIONES DEL DIA 05/10/2019 RECURSOS HUMANOS"/>
    <n v="597.52"/>
    <n v="0"/>
    <s v="DAVID"/>
    <x v="0"/>
  </r>
  <r>
    <n v="30"/>
    <d v="2019-05-25T00:00:00"/>
    <x v="11"/>
    <x v="11"/>
    <x v="1"/>
    <s v="CAJA"/>
    <s v="PAGO NOMINA QUINCENA 2 MAYO 2019"/>
    <s v="TRANSACCIONES DEL DIA 05/25/2019 RECURSOS HUMANOS"/>
    <n v="936.65"/>
    <n v="0"/>
    <s v="DAVID"/>
    <x v="0"/>
  </r>
  <r>
    <n v="30"/>
    <d v="2019-06-10T00:00:00"/>
    <x v="2"/>
    <x v="2"/>
    <x v="1"/>
    <s v="CAJA"/>
    <s v="PAGO NOMINA QUINCENA 1 JUNIO 2019"/>
    <s v="TRANSACCIONES DEL DIA 06/10/2019 RECURSOS HUMANOS"/>
    <n v="683.32"/>
    <n v="0"/>
    <s v="DAVID"/>
    <x v="0"/>
  </r>
  <r>
    <n v="30"/>
    <d v="2019-06-25T00:00:00"/>
    <x v="2"/>
    <x v="2"/>
    <x v="1"/>
    <s v="CAJA"/>
    <s v="PAGO NOMINA QUINCENA 2 JUNIO 2019"/>
    <s v="TRANSACCIONES DEL DIA 06/25/2019 RECURSOS HUMANOS"/>
    <n v="478.91"/>
    <n v="0"/>
    <s v="DAVID"/>
    <x v="0"/>
  </r>
  <r>
    <n v="30"/>
    <d v="2019-07-10T00:00:00"/>
    <x v="6"/>
    <x v="6"/>
    <x v="1"/>
    <s v="CAJA"/>
    <s v="PAGO NOMINA QUINCENA 1 JULIO 2019"/>
    <s v="TRANSACCIONES DEL DIA 07/10/2019 RECURSOS HUMANOS"/>
    <n v="551.41"/>
    <n v="0"/>
    <s v="DAVID"/>
    <x v="0"/>
  </r>
  <r>
    <n v="30"/>
    <d v="2019-07-25T00:00:00"/>
    <x v="6"/>
    <x v="6"/>
    <x v="1"/>
    <s v="CAJA"/>
    <s v="PAGO NOMINA QUINCENA 2 JULIO 2019"/>
    <s v="TRANSACCIONES DEL DIA 07/25/2019 RECURSOS HUMANOS"/>
    <n v="402.95"/>
    <n v="0"/>
    <s v="DAVID"/>
    <x v="0"/>
  </r>
  <r>
    <n v="30"/>
    <d v="2019-01-10T00:00:00"/>
    <x v="7"/>
    <x v="7"/>
    <x v="1"/>
    <s v="SERVICIOS PERSONALES"/>
    <s v="PAGO NOMINA QUINCENA 1 ENERO 2019"/>
    <s v="TRANSACCIONES DEL DIA 01/10/2019 RECURSOS HUMANOS"/>
    <n v="12.8"/>
    <n v="0"/>
    <s v="DAVID"/>
    <x v="0"/>
  </r>
  <r>
    <n v="30"/>
    <d v="2019-02-25T00:00:00"/>
    <x v="8"/>
    <x v="8"/>
    <x v="1"/>
    <s v="SERVICIOS PERSONALES"/>
    <s v="PAGO NOMINA QUINCENA 2 FEBRERO 2019"/>
    <s v="TRANSACCIONES DEL DIA 02/25/2019 RECURSOS HUMANOS"/>
    <n v="10.6"/>
    <n v="0"/>
    <s v="DAVID"/>
    <x v="0"/>
  </r>
  <r>
    <n v="30"/>
    <d v="2019-03-09T00:00:00"/>
    <x v="9"/>
    <x v="9"/>
    <x v="1"/>
    <s v="SERVICIOS PERSONALES"/>
    <s v="PAGO NOMINA QUINCENA 1 MARZO 2019"/>
    <s v="TRANSACCIONES DEL DIA 03/09/2019 RECURSOS HUMANOS"/>
    <n v="17.7"/>
    <n v="0"/>
    <s v="DAVID"/>
    <x v="0"/>
  </r>
  <r>
    <n v="30"/>
    <d v="2019-06-10T00:00:00"/>
    <x v="2"/>
    <x v="2"/>
    <x v="1"/>
    <s v="SERVICIOS PERSONALES"/>
    <s v="PAGO NOMINA QUINCENA 1 JUNIO 2019"/>
    <s v="TRANSACCIONES DEL DIA 06/10/2019 RECURSOS HUMANOS"/>
    <n v="72.849999999999994"/>
    <n v="0"/>
    <s v="DAVID"/>
    <x v="0"/>
  </r>
  <r>
    <n v="30"/>
    <d v="2019-06-25T00:00:00"/>
    <x v="2"/>
    <x v="2"/>
    <x v="1"/>
    <s v="SERVICIOS PERSONALES"/>
    <s v="PAGO NOMINA QUINCENA 2 JUNIO 2019"/>
    <s v="TRANSACCIONES DEL DIA 06/25/2019 RECURSOS HUMANOS"/>
    <n v="22.19"/>
    <n v="0"/>
    <s v="DAVID"/>
    <x v="0"/>
  </r>
  <r>
    <n v="30"/>
    <d v="2019-07-10T00:00:00"/>
    <x v="6"/>
    <x v="6"/>
    <x v="1"/>
    <s v="SERVICIOS PERSONALES"/>
    <s v="PAGO NOMINA QUINCENA 1 JULIO 2019"/>
    <s v="TRANSACCIONES DEL DIA 07/10/2019 RECURSOS HUMANOS"/>
    <n v="136.5"/>
    <n v="0"/>
    <s v="DAVID"/>
    <x v="0"/>
  </r>
  <r>
    <n v="30"/>
    <d v="2019-07-25T00:00:00"/>
    <x v="6"/>
    <x v="6"/>
    <x v="1"/>
    <s v="SERVICIOS PERSONALES"/>
    <s v="PAGO NOMINA QUINCENA 2 JULIO 2019"/>
    <s v="TRANSACCIONES DEL DIA 07/25/2019 RECURSOS HUMANOS"/>
    <n v="130.29"/>
    <n v="0"/>
    <s v="DAVID"/>
    <x v="0"/>
  </r>
  <r>
    <n v="32"/>
    <d v="2019-01-25T00:00:00"/>
    <x v="7"/>
    <x v="7"/>
    <x v="1"/>
    <s v="CAJA"/>
    <s v="PAGO NOMINA QUINCENA 2 ENERO 2019"/>
    <s v="TRANSACCIONES DEL DIA 01/25/2019 RECURSOS HUMANOS"/>
    <n v="50.37"/>
    <n v="0"/>
    <s v="PLAZA LAS AMERICAS"/>
    <x v="0"/>
  </r>
  <r>
    <n v="32"/>
    <d v="2019-02-25T00:00:00"/>
    <x v="8"/>
    <x v="8"/>
    <x v="1"/>
    <s v="SERVICIOS PERSONALES"/>
    <s v="PAGO NOMINA QUINCENA 2 FEBRERO 2019"/>
    <s v="TRANSACCIONES DEL DIA 02/25/2019 RECURSOS HUMANOS"/>
    <n v="17.510000000000002"/>
    <n v="0"/>
    <s v="PLAZA LAS AMERICAS"/>
    <x v="0"/>
  </r>
  <r>
    <n v="33"/>
    <d v="2019-05-25T00:00:00"/>
    <x v="11"/>
    <x v="11"/>
    <x v="1"/>
    <s v="CAJA"/>
    <s v="PAGO NOMINA QUINCENA 2 MAYO 2019"/>
    <s v="TRANSACCIONES DEL DIA 05/25/2019 RECURSOS HUMANOS"/>
    <n v="59.16"/>
    <n v="0"/>
    <s v="CORONADO"/>
    <x v="0"/>
  </r>
  <r>
    <n v="33"/>
    <d v="2019-07-25T00:00:00"/>
    <x v="6"/>
    <x v="6"/>
    <x v="1"/>
    <s v="CAJA"/>
    <s v="PAGO NOMINA QUINCENA 2 JULIO 2019"/>
    <s v="TRANSACCIONES DEL DIA 07/25/2019 RECURSOS HUMANOS"/>
    <n v="23.57"/>
    <n v="0"/>
    <s v="CORONADO"/>
    <x v="0"/>
  </r>
  <r>
    <n v="33"/>
    <d v="2019-01-10T00:00:00"/>
    <x v="7"/>
    <x v="7"/>
    <x v="1"/>
    <s v="SERVICIOS PERSONALES"/>
    <s v="PAGO NOMINA QUINCENA 1 ENERO 2019"/>
    <s v="TRANSACCIONES DEL DIA 01/10/2019 RECURSOS HUMANOS"/>
    <n v="30.67"/>
    <n v="0"/>
    <s v="CORONADO"/>
    <x v="0"/>
  </r>
  <r>
    <n v="34"/>
    <d v="2019-02-25T00:00:00"/>
    <x v="8"/>
    <x v="8"/>
    <x v="1"/>
    <s v="ADMINISTRACION DE SUCURSALES"/>
    <s v="PAGO NOMINA QUINCENA 2 FEBRERO 2019"/>
    <s v="TRANSACCIONES DEL DIA 02/25/2019 RECURSOS HUMANOS"/>
    <n v="21.09"/>
    <n v="0"/>
    <s v="ALBROOK MALL"/>
    <x v="0"/>
  </r>
  <r>
    <n v="34"/>
    <d v="2019-05-10T00:00:00"/>
    <x v="11"/>
    <x v="11"/>
    <x v="1"/>
    <s v="ADMINISTRACION DE SUCURSALES"/>
    <s v="PAGO NOMINA QUINCENA 1 MAYO 2019"/>
    <s v="TRANSACCIONES DEL DIA 05/10/2019 RECURSOS HUMANOS"/>
    <n v="67.13"/>
    <n v="0"/>
    <s v="ALBROOK MALL"/>
    <x v="0"/>
  </r>
  <r>
    <n v="34"/>
    <d v="2019-05-25T00:00:00"/>
    <x v="11"/>
    <x v="11"/>
    <x v="1"/>
    <s v="ADMINISTRACION DE SUCURSALES"/>
    <s v="PAGO NOMINA QUINCENA 2 MAYO 2019"/>
    <s v="TRANSACCIONES DEL DIA 05/25/2019 RECURSOS HUMANOS"/>
    <n v="91.9"/>
    <n v="0"/>
    <s v="ALBROOK MALL"/>
    <x v="0"/>
  </r>
  <r>
    <n v="34"/>
    <d v="2019-06-10T00:00:00"/>
    <x v="2"/>
    <x v="2"/>
    <x v="1"/>
    <s v="ADMINISTRACION DE SUCURSALES"/>
    <s v="PAGO NOMINA QUINCENA 1 JUNIO 2019"/>
    <s v="TRANSACCIONES DEL DIA 06/10/2019 RECURSOS HUMANOS"/>
    <n v="27.14"/>
    <n v="0"/>
    <s v="ALBROOK MALL"/>
    <x v="0"/>
  </r>
  <r>
    <n v="34"/>
    <d v="2019-06-25T00:00:00"/>
    <x v="2"/>
    <x v="2"/>
    <x v="1"/>
    <s v="ADMINISTRACION DE SUCURSALES"/>
    <s v="PAGO NOMINA QUINCENA 2 JUNIO 2019"/>
    <s v="TRANSACCIONES DEL DIA 06/25/2019 RECURSOS HUMANOS"/>
    <n v="20.86"/>
    <n v="0"/>
    <s v="ALBROOK MALL"/>
    <x v="0"/>
  </r>
  <r>
    <n v="34"/>
    <d v="2019-01-10T00:00:00"/>
    <x v="7"/>
    <x v="7"/>
    <x v="1"/>
    <s v="CAJA"/>
    <s v="PAGO NOMINA QUINCENA 1 ENERO 2019"/>
    <s v="TRANSACCIONES DEL DIA 01/10/2019 RECURSOS HUMANOS"/>
    <n v="303.73"/>
    <n v="0"/>
    <s v="ALBROOK MALL"/>
    <x v="0"/>
  </r>
  <r>
    <n v="34"/>
    <d v="2019-01-25T00:00:00"/>
    <x v="7"/>
    <x v="7"/>
    <x v="1"/>
    <s v="CAJA"/>
    <s v="PAGO NOMINA QUINCENA 2 ENERO 2019"/>
    <s v="TRANSACCIONES DEL DIA 01/25/2019 RECURSOS HUMANOS"/>
    <n v="263.83999999999997"/>
    <n v="0"/>
    <s v="ALBROOK MALL"/>
    <x v="0"/>
  </r>
  <r>
    <n v="34"/>
    <d v="2019-02-09T00:00:00"/>
    <x v="8"/>
    <x v="8"/>
    <x v="1"/>
    <s v="CAJA"/>
    <s v="PAGO NOMINA QUINCENA 1 FEBRERO 2019"/>
    <s v="TRANSACCIONES DEL DIA 02/09/2019 RECURSOS HUMANOS"/>
    <n v="387.82"/>
    <n v="0"/>
    <s v="ALBROOK MALL"/>
    <x v="0"/>
  </r>
  <r>
    <n v="34"/>
    <d v="2019-02-25T00:00:00"/>
    <x v="8"/>
    <x v="8"/>
    <x v="1"/>
    <s v="CAJA"/>
    <s v="PAGO NOMINA QUINCENA 2 FEBRERO 2019"/>
    <s v="TRANSACCIONES DEL DIA 02/25/2019 RECURSOS HUMANOS"/>
    <n v="231.33"/>
    <n v="0"/>
    <s v="ALBROOK MALL"/>
    <x v="0"/>
  </r>
  <r>
    <n v="34"/>
    <d v="2019-03-09T00:00:00"/>
    <x v="9"/>
    <x v="9"/>
    <x v="1"/>
    <s v="CAJA"/>
    <s v="PAGO NOMINA QUINCENA 1 MARZO 2019"/>
    <s v="TRANSACCIONES DEL DIA 03/09/2019 RECURSOS HUMANOS"/>
    <n v="480.58"/>
    <n v="0"/>
    <s v="ALBROOK MALL"/>
    <x v="0"/>
  </r>
  <r>
    <n v="34"/>
    <d v="2019-03-25T00:00:00"/>
    <x v="9"/>
    <x v="9"/>
    <x v="1"/>
    <s v="CAJA"/>
    <s v="PAGO NOMINA QUINCENA 2 MARZO 2019"/>
    <s v="TRANSACCIONES DEL DIA 03/25/2019 RECURSOS HUMANOS"/>
    <n v="456.32"/>
    <n v="0"/>
    <s v="ALBROOK MALL"/>
    <x v="0"/>
  </r>
  <r>
    <n v="34"/>
    <d v="2019-04-10T00:00:00"/>
    <x v="10"/>
    <x v="10"/>
    <x v="1"/>
    <s v="CAJA"/>
    <s v="PAGO NOMINA QUINCENA 1 ABRIL 2019"/>
    <s v="TRANSACCIONES DEL DIA 04/10/2019 RECURSOS HUMANOS"/>
    <n v="443.45"/>
    <n v="0"/>
    <s v="ALBROOK MALL"/>
    <x v="0"/>
  </r>
  <r>
    <n v="34"/>
    <d v="2019-04-25T00:00:00"/>
    <x v="10"/>
    <x v="10"/>
    <x v="1"/>
    <s v="CAJA"/>
    <s v="PAGO NOMINA QUINCENA 2 ABRIL 2019"/>
    <s v="TRANSACCIONES DEL DIA 04/25/2019 RECURSOS HUMANOS"/>
    <n v="379.26"/>
    <n v="0"/>
    <s v="ALBROOK MALL"/>
    <x v="0"/>
  </r>
  <r>
    <n v="34"/>
    <d v="2019-05-10T00:00:00"/>
    <x v="11"/>
    <x v="11"/>
    <x v="1"/>
    <s v="CAJA"/>
    <s v="PAGO NOMINA QUINCENA 1 MAYO 2019"/>
    <s v="TRANSACCIONES DEL DIA 05/10/2019 RECURSOS HUMANOS"/>
    <n v="355.04"/>
    <n v="0"/>
    <s v="ALBROOK MALL"/>
    <x v="0"/>
  </r>
  <r>
    <n v="34"/>
    <d v="2019-05-25T00:00:00"/>
    <x v="11"/>
    <x v="11"/>
    <x v="1"/>
    <s v="CAJA"/>
    <s v="PAGO NOMINA QUINCENA 2 MAYO 2019"/>
    <s v="TRANSACCIONES DEL DIA 05/25/2019 RECURSOS HUMANOS"/>
    <n v="365.4"/>
    <n v="0"/>
    <s v="ALBROOK MALL"/>
    <x v="0"/>
  </r>
  <r>
    <n v="34"/>
    <d v="2019-06-10T00:00:00"/>
    <x v="2"/>
    <x v="2"/>
    <x v="1"/>
    <s v="CAJA"/>
    <s v="PAGO NOMINA QUINCENA 1 JUNIO 2019"/>
    <s v="TRANSACCIONES DEL DIA 06/10/2019 RECURSOS HUMANOS"/>
    <n v="513.57000000000005"/>
    <n v="0"/>
    <s v="ALBROOK MALL"/>
    <x v="0"/>
  </r>
  <r>
    <n v="34"/>
    <d v="2019-06-25T00:00:00"/>
    <x v="2"/>
    <x v="2"/>
    <x v="1"/>
    <s v="CAJA"/>
    <s v="PAGO NOMINA QUINCENA 2 JUNIO 2019"/>
    <s v="TRANSACCIONES DEL DIA 06/25/2019 RECURSOS HUMANOS"/>
    <n v="617.16"/>
    <n v="0"/>
    <s v="ALBROOK MALL"/>
    <x v="0"/>
  </r>
  <r>
    <n v="34"/>
    <d v="2019-07-10T00:00:00"/>
    <x v="6"/>
    <x v="6"/>
    <x v="1"/>
    <s v="CAJA"/>
    <s v="PAGO NOMINA QUINCENA 1 JULIO 2019"/>
    <s v="TRANSACCIONES DEL DIA 07/10/2019 RECURSOS HUMANOS"/>
    <n v="531.46"/>
    <n v="0"/>
    <s v="ALBROOK MALL"/>
    <x v="0"/>
  </r>
  <r>
    <n v="34"/>
    <d v="2019-07-25T00:00:00"/>
    <x v="6"/>
    <x v="6"/>
    <x v="1"/>
    <s v="CAJA"/>
    <s v="PAGO NOMINA QUINCENA 2 JULIO 2019"/>
    <s v="TRANSACCIONES DEL DIA 07/25/2019 RECURSOS HUMANOS"/>
    <n v="540.30999999999995"/>
    <n v="0"/>
    <s v="ALBROOK MALL"/>
    <x v="0"/>
  </r>
  <r>
    <n v="34"/>
    <d v="2019-01-10T00:00:00"/>
    <x v="7"/>
    <x v="7"/>
    <x v="1"/>
    <s v="SERVICIOS PERSONALES"/>
    <s v="PAGO NOMINA QUINCENA 1 ENERO 2019"/>
    <s v="TRANSACCIONES DEL DIA 01/10/2019 RECURSOS HUMANOS"/>
    <n v="34.229999999999997"/>
    <n v="0"/>
    <s v="ALBROOK MALL"/>
    <x v="0"/>
  </r>
  <r>
    <n v="34"/>
    <d v="2019-04-10T00:00:00"/>
    <x v="10"/>
    <x v="10"/>
    <x v="1"/>
    <s v="SERVICIOS PERSONALES"/>
    <s v="PAGO NOMINA QUINCENA 1 ABRIL 2019"/>
    <s v="TRANSACCIONES DEL DIA 04/10/2019 RECURSOS HUMANOS"/>
    <n v="45.54"/>
    <n v="0"/>
    <s v="ALBROOK MALL"/>
    <x v="0"/>
  </r>
  <r>
    <n v="34"/>
    <d v="2019-04-25T00:00:00"/>
    <x v="10"/>
    <x v="10"/>
    <x v="1"/>
    <s v="SERVICIOS PERSONALES"/>
    <s v="PAGO NOMINA QUINCENA 2 ABRIL 2019"/>
    <s v="TRANSACCIONES DEL DIA 04/25/2019 RECURSOS HUMANOS"/>
    <n v="46.57"/>
    <n v="0"/>
    <s v="ALBROOK MALL"/>
    <x v="0"/>
  </r>
  <r>
    <n v="34"/>
    <d v="2019-05-10T00:00:00"/>
    <x v="11"/>
    <x v="11"/>
    <x v="1"/>
    <s v="SERVICIOS PERSONALES"/>
    <s v="PAGO NOMINA QUINCENA 1 MAYO 2019"/>
    <s v="TRANSACCIONES DEL DIA 05/10/2019 RECURSOS HUMANOS"/>
    <n v="143.35"/>
    <n v="0"/>
    <s v="ALBROOK MALL"/>
    <x v="0"/>
  </r>
  <r>
    <n v="34"/>
    <d v="2019-05-25T00:00:00"/>
    <x v="11"/>
    <x v="11"/>
    <x v="1"/>
    <s v="SERVICIOS PERSONALES"/>
    <s v="PAGO NOMINA QUINCENA 2 MAYO 2019"/>
    <s v="TRANSACCIONES DEL DIA 05/25/2019 RECURSOS HUMANOS"/>
    <n v="76.97"/>
    <n v="0"/>
    <s v="ALBROOK MALL"/>
    <x v="0"/>
  </r>
  <r>
    <n v="34"/>
    <d v="2019-06-10T00:00:00"/>
    <x v="2"/>
    <x v="2"/>
    <x v="1"/>
    <s v="SERVICIOS PERSONALES"/>
    <s v="PAGO NOMINA QUINCENA 1 JUNIO 2019"/>
    <s v="TRANSACCIONES DEL DIA 06/10/2019 RECURSOS HUMANOS"/>
    <n v="55.92"/>
    <n v="0"/>
    <s v="ALBROOK MALL"/>
    <x v="0"/>
  </r>
  <r>
    <n v="34"/>
    <d v="2019-06-25T00:00:00"/>
    <x v="2"/>
    <x v="2"/>
    <x v="1"/>
    <s v="SERVICIOS PERSONALES"/>
    <s v="PAGO NOMINA QUINCENA 2 JUNIO 2019"/>
    <s v="TRANSACCIONES DEL DIA 06/25/2019 RECURSOS HUMANOS"/>
    <n v="50.33"/>
    <n v="0"/>
    <s v="ALBROOK MALL"/>
    <x v="0"/>
  </r>
  <r>
    <n v="34"/>
    <d v="2019-07-10T00:00:00"/>
    <x v="6"/>
    <x v="6"/>
    <x v="1"/>
    <s v="SERVICIOS PERSONALES"/>
    <s v="PAGO NOMINA QUINCENA 1 JULIO 2019"/>
    <s v="TRANSACCIONES DEL DIA 07/10/2019 RECURSOS HUMANOS"/>
    <n v="17.600000000000001"/>
    <n v="0"/>
    <s v="ALBROOK MALL"/>
    <x v="0"/>
  </r>
  <r>
    <n v="34"/>
    <d v="2019-07-25T00:00:00"/>
    <x v="6"/>
    <x v="6"/>
    <x v="1"/>
    <s v="SERVICIOS PERSONALES"/>
    <s v="PAGO NOMINA QUINCENA 2 JULIO 2019"/>
    <s v="TRANSACCIONES DEL DIA 07/25/2019 RECURSOS HUMANOS"/>
    <n v="63.64"/>
    <n v="0"/>
    <s v="ALBROOK MALL"/>
    <x v="0"/>
  </r>
  <r>
    <n v="35"/>
    <d v="2019-05-25T00:00:00"/>
    <x v="11"/>
    <x v="11"/>
    <x v="1"/>
    <s v="CAJA"/>
    <s v="PAGO NOMINA QUINCENA 2 MAYO 2019"/>
    <s v="TRANSACCIONES DEL DIA 05/25/2019 RECURSOS HUMANOS"/>
    <n v="28.72"/>
    <n v="0"/>
    <s v="PANAMA PACIFICO"/>
    <x v="0"/>
  </r>
  <r>
    <n v="35"/>
    <d v="2019-05-25T00:00:00"/>
    <x v="11"/>
    <x v="11"/>
    <x v="1"/>
    <s v="SERVICIOS PERSONALES"/>
    <s v="PAGO NOMINA QUINCENA 2 MAYO 2019"/>
    <s v="TRANSACCIONES DEL DIA 05/25/2019 RECURSOS HUMANOS"/>
    <n v="32.130000000000003"/>
    <n v="0"/>
    <s v="PANAMA PACIFICO"/>
    <x v="0"/>
  </r>
  <r>
    <n v="38"/>
    <d v="2019-01-10T00:00:00"/>
    <x v="7"/>
    <x v="7"/>
    <x v="1"/>
    <s v="CAJA"/>
    <s v="PAGO NOMINA QUINCENA 1 ENERO 2019"/>
    <s v="TRANSACCIONES DEL DIA 01/10/2019 RECURSOS HUMANOS"/>
    <n v="77.209999999999994"/>
    <n v="0"/>
    <s v="ALBROOK"/>
    <x v="0"/>
  </r>
  <r>
    <n v="38"/>
    <d v="2019-01-25T00:00:00"/>
    <x v="7"/>
    <x v="7"/>
    <x v="1"/>
    <s v="CAJA"/>
    <s v="PAGO NOMINA QUINCENA 2 ENERO 2019"/>
    <s v="TRANSACCIONES DEL DIA 01/25/2019 RECURSOS HUMANOS"/>
    <n v="103.76"/>
    <n v="0"/>
    <s v="ALBROOK"/>
    <x v="0"/>
  </r>
  <r>
    <n v="38"/>
    <d v="2019-02-09T00:00:00"/>
    <x v="8"/>
    <x v="8"/>
    <x v="1"/>
    <s v="CAJA"/>
    <s v="PAGO NOMINA QUINCENA 1 FEBRERO 2019"/>
    <s v="TRANSACCIONES DEL DIA 02/09/2019 RECURSOS HUMANOS"/>
    <n v="84.8"/>
    <n v="0"/>
    <s v="ALBROOK"/>
    <x v="0"/>
  </r>
  <r>
    <n v="38"/>
    <d v="2019-02-25T00:00:00"/>
    <x v="8"/>
    <x v="8"/>
    <x v="1"/>
    <s v="CAJA"/>
    <s v="PAGO NOMINA QUINCENA 2 FEBRERO 2019"/>
    <s v="TRANSACCIONES DEL DIA 02/25/2019 RECURSOS HUMANOS"/>
    <n v="99.42"/>
    <n v="0"/>
    <s v="ALBROOK"/>
    <x v="0"/>
  </r>
  <r>
    <n v="38"/>
    <d v="2019-03-09T00:00:00"/>
    <x v="9"/>
    <x v="9"/>
    <x v="1"/>
    <s v="CAJA"/>
    <s v="PAGO NOMINA QUINCENA 1 MARZO 2019"/>
    <s v="TRANSACCIONES DEL DIA 03/09/2019 RECURSOS HUMANOS"/>
    <n v="131.81"/>
    <n v="0"/>
    <s v="ALBROOK"/>
    <x v="0"/>
  </r>
  <r>
    <n v="38"/>
    <d v="2019-03-25T00:00:00"/>
    <x v="9"/>
    <x v="9"/>
    <x v="1"/>
    <s v="CAJA"/>
    <s v="PAGO NOMINA QUINCENA 2 MARZO 2019"/>
    <s v="TRANSACCIONES DEL DIA 03/25/2019 RECURSOS HUMANOS"/>
    <n v="82.59"/>
    <n v="0"/>
    <s v="ALBROOK"/>
    <x v="0"/>
  </r>
  <r>
    <n v="38"/>
    <d v="2019-04-10T00:00:00"/>
    <x v="10"/>
    <x v="10"/>
    <x v="1"/>
    <s v="CAJA"/>
    <s v="PAGO NOMINA QUINCENA 1 ABRIL 2019"/>
    <s v="TRANSACCIONES DEL DIA 04/10/2019 RECURSOS HUMANOS"/>
    <n v="152.47999999999999"/>
    <n v="0"/>
    <s v="ALBROOK"/>
    <x v="0"/>
  </r>
  <r>
    <n v="38"/>
    <d v="2019-04-16T00:00:00"/>
    <x v="10"/>
    <x v="10"/>
    <x v="1"/>
    <s v="CAJA"/>
    <s v="PLANILLAS DE LIQUIDACIONES ABR 2019"/>
    <s v="TRANSACCIONES DEL DIA 04/16/2019 RECURSOS HUMANOS"/>
    <n v="20.72"/>
    <n v="0"/>
    <s v="ALBROOK"/>
    <x v="0"/>
  </r>
  <r>
    <n v="38"/>
    <d v="2019-04-25T00:00:00"/>
    <x v="10"/>
    <x v="10"/>
    <x v="1"/>
    <s v="CAJA"/>
    <s v="PAGO NOMINA QUINCENA 2 ABRIL 2019"/>
    <s v="TRANSACCIONES DEL DIA 04/25/2019 RECURSOS HUMANOS"/>
    <n v="56.89"/>
    <n v="0"/>
    <s v="ALBROOK"/>
    <x v="0"/>
  </r>
  <r>
    <n v="38"/>
    <d v="2019-05-10T00:00:00"/>
    <x v="11"/>
    <x v="11"/>
    <x v="1"/>
    <s v="CAJA"/>
    <s v="PAGO NOMINA QUINCENA 1 MAYO 2019"/>
    <s v="TRANSACCIONES DEL DIA 05/10/2019 RECURSOS HUMANOS"/>
    <n v="88.69"/>
    <n v="0"/>
    <s v="ALBROOK"/>
    <x v="0"/>
  </r>
  <r>
    <n v="38"/>
    <d v="2019-05-25T00:00:00"/>
    <x v="11"/>
    <x v="11"/>
    <x v="1"/>
    <s v="CAJA"/>
    <s v="PAGO NOMINA QUINCENA 2 MAYO 2019"/>
    <s v="TRANSACCIONES DEL DIA 05/25/2019 RECURSOS HUMANOS"/>
    <n v="122.35"/>
    <n v="0"/>
    <s v="ALBROOK"/>
    <x v="0"/>
  </r>
  <r>
    <n v="38"/>
    <d v="2019-06-10T00:00:00"/>
    <x v="2"/>
    <x v="2"/>
    <x v="1"/>
    <s v="CAJA"/>
    <s v="PAGO NOMINA QUINCENA 1 JUNIO 2019"/>
    <s v="TRANSACCIONES DEL DIA 06/10/2019 RECURSOS HUMANOS"/>
    <n v="203.87"/>
    <n v="0"/>
    <s v="ALBROOK"/>
    <x v="0"/>
  </r>
  <r>
    <n v="38"/>
    <d v="2019-06-25T00:00:00"/>
    <x v="2"/>
    <x v="2"/>
    <x v="1"/>
    <s v="CAJA"/>
    <s v="PAGO NOMINA QUINCENA 2 JUNIO 2019"/>
    <s v="TRANSACCIONES DEL DIA 06/25/2019 RECURSOS HUMANOS"/>
    <n v="123.55"/>
    <n v="0"/>
    <s v="ALBROOK"/>
    <x v="0"/>
  </r>
  <r>
    <n v="38"/>
    <d v="2019-07-10T00:00:00"/>
    <x v="6"/>
    <x v="6"/>
    <x v="1"/>
    <s v="CAJA"/>
    <s v="PAGO NOMINA QUINCENA 1 JULIO 2019"/>
    <s v="TRANSACCIONES DEL DIA 07/10/2019 RECURSOS HUMANOS"/>
    <n v="132.77000000000001"/>
    <n v="0"/>
    <s v="ALBROOK"/>
    <x v="0"/>
  </r>
  <r>
    <n v="38"/>
    <d v="2019-07-25T00:00:00"/>
    <x v="6"/>
    <x v="6"/>
    <x v="1"/>
    <s v="CAJA"/>
    <s v="PAGO NOMINA QUINCENA 2 JULIO 2019"/>
    <s v="TRANSACCIONES DEL DIA 07/25/2019 RECURSOS HUMANOS"/>
    <n v="173.93"/>
    <n v="0"/>
    <s v="ALBROOK"/>
    <x v="0"/>
  </r>
  <r>
    <n v="38"/>
    <d v="2019-02-09T00:00:00"/>
    <x v="8"/>
    <x v="8"/>
    <x v="1"/>
    <s v="SERVICIOS PERSONALES"/>
    <s v="PAGO NOMINA QUINCENA 1 FEBRERO 2019"/>
    <s v="TRANSACCIONES DEL DIA 02/09/2019 RECURSOS HUMANOS"/>
    <n v="77.61"/>
    <n v="0"/>
    <s v="ALBROOK"/>
    <x v="0"/>
  </r>
  <r>
    <n v="38"/>
    <d v="2019-03-09T00:00:00"/>
    <x v="9"/>
    <x v="9"/>
    <x v="1"/>
    <s v="SERVICIOS PERSONALES"/>
    <s v="PAGO NOMINA QUINCENA 1 MARZO 2019"/>
    <s v="TRANSACCIONES DEL DIA 03/09/2019 RECURSOS HUMANOS"/>
    <n v="12.49"/>
    <n v="0"/>
    <s v="ALBROOK"/>
    <x v="0"/>
  </r>
  <r>
    <n v="38"/>
    <d v="2019-05-10T00:00:00"/>
    <x v="11"/>
    <x v="11"/>
    <x v="1"/>
    <s v="SERVICIOS PERSONALES"/>
    <s v="PAGO NOMINA QUINCENA 1 MAYO 2019"/>
    <s v="TRANSACCIONES DEL DIA 05/10/2019 RECURSOS HUMANOS"/>
    <n v="25.48"/>
    <n v="0"/>
    <s v="ALBROOK"/>
    <x v="0"/>
  </r>
  <r>
    <n v="38"/>
    <d v="2019-07-25T00:00:00"/>
    <x v="6"/>
    <x v="6"/>
    <x v="1"/>
    <s v="SERVICIOS PERSONALES"/>
    <s v="PAGO NOMINA QUINCENA 2 JULIO 2019"/>
    <s v="TRANSACCIONES DEL DIA 07/25/2019 RECURSOS HUMANOS"/>
    <n v="23.39"/>
    <n v="0"/>
    <s v="ALBROOK"/>
    <x v="0"/>
  </r>
  <r>
    <n v="39"/>
    <d v="2019-05-25T00:00:00"/>
    <x v="11"/>
    <x v="11"/>
    <x v="1"/>
    <s v="ADMINISTRACION DE SUCURSALES"/>
    <s v="PAGO NOMINA QUINCENA 2 MAYO 2019"/>
    <s v="TRANSACCIONES DEL DIA 05/25/2019 RECURSOS HUMANOS"/>
    <n v="39.479999999999997"/>
    <n v="0"/>
    <s v="SUCURSAL DE VISTA ALEGRE"/>
    <x v="0"/>
  </r>
  <r>
    <n v="39"/>
    <d v="2019-07-10T00:00:00"/>
    <x v="6"/>
    <x v="6"/>
    <x v="1"/>
    <s v="ADMINISTRACION DE SUCURSALES"/>
    <s v="PAGO NOMINA QUINCENA 1 JULIO 2019"/>
    <s v="TRANSACCIONES DEL DIA 07/10/2019 RECURSOS HUMANOS"/>
    <n v="60.19"/>
    <n v="0"/>
    <s v="SUCURSAL DE VISTA ALEGRE"/>
    <x v="0"/>
  </r>
  <r>
    <n v="39"/>
    <d v="2019-01-10T00:00:00"/>
    <x v="7"/>
    <x v="7"/>
    <x v="1"/>
    <s v="CAJA"/>
    <s v="PAGO NOMINA QUINCENA 1 ENERO 2019"/>
    <s v="TRANSACCIONES DEL DIA 01/10/2019 RECURSOS HUMANOS"/>
    <n v="558.33000000000004"/>
    <n v="0"/>
    <s v="SUCURSAL DE VISTA ALEGRE"/>
    <x v="0"/>
  </r>
  <r>
    <n v="39"/>
    <d v="2019-01-25T00:00:00"/>
    <x v="7"/>
    <x v="7"/>
    <x v="1"/>
    <s v="CAJA"/>
    <s v="PAGO NOMINA QUINCENA 2 ENERO 2019"/>
    <s v="TRANSACCIONES DEL DIA 01/25/2019 RECURSOS HUMANOS"/>
    <n v="456.75"/>
    <n v="0"/>
    <s v="SUCURSAL DE VISTA ALEGRE"/>
    <x v="0"/>
  </r>
  <r>
    <n v="39"/>
    <d v="2019-02-09T00:00:00"/>
    <x v="8"/>
    <x v="8"/>
    <x v="1"/>
    <s v="CAJA"/>
    <s v="PAGO NOMINA QUINCENA 1 FEBRERO 2019"/>
    <s v="TRANSACCIONES DEL DIA 02/09/2019 RECURSOS HUMANOS"/>
    <n v="123.44"/>
    <n v="0"/>
    <s v="SUCURSAL DE VISTA ALEGRE"/>
    <x v="0"/>
  </r>
  <r>
    <n v="39"/>
    <d v="2019-02-25T00:00:00"/>
    <x v="8"/>
    <x v="8"/>
    <x v="1"/>
    <s v="CAJA"/>
    <s v="PAGO NOMINA QUINCENA 2 FEBRERO 2019"/>
    <s v="TRANSACCIONES DEL DIA 02/25/2019 RECURSOS HUMANOS"/>
    <n v="140.37"/>
    <n v="0"/>
    <s v="SUCURSAL DE VISTA ALEGRE"/>
    <x v="0"/>
  </r>
  <r>
    <n v="39"/>
    <d v="2019-03-09T00:00:00"/>
    <x v="9"/>
    <x v="9"/>
    <x v="1"/>
    <s v="CAJA"/>
    <s v="PAGO NOMINA QUINCENA 1 MARZO 2019"/>
    <s v="TRANSACCIONES DEL DIA 03/09/2019 RECURSOS HUMANOS"/>
    <n v="277.94"/>
    <n v="0"/>
    <s v="SUCURSAL DE VISTA ALEGRE"/>
    <x v="0"/>
  </r>
  <r>
    <n v="39"/>
    <d v="2019-03-25T00:00:00"/>
    <x v="9"/>
    <x v="9"/>
    <x v="1"/>
    <s v="CAJA"/>
    <s v="PAGO NOMINA QUINCENA 2 MARZO 2019"/>
    <s v="TRANSACCIONES DEL DIA 03/25/2019 RECURSOS HUMANOS"/>
    <n v="165.12"/>
    <n v="0"/>
    <s v="SUCURSAL DE VISTA ALEGRE"/>
    <x v="0"/>
  </r>
  <r>
    <n v="39"/>
    <d v="2019-04-10T00:00:00"/>
    <x v="10"/>
    <x v="10"/>
    <x v="1"/>
    <s v="CAJA"/>
    <s v="PAGO NOMINA QUINCENA 1 ABRIL 2019"/>
    <s v="TRANSACCIONES DEL DIA 04/10/2019 RECURSOS HUMANOS"/>
    <n v="277.35000000000002"/>
    <n v="0"/>
    <s v="SUCURSAL DE VISTA ALEGRE"/>
    <x v="0"/>
  </r>
  <r>
    <n v="39"/>
    <d v="2019-04-25T00:00:00"/>
    <x v="10"/>
    <x v="10"/>
    <x v="1"/>
    <s v="CAJA"/>
    <s v="PAGO NOMINA QUINCENA 2 ABRIL 2019"/>
    <s v="TRANSACCIONES DEL DIA 04/25/2019 RECURSOS HUMANOS"/>
    <n v="138.5"/>
    <n v="0"/>
    <s v="SUCURSAL DE VISTA ALEGRE"/>
    <x v="0"/>
  </r>
  <r>
    <n v="39"/>
    <d v="2019-05-10T00:00:00"/>
    <x v="11"/>
    <x v="11"/>
    <x v="1"/>
    <s v="CAJA"/>
    <s v="PAGO NOMINA QUINCENA 1 MAYO 2019"/>
    <s v="TRANSACCIONES DEL DIA 05/10/2019 RECURSOS HUMANOS"/>
    <n v="125.81"/>
    <n v="0"/>
    <s v="SUCURSAL DE VISTA ALEGRE"/>
    <x v="0"/>
  </r>
  <r>
    <n v="39"/>
    <d v="2019-05-25T00:00:00"/>
    <x v="11"/>
    <x v="11"/>
    <x v="1"/>
    <s v="CAJA"/>
    <s v="PAGO NOMINA QUINCENA 2 MAYO 2019"/>
    <s v="TRANSACCIONES DEL DIA 05/25/2019 RECURSOS HUMANOS"/>
    <n v="250.17"/>
    <n v="0"/>
    <s v="SUCURSAL DE VISTA ALEGRE"/>
    <x v="0"/>
  </r>
  <r>
    <n v="39"/>
    <d v="2019-06-10T00:00:00"/>
    <x v="2"/>
    <x v="2"/>
    <x v="1"/>
    <s v="CAJA"/>
    <s v="PAGO NOMINA QUINCENA 1 JUNIO 2019"/>
    <s v="TRANSACCIONES DEL DIA 06/10/2019 RECURSOS HUMANOS"/>
    <n v="391.96"/>
    <n v="0"/>
    <s v="SUCURSAL DE VISTA ALEGRE"/>
    <x v="0"/>
  </r>
  <r>
    <n v="39"/>
    <d v="2019-06-25T00:00:00"/>
    <x v="2"/>
    <x v="2"/>
    <x v="1"/>
    <s v="CAJA"/>
    <s v="PAGO NOMINA QUINCENA 2 JUNIO 2019"/>
    <s v="TRANSACCIONES DEL DIA 06/25/2019 RECURSOS HUMANOS"/>
    <n v="414.36"/>
    <n v="0"/>
    <s v="SUCURSAL DE VISTA ALEGRE"/>
    <x v="0"/>
  </r>
  <r>
    <n v="39"/>
    <d v="2019-07-10T00:00:00"/>
    <x v="6"/>
    <x v="6"/>
    <x v="1"/>
    <s v="CAJA"/>
    <s v="PAGO NOMINA QUINCENA 1 JULIO 2019"/>
    <s v="TRANSACCIONES DEL DIA 07/10/2019 RECURSOS HUMANOS"/>
    <n v="277.51"/>
    <n v="0"/>
    <s v="SUCURSAL DE VISTA ALEGRE"/>
    <x v="0"/>
  </r>
  <r>
    <n v="39"/>
    <d v="2019-07-25T00:00:00"/>
    <x v="6"/>
    <x v="6"/>
    <x v="1"/>
    <s v="CAJA"/>
    <s v="PAGO NOMINA QUINCENA 2 JULIO 2019"/>
    <s v="TRANSACCIONES DEL DIA 07/25/2019 RECURSOS HUMANOS"/>
    <n v="253.81"/>
    <n v="0"/>
    <s v="SUCURSAL DE VISTA ALEGRE"/>
    <x v="0"/>
  </r>
  <r>
    <n v="39"/>
    <d v="2019-01-10T00:00:00"/>
    <x v="7"/>
    <x v="7"/>
    <x v="1"/>
    <s v="SERVICIOS PERSONALES"/>
    <s v="PAGO NOMINA QUINCENA 1 ENERO 2019"/>
    <s v="TRANSACCIONES DEL DIA 01/10/2019 RECURSOS HUMANOS"/>
    <n v="40.99"/>
    <n v="0"/>
    <s v="SUCURSAL DE VISTA ALEGRE"/>
    <x v="0"/>
  </r>
  <r>
    <n v="39"/>
    <d v="2019-02-25T00:00:00"/>
    <x v="8"/>
    <x v="8"/>
    <x v="1"/>
    <s v="SERVICIOS PERSONALES"/>
    <s v="PAGO NOMINA QUINCENA 2 FEBRERO 2019"/>
    <s v="TRANSACCIONES DEL DIA 02/25/2019 RECURSOS HUMANOS"/>
    <n v="61.62"/>
    <n v="0"/>
    <s v="SUCURSAL DE VISTA ALEGRE"/>
    <x v="0"/>
  </r>
  <r>
    <n v="39"/>
    <d v="2019-03-25T00:00:00"/>
    <x v="9"/>
    <x v="9"/>
    <x v="1"/>
    <s v="SERVICIOS PERSONALES"/>
    <s v="PAGO NOMINA QUINCENA 2 MARZO 2019"/>
    <s v="TRANSACCIONES DEL DIA 03/25/2019 RECURSOS HUMANOS"/>
    <n v="15.73"/>
    <n v="0"/>
    <s v="SUCURSAL DE VISTA ALEGRE"/>
    <x v="0"/>
  </r>
  <r>
    <n v="39"/>
    <d v="2019-04-10T00:00:00"/>
    <x v="10"/>
    <x v="10"/>
    <x v="1"/>
    <s v="SERVICIOS PERSONALES"/>
    <s v="PAGO NOMINA QUINCENA 1 ABRIL 2019"/>
    <s v="TRANSACCIONES DEL DIA 04/10/2019 RECURSOS HUMANOS"/>
    <n v="64.510000000000005"/>
    <n v="0"/>
    <s v="SUCURSAL DE VISTA ALEGRE"/>
    <x v="0"/>
  </r>
  <r>
    <n v="39"/>
    <d v="2019-04-25T00:00:00"/>
    <x v="10"/>
    <x v="10"/>
    <x v="1"/>
    <s v="SERVICIOS PERSONALES"/>
    <s v="PAGO NOMINA QUINCENA 2 ABRIL 2019"/>
    <s v="TRANSACCIONES DEL DIA 04/25/2019 RECURSOS HUMANOS"/>
    <n v="61.3"/>
    <n v="0"/>
    <s v="SUCURSAL DE VISTA ALEGRE"/>
    <x v="0"/>
  </r>
  <r>
    <n v="39"/>
    <d v="2019-05-10T00:00:00"/>
    <x v="11"/>
    <x v="11"/>
    <x v="1"/>
    <s v="SERVICIOS PERSONALES"/>
    <s v="PAGO NOMINA QUINCENA 1 MAYO 2019"/>
    <s v="TRANSACCIONES DEL DIA 05/10/2019 RECURSOS HUMANOS"/>
    <n v="37.83"/>
    <n v="0"/>
    <s v="SUCURSAL DE VISTA ALEGRE"/>
    <x v="0"/>
  </r>
  <r>
    <n v="39"/>
    <d v="2019-05-25T00:00:00"/>
    <x v="11"/>
    <x v="11"/>
    <x v="1"/>
    <s v="SERVICIOS PERSONALES"/>
    <s v="PAGO NOMINA QUINCENA 2 MAYO 2019"/>
    <s v="TRANSACCIONES DEL DIA 05/25/2019 RECURSOS HUMANOS"/>
    <n v="125.74"/>
    <n v="0"/>
    <s v="SUCURSAL DE VISTA ALEGRE"/>
    <x v="0"/>
  </r>
  <r>
    <n v="39"/>
    <d v="2019-06-25T00:00:00"/>
    <x v="2"/>
    <x v="2"/>
    <x v="1"/>
    <s v="SERVICIOS PERSONALES"/>
    <s v="PAGO NOMINA QUINCENA 2 JUNIO 2019"/>
    <s v="TRANSACCIONES DEL DIA 06/25/2019 RECURSOS HUMANOS"/>
    <n v="30.68"/>
    <n v="0"/>
    <s v="SUCURSAL DE VISTA ALEGRE"/>
    <x v="0"/>
  </r>
  <r>
    <n v="39"/>
    <d v="2019-07-10T00:00:00"/>
    <x v="6"/>
    <x v="6"/>
    <x v="1"/>
    <s v="SERVICIOS PERSONALES"/>
    <s v="PAGO NOMINA QUINCENA 1 JULIO 2019"/>
    <s v="TRANSACCIONES DEL DIA 07/10/2019 RECURSOS HUMANOS"/>
    <n v="20.170000000000002"/>
    <n v="0"/>
    <s v="SUCURSAL DE VISTA ALEGRE"/>
    <x v="0"/>
  </r>
  <r>
    <n v="39"/>
    <d v="2019-07-25T00:00:00"/>
    <x v="6"/>
    <x v="6"/>
    <x v="1"/>
    <s v="SERVICIOS PERSONALES"/>
    <s v="PAGO NOMINA QUINCENA 2 JULIO 2019"/>
    <s v="TRANSACCIONES DEL DIA 07/25/2019 RECURSOS HUMANOS"/>
    <n v="107.83"/>
    <n v="0"/>
    <s v="SUCURSAL DE VISTA ALEGRE"/>
    <x v="0"/>
  </r>
  <r>
    <n v="40"/>
    <d v="2019-01-25T00:00:00"/>
    <x v="7"/>
    <x v="7"/>
    <x v="1"/>
    <s v="CAJA"/>
    <s v="PAGO NOMINA QUINCENA 2 ENERO 2019"/>
    <s v="TRANSACCIONES DEL DIA 01/25/2019 RECURSOS HUMANOS"/>
    <n v="17.45"/>
    <n v="0"/>
    <s v="LAS TABLAS"/>
    <x v="0"/>
  </r>
  <r>
    <n v="40"/>
    <d v="2019-04-25T00:00:00"/>
    <x v="10"/>
    <x v="10"/>
    <x v="1"/>
    <s v="SERVICIOS PERSONALES"/>
    <s v="PAGO NOMINA QUINCENA 2 ABRIL 2019"/>
    <s v="TRANSACCIONES DEL DIA 04/25/2019 RECURSOS HUMANOS"/>
    <n v="193.97"/>
    <n v="0"/>
    <s v="LAS TABLAS"/>
    <x v="0"/>
  </r>
  <r>
    <n v="40"/>
    <d v="2019-05-10T00:00:00"/>
    <x v="11"/>
    <x v="11"/>
    <x v="1"/>
    <s v="SERVICIOS PERSONALES"/>
    <s v="PAGO NOMINA QUINCENA 1 MAYO 2019"/>
    <s v="TRANSACCIONES DEL DIA 05/10/2019 RECURSOS HUMANOS"/>
    <n v="324.77"/>
    <n v="0"/>
    <s v="LAS TABLAS"/>
    <x v="0"/>
  </r>
  <r>
    <n v="41"/>
    <d v="2019-01-25T00:00:00"/>
    <x v="7"/>
    <x v="7"/>
    <x v="1"/>
    <s v="CAJA"/>
    <s v="PAGO NOMINA QUINCENA 2 ENERO 2019"/>
    <s v="TRANSACCIONES DEL DIA 01/25/2019 RECURSOS HUMANOS"/>
    <n v="41.31"/>
    <n v="0"/>
    <s v="24 DE DICIEMBRE"/>
    <x v="0"/>
  </r>
  <r>
    <n v="42"/>
    <d v="2019-04-25T00:00:00"/>
    <x v="10"/>
    <x v="10"/>
    <x v="1"/>
    <s v="ADMINISTRACION DE SUCURSALES"/>
    <s v="PAGO NOMINA QUINCENA 2 ABRIL 2019"/>
    <s v="TRANSACCIONES DEL DIA 04/25/2019 RECURSOS HUMANOS"/>
    <n v="138.09"/>
    <n v="0"/>
    <s v="DAVID - TERRONAL"/>
    <x v="0"/>
  </r>
  <r>
    <n v="42"/>
    <d v="2019-07-25T00:00:00"/>
    <x v="6"/>
    <x v="6"/>
    <x v="1"/>
    <s v="CAJA"/>
    <s v="PAGO NOMINA QUINCENA 2 JULIO 2019"/>
    <s v="TRANSACCIONES DEL DIA 07/25/2019 RECURSOS HUMANOS"/>
    <n v="85.85"/>
    <n v="0"/>
    <s v="DAVID - TERRONAL"/>
    <x v="0"/>
  </r>
  <r>
    <n v="43"/>
    <d v="2019-01-10T00:00:00"/>
    <x v="7"/>
    <x v="7"/>
    <x v="1"/>
    <s v="CAJA"/>
    <s v="PAGO NOMINA QUINCENA 1 ENERO 2019"/>
    <s v="TRANSACCIONES DEL DIA 01/10/2019 RECURSOS HUMANOS"/>
    <n v="567.08000000000004"/>
    <n v="0"/>
    <s v="COSTA DEL ESTE"/>
    <x v="0"/>
  </r>
  <r>
    <n v="43"/>
    <d v="2019-01-25T00:00:00"/>
    <x v="7"/>
    <x v="7"/>
    <x v="1"/>
    <s v="CAJA"/>
    <s v="PAGO NOMINA QUINCENA 2 ENERO 2019"/>
    <s v="TRANSACCIONES DEL DIA 01/25/2019 RECURSOS HUMANOS"/>
    <n v="246.08"/>
    <n v="0"/>
    <s v="COSTA DEL ESTE"/>
    <x v="0"/>
  </r>
  <r>
    <n v="43"/>
    <d v="2019-02-09T00:00:00"/>
    <x v="8"/>
    <x v="8"/>
    <x v="1"/>
    <s v="CAJA"/>
    <s v="PAGO NOMINA QUINCENA 1 FEBRERO 2019"/>
    <s v="TRANSACCIONES DEL DIA 02/09/2019 RECURSOS HUMANOS"/>
    <n v="209.59"/>
    <n v="0"/>
    <s v="COSTA DEL ESTE"/>
    <x v="0"/>
  </r>
  <r>
    <n v="43"/>
    <d v="2019-02-25T00:00:00"/>
    <x v="8"/>
    <x v="8"/>
    <x v="1"/>
    <s v="CAJA"/>
    <s v="PAGO NOMINA QUINCENA 2 FEBRERO 2019"/>
    <s v="TRANSACCIONES DEL DIA 02/25/2019 RECURSOS HUMANOS"/>
    <n v="319.01"/>
    <n v="0"/>
    <s v="COSTA DEL ESTE"/>
    <x v="0"/>
  </r>
  <r>
    <n v="43"/>
    <d v="2019-03-09T00:00:00"/>
    <x v="9"/>
    <x v="9"/>
    <x v="1"/>
    <s v="CAJA"/>
    <s v="PAGO NOMINA QUINCENA 1 MARZO 2019"/>
    <s v="TRANSACCIONES DEL DIA 03/09/2019 RECURSOS HUMANOS"/>
    <n v="258.82"/>
    <n v="0"/>
    <s v="COSTA DEL ESTE"/>
    <x v="0"/>
  </r>
  <r>
    <n v="43"/>
    <d v="2019-03-25T00:00:00"/>
    <x v="9"/>
    <x v="9"/>
    <x v="1"/>
    <s v="CAJA"/>
    <s v="PAGO NOMINA QUINCENA 2 MARZO 2019"/>
    <s v="TRANSACCIONES DEL DIA 03/25/2019 RECURSOS HUMANOS"/>
    <n v="231.75"/>
    <n v="0"/>
    <s v="COSTA DEL ESTE"/>
    <x v="0"/>
  </r>
  <r>
    <n v="43"/>
    <d v="2019-04-10T00:00:00"/>
    <x v="10"/>
    <x v="10"/>
    <x v="1"/>
    <s v="CAJA"/>
    <s v="PAGO NOMINA QUINCENA 1 ABRIL 2019"/>
    <s v="TRANSACCIONES DEL DIA 04/10/2019 RECURSOS HUMANOS"/>
    <n v="247.25"/>
    <n v="0"/>
    <s v="COSTA DEL ESTE"/>
    <x v="0"/>
  </r>
  <r>
    <n v="43"/>
    <d v="2019-04-25T00:00:00"/>
    <x v="10"/>
    <x v="10"/>
    <x v="1"/>
    <s v="CAJA"/>
    <s v="PAGO NOMINA QUINCENA 2 ABRIL 2019"/>
    <s v="TRANSACCIONES DEL DIA 04/25/2019 RECURSOS HUMANOS"/>
    <n v="330.37"/>
    <n v="0"/>
    <s v="COSTA DEL ESTE"/>
    <x v="0"/>
  </r>
  <r>
    <n v="43"/>
    <d v="2019-05-07T00:00:00"/>
    <x v="11"/>
    <x v="11"/>
    <x v="1"/>
    <s v="CAJA"/>
    <s v="PLANILLAS DE LIQUIDACIONES MAY 2019"/>
    <s v="TRANSACCIONES DEL DIA 05/07/2019 RECURSOS HUMANOS"/>
    <n v="114.74"/>
    <n v="0"/>
    <s v="COSTA DEL ESTE"/>
    <x v="0"/>
  </r>
  <r>
    <n v="43"/>
    <d v="2019-05-10T00:00:00"/>
    <x v="11"/>
    <x v="11"/>
    <x v="1"/>
    <s v="CAJA"/>
    <s v="PAGO NOMINA QUINCENA 1 MAYO 2019"/>
    <s v="TRANSACCIONES DEL DIA 05/10/2019 RECURSOS HUMANOS"/>
    <n v="252.32"/>
    <n v="0"/>
    <s v="COSTA DEL ESTE"/>
    <x v="0"/>
  </r>
  <r>
    <n v="43"/>
    <d v="2019-05-25T00:00:00"/>
    <x v="11"/>
    <x v="11"/>
    <x v="1"/>
    <s v="CAJA"/>
    <s v="PAGO NOMINA QUINCENA 2 MAYO 2019"/>
    <s v="TRANSACCIONES DEL DIA 05/25/2019 RECURSOS HUMANOS"/>
    <n v="213.47"/>
    <n v="0"/>
    <s v="COSTA DEL ESTE"/>
    <x v="0"/>
  </r>
  <r>
    <n v="43"/>
    <d v="2019-06-10T00:00:00"/>
    <x v="2"/>
    <x v="2"/>
    <x v="1"/>
    <s v="CAJA"/>
    <s v="PAGO NOMINA QUINCENA 1 JUNIO 2019"/>
    <s v="TRANSACCIONES DEL DIA 06/10/2019 RECURSOS HUMANOS"/>
    <n v="292.72000000000003"/>
    <n v="0"/>
    <s v="COSTA DEL ESTE"/>
    <x v="0"/>
  </r>
  <r>
    <n v="43"/>
    <d v="2019-06-25T00:00:00"/>
    <x v="2"/>
    <x v="2"/>
    <x v="1"/>
    <s v="CAJA"/>
    <s v="PAGO NOMINA QUINCENA 2 JUNIO 2019"/>
    <s v="TRANSACCIONES DEL DIA 06/25/2019 RECURSOS HUMANOS"/>
    <n v="318.88"/>
    <n v="0"/>
    <s v="COSTA DEL ESTE"/>
    <x v="0"/>
  </r>
  <r>
    <n v="43"/>
    <d v="2019-07-10T00:00:00"/>
    <x v="6"/>
    <x v="6"/>
    <x v="1"/>
    <s v="CAJA"/>
    <s v="PAGO NOMINA QUINCENA 1 JULIO 2019"/>
    <s v="TRANSACCIONES DEL DIA 07/10/2019 RECURSOS HUMANOS"/>
    <n v="173.93"/>
    <n v="0"/>
    <s v="COSTA DEL ESTE"/>
    <x v="0"/>
  </r>
  <r>
    <n v="43"/>
    <d v="2019-07-19T00:00:00"/>
    <x v="6"/>
    <x v="6"/>
    <x v="1"/>
    <s v="CAJA"/>
    <s v="PLANILLAS DE LIQUIDACIONES JUL 2019"/>
    <s v="TRANSACCIONES DEL DIA 07/19/2019 RECURSOS HUMANOS"/>
    <n v="16.68"/>
    <n v="0"/>
    <s v="COSTA DEL ESTE"/>
    <x v="0"/>
  </r>
  <r>
    <n v="43"/>
    <d v="2019-07-25T00:00:00"/>
    <x v="6"/>
    <x v="6"/>
    <x v="1"/>
    <s v="CAJA"/>
    <s v="PAGO NOMINA QUINCENA 2 JULIO 2019"/>
    <s v="TRANSACCIONES DEL DIA 07/25/2019 RECURSOS HUMANOS"/>
    <n v="250.81"/>
    <n v="0"/>
    <s v="COSTA DEL ESTE"/>
    <x v="0"/>
  </r>
  <r>
    <n v="43"/>
    <d v="2019-01-10T00:00:00"/>
    <x v="7"/>
    <x v="7"/>
    <x v="1"/>
    <s v="SERVICIOS PERSONALES"/>
    <s v="PAGO NOMINA QUINCENA 1 ENERO 2019"/>
    <s v="TRANSACCIONES DEL DIA 01/10/2019 RECURSOS HUMANOS"/>
    <n v="108.28"/>
    <n v="0"/>
    <s v="COSTA DEL ESTE"/>
    <x v="0"/>
  </r>
  <r>
    <n v="43"/>
    <d v="2019-03-09T00:00:00"/>
    <x v="9"/>
    <x v="9"/>
    <x v="1"/>
    <s v="SERVICIOS PERSONALES"/>
    <s v="PAGO NOMINA QUINCENA 1 MARZO 2019"/>
    <s v="TRANSACCIONES DEL DIA 03/09/2019 RECURSOS HUMANOS"/>
    <n v="12.27"/>
    <n v="0"/>
    <s v="COSTA DEL ESTE"/>
    <x v="0"/>
  </r>
  <r>
    <n v="43"/>
    <d v="2019-03-25T00:00:00"/>
    <x v="9"/>
    <x v="9"/>
    <x v="1"/>
    <s v="SERVICIOS PERSONALES"/>
    <s v="PAGO NOMINA QUINCENA 2 MARZO 2019"/>
    <s v="TRANSACCIONES DEL DIA 03/25/2019 RECURSOS HUMANOS"/>
    <n v="77.64"/>
    <n v="0"/>
    <s v="COSTA DEL ESTE"/>
    <x v="0"/>
  </r>
  <r>
    <n v="43"/>
    <d v="2019-04-10T00:00:00"/>
    <x v="10"/>
    <x v="10"/>
    <x v="1"/>
    <s v="SERVICIOS PERSONALES"/>
    <s v="PAGO NOMINA QUINCENA 1 ABRIL 2019"/>
    <s v="TRANSACCIONES DEL DIA 04/10/2019 RECURSOS HUMANOS"/>
    <n v="30.16"/>
    <n v="0"/>
    <s v="COSTA DEL ESTE"/>
    <x v="0"/>
  </r>
  <r>
    <n v="43"/>
    <d v="2019-05-10T00:00:00"/>
    <x v="11"/>
    <x v="11"/>
    <x v="1"/>
    <s v="SERVICIOS PERSONALES"/>
    <s v="PAGO NOMINA QUINCENA 1 MAYO 2019"/>
    <s v="TRANSACCIONES DEL DIA 05/10/2019 RECURSOS HUMANOS"/>
    <n v="32.380000000000003"/>
    <n v="0"/>
    <s v="COSTA DEL ESTE"/>
    <x v="0"/>
  </r>
  <r>
    <n v="43"/>
    <d v="2019-06-10T00:00:00"/>
    <x v="2"/>
    <x v="2"/>
    <x v="1"/>
    <s v="SERVICIOS PERSONALES"/>
    <s v="PAGO NOMINA QUINCENA 1 JUNIO 2019"/>
    <s v="TRANSACCIONES DEL DIA 06/10/2019 RECURSOS HUMANOS"/>
    <n v="22.88"/>
    <n v="0"/>
    <s v="COSTA DEL ESTE"/>
    <x v="0"/>
  </r>
  <r>
    <n v="43"/>
    <d v="2019-06-25T00:00:00"/>
    <x v="2"/>
    <x v="2"/>
    <x v="1"/>
    <s v="SERVICIOS PERSONALES"/>
    <s v="PAGO NOMINA QUINCENA 2 JUNIO 2019"/>
    <s v="TRANSACCIONES DEL DIA 06/25/2019 RECURSOS HUMANOS"/>
    <n v="119.39"/>
    <n v="0"/>
    <s v="COSTA DEL ESTE"/>
    <x v="0"/>
  </r>
  <r>
    <n v="43"/>
    <d v="2019-07-10T00:00:00"/>
    <x v="6"/>
    <x v="6"/>
    <x v="1"/>
    <s v="SERVICIOS PERSONALES"/>
    <s v="PAGO NOMINA QUINCENA 1 JULIO 2019"/>
    <s v="TRANSACCIONES DEL DIA 07/10/2019 RECURSOS HUMANOS"/>
    <n v="54.25"/>
    <n v="0"/>
    <s v="COSTA DEL ESTE"/>
    <x v="0"/>
  </r>
  <r>
    <n v="43"/>
    <d v="2019-07-25T00:00:00"/>
    <x v="6"/>
    <x v="6"/>
    <x v="1"/>
    <s v="SERVICIOS PERSONALES"/>
    <s v="PAGO NOMINA QUINCENA 2 JULIO 2019"/>
    <s v="TRANSACCIONES DEL DIA 07/25/2019 RECURSOS HUMANOS"/>
    <n v="46.01"/>
    <n v="0"/>
    <s v="COSTA DEL ESTE"/>
    <x v="0"/>
  </r>
  <r>
    <n v="44"/>
    <d v="2019-05-25T00:00:00"/>
    <x v="11"/>
    <x v="11"/>
    <x v="1"/>
    <s v="ADMINISTRACION DE SUCURSALES"/>
    <s v="PAGO NOMINA QUINCENA 2 MAYO 2019"/>
    <s v="TRANSACCIONES DEL DIA 05/25/2019 RECURSOS HUMANOS"/>
    <n v="58.94"/>
    <n v="0"/>
    <s v="MULTI PLAZA"/>
    <x v="0"/>
  </r>
  <r>
    <n v="44"/>
    <d v="2019-01-10T00:00:00"/>
    <x v="7"/>
    <x v="7"/>
    <x v="1"/>
    <s v="CAJA"/>
    <s v="PAGO NOMINA QUINCENA 1 ENERO 2019"/>
    <s v="TRANSACCIONES DEL DIA 01/10/2019 RECURSOS HUMANOS"/>
    <n v="384.96"/>
    <n v="0"/>
    <s v="MULTI PLAZA"/>
    <x v="0"/>
  </r>
  <r>
    <n v="44"/>
    <d v="2019-01-25T00:00:00"/>
    <x v="7"/>
    <x v="7"/>
    <x v="1"/>
    <s v="CAJA"/>
    <s v="PAGO NOMINA QUINCENA 2 ENERO 2019"/>
    <s v="TRANSACCIONES DEL DIA 01/25/2019 RECURSOS HUMANOS"/>
    <n v="397.34"/>
    <n v="0"/>
    <s v="MULTI PLAZA"/>
    <x v="0"/>
  </r>
  <r>
    <n v="44"/>
    <d v="2019-02-09T00:00:00"/>
    <x v="8"/>
    <x v="8"/>
    <x v="1"/>
    <s v="CAJA"/>
    <s v="PAGO NOMINA QUINCENA 1 FEBRERO 2019"/>
    <s v="TRANSACCIONES DEL DIA 02/09/2019 RECURSOS HUMANOS"/>
    <n v="295.97000000000003"/>
    <n v="0"/>
    <s v="MULTI PLAZA"/>
    <x v="0"/>
  </r>
  <r>
    <n v="44"/>
    <d v="2019-02-25T00:00:00"/>
    <x v="8"/>
    <x v="8"/>
    <x v="1"/>
    <s v="CAJA"/>
    <s v="PAGO NOMINA QUINCENA 2 FEBRERO 2019"/>
    <s v="TRANSACCIONES DEL DIA 02/25/2019 RECURSOS HUMANOS"/>
    <n v="127.85"/>
    <n v="0"/>
    <s v="MULTI PLAZA"/>
    <x v="0"/>
  </r>
  <r>
    <n v="44"/>
    <d v="2019-03-09T00:00:00"/>
    <x v="9"/>
    <x v="9"/>
    <x v="1"/>
    <s v="CAJA"/>
    <s v="PAGO NOMINA QUINCENA 1 MARZO 2019"/>
    <s v="TRANSACCIONES DEL DIA 03/09/2019 RECURSOS HUMANOS"/>
    <n v="297.5"/>
    <n v="0"/>
    <s v="MULTI PLAZA"/>
    <x v="0"/>
  </r>
  <r>
    <n v="44"/>
    <d v="2019-03-25T00:00:00"/>
    <x v="9"/>
    <x v="9"/>
    <x v="1"/>
    <s v="CAJA"/>
    <s v="PAGO NOMINA QUINCENA 2 MARZO 2019"/>
    <s v="TRANSACCIONES DEL DIA 03/25/2019 RECURSOS HUMANOS"/>
    <n v="87.89"/>
    <n v="0"/>
    <s v="MULTI PLAZA"/>
    <x v="0"/>
  </r>
  <r>
    <n v="44"/>
    <d v="2019-04-10T00:00:00"/>
    <x v="10"/>
    <x v="10"/>
    <x v="1"/>
    <s v="CAJA"/>
    <s v="PAGO NOMINA QUINCENA 1 ABRIL 2019"/>
    <s v="TRANSACCIONES DEL DIA 04/10/2019 RECURSOS HUMANOS"/>
    <n v="214.42"/>
    <n v="0"/>
    <s v="MULTI PLAZA"/>
    <x v="0"/>
  </r>
  <r>
    <n v="44"/>
    <d v="2019-04-25T00:00:00"/>
    <x v="10"/>
    <x v="10"/>
    <x v="1"/>
    <s v="CAJA"/>
    <s v="PAGO NOMINA QUINCENA 2 ABRIL 2019"/>
    <s v="TRANSACCIONES DEL DIA 04/25/2019 RECURSOS HUMANOS"/>
    <n v="149.43"/>
    <n v="0"/>
    <s v="MULTI PLAZA"/>
    <x v="0"/>
  </r>
  <r>
    <n v="44"/>
    <d v="2019-05-10T00:00:00"/>
    <x v="11"/>
    <x v="11"/>
    <x v="1"/>
    <s v="CAJA"/>
    <s v="PAGO NOMINA QUINCENA 1 MAYO 2019"/>
    <s v="TRANSACCIONES DEL DIA 05/10/2019 RECURSOS HUMANOS"/>
    <n v="215.34"/>
    <n v="0"/>
    <s v="MULTI PLAZA"/>
    <x v="0"/>
  </r>
  <r>
    <n v="44"/>
    <d v="2019-05-25T00:00:00"/>
    <x v="11"/>
    <x v="11"/>
    <x v="1"/>
    <s v="CAJA"/>
    <s v="PAGO NOMINA QUINCENA 2 MAYO 2019"/>
    <s v="TRANSACCIONES DEL DIA 05/25/2019 RECURSOS HUMANOS"/>
    <n v="305.62"/>
    <n v="0"/>
    <s v="MULTI PLAZA"/>
    <x v="0"/>
  </r>
  <r>
    <n v="44"/>
    <d v="2019-06-10T00:00:00"/>
    <x v="2"/>
    <x v="2"/>
    <x v="1"/>
    <s v="CAJA"/>
    <s v="PAGO NOMINA QUINCENA 1 JUNIO 2019"/>
    <s v="TRANSACCIONES DEL DIA 06/10/2019 RECURSOS HUMANOS"/>
    <n v="329.75"/>
    <n v="0"/>
    <s v="MULTI PLAZA"/>
    <x v="0"/>
  </r>
  <r>
    <n v="44"/>
    <d v="2019-06-25T00:00:00"/>
    <x v="2"/>
    <x v="2"/>
    <x v="1"/>
    <s v="CAJA"/>
    <s v="PAGO NOMINA QUINCENA 2 JUNIO 2019"/>
    <s v="TRANSACCIONES DEL DIA 06/25/2019 RECURSOS HUMANOS"/>
    <n v="330.73"/>
    <n v="0"/>
    <s v="MULTI PLAZA"/>
    <x v="0"/>
  </r>
  <r>
    <n v="44"/>
    <d v="2019-07-10T00:00:00"/>
    <x v="6"/>
    <x v="6"/>
    <x v="1"/>
    <s v="CAJA"/>
    <s v="PAGO NOMINA QUINCENA 1 JULIO 2019"/>
    <s v="TRANSACCIONES DEL DIA 07/10/2019 RECURSOS HUMANOS"/>
    <n v="170.64"/>
    <n v="0"/>
    <s v="MULTI PLAZA"/>
    <x v="0"/>
  </r>
  <r>
    <n v="44"/>
    <d v="2019-07-25T00:00:00"/>
    <x v="6"/>
    <x v="6"/>
    <x v="1"/>
    <s v="CAJA"/>
    <s v="PAGO NOMINA QUINCENA 2 JULIO 2019"/>
    <s v="TRANSACCIONES DEL DIA 07/25/2019 RECURSOS HUMANOS"/>
    <n v="246.93"/>
    <n v="0"/>
    <s v="MULTI PLAZA"/>
    <x v="0"/>
  </r>
  <r>
    <n v="44"/>
    <d v="2019-02-09T00:00:00"/>
    <x v="8"/>
    <x v="8"/>
    <x v="1"/>
    <s v="SERVICIOS PERSONALES"/>
    <s v="PAGO NOMINA QUINCENA 1 FEBRERO 2019"/>
    <s v="TRANSACCIONES DEL DIA 02/09/2019 RECURSOS HUMANOS"/>
    <n v="90.79"/>
    <n v="0"/>
    <s v="MULTI PLAZA"/>
    <x v="0"/>
  </r>
  <r>
    <n v="44"/>
    <d v="2019-04-10T00:00:00"/>
    <x v="10"/>
    <x v="10"/>
    <x v="1"/>
    <s v="SERVICIOS PERSONALES"/>
    <s v="PAGO NOMINA QUINCENA 1 ABRIL 2019"/>
    <s v="TRANSACCIONES DEL DIA 04/10/2019 RECURSOS HUMANOS"/>
    <n v="21.74"/>
    <n v="0"/>
    <s v="MULTI PLAZA"/>
    <x v="0"/>
  </r>
  <r>
    <n v="44"/>
    <d v="2019-05-25T00:00:00"/>
    <x v="11"/>
    <x v="11"/>
    <x v="1"/>
    <s v="SERVICIOS PERSONALES"/>
    <s v="PAGO NOMINA QUINCENA 2 MAYO 2019"/>
    <s v="TRANSACCIONES DEL DIA 05/25/2019 RECURSOS HUMANOS"/>
    <n v="37.630000000000003"/>
    <n v="0"/>
    <s v="MULTI PLAZA"/>
    <x v="0"/>
  </r>
  <r>
    <n v="44"/>
    <d v="2019-07-25T00:00:00"/>
    <x v="6"/>
    <x v="6"/>
    <x v="1"/>
    <s v="SERVICIOS PERSONALES"/>
    <s v="PAGO NOMINA QUINCENA 2 JULIO 2019"/>
    <s v="TRANSACCIONES DEL DIA 07/25/2019 RECURSOS HUMANOS"/>
    <n v="25.63"/>
    <n v="0"/>
    <s v="MULTI PLAZA"/>
    <x v="0"/>
  </r>
  <r>
    <n v="45"/>
    <d v="2019-01-25T00:00:00"/>
    <x v="7"/>
    <x v="7"/>
    <x v="1"/>
    <s v="CAJA"/>
    <s v="PAGO NOMINA QUINCENA 2 ENERO 2019"/>
    <s v="TRANSACCIONES DEL DIA 01/25/2019 RECURSOS HUMANOS"/>
    <n v="38.42"/>
    <n v="0"/>
    <s v="HOSPITAL PUNTA PACIFICA"/>
    <x v="0"/>
  </r>
  <r>
    <n v="45"/>
    <d v="2019-07-25T00:00:00"/>
    <x v="6"/>
    <x v="6"/>
    <x v="1"/>
    <s v="CAJA"/>
    <s v="PAGO NOMINA QUINCENA 2 JULIO 2019"/>
    <s v="TRANSACCIONES DEL DIA 07/25/2019 RECURSOS HUMANOS"/>
    <n v="40"/>
    <n v="0"/>
    <s v="HOSPITAL PUNTA PACIFICA"/>
    <x v="0"/>
  </r>
  <r>
    <n v="46"/>
    <d v="2019-03-25T00:00:00"/>
    <x v="9"/>
    <x v="9"/>
    <x v="1"/>
    <s v="ADMINISTRACION DE SUCURSALES"/>
    <s v="PAGO NOMINA QUINCENA 2 MARZO 2019"/>
    <s v="TRANSACCIONES DEL DIA 03/25/2019 RECURSOS HUMANOS"/>
    <n v="91.09"/>
    <n v="0"/>
    <s v="TERMINAL DE ALBROOK"/>
    <x v="0"/>
  </r>
  <r>
    <n v="46"/>
    <d v="2019-06-10T00:00:00"/>
    <x v="2"/>
    <x v="2"/>
    <x v="1"/>
    <s v="ADMINISTRACION DE SUCURSALES"/>
    <s v="PAGO NOMINA QUINCENA 1 JUNIO 2019"/>
    <s v="TRANSACCIONES DEL DIA 06/10/2019 RECURSOS HUMANOS"/>
    <n v="95.62"/>
    <n v="0"/>
    <s v="TERMINAL DE ALBROOK"/>
    <x v="0"/>
  </r>
  <r>
    <n v="46"/>
    <d v="2019-07-25T00:00:00"/>
    <x v="6"/>
    <x v="6"/>
    <x v="1"/>
    <s v="ADMINISTRACION DE SUCURSALES"/>
    <s v="PAGO NOMINA QUINCENA 2 JULIO 2019"/>
    <s v="TRANSACCIONES DEL DIA 07/25/2019 RECURSOS HUMANOS"/>
    <n v="52.96"/>
    <n v="0"/>
    <s v="TERMINAL DE ALBROOK"/>
    <x v="0"/>
  </r>
  <r>
    <n v="46"/>
    <d v="2019-01-10T00:00:00"/>
    <x v="7"/>
    <x v="7"/>
    <x v="1"/>
    <s v="CAJA"/>
    <s v="PAGO NOMINA QUINCENA 1 ENERO 2019"/>
    <s v="TRANSACCIONES DEL DIA 01/10/2019 RECURSOS HUMANOS"/>
    <n v="386.75"/>
    <n v="0"/>
    <s v="TERMINAL DE ALBROOK"/>
    <x v="0"/>
  </r>
  <r>
    <n v="46"/>
    <d v="2019-01-25T00:00:00"/>
    <x v="7"/>
    <x v="7"/>
    <x v="1"/>
    <s v="CAJA"/>
    <s v="PAGO NOMINA QUINCENA 2 ENERO 2019"/>
    <s v="TRANSACCIONES DEL DIA 01/25/2019 RECURSOS HUMANOS"/>
    <n v="455.83"/>
    <n v="0"/>
    <s v="TERMINAL DE ALBROOK"/>
    <x v="0"/>
  </r>
  <r>
    <n v="46"/>
    <d v="2019-02-09T00:00:00"/>
    <x v="8"/>
    <x v="8"/>
    <x v="1"/>
    <s v="CAJA"/>
    <s v="PAGO NOMINA QUINCENA 1 FEBRERO 2019"/>
    <s v="TRANSACCIONES DEL DIA 02/09/2019 RECURSOS HUMANOS"/>
    <n v="264.37"/>
    <n v="0"/>
    <s v="TERMINAL DE ALBROOK"/>
    <x v="0"/>
  </r>
  <r>
    <n v="46"/>
    <d v="2019-02-25T00:00:00"/>
    <x v="8"/>
    <x v="8"/>
    <x v="1"/>
    <s v="CAJA"/>
    <s v="PAGO NOMINA QUINCENA 2 FEBRERO 2019"/>
    <s v="TRANSACCIONES DEL DIA 02/25/2019 RECURSOS HUMANOS"/>
    <n v="215.46"/>
    <n v="0"/>
    <s v="TERMINAL DE ALBROOK"/>
    <x v="0"/>
  </r>
  <r>
    <n v="46"/>
    <d v="2019-03-09T00:00:00"/>
    <x v="9"/>
    <x v="9"/>
    <x v="1"/>
    <s v="CAJA"/>
    <s v="PAGO NOMINA QUINCENA 1 MARZO 2019"/>
    <s v="TRANSACCIONES DEL DIA 03/09/2019 RECURSOS HUMANOS"/>
    <n v="181.12"/>
    <n v="0"/>
    <s v="TERMINAL DE ALBROOK"/>
    <x v="0"/>
  </r>
  <r>
    <n v="46"/>
    <d v="2019-03-25T00:00:00"/>
    <x v="9"/>
    <x v="9"/>
    <x v="1"/>
    <s v="CAJA"/>
    <s v="PAGO NOMINA QUINCENA 2 MARZO 2019"/>
    <s v="TRANSACCIONES DEL DIA 03/25/2019 RECURSOS HUMANOS"/>
    <n v="242.02"/>
    <n v="0"/>
    <s v="TERMINAL DE ALBROOK"/>
    <x v="0"/>
  </r>
  <r>
    <n v="46"/>
    <d v="2019-04-10T00:00:00"/>
    <x v="10"/>
    <x v="10"/>
    <x v="1"/>
    <s v="CAJA"/>
    <s v="PAGO NOMINA QUINCENA 1 ABRIL 2019"/>
    <s v="TRANSACCIONES DEL DIA 04/10/2019 RECURSOS HUMANOS"/>
    <n v="322.91000000000003"/>
    <n v="0"/>
    <s v="TERMINAL DE ALBROOK"/>
    <x v="0"/>
  </r>
  <r>
    <n v="46"/>
    <d v="2019-04-25T00:00:00"/>
    <x v="10"/>
    <x v="10"/>
    <x v="1"/>
    <s v="CAJA"/>
    <s v="PAGO NOMINA QUINCENA 2 ABRIL 2019"/>
    <s v="TRANSACCIONES DEL DIA 04/25/2019 RECURSOS HUMANOS"/>
    <n v="321.02999999999997"/>
    <n v="0"/>
    <s v="TERMINAL DE ALBROOK"/>
    <x v="0"/>
  </r>
  <r>
    <n v="46"/>
    <d v="2019-05-10T00:00:00"/>
    <x v="11"/>
    <x v="11"/>
    <x v="1"/>
    <s v="CAJA"/>
    <s v="PAGO NOMINA QUINCENA 1 MAYO 2019"/>
    <s v="TRANSACCIONES DEL DIA 05/10/2019 RECURSOS HUMANOS"/>
    <n v="259.92"/>
    <n v="0"/>
    <s v="TERMINAL DE ALBROOK"/>
    <x v="0"/>
  </r>
  <r>
    <n v="46"/>
    <d v="2019-05-25T00:00:00"/>
    <x v="11"/>
    <x v="11"/>
    <x v="1"/>
    <s v="CAJA"/>
    <s v="PAGO NOMINA QUINCENA 2 MAYO 2019"/>
    <s v="TRANSACCIONES DEL DIA 05/25/2019 RECURSOS HUMANOS"/>
    <n v="486.39"/>
    <n v="0"/>
    <s v="TERMINAL DE ALBROOK"/>
    <x v="0"/>
  </r>
  <r>
    <n v="46"/>
    <d v="2019-06-10T00:00:00"/>
    <x v="2"/>
    <x v="2"/>
    <x v="1"/>
    <s v="CAJA"/>
    <s v="PAGO NOMINA QUINCENA 1 JUNIO 2019"/>
    <s v="TRANSACCIONES DEL DIA 06/10/2019 RECURSOS HUMANOS"/>
    <n v="216.64"/>
    <n v="0"/>
    <s v="TERMINAL DE ALBROOK"/>
    <x v="0"/>
  </r>
  <r>
    <n v="46"/>
    <d v="2019-06-25T00:00:00"/>
    <x v="2"/>
    <x v="2"/>
    <x v="1"/>
    <s v="CAJA"/>
    <s v="PAGO NOMINA QUINCENA 2 JUNIO 2019"/>
    <s v="TRANSACCIONES DEL DIA 06/25/2019 RECURSOS HUMANOS"/>
    <n v="318.58999999999997"/>
    <n v="0"/>
    <s v="TERMINAL DE ALBROOK"/>
    <x v="0"/>
  </r>
  <r>
    <n v="46"/>
    <d v="2019-07-10T00:00:00"/>
    <x v="6"/>
    <x v="6"/>
    <x v="1"/>
    <s v="CAJA"/>
    <s v="PAGO NOMINA QUINCENA 1 JULIO 2019"/>
    <s v="TRANSACCIONES DEL DIA 07/10/2019 RECURSOS HUMANOS"/>
    <n v="217.88"/>
    <n v="0"/>
    <s v="TERMINAL DE ALBROOK"/>
    <x v="0"/>
  </r>
  <r>
    <n v="46"/>
    <d v="2019-07-25T00:00:00"/>
    <x v="6"/>
    <x v="6"/>
    <x v="1"/>
    <s v="CAJA"/>
    <s v="PAGO NOMINA QUINCENA 2 JULIO 2019"/>
    <s v="TRANSACCIONES DEL DIA 07/25/2019 RECURSOS HUMANOS"/>
    <n v="257.58"/>
    <n v="0"/>
    <s v="TERMINAL DE ALBROOK"/>
    <x v="0"/>
  </r>
  <r>
    <n v="46"/>
    <d v="2019-01-25T00:00:00"/>
    <x v="7"/>
    <x v="7"/>
    <x v="1"/>
    <s v="SERVICIOS PERSONALES"/>
    <s v="PAGO NOMINA QUINCENA 2 ENERO 2019"/>
    <s v="TRANSACCIONES DEL DIA 01/25/2019 RECURSOS HUMANOS"/>
    <n v="26.94"/>
    <n v="0"/>
    <s v="TERMINAL DE ALBROOK"/>
    <x v="0"/>
  </r>
  <r>
    <n v="46"/>
    <d v="2019-02-09T00:00:00"/>
    <x v="8"/>
    <x v="8"/>
    <x v="1"/>
    <s v="SERVICIOS PERSONALES"/>
    <s v="PAGO NOMINA QUINCENA 1 FEBRERO 2019"/>
    <s v="TRANSACCIONES DEL DIA 02/09/2019 RECURSOS HUMANOS"/>
    <n v="25.26"/>
    <n v="0"/>
    <s v="TERMINAL DE ALBROOK"/>
    <x v="0"/>
  </r>
  <r>
    <n v="46"/>
    <d v="2019-03-09T00:00:00"/>
    <x v="9"/>
    <x v="9"/>
    <x v="1"/>
    <s v="SERVICIOS PERSONALES"/>
    <s v="PAGO NOMINA QUINCENA 1 MARZO 2019"/>
    <s v="TRANSACCIONES DEL DIA 03/09/2019 RECURSOS HUMANOS"/>
    <n v="15.93"/>
    <n v="0"/>
    <s v="TERMINAL DE ALBROOK"/>
    <x v="0"/>
  </r>
  <r>
    <n v="46"/>
    <d v="2019-03-25T00:00:00"/>
    <x v="9"/>
    <x v="9"/>
    <x v="1"/>
    <s v="SERVICIOS PERSONALES"/>
    <s v="PAGO NOMINA QUINCENA 2 MARZO 2019"/>
    <s v="TRANSACCIONES DEL DIA 03/25/2019 RECURSOS HUMANOS"/>
    <n v="39.42"/>
    <n v="0"/>
    <s v="TERMINAL DE ALBROOK"/>
    <x v="0"/>
  </r>
  <r>
    <n v="46"/>
    <d v="2019-04-10T00:00:00"/>
    <x v="10"/>
    <x v="10"/>
    <x v="1"/>
    <s v="SERVICIOS PERSONALES"/>
    <s v="PAGO NOMINA QUINCENA 1 ABRIL 2019"/>
    <s v="TRANSACCIONES DEL DIA 04/10/2019 RECURSOS HUMANOS"/>
    <n v="69.680000000000007"/>
    <n v="0"/>
    <s v="TERMINAL DE ALBROOK"/>
    <x v="0"/>
  </r>
  <r>
    <n v="46"/>
    <d v="2019-05-10T00:00:00"/>
    <x v="11"/>
    <x v="11"/>
    <x v="1"/>
    <s v="SERVICIOS PERSONALES"/>
    <s v="PAGO NOMINA QUINCENA 1 MAYO 2019"/>
    <s v="TRANSACCIONES DEL DIA 05/10/2019 RECURSOS HUMANOS"/>
    <n v="40.04"/>
    <n v="0"/>
    <s v="TERMINAL DE ALBROOK"/>
    <x v="0"/>
  </r>
  <r>
    <n v="46"/>
    <d v="2019-05-25T00:00:00"/>
    <x v="11"/>
    <x v="11"/>
    <x v="1"/>
    <s v="SERVICIOS PERSONALES"/>
    <s v="PAGO NOMINA QUINCENA 2 MAYO 2019"/>
    <s v="TRANSACCIONES DEL DIA 05/25/2019 RECURSOS HUMANOS"/>
    <n v="73.849999999999994"/>
    <n v="0"/>
    <s v="TERMINAL DE ALBROOK"/>
    <x v="0"/>
  </r>
  <r>
    <n v="46"/>
    <d v="2019-06-25T00:00:00"/>
    <x v="2"/>
    <x v="2"/>
    <x v="1"/>
    <s v="SERVICIOS PERSONALES"/>
    <s v="PAGO NOMINA QUINCENA 2 JUNIO 2019"/>
    <s v="TRANSACCIONES DEL DIA 06/25/2019 RECURSOS HUMANOS"/>
    <n v="24.18"/>
    <n v="0"/>
    <s v="TERMINAL DE ALBROOK"/>
    <x v="0"/>
  </r>
  <r>
    <n v="46"/>
    <d v="2019-07-10T00:00:00"/>
    <x v="6"/>
    <x v="6"/>
    <x v="1"/>
    <s v="SERVICIOS PERSONALES"/>
    <s v="PAGO NOMINA QUINCENA 1 JULIO 2019"/>
    <s v="TRANSACCIONES DEL DIA 07/10/2019 RECURSOS HUMANOS"/>
    <n v="33.020000000000003"/>
    <n v="0"/>
    <s v="TERMINAL DE ALBROOK"/>
    <x v="0"/>
  </r>
  <r>
    <n v="46"/>
    <d v="2019-07-25T00:00:00"/>
    <x v="6"/>
    <x v="6"/>
    <x v="1"/>
    <s v="SERVICIOS PERSONALES"/>
    <s v="PAGO NOMINA QUINCENA 2 JULIO 2019"/>
    <s v="TRANSACCIONES DEL DIA 07/25/2019 RECURSOS HUMANOS"/>
    <n v="80.47"/>
    <n v="0"/>
    <s v="TERMINAL DE ALBROOK"/>
    <x v="0"/>
  </r>
  <r>
    <n v="47"/>
    <d v="2019-07-25T00:00:00"/>
    <x v="6"/>
    <x v="6"/>
    <x v="1"/>
    <s v="ADMINISTRACION DE SUCURSALES"/>
    <s v="PAGO NOMINA QUINCENA 2 JULIO 2019"/>
    <s v="TRANSACCIONES DEL DIA 07/25/2019 RECURSOS HUMANOS"/>
    <n v="63.58"/>
    <n v="0"/>
    <s v="CONCEPCION"/>
    <x v="0"/>
  </r>
  <r>
    <n v="47"/>
    <d v="2019-01-25T00:00:00"/>
    <x v="7"/>
    <x v="7"/>
    <x v="1"/>
    <s v="CAJA"/>
    <s v="PAGO NOMINA QUINCENA 2 ENERO 2019"/>
    <s v="TRANSACCIONES DEL DIA 01/25/2019 RECURSOS HUMANOS"/>
    <n v="80.37"/>
    <n v="0"/>
    <s v="CONCEPCION"/>
    <x v="0"/>
  </r>
  <r>
    <n v="49"/>
    <d v="2019-01-10T00:00:00"/>
    <x v="7"/>
    <x v="7"/>
    <x v="1"/>
    <s v="ADMINISTRACION DE SUCURSALES"/>
    <s v="PAGO NOMINA QUINCENA 1 ENERO 2019"/>
    <s v="TRANSACCIONES DEL DIA 01/10/2019 RECURSOS HUMANOS"/>
    <n v="35.520000000000003"/>
    <n v="0"/>
    <s v="BRISAS DEL GOLF"/>
    <x v="0"/>
  </r>
  <r>
    <n v="49"/>
    <d v="2019-01-10T00:00:00"/>
    <x v="7"/>
    <x v="7"/>
    <x v="1"/>
    <s v="CAJA"/>
    <s v="PAGO NOMINA QUINCENA 1 ENERO 2019"/>
    <s v="TRANSACCIONES DEL DIA 01/10/2019 RECURSOS HUMANOS"/>
    <n v="449.4"/>
    <n v="0"/>
    <s v="BRISAS DEL GOLF"/>
    <x v="0"/>
  </r>
  <r>
    <n v="49"/>
    <d v="2019-01-25T00:00:00"/>
    <x v="7"/>
    <x v="7"/>
    <x v="1"/>
    <s v="CAJA"/>
    <s v="PAGO NOMINA QUINCENA 2 ENERO 2019"/>
    <s v="TRANSACCIONES DEL DIA 01/25/2019 RECURSOS HUMANOS"/>
    <n v="95.48"/>
    <n v="0"/>
    <s v="BRISAS DEL GOLF"/>
    <x v="0"/>
  </r>
  <r>
    <n v="49"/>
    <d v="2019-02-09T00:00:00"/>
    <x v="8"/>
    <x v="8"/>
    <x v="1"/>
    <s v="CAJA"/>
    <s v="PAGO NOMINA QUINCENA 1 FEBRERO 2019"/>
    <s v="TRANSACCIONES DEL DIA 02/09/2019 RECURSOS HUMANOS"/>
    <n v="39.020000000000003"/>
    <n v="0"/>
    <s v="BRISAS DEL GOLF"/>
    <x v="0"/>
  </r>
  <r>
    <n v="49"/>
    <d v="2019-03-09T00:00:00"/>
    <x v="9"/>
    <x v="9"/>
    <x v="1"/>
    <s v="CAJA"/>
    <s v="PAGO NOMINA QUINCENA 1 MARZO 2019"/>
    <s v="TRANSACCIONES DEL DIA 03/09/2019 RECURSOS HUMANOS"/>
    <n v="132.91"/>
    <n v="0"/>
    <s v="BRISAS DEL GOLF"/>
    <x v="0"/>
  </r>
  <r>
    <n v="49"/>
    <d v="2019-03-25T00:00:00"/>
    <x v="9"/>
    <x v="9"/>
    <x v="1"/>
    <s v="CAJA"/>
    <s v="PAGO NOMINA QUINCENA 2 MARZO 2019"/>
    <s v="TRANSACCIONES DEL DIA 03/25/2019 RECURSOS HUMANOS"/>
    <n v="155.74"/>
    <n v="0"/>
    <s v="BRISAS DEL GOLF"/>
    <x v="0"/>
  </r>
  <r>
    <n v="49"/>
    <d v="2019-04-10T00:00:00"/>
    <x v="10"/>
    <x v="10"/>
    <x v="1"/>
    <s v="CAJA"/>
    <s v="PAGO NOMINA QUINCENA 1 ABRIL 2019"/>
    <s v="TRANSACCIONES DEL DIA 04/10/2019 RECURSOS HUMANOS"/>
    <n v="226.17"/>
    <n v="0"/>
    <s v="BRISAS DEL GOLF"/>
    <x v="0"/>
  </r>
  <r>
    <n v="49"/>
    <d v="2019-04-25T00:00:00"/>
    <x v="10"/>
    <x v="10"/>
    <x v="1"/>
    <s v="CAJA"/>
    <s v="PAGO NOMINA QUINCENA 2 ABRIL 2019"/>
    <s v="TRANSACCIONES DEL DIA 04/25/2019 RECURSOS HUMANOS"/>
    <n v="168.11"/>
    <n v="0"/>
    <s v="BRISAS DEL GOLF"/>
    <x v="0"/>
  </r>
  <r>
    <n v="49"/>
    <d v="2019-05-10T00:00:00"/>
    <x v="11"/>
    <x v="11"/>
    <x v="1"/>
    <s v="CAJA"/>
    <s v="PAGO NOMINA QUINCENA 1 MAYO 2019"/>
    <s v="TRANSACCIONES DEL DIA 05/10/2019 RECURSOS HUMANOS"/>
    <n v="183.98"/>
    <n v="0"/>
    <s v="BRISAS DEL GOLF"/>
    <x v="0"/>
  </r>
  <r>
    <n v="49"/>
    <d v="2019-05-25T00:00:00"/>
    <x v="11"/>
    <x v="11"/>
    <x v="1"/>
    <s v="CAJA"/>
    <s v="PAGO NOMINA QUINCENA 2 MAYO 2019"/>
    <s v="TRANSACCIONES DEL DIA 05/25/2019 RECURSOS HUMANOS"/>
    <n v="226.28"/>
    <n v="0"/>
    <s v="BRISAS DEL GOLF"/>
    <x v="0"/>
  </r>
  <r>
    <n v="49"/>
    <d v="2019-06-10T00:00:00"/>
    <x v="2"/>
    <x v="2"/>
    <x v="1"/>
    <s v="CAJA"/>
    <s v="PAGO NOMINA QUINCENA 1 JUNIO 2019"/>
    <s v="TRANSACCIONES DEL DIA 06/10/2019 RECURSOS HUMANOS"/>
    <n v="208.07"/>
    <n v="0"/>
    <s v="BRISAS DEL GOLF"/>
    <x v="0"/>
  </r>
  <r>
    <n v="49"/>
    <d v="2019-06-25T00:00:00"/>
    <x v="2"/>
    <x v="2"/>
    <x v="1"/>
    <s v="CAJA"/>
    <s v="PAGO NOMINA QUINCENA 2 JUNIO 2019"/>
    <s v="TRANSACCIONES DEL DIA 06/25/2019 RECURSOS HUMANOS"/>
    <n v="241.12"/>
    <n v="0"/>
    <s v="BRISAS DEL GOLF"/>
    <x v="0"/>
  </r>
  <r>
    <n v="49"/>
    <d v="2019-07-10T00:00:00"/>
    <x v="6"/>
    <x v="6"/>
    <x v="1"/>
    <s v="CAJA"/>
    <s v="PAGO NOMINA QUINCENA 1 JULIO 2019"/>
    <s v="TRANSACCIONES DEL DIA 07/10/2019 RECURSOS HUMANOS"/>
    <n v="477.64"/>
    <n v="0"/>
    <s v="BRISAS DEL GOLF"/>
    <x v="0"/>
  </r>
  <r>
    <n v="49"/>
    <d v="2019-07-25T00:00:00"/>
    <x v="6"/>
    <x v="6"/>
    <x v="1"/>
    <s v="CAJA"/>
    <s v="PAGO NOMINA QUINCENA 2 JULIO 2019"/>
    <s v="TRANSACCIONES DEL DIA 07/25/2019 RECURSOS HUMANOS"/>
    <n v="812.13"/>
    <n v="0"/>
    <s v="BRISAS DEL GOLF"/>
    <x v="0"/>
  </r>
  <r>
    <n v="49"/>
    <d v="2019-01-10T00:00:00"/>
    <x v="7"/>
    <x v="7"/>
    <x v="1"/>
    <s v="SERVICIOS PERSONALES"/>
    <s v="PAGO NOMINA QUINCENA 1 ENERO 2019"/>
    <s v="TRANSACCIONES DEL DIA 01/10/2019 RECURSOS HUMANOS"/>
    <n v="18.760000000000002"/>
    <n v="0"/>
    <s v="BRISAS DEL GOLF"/>
    <x v="0"/>
  </r>
  <r>
    <n v="49"/>
    <d v="2019-02-25T00:00:00"/>
    <x v="8"/>
    <x v="8"/>
    <x v="1"/>
    <s v="SERVICIOS PERSONALES"/>
    <s v="PAGO NOMINA QUINCENA 2 FEBRERO 2019"/>
    <s v="TRANSACCIONES DEL DIA 02/25/2019 RECURSOS HUMANOS"/>
    <n v="10.71"/>
    <n v="0"/>
    <s v="BRISAS DEL GOLF"/>
    <x v="0"/>
  </r>
  <r>
    <n v="49"/>
    <d v="2019-05-25T00:00:00"/>
    <x v="11"/>
    <x v="11"/>
    <x v="1"/>
    <s v="SERVICIOS PERSONALES"/>
    <s v="PAGO NOMINA QUINCENA 2 MAYO 2019"/>
    <s v="TRANSACCIONES DEL DIA 05/25/2019 RECURSOS HUMANOS"/>
    <n v="31.22"/>
    <n v="0"/>
    <s v="BRISAS DEL GOLF"/>
    <x v="0"/>
  </r>
  <r>
    <n v="49"/>
    <d v="2019-07-10T00:00:00"/>
    <x v="6"/>
    <x v="6"/>
    <x v="1"/>
    <s v="SERVICIOS PERSONALES"/>
    <s v="PAGO NOMINA QUINCENA 1 JULIO 2019"/>
    <s v="TRANSACCIONES DEL DIA 07/10/2019 RECURSOS HUMANOS"/>
    <n v="29.77"/>
    <n v="0"/>
    <s v="BRISAS DEL GOLF"/>
    <x v="0"/>
  </r>
  <r>
    <n v="51"/>
    <d v="2019-01-25T00:00:00"/>
    <x v="7"/>
    <x v="7"/>
    <x v="1"/>
    <s v="ADMINISTRACION DE SUCURSALES"/>
    <s v="PAGO NOMINA QUINCENA 2 ENERO 2019"/>
    <s v="TRANSACCIONES DEL DIA 01/25/2019 RECURSOS HUMANOS"/>
    <n v="36.82"/>
    <n v="0"/>
    <s v="PUENTE CENTENARIO"/>
    <x v="0"/>
  </r>
  <r>
    <n v="51"/>
    <d v="2019-03-09T00:00:00"/>
    <x v="9"/>
    <x v="9"/>
    <x v="1"/>
    <s v="ADMINISTRACION DE SUCURSALES"/>
    <s v="PAGO NOMINA QUINCENA 1 MARZO 2019"/>
    <s v="TRANSACCIONES DEL DIA 03/09/2019 RECURSOS HUMANOS"/>
    <n v="42.17"/>
    <n v="0"/>
    <s v="PUENTE CENTENARIO"/>
    <x v="0"/>
  </r>
  <r>
    <n v="51"/>
    <d v="2019-05-10T00:00:00"/>
    <x v="11"/>
    <x v="11"/>
    <x v="1"/>
    <s v="ADMINISTRACION DE SUCURSALES"/>
    <s v="PAGO NOMINA QUINCENA 1 MAYO 2019"/>
    <s v="TRANSACCIONES DEL DIA 05/10/2019 RECURSOS HUMANOS"/>
    <n v="85.06"/>
    <n v="0"/>
    <s v="PUENTE CENTENARIO"/>
    <x v="0"/>
  </r>
  <r>
    <n v="51"/>
    <d v="2019-01-10T00:00:00"/>
    <x v="7"/>
    <x v="7"/>
    <x v="1"/>
    <s v="CAJA"/>
    <s v="PAGO NOMINA QUINCENA 1 ENERO 2019"/>
    <s v="TRANSACCIONES DEL DIA 01/10/2019 RECURSOS HUMANOS"/>
    <n v="514.46"/>
    <n v="0"/>
    <s v="PUENTE CENTENARIO"/>
    <x v="0"/>
  </r>
  <r>
    <n v="51"/>
    <d v="2019-01-25T00:00:00"/>
    <x v="7"/>
    <x v="7"/>
    <x v="1"/>
    <s v="CAJA"/>
    <s v="PAGO NOMINA QUINCENA 2 ENERO 2019"/>
    <s v="TRANSACCIONES DEL DIA 01/25/2019 RECURSOS HUMANOS"/>
    <n v="65.680000000000007"/>
    <n v="0"/>
    <s v="PUENTE CENTENARIO"/>
    <x v="0"/>
  </r>
  <r>
    <n v="51"/>
    <d v="2019-02-09T00:00:00"/>
    <x v="8"/>
    <x v="8"/>
    <x v="1"/>
    <s v="CAJA"/>
    <s v="PAGO NOMINA QUINCENA 1 FEBRERO 2019"/>
    <s v="TRANSACCIONES DEL DIA 02/09/2019 RECURSOS HUMANOS"/>
    <n v="212.88"/>
    <n v="0"/>
    <s v="PUENTE CENTENARIO"/>
    <x v="0"/>
  </r>
  <r>
    <n v="51"/>
    <d v="2019-02-25T00:00:00"/>
    <x v="8"/>
    <x v="8"/>
    <x v="1"/>
    <s v="CAJA"/>
    <s v="PAGO NOMINA QUINCENA 2 FEBRERO 2019"/>
    <s v="TRANSACCIONES DEL DIA 02/25/2019 RECURSOS HUMANOS"/>
    <n v="243.25"/>
    <n v="0"/>
    <s v="PUENTE CENTENARIO"/>
    <x v="0"/>
  </r>
  <r>
    <n v="51"/>
    <d v="2019-03-09T00:00:00"/>
    <x v="9"/>
    <x v="9"/>
    <x v="1"/>
    <s v="CAJA"/>
    <s v="PAGO NOMINA QUINCENA 1 MARZO 2019"/>
    <s v="TRANSACCIONES DEL DIA 03/09/2019 RECURSOS HUMANOS"/>
    <n v="247.68"/>
    <n v="0"/>
    <s v="PUENTE CENTENARIO"/>
    <x v="0"/>
  </r>
  <r>
    <n v="51"/>
    <d v="2019-03-25T00:00:00"/>
    <x v="9"/>
    <x v="9"/>
    <x v="1"/>
    <s v="CAJA"/>
    <s v="PAGO NOMINA QUINCENA 2 MARZO 2019"/>
    <s v="TRANSACCIONES DEL DIA 03/25/2019 RECURSOS HUMANOS"/>
    <n v="397.66"/>
    <n v="0"/>
    <s v="PUENTE CENTENARIO"/>
    <x v="0"/>
  </r>
  <r>
    <n v="51"/>
    <d v="2019-04-10T00:00:00"/>
    <x v="10"/>
    <x v="10"/>
    <x v="1"/>
    <s v="CAJA"/>
    <s v="PAGO NOMINA QUINCENA 1 ABRIL 2019"/>
    <s v="TRANSACCIONES DEL DIA 04/10/2019 RECURSOS HUMANOS"/>
    <n v="163.58000000000001"/>
    <n v="0"/>
    <s v="PUENTE CENTENARIO"/>
    <x v="0"/>
  </r>
  <r>
    <n v="51"/>
    <d v="2019-04-25T00:00:00"/>
    <x v="10"/>
    <x v="10"/>
    <x v="1"/>
    <s v="CAJA"/>
    <s v="PAGO NOMINA QUINCENA 2 ABRIL 2019"/>
    <s v="TRANSACCIONES DEL DIA 04/25/2019 RECURSOS HUMANOS"/>
    <n v="204.36"/>
    <n v="0"/>
    <s v="PUENTE CENTENARIO"/>
    <x v="0"/>
  </r>
  <r>
    <n v="51"/>
    <d v="2019-05-10T00:00:00"/>
    <x v="11"/>
    <x v="11"/>
    <x v="1"/>
    <s v="CAJA"/>
    <s v="PAGO NOMINA QUINCENA 1 MAYO 2019"/>
    <s v="TRANSACCIONES DEL DIA 05/10/2019 RECURSOS HUMANOS"/>
    <n v="303.57"/>
    <n v="0"/>
    <s v="PUENTE CENTENARIO"/>
    <x v="0"/>
  </r>
  <r>
    <n v="51"/>
    <d v="2019-05-25T00:00:00"/>
    <x v="11"/>
    <x v="11"/>
    <x v="1"/>
    <s v="CAJA"/>
    <s v="PAGO NOMINA QUINCENA 2 MAYO 2019"/>
    <s v="TRANSACCIONES DEL DIA 05/25/2019 RECURSOS HUMANOS"/>
    <n v="210.56"/>
    <n v="0"/>
    <s v="PUENTE CENTENARIO"/>
    <x v="0"/>
  </r>
  <r>
    <n v="51"/>
    <d v="2019-06-10T00:00:00"/>
    <x v="2"/>
    <x v="2"/>
    <x v="1"/>
    <s v="CAJA"/>
    <s v="PAGO NOMINA QUINCENA 1 JUNIO 2019"/>
    <s v="TRANSACCIONES DEL DIA 06/10/2019 RECURSOS HUMANOS"/>
    <n v="306.8"/>
    <n v="0"/>
    <s v="PUENTE CENTENARIO"/>
    <x v="0"/>
  </r>
  <r>
    <n v="51"/>
    <d v="2019-06-25T00:00:00"/>
    <x v="2"/>
    <x v="2"/>
    <x v="1"/>
    <s v="CAJA"/>
    <s v="PAGO NOMINA QUINCENA 2 JUNIO 2019"/>
    <s v="TRANSACCIONES DEL DIA 06/25/2019 RECURSOS HUMANOS"/>
    <n v="402.87"/>
    <n v="0"/>
    <s v="PUENTE CENTENARIO"/>
    <x v="0"/>
  </r>
  <r>
    <n v="51"/>
    <d v="2019-07-10T00:00:00"/>
    <x v="6"/>
    <x v="6"/>
    <x v="1"/>
    <s v="CAJA"/>
    <s v="PAGO NOMINA QUINCENA 1 JULIO 2019"/>
    <s v="TRANSACCIONES DEL DIA 07/10/2019 RECURSOS HUMANOS"/>
    <n v="392.27"/>
    <n v="0"/>
    <s v="PUENTE CENTENARIO"/>
    <x v="0"/>
  </r>
  <r>
    <n v="51"/>
    <d v="2019-07-25T00:00:00"/>
    <x v="6"/>
    <x v="6"/>
    <x v="1"/>
    <s v="CAJA"/>
    <s v="PAGO NOMINA QUINCENA 2 JULIO 2019"/>
    <s v="TRANSACCIONES DEL DIA 07/25/2019 RECURSOS HUMANOS"/>
    <n v="287.68"/>
    <n v="0"/>
    <s v="PUENTE CENTENARIO"/>
    <x v="0"/>
  </r>
  <r>
    <n v="51"/>
    <d v="2019-02-25T00:00:00"/>
    <x v="8"/>
    <x v="8"/>
    <x v="1"/>
    <s v="SERVICIOS PERSONALES"/>
    <s v="PAGO NOMINA QUINCENA 2 FEBRERO 2019"/>
    <s v="TRANSACCIONES DEL DIA 02/25/2019 RECURSOS HUMANOS"/>
    <n v="55.12"/>
    <n v="0"/>
    <s v="PUENTE CENTENARIO"/>
    <x v="0"/>
  </r>
  <r>
    <n v="51"/>
    <d v="2019-03-09T00:00:00"/>
    <x v="9"/>
    <x v="9"/>
    <x v="1"/>
    <s v="SERVICIOS PERSONALES"/>
    <s v="PAGO NOMINA QUINCENA 1 MARZO 2019"/>
    <s v="TRANSACCIONES DEL DIA 03/09/2019 RECURSOS HUMANOS"/>
    <n v="49.31"/>
    <n v="0"/>
    <s v="PUENTE CENTENARIO"/>
    <x v="0"/>
  </r>
  <r>
    <n v="51"/>
    <d v="2019-03-25T00:00:00"/>
    <x v="9"/>
    <x v="9"/>
    <x v="1"/>
    <s v="SERVICIOS PERSONALES"/>
    <s v="PAGO NOMINA QUINCENA 2 MARZO 2019"/>
    <s v="TRANSACCIONES DEL DIA 03/25/2019 RECURSOS HUMANOS"/>
    <n v="24.36"/>
    <n v="0"/>
    <s v="PUENTE CENTENARIO"/>
    <x v="0"/>
  </r>
  <r>
    <n v="51"/>
    <d v="2019-04-10T00:00:00"/>
    <x v="10"/>
    <x v="10"/>
    <x v="1"/>
    <s v="SERVICIOS PERSONALES"/>
    <s v="PAGO NOMINA QUINCENA 1 ABRIL 2019"/>
    <s v="TRANSACCIONES DEL DIA 04/10/2019 RECURSOS HUMANOS"/>
    <n v="77.55"/>
    <n v="0"/>
    <s v="PUENTE CENTENARIO"/>
    <x v="0"/>
  </r>
  <r>
    <n v="51"/>
    <d v="2019-04-25T00:00:00"/>
    <x v="10"/>
    <x v="10"/>
    <x v="1"/>
    <s v="SERVICIOS PERSONALES"/>
    <s v="PAGO NOMINA QUINCENA 2 ABRIL 2019"/>
    <s v="TRANSACCIONES DEL DIA 04/25/2019 RECURSOS HUMANOS"/>
    <n v="108.33"/>
    <n v="0"/>
    <s v="PUENTE CENTENARIO"/>
    <x v="0"/>
  </r>
  <r>
    <n v="51"/>
    <d v="2019-05-10T00:00:00"/>
    <x v="11"/>
    <x v="11"/>
    <x v="1"/>
    <s v="SERVICIOS PERSONALES"/>
    <s v="PAGO NOMINA QUINCENA 1 MAYO 2019"/>
    <s v="TRANSACCIONES DEL DIA 05/10/2019 RECURSOS HUMANOS"/>
    <n v="107.54"/>
    <n v="0"/>
    <s v="PUENTE CENTENARIO"/>
    <x v="0"/>
  </r>
  <r>
    <n v="51"/>
    <d v="2019-05-25T00:00:00"/>
    <x v="11"/>
    <x v="11"/>
    <x v="1"/>
    <s v="SERVICIOS PERSONALES"/>
    <s v="PAGO NOMINA QUINCENA 2 MAYO 2019"/>
    <s v="TRANSACCIONES DEL DIA 05/25/2019 RECURSOS HUMANOS"/>
    <n v="83.96"/>
    <n v="0"/>
    <s v="PUENTE CENTENARIO"/>
    <x v="0"/>
  </r>
  <r>
    <n v="51"/>
    <d v="2019-06-10T00:00:00"/>
    <x v="2"/>
    <x v="2"/>
    <x v="1"/>
    <s v="SERVICIOS PERSONALES"/>
    <s v="PAGO NOMINA QUINCENA 1 JUNIO 2019"/>
    <s v="TRANSACCIONES DEL DIA 06/10/2019 RECURSOS HUMANOS"/>
    <n v="12.91"/>
    <n v="0"/>
    <s v="PUENTE CENTENARIO"/>
    <x v="0"/>
  </r>
  <r>
    <n v="51"/>
    <d v="2019-06-25T00:00:00"/>
    <x v="2"/>
    <x v="2"/>
    <x v="1"/>
    <s v="SERVICIOS PERSONALES"/>
    <s v="PAGO NOMINA QUINCENA 2 JUNIO 2019"/>
    <s v="TRANSACCIONES DEL DIA 06/25/2019 RECURSOS HUMANOS"/>
    <n v="12.15"/>
    <n v="0"/>
    <s v="PUENTE CENTENARIO"/>
    <x v="0"/>
  </r>
  <r>
    <n v="51"/>
    <d v="2019-07-10T00:00:00"/>
    <x v="6"/>
    <x v="6"/>
    <x v="1"/>
    <s v="SERVICIOS PERSONALES"/>
    <s v="PAGO NOMINA QUINCENA 1 JULIO 2019"/>
    <s v="TRANSACCIONES DEL DIA 07/10/2019 RECURSOS HUMANOS"/>
    <n v="26.03"/>
    <n v="0"/>
    <s v="PUENTE CENTENARIO"/>
    <x v="0"/>
  </r>
  <r>
    <n v="51"/>
    <d v="2019-07-25T00:00:00"/>
    <x v="6"/>
    <x v="6"/>
    <x v="1"/>
    <s v="SERVICIOS PERSONALES"/>
    <s v="PAGO NOMINA QUINCENA 2 JULIO 2019"/>
    <s v="TRANSACCIONES DEL DIA 07/25/2019 RECURSOS HUMANOS"/>
    <n v="5.6"/>
    <n v="0"/>
    <s v="PUENTE CENTENARIO"/>
    <x v="0"/>
  </r>
  <r>
    <n v="66"/>
    <d v="2019-01-25T00:00:00"/>
    <x v="7"/>
    <x v="7"/>
    <x v="1"/>
    <s v="CAJA"/>
    <s v="PAGO NOMINA QUINCENA 2 ENERO 2019"/>
    <s v="TRANSACCIONES DEL DIA 01/25/2019 RECURSOS HUMANOS"/>
    <n v="39.33"/>
    <n v="0"/>
    <s v="METROMALL"/>
    <x v="0"/>
  </r>
  <r>
    <n v="69"/>
    <d v="2019-01-25T00:00:00"/>
    <x v="7"/>
    <x v="7"/>
    <x v="1"/>
    <s v="CAJA"/>
    <s v="PAGO NOMINA QUINCENA 2 ENERO 2019"/>
    <s v="TRANSACCIONES DEL DIA 01/25/2019 RECURSOS HUMANOS"/>
    <n v="13.8"/>
    <n v="0"/>
    <s v="VERSALLES"/>
    <x v="0"/>
  </r>
  <r>
    <n v="69"/>
    <d v="2019-04-10T00:00:00"/>
    <x v="10"/>
    <x v="10"/>
    <x v="1"/>
    <s v="CAJA"/>
    <s v="PAGO NOMINA QUINCENA 1 ABRIL 2019"/>
    <s v="TRANSACCIONES DEL DIA 04/10/2019 RECURSOS HUMANOS"/>
    <n v="85.58"/>
    <n v="0"/>
    <s v="VERSALLES"/>
    <x v="0"/>
  </r>
  <r>
    <n v="69"/>
    <d v="2019-04-25T00:00:00"/>
    <x v="10"/>
    <x v="10"/>
    <x v="1"/>
    <s v="CAJA"/>
    <s v="PAGO NOMINA QUINCENA 2 ABRIL 2019"/>
    <s v="TRANSACCIONES DEL DIA 04/25/2019 RECURSOS HUMANOS"/>
    <n v="50.11"/>
    <n v="0"/>
    <s v="VERSALLES"/>
    <x v="0"/>
  </r>
  <r>
    <n v="69"/>
    <d v="2019-05-10T00:00:00"/>
    <x v="11"/>
    <x v="11"/>
    <x v="1"/>
    <s v="CAJA"/>
    <s v="PAGO NOMINA QUINCENA 1 MAYO 2019"/>
    <s v="TRANSACCIONES DEL DIA 05/10/2019 RECURSOS HUMANOS"/>
    <n v="24.96"/>
    <n v="0"/>
    <s v="VERSALLES"/>
    <x v="0"/>
  </r>
  <r>
    <n v="69"/>
    <d v="2019-06-10T00:00:00"/>
    <x v="2"/>
    <x v="2"/>
    <x v="1"/>
    <s v="CAJA"/>
    <s v="PAGO NOMINA QUINCENA 1 JUNIO 2019"/>
    <s v="TRANSACCIONES DEL DIA 06/10/2019 RECURSOS HUMANOS"/>
    <n v="75.709999999999994"/>
    <n v="0"/>
    <s v="VERSALLES"/>
    <x v="0"/>
  </r>
  <r>
    <n v="70"/>
    <d v="2019-07-10T00:00:00"/>
    <x v="6"/>
    <x v="6"/>
    <x v="1"/>
    <s v="SERVICIOS PERSONALES"/>
    <s v="PAGO NOMINA QUINCENA 1 JULIO 2019"/>
    <s v="TRANSACCIONES DEL DIA 07/10/2019 RECURSOS HUMANOS"/>
    <n v="29.29"/>
    <n v="0"/>
    <s v="BUSINESS PARK"/>
    <x v="0"/>
  </r>
  <r>
    <n v="71"/>
    <d v="2019-01-25T00:00:00"/>
    <x v="7"/>
    <x v="7"/>
    <x v="1"/>
    <s v="CAJA"/>
    <s v="PAGO NOMINA QUINCENA 2 ENERO 2019"/>
    <s v="TRANSACCIONES DEL DIA 01/25/2019 RECURSOS HUMANOS"/>
    <n v="13.04"/>
    <n v="0"/>
    <s v="SAN FRANCISCO"/>
    <x v="0"/>
  </r>
  <r>
    <n v="71"/>
    <d v="2019-02-25T00:00:00"/>
    <x v="8"/>
    <x v="8"/>
    <x v="1"/>
    <s v="CAJA"/>
    <s v="PAGO NOMINA QUINCENA 2 FEBRERO 2019"/>
    <s v="TRANSACCIONES DEL DIA 02/25/2019 RECURSOS HUMANOS"/>
    <n v="45.01"/>
    <n v="0"/>
    <s v="SAN FRANCISCO"/>
    <x v="0"/>
  </r>
  <r>
    <n v="71"/>
    <d v="2019-03-25T00:00:00"/>
    <x v="9"/>
    <x v="9"/>
    <x v="1"/>
    <s v="CAJA"/>
    <s v="PAGO NOMINA QUINCENA 2 MARZO 2019"/>
    <s v="TRANSACCIONES DEL DIA 03/25/2019 RECURSOS HUMANOS"/>
    <n v="79.08"/>
    <n v="0"/>
    <s v="SAN FRANCISCO"/>
    <x v="0"/>
  </r>
  <r>
    <n v="71"/>
    <d v="2019-04-10T00:00:00"/>
    <x v="10"/>
    <x v="10"/>
    <x v="1"/>
    <s v="CAJA"/>
    <s v="PAGO NOMINA QUINCENA 1 ABRIL 2019"/>
    <s v="TRANSACCIONES DEL DIA 04/10/2019 RECURSOS HUMANOS"/>
    <n v="37.64"/>
    <n v="0"/>
    <s v="SAN FRANCISCO"/>
    <x v="0"/>
  </r>
  <r>
    <n v="71"/>
    <d v="2019-02-09T00:00:00"/>
    <x v="8"/>
    <x v="8"/>
    <x v="1"/>
    <s v="SERVICIOS PERSONALES"/>
    <s v="PAGO NOMINA QUINCENA 1 FEBRERO 2019"/>
    <s v="TRANSACCIONES DEL DIA 02/09/2019 RECURSOS HUMANOS"/>
    <n v="18.420000000000002"/>
    <n v="0"/>
    <s v="SAN FRANCISCO"/>
    <x v="0"/>
  </r>
  <r>
    <n v="71"/>
    <d v="2019-03-09T00:00:00"/>
    <x v="9"/>
    <x v="9"/>
    <x v="1"/>
    <s v="SERVICIOS PERSONALES"/>
    <s v="PAGO NOMINA QUINCENA 1 MARZO 2019"/>
    <s v="TRANSACCIONES DEL DIA 03/09/2019 RECURSOS HUMANOS"/>
    <n v="20.75"/>
    <n v="0"/>
    <s v="SAN FRANCISCO"/>
    <x v="0"/>
  </r>
  <r>
    <n v="71"/>
    <d v="2019-04-10T00:00:00"/>
    <x v="10"/>
    <x v="10"/>
    <x v="1"/>
    <s v="SERVICIOS PERSONALES"/>
    <s v="PAGO NOMINA QUINCENA 1 ABRIL 2019"/>
    <s v="TRANSACCIONES DEL DIA 04/10/2019 RECURSOS HUMANOS"/>
    <n v="21.76"/>
    <n v="0"/>
    <s v="SAN FRANCISCO"/>
    <x v="0"/>
  </r>
  <r>
    <n v="71"/>
    <d v="2019-04-25T00:00:00"/>
    <x v="10"/>
    <x v="10"/>
    <x v="1"/>
    <s v="SERVICIOS PERSONALES"/>
    <s v="PAGO NOMINA QUINCENA 2 ABRIL 2019"/>
    <s v="TRANSACCIONES DEL DIA 04/25/2019 RECURSOS HUMANOS"/>
    <n v="9.89"/>
    <n v="0"/>
    <s v="SAN FRANCISCO"/>
    <x v="0"/>
  </r>
  <r>
    <n v="71"/>
    <d v="2019-06-25T00:00:00"/>
    <x v="2"/>
    <x v="2"/>
    <x v="1"/>
    <s v="SERVICIOS PERSONALES"/>
    <s v="PAGO NOMINA QUINCENA 2 JUNIO 2019"/>
    <s v="TRANSACCIONES DEL DIA 06/25/2019 RECURSOS HUMANOS"/>
    <n v="34.840000000000003"/>
    <n v="0"/>
    <s v="SAN FRANCISCO"/>
    <x v="0"/>
  </r>
  <r>
    <n v="72"/>
    <d v="2019-04-10T00:00:00"/>
    <x v="10"/>
    <x v="10"/>
    <x v="1"/>
    <s v="CAJA"/>
    <s v="PAGO NOMINA QUINCENA 1 ABRIL 2019"/>
    <s v="TRANSACCIONES DEL DIA 04/10/2019 RECURSOS HUMANOS"/>
    <n v="93.66"/>
    <n v="0"/>
    <s v="PLAZA BANCO GENERAL"/>
    <x v="0"/>
  </r>
  <r>
    <n v="72"/>
    <d v="2019-04-25T00:00:00"/>
    <x v="10"/>
    <x v="10"/>
    <x v="1"/>
    <s v="CAJA"/>
    <s v="PAGO NOMINA QUINCENA 2 ABRIL 2019"/>
    <s v="TRANSACCIONES DEL DIA 04/25/2019 RECURSOS HUMANOS"/>
    <n v="63.22"/>
    <n v="0"/>
    <s v="PLAZA BANCO GENERAL"/>
    <x v="0"/>
  </r>
  <r>
    <n v="72"/>
    <d v="2019-02-09T00:00:00"/>
    <x v="8"/>
    <x v="8"/>
    <x v="1"/>
    <s v="SERVICIOS PERSONALES"/>
    <s v="PAGO NOMINA QUINCENA 1 FEBRERO 2019"/>
    <s v="TRANSACCIONES DEL DIA 02/09/2019 RECURSOS HUMANOS"/>
    <n v="51.37"/>
    <n v="0"/>
    <s v="PLAZA BANCO GENERAL"/>
    <x v="0"/>
  </r>
  <r>
    <n v="72"/>
    <d v="2019-02-25T00:00:00"/>
    <x v="8"/>
    <x v="8"/>
    <x v="1"/>
    <s v="SERVICIOS PERSONALES"/>
    <s v="PAGO NOMINA QUINCENA 2 FEBRERO 2019"/>
    <s v="TRANSACCIONES DEL DIA 02/25/2019 RECURSOS HUMANOS"/>
    <n v="28.57"/>
    <n v="0"/>
    <s v="PLAZA BANCO GENERAL"/>
    <x v="0"/>
  </r>
  <r>
    <n v="73"/>
    <d v="2019-03-09T00:00:00"/>
    <x v="9"/>
    <x v="9"/>
    <x v="1"/>
    <s v="ADMINISTRACION DE SUCURSALES"/>
    <s v="PAGO NOMINA QUINCENA 1 MARZO 2019"/>
    <s v="TRANSACCIONES DEL DIA 03/09/2019 RECURSOS HUMANOS"/>
    <n v="41.44"/>
    <n v="0"/>
    <s v="LA CHORRERA - PARQUE 10 DE NOV."/>
    <x v="0"/>
  </r>
  <r>
    <n v="73"/>
    <d v="2019-03-25T00:00:00"/>
    <x v="9"/>
    <x v="9"/>
    <x v="1"/>
    <s v="ADMINISTRACION DE SUCURSALES"/>
    <s v="PAGO NOMINA QUINCENA 2 MARZO 2019"/>
    <s v="TRANSACCIONES DEL DIA 03/25/2019 RECURSOS HUMANOS"/>
    <n v="50.49"/>
    <n v="0"/>
    <s v="LA CHORRERA - PARQUE 10 DE NOV."/>
    <x v="0"/>
  </r>
  <r>
    <n v="73"/>
    <d v="2019-04-10T00:00:00"/>
    <x v="10"/>
    <x v="10"/>
    <x v="1"/>
    <s v="ADMINISTRACION DE SUCURSALES"/>
    <s v="PAGO NOMINA QUINCENA 1 ABRIL 2019"/>
    <s v="TRANSACCIONES DEL DIA 04/10/2019 RECURSOS HUMANOS"/>
    <n v="83.32"/>
    <n v="0"/>
    <s v="LA CHORRERA - PARQUE 10 DE NOV."/>
    <x v="0"/>
  </r>
  <r>
    <n v="73"/>
    <d v="2019-04-25T00:00:00"/>
    <x v="10"/>
    <x v="10"/>
    <x v="1"/>
    <s v="ADMINISTRACION DE SUCURSALES"/>
    <s v="PAGO NOMINA QUINCENA 2 ABRIL 2019"/>
    <s v="TRANSACCIONES DEL DIA 04/25/2019 RECURSOS HUMANOS"/>
    <n v="88.18"/>
    <n v="0"/>
    <s v="LA CHORRERA - PARQUE 10 DE NOV."/>
    <x v="0"/>
  </r>
  <r>
    <n v="73"/>
    <d v="2019-05-10T00:00:00"/>
    <x v="11"/>
    <x v="11"/>
    <x v="1"/>
    <s v="ADMINISTRACION DE SUCURSALES"/>
    <s v="PAGO NOMINA QUINCENA 1 MAYO 2019"/>
    <s v="TRANSACCIONES DEL DIA 05/10/2019 RECURSOS HUMANOS"/>
    <n v="86.68"/>
    <n v="0"/>
    <s v="LA CHORRERA - PARQUE 10 DE NOV."/>
    <x v="0"/>
  </r>
  <r>
    <n v="73"/>
    <d v="2019-06-25T00:00:00"/>
    <x v="2"/>
    <x v="2"/>
    <x v="1"/>
    <s v="ADMINISTRACION DE SUCURSALES"/>
    <s v="PAGO NOMINA QUINCENA 2 JUNIO 2019"/>
    <s v="TRANSACCIONES DEL DIA 06/25/2019 RECURSOS HUMANOS"/>
    <n v="62.72"/>
    <n v="0"/>
    <s v="LA CHORRERA - PARQUE 10 DE NOV."/>
    <x v="0"/>
  </r>
  <r>
    <n v="73"/>
    <d v="2019-07-10T00:00:00"/>
    <x v="6"/>
    <x v="6"/>
    <x v="1"/>
    <s v="ADMINISTRACION DE SUCURSALES"/>
    <s v="PAGO NOMINA QUINCENA 1 JULIO 2019"/>
    <s v="TRANSACCIONES DEL DIA 07/10/2019 RECURSOS HUMANOS"/>
    <n v="57.16"/>
    <n v="0"/>
    <s v="LA CHORRERA - PARQUE 10 DE NOV."/>
    <x v="0"/>
  </r>
  <r>
    <n v="73"/>
    <d v="2019-07-25T00:00:00"/>
    <x v="6"/>
    <x v="6"/>
    <x v="1"/>
    <s v="ADMINISTRACION DE SUCURSALES"/>
    <s v="PAGO NOMINA QUINCENA 2 JULIO 2019"/>
    <s v="TRANSACCIONES DEL DIA 07/25/2019 RECURSOS HUMANOS"/>
    <n v="51.37"/>
    <n v="0"/>
    <s v="LA CHORRERA - PARQUE 10 DE NOV."/>
    <x v="0"/>
  </r>
  <r>
    <n v="73"/>
    <d v="2019-01-10T00:00:00"/>
    <x v="7"/>
    <x v="7"/>
    <x v="1"/>
    <s v="CAJA"/>
    <s v="PAGO NOMINA QUINCENA 1 ENERO 2019"/>
    <s v="TRANSACCIONES DEL DIA 01/10/2019 RECURSOS HUMANOS"/>
    <n v="1342.37"/>
    <n v="0"/>
    <s v="LA CHORRERA - PARQUE 10 DE NOV."/>
    <x v="0"/>
  </r>
  <r>
    <n v="73"/>
    <d v="2019-01-25T00:00:00"/>
    <x v="7"/>
    <x v="7"/>
    <x v="1"/>
    <s v="CAJA"/>
    <s v="PAGO NOMINA QUINCENA 2 ENERO 2019"/>
    <s v="TRANSACCIONES DEL DIA 01/25/2019 RECURSOS HUMANOS"/>
    <n v="1172.44"/>
    <n v="0"/>
    <s v="LA CHORRERA - PARQUE 10 DE NOV."/>
    <x v="0"/>
  </r>
  <r>
    <n v="73"/>
    <d v="2019-02-09T00:00:00"/>
    <x v="8"/>
    <x v="8"/>
    <x v="1"/>
    <s v="CAJA"/>
    <s v="PAGO NOMINA QUINCENA 1 FEBRERO 2019"/>
    <s v="TRANSACCIONES DEL DIA 02/09/2019 RECURSOS HUMANOS"/>
    <n v="725.25"/>
    <n v="0"/>
    <s v="LA CHORRERA - PARQUE 10 DE NOV."/>
    <x v="0"/>
  </r>
  <r>
    <n v="73"/>
    <d v="2019-02-25T00:00:00"/>
    <x v="8"/>
    <x v="8"/>
    <x v="1"/>
    <s v="CAJA"/>
    <s v="PAGO NOMINA QUINCENA 2 FEBRERO 2019"/>
    <s v="TRANSACCIONES DEL DIA 02/25/2019 RECURSOS HUMANOS"/>
    <n v="639.91999999999996"/>
    <n v="0"/>
    <s v="LA CHORRERA - PARQUE 10 DE NOV."/>
    <x v="0"/>
  </r>
  <r>
    <n v="73"/>
    <d v="2019-03-09T00:00:00"/>
    <x v="9"/>
    <x v="9"/>
    <x v="1"/>
    <s v="CAJA"/>
    <s v="PAGO NOMINA QUINCENA 1 MARZO 2019"/>
    <s v="TRANSACCIONES DEL DIA 03/09/2019 RECURSOS HUMANOS"/>
    <n v="827.43"/>
    <n v="0"/>
    <s v="LA CHORRERA - PARQUE 10 DE NOV."/>
    <x v="0"/>
  </r>
  <r>
    <n v="73"/>
    <d v="2019-03-25T00:00:00"/>
    <x v="9"/>
    <x v="9"/>
    <x v="1"/>
    <s v="CAJA"/>
    <s v="PAGO NOMINA QUINCENA 2 MARZO 2019"/>
    <s v="TRANSACCIONES DEL DIA 03/25/2019 RECURSOS HUMANOS"/>
    <n v="562.41"/>
    <n v="0"/>
    <s v="LA CHORRERA - PARQUE 10 DE NOV."/>
    <x v="0"/>
  </r>
  <r>
    <n v="73"/>
    <d v="2019-04-10T00:00:00"/>
    <x v="10"/>
    <x v="10"/>
    <x v="1"/>
    <s v="CAJA"/>
    <s v="PAGO NOMINA QUINCENA 1 ABRIL 2019"/>
    <s v="TRANSACCIONES DEL DIA 04/10/2019 RECURSOS HUMANOS"/>
    <n v="557.19000000000005"/>
    <n v="0"/>
    <s v="LA CHORRERA - PARQUE 10 DE NOV."/>
    <x v="0"/>
  </r>
  <r>
    <n v="73"/>
    <d v="2019-04-25T00:00:00"/>
    <x v="10"/>
    <x v="10"/>
    <x v="1"/>
    <s v="CAJA"/>
    <s v="PAGO NOMINA QUINCENA 2 ABRIL 2019"/>
    <s v="TRANSACCIONES DEL DIA 04/25/2019 RECURSOS HUMANOS"/>
    <n v="539.51"/>
    <n v="0"/>
    <s v="LA CHORRERA - PARQUE 10 DE NOV."/>
    <x v="0"/>
  </r>
  <r>
    <n v="73"/>
    <d v="2019-05-10T00:00:00"/>
    <x v="11"/>
    <x v="11"/>
    <x v="1"/>
    <s v="CAJA"/>
    <s v="PAGO NOMINA QUINCENA 1 MAYO 2019"/>
    <s v="TRANSACCIONES DEL DIA 05/10/2019 RECURSOS HUMANOS"/>
    <n v="671.12"/>
    <n v="0"/>
    <s v="LA CHORRERA - PARQUE 10 DE NOV."/>
    <x v="0"/>
  </r>
  <r>
    <n v="73"/>
    <d v="2019-05-25T00:00:00"/>
    <x v="11"/>
    <x v="11"/>
    <x v="1"/>
    <s v="CAJA"/>
    <s v="PAGO NOMINA QUINCENA 2 MAYO 2019"/>
    <s v="TRANSACCIONES DEL DIA 05/25/2019 RECURSOS HUMANOS"/>
    <n v="980.37"/>
    <n v="0"/>
    <s v="LA CHORRERA - PARQUE 10 DE NOV."/>
    <x v="0"/>
  </r>
  <r>
    <n v="73"/>
    <d v="2019-06-10T00:00:00"/>
    <x v="2"/>
    <x v="2"/>
    <x v="1"/>
    <s v="CAJA"/>
    <s v="PAGO NOMINA QUINCENA 1 JUNIO 2019"/>
    <s v="TRANSACCIONES DEL DIA 06/10/2019 RECURSOS HUMANOS"/>
    <n v="985.64"/>
    <n v="0"/>
    <s v="LA CHORRERA - PARQUE 10 DE NOV."/>
    <x v="0"/>
  </r>
  <r>
    <n v="73"/>
    <d v="2019-06-25T00:00:00"/>
    <x v="2"/>
    <x v="2"/>
    <x v="1"/>
    <s v="CAJA"/>
    <s v="PAGO NOMINA QUINCENA 2 JUNIO 2019"/>
    <s v="TRANSACCIONES DEL DIA 06/25/2019 RECURSOS HUMANOS"/>
    <n v="1352.47"/>
    <n v="0"/>
    <s v="LA CHORRERA - PARQUE 10 DE NOV."/>
    <x v="0"/>
  </r>
  <r>
    <n v="73"/>
    <d v="2019-07-10T00:00:00"/>
    <x v="6"/>
    <x v="6"/>
    <x v="1"/>
    <s v="CAJA"/>
    <s v="PAGO NOMINA QUINCENA 1 JULIO 2019"/>
    <s v="TRANSACCIONES DEL DIA 07/10/2019 RECURSOS HUMANOS"/>
    <n v="828.89"/>
    <n v="0"/>
    <s v="LA CHORRERA - PARQUE 10 DE NOV."/>
    <x v="0"/>
  </r>
  <r>
    <n v="73"/>
    <d v="2019-07-25T00:00:00"/>
    <x v="6"/>
    <x v="6"/>
    <x v="1"/>
    <s v="CAJA"/>
    <s v="PAGO NOMINA QUINCENA 2 JULIO 2019"/>
    <s v="TRANSACCIONES DEL DIA 07/25/2019 RECURSOS HUMANOS"/>
    <n v="834.96"/>
    <n v="0"/>
    <s v="LA CHORRERA - PARQUE 10 DE NOV."/>
    <x v="0"/>
  </r>
  <r>
    <n v="73"/>
    <d v="2019-01-25T00:00:00"/>
    <x v="7"/>
    <x v="7"/>
    <x v="1"/>
    <s v="SERVICIOS PERSONALES"/>
    <s v="PAGO NOMINA QUINCENA 2 ENERO 2019"/>
    <s v="TRANSACCIONES DEL DIA 01/25/2019 RECURSOS HUMANOS"/>
    <n v="57.39"/>
    <n v="0"/>
    <s v="LA CHORRERA - PARQUE 10 DE NOV."/>
    <x v="0"/>
  </r>
  <r>
    <n v="73"/>
    <d v="2019-02-09T00:00:00"/>
    <x v="8"/>
    <x v="8"/>
    <x v="1"/>
    <s v="SERVICIOS PERSONALES"/>
    <s v="PAGO NOMINA QUINCENA 1 FEBRERO 2019"/>
    <s v="TRANSACCIONES DEL DIA 02/09/2019 RECURSOS HUMANOS"/>
    <n v="114.95"/>
    <n v="0"/>
    <s v="LA CHORRERA - PARQUE 10 DE NOV."/>
    <x v="0"/>
  </r>
  <r>
    <n v="73"/>
    <d v="2019-02-25T00:00:00"/>
    <x v="8"/>
    <x v="8"/>
    <x v="1"/>
    <s v="SERVICIOS PERSONALES"/>
    <s v="PAGO NOMINA QUINCENA 2 FEBRERO 2019"/>
    <s v="TRANSACCIONES DEL DIA 02/25/2019 RECURSOS HUMANOS"/>
    <n v="60.58"/>
    <n v="0"/>
    <s v="LA CHORRERA - PARQUE 10 DE NOV."/>
    <x v="0"/>
  </r>
  <r>
    <n v="73"/>
    <d v="2019-03-09T00:00:00"/>
    <x v="9"/>
    <x v="9"/>
    <x v="1"/>
    <s v="SERVICIOS PERSONALES"/>
    <s v="PAGO NOMINA QUINCENA 1 MARZO 2019"/>
    <s v="TRANSACCIONES DEL DIA 03/09/2019 RECURSOS HUMANOS"/>
    <n v="61.2"/>
    <n v="0"/>
    <s v="LA CHORRERA - PARQUE 10 DE NOV."/>
    <x v="0"/>
  </r>
  <r>
    <n v="73"/>
    <d v="2019-03-25T00:00:00"/>
    <x v="9"/>
    <x v="9"/>
    <x v="1"/>
    <s v="SERVICIOS PERSONALES"/>
    <s v="PAGO NOMINA QUINCENA 2 MARZO 2019"/>
    <s v="TRANSACCIONES DEL DIA 03/25/2019 RECURSOS HUMANOS"/>
    <n v="72.62"/>
    <n v="0"/>
    <s v="LA CHORRERA - PARQUE 10 DE NOV."/>
    <x v="0"/>
  </r>
  <r>
    <n v="73"/>
    <d v="2019-04-10T00:00:00"/>
    <x v="10"/>
    <x v="10"/>
    <x v="1"/>
    <s v="SERVICIOS PERSONALES"/>
    <s v="PAGO NOMINA QUINCENA 1 ABRIL 2019"/>
    <s v="TRANSACCIONES DEL DIA 04/10/2019 RECURSOS HUMANOS"/>
    <n v="123.33"/>
    <n v="0"/>
    <s v="LA CHORRERA - PARQUE 10 DE NOV."/>
    <x v="0"/>
  </r>
  <r>
    <n v="73"/>
    <d v="2019-04-25T00:00:00"/>
    <x v="10"/>
    <x v="10"/>
    <x v="1"/>
    <s v="SERVICIOS PERSONALES"/>
    <s v="PAGO NOMINA QUINCENA 2 ABRIL 2019"/>
    <s v="TRANSACCIONES DEL DIA 04/25/2019 RECURSOS HUMANOS"/>
    <n v="130.63999999999999"/>
    <n v="0"/>
    <s v="LA CHORRERA - PARQUE 10 DE NOV."/>
    <x v="0"/>
  </r>
  <r>
    <n v="73"/>
    <d v="2019-05-10T00:00:00"/>
    <x v="11"/>
    <x v="11"/>
    <x v="1"/>
    <s v="SERVICIOS PERSONALES"/>
    <s v="PAGO NOMINA QUINCENA 1 MAYO 2019"/>
    <s v="TRANSACCIONES DEL DIA 05/10/2019 RECURSOS HUMANOS"/>
    <n v="108.19"/>
    <n v="0"/>
    <s v="LA CHORRERA - PARQUE 10 DE NOV."/>
    <x v="0"/>
  </r>
  <r>
    <n v="73"/>
    <d v="2019-05-25T00:00:00"/>
    <x v="11"/>
    <x v="11"/>
    <x v="1"/>
    <s v="SERVICIOS PERSONALES"/>
    <s v="PAGO NOMINA QUINCENA 2 MAYO 2019"/>
    <s v="TRANSACCIONES DEL DIA 05/25/2019 RECURSOS HUMANOS"/>
    <n v="269.23"/>
    <n v="0"/>
    <s v="LA CHORRERA - PARQUE 10 DE NOV."/>
    <x v="0"/>
  </r>
  <r>
    <n v="73"/>
    <d v="2019-06-10T00:00:00"/>
    <x v="2"/>
    <x v="2"/>
    <x v="1"/>
    <s v="SERVICIOS PERSONALES"/>
    <s v="PAGO NOMINA QUINCENA 1 JUNIO 2019"/>
    <s v="TRANSACCIONES DEL DIA 06/10/2019 RECURSOS HUMANOS"/>
    <n v="137.13"/>
    <n v="0"/>
    <s v="LA CHORRERA - PARQUE 10 DE NOV."/>
    <x v="0"/>
  </r>
  <r>
    <n v="73"/>
    <d v="2019-06-25T00:00:00"/>
    <x v="2"/>
    <x v="2"/>
    <x v="1"/>
    <s v="SERVICIOS PERSONALES"/>
    <s v="PAGO NOMINA QUINCENA 2 JUNIO 2019"/>
    <s v="TRANSACCIONES DEL DIA 06/25/2019 RECURSOS HUMANOS"/>
    <n v="275.07"/>
    <n v="0"/>
    <s v="LA CHORRERA - PARQUE 10 DE NOV."/>
    <x v="0"/>
  </r>
  <r>
    <n v="73"/>
    <d v="2019-07-10T00:00:00"/>
    <x v="6"/>
    <x v="6"/>
    <x v="1"/>
    <s v="SERVICIOS PERSONALES"/>
    <s v="PAGO NOMINA QUINCENA 1 JULIO 2019"/>
    <s v="TRANSACCIONES DEL DIA 07/10/2019 RECURSOS HUMANOS"/>
    <n v="117.15"/>
    <n v="0"/>
    <s v="LA CHORRERA - PARQUE 10 DE NOV."/>
    <x v="0"/>
  </r>
  <r>
    <n v="73"/>
    <d v="2019-07-25T00:00:00"/>
    <x v="6"/>
    <x v="6"/>
    <x v="1"/>
    <s v="SERVICIOS PERSONALES"/>
    <s v="PAGO NOMINA QUINCENA 2 JULIO 2019"/>
    <s v="TRANSACCIONES DEL DIA 07/25/2019 RECURSOS HUMANOS"/>
    <n v="410.35"/>
    <n v="0"/>
    <s v="LA CHORRERA - PARQUE 10 DE NOV."/>
    <x v="0"/>
  </r>
  <r>
    <n v="74"/>
    <d v="2019-01-25T00:00:00"/>
    <x v="7"/>
    <x v="7"/>
    <x v="1"/>
    <s v="CAJA"/>
    <s v="PAGO NOMINA QUINCENA 2 ENERO 2019"/>
    <s v="TRANSACCIONES DEL DIA 01/25/2019 RECURSOS HUMANOS"/>
    <n v="27.34"/>
    <n v="0"/>
    <s v="COSTA DEL ESTE - CENTENARIO"/>
    <x v="0"/>
  </r>
  <r>
    <n v="74"/>
    <d v="2019-03-25T00:00:00"/>
    <x v="9"/>
    <x v="9"/>
    <x v="1"/>
    <s v="SERVICIOS PERSONALES"/>
    <s v="PAGO NOMINA QUINCENA 2 MARZO 2019"/>
    <s v="TRANSACCIONES DEL DIA 03/25/2019 RECURSOS HUMANOS"/>
    <n v="26.83"/>
    <n v="0"/>
    <s v="COSTA DEL ESTE - CENTENARIO"/>
    <x v="0"/>
  </r>
  <r>
    <n v="74"/>
    <d v="2019-05-25T00:00:00"/>
    <x v="11"/>
    <x v="11"/>
    <x v="1"/>
    <s v="SERVICIOS PERSONALES"/>
    <s v="PAGO NOMINA QUINCENA 2 MAYO 2019"/>
    <s v="TRANSACCIONES DEL DIA 05/25/2019 RECURSOS HUMANOS"/>
    <n v="19.329999999999998"/>
    <n v="0"/>
    <s v="COSTA DEL ESTE - CENTENARIO"/>
    <x v="0"/>
  </r>
  <r>
    <n v="76"/>
    <d v="2019-03-09T00:00:00"/>
    <x v="9"/>
    <x v="9"/>
    <x v="1"/>
    <s v="CAJA"/>
    <s v="PAGO NOMINA QUINCENA 1 MARZO 2019"/>
    <s v="TRANSACCIONES DEL DIA 03/09/2019 RECURSOS HUMANOS"/>
    <n v="24.81"/>
    <n v="0"/>
    <s v="CLAYTON"/>
    <x v="0"/>
  </r>
  <r>
    <n v="76"/>
    <d v="2019-04-10T00:00:00"/>
    <x v="10"/>
    <x v="10"/>
    <x v="1"/>
    <s v="CAJA"/>
    <s v="PAGO NOMINA QUINCENA 1 ABRIL 2019"/>
    <s v="TRANSACCIONES DEL DIA 04/10/2019 RECURSOS HUMANOS"/>
    <n v="39.01"/>
    <n v="0"/>
    <s v="CLAYTON"/>
    <x v="0"/>
  </r>
  <r>
    <n v="76"/>
    <d v="2019-04-25T00:00:00"/>
    <x v="10"/>
    <x v="10"/>
    <x v="1"/>
    <s v="CAJA"/>
    <s v="PAGO NOMINA QUINCENA 2 ABRIL 2019"/>
    <s v="TRANSACCIONES DEL DIA 04/25/2019 RECURSOS HUMANOS"/>
    <n v="45.98"/>
    <n v="0"/>
    <s v="CLAYTON"/>
    <x v="0"/>
  </r>
  <r>
    <n v="76"/>
    <d v="2019-05-10T00:00:00"/>
    <x v="11"/>
    <x v="11"/>
    <x v="1"/>
    <s v="SERVICIOS PERSONALES"/>
    <s v="PAGO NOMINA QUINCENA 1 MAYO 2019"/>
    <s v="TRANSACCIONES DEL DIA 05/10/2019 RECURSOS HUMANOS"/>
    <n v="9.67"/>
    <n v="0"/>
    <s v="CLAYTON"/>
    <x v="0"/>
  </r>
  <r>
    <n v="77"/>
    <d v="2019-01-10T00:00:00"/>
    <x v="7"/>
    <x v="7"/>
    <x v="1"/>
    <s v="CAJA"/>
    <s v="PAGO NOMINA QUINCENA 1 ENERO 2019"/>
    <s v="TRANSACCIONES DEL DIA 01/10/2019 RECURSOS HUMANOS"/>
    <n v="17.62"/>
    <n v="0"/>
    <s v="MARBELLA"/>
    <x v="0"/>
  </r>
  <r>
    <n v="77"/>
    <d v="2019-01-25T00:00:00"/>
    <x v="7"/>
    <x v="7"/>
    <x v="1"/>
    <s v="CAJA"/>
    <s v="PAGO NOMINA QUINCENA 2 ENERO 2019"/>
    <s v="TRANSACCIONES DEL DIA 01/25/2019 RECURSOS HUMANOS"/>
    <n v="103.86"/>
    <n v="0"/>
    <s v="MARBELLA"/>
    <x v="0"/>
  </r>
  <r>
    <n v="77"/>
    <d v="2019-04-10T00:00:00"/>
    <x v="10"/>
    <x v="10"/>
    <x v="1"/>
    <s v="CAJA"/>
    <s v="PAGO NOMINA QUINCENA 1 ABRIL 2019"/>
    <s v="TRANSACCIONES DEL DIA 04/10/2019 RECURSOS HUMANOS"/>
    <n v="166.93"/>
    <n v="0"/>
    <s v="MARBELLA"/>
    <x v="0"/>
  </r>
  <r>
    <n v="77"/>
    <d v="2019-04-25T00:00:00"/>
    <x v="10"/>
    <x v="10"/>
    <x v="1"/>
    <s v="CAJA"/>
    <s v="PAGO NOMINA QUINCENA 2 ABRIL 2019"/>
    <s v="TRANSACCIONES DEL DIA 04/25/2019 RECURSOS HUMANOS"/>
    <n v="83.16"/>
    <n v="0"/>
    <s v="MARBELLA"/>
    <x v="0"/>
  </r>
  <r>
    <n v="77"/>
    <d v="2019-05-10T00:00:00"/>
    <x v="11"/>
    <x v="11"/>
    <x v="1"/>
    <s v="CAJA"/>
    <s v="PAGO NOMINA QUINCENA 1 MAYO 2019"/>
    <s v="TRANSACCIONES DEL DIA 05/10/2019 RECURSOS HUMANOS"/>
    <n v="10.050000000000001"/>
    <n v="0"/>
    <s v="MARBELLA"/>
    <x v="0"/>
  </r>
  <r>
    <n v="78"/>
    <d v="2019-03-25T00:00:00"/>
    <x v="9"/>
    <x v="9"/>
    <x v="1"/>
    <s v="ADMINISTRACION DE SUCURSALES"/>
    <s v="PAGO NOMINA QUINCENA 2 MARZO 2019"/>
    <s v="TRANSACCIONES DEL DIA 03/25/2019 RECURSOS HUMANOS"/>
    <n v="29.34"/>
    <n v="0"/>
    <s v="PLAZA CAROLINA"/>
    <x v="0"/>
  </r>
  <r>
    <n v="78"/>
    <d v="2019-04-10T00:00:00"/>
    <x v="10"/>
    <x v="10"/>
    <x v="1"/>
    <s v="CAJA"/>
    <s v="PAGO NOMINA QUINCENA 1 ABRIL 2019"/>
    <s v="TRANSACCIONES DEL DIA 04/10/2019 RECURSOS HUMANOS"/>
    <n v="45.5"/>
    <n v="0"/>
    <s v="PLAZA CAROLINA"/>
    <x v="0"/>
  </r>
  <r>
    <n v="78"/>
    <d v="2019-04-25T00:00:00"/>
    <x v="10"/>
    <x v="10"/>
    <x v="1"/>
    <s v="CAJA"/>
    <s v="PAGO NOMINA QUINCENA 2 ABRIL 2019"/>
    <s v="TRANSACCIONES DEL DIA 04/25/2019 RECURSOS HUMANOS"/>
    <n v="13.77"/>
    <n v="0"/>
    <s v="PLAZA CAROLINA"/>
    <x v="0"/>
  </r>
  <r>
    <n v="78"/>
    <d v="2019-07-10T00:00:00"/>
    <x v="6"/>
    <x v="6"/>
    <x v="1"/>
    <s v="CAJA"/>
    <s v="PAGO NOMINA QUINCENA 1 JULIO 2019"/>
    <s v="TRANSACCIONES DEL DIA 07/10/2019 RECURSOS HUMANOS"/>
    <n v="28.02"/>
    <n v="0"/>
    <s v="PLAZA CAROLINA"/>
    <x v="0"/>
  </r>
  <r>
    <n v="78"/>
    <d v="2019-07-10T00:00:00"/>
    <x v="6"/>
    <x v="6"/>
    <x v="1"/>
    <s v="SERVICIOS PERSONALES"/>
    <s v="PAGO NOMINA QUINCENA 1 JULIO 2019"/>
    <s v="TRANSACCIONES DEL DIA 07/10/2019 RECURSOS HUMANOS"/>
    <n v="23.72"/>
    <n v="0"/>
    <s v="PLAZA CAROLINA"/>
    <x v="0"/>
  </r>
  <r>
    <n v="79"/>
    <d v="2019-01-25T00:00:00"/>
    <x v="7"/>
    <x v="7"/>
    <x v="1"/>
    <s v="CAJA"/>
    <s v="PAGO NOMINA QUINCENA 2 ENERO 2019"/>
    <s v="TRANSACCIONES DEL DIA 01/25/2019 RECURSOS HUMANOS"/>
    <n v="23.89"/>
    <n v="0"/>
    <s v="PLAZA CORDOBA"/>
    <x v="0"/>
  </r>
  <r>
    <n v="79"/>
    <d v="2019-05-25T00:00:00"/>
    <x v="11"/>
    <x v="11"/>
    <x v="1"/>
    <s v="CAJA"/>
    <s v="PAGO NOMINA QUINCENA 2 MAYO 2019"/>
    <s v="TRANSACCIONES DEL DIA 05/25/2019 RECURSOS HUMANOS"/>
    <n v="25.31"/>
    <n v="0"/>
    <s v="PLAZA CORDOBA"/>
    <x v="0"/>
  </r>
  <r>
    <n v="79"/>
    <d v="2019-07-25T00:00:00"/>
    <x v="6"/>
    <x v="6"/>
    <x v="1"/>
    <s v="CAJA"/>
    <s v="PAGO NOMINA QUINCENA 2 JULIO 2019"/>
    <s v="TRANSACCIONES DEL DIA 07/25/2019 RECURSOS HUMANOS"/>
    <n v="14.35"/>
    <n v="0"/>
    <s v="PLAZA CORDOBA"/>
    <x v="0"/>
  </r>
  <r>
    <n v="80"/>
    <d v="2019-01-10T00:00:00"/>
    <x v="7"/>
    <x v="7"/>
    <x v="1"/>
    <s v="CAJA"/>
    <s v="PAGO NOMINA QUINCENA 1 ENERO 2019"/>
    <s v="TRANSACCIONES DEL DIA 01/10/2019 RECURSOS HUMANOS"/>
    <n v="254.22"/>
    <n v="0"/>
    <s v="VIA SIMON BOLIVAR"/>
    <x v="0"/>
  </r>
  <r>
    <n v="80"/>
    <d v="2019-01-25T00:00:00"/>
    <x v="7"/>
    <x v="7"/>
    <x v="1"/>
    <s v="CAJA"/>
    <s v="PAGO NOMINA QUINCENA 2 ENERO 2019"/>
    <s v="TRANSACCIONES DEL DIA 01/25/2019 RECURSOS HUMANOS"/>
    <n v="134.93"/>
    <n v="0"/>
    <s v="VIA SIMON BOLIVAR"/>
    <x v="0"/>
  </r>
  <r>
    <n v="80"/>
    <d v="2019-02-09T00:00:00"/>
    <x v="8"/>
    <x v="8"/>
    <x v="1"/>
    <s v="CAJA"/>
    <s v="PAGO NOMINA QUINCENA 1 FEBRERO 2019"/>
    <s v="TRANSACCIONES DEL DIA 02/09/2019 RECURSOS HUMANOS"/>
    <n v="85.49"/>
    <n v="0"/>
    <s v="VIA SIMON BOLIVAR"/>
    <x v="0"/>
  </r>
  <r>
    <n v="80"/>
    <d v="2019-02-25T00:00:00"/>
    <x v="8"/>
    <x v="8"/>
    <x v="1"/>
    <s v="CAJA"/>
    <s v="PAGO NOMINA QUINCENA 2 FEBRERO 2019"/>
    <s v="TRANSACCIONES DEL DIA 02/25/2019 RECURSOS HUMANOS"/>
    <n v="101.38"/>
    <n v="0"/>
    <s v="VIA SIMON BOLIVAR"/>
    <x v="0"/>
  </r>
  <r>
    <n v="80"/>
    <d v="2019-03-09T00:00:00"/>
    <x v="9"/>
    <x v="9"/>
    <x v="1"/>
    <s v="CAJA"/>
    <s v="PAGO NOMINA QUINCENA 1 MARZO 2019"/>
    <s v="TRANSACCIONES DEL DIA 03/09/2019 RECURSOS HUMANOS"/>
    <n v="105.88"/>
    <n v="0"/>
    <s v="VIA SIMON BOLIVAR"/>
    <x v="0"/>
  </r>
  <r>
    <n v="80"/>
    <d v="2019-03-25T00:00:00"/>
    <x v="9"/>
    <x v="9"/>
    <x v="1"/>
    <s v="CAJA"/>
    <s v="PAGO NOMINA QUINCENA 2 MARZO 2019"/>
    <s v="TRANSACCIONES DEL DIA 03/25/2019 RECURSOS HUMANOS"/>
    <n v="105.12"/>
    <n v="0"/>
    <s v="VIA SIMON BOLIVAR"/>
    <x v="0"/>
  </r>
  <r>
    <n v="80"/>
    <d v="2019-04-10T00:00:00"/>
    <x v="10"/>
    <x v="10"/>
    <x v="1"/>
    <s v="CAJA"/>
    <s v="PAGO NOMINA QUINCENA 1 ABRIL 2019"/>
    <s v="TRANSACCIONES DEL DIA 04/10/2019 RECURSOS HUMANOS"/>
    <n v="229.69"/>
    <n v="0"/>
    <s v="VIA SIMON BOLIVAR"/>
    <x v="0"/>
  </r>
  <r>
    <n v="80"/>
    <d v="2019-04-25T00:00:00"/>
    <x v="10"/>
    <x v="10"/>
    <x v="1"/>
    <s v="CAJA"/>
    <s v="PAGO NOMINA QUINCENA 2 ABRIL 2019"/>
    <s v="TRANSACCIONES DEL DIA 04/25/2019 RECURSOS HUMANOS"/>
    <n v="82.01"/>
    <n v="0"/>
    <s v="VIA SIMON BOLIVAR"/>
    <x v="0"/>
  </r>
  <r>
    <n v="80"/>
    <d v="2019-05-10T00:00:00"/>
    <x v="11"/>
    <x v="11"/>
    <x v="1"/>
    <s v="CAJA"/>
    <s v="PAGO NOMINA QUINCENA 1 MAYO 2019"/>
    <s v="TRANSACCIONES DEL DIA 05/10/2019 RECURSOS HUMANOS"/>
    <n v="132.81"/>
    <n v="0"/>
    <s v="VIA SIMON BOLIVAR"/>
    <x v="0"/>
  </r>
  <r>
    <n v="80"/>
    <d v="2019-05-25T00:00:00"/>
    <x v="11"/>
    <x v="11"/>
    <x v="1"/>
    <s v="CAJA"/>
    <s v="PAGO NOMINA QUINCENA 2 MAYO 2019"/>
    <s v="TRANSACCIONES DEL DIA 05/25/2019 RECURSOS HUMANOS"/>
    <n v="159.69999999999999"/>
    <n v="0"/>
    <s v="VIA SIMON BOLIVAR"/>
    <x v="0"/>
  </r>
  <r>
    <n v="80"/>
    <d v="2019-06-10T00:00:00"/>
    <x v="2"/>
    <x v="2"/>
    <x v="1"/>
    <s v="CAJA"/>
    <s v="PAGO NOMINA QUINCENA 1 JUNIO 2019"/>
    <s v="TRANSACCIONES DEL DIA 06/10/2019 RECURSOS HUMANOS"/>
    <n v="140"/>
    <n v="0"/>
    <s v="VIA SIMON BOLIVAR"/>
    <x v="0"/>
  </r>
  <r>
    <n v="80"/>
    <d v="2019-06-25T00:00:00"/>
    <x v="2"/>
    <x v="2"/>
    <x v="1"/>
    <s v="CAJA"/>
    <s v="PAGO NOMINA QUINCENA 2 JUNIO 2019"/>
    <s v="TRANSACCIONES DEL DIA 06/25/2019 RECURSOS HUMANOS"/>
    <n v="149.97999999999999"/>
    <n v="0"/>
    <s v="VIA SIMON BOLIVAR"/>
    <x v="0"/>
  </r>
  <r>
    <n v="80"/>
    <d v="2019-07-10T00:00:00"/>
    <x v="6"/>
    <x v="6"/>
    <x v="1"/>
    <s v="CAJA"/>
    <s v="PAGO NOMINA QUINCENA 1 JULIO 2019"/>
    <s v="TRANSACCIONES DEL DIA 07/10/2019 RECURSOS HUMANOS"/>
    <n v="121.62"/>
    <n v="0"/>
    <s v="VIA SIMON BOLIVAR"/>
    <x v="0"/>
  </r>
  <r>
    <n v="80"/>
    <d v="2019-07-25T00:00:00"/>
    <x v="6"/>
    <x v="6"/>
    <x v="1"/>
    <s v="CAJA"/>
    <s v="PAGO NOMINA QUINCENA 2 JULIO 2019"/>
    <s v="TRANSACCIONES DEL DIA 07/25/2019 RECURSOS HUMANOS"/>
    <n v="83.18"/>
    <n v="0"/>
    <s v="VIA SIMON BOLIVAR"/>
    <x v="0"/>
  </r>
  <r>
    <n v="89"/>
    <d v="2019-02-09T00:00:00"/>
    <x v="8"/>
    <x v="8"/>
    <x v="1"/>
    <s v="ADMINISTRACION DE SUCURSALES"/>
    <s v="PAGO NOMINA QUINCENA 1 FEBRERO 2019"/>
    <s v="TRANSACCIONES DEL DIA 02/09/2019 RECURSOS HUMANOS"/>
    <n v="42.78"/>
    <n v="0"/>
    <s v="JUSTO AROSEMENA"/>
    <x v="0"/>
  </r>
  <r>
    <n v="89"/>
    <d v="2019-01-25T00:00:00"/>
    <x v="7"/>
    <x v="7"/>
    <x v="1"/>
    <s v="CAJA"/>
    <s v="PAGO NOMINA QUINCENA 2 ENERO 2019"/>
    <s v="TRANSACCIONES DEL DIA 01/25/2019 RECURSOS HUMANOS"/>
    <n v="87.46"/>
    <n v="0"/>
    <s v="JUSTO AROSEMENA"/>
    <x v="0"/>
  </r>
  <r>
    <n v="91"/>
    <d v="2019-04-25T00:00:00"/>
    <x v="10"/>
    <x v="10"/>
    <x v="1"/>
    <s v="HIPOTECAS"/>
    <s v="PAGO NOMINA QUINCENA 2 ABRIL 2019"/>
    <s v="TRANSACCIONES DEL DIA 04/25/2019 RECURSOS HUMANOS"/>
    <n v="13.02"/>
    <n v="0"/>
    <s v="NEGOCIOS"/>
    <x v="0"/>
  </r>
  <r>
    <n v="91"/>
    <d v="2019-05-10T00:00:00"/>
    <x v="11"/>
    <x v="11"/>
    <x v="1"/>
    <s v="HIPOTECAS"/>
    <s v="PAGO NOMINA QUINCENA 1 MAYO 2019"/>
    <s v="TRANSACCIONES DEL DIA 05/10/2019 RECURSOS HUMANOS"/>
    <n v="38.590000000000003"/>
    <n v="0"/>
    <s v="NEGOCIOS"/>
    <x v="0"/>
  </r>
  <r>
    <n v="91"/>
    <d v="2019-01-10T00:00:00"/>
    <x v="7"/>
    <x v="7"/>
    <x v="1"/>
    <s v="GESTION HIPOTECARIA"/>
    <s v="PAGO NOMINA QUINCENA 1 ENERO 2019"/>
    <s v="TRANSACCIONES DEL DIA 01/10/2019 RECURSOS HUMANOS"/>
    <n v="68.19"/>
    <n v="0"/>
    <s v="NEGOCIOS"/>
    <x v="0"/>
  </r>
  <r>
    <n v="91"/>
    <d v="2019-01-25T00:00:00"/>
    <x v="7"/>
    <x v="7"/>
    <x v="1"/>
    <s v="GESTION HIPOTECARIA"/>
    <s v="PAGO NOMINA QUINCENA 2 ENERO 2019"/>
    <s v="TRANSACCIONES DEL DIA 01/25/2019 RECURSOS HUMANOS"/>
    <n v="105.16"/>
    <n v="0"/>
    <s v="NEGOCIOS"/>
    <x v="0"/>
  </r>
  <r>
    <n v="91"/>
    <d v="2019-02-09T00:00:00"/>
    <x v="8"/>
    <x v="8"/>
    <x v="1"/>
    <s v="GESTION HIPOTECARIA"/>
    <s v="PAGO NOMINA QUINCENA 1 FEBRERO 2019"/>
    <s v="TRANSACCIONES DEL DIA 02/09/2019 RECURSOS HUMANOS"/>
    <n v="318.22000000000003"/>
    <n v="0"/>
    <s v="NEGOCIOS"/>
    <x v="0"/>
  </r>
  <r>
    <n v="91"/>
    <d v="2019-03-09T00:00:00"/>
    <x v="9"/>
    <x v="9"/>
    <x v="1"/>
    <s v="GESTION HIPOTECARIA"/>
    <s v="PAGO NOMINA QUINCENA 1 MARZO 2019"/>
    <s v="TRANSACCIONES DEL DIA 03/09/2019 RECURSOS HUMANOS"/>
    <n v="259.77"/>
    <n v="0"/>
    <s v="NEGOCIOS"/>
    <x v="0"/>
  </r>
  <r>
    <n v="91"/>
    <d v="2019-03-25T00:00:00"/>
    <x v="9"/>
    <x v="9"/>
    <x v="1"/>
    <s v="GESTION HIPOTECARIA"/>
    <s v="PAGO NOMINA QUINCENA 2 MARZO 2019"/>
    <s v="TRANSACCIONES DEL DIA 03/25/2019 RECURSOS HUMANOS"/>
    <n v="1189.81"/>
    <n v="0"/>
    <s v="NEGOCIOS"/>
    <x v="0"/>
  </r>
  <r>
    <n v="91"/>
    <d v="2019-04-25T00:00:00"/>
    <x v="10"/>
    <x v="10"/>
    <x v="1"/>
    <s v="GESTION HIPOTECARIA"/>
    <s v="PAGO NOMINA QUINCENA 2 ABRIL 2019"/>
    <s v="TRANSACCIONES DEL DIA 04/25/2019 RECURSOS HUMANOS"/>
    <n v="518.6"/>
    <n v="0"/>
    <s v="NEGOCIOS"/>
    <x v="0"/>
  </r>
  <r>
    <n v="91"/>
    <d v="2019-05-10T00:00:00"/>
    <x v="11"/>
    <x v="11"/>
    <x v="1"/>
    <s v="GESTION HIPOTECARIA"/>
    <s v="PAGO NOMINA QUINCENA 1 MAYO 2019"/>
    <s v="TRANSACCIONES DEL DIA 05/10/2019 RECURSOS HUMANOS"/>
    <n v="542.38"/>
    <n v="0"/>
    <s v="NEGOCIOS"/>
    <x v="0"/>
  </r>
  <r>
    <n v="91"/>
    <d v="2019-05-25T00:00:00"/>
    <x v="11"/>
    <x v="11"/>
    <x v="1"/>
    <s v="GESTION HIPOTECARIA"/>
    <s v="PAGO NOMINA QUINCENA 2 MAYO 2019"/>
    <s v="TRANSACCIONES DEL DIA 05/25/2019 RECURSOS HUMANOS"/>
    <n v="328.77"/>
    <n v="0"/>
    <s v="NEGOCIOS"/>
    <x v="0"/>
  </r>
  <r>
    <n v="91"/>
    <d v="2019-06-10T00:00:00"/>
    <x v="2"/>
    <x v="2"/>
    <x v="1"/>
    <s v="GESTION HIPOTECARIA"/>
    <s v="PAGO NOMINA QUINCENA 1 JUNIO 2019"/>
    <s v="TRANSACCIONES DEL DIA 06/10/2019 RECURSOS HUMANOS"/>
    <n v="312.97000000000003"/>
    <n v="0"/>
    <s v="NEGOCIOS"/>
    <x v="0"/>
  </r>
  <r>
    <n v="91"/>
    <d v="2019-06-25T00:00:00"/>
    <x v="2"/>
    <x v="2"/>
    <x v="1"/>
    <s v="GESTION HIPOTECARIA"/>
    <s v="PAGO NOMINA QUINCENA 2 JUNIO 2019"/>
    <s v="TRANSACCIONES DEL DIA 06/25/2019 RECURSOS HUMANOS"/>
    <n v="683.57"/>
    <n v="0"/>
    <s v="NEGOCIOS"/>
    <x v="0"/>
  </r>
  <r>
    <n v="91"/>
    <d v="2019-07-10T00:00:00"/>
    <x v="6"/>
    <x v="6"/>
    <x v="1"/>
    <s v="GESTION HIPOTECARIA"/>
    <s v="PAGO NOMINA QUINCENA 1 JULIO 2019"/>
    <s v="TRANSACCIONES DEL DIA 07/10/2019 RECURSOS HUMANOS"/>
    <n v="254.94"/>
    <n v="0"/>
    <s v="NEGOCIOS"/>
    <x v="0"/>
  </r>
  <r>
    <n v="91"/>
    <d v="2019-07-25T00:00:00"/>
    <x v="6"/>
    <x v="6"/>
    <x v="1"/>
    <s v="GESTION HIPOTECARIA"/>
    <s v="PAGO NOMINA QUINCENA 2 JULIO 2019"/>
    <s v="TRANSACCIONES DEL DIA 07/25/2019 RECURSOS HUMANOS"/>
    <n v="249.64"/>
    <n v="0"/>
    <s v="NEGOCIOS"/>
    <x v="0"/>
  </r>
  <r>
    <n v="91"/>
    <d v="2019-05-10T00:00:00"/>
    <x v="11"/>
    <x v="11"/>
    <x v="1"/>
    <s v="BANCA DE CONSUMO"/>
    <s v="PAGO NOMINA QUINCENA 1 MAYO 2019"/>
    <s v="TRANSACCIONES DEL DIA 05/10/2019 RECURSOS HUMANOS"/>
    <n v="344.62"/>
    <n v="0"/>
    <s v="NEGOCIOS"/>
    <x v="0"/>
  </r>
  <r>
    <n v="91"/>
    <d v="2019-01-25T00:00:00"/>
    <x v="7"/>
    <x v="7"/>
    <x v="1"/>
    <s v="CANALES DE DISTRIBUCION"/>
    <s v="PAGO NOMINA QUINCENA 2 ENERO 2019"/>
    <s v="TRANSACCIONES DEL DIA 01/25/2019 RECURSOS HUMANOS"/>
    <n v="616.58000000000004"/>
    <n v="0"/>
    <s v="NEGOCIOS"/>
    <x v="0"/>
  </r>
  <r>
    <n v="91"/>
    <d v="2019-02-09T00:00:00"/>
    <x v="8"/>
    <x v="8"/>
    <x v="1"/>
    <s v="CANALES DE DISTRIBUCION"/>
    <s v="PAGO NOMINA QUINCENA 1 FEBRERO 2019"/>
    <s v="TRANSACCIONES DEL DIA 02/09/2019 RECURSOS HUMANOS"/>
    <n v="111.49"/>
    <n v="0"/>
    <s v="NEGOCIOS"/>
    <x v="0"/>
  </r>
  <r>
    <n v="91"/>
    <d v="2019-03-25T00:00:00"/>
    <x v="9"/>
    <x v="9"/>
    <x v="1"/>
    <s v="CANALES DE DISTRIBUCION"/>
    <s v="PAGO NOMINA QUINCENA 2 MARZO 2019"/>
    <s v="TRANSACCIONES DEL DIA 03/25/2019 RECURSOS HUMANOS"/>
    <n v="7.31"/>
    <n v="0"/>
    <s v="NEGOCIOS"/>
    <x v="0"/>
  </r>
  <r>
    <n v="91"/>
    <d v="2019-04-10T00:00:00"/>
    <x v="10"/>
    <x v="10"/>
    <x v="1"/>
    <s v="CANALES DE DISTRIBUCION"/>
    <s v="PAGO NOMINA QUINCENA 1 ABRIL 2019"/>
    <s v="TRANSACCIONES DEL DIA 04/10/2019 RECURSOS HUMANOS"/>
    <n v="767.82"/>
    <n v="0"/>
    <s v="NEGOCIOS"/>
    <x v="0"/>
  </r>
  <r>
    <n v="91"/>
    <d v="2019-04-25T00:00:00"/>
    <x v="10"/>
    <x v="10"/>
    <x v="1"/>
    <s v="CANALES DE DISTRIBUCION"/>
    <s v="PAGO NOMINA QUINCENA 2 ABRIL 2019"/>
    <s v="TRANSACCIONES DEL DIA 04/25/2019 RECURSOS HUMANOS"/>
    <n v="10767.85"/>
    <n v="0"/>
    <s v="NEGOCIOS"/>
    <x v="0"/>
  </r>
  <r>
    <n v="91"/>
    <d v="2019-04-29T00:00:00"/>
    <x v="10"/>
    <x v="10"/>
    <x v="1"/>
    <s v="CANALES DE DISTRIBUCION"/>
    <s v="PLANILLAS DE LIQUIDACIONES ABR 2019"/>
    <s v="TRANSACCIONES DEL DIA 04/29/2019 RECURSOS HUMANOS"/>
    <n v="691.7"/>
    <n v="0"/>
    <s v="NEGOCIOS"/>
    <x v="0"/>
  </r>
  <r>
    <n v="91"/>
    <d v="2019-05-10T00:00:00"/>
    <x v="11"/>
    <x v="11"/>
    <x v="1"/>
    <s v="CANALES DE DISTRIBUCION"/>
    <s v="PAGO NOMINA QUINCENA 1 MAYO 2019"/>
    <s v="TRANSACCIONES DEL DIA 05/10/2019 RECURSOS HUMANOS"/>
    <n v="2484.4899999999998"/>
    <n v="0"/>
    <s v="NEGOCIOS"/>
    <x v="0"/>
  </r>
  <r>
    <n v="91"/>
    <d v="2019-06-25T00:00:00"/>
    <x v="2"/>
    <x v="2"/>
    <x v="1"/>
    <s v="CANALES DE DISTRIBUCION"/>
    <s v="PAGO NOMINA QUINCENA 2 JUNIO 2019"/>
    <s v="TRANSACCIONES DEL DIA 06/25/2019 RECURSOS HUMANOS"/>
    <n v="519.55999999999995"/>
    <n v="0"/>
    <s v="NEGOCIOS"/>
    <x v="0"/>
  </r>
  <r>
    <n v="91"/>
    <d v="2019-07-10T00:00:00"/>
    <x v="6"/>
    <x v="6"/>
    <x v="1"/>
    <s v="CANALES DE DISTRIBUCION"/>
    <s v="PAGO NOMINA QUINCENA 1 JULIO 2019"/>
    <s v="TRANSACCIONES DEL DIA 07/10/2019 RECURSOS HUMANOS"/>
    <n v="25.14"/>
    <n v="0"/>
    <s v="NEGOCIOS"/>
    <x v="0"/>
  </r>
  <r>
    <n v="91"/>
    <d v="2019-07-25T00:00:00"/>
    <x v="6"/>
    <x v="6"/>
    <x v="1"/>
    <s v="CANALES DE DISTRIBUCION"/>
    <s v="PAGO NOMINA QUINCENA 2 JULIO 2019"/>
    <s v="TRANSACCIONES DEL DIA 07/25/2019 RECURSOS HUMANOS"/>
    <n v="1499.58"/>
    <n v="0"/>
    <s v="NEGOCIOS"/>
    <x v="0"/>
  </r>
  <r>
    <n v="91"/>
    <d v="2019-01-10T00:00:00"/>
    <x v="7"/>
    <x v="7"/>
    <x v="1"/>
    <s v="CENTRO DE TARJETAS"/>
    <s v="PAGO NOMINA QUINCENA 1 ENERO 2019"/>
    <s v="TRANSACCIONES DEL DIA 01/10/2019 RECURSOS HUMANOS"/>
    <n v="273.02999999999997"/>
    <n v="0"/>
    <s v="NEGOCIOS"/>
    <x v="0"/>
  </r>
  <r>
    <n v="91"/>
    <d v="2019-01-25T00:00:00"/>
    <x v="7"/>
    <x v="7"/>
    <x v="1"/>
    <s v="CENTRO DE TARJETAS"/>
    <s v="PAGO NOMINA QUINCENA 2 ENERO 2019"/>
    <s v="TRANSACCIONES DEL DIA 01/25/2019 RECURSOS HUMANOS"/>
    <n v="26.43"/>
    <n v="0"/>
    <s v="NEGOCIOS"/>
    <x v="0"/>
  </r>
  <r>
    <n v="91"/>
    <d v="2019-02-09T00:00:00"/>
    <x v="8"/>
    <x v="8"/>
    <x v="1"/>
    <s v="CENTRO DE TARJETAS"/>
    <s v="PAGO NOMINA QUINCENA 1 FEBRERO 2019"/>
    <s v="TRANSACCIONES DEL DIA 02/09/2019 RECURSOS HUMANOS"/>
    <n v="51.85"/>
    <n v="0"/>
    <s v="NEGOCIOS"/>
    <x v="0"/>
  </r>
  <r>
    <n v="91"/>
    <d v="2019-02-25T00:00:00"/>
    <x v="8"/>
    <x v="8"/>
    <x v="1"/>
    <s v="CENTRO DE TARJETAS"/>
    <s v="PAGO NOMINA QUINCENA 2 FEBRERO 2019"/>
    <s v="TRANSACCIONES DEL DIA 02/25/2019 RECURSOS HUMANOS"/>
    <n v="90.45"/>
    <n v="0"/>
    <s v="NEGOCIOS"/>
    <x v="0"/>
  </r>
  <r>
    <n v="91"/>
    <d v="2019-04-10T00:00:00"/>
    <x v="10"/>
    <x v="10"/>
    <x v="1"/>
    <s v="CENTRO DE TARJETAS"/>
    <s v="PAGO NOMINA QUINCENA 1 ABRIL 2019"/>
    <s v="TRANSACCIONES DEL DIA 04/10/2019 RECURSOS HUMANOS"/>
    <n v="147.93"/>
    <n v="0"/>
    <s v="NEGOCIOS"/>
    <x v="0"/>
  </r>
  <r>
    <n v="91"/>
    <d v="2019-04-25T00:00:00"/>
    <x v="10"/>
    <x v="10"/>
    <x v="1"/>
    <s v="CENTRO DE TARJETAS"/>
    <s v="PAGO NOMINA QUINCENA 2 ABRIL 2019"/>
    <s v="TRANSACCIONES DEL DIA 04/25/2019 RECURSOS HUMANOS"/>
    <n v="49.9"/>
    <n v="0"/>
    <s v="NEGOCIOS"/>
    <x v="0"/>
  </r>
  <r>
    <n v="91"/>
    <d v="2019-05-10T00:00:00"/>
    <x v="11"/>
    <x v="11"/>
    <x v="1"/>
    <s v="CENTRO DE TARJETAS"/>
    <s v="PAGO NOMINA QUINCENA 1 MAYO 2019"/>
    <s v="TRANSACCIONES DEL DIA 05/10/2019 RECURSOS HUMANOS"/>
    <n v="22.38"/>
    <n v="0"/>
    <s v="NEGOCIOS"/>
    <x v="0"/>
  </r>
  <r>
    <n v="91"/>
    <d v="2019-06-10T00:00:00"/>
    <x v="2"/>
    <x v="2"/>
    <x v="1"/>
    <s v="CENTRO DE TARJETAS"/>
    <s v="PAGO NOMINA QUINCENA 1 JUNIO 2019"/>
    <s v="TRANSACCIONES DEL DIA 06/10/2019 RECURSOS HUMANOS"/>
    <n v="24.26"/>
    <n v="0"/>
    <s v="NEGOCIOS"/>
    <x v="0"/>
  </r>
  <r>
    <n v="91"/>
    <d v="2019-04-10T00:00:00"/>
    <x v="10"/>
    <x v="10"/>
    <x v="1"/>
    <s v="CANALES ALTERNOS"/>
    <s v="PAGO NOMINA QUINCENA 1 ABRIL 2019"/>
    <s v="TRANSACCIONES DEL DIA 04/10/2019 RECURSOS HUMANOS"/>
    <n v="94.12"/>
    <n v="0"/>
    <s v="NEGOCIOS"/>
    <x v="0"/>
  </r>
  <r>
    <n v="91"/>
    <d v="2019-06-10T00:00:00"/>
    <x v="2"/>
    <x v="2"/>
    <x v="1"/>
    <s v="CANALES ALTERNOS"/>
    <s v="PAGO NOMINA QUINCENA 1 JUNIO 2019"/>
    <s v="TRANSACCIONES DEL DIA 06/10/2019 RECURSOS HUMANOS"/>
    <n v="132.47"/>
    <n v="0"/>
    <s v="NEGOCIOS"/>
    <x v="0"/>
  </r>
  <r>
    <n v="91"/>
    <d v="2019-07-10T00:00:00"/>
    <x v="6"/>
    <x v="6"/>
    <x v="1"/>
    <s v="CANALES ALTERNOS"/>
    <s v="PAGO NOMINA QUINCENA 1 JULIO 2019"/>
    <s v="TRANSACCIONES DEL DIA 07/10/2019 RECURSOS HUMANOS"/>
    <n v="9.9600000000000009"/>
    <n v="0"/>
    <s v="NEGOCIOS"/>
    <x v="0"/>
  </r>
  <r>
    <n v="91"/>
    <d v="2019-07-25T00:00:00"/>
    <x v="6"/>
    <x v="6"/>
    <x v="1"/>
    <s v="CANALES ALTERNOS"/>
    <s v="PAGO NOMINA QUINCENA 2 JULIO 2019"/>
    <s v="TRANSACCIONES DEL DIA 07/25/2019 RECURSOS HUMANOS"/>
    <n v="20.9"/>
    <n v="0"/>
    <s v="NEGOCIOS"/>
    <x v="0"/>
  </r>
  <r>
    <n v="91"/>
    <d v="2019-07-29T00:00:00"/>
    <x v="6"/>
    <x v="6"/>
    <x v="1"/>
    <s v="CANALES ALTERNOS"/>
    <s v="PLANILLAS DE LIQUIDACIONES JUL 2019"/>
    <s v="TRANSACCIONES DEL DIA 07/29/2019 RECURSOS HUMANOS"/>
    <n v="123.3"/>
    <n v="0"/>
    <s v="NEGOCIOS"/>
    <x v="0"/>
  </r>
  <r>
    <n v="91"/>
    <d v="2019-07-30T00:00:00"/>
    <x v="6"/>
    <x v="6"/>
    <x v="1"/>
    <s v="CANALES ALTERNOS"/>
    <s v="PLANILLAS DE LIQUIDACIONES JUL 2019"/>
    <s v="TRANSACCIONES DEL DIA 07/30/2019 RECURSOS HUMANOS"/>
    <n v="138.41"/>
    <n v="0"/>
    <s v="NEGOCIOS"/>
    <x v="0"/>
  </r>
  <r>
    <n v="91"/>
    <d v="2019-02-25T00:00:00"/>
    <x v="8"/>
    <x v="8"/>
    <x v="1"/>
    <s v="TELEMERCADEO"/>
    <s v="PAGO NOMINA QUINCENA 2 FEBRERO 2019"/>
    <s v="TRANSACCIONES DEL DIA 02/25/2019 RECURSOS HUMANOS"/>
    <n v="327.85"/>
    <n v="0"/>
    <s v="NEGOCIOS"/>
    <x v="0"/>
  </r>
  <r>
    <n v="91"/>
    <d v="2019-01-10T00:00:00"/>
    <x v="7"/>
    <x v="7"/>
    <x v="1"/>
    <s v="ATM"/>
    <s v="PAGO NOMINA QUINCENA 1 ENERO 2019"/>
    <s v="TRANSACCIONES DEL DIA 01/10/2019 RECURSOS HUMANOS"/>
    <n v="164.7"/>
    <n v="0"/>
    <s v="NEGOCIOS"/>
    <x v="0"/>
  </r>
  <r>
    <n v="91"/>
    <d v="2019-02-09T00:00:00"/>
    <x v="8"/>
    <x v="8"/>
    <x v="1"/>
    <s v="ATM"/>
    <s v="PAGO NOMINA QUINCENA 1 FEBRERO 2019"/>
    <s v="TRANSACCIONES DEL DIA 02/09/2019 RECURSOS HUMANOS"/>
    <n v="150.58000000000001"/>
    <n v="0"/>
    <s v="NEGOCIOS"/>
    <x v="0"/>
  </r>
  <r>
    <n v="91"/>
    <d v="2019-02-25T00:00:00"/>
    <x v="8"/>
    <x v="8"/>
    <x v="1"/>
    <s v="ATM"/>
    <s v="PAGO NOMINA QUINCENA 2 FEBRERO 2019"/>
    <s v="TRANSACCIONES DEL DIA 02/25/2019 RECURSOS HUMANOS"/>
    <n v="99.97"/>
    <n v="0"/>
    <s v="NEGOCIOS"/>
    <x v="0"/>
  </r>
  <r>
    <n v="91"/>
    <d v="2019-04-10T00:00:00"/>
    <x v="10"/>
    <x v="10"/>
    <x v="1"/>
    <s v="ATM"/>
    <s v="PAGO NOMINA QUINCENA 1 ABRIL 2019"/>
    <s v="TRANSACCIONES DEL DIA 04/10/2019 RECURSOS HUMANOS"/>
    <n v="45.01"/>
    <n v="0"/>
    <s v="NEGOCIOS"/>
    <x v="0"/>
  </r>
  <r>
    <n v="91"/>
    <d v="2019-05-10T00:00:00"/>
    <x v="11"/>
    <x v="11"/>
    <x v="1"/>
    <s v="ATM"/>
    <s v="PAGO NOMINA QUINCENA 1 MAYO 2019"/>
    <s v="TRANSACCIONES DEL DIA 05/10/2019 RECURSOS HUMANOS"/>
    <n v="18.37"/>
    <n v="0"/>
    <s v="NEGOCIOS"/>
    <x v="0"/>
  </r>
  <r>
    <n v="91"/>
    <d v="2019-05-25T00:00:00"/>
    <x v="11"/>
    <x v="11"/>
    <x v="1"/>
    <s v="ATM"/>
    <s v="PAGO NOMINA QUINCENA 2 MAYO 2019"/>
    <s v="TRANSACCIONES DEL DIA 05/25/2019 RECURSOS HUMANOS"/>
    <n v="13.97"/>
    <n v="0"/>
    <s v="NEGOCIOS"/>
    <x v="0"/>
  </r>
  <r>
    <n v="91"/>
    <d v="2019-06-25T00:00:00"/>
    <x v="2"/>
    <x v="2"/>
    <x v="1"/>
    <s v="ATM"/>
    <s v="PAGO NOMINA QUINCENA 2 JUNIO 2019"/>
    <s v="TRANSACCIONES DEL DIA 06/25/2019 RECURSOS HUMANOS"/>
    <n v="23.05"/>
    <n v="0"/>
    <s v="NEGOCIOS"/>
    <x v="0"/>
  </r>
  <r>
    <n v="91"/>
    <d v="2019-07-10T00:00:00"/>
    <x v="6"/>
    <x v="6"/>
    <x v="1"/>
    <s v="ATM"/>
    <s v="PAGO NOMINA QUINCENA 1 JULIO 2019"/>
    <s v="TRANSACCIONES DEL DIA 07/10/2019 RECURSOS HUMANOS"/>
    <n v="30.39"/>
    <n v="0"/>
    <s v="NEGOCIOS"/>
    <x v="0"/>
  </r>
  <r>
    <n v="91"/>
    <d v="2019-07-25T00:00:00"/>
    <x v="6"/>
    <x v="6"/>
    <x v="1"/>
    <s v="ATM"/>
    <s v="PAGO NOMINA QUINCENA 2 JULIO 2019"/>
    <s v="TRANSACCIONES DEL DIA 07/25/2019 RECURSOS HUMANOS"/>
    <n v="50.79"/>
    <n v="0"/>
    <s v="NEGOCIOS"/>
    <x v="0"/>
  </r>
  <r>
    <n v="91"/>
    <d v="2019-01-10T00:00:00"/>
    <x v="7"/>
    <x v="7"/>
    <x v="1"/>
    <s v="ATENCION A CLIENTES"/>
    <s v="PAGO NOMINA QUINCENA 1 ENERO 2019"/>
    <s v="TRANSACCIONES DEL DIA 01/10/2019 RECURSOS HUMANOS"/>
    <n v="2823.18"/>
    <n v="0"/>
    <s v="NEGOCIOS"/>
    <x v="0"/>
  </r>
  <r>
    <n v="91"/>
    <d v="2019-01-25T00:00:00"/>
    <x v="7"/>
    <x v="7"/>
    <x v="1"/>
    <s v="ATENCION A CLIENTES"/>
    <s v="PAGO NOMINA QUINCENA 2 ENERO 2019"/>
    <s v="TRANSACCIONES DEL DIA 01/25/2019 RECURSOS HUMANOS"/>
    <n v="838"/>
    <n v="0"/>
    <s v="NEGOCIOS"/>
    <x v="0"/>
  </r>
  <r>
    <n v="91"/>
    <d v="2019-02-04T00:00:00"/>
    <x v="8"/>
    <x v="8"/>
    <x v="1"/>
    <s v="ATENCION A CLIENTES"/>
    <s v="PLANILLAS DE LIQUIDACIONES FEB 2019"/>
    <s v="TRANSACCIONES DEL DIA 02/04/2019 RECURSOS HUMANOS"/>
    <n v="4.68"/>
    <n v="0"/>
    <s v="NEGOCIOS"/>
    <x v="0"/>
  </r>
  <r>
    <n v="91"/>
    <d v="2019-02-09T00:00:00"/>
    <x v="8"/>
    <x v="8"/>
    <x v="1"/>
    <s v="ATENCION A CLIENTES"/>
    <s v="PAGO NOMINA QUINCENA 1 FEBRERO 2019"/>
    <s v="TRANSACCIONES DEL DIA 02/09/2019 RECURSOS HUMANOS"/>
    <n v="5620.07"/>
    <n v="0"/>
    <s v="NEGOCIOS"/>
    <x v="0"/>
  </r>
  <r>
    <n v="91"/>
    <d v="2019-02-25T00:00:00"/>
    <x v="8"/>
    <x v="8"/>
    <x v="1"/>
    <s v="ATENCION A CLIENTES"/>
    <s v="PAGO NOMINA QUINCENA 2 FEBRERO 2019"/>
    <s v="TRANSACCIONES DEL DIA 02/25/2019 RECURSOS HUMANOS"/>
    <n v="983.17"/>
    <n v="0"/>
    <s v="NEGOCIOS"/>
    <x v="0"/>
  </r>
  <r>
    <n v="91"/>
    <d v="2019-03-09T00:00:00"/>
    <x v="9"/>
    <x v="9"/>
    <x v="1"/>
    <s v="ATENCION A CLIENTES"/>
    <s v="PAGO NOMINA QUINCENA 1 MARZO 2019"/>
    <s v="TRANSACCIONES DEL DIA 03/09/2019 RECURSOS HUMANOS"/>
    <n v="1232.6199999999999"/>
    <n v="0"/>
    <s v="NEGOCIOS"/>
    <x v="0"/>
  </r>
  <r>
    <n v="91"/>
    <d v="2019-03-25T00:00:00"/>
    <x v="9"/>
    <x v="9"/>
    <x v="1"/>
    <s v="ATENCION A CLIENTES"/>
    <s v="PAGO NOMINA QUINCENA 2 MARZO 2019"/>
    <s v="TRANSACCIONES DEL DIA 03/25/2019 RECURSOS HUMANOS"/>
    <n v="1283.31"/>
    <n v="0"/>
    <s v="NEGOCIOS"/>
    <x v="0"/>
  </r>
  <r>
    <n v="91"/>
    <d v="2019-04-10T00:00:00"/>
    <x v="10"/>
    <x v="10"/>
    <x v="1"/>
    <s v="ATENCION A CLIENTES"/>
    <s v="PAGO NOMINA QUINCENA 1 ABRIL 2019"/>
    <s v="TRANSACCIONES DEL DIA 04/10/2019 RECURSOS HUMANOS"/>
    <n v="2980.22"/>
    <n v="0"/>
    <s v="NEGOCIOS"/>
    <x v="0"/>
  </r>
  <r>
    <n v="91"/>
    <d v="2019-04-16T00:00:00"/>
    <x v="10"/>
    <x v="10"/>
    <x v="1"/>
    <s v="ATENCION A CLIENTES"/>
    <s v="PLANILLAS DE LIQUIDACIONES ABR 2019"/>
    <s v="TRANSACCIONES DEL DIA 04/16/2019 RECURSOS HUMANOS"/>
    <n v="61.81"/>
    <n v="0"/>
    <s v="NEGOCIOS"/>
    <x v="0"/>
  </r>
  <r>
    <n v="91"/>
    <d v="2019-04-25T00:00:00"/>
    <x v="10"/>
    <x v="10"/>
    <x v="1"/>
    <s v="ATENCION A CLIENTES"/>
    <s v="PAGO NOMINA QUINCENA 2 ABRIL 2019"/>
    <s v="TRANSACCIONES DEL DIA 04/25/2019 RECURSOS HUMANOS"/>
    <n v="1738.68"/>
    <n v="0"/>
    <s v="NEGOCIOS"/>
    <x v="0"/>
  </r>
  <r>
    <n v="91"/>
    <d v="2019-05-10T00:00:00"/>
    <x v="11"/>
    <x v="11"/>
    <x v="1"/>
    <s v="ATENCION A CLIENTES"/>
    <s v="PAGO NOMINA QUINCENA 1 MAYO 2019"/>
    <s v="TRANSACCIONES DEL DIA 05/10/2019 RECURSOS HUMANOS"/>
    <n v="1065.6300000000001"/>
    <n v="0"/>
    <s v="NEGOCIOS"/>
    <x v="0"/>
  </r>
  <r>
    <n v="91"/>
    <d v="2019-05-17T00:00:00"/>
    <x v="11"/>
    <x v="11"/>
    <x v="1"/>
    <s v="ATENCION A CLIENTES"/>
    <s v="PLANILLAS DE LIQUIDACIONES MAY 2019"/>
    <s v="TRANSACCIONES DEL DIA 05/17/2019 RECURSOS HUMANOS"/>
    <n v="2.27"/>
    <n v="0"/>
    <s v="NEGOCIOS"/>
    <x v="0"/>
  </r>
  <r>
    <n v="91"/>
    <d v="2019-05-25T00:00:00"/>
    <x v="11"/>
    <x v="11"/>
    <x v="1"/>
    <s v="ATENCION A CLIENTES"/>
    <s v="PAGO NOMINA QUINCENA 2 MAYO 2019"/>
    <s v="TRANSACCIONES DEL DIA 05/25/2019 RECURSOS HUMANOS"/>
    <n v="653.96"/>
    <n v="0"/>
    <s v="NEGOCIOS"/>
    <x v="0"/>
  </r>
  <r>
    <n v="91"/>
    <d v="2019-06-10T00:00:00"/>
    <x v="2"/>
    <x v="2"/>
    <x v="1"/>
    <s v="ATENCION A CLIENTES"/>
    <s v="PAGO NOMINA QUINCENA 1 JUNIO 2019"/>
    <s v="TRANSACCIONES DEL DIA 06/10/2019 RECURSOS HUMANOS"/>
    <n v="3294.23"/>
    <n v="0"/>
    <s v="NEGOCIOS"/>
    <x v="0"/>
  </r>
  <r>
    <n v="91"/>
    <d v="2019-06-25T00:00:00"/>
    <x v="2"/>
    <x v="2"/>
    <x v="1"/>
    <s v="ATENCION A CLIENTES"/>
    <s v="PAGO NOMINA QUINCENA 2 JUNIO 2019"/>
    <s v="TRANSACCIONES DEL DIA 06/25/2019 RECURSOS HUMANOS"/>
    <n v="944.15"/>
    <n v="0"/>
    <s v="NEGOCIOS"/>
    <x v="0"/>
  </r>
  <r>
    <n v="91"/>
    <d v="2019-07-10T00:00:00"/>
    <x v="6"/>
    <x v="6"/>
    <x v="1"/>
    <s v="ATENCION A CLIENTES"/>
    <s v="PAGO NOMINA QUINCENA 1 JULIO 2019"/>
    <s v="TRANSACCIONES DEL DIA 07/10/2019 RECURSOS HUMANOS"/>
    <n v="804.21"/>
    <n v="0"/>
    <s v="NEGOCIOS"/>
    <x v="0"/>
  </r>
  <r>
    <n v="91"/>
    <d v="2019-07-25T00:00:00"/>
    <x v="6"/>
    <x v="6"/>
    <x v="1"/>
    <s v="ATENCION A CLIENTES"/>
    <s v="PAGO NOMINA QUINCENA 2 JULIO 2019"/>
    <s v="TRANSACCIONES DEL DIA 07/25/2019 RECURSOS HUMANOS"/>
    <n v="1408.96"/>
    <n v="0"/>
    <s v="NEGOCIOS"/>
    <x v="0"/>
  </r>
  <r>
    <n v="91"/>
    <d v="2019-03-25T00:00:00"/>
    <x v="9"/>
    <x v="9"/>
    <x v="1"/>
    <s v="VENTAS CONSUMO"/>
    <s v="PAGO NOMINA QUINCENA 2 MARZO 2019"/>
    <s v="TRANSACCIONES DEL DIA 03/25/2019 RECURSOS HUMANOS"/>
    <n v="1290.4100000000001"/>
    <n v="0"/>
    <s v="NEGOCIOS"/>
    <x v="0"/>
  </r>
  <r>
    <n v="91"/>
    <d v="2019-04-10T00:00:00"/>
    <x v="10"/>
    <x v="10"/>
    <x v="1"/>
    <s v="VENTAS CONSUMO"/>
    <s v="PAGO NOMINA QUINCENA 1 ABRIL 2019"/>
    <s v="TRANSACCIONES DEL DIA 04/10/2019 RECURSOS HUMANOS"/>
    <n v="27.2"/>
    <n v="0"/>
    <s v="NEGOCIOS"/>
    <x v="0"/>
  </r>
  <r>
    <n v="91"/>
    <d v="2019-05-25T00:00:00"/>
    <x v="11"/>
    <x v="11"/>
    <x v="1"/>
    <s v="VENTAS CONSUMO"/>
    <s v="PAGO NOMINA QUINCENA 2 MAYO 2019"/>
    <s v="TRANSACCIONES DEL DIA 05/25/2019 RECURSOS HUMANOS"/>
    <n v="516.86"/>
    <n v="0"/>
    <s v="NEGOCIOS"/>
    <x v="0"/>
  </r>
  <r>
    <n v="91"/>
    <d v="2019-06-25T00:00:00"/>
    <x v="2"/>
    <x v="2"/>
    <x v="1"/>
    <s v="VENTAS CONSUMO"/>
    <s v="PAGO NOMINA QUINCENA 2 JUNIO 2019"/>
    <s v="TRANSACCIONES DEL DIA 06/25/2019 RECURSOS HUMANOS"/>
    <n v="83.12"/>
    <n v="0"/>
    <s v="NEGOCIOS"/>
    <x v="0"/>
  </r>
  <r>
    <n v="91"/>
    <d v="2019-01-10T00:00:00"/>
    <x v="7"/>
    <x v="7"/>
    <x v="1"/>
    <s v="FUERZAS DE VENTAS PANAMA"/>
    <s v="PAGO NOMINA QUINCENA 1 ENERO 2019"/>
    <s v="TRANSACCIONES DEL DIA 01/10/2019 RECURSOS HUMANOS"/>
    <n v="673.32"/>
    <n v="0"/>
    <s v="NEGOCIOS"/>
    <x v="0"/>
  </r>
  <r>
    <n v="91"/>
    <d v="2019-01-25T00:00:00"/>
    <x v="7"/>
    <x v="7"/>
    <x v="1"/>
    <s v="FUERZAS DE VENTAS PANAMA"/>
    <s v="PAGO NOMINA QUINCENA 2 ENERO 2019"/>
    <s v="TRANSACCIONES DEL DIA 01/25/2019 RECURSOS HUMANOS"/>
    <n v="151.41"/>
    <n v="0"/>
    <s v="NEGOCIOS"/>
    <x v="0"/>
  </r>
  <r>
    <n v="91"/>
    <d v="2019-02-09T00:00:00"/>
    <x v="8"/>
    <x v="8"/>
    <x v="1"/>
    <s v="FUERZAS DE VENTAS PANAMA"/>
    <s v="PAGO NOMINA QUINCENA 1 FEBRERO 2019"/>
    <s v="TRANSACCIONES DEL DIA 02/09/2019 RECURSOS HUMANOS"/>
    <n v="506.95"/>
    <n v="0"/>
    <s v="NEGOCIOS"/>
    <x v="0"/>
  </r>
  <r>
    <n v="91"/>
    <d v="2019-02-25T00:00:00"/>
    <x v="8"/>
    <x v="8"/>
    <x v="1"/>
    <s v="FUERZAS DE VENTAS PANAMA"/>
    <s v="PAGO NOMINA QUINCENA 2 FEBRERO 2019"/>
    <s v="TRANSACCIONES DEL DIA 02/25/2019 RECURSOS HUMANOS"/>
    <n v="156.97"/>
    <n v="0"/>
    <s v="NEGOCIOS"/>
    <x v="0"/>
  </r>
  <r>
    <n v="91"/>
    <d v="2019-03-09T00:00:00"/>
    <x v="9"/>
    <x v="9"/>
    <x v="1"/>
    <s v="FUERZAS DE VENTAS PANAMA"/>
    <s v="PAGO NOMINA QUINCENA 1 MARZO 2019"/>
    <s v="TRANSACCIONES DEL DIA 03/09/2019 RECURSOS HUMANOS"/>
    <n v="444.29"/>
    <n v="0"/>
    <s v="NEGOCIOS"/>
    <x v="0"/>
  </r>
  <r>
    <n v="91"/>
    <d v="2019-03-25T00:00:00"/>
    <x v="9"/>
    <x v="9"/>
    <x v="1"/>
    <s v="FUERZAS DE VENTAS PANAMA"/>
    <s v="PAGO NOMINA QUINCENA 2 MARZO 2019"/>
    <s v="TRANSACCIONES DEL DIA 03/25/2019 RECURSOS HUMANOS"/>
    <n v="16088.95"/>
    <n v="0"/>
    <s v="NEGOCIOS"/>
    <x v="0"/>
  </r>
  <r>
    <n v="91"/>
    <d v="2019-04-10T00:00:00"/>
    <x v="10"/>
    <x v="10"/>
    <x v="1"/>
    <s v="FUERZAS DE VENTAS PANAMA"/>
    <s v="PAGO NOMINA QUINCENA 1 ABRIL 2019"/>
    <s v="TRANSACCIONES DEL DIA 04/10/2019 RECURSOS HUMANOS"/>
    <n v="140"/>
    <n v="0"/>
    <s v="NEGOCIOS"/>
    <x v="0"/>
  </r>
  <r>
    <n v="91"/>
    <d v="2019-04-25T00:00:00"/>
    <x v="10"/>
    <x v="10"/>
    <x v="1"/>
    <s v="FUERZAS DE VENTAS PANAMA"/>
    <s v="PAGO NOMINA QUINCENA 2 ABRIL 2019"/>
    <s v="TRANSACCIONES DEL DIA 04/25/2019 RECURSOS HUMANOS"/>
    <n v="2256.5"/>
    <n v="0"/>
    <s v="NEGOCIOS"/>
    <x v="0"/>
  </r>
  <r>
    <n v="91"/>
    <d v="2019-05-10T00:00:00"/>
    <x v="11"/>
    <x v="11"/>
    <x v="1"/>
    <s v="FUERZAS DE VENTAS PANAMA"/>
    <s v="PAGO NOMINA QUINCENA 1 MAYO 2019"/>
    <s v="TRANSACCIONES DEL DIA 05/10/2019 RECURSOS HUMANOS"/>
    <n v="2309.17"/>
    <n v="0"/>
    <s v="NEGOCIOS"/>
    <x v="0"/>
  </r>
  <r>
    <n v="91"/>
    <d v="2019-05-25T00:00:00"/>
    <x v="11"/>
    <x v="11"/>
    <x v="1"/>
    <s v="FUERZAS DE VENTAS PANAMA"/>
    <s v="PAGO NOMINA QUINCENA 2 MAYO 2019"/>
    <s v="TRANSACCIONES DEL DIA 05/25/2019 RECURSOS HUMANOS"/>
    <n v="11432.58"/>
    <n v="0"/>
    <s v="NEGOCIOS"/>
    <x v="0"/>
  </r>
  <r>
    <n v="91"/>
    <d v="2019-06-10T00:00:00"/>
    <x v="2"/>
    <x v="2"/>
    <x v="1"/>
    <s v="FUERZAS DE VENTAS PANAMA"/>
    <s v="PAGO NOMINA QUINCENA 1 JUNIO 2019"/>
    <s v="TRANSACCIONES DEL DIA 06/10/2019 RECURSOS HUMANOS"/>
    <n v="537.59"/>
    <n v="0"/>
    <s v="NEGOCIOS"/>
    <x v="0"/>
  </r>
  <r>
    <n v="91"/>
    <d v="2019-06-25T00:00:00"/>
    <x v="2"/>
    <x v="2"/>
    <x v="1"/>
    <s v="FUERZAS DE VENTAS PANAMA"/>
    <s v="PAGO NOMINA QUINCENA 2 JUNIO 2019"/>
    <s v="TRANSACCIONES DEL DIA 06/25/2019 RECURSOS HUMANOS"/>
    <n v="910.15"/>
    <n v="0"/>
    <s v="NEGOCIOS"/>
    <x v="0"/>
  </r>
  <r>
    <n v="91"/>
    <d v="2019-07-10T00:00:00"/>
    <x v="6"/>
    <x v="6"/>
    <x v="1"/>
    <s v="FUERZAS DE VENTAS PANAMA"/>
    <s v="PAGO NOMINA QUINCENA 1 JULIO 2019"/>
    <s v="TRANSACCIONES DEL DIA 07/10/2019 RECURSOS HUMANOS"/>
    <n v="930.71"/>
    <n v="0"/>
    <s v="NEGOCIOS"/>
    <x v="0"/>
  </r>
  <r>
    <n v="91"/>
    <d v="2019-07-25T00:00:00"/>
    <x v="6"/>
    <x v="6"/>
    <x v="1"/>
    <s v="FUERZAS DE VENTAS PANAMA"/>
    <s v="PAGO NOMINA QUINCENA 2 JULIO 2019"/>
    <s v="TRANSACCIONES DEL DIA 07/25/2019 RECURSOS HUMANOS"/>
    <n v="1142.21"/>
    <n v="0"/>
    <s v="NEGOCIOS"/>
    <x v="0"/>
  </r>
  <r>
    <n v="91"/>
    <d v="2019-01-10T00:00:00"/>
    <x v="7"/>
    <x v="7"/>
    <x v="1"/>
    <s v="FUERZA DE VENTAS AUTOS"/>
    <s v="PAGO NOMINA QUINCENA 1 ENERO 2019"/>
    <s v="TRANSACCIONES DEL DIA 01/10/2019 RECURSOS HUMANOS"/>
    <n v="123.45"/>
    <n v="0"/>
    <s v="NEGOCIOS"/>
    <x v="0"/>
  </r>
  <r>
    <n v="91"/>
    <d v="2019-02-09T00:00:00"/>
    <x v="8"/>
    <x v="8"/>
    <x v="1"/>
    <s v="FUERZA DE VENTAS AUTOS"/>
    <s v="PAGO NOMINA QUINCENA 1 FEBRERO 2019"/>
    <s v="TRANSACCIONES DEL DIA 02/09/2019 RECURSOS HUMANOS"/>
    <n v="1127.55"/>
    <n v="0"/>
    <s v="NEGOCIOS"/>
    <x v="0"/>
  </r>
  <r>
    <n v="91"/>
    <d v="2019-02-25T00:00:00"/>
    <x v="8"/>
    <x v="8"/>
    <x v="1"/>
    <s v="FUERZA DE VENTAS AUTOS"/>
    <s v="PAGO NOMINA QUINCENA 2 FEBRERO 2019"/>
    <s v="TRANSACCIONES DEL DIA 02/25/2019 RECURSOS HUMANOS"/>
    <n v="191.12"/>
    <n v="0"/>
    <s v="NEGOCIOS"/>
    <x v="0"/>
  </r>
  <r>
    <n v="91"/>
    <d v="2019-03-09T00:00:00"/>
    <x v="9"/>
    <x v="9"/>
    <x v="1"/>
    <s v="FUERZA DE VENTAS AUTOS"/>
    <s v="PAGO NOMINA QUINCENA 1 MARZO 2019"/>
    <s v="TRANSACCIONES DEL DIA 03/09/2019 RECURSOS HUMANOS"/>
    <n v="305.36"/>
    <n v="0"/>
    <s v="NEGOCIOS"/>
    <x v="0"/>
  </r>
  <r>
    <n v="91"/>
    <d v="2019-03-12T00:00:00"/>
    <x v="9"/>
    <x v="9"/>
    <x v="1"/>
    <s v="FUERZA DE VENTAS AUTOS"/>
    <s v="PLANILLAS DE LIQUIDACIONES MAR 2019"/>
    <s v="TRANSACCIONES DEL DIA 03/12/2019 RECURSOS HUMANOS"/>
    <n v="158.78"/>
    <n v="0"/>
    <s v="NEGOCIOS"/>
    <x v="0"/>
  </r>
  <r>
    <n v="91"/>
    <d v="2019-04-10T00:00:00"/>
    <x v="10"/>
    <x v="10"/>
    <x v="1"/>
    <s v="FUERZA DE VENTAS AUTOS"/>
    <s v="PAGO NOMINA QUINCENA 1 ABRIL 2019"/>
    <s v="TRANSACCIONES DEL DIA 04/10/2019 RECURSOS HUMANOS"/>
    <n v="519.46"/>
    <n v="0"/>
    <s v="NEGOCIOS"/>
    <x v="0"/>
  </r>
  <r>
    <n v="91"/>
    <d v="2019-04-25T00:00:00"/>
    <x v="10"/>
    <x v="10"/>
    <x v="1"/>
    <s v="FUERZA DE VENTAS AUTOS"/>
    <s v="PAGO NOMINA QUINCENA 2 ABRIL 2019"/>
    <s v="TRANSACCIONES DEL DIA 04/25/2019 RECURSOS HUMANOS"/>
    <n v="537.95000000000005"/>
    <n v="0"/>
    <s v="NEGOCIOS"/>
    <x v="0"/>
  </r>
  <r>
    <n v="91"/>
    <d v="2019-05-10T00:00:00"/>
    <x v="11"/>
    <x v="11"/>
    <x v="1"/>
    <s v="FUERZA DE VENTAS AUTOS"/>
    <s v="PAGO NOMINA QUINCENA 1 MAYO 2019"/>
    <s v="TRANSACCIONES DEL DIA 05/10/2019 RECURSOS HUMANOS"/>
    <n v="1368.34"/>
    <n v="0"/>
    <s v="NEGOCIOS"/>
    <x v="0"/>
  </r>
  <r>
    <n v="91"/>
    <d v="2019-06-10T00:00:00"/>
    <x v="2"/>
    <x v="2"/>
    <x v="1"/>
    <s v="FUERZA DE VENTAS AUTOS"/>
    <s v="PAGO NOMINA QUINCENA 1 JUNIO 2019"/>
    <s v="TRANSACCIONES DEL DIA 06/10/2019 RECURSOS HUMANOS"/>
    <n v="329.69"/>
    <n v="0"/>
    <s v="NEGOCIOS"/>
    <x v="0"/>
  </r>
  <r>
    <n v="91"/>
    <d v="2019-06-25T00:00:00"/>
    <x v="2"/>
    <x v="2"/>
    <x v="1"/>
    <s v="FUERZA DE VENTAS AUTOS"/>
    <s v="PAGO NOMINA QUINCENA 2 JUNIO 2019"/>
    <s v="TRANSACCIONES DEL DIA 06/25/2019 RECURSOS HUMANOS"/>
    <n v="1553.8"/>
    <n v="0"/>
    <s v="NEGOCIOS"/>
    <x v="0"/>
  </r>
  <r>
    <n v="91"/>
    <d v="2019-07-10T00:00:00"/>
    <x v="6"/>
    <x v="6"/>
    <x v="1"/>
    <s v="FUERZA DE VENTAS AUTOS"/>
    <s v="PAGO NOMINA QUINCENA 1 JULIO 2019"/>
    <s v="TRANSACCIONES DEL DIA 07/10/2019 RECURSOS HUMANOS"/>
    <n v="163.72"/>
    <n v="0"/>
    <s v="NEGOCIOS"/>
    <x v="0"/>
  </r>
  <r>
    <n v="91"/>
    <d v="2019-01-10T00:00:00"/>
    <x v="7"/>
    <x v="7"/>
    <x v="1"/>
    <s v="IMAGEN CORPORATIVA"/>
    <s v="PAGO NOMINA QUINCENA 1 ENERO 2019"/>
    <s v="TRANSACCIONES DEL DIA 01/10/2019 RECURSOS HUMANOS"/>
    <n v="39.43"/>
    <n v="0"/>
    <s v="NEGOCIOS"/>
    <x v="0"/>
  </r>
  <r>
    <n v="91"/>
    <d v="2019-02-09T00:00:00"/>
    <x v="8"/>
    <x v="8"/>
    <x v="1"/>
    <s v="IMAGEN CORPORATIVA"/>
    <s v="PAGO NOMINA QUINCENA 1 FEBRERO 2019"/>
    <s v="TRANSACCIONES DEL DIA 02/09/2019 RECURSOS HUMANOS"/>
    <n v="271.64999999999998"/>
    <n v="0"/>
    <s v="NEGOCIOS"/>
    <x v="0"/>
  </r>
  <r>
    <n v="91"/>
    <d v="2019-03-09T00:00:00"/>
    <x v="9"/>
    <x v="9"/>
    <x v="1"/>
    <s v="IMAGEN CORPORATIVA"/>
    <s v="PAGO NOMINA QUINCENA 1 MARZO 2019"/>
    <s v="TRANSACCIONES DEL DIA 03/09/2019 RECURSOS HUMANOS"/>
    <n v="86.5"/>
    <n v="0"/>
    <s v="NEGOCIOS"/>
    <x v="0"/>
  </r>
  <r>
    <n v="91"/>
    <d v="2019-03-25T00:00:00"/>
    <x v="9"/>
    <x v="9"/>
    <x v="1"/>
    <s v="IMAGEN CORPORATIVA"/>
    <s v="PAGO NOMINA QUINCENA 2 MARZO 2019"/>
    <s v="TRANSACCIONES DEL DIA 03/25/2019 RECURSOS HUMANOS"/>
    <n v="37.49"/>
    <n v="0"/>
    <s v="NEGOCIOS"/>
    <x v="0"/>
  </r>
  <r>
    <n v="91"/>
    <d v="2019-04-25T00:00:00"/>
    <x v="10"/>
    <x v="10"/>
    <x v="1"/>
    <s v="IMAGEN CORPORATIVA"/>
    <s v="PAGO NOMINA QUINCENA 2 ABRIL 2019"/>
    <s v="TRANSACCIONES DEL DIA 04/25/2019 RECURSOS HUMANOS"/>
    <n v="181.36"/>
    <n v="0"/>
    <s v="NEGOCIOS"/>
    <x v="0"/>
  </r>
  <r>
    <n v="91"/>
    <d v="2019-06-10T00:00:00"/>
    <x v="2"/>
    <x v="2"/>
    <x v="1"/>
    <s v="IMAGEN CORPORATIVA"/>
    <s v="PAGO NOMINA QUINCENA 1 JUNIO 2019"/>
    <s v="TRANSACCIONES DEL DIA 06/10/2019 RECURSOS HUMANOS"/>
    <n v="29.16"/>
    <n v="0"/>
    <s v="NEGOCIOS"/>
    <x v="0"/>
  </r>
  <r>
    <n v="95"/>
    <d v="2019-01-25T00:00:00"/>
    <x v="7"/>
    <x v="7"/>
    <x v="1"/>
    <s v="ADMINISTRACION DE SUCURSALES"/>
    <s v="PAGO NOMINA QUINCENA 2 ENERO 2019"/>
    <s v="TRANSACCIONES DEL DIA 01/25/2019 RECURSOS HUMANOS"/>
    <n v="47.61"/>
    <n v="0"/>
    <s v="BOULEVARD EL DORADO"/>
    <x v="0"/>
  </r>
  <r>
    <n v="95"/>
    <d v="2019-02-09T00:00:00"/>
    <x v="8"/>
    <x v="8"/>
    <x v="1"/>
    <s v="ADMINISTRACION DE SUCURSALES"/>
    <s v="PAGO NOMINA QUINCENA 1 FEBRERO 2019"/>
    <s v="TRANSACCIONES DEL DIA 02/09/2019 RECURSOS HUMANOS"/>
    <n v="111.83"/>
    <n v="0"/>
    <s v="BOULEVARD EL DORADO"/>
    <x v="0"/>
  </r>
  <r>
    <n v="95"/>
    <d v="2019-04-10T00:00:00"/>
    <x v="10"/>
    <x v="10"/>
    <x v="1"/>
    <s v="ADMINISTRACION DE SUCURSALES"/>
    <s v="PAGO NOMINA QUINCENA 1 ABRIL 2019"/>
    <s v="TRANSACCIONES DEL DIA 04/10/2019 RECURSOS HUMANOS"/>
    <n v="13.68"/>
    <n v="0"/>
    <s v="BOULEVARD EL DORADO"/>
    <x v="0"/>
  </r>
  <r>
    <n v="95"/>
    <d v="2019-05-25T00:00:00"/>
    <x v="11"/>
    <x v="11"/>
    <x v="1"/>
    <s v="ADMINISTRACION DE SUCURSALES"/>
    <s v="PAGO NOMINA QUINCENA 2 MAYO 2019"/>
    <s v="TRANSACCIONES DEL DIA 05/25/2019 RECURSOS HUMANOS"/>
    <n v="50.38"/>
    <n v="0"/>
    <s v="BOULEVARD EL DORADO"/>
    <x v="0"/>
  </r>
  <r>
    <n v="95"/>
    <d v="2019-06-10T00:00:00"/>
    <x v="2"/>
    <x v="2"/>
    <x v="1"/>
    <s v="ADMINISTRACION DE SUCURSALES"/>
    <s v="PAGO NOMINA QUINCENA 1 JUNIO 2019"/>
    <s v="TRANSACCIONES DEL DIA 06/10/2019 RECURSOS HUMANOS"/>
    <n v="42.39"/>
    <n v="0"/>
    <s v="BOULEVARD EL DORADO"/>
    <x v="0"/>
  </r>
  <r>
    <n v="95"/>
    <d v="2019-01-10T00:00:00"/>
    <x v="7"/>
    <x v="7"/>
    <x v="1"/>
    <s v="CAJA"/>
    <s v="PAGO NOMINA QUINCENA 1 ENERO 2019"/>
    <s v="TRANSACCIONES DEL DIA 01/10/2019 RECURSOS HUMANOS"/>
    <n v="159.55000000000001"/>
    <n v="0"/>
    <s v="BOULEVARD EL DORADO"/>
    <x v="0"/>
  </r>
  <r>
    <n v="95"/>
    <d v="2019-01-25T00:00:00"/>
    <x v="7"/>
    <x v="7"/>
    <x v="1"/>
    <s v="CAJA"/>
    <s v="PAGO NOMINA QUINCENA 2 ENERO 2019"/>
    <s v="TRANSACCIONES DEL DIA 01/25/2019 RECURSOS HUMANOS"/>
    <n v="173.16"/>
    <n v="0"/>
    <s v="BOULEVARD EL DORADO"/>
    <x v="0"/>
  </r>
  <r>
    <n v="95"/>
    <d v="2019-02-09T00:00:00"/>
    <x v="8"/>
    <x v="8"/>
    <x v="1"/>
    <s v="CAJA"/>
    <s v="PAGO NOMINA QUINCENA 1 FEBRERO 2019"/>
    <s v="TRANSACCIONES DEL DIA 02/09/2019 RECURSOS HUMANOS"/>
    <n v="219.83"/>
    <n v="0"/>
    <s v="BOULEVARD EL DORADO"/>
    <x v="0"/>
  </r>
  <r>
    <n v="95"/>
    <d v="2019-02-25T00:00:00"/>
    <x v="8"/>
    <x v="8"/>
    <x v="1"/>
    <s v="CAJA"/>
    <s v="PAGO NOMINA QUINCENA 2 FEBRERO 2019"/>
    <s v="TRANSACCIONES DEL DIA 02/25/2019 RECURSOS HUMANOS"/>
    <n v="129.44999999999999"/>
    <n v="0"/>
    <s v="BOULEVARD EL DORADO"/>
    <x v="0"/>
  </r>
  <r>
    <n v="95"/>
    <d v="2019-03-09T00:00:00"/>
    <x v="9"/>
    <x v="9"/>
    <x v="1"/>
    <s v="CAJA"/>
    <s v="PAGO NOMINA QUINCENA 1 MARZO 2019"/>
    <s v="TRANSACCIONES DEL DIA 03/09/2019 RECURSOS HUMANOS"/>
    <n v="98.19"/>
    <n v="0"/>
    <s v="BOULEVARD EL DORADO"/>
    <x v="0"/>
  </r>
  <r>
    <n v="95"/>
    <d v="2019-03-25T00:00:00"/>
    <x v="9"/>
    <x v="9"/>
    <x v="1"/>
    <s v="CAJA"/>
    <s v="PAGO NOMINA QUINCENA 2 MARZO 2019"/>
    <s v="TRANSACCIONES DEL DIA 03/25/2019 RECURSOS HUMANOS"/>
    <n v="142.01"/>
    <n v="0"/>
    <s v="BOULEVARD EL DORADO"/>
    <x v="0"/>
  </r>
  <r>
    <n v="95"/>
    <d v="2019-04-10T00:00:00"/>
    <x v="10"/>
    <x v="10"/>
    <x v="1"/>
    <s v="CAJA"/>
    <s v="PAGO NOMINA QUINCENA 1 ABRIL 2019"/>
    <s v="TRANSACCIONES DEL DIA 04/10/2019 RECURSOS HUMANOS"/>
    <n v="206.84"/>
    <n v="0"/>
    <s v="BOULEVARD EL DORADO"/>
    <x v="0"/>
  </r>
  <r>
    <n v="95"/>
    <d v="2019-04-25T00:00:00"/>
    <x v="10"/>
    <x v="10"/>
    <x v="1"/>
    <s v="CAJA"/>
    <s v="PAGO NOMINA QUINCENA 2 ABRIL 2019"/>
    <s v="TRANSACCIONES DEL DIA 04/25/2019 RECURSOS HUMANOS"/>
    <n v="233.45"/>
    <n v="0"/>
    <s v="BOULEVARD EL DORADO"/>
    <x v="0"/>
  </r>
  <r>
    <n v="95"/>
    <d v="2019-05-10T00:00:00"/>
    <x v="11"/>
    <x v="11"/>
    <x v="1"/>
    <s v="CAJA"/>
    <s v="PAGO NOMINA QUINCENA 1 MAYO 2019"/>
    <s v="TRANSACCIONES DEL DIA 05/10/2019 RECURSOS HUMANOS"/>
    <n v="365.3"/>
    <n v="0"/>
    <s v="BOULEVARD EL DORADO"/>
    <x v="0"/>
  </r>
  <r>
    <n v="95"/>
    <d v="2019-05-25T00:00:00"/>
    <x v="11"/>
    <x v="11"/>
    <x v="1"/>
    <s v="CAJA"/>
    <s v="PAGO NOMINA QUINCENA 2 MAYO 2019"/>
    <s v="TRANSACCIONES DEL DIA 05/25/2019 RECURSOS HUMANOS"/>
    <n v="277.51"/>
    <n v="0"/>
    <s v="BOULEVARD EL DORADO"/>
    <x v="0"/>
  </r>
  <r>
    <n v="95"/>
    <d v="2019-06-10T00:00:00"/>
    <x v="2"/>
    <x v="2"/>
    <x v="1"/>
    <s v="CAJA"/>
    <s v="PAGO NOMINA QUINCENA 1 JUNIO 2019"/>
    <s v="TRANSACCIONES DEL DIA 06/10/2019 RECURSOS HUMANOS"/>
    <n v="9.5500000000000007"/>
    <n v="0"/>
    <s v="BOULEVARD EL DORADO"/>
    <x v="0"/>
  </r>
  <r>
    <n v="95"/>
    <d v="2019-06-25T00:00:00"/>
    <x v="2"/>
    <x v="2"/>
    <x v="1"/>
    <s v="CAJA"/>
    <s v="PAGO NOMINA QUINCENA 2 JUNIO 2019"/>
    <s v="TRANSACCIONES DEL DIA 06/25/2019 RECURSOS HUMANOS"/>
    <n v="32.5"/>
    <n v="0"/>
    <s v="BOULEVARD EL DORADO"/>
    <x v="0"/>
  </r>
  <r>
    <n v="95"/>
    <d v="2019-07-10T00:00:00"/>
    <x v="6"/>
    <x v="6"/>
    <x v="1"/>
    <s v="CAJA"/>
    <s v="PAGO NOMINA QUINCENA 1 JULIO 2019"/>
    <s v="TRANSACCIONES DEL DIA 07/10/2019 RECURSOS HUMANOS"/>
    <n v="173.81"/>
    <n v="0"/>
    <s v="BOULEVARD EL DORADO"/>
    <x v="0"/>
  </r>
  <r>
    <n v="95"/>
    <d v="2019-07-25T00:00:00"/>
    <x v="6"/>
    <x v="6"/>
    <x v="1"/>
    <s v="CAJA"/>
    <s v="PAGO NOMINA QUINCENA 2 JULIO 2019"/>
    <s v="TRANSACCIONES DEL DIA 07/25/2019 RECURSOS HUMANOS"/>
    <n v="42.2"/>
    <n v="0"/>
    <s v="BOULEVARD EL DORADO"/>
    <x v="0"/>
  </r>
  <r>
    <n v="95"/>
    <d v="2019-01-10T00:00:00"/>
    <x v="7"/>
    <x v="7"/>
    <x v="1"/>
    <s v="SERVICIOS PERSONALES"/>
    <s v="PAGO NOMINA QUINCENA 1 ENERO 2019"/>
    <s v="TRANSACCIONES DEL DIA 01/10/2019 RECURSOS HUMANOS"/>
    <n v="50.62"/>
    <n v="0"/>
    <s v="BOULEVARD EL DORADO"/>
    <x v="0"/>
  </r>
  <r>
    <n v="95"/>
    <d v="2019-01-25T00:00:00"/>
    <x v="7"/>
    <x v="7"/>
    <x v="1"/>
    <s v="SERVICIOS PERSONALES"/>
    <s v="PAGO NOMINA QUINCENA 2 ENERO 2019"/>
    <s v="TRANSACCIONES DEL DIA 01/25/2019 RECURSOS HUMANOS"/>
    <n v="29.42"/>
    <n v="0"/>
    <s v="BOULEVARD EL DORADO"/>
    <x v="0"/>
  </r>
  <r>
    <n v="95"/>
    <d v="2019-02-09T00:00:00"/>
    <x v="8"/>
    <x v="8"/>
    <x v="1"/>
    <s v="SERVICIOS PERSONALES"/>
    <s v="PAGO NOMINA QUINCENA 1 FEBRERO 2019"/>
    <s v="TRANSACCIONES DEL DIA 02/09/2019 RECURSOS HUMANOS"/>
    <n v="24.4"/>
    <n v="0"/>
    <s v="BOULEVARD EL DORADO"/>
    <x v="0"/>
  </r>
  <r>
    <n v="95"/>
    <d v="2019-02-25T00:00:00"/>
    <x v="8"/>
    <x v="8"/>
    <x v="1"/>
    <s v="SERVICIOS PERSONALES"/>
    <s v="PAGO NOMINA QUINCENA 2 FEBRERO 2019"/>
    <s v="TRANSACCIONES DEL DIA 02/25/2019 RECURSOS HUMANOS"/>
    <n v="56.43"/>
    <n v="0"/>
    <s v="BOULEVARD EL DORADO"/>
    <x v="0"/>
  </r>
  <r>
    <n v="95"/>
    <d v="2019-04-25T00:00:00"/>
    <x v="10"/>
    <x v="10"/>
    <x v="1"/>
    <s v="SERVICIOS PERSONALES"/>
    <s v="PAGO NOMINA QUINCENA 2 ABRIL 2019"/>
    <s v="TRANSACCIONES DEL DIA 04/25/2019 RECURSOS HUMANOS"/>
    <n v="29.35"/>
    <n v="0"/>
    <s v="BOULEVARD EL DORADO"/>
    <x v="0"/>
  </r>
  <r>
    <n v="95"/>
    <d v="2019-05-10T00:00:00"/>
    <x v="11"/>
    <x v="11"/>
    <x v="1"/>
    <s v="SERVICIOS PERSONALES"/>
    <s v="PAGO NOMINA QUINCENA 1 MAYO 2019"/>
    <s v="TRANSACCIONES DEL DIA 05/10/2019 RECURSOS HUMANOS"/>
    <n v="12.62"/>
    <n v="0"/>
    <s v="BOULEVARD EL DORADO"/>
    <x v="0"/>
  </r>
  <r>
    <n v="95"/>
    <d v="2019-05-25T00:00:00"/>
    <x v="11"/>
    <x v="11"/>
    <x v="1"/>
    <s v="SERVICIOS PERSONALES"/>
    <s v="PAGO NOMINA QUINCENA 2 MAYO 2019"/>
    <s v="TRANSACCIONES DEL DIA 05/25/2019 RECURSOS HUMANOS"/>
    <n v="51.31"/>
    <n v="0"/>
    <s v="BOULEVARD EL DORADO"/>
    <x v="0"/>
  </r>
  <r>
    <n v="95"/>
    <d v="2019-06-25T00:00:00"/>
    <x v="2"/>
    <x v="2"/>
    <x v="1"/>
    <s v="SERVICIOS PERSONALES"/>
    <s v="PAGO NOMINA QUINCENA 2 JUNIO 2019"/>
    <s v="TRANSACCIONES DEL DIA 06/25/2019 RECURSOS HUMANOS"/>
    <n v="81.11"/>
    <n v="0"/>
    <s v="BOULEVARD EL DORADO"/>
    <x v="0"/>
  </r>
  <r>
    <n v="97"/>
    <d v="2019-03-09T00:00:00"/>
    <x v="9"/>
    <x v="9"/>
    <x v="1"/>
    <s v="ADMINISTRACION DE SUCURSALES"/>
    <s v="PAGO NOMINA QUINCENA 1 MARZO 2019"/>
    <s v="TRANSACCIONES DEL DIA 03/09/2019 RECURSOS HUMANOS"/>
    <n v="32.450000000000003"/>
    <n v="0"/>
    <s v="SAN SEBASTIAN"/>
    <x v="0"/>
  </r>
  <r>
    <n v="97"/>
    <d v="2019-06-10T00:00:00"/>
    <x v="2"/>
    <x v="2"/>
    <x v="1"/>
    <s v="ADMINISTRACION DE SUCURSALES"/>
    <s v="PAGO NOMINA QUINCENA 1 JUNIO 2019"/>
    <s v="TRANSACCIONES DEL DIA 06/10/2019 RECURSOS HUMANOS"/>
    <n v="64.22"/>
    <n v="0"/>
    <s v="SAN SEBASTIAN"/>
    <x v="0"/>
  </r>
  <r>
    <n v="97"/>
    <d v="2019-06-25T00:00:00"/>
    <x v="2"/>
    <x v="2"/>
    <x v="1"/>
    <s v="ADMINISTRACION DE SUCURSALES"/>
    <s v="PAGO NOMINA QUINCENA 2 JUNIO 2019"/>
    <s v="TRANSACCIONES DEL DIA 06/25/2019 RECURSOS HUMANOS"/>
    <n v="65.63"/>
    <n v="0"/>
    <s v="SAN SEBASTIAN"/>
    <x v="0"/>
  </r>
  <r>
    <n v="97"/>
    <d v="2019-01-10T00:00:00"/>
    <x v="7"/>
    <x v="7"/>
    <x v="1"/>
    <s v="CAJA"/>
    <s v="PAGO NOMINA QUINCENA 1 ENERO 2019"/>
    <s v="TRANSACCIONES DEL DIA 01/10/2019 RECURSOS HUMANOS"/>
    <n v="543.25"/>
    <n v="0"/>
    <s v="SAN SEBASTIAN"/>
    <x v="0"/>
  </r>
  <r>
    <n v="97"/>
    <d v="2019-01-25T00:00:00"/>
    <x v="7"/>
    <x v="7"/>
    <x v="1"/>
    <s v="CAJA"/>
    <s v="PAGO NOMINA QUINCENA 2 ENERO 2019"/>
    <s v="TRANSACCIONES DEL DIA 01/25/2019 RECURSOS HUMANOS"/>
    <n v="358.78"/>
    <n v="0"/>
    <s v="SAN SEBASTIAN"/>
    <x v="0"/>
  </r>
  <r>
    <n v="97"/>
    <d v="2019-02-09T00:00:00"/>
    <x v="8"/>
    <x v="8"/>
    <x v="1"/>
    <s v="CAJA"/>
    <s v="PAGO NOMINA QUINCENA 1 FEBRERO 2019"/>
    <s v="TRANSACCIONES DEL DIA 02/09/2019 RECURSOS HUMANOS"/>
    <n v="411.2"/>
    <n v="0"/>
    <s v="SAN SEBASTIAN"/>
    <x v="0"/>
  </r>
  <r>
    <n v="97"/>
    <d v="2019-02-25T00:00:00"/>
    <x v="8"/>
    <x v="8"/>
    <x v="1"/>
    <s v="CAJA"/>
    <s v="PAGO NOMINA QUINCENA 2 FEBRERO 2019"/>
    <s v="TRANSACCIONES DEL DIA 02/25/2019 RECURSOS HUMANOS"/>
    <n v="486.58"/>
    <n v="0"/>
    <s v="SAN SEBASTIAN"/>
    <x v="0"/>
  </r>
  <r>
    <n v="97"/>
    <d v="2019-03-09T00:00:00"/>
    <x v="9"/>
    <x v="9"/>
    <x v="1"/>
    <s v="CAJA"/>
    <s v="PAGO NOMINA QUINCENA 1 MARZO 2019"/>
    <s v="TRANSACCIONES DEL DIA 03/09/2019 RECURSOS HUMANOS"/>
    <n v="474.74"/>
    <n v="0"/>
    <s v="SAN SEBASTIAN"/>
    <x v="0"/>
  </r>
  <r>
    <n v="97"/>
    <d v="2019-03-25T00:00:00"/>
    <x v="9"/>
    <x v="9"/>
    <x v="1"/>
    <s v="CAJA"/>
    <s v="PAGO NOMINA QUINCENA 2 MARZO 2019"/>
    <s v="TRANSACCIONES DEL DIA 03/25/2019 RECURSOS HUMANOS"/>
    <n v="516.62"/>
    <n v="0"/>
    <s v="SAN SEBASTIAN"/>
    <x v="0"/>
  </r>
  <r>
    <n v="97"/>
    <d v="2019-04-10T00:00:00"/>
    <x v="10"/>
    <x v="10"/>
    <x v="1"/>
    <s v="CAJA"/>
    <s v="PAGO NOMINA QUINCENA 1 ABRIL 2019"/>
    <s v="TRANSACCIONES DEL DIA 04/10/2019 RECURSOS HUMANOS"/>
    <n v="414.01"/>
    <n v="0"/>
    <s v="SAN SEBASTIAN"/>
    <x v="0"/>
  </r>
  <r>
    <n v="97"/>
    <d v="2019-04-25T00:00:00"/>
    <x v="10"/>
    <x v="10"/>
    <x v="1"/>
    <s v="CAJA"/>
    <s v="PAGO NOMINA QUINCENA 2 ABRIL 2019"/>
    <s v="TRANSACCIONES DEL DIA 04/25/2019 RECURSOS HUMANOS"/>
    <n v="391.03"/>
    <n v="0"/>
    <s v="SAN SEBASTIAN"/>
    <x v="0"/>
  </r>
  <r>
    <n v="97"/>
    <d v="2019-05-10T00:00:00"/>
    <x v="11"/>
    <x v="11"/>
    <x v="1"/>
    <s v="CAJA"/>
    <s v="PAGO NOMINA QUINCENA 1 MAYO 2019"/>
    <s v="TRANSACCIONES DEL DIA 05/10/2019 RECURSOS HUMANOS"/>
    <n v="448.2"/>
    <n v="0"/>
    <s v="SAN SEBASTIAN"/>
    <x v="0"/>
  </r>
  <r>
    <n v="97"/>
    <d v="2019-05-25T00:00:00"/>
    <x v="11"/>
    <x v="11"/>
    <x v="1"/>
    <s v="CAJA"/>
    <s v="PAGO NOMINA QUINCENA 2 MAYO 2019"/>
    <s v="TRANSACCIONES DEL DIA 05/25/2019 RECURSOS HUMANOS"/>
    <n v="522.20000000000005"/>
    <n v="0"/>
    <s v="SAN SEBASTIAN"/>
    <x v="0"/>
  </r>
  <r>
    <n v="97"/>
    <d v="2019-06-10T00:00:00"/>
    <x v="2"/>
    <x v="2"/>
    <x v="1"/>
    <s v="CAJA"/>
    <s v="PAGO NOMINA QUINCENA 1 JUNIO 2019"/>
    <s v="TRANSACCIONES DEL DIA 06/10/2019 RECURSOS HUMANOS"/>
    <n v="401.95"/>
    <n v="0"/>
    <s v="SAN SEBASTIAN"/>
    <x v="0"/>
  </r>
  <r>
    <n v="97"/>
    <d v="2019-06-25T00:00:00"/>
    <x v="2"/>
    <x v="2"/>
    <x v="1"/>
    <s v="CAJA"/>
    <s v="PAGO NOMINA QUINCENA 2 JUNIO 2019"/>
    <s v="TRANSACCIONES DEL DIA 06/25/2019 RECURSOS HUMANOS"/>
    <n v="594.01"/>
    <n v="0"/>
    <s v="SAN SEBASTIAN"/>
    <x v="0"/>
  </r>
  <r>
    <n v="97"/>
    <d v="2019-07-10T00:00:00"/>
    <x v="6"/>
    <x v="6"/>
    <x v="1"/>
    <s v="CAJA"/>
    <s v="PAGO NOMINA QUINCENA 1 JULIO 2019"/>
    <s v="TRANSACCIONES DEL DIA 07/10/2019 RECURSOS HUMANOS"/>
    <n v="562.02"/>
    <n v="0"/>
    <s v="SAN SEBASTIAN"/>
    <x v="0"/>
  </r>
  <r>
    <n v="97"/>
    <d v="2019-07-25T00:00:00"/>
    <x v="6"/>
    <x v="6"/>
    <x v="1"/>
    <s v="CAJA"/>
    <s v="PAGO NOMINA QUINCENA 2 JULIO 2019"/>
    <s v="TRANSACCIONES DEL DIA 07/25/2019 RECURSOS HUMANOS"/>
    <n v="481.35"/>
    <n v="0"/>
    <s v="SAN SEBASTIAN"/>
    <x v="0"/>
  </r>
  <r>
    <n v="97"/>
    <d v="2019-06-10T00:00:00"/>
    <x v="2"/>
    <x v="2"/>
    <x v="1"/>
    <s v="SERVICIOS PERSONALES"/>
    <s v="PAGO NOMINA QUINCENA 1 JUNIO 2019"/>
    <s v="TRANSACCIONES DEL DIA 06/10/2019 RECURSOS HUMANOS"/>
    <n v="31.75"/>
    <n v="0"/>
    <s v="SAN SEBASTIAN"/>
    <x v="0"/>
  </r>
  <r>
    <n v="98"/>
    <d v="2019-03-09T00:00:00"/>
    <x v="9"/>
    <x v="9"/>
    <x v="1"/>
    <s v="CAJA"/>
    <s v="PAGO NOMINA QUINCENA 1 MARZO 2019"/>
    <s v="TRANSACCIONES DEL DIA 03/09/2019 RECURSOS HUMANOS"/>
    <n v="6.56"/>
    <n v="0"/>
    <s v="SANTIAGO INTERAMERICANA"/>
    <x v="0"/>
  </r>
  <r>
    <n v="101"/>
    <d v="2019-01-10T00:00:00"/>
    <x v="7"/>
    <x v="7"/>
    <x v="1"/>
    <s v="CAJA"/>
    <s v="PAGO NOMINA QUINCENA 1 ENERO 2019"/>
    <s v="TRANSACCIONES DEL DIA 01/10/2019 RECURSOS HUMANOS"/>
    <n v="27.34"/>
    <n v="0"/>
    <s v="VILLA ZAITA"/>
    <x v="0"/>
  </r>
  <r>
    <n v="101"/>
    <d v="2019-01-25T00:00:00"/>
    <x v="7"/>
    <x v="7"/>
    <x v="1"/>
    <s v="CAJA"/>
    <s v="PAGO NOMINA QUINCENA 2 ENERO 2019"/>
    <s v="TRANSACCIONES DEL DIA 01/25/2019 RECURSOS HUMANOS"/>
    <n v="412.97"/>
    <n v="0"/>
    <s v="VILLA ZAITA"/>
    <x v="0"/>
  </r>
  <r>
    <n v="101"/>
    <d v="2019-04-10T00:00:00"/>
    <x v="10"/>
    <x v="10"/>
    <x v="1"/>
    <s v="CAJA"/>
    <s v="PAGO NOMINA QUINCENA 1 ABRIL 2019"/>
    <s v="TRANSACCIONES DEL DIA 04/10/2019 RECURSOS HUMANOS"/>
    <n v="71.099999999999994"/>
    <n v="0"/>
    <s v="VILLA ZAITA"/>
    <x v="0"/>
  </r>
  <r>
    <n v="101"/>
    <d v="2019-04-25T00:00:00"/>
    <x v="10"/>
    <x v="10"/>
    <x v="1"/>
    <s v="CAJA"/>
    <s v="PAGO NOMINA QUINCENA 2 ABRIL 2019"/>
    <s v="TRANSACCIONES DEL DIA 04/25/2019 RECURSOS HUMANOS"/>
    <n v="59.35"/>
    <n v="0"/>
    <s v="VILLA ZAITA"/>
    <x v="0"/>
  </r>
  <r>
    <n v="102"/>
    <d v="2019-02-09T00:00:00"/>
    <x v="8"/>
    <x v="8"/>
    <x v="1"/>
    <s v="CAJA"/>
    <s v="PAGO NOMINA QUINCENA 1 FEBRERO 2019"/>
    <s v="TRANSACCIONES DEL DIA 02/09/2019 RECURSOS HUMANOS"/>
    <n v="16.690000000000001"/>
    <n v="0"/>
    <s v="AZUERO TERMINAL PLAZA"/>
    <x v="0"/>
  </r>
  <r>
    <n v="102"/>
    <d v="2019-04-25T00:00:00"/>
    <x v="10"/>
    <x v="10"/>
    <x v="1"/>
    <s v="CAJA"/>
    <s v="PAGO NOMINA QUINCENA 2 ABRIL 2019"/>
    <s v="TRANSACCIONES DEL DIA 04/25/2019 RECURSOS HUMANOS"/>
    <n v="7.42"/>
    <n v="0"/>
    <s v="AZUERO TERMINAL PLAZA"/>
    <x v="0"/>
  </r>
  <r>
    <n v="102"/>
    <d v="2019-05-10T00:00:00"/>
    <x v="11"/>
    <x v="11"/>
    <x v="1"/>
    <s v="CAJA"/>
    <s v="PAGO NOMINA QUINCENA 1 MAYO 2019"/>
    <s v="TRANSACCIONES DEL DIA 05/10/2019 RECURSOS HUMANOS"/>
    <n v="9.66"/>
    <n v="0"/>
    <s v="AZUERO TERMINAL PLAZA"/>
    <x v="0"/>
  </r>
  <r>
    <n v="102"/>
    <d v="2019-05-10T00:00:00"/>
    <x v="11"/>
    <x v="11"/>
    <x v="1"/>
    <s v="SERVICIOS PERSONALES"/>
    <s v="PAGO NOMINA QUINCENA 1 MAYO 2019"/>
    <s v="TRANSACCIONES DEL DIA 05/10/2019 RECURSOS HUMANOS"/>
    <n v="334.93"/>
    <n v="0"/>
    <s v="AZUERO TERMINAL PLAZA"/>
    <x v="0"/>
  </r>
  <r>
    <n v="125"/>
    <d v="2019-01-25T00:00:00"/>
    <x v="7"/>
    <x v="7"/>
    <x v="1"/>
    <s v="CAJA"/>
    <s v="PAGO NOMINA QUINCENA 2 ENERO 2019"/>
    <s v="TRANSACCIONES DEL DIA 01/25/2019 RECURSOS HUMANOS"/>
    <n v="83.6"/>
    <n v="0"/>
    <s v="COSTA VERDE"/>
    <x v="0"/>
  </r>
  <r>
    <n v="125"/>
    <d v="2019-02-09T00:00:00"/>
    <x v="8"/>
    <x v="8"/>
    <x v="1"/>
    <s v="CAJA"/>
    <s v="PAGO NOMINA QUINCENA 1 FEBRERO 2019"/>
    <s v="TRANSACCIONES DEL DIA 02/09/2019 RECURSOS HUMANOS"/>
    <n v="22.42"/>
    <n v="0"/>
    <s v="COSTA VERDE"/>
    <x v="0"/>
  </r>
  <r>
    <n v="125"/>
    <d v="2019-04-10T00:00:00"/>
    <x v="10"/>
    <x v="10"/>
    <x v="1"/>
    <s v="CAJA"/>
    <s v="PAGO NOMINA QUINCENA 1 ABRIL 2019"/>
    <s v="TRANSACCIONES DEL DIA 04/10/2019 RECURSOS HUMANOS"/>
    <n v="37.5"/>
    <n v="0"/>
    <s v="COSTA VERDE"/>
    <x v="0"/>
  </r>
  <r>
    <n v="125"/>
    <d v="2019-04-25T00:00:00"/>
    <x v="10"/>
    <x v="10"/>
    <x v="1"/>
    <s v="CAJA"/>
    <s v="PAGO NOMINA QUINCENA 2 ABRIL 2019"/>
    <s v="TRANSACCIONES DEL DIA 04/25/2019 RECURSOS HUMANOS"/>
    <n v="20.239999999999998"/>
    <n v="0"/>
    <s v="COSTA VERDE"/>
    <x v="0"/>
  </r>
  <r>
    <n v="125"/>
    <d v="2019-06-10T00:00:00"/>
    <x v="2"/>
    <x v="2"/>
    <x v="1"/>
    <s v="CAJA"/>
    <s v="PAGO NOMINA QUINCENA 1 JUNIO 2019"/>
    <s v="TRANSACCIONES DEL DIA 06/10/2019 RECURSOS HUMANOS"/>
    <n v="106.5"/>
    <n v="0"/>
    <s v="COSTA VERDE"/>
    <x v="0"/>
  </r>
  <r>
    <n v="125"/>
    <d v="2019-06-25T00:00:00"/>
    <x v="2"/>
    <x v="2"/>
    <x v="1"/>
    <s v="CAJA"/>
    <s v="PAGO NOMINA QUINCENA 2 JUNIO 2019"/>
    <s v="TRANSACCIONES DEL DIA 06/25/2019 RECURSOS HUMANOS"/>
    <n v="182.59"/>
    <n v="0"/>
    <s v="COSTA VERDE"/>
    <x v="0"/>
  </r>
  <r>
    <n v="125"/>
    <d v="2019-07-10T00:00:00"/>
    <x v="6"/>
    <x v="6"/>
    <x v="1"/>
    <s v="CAJA"/>
    <s v="PAGO NOMINA QUINCENA 1 JULIO 2019"/>
    <s v="TRANSACCIONES DEL DIA 07/10/2019 RECURSOS HUMANOS"/>
    <n v="186.05"/>
    <n v="0"/>
    <s v="COSTA VERDE"/>
    <x v="0"/>
  </r>
  <r>
    <n v="125"/>
    <d v="2019-07-25T00:00:00"/>
    <x v="6"/>
    <x v="6"/>
    <x v="1"/>
    <s v="CAJA"/>
    <s v="PAGO NOMINA QUINCENA 2 JULIO 2019"/>
    <s v="TRANSACCIONES DEL DIA 07/25/2019 RECURSOS HUMANOS"/>
    <n v="262.45"/>
    <n v="0"/>
    <s v="COSTA VERDE"/>
    <x v="0"/>
  </r>
  <r>
    <n v="125"/>
    <d v="2019-02-09T00:00:00"/>
    <x v="8"/>
    <x v="8"/>
    <x v="1"/>
    <s v="SERVICIOS PERSONALES"/>
    <s v="PAGO NOMINA QUINCENA 1 FEBRERO 2019"/>
    <s v="TRANSACCIONES DEL DIA 02/09/2019 RECURSOS HUMANOS"/>
    <n v="36.630000000000003"/>
    <n v="0"/>
    <s v="COSTA VERDE"/>
    <x v="0"/>
  </r>
  <r>
    <n v="125"/>
    <d v="2019-03-25T00:00:00"/>
    <x v="9"/>
    <x v="9"/>
    <x v="1"/>
    <s v="SERVICIOS PERSONALES"/>
    <s v="PAGO NOMINA QUINCENA 2 MARZO 2019"/>
    <s v="TRANSACCIONES DEL DIA 03/25/2019 RECURSOS HUMANOS"/>
    <n v="17.670000000000002"/>
    <n v="0"/>
    <s v="COSTA VERDE"/>
    <x v="0"/>
  </r>
  <r>
    <n v="125"/>
    <d v="2019-07-10T00:00:00"/>
    <x v="6"/>
    <x v="6"/>
    <x v="1"/>
    <s v="SERVICIOS PERSONALES"/>
    <s v="PAGO NOMINA QUINCENA 1 JULIO 2019"/>
    <s v="TRANSACCIONES DEL DIA 07/10/2019 RECURSOS HUMANOS"/>
    <n v="57.69"/>
    <n v="0"/>
    <s v="COSTA VERDE"/>
    <x v="0"/>
  </r>
  <r>
    <n v="125"/>
    <d v="2019-07-25T00:00:00"/>
    <x v="6"/>
    <x v="6"/>
    <x v="1"/>
    <s v="SERVICIOS PERSONALES"/>
    <s v="PAGO NOMINA QUINCENA 2 JULIO 2019"/>
    <s v="TRANSACCIONES DEL DIA 07/25/2019 RECURSOS HUMANOS"/>
    <n v="144.43"/>
    <n v="0"/>
    <s v="COSTA VERDE"/>
    <x v="0"/>
  </r>
  <r>
    <n v="154"/>
    <d v="2019-06-25T00:00:00"/>
    <x v="2"/>
    <x v="2"/>
    <x v="1"/>
    <s v="CAJA"/>
    <s v="PAGO NOMINA QUINCENA 2 JUNIO 2019"/>
    <s v="TRANSACCIONES DEL DIA 06/25/2019 RECURSOS HUMANOS"/>
    <n v="28.91"/>
    <n v="0"/>
    <s v="CASCO VIEJO"/>
    <x v="0"/>
  </r>
  <r>
    <n v="164"/>
    <d v="2019-01-25T00:00:00"/>
    <x v="7"/>
    <x v="7"/>
    <x v="1"/>
    <s v="CAJA"/>
    <s v="PAGO NOMINA QUINCENA 2 ENERO 2019"/>
    <s v="TRANSACCIONES DEL DIA 01/25/2019 RECURSOS HUMANOS"/>
    <n v="27.71"/>
    <n v="0"/>
    <s v="PASEO ARRAIJAN"/>
    <x v="0"/>
  </r>
  <r>
    <n v="164"/>
    <d v="2019-04-25T00:00:00"/>
    <x v="10"/>
    <x v="10"/>
    <x v="1"/>
    <s v="CAJA"/>
    <s v="PAGO NOMINA QUINCENA 2 ABRIL 2019"/>
    <s v="TRANSACCIONES DEL DIA 04/25/2019 RECURSOS HUMANOS"/>
    <n v="80.13"/>
    <n v="0"/>
    <s v="PASEO ARRAIJAN"/>
    <x v="0"/>
  </r>
  <r>
    <n v="164"/>
    <d v="2019-07-25T00:00:00"/>
    <x v="6"/>
    <x v="6"/>
    <x v="1"/>
    <s v="CAJA"/>
    <s v="PAGO NOMINA QUINCENA 2 JULIO 2019"/>
    <s v="TRANSACCIONES DEL DIA 07/25/2019 RECURSOS HUMANOS"/>
    <n v="26.02"/>
    <n v="0"/>
    <s v="PASEO ARRAIJAN"/>
    <x v="0"/>
  </r>
  <r>
    <n v="164"/>
    <d v="2019-04-10T00:00:00"/>
    <x v="10"/>
    <x v="10"/>
    <x v="1"/>
    <s v="SERVICIOS PERSONALES"/>
    <s v="PAGO NOMINA QUINCENA 1 ABRIL 2019"/>
    <s v="TRANSACCIONES DEL DIA 04/10/2019 RECURSOS HUMANOS"/>
    <n v="31.11"/>
    <n v="0"/>
    <s v="PASEO ARRAIJAN"/>
    <x v="0"/>
  </r>
  <r>
    <n v="165"/>
    <d v="2019-07-25T00:00:00"/>
    <x v="6"/>
    <x v="6"/>
    <x v="1"/>
    <s v="SERVICIOS PERSONALES"/>
    <s v="PAGO NOMINA QUINCENA 2 JULIO 2019"/>
    <s v="TRANSACCIONES DEL DIA 07/25/2019 RECURSOS HUMANOS"/>
    <n v="44.13"/>
    <n v="0"/>
    <s v="PLAZA NUEVO TOCUMEN"/>
    <x v="0"/>
  </r>
  <r>
    <n v="196"/>
    <d v="2019-01-25T00:00:00"/>
    <x v="7"/>
    <x v="7"/>
    <x v="1"/>
    <s v="CAJA"/>
    <s v="PAGO NOMINA QUINCENA 2 ENERO 2019"/>
    <s v="TRANSACCIONES DEL DIA 01/25/2019 RECURSOS HUMANOS"/>
    <n v="100.79"/>
    <n v="0"/>
    <s v="SANTA MARIA"/>
    <x v="0"/>
  </r>
  <r>
    <n v="196"/>
    <d v="2019-02-09T00:00:00"/>
    <x v="8"/>
    <x v="8"/>
    <x v="1"/>
    <s v="SERVICIOS PERSONALES"/>
    <s v="PAGO NOMINA QUINCENA 1 FEBRERO 2019"/>
    <s v="TRANSACCIONES DEL DIA 02/09/2019 RECURSOS HUMANOS"/>
    <n v="23.25"/>
    <n v="0"/>
    <s v="SANTA MARIA"/>
    <x v="0"/>
  </r>
  <r>
    <n v="1"/>
    <d v="2019-02-14T00:00:00"/>
    <x v="8"/>
    <x v="8"/>
    <x v="1"/>
    <s v="ADMINISTRACION DE SUCURSALES"/>
    <s v="OTROS EGRESOS 18"/>
    <s v="OTROS EGRESOS 1.P.O (OR:1/DES:1 TRN:86 PERF:300086 CAU: 18"/>
    <n v="11.3"/>
    <n v="0"/>
    <s v="CASA MATRIZ"/>
    <x v="1"/>
  </r>
  <r>
    <n v="1"/>
    <d v="2019-02-20T00:00:00"/>
    <x v="8"/>
    <x v="8"/>
    <x v="1"/>
    <s v="ADMINISTRACION DE SUCURSALES"/>
    <s v="OTROS EGRESOS 18"/>
    <s v="OTROS EGRESOS 1.P.O (OR:1/DES:1 TRN:86 PERF:300086 CAU: 18"/>
    <n v="5"/>
    <n v="0"/>
    <s v="CASA MATRIZ"/>
    <x v="1"/>
  </r>
  <r>
    <n v="1"/>
    <d v="2019-03-18T00:00:00"/>
    <x v="9"/>
    <x v="9"/>
    <x v="1"/>
    <s v="ADMINISTRACION DE SUCURSALES"/>
    <s v="OTROS EGRESOS 18"/>
    <s v="OTROS EGRESOS 1.P.O (OR:1/DES:1 TRN:86 PERF:300086 CAU: 18"/>
    <n v="5"/>
    <n v="0"/>
    <s v="CASA MATRIZ"/>
    <x v="1"/>
  </r>
  <r>
    <n v="1"/>
    <d v="2019-04-01T00:00:00"/>
    <x v="10"/>
    <x v="10"/>
    <x v="1"/>
    <s v="ADMINISTRACION DE SUCURSALES"/>
    <s v="OTROS EGRESOS 18"/>
    <s v="OTROS EGRESOS 1.P.O (OR:1/DES:1 TRN:86 PERF:300086 CAU: 18"/>
    <n v="10"/>
    <n v="0"/>
    <s v="CASA MATRIZ"/>
    <x v="1"/>
  </r>
  <r>
    <n v="1"/>
    <d v="2019-04-26T00:00:00"/>
    <x v="10"/>
    <x v="10"/>
    <x v="1"/>
    <s v="ADMINISTRACION DE SUCURSALES"/>
    <s v="OTROS EGRESOS 18"/>
    <s v="OTROS EGRESOS 1.P.O (OR:1/DES:1 TRN:86 PERF:300086 CAU: 18"/>
    <n v="5"/>
    <n v="0"/>
    <s v="CASA MATRIZ"/>
    <x v="1"/>
  </r>
  <r>
    <n v="1"/>
    <d v="2019-05-03T00:00:00"/>
    <x v="11"/>
    <x v="11"/>
    <x v="1"/>
    <s v="ADMINISTRACION DE SUCURSALES"/>
    <s v="OTROS EGRESOS 18"/>
    <s v="OTROS EGRESOS 1.P.O (OR:1/DES:1 TRN:86 PERF:300086 CAU: 18"/>
    <n v="2.25"/>
    <n v="0"/>
    <s v="CASA MATRIZ"/>
    <x v="1"/>
  </r>
  <r>
    <n v="1"/>
    <d v="2019-05-13T00:00:00"/>
    <x v="11"/>
    <x v="11"/>
    <x v="1"/>
    <s v="ADMINISTRACION DE SUCURSALES"/>
    <s v="OTROS EGRESOS 18"/>
    <s v="OTROS EGRESOS 1.P.O (OR:1/DES:1 TRN:86 PERF:300086 CAU: 18"/>
    <n v="3"/>
    <n v="0"/>
    <s v="CASA MATRIZ"/>
    <x v="1"/>
  </r>
  <r>
    <n v="1"/>
    <d v="2019-05-21T00:00:00"/>
    <x v="11"/>
    <x v="11"/>
    <x v="1"/>
    <s v="ADMINISTRACION DE SUCURSALES"/>
    <s v="OTROS EGRESOS 18"/>
    <s v="OTROS EGRESOS 1.P.O (OR:1/DES:1 TRN:86 PERF:300086 CAU: 18"/>
    <n v="2"/>
    <n v="0"/>
    <s v="CASA MATRIZ"/>
    <x v="1"/>
  </r>
  <r>
    <n v="1"/>
    <d v="2019-07-15T00:00:00"/>
    <x v="6"/>
    <x v="6"/>
    <x v="1"/>
    <s v="ADMINISTRACION DE SUCURSALES"/>
    <s v="OTROS EGRESOS 18"/>
    <s v="OTROS EGRESOS 1.P.O (OR:1/DES:1 TRN:86 PERF:300086 CAU: 18"/>
    <n v="2.5"/>
    <n v="0"/>
    <s v="CASA MATRIZ"/>
    <x v="1"/>
  </r>
  <r>
    <n v="1"/>
    <d v="2019-07-16T00:00:00"/>
    <x v="6"/>
    <x v="6"/>
    <x v="1"/>
    <s v="ADMINISTRACION DE SUCURSALES"/>
    <s v="OTROS EGRESOS 18"/>
    <s v="OTROS EGRESOS 1.P.O (OR:1/DES:1 TRN:86 PERF:300086 CAU: 18"/>
    <n v="5"/>
    <n v="0"/>
    <s v="CASA MATRIZ"/>
    <x v="1"/>
  </r>
  <r>
    <n v="2"/>
    <d v="2019-01-16T00:00:00"/>
    <x v="7"/>
    <x v="7"/>
    <x v="1"/>
    <s v="ADMINISTRACION DE SUCURSALES"/>
    <s v="OTROS EGRESOS 18"/>
    <s v="OTROS EGRESOS 1.P.O (OR:2/DES:2 TRN:86 PERF:300086 CAU: 18"/>
    <n v="3"/>
    <n v="0"/>
    <s v="PAITILLA"/>
    <x v="1"/>
  </r>
  <r>
    <n v="2"/>
    <d v="2019-01-18T00:00:00"/>
    <x v="7"/>
    <x v="7"/>
    <x v="1"/>
    <s v="ADMINISTRACION DE SUCURSALES"/>
    <s v="OTROS EGRESOS 18"/>
    <s v="OTROS EGRESOS 1.P.O (OR:2/DES:2 TRN:86 PERF:300086 CAU: 18"/>
    <n v="3"/>
    <n v="0"/>
    <s v="PAITILLA"/>
    <x v="1"/>
  </r>
  <r>
    <n v="2"/>
    <d v="2019-02-19T00:00:00"/>
    <x v="8"/>
    <x v="8"/>
    <x v="1"/>
    <s v="ADMINISTRACION DE SUCURSALES"/>
    <s v="OTROS EGRESOS 18"/>
    <s v="OTROS EGRESOS 1.P.O (OR:2/DES:2 TRN:86 PERF:300086 CAU: 18"/>
    <n v="20.5"/>
    <n v="0"/>
    <s v="PAITILLA"/>
    <x v="1"/>
  </r>
  <r>
    <n v="2"/>
    <d v="2019-02-22T00:00:00"/>
    <x v="8"/>
    <x v="8"/>
    <x v="1"/>
    <s v="ADMINISTRACION DE SUCURSALES"/>
    <s v="OTROS EGRESOS 18"/>
    <s v="OTROS EGRESOS 1.P.O (OR:2/DES:2 TRN:86 PERF:300086 CAU: 18"/>
    <n v="10.25"/>
    <n v="0"/>
    <s v="PAITILLA"/>
    <x v="1"/>
  </r>
  <r>
    <n v="2"/>
    <d v="2019-06-10T00:00:00"/>
    <x v="2"/>
    <x v="2"/>
    <x v="1"/>
    <s v="ADMINISTRACION DE SUCURSALES"/>
    <s v="OTROS EGRESOS 18"/>
    <s v="OTROS EGRESOS 1.P.O (OR:2/DES:2 TRN:86 PERF:300086 CAU: 18"/>
    <n v="3"/>
    <n v="0"/>
    <s v="PAITILLA"/>
    <x v="1"/>
  </r>
  <r>
    <n v="3"/>
    <d v="2019-01-10T00:00:00"/>
    <x v="7"/>
    <x v="7"/>
    <x v="1"/>
    <s v="ADMINISTRACION DE SUCURSALES"/>
    <s v="OTROS EGRESOS 18"/>
    <s v="OTROS EGRESOS 1.P.O (OR:3/DES:3 TRN:86 PERF:300086 CAU: 18"/>
    <n v="6.85"/>
    <n v="0"/>
    <s v="EL DORADO"/>
    <x v="1"/>
  </r>
  <r>
    <n v="3"/>
    <d v="2019-01-21T00:00:00"/>
    <x v="7"/>
    <x v="7"/>
    <x v="1"/>
    <s v="ADMINISTRACION DE SUCURSALES"/>
    <s v="OTROS EGRESOS 18"/>
    <s v="OTROS EGRESOS 1.P.O (OR:3/DES:3 TRN:86 PERF:300086 CAU: 18"/>
    <n v="4.5"/>
    <n v="0"/>
    <s v="EL DORADO"/>
    <x v="1"/>
  </r>
  <r>
    <n v="3"/>
    <d v="2019-01-30T00:00:00"/>
    <x v="7"/>
    <x v="7"/>
    <x v="1"/>
    <s v="ADMINISTRACION DE SUCURSALES"/>
    <s v="OTROS EGRESOS 18"/>
    <s v="OTROS EGRESOS 1.P.O (OR:3/DES:3 TRN:86 PERF:300086 CAU: 18"/>
    <n v="9.1999999999999993"/>
    <n v="0"/>
    <s v="EL DORADO"/>
    <x v="1"/>
  </r>
  <r>
    <n v="3"/>
    <d v="2019-03-20T00:00:00"/>
    <x v="9"/>
    <x v="9"/>
    <x v="1"/>
    <s v="ADMINISTRACION DE SUCURSALES"/>
    <s v="OTROS EGRESOS 18"/>
    <s v="OTROS EGRESOS 1.P.O (OR:3/DES:3 TRN:86 PERF:300086 CAU: 18"/>
    <n v="6.85"/>
    <n v="0"/>
    <s v="EL DORADO"/>
    <x v="1"/>
  </r>
  <r>
    <n v="3"/>
    <d v="2019-04-04T00:00:00"/>
    <x v="10"/>
    <x v="10"/>
    <x v="1"/>
    <s v="ADMINISTRACION DE SUCURSALES"/>
    <s v="OTROS EGRESOS 18"/>
    <s v="OTROS EGRESOS 1.P.O (OR:3/DES:3 TRN:86 PERF:300086 CAU: 18"/>
    <n v="4.75"/>
    <n v="0"/>
    <s v="EL DORADO"/>
    <x v="1"/>
  </r>
  <r>
    <n v="3"/>
    <d v="2019-05-14T00:00:00"/>
    <x v="11"/>
    <x v="11"/>
    <x v="1"/>
    <s v="ADMINISTRACION DE SUCURSALES"/>
    <s v="OTROS EGRESOS 18"/>
    <s v="OTROS EGRESOS 1.P.O (OR:3/DES:3 TRN:86 PERF:300086 CAU: 18"/>
    <n v="3"/>
    <n v="0"/>
    <s v="EL DORADO"/>
    <x v="1"/>
  </r>
  <r>
    <n v="3"/>
    <d v="2019-05-27T00:00:00"/>
    <x v="11"/>
    <x v="11"/>
    <x v="1"/>
    <s v="ADMINISTRACION DE SUCURSALES"/>
    <s v="OTROS EGRESOS 18"/>
    <s v="OTROS EGRESOS 1.P.O (OR:3/DES:3 TRN:86 PERF:300086 CAU: 18"/>
    <n v="2.7"/>
    <n v="0"/>
    <s v="EL DORADO"/>
    <x v="1"/>
  </r>
  <r>
    <n v="3"/>
    <d v="2019-06-04T00:00:00"/>
    <x v="2"/>
    <x v="2"/>
    <x v="1"/>
    <s v="ADMINISTRACION DE SUCURSALES"/>
    <s v="OTROS EGRESOS 18"/>
    <s v="OTROS EGRESOS 1.P.O (OR:3/DES:3 TRN:86 PERF:300086 CAU: 18"/>
    <n v="2.4"/>
    <n v="0"/>
    <s v="EL DORADO"/>
    <x v="1"/>
  </r>
  <r>
    <n v="3"/>
    <d v="2019-06-14T00:00:00"/>
    <x v="2"/>
    <x v="2"/>
    <x v="1"/>
    <s v="ADMINISTRACION DE SUCURSALES"/>
    <s v="OTROS EGRESOS 18"/>
    <s v="OTROS EGRESOS 1.P.O (OR:3/DES:3 TRN:86 PERF:300086 CAU: 18"/>
    <n v="8.35"/>
    <n v="0"/>
    <s v="EL DORADO"/>
    <x v="1"/>
  </r>
  <r>
    <n v="3"/>
    <d v="2019-07-05T00:00:00"/>
    <x v="6"/>
    <x v="6"/>
    <x v="1"/>
    <s v="ADMINISTRACION DE SUCURSALES"/>
    <s v="OTROS EGRESOS 18"/>
    <s v="OTROS EGRESOS 1.P.O (OR:3/DES:3 TRN:86 PERF:300086 CAU: 18"/>
    <n v="9.1999999999999993"/>
    <n v="0"/>
    <s v="EL DORADO"/>
    <x v="1"/>
  </r>
  <r>
    <n v="3"/>
    <d v="2019-07-22T00:00:00"/>
    <x v="6"/>
    <x v="6"/>
    <x v="1"/>
    <s v="ADMINISTRACION DE SUCURSALES"/>
    <s v="OTROS EGRESOS 18"/>
    <s v="OTROS EGRESOS 1.P.O (OR:3/DES:3 TRN:86 PERF:300086 CAU: 18"/>
    <n v="1.8"/>
    <n v="0"/>
    <s v="EL DORADO"/>
    <x v="1"/>
  </r>
  <r>
    <n v="3"/>
    <d v="2019-07-29T00:00:00"/>
    <x v="6"/>
    <x v="6"/>
    <x v="1"/>
    <s v="ADMINISTRACION DE SUCURSALES"/>
    <s v="OTROS EGRESOS 18"/>
    <s v="OTROS EGRESOS 1.P.O (OR:3/DES:3 TRN:86 PERF:300086 CAU: 18"/>
    <n v="1.8"/>
    <n v="0"/>
    <s v="EL DORADO"/>
    <x v="1"/>
  </r>
  <r>
    <n v="4"/>
    <d v="2019-03-23T00:00:00"/>
    <x v="9"/>
    <x v="9"/>
    <x v="1"/>
    <s v="ADMINISTRACION DE SUCURSALES"/>
    <s v="OTROS EGRESOS 18"/>
    <s v="OTROS EGRESOS 1.P.O (OR:4/DES:4 TRN:86 PERF:300086 CAU: 18"/>
    <n v="5.55"/>
    <n v="0"/>
    <s v="VIA ARGENTINA"/>
    <x v="1"/>
  </r>
  <r>
    <n v="4"/>
    <d v="2019-05-09T00:00:00"/>
    <x v="11"/>
    <x v="11"/>
    <x v="1"/>
    <s v="ADMINISTRACION DE SUCURSALES"/>
    <s v="OTROS EGRESOS 18"/>
    <s v="OTROS EGRESOS 1.P.O (OR:4/DES:4 TRN:86 PERF:300086 CAU: 18"/>
    <n v="1.8"/>
    <n v="0"/>
    <s v="VIA ARGENTINA"/>
    <x v="1"/>
  </r>
  <r>
    <n v="4"/>
    <d v="2019-05-21T00:00:00"/>
    <x v="11"/>
    <x v="11"/>
    <x v="1"/>
    <s v="ADMINISTRACION DE SUCURSALES"/>
    <s v="OTROS EGRESOS 18"/>
    <s v="OTROS EGRESOS 1.P.O (OR:4/DES:4 TRN:86 PERF:300086 CAU: 18"/>
    <n v="10.25"/>
    <n v="0"/>
    <s v="VIA ARGENTINA"/>
    <x v="1"/>
  </r>
  <r>
    <n v="4"/>
    <d v="2019-06-06T00:00:00"/>
    <x v="2"/>
    <x v="2"/>
    <x v="1"/>
    <s v="ADMINISTRACION DE SUCURSALES"/>
    <s v="OTROS EGRESOS 18"/>
    <s v="OTROS EGRESOS 1.P.O (OR:4/DES:4 TRN:86 PERF:300086 CAU: 18"/>
    <n v="2.4"/>
    <n v="0"/>
    <s v="VIA ARGENTINA"/>
    <x v="1"/>
  </r>
  <r>
    <n v="4"/>
    <d v="2019-06-08T00:00:00"/>
    <x v="2"/>
    <x v="2"/>
    <x v="1"/>
    <s v="ADMINISTRACION DE SUCURSALES"/>
    <s v="OTROS EGRESOS 18"/>
    <s v="OTROS EGRESOS 1.P.O (OR:4/DES:4 TRN:86 PERF:300086 CAU: 18"/>
    <n v="3"/>
    <n v="0"/>
    <s v="VIA ARGENTINA"/>
    <x v="1"/>
  </r>
  <r>
    <n v="4"/>
    <d v="2019-06-19T00:00:00"/>
    <x v="2"/>
    <x v="2"/>
    <x v="1"/>
    <s v="ADMINISTRACION DE SUCURSALES"/>
    <s v="OTROS EGRESOS 18"/>
    <s v="OTROS EGRESOS 1.P.O (OR:4/DES:4 TRN:86 PERF:300086 CAU: 18"/>
    <n v="2.4"/>
    <n v="0"/>
    <s v="VIA ARGENTINA"/>
    <x v="1"/>
  </r>
  <r>
    <n v="4"/>
    <d v="2019-06-24T00:00:00"/>
    <x v="2"/>
    <x v="2"/>
    <x v="1"/>
    <s v="ADMINISTRACION DE SUCURSALES"/>
    <s v="OTROS EGRESOS 18"/>
    <s v="OTROS EGRESOS 1.P.O (OR:4/DES:4 TRN:86 PERF:300086 CAU: 18"/>
    <n v="2.25"/>
    <n v="0"/>
    <s v="VIA ARGENTINA"/>
    <x v="1"/>
  </r>
  <r>
    <n v="4"/>
    <d v="2019-07-16T00:00:00"/>
    <x v="6"/>
    <x v="6"/>
    <x v="1"/>
    <s v="ADMINISTRACION DE SUCURSALES"/>
    <s v="OTROS EGRESOS 18"/>
    <s v="OTROS EGRESOS 1.P.O (OR:4/DES:4 TRN:86 PERF:300086 CAU: 18"/>
    <n v="1.8"/>
    <n v="0"/>
    <s v="VIA ARGENTINA"/>
    <x v="1"/>
  </r>
  <r>
    <n v="4"/>
    <d v="2019-07-30T00:00:00"/>
    <x v="6"/>
    <x v="6"/>
    <x v="1"/>
    <s v="ADMINISTRACION DE SUCURSALES"/>
    <s v="OTROS EGRESOS 18"/>
    <s v="OTROS EGRESOS 1.P.O (OR:4/DES:4 TRN:86 PERF:300086 CAU: 18"/>
    <n v="10.25"/>
    <n v="0"/>
    <s v="VIA ARGENTINA"/>
    <x v="1"/>
  </r>
  <r>
    <n v="5"/>
    <d v="2019-01-10T00:00:00"/>
    <x v="7"/>
    <x v="7"/>
    <x v="1"/>
    <s v="ADMINISTRACION DE SUCURSALES"/>
    <s v="OTROS EGRESOS 18"/>
    <s v="OTROS EGRESOS 1.P.O (OR:5/DES:5 TRN:86 PERF:300086 CAU: 18"/>
    <n v="1.8"/>
    <n v="0"/>
    <s v="VIA PORRAS"/>
    <x v="1"/>
  </r>
  <r>
    <n v="5"/>
    <d v="2019-01-14T00:00:00"/>
    <x v="7"/>
    <x v="7"/>
    <x v="1"/>
    <s v="ADMINISTRACION DE SUCURSALES"/>
    <s v="OTROS EGRESOS 18"/>
    <s v="OTROS EGRESOS 1.P.O (OR:5/DES:5 TRN:86 PERF:300086 CAU: 18"/>
    <n v="1.8"/>
    <n v="0"/>
    <s v="VIA PORRAS"/>
    <x v="1"/>
  </r>
  <r>
    <n v="5"/>
    <d v="2019-01-18T00:00:00"/>
    <x v="7"/>
    <x v="7"/>
    <x v="1"/>
    <s v="ADMINISTRACION DE SUCURSALES"/>
    <s v="OTROS EGRESOS 18"/>
    <s v="OTROS EGRESOS 1.P.O (OR:5/DES:5 TRN:86 PERF:300086 CAU: 18"/>
    <n v="4.75"/>
    <n v="0"/>
    <s v="VIA PORRAS"/>
    <x v="1"/>
  </r>
  <r>
    <n v="5"/>
    <d v="2019-02-20T00:00:00"/>
    <x v="8"/>
    <x v="8"/>
    <x v="1"/>
    <s v="ADMINISTRACION DE SUCURSALES"/>
    <s v="OTROS EGRESOS 18"/>
    <s v="OTROS EGRESOS 1.P.O (OR:5/DES:5 TRN:86 PERF:300086 CAU: 18"/>
    <n v="9.1999999999999993"/>
    <n v="0"/>
    <s v="VIA PORRAS"/>
    <x v="1"/>
  </r>
  <r>
    <n v="5"/>
    <d v="2019-02-21T00:00:00"/>
    <x v="8"/>
    <x v="8"/>
    <x v="1"/>
    <s v="ADMINISTRACION DE SUCURSALES"/>
    <s v="OTROS EGRESOS 18"/>
    <s v="OTROS EGRESOS 1.P.O (OR:5/DES:5 TRN:86 PERF:300086 CAU: 18"/>
    <n v="7.15"/>
    <n v="0"/>
    <s v="VIA PORRAS"/>
    <x v="1"/>
  </r>
  <r>
    <n v="5"/>
    <d v="2019-02-22T00:00:00"/>
    <x v="8"/>
    <x v="8"/>
    <x v="1"/>
    <s v="ADMINISTRACION DE SUCURSALES"/>
    <s v="OTROS EGRESOS 18"/>
    <s v="OTROS EGRESOS 1.P.O (OR:5/DES:5 TRN:86 PERF:300086 CAU: 18"/>
    <n v="9.1999999999999993"/>
    <n v="0"/>
    <s v="VIA PORRAS"/>
    <x v="1"/>
  </r>
  <r>
    <n v="5"/>
    <d v="2019-03-07T00:00:00"/>
    <x v="9"/>
    <x v="9"/>
    <x v="1"/>
    <s v="ADMINISTRACION DE SUCURSALES"/>
    <s v="OTROS EGRESOS 18"/>
    <s v="OTROS EGRESOS 1.P.O (OR:5/DES:5 TRN:86 PERF:300086 CAU: 18"/>
    <n v="3"/>
    <n v="0"/>
    <s v="VIA PORRAS"/>
    <x v="1"/>
  </r>
  <r>
    <n v="5"/>
    <d v="2019-03-12T00:00:00"/>
    <x v="9"/>
    <x v="9"/>
    <x v="1"/>
    <s v="ADMINISTRACION DE SUCURSALES"/>
    <s v="OTROS EGRESOS 18"/>
    <s v="OTROS EGRESOS 1.P.O (OR:5/DES:5 TRN:86 PERF:300086 CAU: 18"/>
    <n v="1.8"/>
    <n v="0"/>
    <s v="VIA PORRAS"/>
    <x v="1"/>
  </r>
  <r>
    <n v="5"/>
    <d v="2019-03-30T00:00:00"/>
    <x v="9"/>
    <x v="9"/>
    <x v="1"/>
    <s v="ADMINISTRACION DE SUCURSALES"/>
    <s v="OTROS EGRESOS 18"/>
    <s v="OTROS EGRESOS 1.P.O (OR:5/DES:5 TRN:86 PERF:300086 CAU: 18"/>
    <n v="2.4"/>
    <n v="0"/>
    <s v="VIA PORRAS"/>
    <x v="1"/>
  </r>
  <r>
    <n v="5"/>
    <d v="2019-07-26T00:00:00"/>
    <x v="6"/>
    <x v="6"/>
    <x v="1"/>
    <s v="ADMINISTRACION DE SUCURSALES"/>
    <s v="VIATICOS 2"/>
    <s v="TRANSACCIONES DEL DIA 07/26/2019SPYRAL - GESTION ADMINISTRATIVA"/>
    <n v="1.8"/>
    <n v="0"/>
    <s v="VIA PORRAS"/>
    <x v="1"/>
  </r>
  <r>
    <n v="5"/>
    <d v="2019-07-25T00:00:00"/>
    <x v="6"/>
    <x v="6"/>
    <x v="1"/>
    <s v="CAJA"/>
    <s v="VIATICOS 2"/>
    <s v="TRANSACCIONES DEL DIA 07/25/2019SPYRAL - GESTION ADMINISTRATIVA"/>
    <n v="1.8"/>
    <n v="0"/>
    <s v="VIA PORRAS"/>
    <x v="1"/>
  </r>
  <r>
    <n v="5"/>
    <d v="2019-07-26T00:00:00"/>
    <x v="6"/>
    <x v="6"/>
    <x v="1"/>
    <s v="CAJA"/>
    <s v="VIATICOS 2"/>
    <s v="TRANSACCIONES DEL DIA 07/26/2019SPYRAL - GESTION ADMINISTRATIVA"/>
    <n v="6"/>
    <n v="0"/>
    <s v="VIA PORRAS"/>
    <x v="1"/>
  </r>
  <r>
    <n v="5"/>
    <d v="2019-03-29T00:00:00"/>
    <x v="9"/>
    <x v="9"/>
    <x v="1"/>
    <s v="SERVICIOS PERSONALES"/>
    <s v="VIATICOS 2"/>
    <s v="TRANSACCIONES DEL DIA 03/29/2019SPYRAL - GESTION ADMINISTRATIVA"/>
    <n v="9.1999999999999993"/>
    <n v="0"/>
    <s v="VIA PORRAS"/>
    <x v="1"/>
  </r>
  <r>
    <n v="6"/>
    <d v="2019-02-21T00:00:00"/>
    <x v="8"/>
    <x v="8"/>
    <x v="1"/>
    <s v="ADMINISTRACION DE SUCURSALES"/>
    <s v="OTROS EGRESOS 18"/>
    <s v="OTROS EGRESOS 1.P.O (OR:6/DES:6 TRN:86 PERF:300086 CAU: 18"/>
    <n v="18.399999999999999"/>
    <n v="0"/>
    <s v="EL INGENIO"/>
    <x v="1"/>
  </r>
  <r>
    <n v="6"/>
    <d v="2019-04-01T00:00:00"/>
    <x v="10"/>
    <x v="10"/>
    <x v="1"/>
    <s v="ADMINISTRACION DE SUCURSALES"/>
    <s v="OTROS EGRESOS 18"/>
    <s v="OTROS EGRESOS 1.P.O (OR:6/DES:6 TRN:86 PERF:300086 CAU: 18"/>
    <n v="2.7"/>
    <n v="0"/>
    <s v="EL INGENIO"/>
    <x v="1"/>
  </r>
  <r>
    <n v="6"/>
    <d v="2019-04-08T00:00:00"/>
    <x v="10"/>
    <x v="10"/>
    <x v="1"/>
    <s v="ADMINISTRACION DE SUCURSALES"/>
    <s v="OTROS EGRESOS 18"/>
    <s v="OTROS EGRESOS 1.P.O (OR:6/DES:6 TRN:86 PERF:300086 CAU: 18"/>
    <n v="4.8"/>
    <n v="0"/>
    <s v="EL INGENIO"/>
    <x v="1"/>
  </r>
  <r>
    <n v="6"/>
    <d v="2019-04-15T00:00:00"/>
    <x v="10"/>
    <x v="10"/>
    <x v="1"/>
    <s v="ADMINISTRACION DE SUCURSALES"/>
    <s v="OTROS EGRESOS 18"/>
    <s v="OTROS EGRESOS 1.P.O (OR:6/DES:6 TRN:86 PERF:300086 CAU: 18"/>
    <n v="2.25"/>
    <n v="0"/>
    <s v="EL INGENIO"/>
    <x v="1"/>
  </r>
  <r>
    <n v="6"/>
    <d v="2019-04-16T00:00:00"/>
    <x v="10"/>
    <x v="10"/>
    <x v="1"/>
    <s v="ADMINISTRACION DE SUCURSALES"/>
    <s v="OTROS EGRESOS 18"/>
    <s v="OTROS EGRESOS 1.P.O (OR:6/DES:6 TRN:86 PERF:300086 CAU: 18"/>
    <n v="2.25"/>
    <n v="0"/>
    <s v="EL INGENIO"/>
    <x v="1"/>
  </r>
  <r>
    <n v="6"/>
    <d v="2019-04-24T00:00:00"/>
    <x v="10"/>
    <x v="10"/>
    <x v="1"/>
    <s v="ADMINISTRACION DE SUCURSALES"/>
    <s v="OTROS EGRESOS 18"/>
    <s v="OTROS EGRESOS 1.P.O (OR:6/DES:6 TRN:86 PERF:300086 CAU: 18"/>
    <n v="9.1999999999999993"/>
    <n v="0"/>
    <s v="EL INGENIO"/>
    <x v="1"/>
  </r>
  <r>
    <n v="6"/>
    <d v="2019-04-25T00:00:00"/>
    <x v="10"/>
    <x v="10"/>
    <x v="1"/>
    <s v="ADMINISTRACION DE SUCURSALES"/>
    <s v="OTROS EGRESOS 18"/>
    <s v="OTROS EGRESOS 1.P.O (OR:6/DES:6 TRN:86 PERF:300086 CAU: 18"/>
    <n v="2.7"/>
    <n v="0"/>
    <s v="EL INGENIO"/>
    <x v="1"/>
  </r>
  <r>
    <n v="6"/>
    <d v="2019-05-31T00:00:00"/>
    <x v="11"/>
    <x v="11"/>
    <x v="1"/>
    <s v="ADMINISTRACION DE SUCURSALES"/>
    <s v="OTROS EGRESOS 18"/>
    <s v="OTROS EGRESOS 1.P.O (OR:6/DES:6 TRN:86 PERF:300086 CAU: 18"/>
    <n v="6.75"/>
    <n v="0"/>
    <s v="EL INGENIO"/>
    <x v="1"/>
  </r>
  <r>
    <n v="6"/>
    <d v="2019-06-19T00:00:00"/>
    <x v="2"/>
    <x v="2"/>
    <x v="1"/>
    <s v="ADMINISTRACION DE SUCURSALES"/>
    <s v="OTROS EGRESOS 18"/>
    <s v="OTROS EGRESOS 1.P.O (OR:6/DES:6 TRN:86 PERF:300086 CAU: 18"/>
    <n v="7.6"/>
    <n v="0"/>
    <s v="EL INGENIO"/>
    <x v="1"/>
  </r>
  <r>
    <n v="6"/>
    <d v="2019-06-26T00:00:00"/>
    <x v="2"/>
    <x v="2"/>
    <x v="1"/>
    <s v="ADMINISTRACION DE SUCURSALES"/>
    <s v="OTROS EGRESOS 18"/>
    <s v="OTROS EGRESOS 1.P.O (OR:6/DES:6 TRN:86 PERF:300086 CAU: 18"/>
    <n v="4.75"/>
    <n v="0"/>
    <s v="EL INGENIO"/>
    <x v="1"/>
  </r>
  <r>
    <n v="6"/>
    <d v="2019-07-18T00:00:00"/>
    <x v="6"/>
    <x v="6"/>
    <x v="1"/>
    <s v="ADMINISTRACION DE SUCURSALES"/>
    <s v="OTROS EGRESOS 18"/>
    <s v="OTROS EGRESOS 1.P.O (OR:6/DES:6 TRN:86 PERF:300086 CAU: 18"/>
    <n v="2.25"/>
    <n v="0"/>
    <s v="EL INGENIO"/>
    <x v="1"/>
  </r>
  <r>
    <n v="6"/>
    <d v="2019-07-25T00:00:00"/>
    <x v="6"/>
    <x v="6"/>
    <x v="1"/>
    <s v="ADMINISTRACION DE SUCURSALES"/>
    <s v="OTROS EGRESOS 18"/>
    <s v="OTROS EGRESOS 1.P.O (OR:6/DES:6 TRN:86 PERF:300086 CAU: 18"/>
    <n v="2.25"/>
    <n v="0"/>
    <s v="EL INGENIO"/>
    <x v="1"/>
  </r>
  <r>
    <n v="7"/>
    <d v="2019-01-29T00:00:00"/>
    <x v="7"/>
    <x v="7"/>
    <x v="1"/>
    <s v="ADMINISTRACION DE SUCURSALES"/>
    <s v="OTROS EGRESOS 18"/>
    <s v="OTROS EGRESOS 1.P.O (OR:7/DES:7 TRN:86 PERF:300086 CAU: 18"/>
    <n v="14.7"/>
    <n v="0"/>
    <s v="CHANIS"/>
    <x v="1"/>
  </r>
  <r>
    <n v="7"/>
    <d v="2019-02-20T00:00:00"/>
    <x v="8"/>
    <x v="8"/>
    <x v="1"/>
    <s v="ADMINISTRACION DE SUCURSALES"/>
    <s v="OTROS EGRESOS 18"/>
    <s v="OTROS EGRESOS 1.P.O (OR:7/DES:7 TRN:86 PERF:300086 CAU: 18"/>
    <n v="7.35"/>
    <n v="0"/>
    <s v="CHANIS"/>
    <x v="1"/>
  </r>
  <r>
    <n v="7"/>
    <d v="2019-03-15T00:00:00"/>
    <x v="9"/>
    <x v="9"/>
    <x v="1"/>
    <s v="ADMINISTRACION DE SUCURSALES"/>
    <s v="OTROS EGRESOS 18"/>
    <s v="OTROS EGRESOS 1.P.O (OR:7/DES:7 TRN:86 PERF:300086 CAU: 18"/>
    <n v="3.95"/>
    <n v="0"/>
    <s v="CHANIS"/>
    <x v="1"/>
  </r>
  <r>
    <n v="7"/>
    <d v="2019-03-18T00:00:00"/>
    <x v="9"/>
    <x v="9"/>
    <x v="1"/>
    <s v="ADMINISTRACION DE SUCURSALES"/>
    <s v="OTROS EGRESOS 18"/>
    <s v="OTROS EGRESOS 1.P.O (OR:7/DES:7 TRN:86 PERF:300086 CAU: 18"/>
    <n v="3.95"/>
    <n v="0"/>
    <s v="CHANIS"/>
    <x v="1"/>
  </r>
  <r>
    <n v="7"/>
    <d v="2019-04-09T00:00:00"/>
    <x v="10"/>
    <x v="10"/>
    <x v="1"/>
    <s v="ADMINISTRACION DE SUCURSALES"/>
    <s v="OTROS EGRESOS 18"/>
    <s v="OTROS EGRESOS 1.P.O (OR:7/DES:7 TRN:86 PERF:300086 CAU: 18"/>
    <n v="3"/>
    <n v="0"/>
    <s v="CHANIS"/>
    <x v="1"/>
  </r>
  <r>
    <n v="7"/>
    <d v="2019-06-17T00:00:00"/>
    <x v="2"/>
    <x v="2"/>
    <x v="1"/>
    <s v="ADMINISTRACION DE SUCURSALES"/>
    <s v="OTROS EGRESOS 18"/>
    <s v="OTROS EGRESOS 1.P.O (OR:7/DES:7 TRN:86 PERF:300086 CAU: 18"/>
    <n v="4.2"/>
    <n v="0"/>
    <s v="CHANIS"/>
    <x v="1"/>
  </r>
  <r>
    <n v="7"/>
    <d v="2019-06-24T00:00:00"/>
    <x v="2"/>
    <x v="2"/>
    <x v="1"/>
    <s v="ADMINISTRACION DE SUCURSALES"/>
    <s v="OTROS EGRESOS 18"/>
    <s v="OTROS EGRESOS 1.P.O (OR:7/DES:7 TRN:86 PERF:300086 CAU: 18"/>
    <n v="1.8"/>
    <n v="0"/>
    <s v="CHANIS"/>
    <x v="1"/>
  </r>
  <r>
    <n v="7"/>
    <d v="2019-07-27T00:00:00"/>
    <x v="6"/>
    <x v="6"/>
    <x v="1"/>
    <s v="ADMINISTRACION DE SUCURSALES"/>
    <s v="OTROS EGRESOS 18"/>
    <s v="OTROS EGRESOS 1.P.O (OR:7/DES:7 TRN:86 PERF:300086 CAU: 18"/>
    <n v="7.35"/>
    <n v="0"/>
    <s v="CHANIS"/>
    <x v="1"/>
  </r>
  <r>
    <n v="8"/>
    <d v="2019-03-19T00:00:00"/>
    <x v="9"/>
    <x v="9"/>
    <x v="1"/>
    <s v="ADMINISTRACION DE SUCURSALES"/>
    <s v="OTROS EGRESOS 18"/>
    <s v="OTROS EGRESOS 1.P.O (OR:8/DES:8 TRN:86 PERF:300086 CAU: 18"/>
    <n v="7.35"/>
    <n v="0"/>
    <s v="PLAZA TOCUMEN"/>
    <x v="1"/>
  </r>
  <r>
    <n v="8"/>
    <d v="2019-04-11T00:00:00"/>
    <x v="10"/>
    <x v="10"/>
    <x v="1"/>
    <s v="ADMINISTRACION DE SUCURSALES"/>
    <s v="OTROS EGRESOS 18"/>
    <s v="OTROS EGRESOS 1.P.O (OR:8/DES:8 TRN:86 PERF:300086 CAU: 18"/>
    <n v="2.1"/>
    <n v="0"/>
    <s v="PLAZA TOCUMEN"/>
    <x v="1"/>
  </r>
  <r>
    <n v="8"/>
    <d v="2019-04-23T00:00:00"/>
    <x v="10"/>
    <x v="10"/>
    <x v="1"/>
    <s v="ADMINISTRACION DE SUCURSALES"/>
    <s v="OTROS EGRESOS 18"/>
    <s v="OTROS EGRESOS 1.P.O (OR:8/DES:8 TRN:86 PERF:300086 CAU: 18"/>
    <n v="3.7"/>
    <n v="0"/>
    <s v="PLAZA TOCUMEN"/>
    <x v="1"/>
  </r>
  <r>
    <n v="8"/>
    <d v="2019-04-26T00:00:00"/>
    <x v="10"/>
    <x v="10"/>
    <x v="1"/>
    <s v="ADMINISTRACION DE SUCURSALES"/>
    <s v="OTROS EGRESOS 18"/>
    <s v="OTROS EGRESOS 1.P.O (OR:8/DES:8 TRN:86 PERF:300086 CAU: 18"/>
    <n v="9.1999999999999993"/>
    <n v="0"/>
    <s v="PLAZA TOCUMEN"/>
    <x v="1"/>
  </r>
  <r>
    <n v="9"/>
    <d v="2019-01-18T00:00:00"/>
    <x v="7"/>
    <x v="7"/>
    <x v="1"/>
    <s v="ADMINISTRACION DE SUCURSALES"/>
    <s v="VIATICOS"/>
    <s v="TRANSACCIONES DEL DIA 01/18/2019SPYRAL - GESTION ADMINISTRATIVA"/>
    <n v="130"/>
    <n v="0"/>
    <s v="SANTIAGO"/>
    <x v="1"/>
  </r>
  <r>
    <n v="9"/>
    <d v="2019-02-18T00:00:00"/>
    <x v="8"/>
    <x v="8"/>
    <x v="1"/>
    <s v="ADMINISTRACION DE SUCURSALES"/>
    <s v="OTROS EGRESOS 18"/>
    <s v="OTROS EGRESOS 1.P.O (OR:9/DES:9 TRN:86 PERF:300086 CAU: 18"/>
    <n v="18"/>
    <n v="0"/>
    <s v="SANTIAGO"/>
    <x v="1"/>
  </r>
  <r>
    <n v="9"/>
    <d v="2019-02-18T00:00:00"/>
    <x v="8"/>
    <x v="8"/>
    <x v="1"/>
    <s v="ADMINISTRACION DE SUCURSALES"/>
    <s v="VIATICOS"/>
    <s v="TRANSACCIONES DEL DIA 02/18/2019SPYRAL - GESTION ADMINISTRATIVA"/>
    <n v="137.5"/>
    <n v="0"/>
    <s v="SANTIAGO"/>
    <x v="1"/>
  </r>
  <r>
    <n v="9"/>
    <d v="2019-03-20T00:00:00"/>
    <x v="9"/>
    <x v="9"/>
    <x v="1"/>
    <s v="ADMINISTRACION DE SUCURSALES"/>
    <s v="VIATICOS 2"/>
    <s v="TRANSACCIONES DEL DIA 03/20/2019SPYRAL - GESTION ADMINISTRATIVA"/>
    <n v="130"/>
    <n v="0"/>
    <s v="SANTIAGO"/>
    <x v="1"/>
  </r>
  <r>
    <n v="9"/>
    <d v="2019-06-27T00:00:00"/>
    <x v="2"/>
    <x v="2"/>
    <x v="1"/>
    <s v="ADMINISTRACION DE SUCURSALES"/>
    <s v="VIATICOS 2"/>
    <s v="TRANSACCIONES DEL DIA 06/27/2019SPYRAL - GESTION ADMINISTRATIVA"/>
    <n v="100"/>
    <n v="0"/>
    <s v="SANTIAGO"/>
    <x v="1"/>
  </r>
  <r>
    <n v="9"/>
    <d v="2019-07-15T00:00:00"/>
    <x v="6"/>
    <x v="6"/>
    <x v="1"/>
    <s v="ADMINISTRACION DE SUCURSALES"/>
    <s v="VIATICOS 2"/>
    <s v="TRANSACCIONES DEL DIA 07/15/2019SPYRAL - GESTION ADMINISTRATIVA"/>
    <n v="122"/>
    <n v="0"/>
    <s v="SANTIAGO"/>
    <x v="1"/>
  </r>
  <r>
    <n v="10"/>
    <d v="2019-02-19T00:00:00"/>
    <x v="8"/>
    <x v="8"/>
    <x v="1"/>
    <s v="ADMINISTRACION DE SUCURSALES"/>
    <s v="OTROS EGRESOS 18"/>
    <s v="OTROS EGRESOS 1.P.O (OR:10/DES:10 TRN:86 PERF:300086 CAU: 18"/>
    <n v="10.25"/>
    <n v="0"/>
    <s v="OBARRIO"/>
    <x v="1"/>
  </r>
  <r>
    <n v="10"/>
    <d v="2019-02-20T00:00:00"/>
    <x v="8"/>
    <x v="8"/>
    <x v="1"/>
    <s v="ADMINISTRACION DE SUCURSALES"/>
    <s v="OTROS EGRESOS 18"/>
    <s v="OTROS EGRESOS 1.P.O (OR:10/DES:10 TRN:86 PERF:300086 CAU: 18"/>
    <n v="10.25"/>
    <n v="0"/>
    <s v="OBARRIO"/>
    <x v="1"/>
  </r>
  <r>
    <n v="11"/>
    <d v="2019-02-05T00:00:00"/>
    <x v="8"/>
    <x v="8"/>
    <x v="1"/>
    <s v="ADMINISTRACION DE SUCURSALES"/>
    <s v="VIATICOS"/>
    <s v="TRANSACCIONES DEL DIA 02/05/2019SPYRAL - GESTION ADMINISTRATIVA"/>
    <n v="46.4"/>
    <n v="0"/>
    <s v="COLON"/>
    <x v="1"/>
  </r>
  <r>
    <n v="11"/>
    <d v="2019-04-15T00:00:00"/>
    <x v="10"/>
    <x v="10"/>
    <x v="1"/>
    <s v="ADMINISTRACION DE SUCURSALES"/>
    <s v="VIATICOS 2"/>
    <s v="TRANSACCIONES DEL DIA 04/15/2019SPYRAL - GESTION ADMINISTRATIVA"/>
    <n v="44.4"/>
    <n v="0"/>
    <s v="COLON"/>
    <x v="1"/>
  </r>
  <r>
    <n v="13"/>
    <d v="2019-02-19T00:00:00"/>
    <x v="8"/>
    <x v="8"/>
    <x v="1"/>
    <s v="ADMINISTRACION DE SUCURSALES"/>
    <s v="OTROS EGRESOS 18"/>
    <s v="OTROS EGRESOS 1.P.O (OR:13/DES:13 TRN:86 PERF:300086 CAU: 18"/>
    <n v="25.9"/>
    <n v="0"/>
    <s v="HATO PINTADO"/>
    <x v="1"/>
  </r>
  <r>
    <n v="13"/>
    <d v="2019-04-22T00:00:00"/>
    <x v="10"/>
    <x v="10"/>
    <x v="1"/>
    <s v="ADMINISTRACION DE SUCURSALES"/>
    <s v="OTROS EGRESOS 18"/>
    <s v="OTROS EGRESOS 1.P.O (OR:13/DES:13 TRN:86 PERF:300086 CAU: 18"/>
    <n v="16.399999999999999"/>
    <n v="0"/>
    <s v="HATO PINTADO"/>
    <x v="1"/>
  </r>
  <r>
    <n v="13"/>
    <d v="2019-05-15T00:00:00"/>
    <x v="11"/>
    <x v="11"/>
    <x v="1"/>
    <s v="ADMINISTRACION DE SUCURSALES"/>
    <s v="OTROS EGRESOS 18"/>
    <s v="OTROS EGRESOS 1.P.O (OR:13/DES:13 TRN:86 PERF:300086 CAU: 18"/>
    <n v="3"/>
    <n v="0"/>
    <s v="HATO PINTADO"/>
    <x v="1"/>
  </r>
  <r>
    <n v="13"/>
    <d v="2019-06-29T00:00:00"/>
    <x v="2"/>
    <x v="2"/>
    <x v="1"/>
    <s v="ADMINISTRACION DE SUCURSALES"/>
    <s v="OTROS EGRESOS 18"/>
    <s v="OTROS EGRESOS 1.P.O (OR:13/DES:13 TRN:86 PERF:300086 CAU: 18"/>
    <n v="9"/>
    <n v="0"/>
    <s v="HATO PINTADO"/>
    <x v="1"/>
  </r>
  <r>
    <n v="14"/>
    <d v="2019-07-26T00:00:00"/>
    <x v="6"/>
    <x v="6"/>
    <x v="1"/>
    <s v="ADMINISTRACION DE SUCURSALES"/>
    <s v="OTROS EGRESOS 18"/>
    <s v="OTROS EGRESOS 1.P.O (OR:14/DES:14 TRN:86 PERF:300086 CAU: 18"/>
    <n v="8.4"/>
    <n v="0"/>
    <s v="RIO ABAJO"/>
    <x v="1"/>
  </r>
  <r>
    <n v="14"/>
    <d v="2019-02-01T00:00:00"/>
    <x v="8"/>
    <x v="8"/>
    <x v="1"/>
    <s v="CAJA"/>
    <s v="VIATICOS"/>
    <s v="TRANSACCIONES DEL DIA 02/01/2019SPYRAL - GESTION ADMINISTRATIVA"/>
    <n v="126"/>
    <n v="0"/>
    <s v="RIO ABAJO"/>
    <x v="1"/>
  </r>
  <r>
    <n v="15"/>
    <d v="2019-01-17T00:00:00"/>
    <x v="7"/>
    <x v="7"/>
    <x v="1"/>
    <s v="ADMINISTRACION DE SUCURSALES"/>
    <s v="OTROS EGRESOS 18"/>
    <s v="OTROS EGRESOS 1.P.O (OR:15/DES:15 TRN:86 PERF:300086 CAU: 18"/>
    <n v="18"/>
    <n v="0"/>
    <s v="LA CHORRERA"/>
    <x v="1"/>
  </r>
  <r>
    <n v="15"/>
    <d v="2019-01-24T00:00:00"/>
    <x v="7"/>
    <x v="7"/>
    <x v="1"/>
    <s v="ADMINISTRACION DE SUCURSALES"/>
    <s v="VIATICOS"/>
    <s v="TRANSACCIONES DEL DIA 01/24/2019SPYRAL - GESTION ADMINISTRATIVA"/>
    <n v="19"/>
    <n v="0"/>
    <s v="LA CHORRERA"/>
    <x v="1"/>
  </r>
  <r>
    <n v="15"/>
    <d v="2019-01-30T00:00:00"/>
    <x v="7"/>
    <x v="7"/>
    <x v="1"/>
    <s v="ADMINISTRACION DE SUCURSALES"/>
    <s v="OTROS EGRESOS 18"/>
    <s v="OTROS EGRESOS 1.P.O (OR:15/DES:15 TRN:86 PERF:300086 CAU: 18"/>
    <n v="9"/>
    <n v="0"/>
    <s v="LA CHORRERA"/>
    <x v="1"/>
  </r>
  <r>
    <n v="15"/>
    <d v="2019-02-08T00:00:00"/>
    <x v="8"/>
    <x v="8"/>
    <x v="1"/>
    <s v="ADMINISTRACION DE SUCURSALES"/>
    <s v="OTROS EGRESOS 18"/>
    <s v="OTROS EGRESOS 1.P.O (OR:15/DES:15 TRN:86 PERF:300086 CAU: 18"/>
    <n v="2.25"/>
    <n v="0"/>
    <s v="LA CHORRERA"/>
    <x v="1"/>
  </r>
  <r>
    <n v="15"/>
    <d v="2019-02-19T00:00:00"/>
    <x v="8"/>
    <x v="8"/>
    <x v="1"/>
    <s v="ADMINISTRACION DE SUCURSALES"/>
    <s v="OTROS EGRESOS 18"/>
    <s v="OTROS EGRESOS 1.P.O (OR:15/DES:15 TRN:86 PERF:300086 CAU: 18"/>
    <n v="25"/>
    <n v="0"/>
    <s v="LA CHORRERA"/>
    <x v="1"/>
  </r>
  <r>
    <n v="15"/>
    <d v="2019-02-25T00:00:00"/>
    <x v="8"/>
    <x v="8"/>
    <x v="1"/>
    <s v="ADMINISTRACION DE SUCURSALES"/>
    <s v="OTROS EGRESOS 18"/>
    <s v="OTROS EGRESOS 1.P.O (OR:15/DES:15 TRN:86 PERF:300086 CAU: 18"/>
    <n v="25"/>
    <n v="0"/>
    <s v="LA CHORRERA"/>
    <x v="1"/>
  </r>
  <r>
    <n v="15"/>
    <d v="2019-03-25T00:00:00"/>
    <x v="9"/>
    <x v="9"/>
    <x v="1"/>
    <s v="ADMINISTRACION DE SUCURSALES"/>
    <s v="OTROS EGRESOS 18"/>
    <s v="OTROS EGRESOS 1.P.O (OR:15/DES:15 TRN:86 PERF:300086 CAU: 18"/>
    <n v="2.25"/>
    <n v="0"/>
    <s v="LA CHORRERA"/>
    <x v="1"/>
  </r>
  <r>
    <n v="15"/>
    <d v="2019-03-27T00:00:00"/>
    <x v="9"/>
    <x v="9"/>
    <x v="1"/>
    <s v="ADMINISTRACION DE SUCURSALES"/>
    <s v="VIATICOS 2"/>
    <s v="TRANSACCIONES DEL DIA 03/27/2019SPYRAL - GESTION ADMINISTRATIVA"/>
    <n v="19"/>
    <n v="0"/>
    <s v="LA CHORRERA"/>
    <x v="1"/>
  </r>
  <r>
    <n v="15"/>
    <d v="2019-05-20T00:00:00"/>
    <x v="11"/>
    <x v="11"/>
    <x v="1"/>
    <s v="ADMINISTRACION DE SUCURSALES"/>
    <s v="VIATICOS 2"/>
    <s v="TRANSACCIONES DEL DIA 05/20/2019SPYRAL - GESTION ADMINISTRATIVA"/>
    <n v="19"/>
    <n v="0"/>
    <s v="LA CHORRERA"/>
    <x v="1"/>
  </r>
  <r>
    <n v="15"/>
    <d v="2019-06-18T00:00:00"/>
    <x v="2"/>
    <x v="2"/>
    <x v="1"/>
    <s v="ADMINISTRACION DE SUCURSALES"/>
    <s v="OTROS EGRESOS 18"/>
    <s v="OTROS EGRESOS 1.P.O (OR:15/DES:15 TRN:86 PERF:300086 CAU: 18"/>
    <n v="12"/>
    <n v="0"/>
    <s v="LA CHORRERA"/>
    <x v="1"/>
  </r>
  <r>
    <n v="15"/>
    <d v="2019-07-15T00:00:00"/>
    <x v="6"/>
    <x v="6"/>
    <x v="1"/>
    <s v="ADMINISTRACION DE SUCURSALES"/>
    <s v="OTROS EGRESOS 18"/>
    <s v="OTROS EGRESOS 1.P.O (OR:15/DES:15 TRN:86 PERF:300086 CAU: 18"/>
    <n v="10.5"/>
    <n v="0"/>
    <s v="LA CHORRERA"/>
    <x v="1"/>
  </r>
  <r>
    <n v="16"/>
    <d v="2019-02-18T00:00:00"/>
    <x v="8"/>
    <x v="8"/>
    <x v="1"/>
    <s v="ADMINISTRACION DE SUCURSALES"/>
    <s v="OTROS EGRESOS 18"/>
    <s v="OTROS EGRESOS 1.P.O (OR:16/DES:16 TRN:86 PERF:300086 CAU: 18"/>
    <n v="12.08"/>
    <n v="0"/>
    <s v="AVENIDA CENTRAL"/>
    <x v="1"/>
  </r>
  <r>
    <n v="16"/>
    <d v="2019-07-25T00:00:00"/>
    <x v="6"/>
    <x v="6"/>
    <x v="1"/>
    <s v="ADMINISTRACION DE SUCURSALES"/>
    <s v="OTROS EGRESOS 18"/>
    <s v="OTROS EGRESOS 1.P.O (OR:16/DES:16 TRN:86 PERF:300086 CAU: 18"/>
    <n v="12.08"/>
    <n v="0"/>
    <s v="AVENIDA CENTRAL"/>
    <x v="1"/>
  </r>
  <r>
    <n v="17"/>
    <d v="2019-01-08T00:00:00"/>
    <x v="7"/>
    <x v="7"/>
    <x v="1"/>
    <s v="ADMINISTRACION DE SUCURSALES"/>
    <s v="OTROS EGRESOS 18"/>
    <s v="OTROS EGRESOS 1.P.O (OR:17/DES:17 TRN:86 PERF:300086 CAU: 18"/>
    <n v="2.4"/>
    <n v="0"/>
    <s v="LOS ANGELES"/>
    <x v="1"/>
  </r>
  <r>
    <n v="17"/>
    <d v="2019-01-11T00:00:00"/>
    <x v="7"/>
    <x v="7"/>
    <x v="1"/>
    <s v="ADMINISTRACION DE SUCURSALES"/>
    <s v="OTROS EGRESOS 18"/>
    <s v="OTROS EGRESOS 1.P.O (OR:17/DES:17 TRN:86 PERF:300086 CAU: 18"/>
    <n v="3"/>
    <n v="0"/>
    <s v="LOS ANGELES"/>
    <x v="1"/>
  </r>
  <r>
    <n v="17"/>
    <d v="2019-01-28T00:00:00"/>
    <x v="7"/>
    <x v="7"/>
    <x v="1"/>
    <s v="ADMINISTRACION DE SUCURSALES"/>
    <s v="OTROS EGRESOS 18"/>
    <s v="OTROS EGRESOS 1.P.O (OR:17/DES:17 TRN:86 PERF:300086 CAU: 18"/>
    <n v="5.25"/>
    <n v="0"/>
    <s v="LOS ANGELES"/>
    <x v="1"/>
  </r>
  <r>
    <n v="17"/>
    <d v="2019-02-13T00:00:00"/>
    <x v="8"/>
    <x v="8"/>
    <x v="1"/>
    <s v="ADMINISTRACION DE SUCURSALES"/>
    <s v="OTROS EGRESOS 18"/>
    <s v="OTROS EGRESOS 1.P.O (OR:17/DES:17 TRN:86 PERF:300086 CAU: 18"/>
    <n v="2.4"/>
    <n v="0"/>
    <s v="LOS ANGELES"/>
    <x v="1"/>
  </r>
  <r>
    <n v="17"/>
    <d v="2019-02-20T00:00:00"/>
    <x v="8"/>
    <x v="8"/>
    <x v="1"/>
    <s v="ADMINISTRACION DE SUCURSALES"/>
    <s v="OTROS EGRESOS 18"/>
    <s v="OTROS EGRESOS 1.P.O (OR:17/DES:17 TRN:86 PERF:300086 CAU: 18"/>
    <n v="9.1999999999999993"/>
    <n v="0"/>
    <s v="LOS ANGELES"/>
    <x v="1"/>
  </r>
  <r>
    <n v="17"/>
    <d v="2019-03-07T00:00:00"/>
    <x v="9"/>
    <x v="9"/>
    <x v="1"/>
    <s v="ADMINISTRACION DE SUCURSALES"/>
    <s v="OTROS EGRESOS 18"/>
    <s v="OTROS EGRESOS 1.P.O (OR:17/DES:17 TRN:86 PERF:300086 CAU: 18"/>
    <n v="3.15"/>
    <n v="0"/>
    <s v="LOS ANGELES"/>
    <x v="1"/>
  </r>
  <r>
    <n v="17"/>
    <d v="2019-03-15T00:00:00"/>
    <x v="9"/>
    <x v="9"/>
    <x v="1"/>
    <s v="ADMINISTRACION DE SUCURSALES"/>
    <s v="OTROS EGRESOS 18"/>
    <s v="OTROS EGRESOS 1.P.O (OR:17/DES:17 TRN:86 PERF:300086 CAU: 18"/>
    <n v="4.75"/>
    <n v="0"/>
    <s v="LOS ANGELES"/>
    <x v="1"/>
  </r>
  <r>
    <n v="17"/>
    <d v="2019-03-18T00:00:00"/>
    <x v="9"/>
    <x v="9"/>
    <x v="1"/>
    <s v="ADMINISTRACION DE SUCURSALES"/>
    <s v="OTROS EGRESOS 18"/>
    <s v="OTROS EGRESOS 1.P.O (OR:17/DES:17 TRN:86 PERF:300086 CAU: 18"/>
    <n v="3"/>
    <n v="0"/>
    <s v="LOS ANGELES"/>
    <x v="1"/>
  </r>
  <r>
    <n v="17"/>
    <d v="2019-03-19T00:00:00"/>
    <x v="9"/>
    <x v="9"/>
    <x v="1"/>
    <s v="ADMINISTRACION DE SUCURSALES"/>
    <s v="OTROS EGRESOS 18"/>
    <s v="OTROS EGRESOS 1.P.O (OR:17/DES:17 TRN:86 PERF:300086 CAU: 18"/>
    <n v="3"/>
    <n v="0"/>
    <s v="LOS ANGELES"/>
    <x v="1"/>
  </r>
  <r>
    <n v="17"/>
    <d v="2019-03-22T00:00:00"/>
    <x v="9"/>
    <x v="9"/>
    <x v="1"/>
    <s v="ADMINISTRACION DE SUCURSALES"/>
    <s v="OTROS EGRESOS 18"/>
    <s v="OTROS EGRESOS 1.P.O (OR:17/DES:17 TRN:86 PERF:300086 CAU: 18"/>
    <n v="6.85"/>
    <n v="0"/>
    <s v="LOS ANGELES"/>
    <x v="1"/>
  </r>
  <r>
    <n v="17"/>
    <d v="2019-03-27T00:00:00"/>
    <x v="9"/>
    <x v="9"/>
    <x v="1"/>
    <s v="ADMINISTRACION DE SUCURSALES"/>
    <s v="OTROS EGRESOS 18"/>
    <s v="OTROS EGRESOS 1.P.O (OR:17/DES:17 TRN:86 PERF:300086 CAU: 18"/>
    <n v="3.15"/>
    <n v="0"/>
    <s v="LOS ANGELES"/>
    <x v="1"/>
  </r>
  <r>
    <n v="17"/>
    <d v="2019-04-25T00:00:00"/>
    <x v="10"/>
    <x v="10"/>
    <x v="1"/>
    <s v="ADMINISTRACION DE SUCURSALES"/>
    <s v="OTROS EGRESOS 18"/>
    <s v="OTROS EGRESOS 1.P.O (OR:17/DES:17 TRN:86 PERF:300086 CAU: 18"/>
    <n v="2.4"/>
    <n v="0"/>
    <s v="LOS ANGELES"/>
    <x v="1"/>
  </r>
  <r>
    <n v="17"/>
    <d v="2019-06-19T00:00:00"/>
    <x v="2"/>
    <x v="2"/>
    <x v="1"/>
    <s v="ADMINISTRACION DE SUCURSALES"/>
    <s v="OTROS EGRESOS 18"/>
    <s v="OTROS EGRESOS 1.P.O (OR:17/DES:17 TRN:86 PERF:300086 CAU: 18"/>
    <n v="3"/>
    <n v="0"/>
    <s v="LOS ANGELES"/>
    <x v="1"/>
  </r>
  <r>
    <n v="17"/>
    <d v="2019-07-25T00:00:00"/>
    <x v="6"/>
    <x v="6"/>
    <x v="1"/>
    <s v="ADMINISTRACION DE SUCURSALES"/>
    <s v="OTROS EGRESOS 18"/>
    <s v="OTROS EGRESOS 1.P.O (OR:17/DES:17 TRN:86 PERF:300086 CAU: 18"/>
    <n v="9.1999999999999993"/>
    <n v="0"/>
    <s v="LOS ANGELES"/>
    <x v="1"/>
  </r>
  <r>
    <n v="18"/>
    <d v="2019-01-30T00:00:00"/>
    <x v="7"/>
    <x v="7"/>
    <x v="1"/>
    <s v="ADMINISTRACION DE SUCURSALES"/>
    <s v="OTROS EGRESOS 18"/>
    <s v="OTROS EGRESOS 1.P.O (OR:18/DES:18 TRN:86 PERF:300086 CAU: 18"/>
    <n v="5"/>
    <n v="0"/>
    <s v="VILLA LUCRE"/>
    <x v="1"/>
  </r>
  <r>
    <n v="18"/>
    <d v="2019-02-14T00:00:00"/>
    <x v="8"/>
    <x v="8"/>
    <x v="1"/>
    <s v="ADMINISTRACION DE SUCURSALES"/>
    <s v="OTROS EGRESOS 18"/>
    <s v="OTROS EGRESOS 1.P.O (OR:18/DES:18 TRN:86 PERF:300086 CAU: 18"/>
    <n v="7.45"/>
    <n v="0"/>
    <s v="VILLA LUCRE"/>
    <x v="1"/>
  </r>
  <r>
    <n v="18"/>
    <d v="2019-02-21T00:00:00"/>
    <x v="8"/>
    <x v="8"/>
    <x v="1"/>
    <s v="ADMINISTRACION DE SUCURSALES"/>
    <s v="OTROS EGRESOS 18"/>
    <s v="OTROS EGRESOS 1.P.O (OR:18/DES:18 TRN:86 PERF:300086 CAU: 18"/>
    <n v="7.45"/>
    <n v="0"/>
    <s v="VILLA LUCRE"/>
    <x v="1"/>
  </r>
  <r>
    <n v="18"/>
    <d v="2019-04-03T00:00:00"/>
    <x v="10"/>
    <x v="10"/>
    <x v="1"/>
    <s v="ADMINISTRACION DE SUCURSALES"/>
    <s v="OTROS EGRESOS 18"/>
    <s v="OTROS EGRESOS 1.P.O (OR:18/DES:18 TRN:86 PERF:300086 CAU: 18"/>
    <n v="14.35"/>
    <n v="0"/>
    <s v="VILLA LUCRE"/>
    <x v="1"/>
  </r>
  <r>
    <n v="18"/>
    <d v="2019-04-10T00:00:00"/>
    <x v="10"/>
    <x v="10"/>
    <x v="1"/>
    <s v="ADMINISTRACION DE SUCURSALES"/>
    <s v="OTROS EGRESOS 18"/>
    <s v="OTROS EGRESOS 1.P.O (OR:18/DES:18 TRN:86 PERF:300086 CAU: 18"/>
    <n v="2.1"/>
    <n v="0"/>
    <s v="VILLA LUCRE"/>
    <x v="1"/>
  </r>
  <r>
    <n v="18"/>
    <d v="2019-07-02T00:00:00"/>
    <x v="6"/>
    <x v="6"/>
    <x v="1"/>
    <s v="ADMINISTRACION DE SUCURSALES"/>
    <s v="OTROS EGRESOS 18"/>
    <s v="OTROS EGRESOS 1.P.O (OR:18/DES:18 TRN:86 PERF:300086 CAU: 18"/>
    <n v="4.75"/>
    <n v="0"/>
    <s v="VILLA LUCRE"/>
    <x v="1"/>
  </r>
  <r>
    <n v="18"/>
    <d v="2019-07-08T00:00:00"/>
    <x v="6"/>
    <x v="6"/>
    <x v="1"/>
    <s v="ADMINISTRACION DE SUCURSALES"/>
    <s v="OTROS EGRESOS 18"/>
    <s v="OTROS EGRESOS 1.P.O (OR:18/DES:18 TRN:86 PERF:300086 CAU: 18"/>
    <n v="3.7"/>
    <n v="0"/>
    <s v="VILLA LUCRE"/>
    <x v="1"/>
  </r>
  <r>
    <n v="18"/>
    <d v="2019-07-12T00:00:00"/>
    <x v="6"/>
    <x v="6"/>
    <x v="1"/>
    <s v="ADMINISTRACION DE SUCURSALES"/>
    <s v="OTROS EGRESOS 18"/>
    <s v="OTROS EGRESOS 1.P.O (OR:18/DES:18 TRN:86 PERF:300086 CAU: 18"/>
    <n v="5.55"/>
    <n v="0"/>
    <s v="VILLA LUCRE"/>
    <x v="1"/>
  </r>
  <r>
    <n v="18"/>
    <d v="2019-07-15T00:00:00"/>
    <x v="6"/>
    <x v="6"/>
    <x v="1"/>
    <s v="ADMINISTRACION DE SUCURSALES"/>
    <s v="OTROS EGRESOS 18"/>
    <s v="OTROS EGRESOS 1.P.O (OR:18/DES:18 TRN:86 PERF:300086 CAU: 18"/>
    <n v="4.75"/>
    <n v="0"/>
    <s v="VILLA LUCRE"/>
    <x v="1"/>
  </r>
  <r>
    <n v="18"/>
    <d v="2019-07-26T00:00:00"/>
    <x v="6"/>
    <x v="6"/>
    <x v="1"/>
    <s v="ADMINISTRACION DE SUCURSALES"/>
    <s v="OTROS EGRESOS 18"/>
    <s v="OTROS EGRESOS 1.P.O (OR:18/DES:18 TRN:86 PERF:300086 CAU: 18"/>
    <n v="14.35"/>
    <n v="0"/>
    <s v="VILLA LUCRE"/>
    <x v="1"/>
  </r>
  <r>
    <n v="19"/>
    <d v="2019-02-16T00:00:00"/>
    <x v="8"/>
    <x v="8"/>
    <x v="1"/>
    <s v="ADMINISTRACION DE SUCURSALES"/>
    <s v="OTROS EGRESOS 18"/>
    <s v="OTROS EGRESOS 1.P.O (OR:19/DES:19 TRN:86 PERF:300086 CAU: 18"/>
    <n v="10.5"/>
    <n v="0"/>
    <s v="LOS ANDES"/>
    <x v="1"/>
  </r>
  <r>
    <n v="19"/>
    <d v="2019-05-09T00:00:00"/>
    <x v="11"/>
    <x v="11"/>
    <x v="1"/>
    <s v="ADMINISTRACION DE SUCURSALES"/>
    <s v="OTROS EGRESOS 18"/>
    <s v="OTROS EGRESOS 1.P.O (OR:19/DES:19 TRN:86 PERF:300086 CAU: 18"/>
    <n v="5.55"/>
    <n v="0"/>
    <s v="LOS ANDES"/>
    <x v="1"/>
  </r>
  <r>
    <n v="19"/>
    <d v="2019-07-22T00:00:00"/>
    <x v="6"/>
    <x v="6"/>
    <x v="1"/>
    <s v="ADMINISTRACION DE SUCURSALES"/>
    <s v="OTROS EGRESOS 18"/>
    <s v="OTROS EGRESOS 1.P.O (OR:19/DES:19 TRN:86 PERF:300086 CAU: 18"/>
    <n v="51.2"/>
    <n v="0"/>
    <s v="LOS ANDES"/>
    <x v="1"/>
  </r>
  <r>
    <n v="20"/>
    <d v="2019-02-22T00:00:00"/>
    <x v="8"/>
    <x v="8"/>
    <x v="1"/>
    <s v="ADMINISTRACION DE SUCURSALES"/>
    <s v="OTROS EGRESOS 18"/>
    <s v="OTROS EGRESOS 1.P.O (OR:20/DES:20 TRN:86 PERF:300086 CAU: 18"/>
    <n v="12.65"/>
    <n v="0"/>
    <s v="VIA ESPANA"/>
    <x v="1"/>
  </r>
  <r>
    <n v="20"/>
    <d v="2019-03-27T00:00:00"/>
    <x v="9"/>
    <x v="9"/>
    <x v="1"/>
    <s v="ADMINISTRACION DE SUCURSALES"/>
    <s v="OTROS EGRESOS 18"/>
    <s v="OTROS EGRESOS 1.P.O (OR:20/DES:20 TRN:86 PERF:300086 CAU: 18"/>
    <n v="2.25"/>
    <n v="0"/>
    <s v="VIA ESPANA"/>
    <x v="1"/>
  </r>
  <r>
    <n v="20"/>
    <d v="2019-04-08T00:00:00"/>
    <x v="10"/>
    <x v="10"/>
    <x v="1"/>
    <s v="ADMINISTRACION DE SUCURSALES"/>
    <s v="OTROS EGRESOS 18"/>
    <s v="OTROS EGRESOS 1.P.O (OR:20/DES:20 TRN:86 PERF:300086 CAU: 18"/>
    <n v="2.4"/>
    <n v="0"/>
    <s v="VIA ESPANA"/>
    <x v="1"/>
  </r>
  <r>
    <n v="20"/>
    <d v="2019-04-10T00:00:00"/>
    <x v="10"/>
    <x v="10"/>
    <x v="1"/>
    <s v="ADMINISTRACION DE SUCURSALES"/>
    <s v="OTROS EGRESOS 18"/>
    <s v="OTROS EGRESOS 1.P.O (OR:20/DES:20 TRN:86 PERF:300086 CAU: 18"/>
    <n v="2.4"/>
    <n v="0"/>
    <s v="VIA ESPANA"/>
    <x v="1"/>
  </r>
  <r>
    <n v="20"/>
    <d v="2019-04-12T00:00:00"/>
    <x v="10"/>
    <x v="10"/>
    <x v="1"/>
    <s v="ADMINISTRACION DE SUCURSALES"/>
    <s v="OTROS EGRESOS 18"/>
    <s v="OTROS EGRESOS 1.P.O (OR:20/DES:20 TRN:86 PERF:300086 CAU: 18"/>
    <n v="2.4"/>
    <n v="0"/>
    <s v="VIA ESPANA"/>
    <x v="1"/>
  </r>
  <r>
    <n v="20"/>
    <d v="2019-05-02T00:00:00"/>
    <x v="11"/>
    <x v="11"/>
    <x v="1"/>
    <s v="ADMINISTRACION DE SUCURSALES"/>
    <s v="OTROS EGRESOS 18"/>
    <s v="OTROS EGRESOS 1.P.O (OR:20/DES:20 TRN:86 PERF:300086 CAU: 18"/>
    <n v="10"/>
    <n v="0"/>
    <s v="VIA ESPANA"/>
    <x v="1"/>
  </r>
  <r>
    <n v="20"/>
    <d v="2019-06-13T00:00:00"/>
    <x v="2"/>
    <x v="2"/>
    <x v="1"/>
    <s v="ADMINISTRACION DE SUCURSALES"/>
    <s v="OTROS EGRESOS 18"/>
    <s v="OTROS EGRESOS 1.P.O (OR:20/DES:20 TRN:86 PERF:300086 CAU: 18"/>
    <n v="10.25"/>
    <n v="0"/>
    <s v="VIA ESPANA"/>
    <x v="1"/>
  </r>
  <r>
    <n v="20"/>
    <d v="2019-06-14T00:00:00"/>
    <x v="2"/>
    <x v="2"/>
    <x v="1"/>
    <s v="ADMINISTRACION DE SUCURSALES"/>
    <s v="OTROS EGRESOS 18"/>
    <s v="OTROS EGRESOS 1.P.O (OR:20/DES:20 TRN:86 PERF:300086 CAU: 18"/>
    <n v="2.4"/>
    <n v="0"/>
    <s v="VIA ESPANA"/>
    <x v="1"/>
  </r>
  <r>
    <n v="20"/>
    <d v="2019-06-27T00:00:00"/>
    <x v="2"/>
    <x v="2"/>
    <x v="1"/>
    <s v="ADMINISTRACION DE SUCURSALES"/>
    <s v="OTROS EGRESOS 18"/>
    <s v="OTROS EGRESOS 1.P.O (OR:20/DES:20 TRN:86 PERF:300086 CAU: 18"/>
    <n v="10.25"/>
    <n v="0"/>
    <s v="VIA ESPANA"/>
    <x v="1"/>
  </r>
  <r>
    <n v="20"/>
    <d v="2019-07-24T00:00:00"/>
    <x v="6"/>
    <x v="6"/>
    <x v="1"/>
    <s v="ADMINISTRACION DE SUCURSALES"/>
    <s v="OTROS EGRESOS 18"/>
    <s v="OTROS EGRESOS 1.P.O (OR:20/DES:20 TRN:86 PERF:300086 CAU: 18"/>
    <n v="3.6"/>
    <n v="0"/>
    <s v="VIA ESPANA"/>
    <x v="1"/>
  </r>
  <r>
    <n v="21"/>
    <d v="2019-02-21T00:00:00"/>
    <x v="8"/>
    <x v="8"/>
    <x v="1"/>
    <s v="ADMINISTRACION DE SUCURSALES"/>
    <s v="OTROS EGRESOS 18"/>
    <s v="OTROS EGRESOS 1.P.O (OR:21/DES:21 TRN:86 PERF:300086 CAU: 18"/>
    <n v="3"/>
    <n v="0"/>
    <s v="AVENIDA CUBA"/>
    <x v="1"/>
  </r>
  <r>
    <n v="21"/>
    <d v="2019-05-08T00:00:00"/>
    <x v="11"/>
    <x v="11"/>
    <x v="1"/>
    <s v="ADMINISTRACION DE SUCURSALES"/>
    <s v="OTROS EGRESOS 18"/>
    <s v="OTROS EGRESOS 1.P.O (OR:21/DES:21 TRN:86 PERF:300086 CAU: 18"/>
    <n v="3.6"/>
    <n v="0"/>
    <s v="AVENIDA CUBA"/>
    <x v="1"/>
  </r>
  <r>
    <n v="21"/>
    <d v="2019-05-22T00:00:00"/>
    <x v="11"/>
    <x v="11"/>
    <x v="1"/>
    <s v="ADMINISTRACION DE SUCURSALES"/>
    <s v="OTROS EGRESOS 18"/>
    <s v="OTROS EGRESOS 1.P.O (OR:21/DES:21 TRN:86 PERF:300086 CAU: 18"/>
    <n v="21.6"/>
    <n v="0"/>
    <s v="AVENIDA CUBA"/>
    <x v="1"/>
  </r>
  <r>
    <n v="21"/>
    <d v="2019-05-28T00:00:00"/>
    <x v="11"/>
    <x v="11"/>
    <x v="1"/>
    <s v="ADMINISTRACION DE SUCURSALES"/>
    <s v="OTROS EGRESOS 18"/>
    <s v="OTROS EGRESOS 1.P.O (OR:21/DES:21 TRN:86 PERF:300086 CAU: 18"/>
    <n v="4.5"/>
    <n v="0"/>
    <s v="AVENIDA CUBA"/>
    <x v="1"/>
  </r>
  <r>
    <n v="21"/>
    <d v="2019-05-29T00:00:00"/>
    <x v="11"/>
    <x v="11"/>
    <x v="1"/>
    <s v="ADMINISTRACION DE SUCURSALES"/>
    <s v="OTROS EGRESOS 18"/>
    <s v="OTROS EGRESOS 1.P.O (OR:21/DES:21 TRN:86 PERF:300086 CAU: 18"/>
    <n v="4.5"/>
    <n v="0"/>
    <s v="AVENIDA CUBA"/>
    <x v="1"/>
  </r>
  <r>
    <n v="21"/>
    <d v="2019-06-21T00:00:00"/>
    <x v="2"/>
    <x v="2"/>
    <x v="1"/>
    <s v="ADMINISTRACION DE SUCURSALES"/>
    <s v="OTROS EGRESOS 18"/>
    <s v="OTROS EGRESOS 1.P.O (OR:21/DES:21 TRN:86 PERF:300086 CAU: 18"/>
    <n v="3.5"/>
    <n v="0"/>
    <s v="AVENIDA CUBA"/>
    <x v="1"/>
  </r>
  <r>
    <n v="22"/>
    <d v="2019-01-03T00:00:00"/>
    <x v="7"/>
    <x v="7"/>
    <x v="1"/>
    <s v="ADMINISTRACION DE SUCURSALES"/>
    <s v="OTROS EGRESOS 18"/>
    <s v="OTROS EGRESOS 1.P.O (OR:22/DES:22 TRN:86 PERF:300086 CAU: 18"/>
    <n v="14"/>
    <n v="0"/>
    <s v="CHITRE"/>
    <x v="1"/>
  </r>
  <r>
    <n v="22"/>
    <d v="2019-01-05T00:00:00"/>
    <x v="7"/>
    <x v="7"/>
    <x v="1"/>
    <s v="ADMINISTRACION DE SUCURSALES"/>
    <s v="OTROS EGRESOS 18"/>
    <s v="OTROS EGRESOS 1.P.O (OR:22/DES:22 TRN:86 PERF:300086 CAU: 18"/>
    <n v="70"/>
    <n v="0"/>
    <s v="CHITRE"/>
    <x v="1"/>
  </r>
  <r>
    <n v="22"/>
    <d v="2019-01-31T00:00:00"/>
    <x v="7"/>
    <x v="7"/>
    <x v="1"/>
    <s v="ADMINISTRACION DE SUCURSALES"/>
    <s v="OTROS EGRESOS 18"/>
    <s v="OTROS EGRESOS 1.P.O (OR:22/DES:22 TRN:86 PERF:300086 CAU: 18"/>
    <n v="14"/>
    <n v="0"/>
    <s v="CHITRE"/>
    <x v="1"/>
  </r>
  <r>
    <n v="22"/>
    <d v="2019-06-15T00:00:00"/>
    <x v="2"/>
    <x v="2"/>
    <x v="1"/>
    <s v="ADMINISTRACION DE SUCURSALES"/>
    <s v="VIATICOS 2"/>
    <s v="TRANSACCIONES DEL DIA 06/15/2019SPYRAL - GESTION ADMINISTRATIVA"/>
    <n v="359"/>
    <n v="0"/>
    <s v="CHITRE"/>
    <x v="1"/>
  </r>
  <r>
    <n v="22"/>
    <d v="2019-06-26T00:00:00"/>
    <x v="2"/>
    <x v="2"/>
    <x v="1"/>
    <s v="ADMINISTRACION DE SUCURSALES"/>
    <s v="OTROS EGRESOS 18"/>
    <s v="OTROS EGRESOS 1.P.O (OR:22/DES:22 TRN:86 PERF:300086 CAU: 18"/>
    <n v="14"/>
    <n v="0"/>
    <s v="CHITRE"/>
    <x v="1"/>
  </r>
  <r>
    <n v="22"/>
    <d v="2019-07-03T00:00:00"/>
    <x v="6"/>
    <x v="6"/>
    <x v="1"/>
    <s v="ADMINISTRACION DE SUCURSALES"/>
    <s v="OTROS EGRESOS 18"/>
    <s v="OTROS EGRESOS 1.P.O (OR:22/DES:22 TRN:86 PERF:300086 CAU: 18"/>
    <n v="6.6"/>
    <n v="0"/>
    <s v="CHITRE"/>
    <x v="1"/>
  </r>
  <r>
    <n v="22"/>
    <d v="2019-03-27T00:00:00"/>
    <x v="9"/>
    <x v="9"/>
    <x v="1"/>
    <s v="SERVICIOS PERSONALES"/>
    <s v="VIATICOS 2"/>
    <s v="TRANSACCIONES DEL DIA 03/27/2019SPYRAL - GESTION ADMINISTRATIVA"/>
    <n v="143"/>
    <n v="0"/>
    <s v="CHITRE"/>
    <x v="1"/>
  </r>
  <r>
    <n v="23"/>
    <d v="2019-01-18T00:00:00"/>
    <x v="7"/>
    <x v="7"/>
    <x v="1"/>
    <s v="ADMINISTRACION DE SUCURSALES"/>
    <s v="OTROS EGRESOS 18"/>
    <s v="OTROS EGRESOS 1.P.O (OR:23/DES:23 TRN:86 PERF:300086 CAU: 18"/>
    <n v="10.6"/>
    <n v="0"/>
    <s v="LOS PUEBLOS"/>
    <x v="1"/>
  </r>
  <r>
    <n v="23"/>
    <d v="2019-01-31T00:00:00"/>
    <x v="7"/>
    <x v="7"/>
    <x v="1"/>
    <s v="ADMINISTRACION DE SUCURSALES"/>
    <s v="OTROS EGRESOS 18"/>
    <s v="OTROS EGRESOS 1.P.O (OR:23/DES:23 TRN:86 PERF:300086 CAU: 18"/>
    <n v="6.5"/>
    <n v="0"/>
    <s v="LOS PUEBLOS"/>
    <x v="1"/>
  </r>
  <r>
    <n v="23"/>
    <d v="2019-02-04T00:00:00"/>
    <x v="8"/>
    <x v="8"/>
    <x v="1"/>
    <s v="ADMINISTRACION DE SUCURSALES"/>
    <s v="OTROS EGRESOS 18"/>
    <s v="OTROS EGRESOS 1.P.O (OR:23/DES:23 TRN:86 PERF:300086 CAU: 18"/>
    <n v="6.4"/>
    <n v="0"/>
    <s v="LOS PUEBLOS"/>
    <x v="1"/>
  </r>
  <r>
    <n v="23"/>
    <d v="2019-02-05T00:00:00"/>
    <x v="8"/>
    <x v="8"/>
    <x v="1"/>
    <s v="ADMINISTRACION DE SUCURSALES"/>
    <s v="OTROS EGRESOS 18"/>
    <s v="OTROS EGRESOS 1.P.O (OR:23/DES:23 TRN:86 PERF:300086 CAU: 18"/>
    <n v="6.4"/>
    <n v="0"/>
    <s v="LOS PUEBLOS"/>
    <x v="1"/>
  </r>
  <r>
    <n v="23"/>
    <d v="2019-03-22T00:00:00"/>
    <x v="9"/>
    <x v="9"/>
    <x v="1"/>
    <s v="ADMINISTRACION DE SUCURSALES"/>
    <s v="OTROS EGRESOS 18"/>
    <s v="OTROS EGRESOS 1.P.O (OR:23/DES:23 TRN:86 PERF:300086 CAU: 18"/>
    <n v="6.5"/>
    <n v="0"/>
    <s v="LOS PUEBLOS"/>
    <x v="1"/>
  </r>
  <r>
    <n v="23"/>
    <d v="2019-04-03T00:00:00"/>
    <x v="10"/>
    <x v="10"/>
    <x v="1"/>
    <s v="ADMINISTRACION DE SUCURSALES"/>
    <s v="OTROS EGRESOS 18"/>
    <s v="OTROS EGRESOS 1.P.O (OR:23/DES:23 TRN:86 PERF:300086 CAU: 18"/>
    <n v="6.4"/>
    <n v="0"/>
    <s v="LOS PUEBLOS"/>
    <x v="1"/>
  </r>
  <r>
    <n v="23"/>
    <d v="2019-05-06T00:00:00"/>
    <x v="11"/>
    <x v="11"/>
    <x v="1"/>
    <s v="ADMINISTRACION DE SUCURSALES"/>
    <s v="OTROS EGRESOS 18"/>
    <s v="OTROS EGRESOS 1.P.O (OR:23/DES:23 TRN:86 PERF:300086 CAU: 18"/>
    <n v="3"/>
    <n v="0"/>
    <s v="LOS PUEBLOS"/>
    <x v="1"/>
  </r>
  <r>
    <n v="23"/>
    <d v="2019-05-11T00:00:00"/>
    <x v="11"/>
    <x v="11"/>
    <x v="1"/>
    <s v="ADMINISTRACION DE SUCURSALES"/>
    <s v="OTROS EGRESOS 18"/>
    <s v="OTROS EGRESOS 1.P.O (OR:23/DES:23 TRN:86 PERF:300086 CAU: 18"/>
    <n v="6.4"/>
    <n v="0"/>
    <s v="LOS PUEBLOS"/>
    <x v="1"/>
  </r>
  <r>
    <n v="23"/>
    <d v="2019-06-07T00:00:00"/>
    <x v="2"/>
    <x v="2"/>
    <x v="1"/>
    <s v="ADMINISTRACION DE SUCURSALES"/>
    <s v="OTROS EGRESOS 18"/>
    <s v="OTROS EGRESOS 1.P.O (OR:23/DES:23 TRN:86 PERF:300086 CAU: 18"/>
    <n v="3.7"/>
    <n v="0"/>
    <s v="LOS PUEBLOS"/>
    <x v="1"/>
  </r>
  <r>
    <n v="23"/>
    <d v="2019-06-13T00:00:00"/>
    <x v="2"/>
    <x v="2"/>
    <x v="1"/>
    <s v="ADMINISTRACION DE SUCURSALES"/>
    <s v="OTROS EGRESOS 18"/>
    <s v="OTROS EGRESOS 1.P.O (OR:23/DES:23 TRN:86 PERF:300086 CAU: 18"/>
    <n v="3.15"/>
    <n v="0"/>
    <s v="LOS PUEBLOS"/>
    <x v="1"/>
  </r>
  <r>
    <n v="23"/>
    <d v="2019-06-18T00:00:00"/>
    <x v="2"/>
    <x v="2"/>
    <x v="1"/>
    <s v="ADMINISTRACION DE SUCURSALES"/>
    <s v="OTROS EGRESOS 18"/>
    <s v="OTROS EGRESOS 1.P.O (OR:23/DES:23 TRN:86 PERF:300086 CAU: 18"/>
    <n v="3.15"/>
    <n v="0"/>
    <s v="LOS PUEBLOS"/>
    <x v="1"/>
  </r>
  <r>
    <n v="23"/>
    <d v="2019-07-04T00:00:00"/>
    <x v="6"/>
    <x v="6"/>
    <x v="1"/>
    <s v="ADMINISTRACION DE SUCURSALES"/>
    <s v="OTROS EGRESOS 18"/>
    <s v="OTROS EGRESOS 1.P.O (OR:23/DES:23 TRN:86 PERF:300086 CAU: 18"/>
    <n v="3.7"/>
    <n v="0"/>
    <s v="LOS PUEBLOS"/>
    <x v="1"/>
  </r>
  <r>
    <n v="26"/>
    <d v="2019-02-14T00:00:00"/>
    <x v="8"/>
    <x v="8"/>
    <x v="1"/>
    <s v="ADMINISTRACION DE SUCURSALES"/>
    <s v="OTROS EGRESOS 18"/>
    <s v="OTROS EGRESOS 1.P.O (OR:26/DES:26 TRN:86 PERF:300086 CAU: 18"/>
    <n v="9.1999999999999993"/>
    <n v="0"/>
    <s v="TRANSISTMICA"/>
    <x v="1"/>
  </r>
  <r>
    <n v="26"/>
    <d v="2019-04-01T00:00:00"/>
    <x v="10"/>
    <x v="10"/>
    <x v="1"/>
    <s v="ADMINISTRACION DE SUCURSALES"/>
    <s v="OTROS EGRESOS 18"/>
    <s v="OTROS EGRESOS 1.P.O (OR:26/DES:26 TRN:86 PERF:300086 CAU: 18"/>
    <n v="2.4"/>
    <n v="0"/>
    <s v="TRANSISTMICA"/>
    <x v="1"/>
  </r>
  <r>
    <n v="26"/>
    <d v="2019-07-29T00:00:00"/>
    <x v="6"/>
    <x v="6"/>
    <x v="1"/>
    <s v="ADMINISTRACION DE SUCURSALES"/>
    <s v="OTROS EGRESOS 18"/>
    <s v="OTROS EGRESOS 1.P.O (OR:26/DES:26 TRN:86 PERF:300086 CAU: 18"/>
    <n v="9.1999999999999993"/>
    <n v="0"/>
    <s v="TRANSISTMICA"/>
    <x v="1"/>
  </r>
  <r>
    <n v="27"/>
    <d v="2019-02-27T00:00:00"/>
    <x v="8"/>
    <x v="8"/>
    <x v="1"/>
    <s v="ADMINISTRACION DE SUCURSALES"/>
    <s v="VIATICOS"/>
    <s v="TRANSACCIONES DEL DIA 02/27/2019SPYRAL - GESTION ADMINISTRATIVA"/>
    <n v="51.6"/>
    <n v="0"/>
    <s v="ZONA LIBRE"/>
    <x v="1"/>
  </r>
  <r>
    <n v="27"/>
    <d v="2019-03-29T00:00:00"/>
    <x v="9"/>
    <x v="9"/>
    <x v="1"/>
    <s v="ADMINISTRACION DE SUCURSALES"/>
    <s v="VIATICOS 2"/>
    <s v="TRANSACCIONES DEL DIA 03/29/2019SPYRAL - GESTION ADMINISTRATIVA"/>
    <n v="42"/>
    <n v="0"/>
    <s v="ZONA LIBRE"/>
    <x v="1"/>
  </r>
  <r>
    <n v="27"/>
    <d v="2019-04-02T00:00:00"/>
    <x v="10"/>
    <x v="10"/>
    <x v="1"/>
    <s v="ADMINISTRACION DE SUCURSALES"/>
    <s v="VIATICOS 2"/>
    <s v="TRANSACCIONES DEL DIA 04/02/2019SPYRAL - GESTION ADMINISTRATIVA"/>
    <n v="41.6"/>
    <n v="0"/>
    <s v="ZONA LIBRE"/>
    <x v="1"/>
  </r>
  <r>
    <n v="27"/>
    <d v="2019-04-26T00:00:00"/>
    <x v="10"/>
    <x v="10"/>
    <x v="1"/>
    <s v="ADMINISTRACION DE SUCURSALES"/>
    <s v="VIATICOS 2"/>
    <s v="TRANSACCIONES DEL DIA 04/26/2019SPYRAL - GESTION ADMINISTRATIVA"/>
    <n v="43.4"/>
    <n v="0"/>
    <s v="ZONA LIBRE"/>
    <x v="1"/>
  </r>
  <r>
    <n v="27"/>
    <d v="2019-06-27T00:00:00"/>
    <x v="2"/>
    <x v="2"/>
    <x v="1"/>
    <s v="ADMINISTRACION DE SUCURSALES"/>
    <s v="VIATICOS 2"/>
    <s v="TRANSACCIONES DEL DIA 06/27/2019SPYRAL - GESTION ADMINISTRATIVA"/>
    <n v="32"/>
    <n v="0"/>
    <s v="ZONA LIBRE"/>
    <x v="1"/>
  </r>
  <r>
    <n v="27"/>
    <d v="2019-07-26T00:00:00"/>
    <x v="6"/>
    <x v="6"/>
    <x v="1"/>
    <s v="ADMINISTRACION DE SUCURSALES"/>
    <s v="VIATICOS 2"/>
    <s v="TRANSACCIONES DEL DIA 07/26/2019SPYRAL - GESTION ADMINISTRATIVA"/>
    <n v="46"/>
    <n v="0"/>
    <s v="ZONA LIBRE"/>
    <x v="1"/>
  </r>
  <r>
    <n v="27"/>
    <d v="2019-06-27T00:00:00"/>
    <x v="2"/>
    <x v="2"/>
    <x v="1"/>
    <s v="CAJA"/>
    <s v="VIATICOS 2"/>
    <s v="TRANSACCIONES DEL DIA 06/27/2019SPYRAL - GESTION ADMINISTRATIVA"/>
    <n v="32"/>
    <n v="0"/>
    <s v="ZONA LIBRE"/>
    <x v="1"/>
  </r>
  <r>
    <n v="27"/>
    <d v="2019-06-27T00:00:00"/>
    <x v="2"/>
    <x v="2"/>
    <x v="1"/>
    <s v="SERVICIOS PERSONALES"/>
    <s v="VIATICOS 2"/>
    <s v="TRANSACCIONES DEL DIA 06/27/2019SPYRAL - GESTION ADMINISTRATIVA"/>
    <n v="64"/>
    <n v="0"/>
    <s v="ZONA LIBRE"/>
    <x v="1"/>
  </r>
  <r>
    <n v="28"/>
    <d v="2019-02-18T00:00:00"/>
    <x v="8"/>
    <x v="8"/>
    <x v="1"/>
    <s v="ADMINISTRACION DE SUCURSALES"/>
    <s v="OTROS EGRESOS 18"/>
    <s v="OTROS EGRESOS 1.P.O (OR:28/DES:28 TRN:86 PERF:300086 CAU: 18"/>
    <n v="7.45"/>
    <n v="0"/>
    <s v="PLAZA GALAPAGO"/>
    <x v="1"/>
  </r>
  <r>
    <n v="28"/>
    <d v="2019-04-27T00:00:00"/>
    <x v="10"/>
    <x v="10"/>
    <x v="1"/>
    <s v="ADMINISTRACION DE SUCURSALES"/>
    <s v="OTROS EGRESOS 18"/>
    <s v="OTROS EGRESOS 1.P.O (OR:28/DES:28 TRN:86 PERF:300086 CAU: 18"/>
    <n v="4.75"/>
    <n v="0"/>
    <s v="PLAZA GALAPAGO"/>
    <x v="1"/>
  </r>
  <r>
    <n v="28"/>
    <d v="2019-07-05T00:00:00"/>
    <x v="6"/>
    <x v="6"/>
    <x v="1"/>
    <s v="ADMINISTRACION DE SUCURSALES"/>
    <s v="OTROS EGRESOS 18"/>
    <s v="OTROS EGRESOS 1.P.O (OR:28/DES:28 TRN:86 PERF:300086 CAU: 18"/>
    <n v="11.15"/>
    <n v="0"/>
    <s v="PLAZA GALAPAGO"/>
    <x v="1"/>
  </r>
  <r>
    <n v="29"/>
    <d v="2019-01-07T00:00:00"/>
    <x v="7"/>
    <x v="7"/>
    <x v="1"/>
    <s v="ADMINISTRACION DE SUCURSALES"/>
    <s v="OTROS EGRESOS 18"/>
    <s v="OTROS EGRESOS 1.P.O (OR:29/DES:29 TRN:86 PERF:300086 CAU: 18"/>
    <n v="9.65"/>
    <n v="0"/>
    <s v="PARQUE LEFEVRE"/>
    <x v="1"/>
  </r>
  <r>
    <n v="29"/>
    <d v="2019-02-04T00:00:00"/>
    <x v="8"/>
    <x v="8"/>
    <x v="1"/>
    <s v="ADMINISTRACION DE SUCURSALES"/>
    <s v="OTROS EGRESOS 18"/>
    <s v="OTROS EGRESOS 1.P.O (OR:29/DES:29 TRN:86 PERF:300086 CAU: 18"/>
    <n v="2.4"/>
    <n v="0"/>
    <s v="PARQUE LEFEVRE"/>
    <x v="1"/>
  </r>
  <r>
    <n v="29"/>
    <d v="2019-02-21T00:00:00"/>
    <x v="8"/>
    <x v="8"/>
    <x v="1"/>
    <s v="ADMINISTRACION DE SUCURSALES"/>
    <s v="OTROS EGRESOS 18"/>
    <s v="OTROS EGRESOS 1.P.O (OR:29/DES:29 TRN:86 PERF:300086 CAU: 18"/>
    <n v="2.4"/>
    <n v="0"/>
    <s v="PARQUE LEFEVRE"/>
    <x v="1"/>
  </r>
  <r>
    <n v="29"/>
    <d v="2019-07-10T00:00:00"/>
    <x v="6"/>
    <x v="6"/>
    <x v="1"/>
    <s v="ADMINISTRACION DE SUCURSALES"/>
    <s v="OTROS EGRESOS 18"/>
    <s v="OTROS EGRESOS 1.P.O (OR:29/DES:29 TRN:86 PERF:300086 CAU: 18"/>
    <n v="2.4"/>
    <n v="0"/>
    <s v="PARQUE LEFEVRE"/>
    <x v="1"/>
  </r>
  <r>
    <n v="30"/>
    <d v="2019-01-16T00:00:00"/>
    <x v="7"/>
    <x v="7"/>
    <x v="1"/>
    <s v="ADMINISTRACION DE SUCURSALES"/>
    <s v="VIATICOS"/>
    <s v="TRANSACCIONES DEL DIA 01/16/2019SPYRAL - GESTION ADMINISTRATIVA"/>
    <n v="19.489999999999998"/>
    <n v="0"/>
    <s v="DAVID"/>
    <x v="1"/>
  </r>
  <r>
    <n v="30"/>
    <d v="2019-02-04T00:00:00"/>
    <x v="8"/>
    <x v="8"/>
    <x v="1"/>
    <s v="ADMINISTRACION DE SUCURSALES"/>
    <s v="VIATICOS"/>
    <s v="TRANSACCIONES DEL DIA 02/04/2019SPYRAL - GESTION ADMINISTRATIVA"/>
    <n v="536.4"/>
    <n v="0"/>
    <s v="DAVID"/>
    <x v="1"/>
  </r>
  <r>
    <n v="30"/>
    <d v="2019-02-06T00:00:00"/>
    <x v="8"/>
    <x v="8"/>
    <x v="1"/>
    <s v="ADMINISTRACION DE SUCURSALES"/>
    <s v="VIATICOS"/>
    <s v="TRANSACCIONES DEL DIA 02/06/2019SPYRAL - GESTION ADMINISTRATIVA"/>
    <n v="25"/>
    <n v="0"/>
    <s v="DAVID"/>
    <x v="1"/>
  </r>
  <r>
    <n v="30"/>
    <d v="2019-02-18T00:00:00"/>
    <x v="8"/>
    <x v="8"/>
    <x v="1"/>
    <s v="ADMINISTRACION DE SUCURSALES"/>
    <s v="VIATICOS"/>
    <s v="TRANSACCIONES DEL DIA 02/18/2019SPYRAL - GESTION ADMINISTRATIVA"/>
    <n v="29.33"/>
    <n v="0"/>
    <s v="DAVID"/>
    <x v="1"/>
  </r>
  <r>
    <n v="30"/>
    <d v="2019-03-13T00:00:00"/>
    <x v="9"/>
    <x v="9"/>
    <x v="1"/>
    <s v="ADMINISTRACION DE SUCURSALES"/>
    <s v="VIATICOS 2"/>
    <s v="TRANSACCIONES DEL DIA 03/13/2019SPYRAL - GESTION ADMINISTRATIVA"/>
    <n v="132"/>
    <n v="0"/>
    <s v="DAVID"/>
    <x v="1"/>
  </r>
  <r>
    <n v="30"/>
    <d v="2019-03-28T00:00:00"/>
    <x v="9"/>
    <x v="9"/>
    <x v="1"/>
    <s v="ADMINISTRACION DE SUCURSALES"/>
    <s v="VIATICOS 2"/>
    <s v="TRANSACCIONES DEL DIA 03/28/2019SPYRAL - GESTION ADMINISTRATIVA"/>
    <n v="33.65"/>
    <n v="0"/>
    <s v="DAVID"/>
    <x v="1"/>
  </r>
  <r>
    <n v="30"/>
    <d v="2019-04-22T00:00:00"/>
    <x v="10"/>
    <x v="10"/>
    <x v="1"/>
    <s v="ADMINISTRACION DE SUCURSALES"/>
    <s v="VIATICOS 2"/>
    <s v="TRANSACCIONES DEL DIA 04/22/2019SPYRAL - GESTION ADMINISTRATIVA"/>
    <n v="172"/>
    <n v="0"/>
    <s v="DAVID"/>
    <x v="1"/>
  </r>
  <r>
    <n v="30"/>
    <d v="2019-05-21T00:00:00"/>
    <x v="11"/>
    <x v="11"/>
    <x v="1"/>
    <s v="ADMINISTRACION DE SUCURSALES"/>
    <s v="VIATICOS 2"/>
    <s v="TRANSACCIONES DEL DIA 05/21/2019SPYRAL - GESTION ADMINISTRATIVA"/>
    <n v="30.77"/>
    <n v="0"/>
    <s v="DAVID"/>
    <x v="1"/>
  </r>
  <r>
    <n v="30"/>
    <d v="2019-05-27T00:00:00"/>
    <x v="11"/>
    <x v="11"/>
    <x v="1"/>
    <s v="ADMINISTRACION DE SUCURSALES"/>
    <s v="VIATICOS 2"/>
    <s v="TRANSACCIONES DEL DIA 05/27/2019SPYRAL - GESTION ADMINISTRATIVA"/>
    <n v="30.77"/>
    <n v="0"/>
    <s v="DAVID"/>
    <x v="1"/>
  </r>
  <r>
    <n v="30"/>
    <d v="2019-05-29T00:00:00"/>
    <x v="11"/>
    <x v="11"/>
    <x v="1"/>
    <s v="ADMINISTRACION DE SUCURSALES"/>
    <s v="NC VIATICOS"/>
    <s v="TRANSACCIONES DEL DIA 05/29/2019SPYRAL - GESTION ADMINISTRATIVA"/>
    <n v="0"/>
    <n v="30.77"/>
    <s v="DAVID"/>
    <x v="1"/>
  </r>
  <r>
    <n v="30"/>
    <d v="2019-06-27T00:00:00"/>
    <x v="2"/>
    <x v="2"/>
    <x v="1"/>
    <s v="CAJA"/>
    <s v="VIATICOS 2"/>
    <s v="TRANSACCIONES DEL DIA 06/27/2019SPYRAL - GESTION ADMINISTRATIVA"/>
    <n v="20"/>
    <n v="0"/>
    <s v="DAVID"/>
    <x v="1"/>
  </r>
  <r>
    <n v="30"/>
    <d v="2019-03-13T00:00:00"/>
    <x v="9"/>
    <x v="9"/>
    <x v="1"/>
    <s v="SERVICIOS PERSONALES"/>
    <s v="VIATICOS 2"/>
    <s v="TRANSACCIONES DEL DIA 03/13/2019SPYRAL - GESTION ADMINISTRATIVA"/>
    <n v="96"/>
    <n v="0"/>
    <s v="DAVID"/>
    <x v="1"/>
  </r>
  <r>
    <n v="32"/>
    <d v="2019-02-01T00:00:00"/>
    <x v="8"/>
    <x v="8"/>
    <x v="1"/>
    <s v="ADMINISTRACION DE SUCURSALES"/>
    <s v="OTROS EGRESOS 18"/>
    <s v="OTROS EGRESOS 1.P.O (OR:32/DES:32 TRN:86 PERF:300086 CAU: 18"/>
    <n v="31.3"/>
    <n v="0"/>
    <s v="PLAZA LAS AMERICAS"/>
    <x v="1"/>
  </r>
  <r>
    <n v="32"/>
    <d v="2019-05-08T00:00:00"/>
    <x v="11"/>
    <x v="11"/>
    <x v="1"/>
    <s v="ADMINISTRACION DE SUCURSALES"/>
    <s v="OTROS EGRESOS 18"/>
    <s v="OTROS EGRESOS 1.P.O (OR:32/DES:32 TRN:86 PERF:300086 CAU: 18"/>
    <n v="16.350000000000001"/>
    <n v="0"/>
    <s v="PLAZA LAS AMERICAS"/>
    <x v="1"/>
  </r>
  <r>
    <n v="32"/>
    <d v="2019-05-22T00:00:00"/>
    <x v="11"/>
    <x v="11"/>
    <x v="1"/>
    <s v="ADMINISTRACION DE SUCURSALES"/>
    <s v="OTROS EGRESOS 18"/>
    <s v="OTROS EGRESOS 1.P.O (OR:32/DES:32 TRN:86 PERF:300086 CAU: 18"/>
    <n v="16.399999999999999"/>
    <n v="0"/>
    <s v="PLAZA LAS AMERICAS"/>
    <x v="1"/>
  </r>
  <r>
    <n v="33"/>
    <d v="2019-02-13T00:00:00"/>
    <x v="8"/>
    <x v="8"/>
    <x v="1"/>
    <s v="ADMINISTRACION DE SUCURSALES"/>
    <s v="OTROS EGRESOS 18"/>
    <s v="OTROS EGRESOS 1.P.O (OR:33/DES:33 TRN:86 PERF:300086 CAU: 18"/>
    <n v="9"/>
    <n v="0"/>
    <s v="CORONADO"/>
    <x v="1"/>
  </r>
  <r>
    <n v="33"/>
    <d v="2019-02-18T00:00:00"/>
    <x v="8"/>
    <x v="8"/>
    <x v="1"/>
    <s v="ADMINISTRACION DE SUCURSALES"/>
    <s v="OTROS EGRESOS 18"/>
    <s v="OTROS EGRESOS 1.P.O (OR:33/DES:33 TRN:86 PERF:300086 CAU: 18"/>
    <n v="26"/>
    <n v="0"/>
    <s v="CORONADO"/>
    <x v="1"/>
  </r>
  <r>
    <n v="33"/>
    <d v="2019-03-08T00:00:00"/>
    <x v="9"/>
    <x v="9"/>
    <x v="1"/>
    <s v="ADMINISTRACION DE SUCURSALES"/>
    <s v="OTROS EGRESOS 18"/>
    <s v="OTROS EGRESOS 1.P.O (OR:33/DES:33 TRN:86 PERF:300086 CAU: 18"/>
    <n v="26"/>
    <n v="0"/>
    <s v="CORONADO"/>
    <x v="1"/>
  </r>
  <r>
    <n v="33"/>
    <d v="2019-03-14T00:00:00"/>
    <x v="9"/>
    <x v="9"/>
    <x v="1"/>
    <s v="ADMINISTRACION DE SUCURSALES"/>
    <s v="OTROS EGRESOS 18"/>
    <s v="OTROS EGRESOS 1.P.O (OR:33/DES:33 TRN:86 PERF:300086 CAU: 18"/>
    <n v="26"/>
    <n v="0"/>
    <s v="CORONADO"/>
    <x v="1"/>
  </r>
  <r>
    <n v="33"/>
    <d v="2019-03-22T00:00:00"/>
    <x v="9"/>
    <x v="9"/>
    <x v="1"/>
    <s v="ADMINISTRACION DE SUCURSALES"/>
    <s v="OTROS EGRESOS 18"/>
    <s v="OTROS EGRESOS 1.P.O (OR:33/DES:33 TRN:86 PERF:300086 CAU: 18"/>
    <n v="26"/>
    <n v="0"/>
    <s v="CORONADO"/>
    <x v="1"/>
  </r>
  <r>
    <n v="33"/>
    <d v="2019-03-23T00:00:00"/>
    <x v="9"/>
    <x v="9"/>
    <x v="1"/>
    <s v="ADMINISTRACION DE SUCURSALES"/>
    <s v="VIATICOS 2"/>
    <s v="TRANSACCIONES DEL DIA 03/23/2019SPYRAL - GESTION ADMINISTRATIVA"/>
    <n v="34"/>
    <n v="0"/>
    <s v="CORONADO"/>
    <x v="1"/>
  </r>
  <r>
    <n v="33"/>
    <d v="2019-03-27T00:00:00"/>
    <x v="9"/>
    <x v="9"/>
    <x v="1"/>
    <s v="ADMINISTRACION DE SUCURSALES"/>
    <s v="OTROS EGRESOS 18"/>
    <s v="OTROS EGRESOS 1.P.O (OR:33/DES:33 TRN:86 PERF:300086 CAU: 18"/>
    <n v="26"/>
    <n v="0"/>
    <s v="CORONADO"/>
    <x v="1"/>
  </r>
  <r>
    <n v="33"/>
    <d v="2019-04-22T00:00:00"/>
    <x v="10"/>
    <x v="10"/>
    <x v="1"/>
    <s v="ADMINISTRACION DE SUCURSALES"/>
    <s v="OTROS EGRESOS 18"/>
    <s v="OTROS EGRESOS 1.P.O (OR:33/DES:33 TRN:86 PERF:300086 CAU: 18"/>
    <n v="26"/>
    <n v="0"/>
    <s v="CORONADO"/>
    <x v="1"/>
  </r>
  <r>
    <n v="33"/>
    <d v="2019-04-23T00:00:00"/>
    <x v="10"/>
    <x v="10"/>
    <x v="1"/>
    <s v="ADMINISTRACION DE SUCURSALES"/>
    <s v="OTROS EGRESOS 18"/>
    <s v="OTROS EGRESOS 1.P.O (OR:33/DES:33 TRN:86 PERF:300086 CAU: 18"/>
    <n v="26"/>
    <n v="0"/>
    <s v="CORONADO"/>
    <x v="1"/>
  </r>
  <r>
    <n v="33"/>
    <d v="2019-04-27T00:00:00"/>
    <x v="10"/>
    <x v="10"/>
    <x v="1"/>
    <s v="ADMINISTRACION DE SUCURSALES"/>
    <s v="OTROS EGRESOS 18"/>
    <s v="OTROS EGRESOS 1.P.O (OR:33/DES:33 TRN:86 PERF:300086 CAU: 18"/>
    <n v="26"/>
    <n v="0"/>
    <s v="CORONADO"/>
    <x v="1"/>
  </r>
  <r>
    <n v="33"/>
    <d v="2019-05-09T00:00:00"/>
    <x v="11"/>
    <x v="11"/>
    <x v="1"/>
    <s v="ADMINISTRACION DE SUCURSALES"/>
    <s v="VIATICOS 2"/>
    <s v="TRANSACCIONES DEL DIA 05/09/2019SPYRAL - GESTION ADMINISTRATIVA"/>
    <n v="60"/>
    <n v="0"/>
    <s v="CORONADO"/>
    <x v="1"/>
  </r>
  <r>
    <n v="33"/>
    <d v="2019-05-13T00:00:00"/>
    <x v="11"/>
    <x v="11"/>
    <x v="1"/>
    <s v="ADMINISTRACION DE SUCURSALES"/>
    <s v="OTROS EGRESOS 18"/>
    <s v="OTROS EGRESOS 1.P.O (OR:33/DES:33 TRN:86 PERF:300086 CAU: 18"/>
    <n v="26"/>
    <n v="0"/>
    <s v="CORONADO"/>
    <x v="1"/>
  </r>
  <r>
    <n v="33"/>
    <d v="2019-05-14T00:00:00"/>
    <x v="11"/>
    <x v="11"/>
    <x v="1"/>
    <s v="ADMINISTRACION DE SUCURSALES"/>
    <s v="OTROS EGRESOS 18"/>
    <s v="OTROS EGRESOS 1.P.O (OR:33/DES:33 TRN:86 PERF:300086 CAU: 18"/>
    <n v="26"/>
    <n v="0"/>
    <s v="CORONADO"/>
    <x v="1"/>
  </r>
  <r>
    <n v="33"/>
    <d v="2019-05-29T00:00:00"/>
    <x v="11"/>
    <x v="11"/>
    <x v="1"/>
    <s v="ADMINISTRACION DE SUCURSALES"/>
    <s v="OTROS EGRESOS 18"/>
    <s v="OTROS EGRESOS 1.P.O (OR:33/DES:33 TRN:86 PERF:300086 CAU: 18"/>
    <n v="9"/>
    <n v="0"/>
    <s v="CORONADO"/>
    <x v="1"/>
  </r>
  <r>
    <n v="33"/>
    <d v="2019-05-30T00:00:00"/>
    <x v="11"/>
    <x v="11"/>
    <x v="1"/>
    <s v="ADMINISTRACION DE SUCURSALES"/>
    <s v="OTROS EGRESOS 18"/>
    <s v="OTROS EGRESOS 1.P.O (OR:33/DES:33 TRN:86 PERF:300086 CAU: 18"/>
    <n v="9"/>
    <n v="0"/>
    <s v="CORONADO"/>
    <x v="1"/>
  </r>
  <r>
    <n v="33"/>
    <d v="2019-06-11T00:00:00"/>
    <x v="2"/>
    <x v="2"/>
    <x v="1"/>
    <s v="ADMINISTRACION DE SUCURSALES"/>
    <s v="VIATICOS 2"/>
    <s v="TRANSACCIONES DEL DIA 06/11/2019SPYRAL - GESTION ADMINISTRATIVA"/>
    <n v="26"/>
    <n v="0"/>
    <s v="CORONADO"/>
    <x v="1"/>
  </r>
  <r>
    <n v="33"/>
    <d v="2019-06-21T00:00:00"/>
    <x v="2"/>
    <x v="2"/>
    <x v="1"/>
    <s v="ADMINISTRACION DE SUCURSALES"/>
    <s v="OTROS EGRESOS 18"/>
    <s v="OTROS EGRESOS 1.P.O (OR:33/DES:33 TRN:86 PERF:300086 CAU: 18"/>
    <n v="52"/>
    <n v="0"/>
    <s v="CORONADO"/>
    <x v="1"/>
  </r>
  <r>
    <n v="33"/>
    <d v="2019-07-02T00:00:00"/>
    <x v="6"/>
    <x v="6"/>
    <x v="1"/>
    <s v="ADMINISTRACION DE SUCURSALES"/>
    <s v="VIATICOS 2"/>
    <s v="TRANSACCIONES DEL DIA 07/02/2019SPYRAL - GESTION ADMINISTRATIVA"/>
    <n v="120"/>
    <n v="0"/>
    <s v="CORONADO"/>
    <x v="1"/>
  </r>
  <r>
    <n v="33"/>
    <d v="2019-07-13T00:00:00"/>
    <x v="6"/>
    <x v="6"/>
    <x v="1"/>
    <s v="ADMINISTRACION DE SUCURSALES"/>
    <s v="VIATICOS 2"/>
    <s v="TRANSACCIONES DEL DIA 07/13/2019SPYRAL - GESTION ADMINISTRATIVA"/>
    <n v="26"/>
    <n v="0"/>
    <s v="CORONADO"/>
    <x v="1"/>
  </r>
  <r>
    <n v="33"/>
    <d v="2019-07-16T00:00:00"/>
    <x v="6"/>
    <x v="6"/>
    <x v="1"/>
    <s v="ADMINISTRACION DE SUCURSALES"/>
    <s v="OTROS EGRESOS 18"/>
    <s v="OTROS EGRESOS 1.P.O (OR:33/DES:33 TRN:86 PERF:300086 CAU: 18"/>
    <n v="26"/>
    <n v="0"/>
    <s v="CORONADO"/>
    <x v="1"/>
  </r>
  <r>
    <n v="33"/>
    <d v="2019-07-17T00:00:00"/>
    <x v="6"/>
    <x v="6"/>
    <x v="1"/>
    <s v="ADMINISTRACION DE SUCURSALES"/>
    <s v="VIATICOS 2"/>
    <s v="TRANSACCIONES DEL DIA 07/17/2019SPYRAL - GESTION ADMINISTRATIVA"/>
    <n v="34"/>
    <n v="0"/>
    <s v="CORONADO"/>
    <x v="1"/>
  </r>
  <r>
    <n v="33"/>
    <d v="2019-04-30T00:00:00"/>
    <x v="10"/>
    <x v="10"/>
    <x v="1"/>
    <s v="CAJA"/>
    <s v="VIATICOS 2"/>
    <s v="TRANSACCIONES DEL DIA 04/30/2019SPYRAL - GESTION ADMINISTRATIVA"/>
    <n v="676"/>
    <n v="0"/>
    <s v="CORONADO"/>
    <x v="1"/>
  </r>
  <r>
    <n v="33"/>
    <d v="2019-05-16T00:00:00"/>
    <x v="11"/>
    <x v="11"/>
    <x v="1"/>
    <s v="CAJA"/>
    <s v="VIATICOS 2"/>
    <s v="TRANSACCIONES DEL DIA 05/16/2019SPYRAL - GESTION ADMINISTRATIVA"/>
    <n v="676"/>
    <n v="0"/>
    <s v="CORONADO"/>
    <x v="1"/>
  </r>
  <r>
    <n v="33"/>
    <d v="2019-06-01T00:00:00"/>
    <x v="2"/>
    <x v="2"/>
    <x v="1"/>
    <s v="CAJA"/>
    <s v="VIATICOS 2"/>
    <s v="TRANSACCIONES DEL DIA 06/01/2019SPYRAL - GESTION ADMINISTRATIVA"/>
    <n v="338"/>
    <n v="0"/>
    <s v="CORONADO"/>
    <x v="1"/>
  </r>
  <r>
    <n v="33"/>
    <d v="2019-06-15T00:00:00"/>
    <x v="2"/>
    <x v="2"/>
    <x v="1"/>
    <s v="CAJA"/>
    <s v="VIATICOS 2"/>
    <s v="TRANSACCIONES DEL DIA 06/15/2019SPYRAL - GESTION ADMINISTRATIVA"/>
    <n v="432"/>
    <n v="0"/>
    <s v="CORONADO"/>
    <x v="1"/>
  </r>
  <r>
    <n v="33"/>
    <d v="2019-07-02T00:00:00"/>
    <x v="6"/>
    <x v="6"/>
    <x v="1"/>
    <s v="CAJA"/>
    <s v="VIATICOS 2"/>
    <s v="TRANSACCIONES DEL DIA 07/02/2019SPYRAL - GESTION ADMINISTRATIVA"/>
    <n v="338"/>
    <n v="0"/>
    <s v="CORONADO"/>
    <x v="1"/>
  </r>
  <r>
    <n v="33"/>
    <d v="2019-07-16T00:00:00"/>
    <x v="6"/>
    <x v="6"/>
    <x v="1"/>
    <s v="CAJA"/>
    <s v="VIATICOS 2"/>
    <s v="TRANSACCIONES DEL DIA 07/16/2019SPYRAL - GESTION ADMINISTRATIVA"/>
    <n v="338"/>
    <n v="0"/>
    <s v="CORONADO"/>
    <x v="1"/>
  </r>
  <r>
    <n v="33"/>
    <d v="2019-07-30T00:00:00"/>
    <x v="6"/>
    <x v="6"/>
    <x v="1"/>
    <s v="CAJA"/>
    <s v="VIATICOS 2"/>
    <s v="TRANSACCIONES DEL DIA 07/30/2019SPYRAL - GESTION ADMINISTRATIVA"/>
    <n v="572"/>
    <n v="0"/>
    <s v="CORONADO"/>
    <x v="1"/>
  </r>
  <r>
    <n v="33"/>
    <d v="2019-04-04T00:00:00"/>
    <x v="10"/>
    <x v="10"/>
    <x v="1"/>
    <s v="SERVICIOS PERSONALES"/>
    <s v="VIATICOS 2"/>
    <s v="TRANSACCIONES DEL DIA 04/04/2019SPYRAL - GESTION ADMINISTRATIVA"/>
    <n v="221"/>
    <n v="0"/>
    <s v="CORONADO"/>
    <x v="1"/>
  </r>
  <r>
    <n v="34"/>
    <d v="2019-01-17T00:00:00"/>
    <x v="7"/>
    <x v="7"/>
    <x v="1"/>
    <s v="ADMINISTRACION DE SUCURSALES"/>
    <s v="OTROS EGRESOS 18"/>
    <s v="OTROS EGRESOS 1.P.O (OR:34/DES:34 TRN:86 PERF:300086 CAU: 18"/>
    <n v="3"/>
    <n v="0"/>
    <s v="ALBROOK MALL"/>
    <x v="1"/>
  </r>
  <r>
    <n v="34"/>
    <d v="2019-02-13T00:00:00"/>
    <x v="8"/>
    <x v="8"/>
    <x v="1"/>
    <s v="ADMINISTRACION DE SUCURSALES"/>
    <s v="VIATICOS"/>
    <s v="TRANSACCIONES DEL DIA 02/13/2019SPYRAL - GESTION ADMINISTRATIVA"/>
    <n v="12"/>
    <n v="0"/>
    <s v="ALBROOK MALL"/>
    <x v="1"/>
  </r>
  <r>
    <n v="34"/>
    <d v="2019-04-16T00:00:00"/>
    <x v="10"/>
    <x v="10"/>
    <x v="1"/>
    <s v="ADMINISTRACION DE SUCURSALES"/>
    <s v="VIATICOS 2"/>
    <s v="TRANSACCIONES DEL DIA 04/16/2019SPYRAL - GESTION ADMINISTRATIVA"/>
    <n v="12"/>
    <n v="0"/>
    <s v="ALBROOK MALL"/>
    <x v="1"/>
  </r>
  <r>
    <n v="35"/>
    <d v="2019-02-19T00:00:00"/>
    <x v="8"/>
    <x v="8"/>
    <x v="1"/>
    <s v="ADMINISTRACION DE SUCURSALES"/>
    <s v="OTROS EGRESOS 18"/>
    <s v="OTROS EGRESOS 1.P.O (OR:35/DES:35 TRN:86 PERF:300086 CAU: 18"/>
    <n v="40"/>
    <n v="0"/>
    <s v="PANAMA PACIFICO"/>
    <x v="1"/>
  </r>
  <r>
    <n v="35"/>
    <d v="2019-04-25T00:00:00"/>
    <x v="10"/>
    <x v="10"/>
    <x v="1"/>
    <s v="ADMINISTRACION DE SUCURSALES"/>
    <s v="OTROS EGRESOS 18"/>
    <s v="OTROS EGRESOS 1.P.O (OR:35/DES:35 TRN:86 PERF:300086 CAU: 18"/>
    <n v="50"/>
    <n v="0"/>
    <s v="PANAMA PACIFICO"/>
    <x v="1"/>
  </r>
  <r>
    <n v="35"/>
    <d v="2019-05-10T00:00:00"/>
    <x v="11"/>
    <x v="11"/>
    <x v="1"/>
    <s v="ADMINISTRACION DE SUCURSALES"/>
    <s v="OTROS EGRESOS 18"/>
    <s v="OTROS EGRESOS 1.P.O (OR:35/DES:35 TRN:86 PERF:300086 CAU: 18"/>
    <n v="15"/>
    <n v="0"/>
    <s v="PANAMA PACIFICO"/>
    <x v="1"/>
  </r>
  <r>
    <n v="35"/>
    <d v="2019-06-19T00:00:00"/>
    <x v="2"/>
    <x v="2"/>
    <x v="1"/>
    <s v="ADMINISTRACION DE SUCURSALES"/>
    <s v="OTROS EGRESOS 18"/>
    <s v="OTROS EGRESOS 1.P.O (OR:35/DES:35 TRN:86 PERF:300086 CAU: 18"/>
    <n v="22.5"/>
    <n v="0"/>
    <s v="PANAMA PACIFICO"/>
    <x v="1"/>
  </r>
  <r>
    <n v="35"/>
    <d v="2019-07-02T00:00:00"/>
    <x v="6"/>
    <x v="6"/>
    <x v="1"/>
    <s v="ADMINISTRACION DE SUCURSALES"/>
    <s v="OTROS EGRESOS 18"/>
    <s v="OTROS EGRESOS 1.P.O (OR:35/DES:35 TRN:86 PERF:300086 CAU: 18"/>
    <n v="50"/>
    <n v="0"/>
    <s v="PANAMA PACIFICO"/>
    <x v="1"/>
  </r>
  <r>
    <n v="37"/>
    <d v="2019-03-13T00:00:00"/>
    <x v="9"/>
    <x v="9"/>
    <x v="1"/>
    <s v="ADMINISTRACION DE SUCURSALES"/>
    <s v="OTROS EGRESOS 18"/>
    <s v="OTROS EGRESOS 1.P.O (OR:37/DES:37 TRN:86 PERF:300086 CAU: 18"/>
    <n v="2.25"/>
    <n v="0"/>
    <s v="PENONOME"/>
    <x v="1"/>
  </r>
  <r>
    <n v="37"/>
    <d v="2019-05-16T00:00:00"/>
    <x v="11"/>
    <x v="11"/>
    <x v="1"/>
    <s v="ADMINISTRACION DE SUCURSALES"/>
    <s v="VIATICOS 2"/>
    <s v="TRANSACCIONES DEL DIA 05/16/2019SPYRAL - GESTION ADMINISTRATIVA"/>
    <n v="110.5"/>
    <n v="0"/>
    <s v="PENONOME"/>
    <x v="1"/>
  </r>
  <r>
    <n v="37"/>
    <d v="2019-06-04T00:00:00"/>
    <x v="2"/>
    <x v="2"/>
    <x v="1"/>
    <s v="ADMINISTRACION DE SUCURSALES"/>
    <s v="NC VIATICOS"/>
    <s v="TRANSACCIONES DEL DIA 06/04/2019SPYRAL - GESTION ADMINISTRATIVA"/>
    <n v="0"/>
    <n v="25.5"/>
    <s v="PENONOME"/>
    <x v="1"/>
  </r>
  <r>
    <n v="37"/>
    <d v="2019-06-13T00:00:00"/>
    <x v="2"/>
    <x v="2"/>
    <x v="1"/>
    <s v="ADMINISTRACION DE SUCURSALES"/>
    <s v="OTROS EGRESOS 18"/>
    <s v="OTROS EGRESOS 1.P.O (OR:37/DES:37 TRN:86 PERF:300086 CAU: 18"/>
    <n v="2.75"/>
    <n v="0"/>
    <s v="PENONOME"/>
    <x v="1"/>
  </r>
  <r>
    <n v="37"/>
    <d v="2019-07-05T00:00:00"/>
    <x v="6"/>
    <x v="6"/>
    <x v="1"/>
    <s v="ADMINISTRACION DE SUCURSALES"/>
    <s v="OTROS EGRESOS 18"/>
    <s v="OTROS EGRESOS 1.P.O (OR:37/DES:37 TRN:86 PERF:300086 CAU: 18"/>
    <n v="4"/>
    <n v="0"/>
    <s v="PENONOME"/>
    <x v="1"/>
  </r>
  <r>
    <n v="37"/>
    <d v="2019-07-05T00:00:00"/>
    <x v="6"/>
    <x v="6"/>
    <x v="1"/>
    <s v="ADMINISTRACION DE SUCURSALES"/>
    <s v="VIATICOS 2"/>
    <s v="TRANSACCIONES DEL DIA 07/05/2019SPYRAL - GESTION ADMINISTRATIVA"/>
    <n v="306"/>
    <n v="0"/>
    <s v="PENONOME"/>
    <x v="1"/>
  </r>
  <r>
    <n v="37"/>
    <d v="2019-07-30T00:00:00"/>
    <x v="6"/>
    <x v="6"/>
    <x v="1"/>
    <s v="ADMINISTRACION DE SUCURSALES"/>
    <s v="VIATICOS 2"/>
    <s v="TRANSACCIONES DEL DIA 07/30/2019SPYRAL - GESTION ADMINISTRATIVA"/>
    <n v="110.5"/>
    <n v="0"/>
    <s v="PENONOME"/>
    <x v="1"/>
  </r>
  <r>
    <n v="37"/>
    <d v="2019-04-30T00:00:00"/>
    <x v="10"/>
    <x v="10"/>
    <x v="1"/>
    <s v="CAJA"/>
    <s v="VIATICOS 2"/>
    <s v="TRANSACCIONES DEL DIA 04/30/2019SPYRAL - GESTION ADMINISTRATIVA"/>
    <n v="110.5"/>
    <n v="0"/>
    <s v="PENONOME"/>
    <x v="1"/>
  </r>
  <r>
    <n v="37"/>
    <d v="2019-06-01T00:00:00"/>
    <x v="2"/>
    <x v="2"/>
    <x v="1"/>
    <s v="CAJA"/>
    <s v="VIATICOS 2"/>
    <s v="TRANSACCIONES DEL DIA 06/01/2019SPYRAL - GESTION ADMINISTRATIVA"/>
    <n v="234"/>
    <n v="0"/>
    <s v="PENONOME"/>
    <x v="1"/>
  </r>
  <r>
    <n v="37"/>
    <d v="2019-06-15T00:00:00"/>
    <x v="2"/>
    <x v="2"/>
    <x v="1"/>
    <s v="CAJA"/>
    <s v="VIATICOS 2"/>
    <s v="TRANSACCIONES DEL DIA 06/15/2019SPYRAL - GESTION ADMINISTRATIVA"/>
    <n v="216"/>
    <n v="0"/>
    <s v="PENONOME"/>
    <x v="1"/>
  </r>
  <r>
    <n v="37"/>
    <d v="2019-07-05T00:00:00"/>
    <x v="6"/>
    <x v="6"/>
    <x v="1"/>
    <s v="SERVICIOS PERSONALES"/>
    <s v="VIATICOS 2"/>
    <s v="TRANSACCIONES DEL DIA 07/05/2019SPYRAL - GESTION ADMINISTRATIVA"/>
    <n v="149.5"/>
    <n v="0"/>
    <s v="PENONOME"/>
    <x v="1"/>
  </r>
  <r>
    <n v="38"/>
    <d v="2019-01-24T00:00:00"/>
    <x v="7"/>
    <x v="7"/>
    <x v="1"/>
    <s v="ADMINISTRACION DE SUCURSALES"/>
    <s v="OTROS EGRESOS 18"/>
    <s v="OTROS EGRESOS 1.P.O (OR:38/DES:38 TRN:86 PERF:300086 CAU: 18"/>
    <n v="17.399999999999999"/>
    <n v="0"/>
    <s v="ALBROOK"/>
    <x v="1"/>
  </r>
  <r>
    <n v="38"/>
    <d v="2019-02-18T00:00:00"/>
    <x v="8"/>
    <x v="8"/>
    <x v="1"/>
    <s v="ADMINISTRACION DE SUCURSALES"/>
    <s v="VIATICOS"/>
    <s v="TRANSACCIONES DEL DIA 02/18/2019SPYRAL - GESTION ADMINISTRATIVA"/>
    <n v="12"/>
    <n v="0"/>
    <s v="ALBROOK"/>
    <x v="1"/>
  </r>
  <r>
    <n v="38"/>
    <d v="2019-02-22T00:00:00"/>
    <x v="8"/>
    <x v="8"/>
    <x v="1"/>
    <s v="ADMINISTRACION DE SUCURSALES"/>
    <s v="OTROS EGRESOS 18"/>
    <s v="OTROS EGRESOS 1.P.O (OR:38/DES:38 TRN:86 PERF:300086 CAU: 18"/>
    <n v="23.05"/>
    <n v="0"/>
    <s v="ALBROOK"/>
    <x v="1"/>
  </r>
  <r>
    <n v="38"/>
    <d v="2019-03-02T00:00:00"/>
    <x v="9"/>
    <x v="9"/>
    <x v="1"/>
    <s v="ADMINISTRACION DE SUCURSALES"/>
    <s v="OTROS EGRESOS 18"/>
    <s v="OTROS EGRESOS 1.P.O (OR:38/DES:38 TRN:86 PERF:300086 CAU: 18"/>
    <n v="52.2"/>
    <n v="0"/>
    <s v="ALBROOK"/>
    <x v="1"/>
  </r>
  <r>
    <n v="38"/>
    <d v="2019-03-27T00:00:00"/>
    <x v="9"/>
    <x v="9"/>
    <x v="1"/>
    <s v="ADMINISTRACION DE SUCURSALES"/>
    <s v="OTROS EGRESOS 18"/>
    <s v="OTROS EGRESOS 1.P.O (OR:38/DES:38 TRN:86 PERF:300086 CAU: 18"/>
    <n v="17.399999999999999"/>
    <n v="0"/>
    <s v="ALBROOK"/>
    <x v="1"/>
  </r>
  <r>
    <n v="38"/>
    <d v="2019-05-18T00:00:00"/>
    <x v="11"/>
    <x v="11"/>
    <x v="1"/>
    <s v="ADMINISTRACION DE SUCURSALES"/>
    <s v="VIATICOS 2"/>
    <s v="TRANSACCIONES DEL DIA 05/18/2019SPYRAL - GESTION ADMINISTRATIVA"/>
    <n v="12"/>
    <n v="0"/>
    <s v="ALBROOK"/>
    <x v="1"/>
  </r>
  <r>
    <n v="38"/>
    <d v="2019-05-22T00:00:00"/>
    <x v="11"/>
    <x v="11"/>
    <x v="1"/>
    <s v="ADMINISTRACION DE SUCURSALES"/>
    <s v="OTROS EGRESOS 18"/>
    <s v="OTROS EGRESOS 1.P.O (OR:38/DES:38 TRN:86 PERF:300086 CAU: 18"/>
    <n v="34.799999999999997"/>
    <n v="0"/>
    <s v="ALBROOK"/>
    <x v="1"/>
  </r>
  <r>
    <n v="38"/>
    <d v="2019-01-03T00:00:00"/>
    <x v="7"/>
    <x v="7"/>
    <x v="1"/>
    <s v="CAJA"/>
    <s v="VIATICOS"/>
    <s v="TRANSACCIONES DEL DIA 01/03/2019SPYRAL - GESTION ADMINISTRATIVA"/>
    <n v="139.19999999999999"/>
    <n v="0"/>
    <s v="ALBROOK"/>
    <x v="1"/>
  </r>
  <r>
    <n v="38"/>
    <d v="2019-02-01T00:00:00"/>
    <x v="8"/>
    <x v="8"/>
    <x v="1"/>
    <s v="CAJA"/>
    <s v="VIATICOS"/>
    <s v="TRANSACCIONES DEL DIA 02/01/2019SPYRAL - GESTION ADMINISTRATIVA"/>
    <n v="18"/>
    <n v="0"/>
    <s v="ALBROOK"/>
    <x v="1"/>
  </r>
  <r>
    <n v="38"/>
    <d v="2019-02-08T00:00:00"/>
    <x v="8"/>
    <x v="8"/>
    <x v="1"/>
    <s v="CAJA"/>
    <s v="VIATICOS"/>
    <s v="TRANSACCIONES DEL DIA 02/08/2019SPYRAL - GESTION ADMINISTRATIVA"/>
    <n v="139.19999999999999"/>
    <n v="0"/>
    <s v="ALBROOK"/>
    <x v="1"/>
  </r>
  <r>
    <n v="38"/>
    <d v="2019-03-11T00:00:00"/>
    <x v="9"/>
    <x v="9"/>
    <x v="1"/>
    <s v="CAJA"/>
    <s v="VIATICOS"/>
    <s v="TRANSACCIONES DEL DIA 03/11/2019SPYRAL - GESTION ADMINISTRATIVA"/>
    <n v="139.19999999999999"/>
    <n v="0"/>
    <s v="ALBROOK"/>
    <x v="1"/>
  </r>
  <r>
    <n v="38"/>
    <d v="2019-05-07T00:00:00"/>
    <x v="11"/>
    <x v="11"/>
    <x v="1"/>
    <s v="CAJA"/>
    <s v="VIATICOS 2"/>
    <s v="TRANSACCIONES DEL DIA 05/07/2019SPYRAL - GESTION ADMINISTRATIVA"/>
    <n v="147.9"/>
    <n v="0"/>
    <s v="ALBROOK"/>
    <x v="1"/>
  </r>
  <r>
    <n v="38"/>
    <d v="2019-06-22T00:00:00"/>
    <x v="2"/>
    <x v="2"/>
    <x v="1"/>
    <s v="CAJA"/>
    <s v="VIATICOS 2"/>
    <s v="TRANSACCIONES DEL DIA 06/22/2019SPYRAL - GESTION ADMINISTRATIVA"/>
    <n v="95.7"/>
    <n v="0"/>
    <s v="ALBROOK"/>
    <x v="1"/>
  </r>
  <r>
    <n v="38"/>
    <d v="2019-06-25T00:00:00"/>
    <x v="2"/>
    <x v="2"/>
    <x v="1"/>
    <s v="CAJA"/>
    <s v="VIATICOS 2"/>
    <s v="TRANSACCIONES DEL DIA 06/25/2019SPYRAL - GESTION ADMINISTRATIVA"/>
    <n v="69.599999999999994"/>
    <n v="0"/>
    <s v="ALBROOK"/>
    <x v="1"/>
  </r>
  <r>
    <n v="38"/>
    <d v="2019-07-09T00:00:00"/>
    <x v="6"/>
    <x v="6"/>
    <x v="1"/>
    <s v="CAJA"/>
    <s v="VIATICOS 2"/>
    <s v="TRANSACCIONES DEL DIA 07/09/2019SPYRAL - GESTION ADMINISTRATIVA"/>
    <n v="139.19999999999999"/>
    <n v="0"/>
    <s v="ALBROOK"/>
    <x v="1"/>
  </r>
  <r>
    <n v="38"/>
    <d v="2019-07-26T00:00:00"/>
    <x v="6"/>
    <x v="6"/>
    <x v="1"/>
    <s v="CAJA"/>
    <s v="VIATICOS 2"/>
    <s v="TRANSACCIONES DEL DIA 07/26/2019SPYRAL - GESTION ADMINISTRATIVA"/>
    <n v="1.8"/>
    <n v="0"/>
    <s v="ALBROOK"/>
    <x v="1"/>
  </r>
  <r>
    <n v="39"/>
    <d v="2019-01-03T00:00:00"/>
    <x v="7"/>
    <x v="7"/>
    <x v="1"/>
    <s v="ADMINISTRACION DE SUCURSALES"/>
    <s v="OTROS EGRESOS 18"/>
    <s v="OTROS EGRESOS 1.P.O (OR:39/DES:39 TRN:86 PERF:300086 CAU: 18"/>
    <n v="15"/>
    <n v="0"/>
    <s v="SUCURSAL DE VISTA ALEGRE"/>
    <x v="1"/>
  </r>
  <r>
    <n v="39"/>
    <d v="2019-03-27T00:00:00"/>
    <x v="9"/>
    <x v="9"/>
    <x v="1"/>
    <s v="ADMINISTRACION DE SUCURSALES"/>
    <s v="VIATICOS 2"/>
    <s v="TRANSACCIONES DEL DIA 03/27/2019SPYRAL - GESTION ADMINISTRATIVA"/>
    <n v="143"/>
    <n v="0"/>
    <s v="SUCURSAL DE VISTA ALEGRE"/>
    <x v="1"/>
  </r>
  <r>
    <n v="39"/>
    <d v="2019-04-01T00:00:00"/>
    <x v="10"/>
    <x v="10"/>
    <x v="1"/>
    <s v="ADMINISTRACION DE SUCURSALES"/>
    <s v="OTROS EGRESOS 18"/>
    <s v="OTROS EGRESOS 1.P.O (OR:39/DES:39 TRN:86 PERF:300086 CAU: 18"/>
    <n v="9"/>
    <n v="0"/>
    <s v="SUCURSAL DE VISTA ALEGRE"/>
    <x v="1"/>
  </r>
  <r>
    <n v="40"/>
    <d v="2019-01-17T00:00:00"/>
    <x v="7"/>
    <x v="7"/>
    <x v="1"/>
    <s v="ADMINISTRACION DE SUCURSALES"/>
    <s v="OTROS EGRESOS 18"/>
    <s v="OTROS EGRESOS 1.P.O (OR:40/DES:40 TRN:86 PERF:300086 CAU: 18"/>
    <n v="14"/>
    <n v="0"/>
    <s v="LAS TABLAS"/>
    <x v="1"/>
  </r>
  <r>
    <n v="40"/>
    <d v="2019-02-01T00:00:00"/>
    <x v="8"/>
    <x v="8"/>
    <x v="1"/>
    <s v="ADMINISTRACION DE SUCURSALES"/>
    <s v="OTROS EGRESOS 18"/>
    <s v="OTROS EGRESOS 1.P.O (OR:40/DES:40 TRN:86 PERF:300086 CAU: 18"/>
    <n v="7"/>
    <n v="0"/>
    <s v="LAS TABLAS"/>
    <x v="1"/>
  </r>
  <r>
    <n v="40"/>
    <d v="2019-02-27T00:00:00"/>
    <x v="8"/>
    <x v="8"/>
    <x v="1"/>
    <s v="ADMINISTRACION DE SUCURSALES"/>
    <s v="OTROS EGRESOS 18"/>
    <s v="OTROS EGRESOS 1.P.O (OR:40/DES:40 TRN:86 PERF:300086 CAU: 18"/>
    <n v="28"/>
    <n v="0"/>
    <s v="LAS TABLAS"/>
    <x v="1"/>
  </r>
  <r>
    <n v="40"/>
    <d v="2019-03-01T00:00:00"/>
    <x v="9"/>
    <x v="9"/>
    <x v="1"/>
    <s v="ADMINISTRACION DE SUCURSALES"/>
    <s v="OTROS EGRESOS 18"/>
    <s v="OTROS EGRESOS 1.P.O (OR:40/DES:40 TRN:86 PERF:300086 CAU: 18"/>
    <n v="14"/>
    <n v="0"/>
    <s v="LAS TABLAS"/>
    <x v="1"/>
  </r>
  <r>
    <n v="40"/>
    <d v="2019-03-14T00:00:00"/>
    <x v="9"/>
    <x v="9"/>
    <x v="1"/>
    <s v="ADMINISTRACION DE SUCURSALES"/>
    <s v="OTROS EGRESOS 18"/>
    <s v="OTROS EGRESOS 1.P.O (OR:40/DES:40 TRN:86 PERF:300086 CAU: 18"/>
    <n v="14"/>
    <n v="0"/>
    <s v="LAS TABLAS"/>
    <x v="1"/>
  </r>
  <r>
    <n v="40"/>
    <d v="2019-04-08T00:00:00"/>
    <x v="10"/>
    <x v="10"/>
    <x v="1"/>
    <s v="ADMINISTRACION DE SUCURSALES"/>
    <s v="OTROS EGRESOS 18"/>
    <s v="OTROS EGRESOS 1.P.O (OR:40/DES:40 TRN:86 PERF:300086 CAU: 18"/>
    <n v="14"/>
    <n v="0"/>
    <s v="LAS TABLAS"/>
    <x v="1"/>
  </r>
  <r>
    <n v="40"/>
    <d v="2019-06-01T00:00:00"/>
    <x v="2"/>
    <x v="2"/>
    <x v="1"/>
    <s v="ADMINISTRACION DE SUCURSALES"/>
    <s v="VIATICOS 2"/>
    <s v="TRANSACCIONES DEL DIA 06/01/2019SPYRAL - GESTION ADMINISTRATIVA"/>
    <n v="144"/>
    <n v="0"/>
    <s v="LAS TABLAS"/>
    <x v="1"/>
  </r>
  <r>
    <n v="40"/>
    <d v="2019-06-12T00:00:00"/>
    <x v="2"/>
    <x v="2"/>
    <x v="1"/>
    <s v="ADMINISTRACION DE SUCURSALES"/>
    <s v="OTROS EGRESOS 18"/>
    <s v="OTROS EGRESOS 1.P.O (OR:40/DES:40 TRN:86 PERF:300086 CAU: 18"/>
    <n v="14"/>
    <n v="0"/>
    <s v="LAS TABLAS"/>
    <x v="1"/>
  </r>
  <r>
    <n v="40"/>
    <d v="2019-06-14T00:00:00"/>
    <x v="2"/>
    <x v="2"/>
    <x v="1"/>
    <s v="ADMINISTRACION DE SUCURSALES"/>
    <s v="VIATICOS 2"/>
    <s v="TRANSACCIONES DEL DIA 06/14/2019SPYRAL - GESTION ADMINISTRATIVA"/>
    <n v="131"/>
    <n v="0"/>
    <s v="LAS TABLAS"/>
    <x v="1"/>
  </r>
  <r>
    <n v="40"/>
    <d v="2019-06-15T00:00:00"/>
    <x v="2"/>
    <x v="2"/>
    <x v="1"/>
    <s v="ADMINISTRACION DE SUCURSALES"/>
    <s v="VIATICOS 2"/>
    <s v="TRANSACCIONES DEL DIA 06/15/2019SPYRAL - GESTION ADMINISTRATIVA"/>
    <n v="312"/>
    <n v="0"/>
    <s v="LAS TABLAS"/>
    <x v="1"/>
  </r>
  <r>
    <n v="40"/>
    <d v="2019-06-27T00:00:00"/>
    <x v="2"/>
    <x v="2"/>
    <x v="1"/>
    <s v="ADMINISTRACION DE SUCURSALES"/>
    <s v="VIATICOS 2"/>
    <s v="TRANSACCIONES DEL DIA 06/27/2019SPYRAL - GESTION ADMINISTRATIVA"/>
    <n v="114"/>
    <n v="0"/>
    <s v="LAS TABLAS"/>
    <x v="1"/>
  </r>
  <r>
    <n v="40"/>
    <d v="2019-07-09T00:00:00"/>
    <x v="6"/>
    <x v="6"/>
    <x v="1"/>
    <s v="ADMINISTRACION DE SUCURSALES"/>
    <s v="NC VIATICOS"/>
    <s v="TRANSACCIONES DEL DIA 07/09/2019SPYRAL - GESTION ADMINISTRATIVA"/>
    <n v="0"/>
    <n v="36"/>
    <s v="LAS TABLAS"/>
    <x v="1"/>
  </r>
  <r>
    <n v="40"/>
    <d v="2019-07-15T00:00:00"/>
    <x v="6"/>
    <x v="6"/>
    <x v="1"/>
    <s v="ADMINISTRACION DE SUCURSALES"/>
    <s v="OTROS EGRESOS 18"/>
    <s v="OTROS EGRESOS 1.P.O (OR:40/DES:40 TRN:86 PERF:300086 CAU: 18"/>
    <n v="14"/>
    <n v="0"/>
    <s v="LAS TABLAS"/>
    <x v="1"/>
  </r>
  <r>
    <n v="40"/>
    <d v="2019-07-29T00:00:00"/>
    <x v="6"/>
    <x v="6"/>
    <x v="1"/>
    <s v="ADMINISTRACION DE SUCURSALES"/>
    <s v="OTROS EGRESOS 18"/>
    <s v="OTROS EGRESOS 1.P.O (OR:40/DES:40 TRN:86 PERF:300086 CAU: 18"/>
    <n v="7"/>
    <n v="0"/>
    <s v="LAS TABLAS"/>
    <x v="1"/>
  </r>
  <r>
    <n v="40"/>
    <d v="2019-07-30T00:00:00"/>
    <x v="6"/>
    <x v="6"/>
    <x v="1"/>
    <s v="ADMINISTRACION DE SUCURSALES"/>
    <s v="VIATICOS 2"/>
    <s v="TRANSACCIONES DEL DIA 07/30/2019SPYRAL - GESTION ADMINISTRATIVA"/>
    <n v="182"/>
    <n v="0"/>
    <s v="LAS TABLAS"/>
    <x v="1"/>
  </r>
  <r>
    <n v="40"/>
    <d v="2019-01-02T00:00:00"/>
    <x v="7"/>
    <x v="7"/>
    <x v="1"/>
    <s v="CAJA"/>
    <s v="VIATICOS"/>
    <s v="TRANSACCIONES DEL DIA 01/02/2019SPYRAL - GESTION ADMINISTRATIVA"/>
    <n v="77"/>
    <n v="0"/>
    <s v="LAS TABLAS"/>
    <x v="1"/>
  </r>
  <r>
    <n v="40"/>
    <d v="2019-01-15T00:00:00"/>
    <x v="7"/>
    <x v="7"/>
    <x v="1"/>
    <s v="CAJA"/>
    <s v="VIATICOS"/>
    <s v="TRANSACCIONES DEL DIA 01/15/2019SPYRAL - GESTION ADMINISTRATIVA"/>
    <n v="98"/>
    <n v="0"/>
    <s v="LAS TABLAS"/>
    <x v="1"/>
  </r>
  <r>
    <n v="40"/>
    <d v="2019-04-05T00:00:00"/>
    <x v="10"/>
    <x v="10"/>
    <x v="1"/>
    <s v="CAJA"/>
    <s v="VIATICOS 2"/>
    <s v="TRANSACCIONES DEL DIA 04/05/2019SPYRAL - GESTION ADMINISTRATIVA"/>
    <n v="84"/>
    <n v="0"/>
    <s v="LAS TABLAS"/>
    <x v="1"/>
  </r>
  <r>
    <n v="40"/>
    <d v="2019-04-30T00:00:00"/>
    <x v="10"/>
    <x v="10"/>
    <x v="1"/>
    <s v="CAJA"/>
    <s v="VIATICOS 2"/>
    <s v="TRANSACCIONES DEL DIA 04/30/2019SPYRAL - GESTION ADMINISTRATIVA"/>
    <n v="182"/>
    <n v="0"/>
    <s v="LAS TABLAS"/>
    <x v="1"/>
  </r>
  <r>
    <n v="40"/>
    <d v="2019-07-02T00:00:00"/>
    <x v="6"/>
    <x v="6"/>
    <x v="1"/>
    <s v="CAJA"/>
    <s v="VIATICOS 2"/>
    <s v="TRANSACCIONES DEL DIA 07/02/2019SPYRAL - GESTION ADMINISTRATIVA"/>
    <n v="182"/>
    <n v="0"/>
    <s v="LAS TABLAS"/>
    <x v="1"/>
  </r>
  <r>
    <n v="40"/>
    <d v="2019-07-16T00:00:00"/>
    <x v="6"/>
    <x v="6"/>
    <x v="1"/>
    <s v="CAJA"/>
    <s v="VIATICOS 2"/>
    <s v="TRANSACCIONES DEL DIA 07/16/2019SPYRAL - GESTION ADMINISTRATIVA"/>
    <n v="182"/>
    <n v="0"/>
    <s v="LAS TABLAS"/>
    <x v="1"/>
  </r>
  <r>
    <n v="40"/>
    <d v="2019-03-01T00:00:00"/>
    <x v="9"/>
    <x v="9"/>
    <x v="1"/>
    <s v="SERVICIOS PERSONALES"/>
    <s v="VIATICOS"/>
    <s v="TRANSACCIONES DEL DIA 03/01/2019SPYRAL - GESTION ADMINISTRATIVA"/>
    <n v="140"/>
    <n v="0"/>
    <s v="LAS TABLAS"/>
    <x v="1"/>
  </r>
  <r>
    <n v="40"/>
    <d v="2019-03-14T00:00:00"/>
    <x v="9"/>
    <x v="9"/>
    <x v="1"/>
    <s v="SERVICIOS PERSONALES"/>
    <s v="VIATICOS"/>
    <s v="TRANSACCIONES DEL DIA 03/14/2019SPYRAL - GESTION ADMINISTRATIVA"/>
    <n v="168"/>
    <n v="0"/>
    <s v="LAS TABLAS"/>
    <x v="1"/>
  </r>
  <r>
    <n v="40"/>
    <d v="2019-03-27T00:00:00"/>
    <x v="9"/>
    <x v="9"/>
    <x v="1"/>
    <s v="SERVICIOS PERSONALES"/>
    <s v="VIATICOS 2"/>
    <s v="TRANSACCIONES DEL DIA 03/27/2019SPYRAL - GESTION ADMINISTRATIVA"/>
    <n v="234"/>
    <n v="0"/>
    <s v="LAS TABLAS"/>
    <x v="1"/>
  </r>
  <r>
    <n v="40"/>
    <d v="2019-04-01T00:00:00"/>
    <x v="10"/>
    <x v="10"/>
    <x v="1"/>
    <s v="SERVICIOS PERSONALES"/>
    <s v="VIATICOS 2"/>
    <s v="TRANSACCIONES DEL DIA 04/01/2019SPYRAL - GESTION ADMINISTRATIVA"/>
    <n v="91"/>
    <n v="0"/>
    <s v="LAS TABLAS"/>
    <x v="1"/>
  </r>
  <r>
    <n v="40"/>
    <d v="2019-04-12T00:00:00"/>
    <x v="10"/>
    <x v="10"/>
    <x v="1"/>
    <s v="SERVICIOS PERSONALES"/>
    <s v="VIATICOS 2"/>
    <s v="TRANSACCIONES DEL DIA 04/12/2019SPYRAL - GESTION ADMINISTRATIVA"/>
    <n v="182"/>
    <n v="0"/>
    <s v="LAS TABLAS"/>
    <x v="1"/>
  </r>
  <r>
    <n v="40"/>
    <d v="2019-05-16T00:00:00"/>
    <x v="11"/>
    <x v="11"/>
    <x v="1"/>
    <s v="SERVICIOS PERSONALES"/>
    <s v="VIATICOS 2"/>
    <s v="TRANSACCIONES DEL DIA 05/16/2019SPYRAL - GESTION ADMINISTRATIVA"/>
    <n v="182"/>
    <n v="0"/>
    <s v="LAS TABLAS"/>
    <x v="1"/>
  </r>
  <r>
    <n v="40"/>
    <d v="2019-06-01T00:00:00"/>
    <x v="2"/>
    <x v="2"/>
    <x v="1"/>
    <s v="SERVICIOS PERSONALES"/>
    <s v="VIATICOS 2"/>
    <s v="TRANSACCIONES DEL DIA 06/01/2019SPYRAL - GESTION ADMINISTRATIVA"/>
    <n v="266"/>
    <n v="0"/>
    <s v="LAS TABLAS"/>
    <x v="1"/>
  </r>
  <r>
    <n v="41"/>
    <d v="2019-04-12T00:00:00"/>
    <x v="10"/>
    <x v="10"/>
    <x v="1"/>
    <s v="ADMINISTRACION DE SUCURSALES"/>
    <s v="OTROS EGRESOS 18"/>
    <s v="OTROS EGRESOS 1.P.O (OR:41/DES:41 TRN:86 PERF:300086 CAU: 18"/>
    <n v="14.35"/>
    <n v="0"/>
    <s v="24 DE DICIEMBRE"/>
    <x v="1"/>
  </r>
  <r>
    <n v="41"/>
    <d v="2019-04-26T00:00:00"/>
    <x v="10"/>
    <x v="10"/>
    <x v="1"/>
    <s v="ADMINISTRACION DE SUCURSALES"/>
    <s v="OTROS EGRESOS 18"/>
    <s v="OTROS EGRESOS 1.P.O (OR:41/DES:41 TRN:86 PERF:300086 CAU: 18"/>
    <n v="16.399999999999999"/>
    <n v="0"/>
    <s v="24 DE DICIEMBRE"/>
    <x v="1"/>
  </r>
  <r>
    <n v="41"/>
    <d v="2019-05-23T00:00:00"/>
    <x v="11"/>
    <x v="11"/>
    <x v="1"/>
    <s v="ADMINISTRACION DE SUCURSALES"/>
    <s v="OTROS EGRESOS 18"/>
    <s v="OTROS EGRESOS 1.P.O (OR:41/DES:41 TRN:86 PERF:300086 CAU: 18"/>
    <n v="16.399999999999999"/>
    <n v="0"/>
    <s v="24 DE DICIEMBRE"/>
    <x v="1"/>
  </r>
  <r>
    <n v="41"/>
    <d v="2019-07-25T00:00:00"/>
    <x v="6"/>
    <x v="6"/>
    <x v="1"/>
    <s v="ADMINISTRACION DE SUCURSALES"/>
    <s v="OTROS EGRESOS 18"/>
    <s v="OTROS EGRESOS 1.P.O (OR:41/DES:41 TRN:86 PERF:300086 CAU: 18"/>
    <n v="16.399999999999999"/>
    <n v="0"/>
    <s v="24 DE DICIEMBRE"/>
    <x v="1"/>
  </r>
  <r>
    <n v="42"/>
    <d v="2019-06-28T00:00:00"/>
    <x v="2"/>
    <x v="2"/>
    <x v="1"/>
    <s v="ADMINISTRACION DE SUCURSALES"/>
    <s v="OTROS EGRESOS 18"/>
    <s v="OTROS EGRESOS 1.P.O (OR:42/DES:42 TRN:86 PERF:300086 CAU: 18"/>
    <n v="16"/>
    <n v="0"/>
    <s v="DAVID - TERRONAL"/>
    <x v="1"/>
  </r>
  <r>
    <n v="42"/>
    <d v="2019-07-20T00:00:00"/>
    <x v="6"/>
    <x v="6"/>
    <x v="1"/>
    <s v="ADMINISTRACION DE SUCURSALES"/>
    <s v="VIATICOS 2"/>
    <s v="TRANSACCIONES DEL DIA 07/20/2019SPYRAL - GESTION ADMINISTRATIVA"/>
    <n v="40"/>
    <n v="0"/>
    <s v="DAVID - TERRONAL"/>
    <x v="1"/>
  </r>
  <r>
    <n v="42"/>
    <d v="2019-07-29T00:00:00"/>
    <x v="6"/>
    <x v="6"/>
    <x v="1"/>
    <s v="ADMINISTRACION DE SUCURSALES"/>
    <s v="NC VIATICOS"/>
    <s v="TRANSACCIONES DEL DIA 07/29/2019SPYRAL - GESTION ADMINISTRATIVA"/>
    <n v="0"/>
    <n v="40"/>
    <s v="DAVID - TERRONAL"/>
    <x v="1"/>
  </r>
  <r>
    <n v="43"/>
    <d v="2019-01-21T00:00:00"/>
    <x v="7"/>
    <x v="7"/>
    <x v="1"/>
    <s v="ADMINISTRACION DE SUCURSALES"/>
    <s v="OTROS EGRESOS 18"/>
    <s v="OTROS EGRESOS 1.P.O (OR:43/DES:43 TRN:86 PERF:300086 CAU: 18"/>
    <n v="2.25"/>
    <n v="0"/>
    <s v="COSTA DEL ESTE"/>
    <x v="1"/>
  </r>
  <r>
    <n v="43"/>
    <d v="2019-02-14T00:00:00"/>
    <x v="8"/>
    <x v="8"/>
    <x v="1"/>
    <s v="ADMINISTRACION DE SUCURSALES"/>
    <s v="OTROS EGRESOS 18"/>
    <s v="OTROS EGRESOS 1.P.O (OR:43/DES:43 TRN:86 PERF:300086 CAU: 18"/>
    <n v="7.35"/>
    <n v="0"/>
    <s v="COSTA DEL ESTE"/>
    <x v="1"/>
  </r>
  <r>
    <n v="43"/>
    <d v="2019-03-14T00:00:00"/>
    <x v="9"/>
    <x v="9"/>
    <x v="1"/>
    <s v="ADMINISTRACION DE SUCURSALES"/>
    <s v="OTROS EGRESOS 18"/>
    <s v="OTROS EGRESOS 1.P.O (OR:43/DES:43 TRN:86 PERF:300086 CAU: 18"/>
    <n v="7.35"/>
    <n v="0"/>
    <s v="COSTA DEL ESTE"/>
    <x v="1"/>
  </r>
  <r>
    <n v="43"/>
    <d v="2019-04-10T00:00:00"/>
    <x v="10"/>
    <x v="10"/>
    <x v="1"/>
    <s v="ADMINISTRACION DE SUCURSALES"/>
    <s v="OTROS EGRESOS 18"/>
    <s v="OTROS EGRESOS 1.P.O (OR:43/DES:43 TRN:86 PERF:300086 CAU: 18"/>
    <n v="6.85"/>
    <n v="0"/>
    <s v="COSTA DEL ESTE"/>
    <x v="1"/>
  </r>
  <r>
    <n v="43"/>
    <d v="2019-05-03T00:00:00"/>
    <x v="11"/>
    <x v="11"/>
    <x v="1"/>
    <s v="ADMINISTRACION DE SUCURSALES"/>
    <s v="OTROS EGRESOS 18"/>
    <s v="OTROS EGRESOS 1.P.O (OR:43/DES:43 TRN:86 PERF:300086 CAU: 18"/>
    <n v="3.5"/>
    <n v="0"/>
    <s v="COSTA DEL ESTE"/>
    <x v="1"/>
  </r>
  <r>
    <n v="43"/>
    <d v="2019-06-04T00:00:00"/>
    <x v="2"/>
    <x v="2"/>
    <x v="1"/>
    <s v="ADMINISTRACION DE SUCURSALES"/>
    <s v="OTROS EGRESOS 18"/>
    <s v="OTROS EGRESOS 1.P.O (OR:43/DES:43 TRN:86 PERF:300086 CAU: 18"/>
    <n v="7.35"/>
    <n v="0"/>
    <s v="COSTA DEL ESTE"/>
    <x v="1"/>
  </r>
  <r>
    <n v="43"/>
    <d v="2019-07-11T00:00:00"/>
    <x v="6"/>
    <x v="6"/>
    <x v="1"/>
    <s v="ADMINISTRACION DE SUCURSALES"/>
    <s v="OTROS EGRESOS 18"/>
    <s v="OTROS EGRESOS 1.P.O (OR:43/DES:43 TRN:86 PERF:300086 CAU: 18"/>
    <n v="1.8"/>
    <n v="0"/>
    <s v="COSTA DEL ESTE"/>
    <x v="1"/>
  </r>
  <r>
    <n v="43"/>
    <d v="2019-07-26T00:00:00"/>
    <x v="6"/>
    <x v="6"/>
    <x v="1"/>
    <s v="ADMINISTRACION DE SUCURSALES"/>
    <s v="OTROS EGRESOS 18"/>
    <s v="OTROS EGRESOS 1.P.O (OR:43/DES:43 TRN:86 PERF:300086 CAU: 18"/>
    <n v="7.35"/>
    <n v="0"/>
    <s v="COSTA DEL ESTE"/>
    <x v="1"/>
  </r>
  <r>
    <n v="44"/>
    <d v="2019-02-19T00:00:00"/>
    <x v="8"/>
    <x v="8"/>
    <x v="1"/>
    <s v="ADMINISTRACION DE SUCURSALES"/>
    <s v="OTROS EGRESOS 18"/>
    <s v="OTROS EGRESOS 1.P.O (OR:44/DES:44 TRN:86 PERF:300086 CAU: 18"/>
    <n v="9.1999999999999993"/>
    <n v="0"/>
    <s v="MULTI PLAZA"/>
    <x v="1"/>
  </r>
  <r>
    <n v="44"/>
    <d v="2019-02-21T00:00:00"/>
    <x v="8"/>
    <x v="8"/>
    <x v="1"/>
    <s v="ADMINISTRACION DE SUCURSALES"/>
    <s v="OTROS EGRESOS 18"/>
    <s v="OTROS EGRESOS 1.P.O (OR:44/DES:44 TRN:86 PERF:300086 CAU: 18"/>
    <n v="9.1999999999999993"/>
    <n v="0"/>
    <s v="MULTI PLAZA"/>
    <x v="1"/>
  </r>
  <r>
    <n v="44"/>
    <d v="2019-06-03T00:00:00"/>
    <x v="2"/>
    <x v="2"/>
    <x v="1"/>
    <s v="ADMINISTRACION DE SUCURSALES"/>
    <s v="OTROS EGRESOS 18"/>
    <s v="OTROS EGRESOS 1.P.O (OR:44/DES:44 TRN:86 PERF:300086 CAU: 18"/>
    <n v="2.25"/>
    <n v="0"/>
    <s v="MULTI PLAZA"/>
    <x v="1"/>
  </r>
  <r>
    <n v="45"/>
    <d v="2019-04-23T00:00:00"/>
    <x v="10"/>
    <x v="10"/>
    <x v="1"/>
    <s v="ADMINISTRACION DE SUCURSALES"/>
    <s v="OTROS EGRESOS 18"/>
    <s v="OTROS EGRESOS 1.P.O (OR:45/DES:45 TRN:86 PERF:300086 CAU: 18"/>
    <n v="2.4"/>
    <n v="0"/>
    <s v="HOSPITAL PUNTA PACIFICA"/>
    <x v="1"/>
  </r>
  <r>
    <n v="46"/>
    <d v="2019-02-13T00:00:00"/>
    <x v="8"/>
    <x v="8"/>
    <x v="1"/>
    <s v="ADMINISTRACION DE SUCURSALES"/>
    <s v="VIATICOS"/>
    <s v="TRANSACCIONES DEL DIA 02/13/2019SPYRAL - GESTION ADMINISTRATIVA"/>
    <n v="12"/>
    <n v="0"/>
    <s v="TERMINAL DE ALBROOK"/>
    <x v="1"/>
  </r>
  <r>
    <n v="46"/>
    <d v="2019-02-22T00:00:00"/>
    <x v="8"/>
    <x v="8"/>
    <x v="1"/>
    <s v="ADMINISTRACION DE SUCURSALES"/>
    <s v="OTROS EGRESOS 18"/>
    <s v="OTROS EGRESOS 1.P.O (OR:46/DES:46 TRN:86 PERF:300086 CAU: 18"/>
    <n v="3"/>
    <n v="0"/>
    <s v="TERMINAL DE ALBROOK"/>
    <x v="1"/>
  </r>
  <r>
    <n v="46"/>
    <d v="2019-04-24T00:00:00"/>
    <x v="10"/>
    <x v="10"/>
    <x v="1"/>
    <s v="ADMINISTRACION DE SUCURSALES"/>
    <s v="VIATICOS 2"/>
    <s v="TRANSACCIONES DEL DIA 04/24/2019SPYRAL - GESTION ADMINISTRATIVA"/>
    <n v="12"/>
    <n v="0"/>
    <s v="TERMINAL DE ALBROOK"/>
    <x v="1"/>
  </r>
  <r>
    <n v="46"/>
    <d v="2019-04-29T00:00:00"/>
    <x v="10"/>
    <x v="10"/>
    <x v="1"/>
    <s v="ADMINISTRACION DE SUCURSALES"/>
    <s v="VIATICOS 2"/>
    <s v="TRANSACCIONES DEL DIA 04/29/2019SPYRAL - GESTION ADMINISTRATIVA"/>
    <n v="12"/>
    <n v="0"/>
    <s v="TERMINAL DE ALBROOK"/>
    <x v="1"/>
  </r>
  <r>
    <n v="46"/>
    <d v="2019-05-10T00:00:00"/>
    <x v="11"/>
    <x v="11"/>
    <x v="1"/>
    <s v="ADMINISTRACION DE SUCURSALES"/>
    <s v="VIATICOS 2"/>
    <s v="TRANSACCIONES DEL DIA 05/10/2019SPYRAL - GESTION ADMINISTRATIVA"/>
    <n v="12"/>
    <n v="0"/>
    <s v="TERMINAL DE ALBROOK"/>
    <x v="1"/>
  </r>
  <r>
    <n v="46"/>
    <d v="2019-06-06T00:00:00"/>
    <x v="2"/>
    <x v="2"/>
    <x v="1"/>
    <s v="ADMINISTRACION DE SUCURSALES"/>
    <s v="VIATICOS 2"/>
    <s v="TRANSACCIONES DEL DIA 06/06/2019SPYRAL - GESTION ADMINISTRATIVA"/>
    <n v="12"/>
    <n v="0"/>
    <s v="TERMINAL DE ALBROOK"/>
    <x v="1"/>
  </r>
  <r>
    <n v="46"/>
    <d v="2019-06-20T00:00:00"/>
    <x v="2"/>
    <x v="2"/>
    <x v="1"/>
    <s v="ADMINISTRACION DE SUCURSALES"/>
    <s v="VIATICOS 2"/>
    <s v="TRANSACCIONES DEL DIA 06/20/2019SPYRAL - GESTION ADMINISTRATIVA"/>
    <n v="12"/>
    <n v="0"/>
    <s v="TERMINAL DE ALBROOK"/>
    <x v="1"/>
  </r>
  <r>
    <n v="46"/>
    <d v="2019-07-16T00:00:00"/>
    <x v="6"/>
    <x v="6"/>
    <x v="1"/>
    <s v="ADMINISTRACION DE SUCURSALES"/>
    <s v="VIATICOS 2"/>
    <s v="TRANSACCIONES DEL DIA 07/16/2019SPYRAL - GESTION ADMINISTRATIVA"/>
    <n v="12"/>
    <n v="0"/>
    <s v="TERMINAL DE ALBROOK"/>
    <x v="1"/>
  </r>
  <r>
    <n v="46"/>
    <d v="2019-07-26T00:00:00"/>
    <x v="6"/>
    <x v="6"/>
    <x v="1"/>
    <s v="ADMINISTRACION DE SUCURSALES"/>
    <s v="VIATICOS 2"/>
    <s v="TRANSACCIONES DEL DIA 07/26/2019SPYRAL - GESTION ADMINISTRATIVA"/>
    <n v="12"/>
    <n v="0"/>
    <s v="TERMINAL DE ALBROOK"/>
    <x v="1"/>
  </r>
  <r>
    <n v="47"/>
    <d v="2019-01-29T00:00:00"/>
    <x v="7"/>
    <x v="7"/>
    <x v="1"/>
    <s v="ADMINISTRACION DE SUCURSALES"/>
    <s v="OTROS EGRESOS 18"/>
    <s v="OTROS EGRESOS 1.P.O (OR:47/DES:47 TRN:86 PERF:300086 CAU: 18"/>
    <n v="22.5"/>
    <n v="0"/>
    <s v="CONCEPCION"/>
    <x v="1"/>
  </r>
  <r>
    <n v="47"/>
    <d v="2019-03-14T00:00:00"/>
    <x v="9"/>
    <x v="9"/>
    <x v="1"/>
    <s v="ADMINISTRACION DE SUCURSALES"/>
    <s v="OTROS EGRESOS 18"/>
    <s v="OTROS EGRESOS 1.P.O (OR:47/DES:47 TRN:86 PERF:300086 CAU: 18"/>
    <n v="22.5"/>
    <n v="0"/>
    <s v="CONCEPCION"/>
    <x v="1"/>
  </r>
  <r>
    <n v="47"/>
    <d v="2019-04-06T00:00:00"/>
    <x v="10"/>
    <x v="10"/>
    <x v="1"/>
    <s v="ADMINISTRACION DE SUCURSALES"/>
    <s v="OTROS EGRESOS 18"/>
    <s v="OTROS EGRESOS 1.P.O (OR:47/DES:47 TRN:86 PERF:300086 CAU: 18"/>
    <n v="22.5"/>
    <n v="0"/>
    <s v="CONCEPCION"/>
    <x v="1"/>
  </r>
  <r>
    <n v="47"/>
    <d v="2019-05-16T00:00:00"/>
    <x v="11"/>
    <x v="11"/>
    <x v="1"/>
    <s v="ADMINISTRACION DE SUCURSALES"/>
    <s v="OTROS EGRESOS 18"/>
    <s v="OTROS EGRESOS 1.P.O (OR:47/DES:47 TRN:86 PERF:300086 CAU: 18"/>
    <n v="22.5"/>
    <n v="0"/>
    <s v="CONCEPCION"/>
    <x v="1"/>
  </r>
  <r>
    <n v="47"/>
    <d v="2019-05-17T00:00:00"/>
    <x v="11"/>
    <x v="11"/>
    <x v="1"/>
    <s v="ADMINISTRACION DE SUCURSALES"/>
    <s v="OTROS EGRESOS 18"/>
    <s v="OTROS EGRESOS 1.P.O (OR:47/DES:47 TRN:86 PERF:300086 CAU: 18"/>
    <n v="22.5"/>
    <n v="0"/>
    <s v="CONCEPCION"/>
    <x v="1"/>
  </r>
  <r>
    <n v="47"/>
    <d v="2019-06-27T00:00:00"/>
    <x v="2"/>
    <x v="2"/>
    <x v="1"/>
    <s v="ADMINISTRACION DE SUCURSALES"/>
    <s v="VIATICOS 2"/>
    <s v="TRANSACCIONES DEL DIA 06/27/2019SPYRAL - GESTION ADMINISTRATIVA"/>
    <n v="10"/>
    <n v="0"/>
    <s v="CONCEPCION"/>
    <x v="1"/>
  </r>
  <r>
    <n v="48"/>
    <d v="2019-01-02T00:00:00"/>
    <x v="7"/>
    <x v="7"/>
    <x v="1"/>
    <s v="ADMINISTRACION DE SUCURSALES"/>
    <s v="VIATICOS"/>
    <s v="TRANSACCIONES DEL DIA 01/02/2019SPYRAL - GESTION ADMINISTRATIVA"/>
    <n v="242"/>
    <n v="0"/>
    <s v="BOQUETE"/>
    <x v="1"/>
  </r>
  <r>
    <n v="48"/>
    <d v="2019-01-08T00:00:00"/>
    <x v="7"/>
    <x v="7"/>
    <x v="1"/>
    <s v="ADMINISTRACION DE SUCURSALES"/>
    <s v="NC VIATICOS"/>
    <s v="TRANSACCIONES DEL DIA 01/08/2019SPYRAL - GESTION ADMINISTRATIVA"/>
    <n v="0"/>
    <n v="220"/>
    <s v="BOQUETE"/>
    <x v="1"/>
  </r>
  <r>
    <n v="48"/>
    <d v="2019-02-04T00:00:00"/>
    <x v="8"/>
    <x v="8"/>
    <x v="1"/>
    <s v="ADMINISTRACION DE SUCURSALES"/>
    <s v="VIATICOS"/>
    <s v="TRANSACCIONES DEL DIA 02/04/2019SPYRAL - GESTION ADMINISTRATIVA"/>
    <n v="183.93"/>
    <n v="0"/>
    <s v="BOQUETE"/>
    <x v="1"/>
  </r>
  <r>
    <n v="48"/>
    <d v="2019-02-04T00:00:00"/>
    <x v="8"/>
    <x v="8"/>
    <x v="1"/>
    <s v="ADMINISTRACION DE SUCURSALES"/>
    <s v="NC VIATICOS"/>
    <s v="TRANSACCIONES DEL DIA 02/04/2019SPYRAL - GESTION ADMINISTRATIVA"/>
    <n v="0"/>
    <n v="183.93"/>
    <s v="BOQUETE"/>
    <x v="1"/>
  </r>
  <r>
    <n v="48"/>
    <d v="2019-02-05T00:00:00"/>
    <x v="8"/>
    <x v="8"/>
    <x v="1"/>
    <s v="ADMINISTRACION DE SUCURSALES"/>
    <s v="VIATICOS"/>
    <s v="TRANSACCIONES DEL DIA 02/05/2019SPYRAL - GESTION ADMINISTRATIVA"/>
    <n v="359.78"/>
    <n v="0"/>
    <s v="BOQUETE"/>
    <x v="1"/>
  </r>
  <r>
    <n v="48"/>
    <d v="2019-02-12T00:00:00"/>
    <x v="8"/>
    <x v="8"/>
    <x v="1"/>
    <s v="ADMINISTRACION DE SUCURSALES"/>
    <s v="OTROS EGRESOS 18"/>
    <s v="OTROS EGRESOS 1.P.O (OR:48/DES:48 TRN:86 PERF:300086 CAU: 18"/>
    <n v="22"/>
    <n v="0"/>
    <s v="BOQUETE"/>
    <x v="1"/>
  </r>
  <r>
    <n v="48"/>
    <d v="2019-02-13T00:00:00"/>
    <x v="8"/>
    <x v="8"/>
    <x v="1"/>
    <s v="ADMINISTRACION DE SUCURSALES"/>
    <s v="OTROS EGRESOS 18"/>
    <s v="OTROS EGRESOS 1.P.O (OR:48/DES:48 TRN:86 PERF:300086 CAU: 18"/>
    <n v="22"/>
    <n v="0"/>
    <s v="BOQUETE"/>
    <x v="1"/>
  </r>
  <r>
    <n v="48"/>
    <d v="2019-02-26T00:00:00"/>
    <x v="8"/>
    <x v="8"/>
    <x v="1"/>
    <s v="ADMINISTRACION DE SUCURSALES"/>
    <s v="VIATICOS"/>
    <s v="TRANSACCIONES DEL DIA 02/26/2019SPYRAL - GESTION ADMINISTRATIVA"/>
    <n v="183.93"/>
    <n v="0"/>
    <s v="BOQUETE"/>
    <x v="1"/>
  </r>
  <r>
    <n v="48"/>
    <d v="2019-03-08T00:00:00"/>
    <x v="9"/>
    <x v="9"/>
    <x v="1"/>
    <s v="ADMINISTRACION DE SUCURSALES"/>
    <s v="OTROS EGRESOS 18"/>
    <s v="OTROS EGRESOS 1.P.O (OR:48/DES:48 TRN:86 PERF:300086 CAU: 18"/>
    <n v="3.5"/>
    <n v="0"/>
    <s v="BOQUETE"/>
    <x v="1"/>
  </r>
  <r>
    <n v="48"/>
    <d v="2019-03-13T00:00:00"/>
    <x v="9"/>
    <x v="9"/>
    <x v="1"/>
    <s v="ADMINISTRACION DE SUCURSALES"/>
    <s v="OTROS EGRESOS 18"/>
    <s v="OTROS EGRESOS 1.P.O (OR:48/DES:48 TRN:86 PERF:300086 CAU: 18"/>
    <n v="7"/>
    <n v="0"/>
    <s v="BOQUETE"/>
    <x v="1"/>
  </r>
  <r>
    <n v="48"/>
    <d v="2019-03-20T00:00:00"/>
    <x v="9"/>
    <x v="9"/>
    <x v="1"/>
    <s v="ADMINISTRACION DE SUCURSALES"/>
    <s v="VIATICOS 2"/>
    <s v="TRANSACCIONES DEL DIA 03/20/2019SPYRAL - GESTION ADMINISTRATIVA"/>
    <n v="193"/>
    <n v="0"/>
    <s v="BOQUETE"/>
    <x v="1"/>
  </r>
  <r>
    <n v="48"/>
    <d v="2019-04-10T00:00:00"/>
    <x v="10"/>
    <x v="10"/>
    <x v="1"/>
    <s v="ADMINISTRACION DE SUCURSALES"/>
    <s v="OTROS EGRESOS 18"/>
    <s v="OTROS EGRESOS 1.P.O (OR:48/DES:48 TRN:86 PERF:300086 CAU: 18"/>
    <n v="44"/>
    <n v="0"/>
    <s v="BOQUETE"/>
    <x v="1"/>
  </r>
  <r>
    <n v="48"/>
    <d v="2019-05-06T00:00:00"/>
    <x v="11"/>
    <x v="11"/>
    <x v="1"/>
    <s v="ADMINISTRACION DE SUCURSALES"/>
    <s v="OTROS EGRESOS 18"/>
    <s v="OTROS EGRESOS 1.P.O (OR:48/DES:48 TRN:86 PERF:300086 CAU: 18"/>
    <n v="22"/>
    <n v="0"/>
    <s v="BOQUETE"/>
    <x v="1"/>
  </r>
  <r>
    <n v="48"/>
    <d v="2019-05-07T00:00:00"/>
    <x v="11"/>
    <x v="11"/>
    <x v="1"/>
    <s v="ADMINISTRACION DE SUCURSALES"/>
    <s v="OTROS EGRESOS 18"/>
    <s v="OTROS EGRESOS 1.P.O (OR:48/DES:48 TRN:86 PERF:300086 CAU: 18"/>
    <n v="22"/>
    <n v="0"/>
    <s v="BOQUETE"/>
    <x v="1"/>
  </r>
  <r>
    <n v="48"/>
    <d v="2019-05-21T00:00:00"/>
    <x v="11"/>
    <x v="11"/>
    <x v="1"/>
    <s v="ADMINISTRACION DE SUCURSALES"/>
    <s v="OTROS EGRESOS 18"/>
    <s v="OTROS EGRESOS 1.P.O (OR:48/DES:48 TRN:86 PERF:300086 CAU: 18"/>
    <n v="22"/>
    <n v="0"/>
    <s v="BOQUETE"/>
    <x v="1"/>
  </r>
  <r>
    <n v="48"/>
    <d v="2019-06-27T00:00:00"/>
    <x v="2"/>
    <x v="2"/>
    <x v="1"/>
    <s v="ADMINISTRACION DE SUCURSALES"/>
    <s v="OTROS EGRESOS 18"/>
    <s v="OTROS EGRESOS 1.P.O (OR:48/DES:48 TRN:86 PERF:300086 CAU: 18"/>
    <n v="22"/>
    <n v="0"/>
    <s v="BOQUETE"/>
    <x v="1"/>
  </r>
  <r>
    <n v="48"/>
    <d v="2019-07-24T00:00:00"/>
    <x v="6"/>
    <x v="6"/>
    <x v="1"/>
    <s v="ADMINISTRACION DE SUCURSALES"/>
    <s v="OTROS EGRESOS 18"/>
    <s v="OTROS EGRESOS 1.P.O (OR:48/DES:48 TRN:86 PERF:300086 CAU: 18"/>
    <n v="44"/>
    <n v="0"/>
    <s v="BOQUETE"/>
    <x v="1"/>
  </r>
  <r>
    <n v="48"/>
    <d v="2019-01-02T00:00:00"/>
    <x v="7"/>
    <x v="7"/>
    <x v="1"/>
    <s v="CAJA"/>
    <s v="VIATICOS"/>
    <s v="TRANSACCIONES DEL DIA 01/02/2019SPYRAL - GESTION ADMINISTRATIVA"/>
    <n v="242"/>
    <n v="0"/>
    <s v="BOQUETE"/>
    <x v="1"/>
  </r>
  <r>
    <n v="48"/>
    <d v="2019-01-15T00:00:00"/>
    <x v="7"/>
    <x v="7"/>
    <x v="1"/>
    <s v="CAJA"/>
    <s v="VIATICOS"/>
    <s v="TRANSACCIONES DEL DIA 01/15/2019SPYRAL - GESTION ADMINISTRATIVA"/>
    <n v="88"/>
    <n v="0"/>
    <s v="BOQUETE"/>
    <x v="1"/>
  </r>
  <r>
    <n v="48"/>
    <d v="2019-03-01T00:00:00"/>
    <x v="9"/>
    <x v="9"/>
    <x v="1"/>
    <s v="SERVICIOS PERSONALES"/>
    <s v="VIATICOS"/>
    <s v="TRANSACCIONES DEL DIA 03/01/2019SPYRAL - GESTION ADMINISTRATIVA"/>
    <n v="171.6"/>
    <n v="0"/>
    <s v="BOQUETE"/>
    <x v="1"/>
  </r>
  <r>
    <n v="48"/>
    <d v="2019-03-14T00:00:00"/>
    <x v="9"/>
    <x v="9"/>
    <x v="1"/>
    <s v="SERVICIOS PERSONALES"/>
    <s v="VIATICOS"/>
    <s v="TRANSACCIONES DEL DIA 03/14/2019SPYRAL - GESTION ADMINISTRATIVA"/>
    <n v="187.2"/>
    <n v="0"/>
    <s v="BOQUETE"/>
    <x v="1"/>
  </r>
  <r>
    <n v="49"/>
    <d v="2019-01-24T00:00:00"/>
    <x v="7"/>
    <x v="7"/>
    <x v="1"/>
    <s v="ADMINISTRACION DE SUCURSALES"/>
    <s v="VIATICOS"/>
    <s v="TRANSACCIONES DEL DIA 01/24/2019SPYRAL - GESTION ADMINISTRATIVA"/>
    <n v="6.3"/>
    <n v="0"/>
    <s v="BRISAS DEL GOLF"/>
    <x v="1"/>
  </r>
  <r>
    <n v="49"/>
    <d v="2019-05-03T00:00:00"/>
    <x v="11"/>
    <x v="11"/>
    <x v="1"/>
    <s v="ADMINISTRACION DE SUCURSALES"/>
    <s v="VIATICOS 2"/>
    <s v="TRANSACCIONES DEL DIA 05/03/2019SPYRAL - GESTION ADMINISTRATIVA"/>
    <n v="8.9499999999999993"/>
    <n v="0"/>
    <s v="BRISAS DEL GOLF"/>
    <x v="1"/>
  </r>
  <r>
    <n v="49"/>
    <d v="2019-07-13T00:00:00"/>
    <x v="6"/>
    <x v="6"/>
    <x v="1"/>
    <s v="ADMINISTRACION DE SUCURSALES"/>
    <s v="VIATICOS 2"/>
    <s v="TRANSACCIONES DEL DIA 07/13/2019SPYRAL - GESTION ADMINISTRATIVA"/>
    <n v="8.9499999999999993"/>
    <n v="0"/>
    <s v="BRISAS DEL GOLF"/>
    <x v="1"/>
  </r>
  <r>
    <n v="49"/>
    <d v="2019-03-11T00:00:00"/>
    <x v="9"/>
    <x v="9"/>
    <x v="1"/>
    <s v="SERVICIOS PERSONALES"/>
    <s v="VIATICOS"/>
    <s v="TRANSACCIONES DEL DIA 03/11/2019SPYRAL - GESTION ADMINISTRATIVA"/>
    <n v="6.3"/>
    <n v="0"/>
    <s v="BRISAS DEL GOLF"/>
    <x v="1"/>
  </r>
  <r>
    <n v="51"/>
    <d v="2019-03-13T00:00:00"/>
    <x v="9"/>
    <x v="9"/>
    <x v="1"/>
    <s v="ADMINISTRACION DE SUCURSALES"/>
    <s v="OTROS EGRESOS 18"/>
    <s v="OTROS EGRESOS 1.P.O (OR:51/DES:51 TRN:86 PERF:300086 CAU: 18"/>
    <n v="3.15"/>
    <n v="0"/>
    <s v="PUENTE CENTENARIO"/>
    <x v="1"/>
  </r>
  <r>
    <n v="51"/>
    <d v="2019-05-06T00:00:00"/>
    <x v="11"/>
    <x v="11"/>
    <x v="1"/>
    <s v="ADMINISTRACION DE SUCURSALES"/>
    <s v="OTROS EGRESOS 18"/>
    <s v="OTROS EGRESOS 1.P.O (OR:51/DES:51 TRN:86 PERF:300086 CAU: 18"/>
    <n v="3.15"/>
    <n v="0"/>
    <s v="PUENTE CENTENARIO"/>
    <x v="1"/>
  </r>
  <r>
    <n v="51"/>
    <d v="2019-05-09T00:00:00"/>
    <x v="11"/>
    <x v="11"/>
    <x v="1"/>
    <s v="ADMINISTRACION DE SUCURSALES"/>
    <s v="VIATICOS 2"/>
    <s v="TRANSACCIONES DEL DIA 05/09/2019SPYRAL - GESTION ADMINISTRATIVA"/>
    <n v="5.4"/>
    <n v="0"/>
    <s v="PUENTE CENTENARIO"/>
    <x v="1"/>
  </r>
  <r>
    <n v="51"/>
    <d v="2019-06-27T00:00:00"/>
    <x v="2"/>
    <x v="2"/>
    <x v="1"/>
    <s v="ADMINISTRACION DE SUCURSALES"/>
    <s v="OTROS EGRESOS 18"/>
    <s v="OTROS EGRESOS 1.P.O (OR:51/DES:51 TRN:86 PERF:300086 CAU: 18"/>
    <n v="6.4"/>
    <n v="0"/>
    <s v="PUENTE CENTENARIO"/>
    <x v="1"/>
  </r>
  <r>
    <n v="53"/>
    <d v="2019-01-25T00:00:00"/>
    <x v="7"/>
    <x v="7"/>
    <x v="1"/>
    <s v="ADMINISTRACION DE SUCURSALES"/>
    <s v="OTROS EGRESOS 18"/>
    <s v="OTROS EGRESOS 1.P.O (OR:53/DES:53 TRN:86 PERF:300086 CAU: 18"/>
    <n v="36"/>
    <n v="0"/>
    <s v="AGUADULCE"/>
    <x v="1"/>
  </r>
  <r>
    <n v="53"/>
    <d v="2019-01-29T00:00:00"/>
    <x v="7"/>
    <x v="7"/>
    <x v="1"/>
    <s v="ADMINISTRACION DE SUCURSALES"/>
    <s v="OTROS EGRESOS 18"/>
    <s v="OTROS EGRESOS 1.P.O (OR:53/DES:53 TRN:86 PERF:300086 CAU: 18"/>
    <n v="11.5"/>
    <n v="0"/>
    <s v="AGUADULCE"/>
    <x v="1"/>
  </r>
  <r>
    <n v="53"/>
    <d v="2019-02-01T00:00:00"/>
    <x v="8"/>
    <x v="8"/>
    <x v="1"/>
    <s v="ADMINISTRACION DE SUCURSALES"/>
    <s v="VIATICOS"/>
    <s v="TRANSACCIONES DEL DIA 02/01/2019SPYRAL - GESTION ADMINISTRATIVA"/>
    <n v="110.5"/>
    <n v="0"/>
    <s v="AGUADULCE"/>
    <x v="1"/>
  </r>
  <r>
    <n v="53"/>
    <d v="2019-02-05T00:00:00"/>
    <x v="8"/>
    <x v="8"/>
    <x v="1"/>
    <s v="ADMINISTRACION DE SUCURSALES"/>
    <s v="OTROS EGRESOS 18"/>
    <s v="OTROS EGRESOS 1.P.O (OR:53/DES:53 TRN:86 PERF:300086 CAU: 18"/>
    <n v="18"/>
    <n v="0"/>
    <s v="AGUADULCE"/>
    <x v="1"/>
  </r>
  <r>
    <n v="53"/>
    <d v="2019-02-11T00:00:00"/>
    <x v="8"/>
    <x v="8"/>
    <x v="1"/>
    <s v="ADMINISTRACION DE SUCURSALES"/>
    <s v="OTROS EGRESOS 18"/>
    <s v="OTROS EGRESOS 1.P.O (OR:53/DES:53 TRN:86 PERF:300086 CAU: 18"/>
    <n v="18"/>
    <n v="0"/>
    <s v="AGUADULCE"/>
    <x v="1"/>
  </r>
  <r>
    <n v="53"/>
    <d v="2019-02-25T00:00:00"/>
    <x v="8"/>
    <x v="8"/>
    <x v="1"/>
    <s v="ADMINISTRACION DE SUCURSALES"/>
    <s v="OTROS EGRESOS 18"/>
    <s v="OTROS EGRESOS 1.P.O (OR:53/DES:53 TRN:86 PERF:300086 CAU: 18"/>
    <n v="3.25"/>
    <n v="0"/>
    <s v="AGUADULCE"/>
    <x v="1"/>
  </r>
  <r>
    <n v="53"/>
    <d v="2019-03-01T00:00:00"/>
    <x v="9"/>
    <x v="9"/>
    <x v="1"/>
    <s v="ADMINISTRACION DE SUCURSALES"/>
    <s v="OTROS EGRESOS 18"/>
    <s v="OTROS EGRESOS 1.P.O (OR:53/DES:53 TRN:86 PERF:300086 CAU: 18"/>
    <n v="18"/>
    <n v="0"/>
    <s v="AGUADULCE"/>
    <x v="1"/>
  </r>
  <r>
    <n v="53"/>
    <d v="2019-03-09T00:00:00"/>
    <x v="9"/>
    <x v="9"/>
    <x v="1"/>
    <s v="ADMINISTRACION DE SUCURSALES"/>
    <s v="OTROS EGRESOS 18"/>
    <s v="OTROS EGRESOS 1.P.O (OR:53/DES:53 TRN:86 PERF:300086 CAU: 18"/>
    <n v="18"/>
    <n v="0"/>
    <s v="AGUADULCE"/>
    <x v="1"/>
  </r>
  <r>
    <n v="53"/>
    <d v="2019-03-11T00:00:00"/>
    <x v="9"/>
    <x v="9"/>
    <x v="1"/>
    <s v="ADMINISTRACION DE SUCURSALES"/>
    <s v="OTROS EGRESOS 18"/>
    <s v="OTROS EGRESOS 1.P.O (OR:53/DES:53 TRN:86 PERF:300086 CAU: 18"/>
    <n v="18"/>
    <n v="0"/>
    <s v="AGUADULCE"/>
    <x v="1"/>
  </r>
  <r>
    <n v="53"/>
    <d v="2019-03-25T00:00:00"/>
    <x v="9"/>
    <x v="9"/>
    <x v="1"/>
    <s v="ADMINISTRACION DE SUCURSALES"/>
    <s v="OTROS EGRESOS 18"/>
    <s v="OTROS EGRESOS 1.P.O (OR:53/DES:53 TRN:86 PERF:300086 CAU: 18"/>
    <n v="30"/>
    <n v="0"/>
    <s v="AGUADULCE"/>
    <x v="1"/>
  </r>
  <r>
    <n v="53"/>
    <d v="2019-03-27T00:00:00"/>
    <x v="9"/>
    <x v="9"/>
    <x v="1"/>
    <s v="ADMINISTRACION DE SUCURSALES"/>
    <s v="VIATICOS 2"/>
    <s v="TRANSACCIONES DEL DIA 03/27/2019SPYRAL - GESTION ADMINISTRATIVA"/>
    <n v="162.5"/>
    <n v="0"/>
    <s v="AGUADULCE"/>
    <x v="1"/>
  </r>
  <r>
    <n v="53"/>
    <d v="2019-03-29T00:00:00"/>
    <x v="9"/>
    <x v="9"/>
    <x v="1"/>
    <s v="ADMINISTRACION DE SUCURSALES"/>
    <s v="OTROS EGRESOS 18"/>
    <s v="OTROS EGRESOS 1.P.O (OR:53/DES:53 TRN:86 PERF:300086 CAU: 18"/>
    <n v="8"/>
    <n v="0"/>
    <s v="AGUADULCE"/>
    <x v="1"/>
  </r>
  <r>
    <n v="53"/>
    <d v="2019-04-03T00:00:00"/>
    <x v="10"/>
    <x v="10"/>
    <x v="1"/>
    <s v="ADMINISTRACION DE SUCURSALES"/>
    <s v="OTROS EGRESOS 18"/>
    <s v="OTROS EGRESOS 1.P.O (OR:53/DES:53 TRN:86 PERF:300086 CAU: 18"/>
    <n v="9"/>
    <n v="0"/>
    <s v="AGUADULCE"/>
    <x v="1"/>
  </r>
  <r>
    <n v="53"/>
    <d v="2019-04-25T00:00:00"/>
    <x v="10"/>
    <x v="10"/>
    <x v="1"/>
    <s v="ADMINISTRACION DE SUCURSALES"/>
    <s v="OTROS EGRESOS 18"/>
    <s v="OTROS EGRESOS 1.P.O (OR:53/DES:53 TRN:86 PERF:300086 CAU: 18"/>
    <n v="8"/>
    <n v="0"/>
    <s v="AGUADULCE"/>
    <x v="1"/>
  </r>
  <r>
    <n v="53"/>
    <d v="2019-05-28T00:00:00"/>
    <x v="11"/>
    <x v="11"/>
    <x v="1"/>
    <s v="ADMINISTRACION DE SUCURSALES"/>
    <s v="OTROS EGRESOS 18"/>
    <s v="OTROS EGRESOS 1.P.O (OR:53/DES:53 TRN:86 PERF:300086 CAU: 18"/>
    <n v="24"/>
    <n v="0"/>
    <s v="AGUADULCE"/>
    <x v="1"/>
  </r>
  <r>
    <n v="53"/>
    <d v="2019-06-17T00:00:00"/>
    <x v="2"/>
    <x v="2"/>
    <x v="1"/>
    <s v="ADMINISTRACION DE SUCURSALES"/>
    <s v="OTROS EGRESOS 18"/>
    <s v="OTROS EGRESOS 1.P.O (OR:53/DES:53 TRN:86 PERF:300086 CAU: 18"/>
    <n v="18"/>
    <n v="0"/>
    <s v="AGUADULCE"/>
    <x v="1"/>
  </r>
  <r>
    <n v="53"/>
    <d v="2019-06-19T00:00:00"/>
    <x v="2"/>
    <x v="2"/>
    <x v="1"/>
    <s v="ADMINISTRACION DE SUCURSALES"/>
    <s v="OTROS EGRESOS 18"/>
    <s v="OTROS EGRESOS 1.P.O (OR:53/DES:53 TRN:86 PERF:300086 CAU: 18"/>
    <n v="24"/>
    <n v="0"/>
    <s v="AGUADULCE"/>
    <x v="1"/>
  </r>
  <r>
    <n v="53"/>
    <d v="2019-06-27T00:00:00"/>
    <x v="2"/>
    <x v="2"/>
    <x v="1"/>
    <s v="ADMINISTRACION DE SUCURSALES"/>
    <s v="VIATICOS 2"/>
    <s v="TRANSACCIONES DEL DIA 06/27/2019SPYRAL - GESTION ADMINISTRATIVA"/>
    <n v="76"/>
    <n v="0"/>
    <s v="AGUADULCE"/>
    <x v="1"/>
  </r>
  <r>
    <n v="53"/>
    <d v="2019-06-28T00:00:00"/>
    <x v="2"/>
    <x v="2"/>
    <x v="1"/>
    <s v="ADMINISTRACION DE SUCURSALES"/>
    <s v="OTROS EGRESOS 18"/>
    <s v="OTROS EGRESOS 1.P.O (OR:53/DES:53 TRN:86 PERF:300086 CAU: 18"/>
    <n v="18"/>
    <n v="0"/>
    <s v="AGUADULCE"/>
    <x v="1"/>
  </r>
  <r>
    <n v="53"/>
    <d v="2019-07-11T00:00:00"/>
    <x v="6"/>
    <x v="6"/>
    <x v="1"/>
    <s v="ADMINISTRACION DE SUCURSALES"/>
    <s v="OTROS EGRESOS 18"/>
    <s v="OTROS EGRESOS 1.P.O (OR:53/DES:53 TRN:86 PERF:300086 CAU: 18"/>
    <n v="5"/>
    <n v="0"/>
    <s v="AGUADULCE"/>
    <x v="1"/>
  </r>
  <r>
    <n v="53"/>
    <d v="2019-03-27T00:00:00"/>
    <x v="9"/>
    <x v="9"/>
    <x v="1"/>
    <s v="CAJA"/>
    <s v="VIATICOS 2"/>
    <s v="TRANSACCIONES DEL DIA 03/27/2019SPYRAL - GESTION ADMINISTRATIVA"/>
    <n v="234"/>
    <n v="0"/>
    <s v="AGUADULCE"/>
    <x v="1"/>
  </r>
  <r>
    <n v="53"/>
    <d v="2019-04-12T00:00:00"/>
    <x v="10"/>
    <x v="10"/>
    <x v="1"/>
    <s v="CAJA"/>
    <s v="VIATICOS 2"/>
    <s v="TRANSACCIONES DEL DIA 04/12/2019SPYRAL - GESTION ADMINISTRATIVA"/>
    <n v="234"/>
    <n v="0"/>
    <s v="AGUADULCE"/>
    <x v="1"/>
  </r>
  <r>
    <n v="53"/>
    <d v="2019-07-16T00:00:00"/>
    <x v="6"/>
    <x v="6"/>
    <x v="1"/>
    <s v="CAJA"/>
    <s v="VIATICOS 2"/>
    <s v="TRANSACCIONES DEL DIA 07/16/2019SPYRAL - GESTION ADMINISTRATIVA"/>
    <n v="149.5"/>
    <n v="0"/>
    <s v="AGUADULCE"/>
    <x v="1"/>
  </r>
  <r>
    <n v="53"/>
    <d v="2019-01-02T00:00:00"/>
    <x v="7"/>
    <x v="7"/>
    <x v="1"/>
    <s v="SERVICIOS PERSONALES"/>
    <s v="VIATICOS"/>
    <s v="TRANSACCIONES DEL DIA 01/02/2019SPYRAL - GESTION ADMINISTRATIVA"/>
    <n v="126.5"/>
    <n v="0"/>
    <s v="AGUADULCE"/>
    <x v="1"/>
  </r>
  <r>
    <n v="54"/>
    <d v="2019-01-15T00:00:00"/>
    <x v="7"/>
    <x v="7"/>
    <x v="1"/>
    <s v="ADMINISTRACION DE SUCURSALES"/>
    <s v="VIATICOS"/>
    <s v="TRANSACCIONES DEL DIA 01/15/2019SPYRAL - GESTION ADMINISTRATIVA"/>
    <n v="52"/>
    <n v="0"/>
    <s v="SABANITAS"/>
    <x v="1"/>
  </r>
  <r>
    <n v="54"/>
    <d v="2019-02-26T00:00:00"/>
    <x v="8"/>
    <x v="8"/>
    <x v="1"/>
    <s v="ADMINISTRACION DE SUCURSALES"/>
    <s v="VIATICOS"/>
    <s v="TRANSACCIONES DEL DIA 02/26/2019SPYRAL - GESTION ADMINISTRATIVA"/>
    <n v="39"/>
    <n v="0"/>
    <s v="SABANITAS"/>
    <x v="1"/>
  </r>
  <r>
    <n v="54"/>
    <d v="2019-03-08T00:00:00"/>
    <x v="9"/>
    <x v="9"/>
    <x v="1"/>
    <s v="ADMINISTRACION DE SUCURSALES"/>
    <s v="VIATICOS"/>
    <s v="TRANSACCIONES DEL DIA 03/08/2019SPYRAL - GESTION ADMINISTRATIVA"/>
    <n v="42"/>
    <n v="0"/>
    <s v="SABANITAS"/>
    <x v="1"/>
  </r>
  <r>
    <n v="54"/>
    <d v="2019-03-25T00:00:00"/>
    <x v="9"/>
    <x v="9"/>
    <x v="1"/>
    <s v="ADMINISTRACION DE SUCURSALES"/>
    <s v="VIATICOS 2"/>
    <s v="TRANSACCIONES DEL DIA 03/25/2019SPYRAL - GESTION ADMINISTRATIVA"/>
    <n v="39"/>
    <n v="0"/>
    <s v="SABANITAS"/>
    <x v="1"/>
  </r>
  <r>
    <n v="54"/>
    <d v="2019-04-29T00:00:00"/>
    <x v="10"/>
    <x v="10"/>
    <x v="1"/>
    <s v="ADMINISTRACION DE SUCURSALES"/>
    <s v="VIATICOS 2"/>
    <s v="TRANSACCIONES DEL DIA 04/29/2019SPYRAL - GESTION ADMINISTRATIVA"/>
    <n v="32"/>
    <n v="0"/>
    <s v="SABANITAS"/>
    <x v="1"/>
  </r>
  <r>
    <n v="54"/>
    <d v="2019-05-22T00:00:00"/>
    <x v="11"/>
    <x v="11"/>
    <x v="1"/>
    <s v="ADMINISTRACION DE SUCURSALES"/>
    <s v="VIATICOS 2"/>
    <s v="TRANSACCIONES DEL DIA 05/22/2019SPYRAL - GESTION ADMINISTRATIVA"/>
    <n v="39"/>
    <n v="0"/>
    <s v="SABANITAS"/>
    <x v="1"/>
  </r>
  <r>
    <n v="54"/>
    <d v="2019-01-11T00:00:00"/>
    <x v="7"/>
    <x v="7"/>
    <x v="1"/>
    <s v="CAJA"/>
    <s v="VIATICOS"/>
    <s v="TRANSACCIONES DEL DIA 01/11/2019SPYRAL - GESTION ADMINISTRATIVA"/>
    <n v="59.3"/>
    <n v="0"/>
    <s v="SABANITAS"/>
    <x v="1"/>
  </r>
  <r>
    <n v="66"/>
    <d v="2019-02-04T00:00:00"/>
    <x v="8"/>
    <x v="8"/>
    <x v="1"/>
    <s v="ADMINISTRACION DE SUCURSALES"/>
    <s v="OTROS EGRESOS 18"/>
    <s v="OTROS EGRESOS 1.P.O (OR:66/DES:66 TRN:86 PERF:300086 CAU: 18"/>
    <n v="6.4"/>
    <n v="0"/>
    <s v="METROMALL"/>
    <x v="1"/>
  </r>
  <r>
    <n v="66"/>
    <d v="2019-02-20T00:00:00"/>
    <x v="8"/>
    <x v="8"/>
    <x v="1"/>
    <s v="ADMINISTRACION DE SUCURSALES"/>
    <s v="OTROS EGRESOS 18"/>
    <s v="OTROS EGRESOS 1.P.O (OR:66/DES:66 TRN:86 PERF:300086 CAU: 18"/>
    <n v="7.4"/>
    <n v="0"/>
    <s v="METROMALL"/>
    <x v="1"/>
  </r>
  <r>
    <n v="66"/>
    <d v="2019-04-23T00:00:00"/>
    <x v="10"/>
    <x v="10"/>
    <x v="1"/>
    <s v="ADMINISTRACION DE SUCURSALES"/>
    <s v="OTROS EGRESOS 18"/>
    <s v="OTROS EGRESOS 1.P.O (OR:66/DES:66 TRN:86 PERF:300086 CAU: 18"/>
    <n v="3.7"/>
    <n v="0"/>
    <s v="METROMALL"/>
    <x v="1"/>
  </r>
  <r>
    <n v="66"/>
    <d v="2019-05-22T00:00:00"/>
    <x v="11"/>
    <x v="11"/>
    <x v="1"/>
    <s v="ADMINISTRACION DE SUCURSALES"/>
    <s v="OTROS EGRESOS 18"/>
    <s v="OTROS EGRESOS 1.P.O (OR:66/DES:66 TRN:86 PERF:300086 CAU: 18"/>
    <n v="16.7"/>
    <n v="0"/>
    <s v="METROMALL"/>
    <x v="1"/>
  </r>
  <r>
    <n v="68"/>
    <d v="2019-04-09T00:00:00"/>
    <x v="10"/>
    <x v="10"/>
    <x v="1"/>
    <s v="ADMINISTRACION DE SUCURSALES"/>
    <s v="OTROS EGRESOS 18"/>
    <s v="OTROS EGRESOS 1.P.O (OR:68/DES:68 TRN:86 PERF:300086 CAU: 18"/>
    <n v="4.75"/>
    <n v="0"/>
    <s v="ALTOS DE PANAMA"/>
    <x v="1"/>
  </r>
  <r>
    <n v="68"/>
    <d v="2019-04-27T00:00:00"/>
    <x v="10"/>
    <x v="10"/>
    <x v="1"/>
    <s v="ADMINISTRACION DE SUCURSALES"/>
    <s v="OTROS EGRESOS 18"/>
    <s v="OTROS EGRESOS 1.P.O (OR:68/DES:68 TRN:86 PERF:300086 CAU: 18"/>
    <n v="6.6"/>
    <n v="0"/>
    <s v="ALTOS DE PANAMA"/>
    <x v="1"/>
  </r>
  <r>
    <n v="69"/>
    <d v="2019-03-12T00:00:00"/>
    <x v="9"/>
    <x v="9"/>
    <x v="1"/>
    <s v="ADMINISTRACION DE SUCURSALES"/>
    <s v="OTROS EGRESOS 18"/>
    <s v="OTROS EGRESOS 1.P.O (OR:69/DES:69 TRN:86 PERF:300086 CAU: 18"/>
    <n v="2.1"/>
    <n v="0"/>
    <s v="VERSALLES"/>
    <x v="1"/>
  </r>
  <r>
    <n v="69"/>
    <d v="2019-04-25T00:00:00"/>
    <x v="10"/>
    <x v="10"/>
    <x v="1"/>
    <s v="ADMINISTRACION DE SUCURSALES"/>
    <s v="OTROS EGRESOS 18"/>
    <s v="OTROS EGRESOS 1.P.O (OR:69/DES:69 TRN:86 PERF:300086 CAU: 18"/>
    <n v="8.4"/>
    <n v="0"/>
    <s v="VERSALLES"/>
    <x v="1"/>
  </r>
  <r>
    <n v="69"/>
    <d v="2019-04-26T00:00:00"/>
    <x v="10"/>
    <x v="10"/>
    <x v="1"/>
    <s v="ADMINISTRACION DE SUCURSALES"/>
    <s v="OTROS EGRESOS 18"/>
    <s v="OTROS EGRESOS 1.P.O (OR:69/DES:69 TRN:86 PERF:300086 CAU: 18"/>
    <n v="9.1999999999999993"/>
    <n v="0"/>
    <s v="VERSALLES"/>
    <x v="1"/>
  </r>
  <r>
    <n v="69"/>
    <d v="2019-05-22T00:00:00"/>
    <x v="11"/>
    <x v="11"/>
    <x v="1"/>
    <s v="ADMINISTRACION DE SUCURSALES"/>
    <s v="OTROS EGRESOS 18"/>
    <s v="OTROS EGRESOS 1.P.O (OR:69/DES:69 TRN:86 PERF:300086 CAU: 18"/>
    <n v="9.1999999999999993"/>
    <n v="0"/>
    <s v="VERSALLES"/>
    <x v="1"/>
  </r>
  <r>
    <n v="69"/>
    <d v="2019-07-04T00:00:00"/>
    <x v="6"/>
    <x v="6"/>
    <x v="1"/>
    <s v="ADMINISTRACION DE SUCURSALES"/>
    <s v="OTROS EGRESOS 18"/>
    <s v="OTROS EGRESOS 1.P.O (OR:69/DES:69 TRN:86 PERF:300086 CAU: 18"/>
    <n v="3.7"/>
    <n v="0"/>
    <s v="VERSALLES"/>
    <x v="1"/>
  </r>
  <r>
    <n v="69"/>
    <d v="2019-07-25T00:00:00"/>
    <x v="6"/>
    <x v="6"/>
    <x v="1"/>
    <s v="ADMINISTRACION DE SUCURSALES"/>
    <s v="OTROS EGRESOS 18"/>
    <s v="OTROS EGRESOS 1.P.O (OR:69/DES:69 TRN:86 PERF:300086 CAU: 18"/>
    <n v="9.1999999999999993"/>
    <n v="0"/>
    <s v="VERSALLES"/>
    <x v="1"/>
  </r>
  <r>
    <n v="69"/>
    <d v="2019-07-30T00:00:00"/>
    <x v="6"/>
    <x v="6"/>
    <x v="1"/>
    <s v="ADMINISTRACION DE SUCURSALES"/>
    <s v="OTROS EGRESOS 18"/>
    <s v="OTROS EGRESOS 1.P.O (OR:69/DES:69 TRN:86 PERF:300086 CAU: 18"/>
    <n v="9.1999999999999993"/>
    <n v="0"/>
    <s v="VERSALLES"/>
    <x v="1"/>
  </r>
  <r>
    <n v="70"/>
    <d v="2019-02-02T00:00:00"/>
    <x v="8"/>
    <x v="8"/>
    <x v="1"/>
    <s v="ADMINISTRACION DE SUCURSALES"/>
    <s v="OTROS EGRESOS 18"/>
    <s v="OTROS EGRESOS 1.P.O (OR:70/DES:70 TRN:86 PERF:300086 CAU: 18"/>
    <n v="2.25"/>
    <n v="0"/>
    <s v="BUSINESS PARK"/>
    <x v="1"/>
  </r>
  <r>
    <n v="70"/>
    <d v="2019-02-22T00:00:00"/>
    <x v="8"/>
    <x v="8"/>
    <x v="1"/>
    <s v="ADMINISTRACION DE SUCURSALES"/>
    <s v="OTROS EGRESOS 18"/>
    <s v="OTROS EGRESOS 1.P.O (OR:70/DES:70 TRN:86 PERF:300086 CAU: 18"/>
    <n v="3.6"/>
    <n v="0"/>
    <s v="BUSINESS PARK"/>
    <x v="1"/>
  </r>
  <r>
    <n v="70"/>
    <d v="2019-04-16T00:00:00"/>
    <x v="10"/>
    <x v="10"/>
    <x v="1"/>
    <s v="ADMINISTRACION DE SUCURSALES"/>
    <s v="OTROS EGRESOS 18"/>
    <s v="OTROS EGRESOS 1.P.O (OR:70/DES:70 TRN:86 PERF:300086 CAU: 18"/>
    <n v="2.9"/>
    <n v="0"/>
    <s v="BUSINESS PARK"/>
    <x v="1"/>
  </r>
  <r>
    <n v="70"/>
    <d v="2019-06-07T00:00:00"/>
    <x v="2"/>
    <x v="2"/>
    <x v="1"/>
    <s v="ADMINISTRACION DE SUCURSALES"/>
    <s v="OTROS EGRESOS 18"/>
    <s v="OTROS EGRESOS 1.P.O (OR:70/DES:70 TRN:86 PERF:300086 CAU: 18"/>
    <n v="1.8"/>
    <n v="0"/>
    <s v="BUSINESS PARK"/>
    <x v="1"/>
  </r>
  <r>
    <n v="70"/>
    <d v="2019-07-09T00:00:00"/>
    <x v="6"/>
    <x v="6"/>
    <x v="1"/>
    <s v="ADMINISTRACION DE SUCURSALES"/>
    <s v="OTROS EGRESOS 18"/>
    <s v="OTROS EGRESOS 1.P.O (OR:70/DES:70 TRN:86 PERF:300086 CAU: 18"/>
    <n v="2.4"/>
    <n v="0"/>
    <s v="BUSINESS PARK"/>
    <x v="1"/>
  </r>
  <r>
    <n v="70"/>
    <d v="2019-07-11T00:00:00"/>
    <x v="6"/>
    <x v="6"/>
    <x v="1"/>
    <s v="ADMINISTRACION DE SUCURSALES"/>
    <s v="OTROS EGRESOS 18"/>
    <s v="OTROS EGRESOS 1.P.O (OR:70/DES:70 TRN:86 PERF:300086 CAU: 18"/>
    <n v="2.4"/>
    <n v="0"/>
    <s v="BUSINESS PARK"/>
    <x v="1"/>
  </r>
  <r>
    <n v="70"/>
    <d v="2019-07-18T00:00:00"/>
    <x v="6"/>
    <x v="6"/>
    <x v="1"/>
    <s v="ADMINISTRACION DE SUCURSALES"/>
    <s v="OTROS EGRESOS 18"/>
    <s v="OTROS EGRESOS 1.P.O (OR:70/DES:70 TRN:86 PERF:300086 CAU: 18"/>
    <n v="1.8"/>
    <n v="0"/>
    <s v="BUSINESS PARK"/>
    <x v="1"/>
  </r>
  <r>
    <n v="70"/>
    <d v="2019-07-29T00:00:00"/>
    <x v="6"/>
    <x v="6"/>
    <x v="1"/>
    <s v="ADMINISTRACION DE SUCURSALES"/>
    <s v="OTROS EGRESOS 18"/>
    <s v="OTROS EGRESOS 1.P.O (OR:70/DES:70 TRN:86 PERF:300086 CAU: 18"/>
    <n v="7.35"/>
    <n v="0"/>
    <s v="BUSINESS PARK"/>
    <x v="1"/>
  </r>
  <r>
    <n v="70"/>
    <d v="2019-07-30T00:00:00"/>
    <x v="6"/>
    <x v="6"/>
    <x v="1"/>
    <s v="ADMINISTRACION DE SUCURSALES"/>
    <s v="OTROS EGRESOS 18"/>
    <s v="OTROS EGRESOS 1.P.O (OR:70/DES:70 TRN:86 PERF:300086 CAU: 18"/>
    <n v="14.55"/>
    <n v="0"/>
    <s v="BUSINESS PARK"/>
    <x v="1"/>
  </r>
  <r>
    <n v="71"/>
    <d v="2019-01-10T00:00:00"/>
    <x v="7"/>
    <x v="7"/>
    <x v="1"/>
    <s v="ADMINISTRACION DE SUCURSALES"/>
    <s v="OTROS EGRESOS 18"/>
    <s v="OTROS EGRESOS 1.P.O (OR:71/DES:71 TRN:86 PERF:300086 CAU: 18"/>
    <n v="3"/>
    <n v="0"/>
    <s v="SAN FRANCISCO"/>
    <x v="1"/>
  </r>
  <r>
    <n v="71"/>
    <d v="2019-02-08T00:00:00"/>
    <x v="8"/>
    <x v="8"/>
    <x v="1"/>
    <s v="ADMINISTRACION DE SUCURSALES"/>
    <s v="OTROS EGRESOS 18"/>
    <s v="OTROS EGRESOS 1.P.O (OR:71/DES:71 TRN:86 PERF:300086 CAU: 18"/>
    <n v="2.4"/>
    <n v="0"/>
    <s v="SAN FRANCISCO"/>
    <x v="1"/>
  </r>
  <r>
    <n v="71"/>
    <d v="2019-03-07T00:00:00"/>
    <x v="9"/>
    <x v="9"/>
    <x v="1"/>
    <s v="ADMINISTRACION DE SUCURSALES"/>
    <s v="OTROS EGRESOS 18"/>
    <s v="OTROS EGRESOS 1.P.O (OR:71/DES:71 TRN:86 PERF:300086 CAU: 18"/>
    <n v="1.8"/>
    <n v="0"/>
    <s v="SAN FRANCISCO"/>
    <x v="1"/>
  </r>
  <r>
    <n v="71"/>
    <d v="2019-03-09T00:00:00"/>
    <x v="9"/>
    <x v="9"/>
    <x v="1"/>
    <s v="ADMINISTRACION DE SUCURSALES"/>
    <s v="OTROS EGRESOS 18"/>
    <s v="OTROS EGRESOS 1.P.O (OR:71/DES:71 TRN:86 PERF:300086 CAU: 18"/>
    <n v="2.4"/>
    <n v="0"/>
    <s v="SAN FRANCISCO"/>
    <x v="1"/>
  </r>
  <r>
    <n v="71"/>
    <d v="2019-03-11T00:00:00"/>
    <x v="9"/>
    <x v="9"/>
    <x v="1"/>
    <s v="ADMINISTRACION DE SUCURSALES"/>
    <s v="OTROS EGRESOS 18"/>
    <s v="OTROS EGRESOS 1.P.O (OR:71/DES:71 TRN:86 PERF:300086 CAU: 18"/>
    <n v="1.8"/>
    <n v="0"/>
    <s v="SAN FRANCISCO"/>
    <x v="1"/>
  </r>
  <r>
    <n v="71"/>
    <d v="2019-03-18T00:00:00"/>
    <x v="9"/>
    <x v="9"/>
    <x v="1"/>
    <s v="ADMINISTRACION DE SUCURSALES"/>
    <s v="OTROS EGRESOS 18"/>
    <s v="OTROS EGRESOS 1.P.O (OR:71/DES:71 TRN:86 PERF:300086 CAU: 18"/>
    <n v="1.8"/>
    <n v="0"/>
    <s v="SAN FRANCISCO"/>
    <x v="1"/>
  </r>
  <r>
    <n v="71"/>
    <d v="2019-03-30T00:00:00"/>
    <x v="9"/>
    <x v="9"/>
    <x v="1"/>
    <s v="ADMINISTRACION DE SUCURSALES"/>
    <s v="OTROS EGRESOS 18"/>
    <s v="OTROS EGRESOS 1.P.O (OR:71/DES:71 TRN:86 PERF:300086 CAU: 18"/>
    <n v="1.8"/>
    <n v="0"/>
    <s v="SAN FRANCISCO"/>
    <x v="1"/>
  </r>
  <r>
    <n v="71"/>
    <d v="2019-05-27T00:00:00"/>
    <x v="11"/>
    <x v="11"/>
    <x v="1"/>
    <s v="ADMINISTRACION DE SUCURSALES"/>
    <s v="OTROS EGRESOS 18"/>
    <s v="OTROS EGRESOS 1.P.O (OR:71/DES:71 TRN:86 PERF:300086 CAU: 18"/>
    <n v="2.4"/>
    <n v="0"/>
    <s v="SAN FRANCISCO"/>
    <x v="1"/>
  </r>
  <r>
    <n v="71"/>
    <d v="2019-07-22T00:00:00"/>
    <x v="6"/>
    <x v="6"/>
    <x v="1"/>
    <s v="ADMINISTRACION DE SUCURSALES"/>
    <s v="OTROS EGRESOS 18"/>
    <s v="OTROS EGRESOS 1.P.O (OR:71/DES:71 TRN:86 PERF:300086 CAU: 18"/>
    <n v="1.8"/>
    <n v="0"/>
    <s v="SAN FRANCISCO"/>
    <x v="1"/>
  </r>
  <r>
    <n v="71"/>
    <d v="2019-07-24T00:00:00"/>
    <x v="6"/>
    <x v="6"/>
    <x v="1"/>
    <s v="ADMINISTRACION DE SUCURSALES"/>
    <s v="OTROS EGRESOS 18"/>
    <s v="OTROS EGRESOS 1.P.O (OR:71/DES:71 TRN:86 PERF:300086 CAU: 18"/>
    <n v="1.8"/>
    <n v="0"/>
    <s v="SAN FRANCISCO"/>
    <x v="1"/>
  </r>
  <r>
    <n v="72"/>
    <d v="2019-01-07T00:00:00"/>
    <x v="7"/>
    <x v="7"/>
    <x v="1"/>
    <s v="ADMINISTRACION DE SUCURSALES"/>
    <s v="OTROS EGRESOS 18"/>
    <s v="OTROS EGRESOS 1.P.O (OR:72/DES:72 TRN:86 PERF:300086 CAU: 18"/>
    <n v="1.8"/>
    <n v="0"/>
    <s v="PLAZA BANCO GENERAL"/>
    <x v="1"/>
  </r>
  <r>
    <n v="72"/>
    <d v="2019-01-08T00:00:00"/>
    <x v="7"/>
    <x v="7"/>
    <x v="1"/>
    <s v="ADMINISTRACION DE SUCURSALES"/>
    <s v="OTROS EGRESOS 18"/>
    <s v="OTROS EGRESOS 1.P.O (OR:72/DES:72 TRN:86 PERF:300086 CAU: 18"/>
    <n v="1.8"/>
    <n v="0"/>
    <s v="PLAZA BANCO GENERAL"/>
    <x v="1"/>
  </r>
  <r>
    <n v="72"/>
    <d v="2019-01-17T00:00:00"/>
    <x v="7"/>
    <x v="7"/>
    <x v="1"/>
    <s v="ADMINISTRACION DE SUCURSALES"/>
    <s v="OTROS EGRESOS 18"/>
    <s v="OTROS EGRESOS 1.P.O (OR:72/DES:72 TRN:86 PERF:300086 CAU: 18"/>
    <n v="1.8"/>
    <n v="0"/>
    <s v="PLAZA BANCO GENERAL"/>
    <x v="1"/>
  </r>
  <r>
    <n v="72"/>
    <d v="2019-07-24T00:00:00"/>
    <x v="6"/>
    <x v="6"/>
    <x v="1"/>
    <s v="ADMINISTRACION DE SUCURSALES"/>
    <s v="OTROS EGRESOS 18"/>
    <s v="OTROS EGRESOS 1.P.O (OR:72/DES:72 TRN:86 PERF:300086 CAU: 18"/>
    <n v="7.65"/>
    <n v="0"/>
    <s v="PLAZA BANCO GENERAL"/>
    <x v="1"/>
  </r>
  <r>
    <n v="73"/>
    <d v="2019-01-18T00:00:00"/>
    <x v="7"/>
    <x v="7"/>
    <x v="1"/>
    <s v="ADMINISTRACION DE SUCURSALES"/>
    <s v="OTROS EGRESOS 18"/>
    <s v="OTROS EGRESOS 1.P.O (OR:73/DES:73 TRN:86 PERF:300086 CAU: 18"/>
    <n v="12"/>
    <n v="0"/>
    <s v="LA CHORRERA - PARQUE 10 DE NOV."/>
    <x v="1"/>
  </r>
  <r>
    <n v="73"/>
    <d v="2019-01-23T00:00:00"/>
    <x v="7"/>
    <x v="7"/>
    <x v="1"/>
    <s v="ADMINISTRACION DE SUCURSALES"/>
    <s v="OTROS EGRESOS 18"/>
    <s v="OTROS EGRESOS 1.P.O (OR:73/DES:73 TRN:86 PERF:300086 CAU: 18"/>
    <n v="4.5"/>
    <n v="0"/>
    <s v="LA CHORRERA - PARQUE 10 DE NOV."/>
    <x v="1"/>
  </r>
  <r>
    <n v="73"/>
    <d v="2019-02-06T00:00:00"/>
    <x v="8"/>
    <x v="8"/>
    <x v="1"/>
    <s v="ADMINISTRACION DE SUCURSALES"/>
    <s v="OTROS EGRESOS 18"/>
    <s v="OTROS EGRESOS 1.P.O (OR:73/DES:73 TRN:86 PERF:300086 CAU: 18"/>
    <n v="2.25"/>
    <n v="0"/>
    <s v="LA CHORRERA - PARQUE 10 DE NOV."/>
    <x v="1"/>
  </r>
  <r>
    <n v="73"/>
    <d v="2019-02-11T00:00:00"/>
    <x v="8"/>
    <x v="8"/>
    <x v="1"/>
    <s v="ADMINISTRACION DE SUCURSALES"/>
    <s v="OTROS EGRESOS 18"/>
    <s v="OTROS EGRESOS 1.P.O (OR:73/DES:73 TRN:86 PERF:300086 CAU: 18"/>
    <n v="4.5"/>
    <n v="0"/>
    <s v="LA CHORRERA - PARQUE 10 DE NOV."/>
    <x v="1"/>
  </r>
  <r>
    <n v="73"/>
    <d v="2019-03-11T00:00:00"/>
    <x v="9"/>
    <x v="9"/>
    <x v="1"/>
    <s v="ADMINISTRACION DE SUCURSALES"/>
    <s v="OTROS EGRESOS 18"/>
    <s v="OTROS EGRESOS 1.P.O (OR:73/DES:73 TRN:86 PERF:300086 CAU: 18"/>
    <n v="2.25"/>
    <n v="0"/>
    <s v="LA CHORRERA - PARQUE 10 DE NOV."/>
    <x v="1"/>
  </r>
  <r>
    <n v="73"/>
    <d v="2019-03-13T00:00:00"/>
    <x v="9"/>
    <x v="9"/>
    <x v="1"/>
    <s v="ADMINISTRACION DE SUCURSALES"/>
    <s v="OTROS EGRESOS 18"/>
    <s v="OTROS EGRESOS 1.P.O (OR:73/DES:73 TRN:86 PERF:300086 CAU: 18"/>
    <n v="12"/>
    <n v="0"/>
    <s v="LA CHORRERA - PARQUE 10 DE NOV."/>
    <x v="1"/>
  </r>
  <r>
    <n v="73"/>
    <d v="2019-03-15T00:00:00"/>
    <x v="9"/>
    <x v="9"/>
    <x v="1"/>
    <s v="ADMINISTRACION DE SUCURSALES"/>
    <s v="OTROS EGRESOS 18"/>
    <s v="OTROS EGRESOS 1.P.O (OR:73/DES:73 TRN:86 PERF:300086 CAU: 18"/>
    <n v="10.5"/>
    <n v="0"/>
    <s v="LA CHORRERA - PARQUE 10 DE NOV."/>
    <x v="1"/>
  </r>
  <r>
    <n v="73"/>
    <d v="2019-05-16T00:00:00"/>
    <x v="11"/>
    <x v="11"/>
    <x v="1"/>
    <s v="ADMINISTRACION DE SUCURSALES"/>
    <s v="OTROS EGRESOS 18"/>
    <s v="OTROS EGRESOS 1.P.O (OR:73/DES:73 TRN:86 PERF:300086 CAU: 18"/>
    <n v="5"/>
    <n v="0"/>
    <s v="LA CHORRERA - PARQUE 10 DE NOV."/>
    <x v="1"/>
  </r>
  <r>
    <n v="73"/>
    <d v="2019-05-27T00:00:00"/>
    <x v="11"/>
    <x v="11"/>
    <x v="1"/>
    <s v="ADMINISTRACION DE SUCURSALES"/>
    <s v="OTROS EGRESOS 18"/>
    <s v="OTROS EGRESOS 1.P.O (OR:73/DES:73 TRN:86 PERF:300086 CAU: 18"/>
    <n v="12"/>
    <n v="0"/>
    <s v="LA CHORRERA - PARQUE 10 DE NOV."/>
    <x v="1"/>
  </r>
  <r>
    <n v="73"/>
    <d v="2019-05-29T00:00:00"/>
    <x v="11"/>
    <x v="11"/>
    <x v="1"/>
    <s v="ADMINISTRACION DE SUCURSALES"/>
    <s v="NC VIATICOS"/>
    <s v="TRANSACCIONES DEL DIA 05/29/2019SPYRAL - GESTION ADMINISTRATIVA"/>
    <n v="0"/>
    <n v="57"/>
    <s v="LA CHORRERA - PARQUE 10 DE NOV."/>
    <x v="1"/>
  </r>
  <r>
    <n v="73"/>
    <d v="2019-05-06T00:00:00"/>
    <x v="11"/>
    <x v="11"/>
    <x v="1"/>
    <s v="CAJA"/>
    <s v="VIATICOS 2"/>
    <s v="TRANSACCIONES DEL DIA 05/06/2019SPYRAL - GESTION ADMINISTRATIVA"/>
    <n v="380"/>
    <n v="0"/>
    <s v="LA CHORRERA - PARQUE 10 DE NOV."/>
    <x v="1"/>
  </r>
  <r>
    <n v="73"/>
    <d v="2019-05-15T00:00:00"/>
    <x v="11"/>
    <x v="11"/>
    <x v="1"/>
    <s v="CAJA"/>
    <s v="VIATICOS 2"/>
    <s v="TRANSACCIONES DEL DIA 05/15/2019SPYRAL - GESTION ADMINISTRATIVA"/>
    <n v="152"/>
    <n v="0"/>
    <s v="LA CHORRERA - PARQUE 10 DE NOV."/>
    <x v="1"/>
  </r>
  <r>
    <n v="73"/>
    <d v="2019-03-27T00:00:00"/>
    <x v="9"/>
    <x v="9"/>
    <x v="1"/>
    <s v="SERVICIOS PERSONALES"/>
    <s v="VIATICOS 2"/>
    <s v="TRANSACCIONES DEL DIA 03/27/2019SPYRAL - GESTION ADMINISTRATIVA"/>
    <n v="117"/>
    <n v="0"/>
    <s v="LA CHORRERA - PARQUE 10 DE NOV."/>
    <x v="1"/>
  </r>
  <r>
    <n v="73"/>
    <d v="2019-04-12T00:00:00"/>
    <x v="10"/>
    <x v="10"/>
    <x v="1"/>
    <s v="SERVICIOS PERSONALES"/>
    <s v="VIATICOS 2"/>
    <s v="TRANSACCIONES DEL DIA 04/12/2019SPYRAL - GESTION ADMINISTRATIVA"/>
    <n v="338"/>
    <n v="0"/>
    <s v="LA CHORRERA - PARQUE 10 DE NOV."/>
    <x v="1"/>
  </r>
  <r>
    <n v="74"/>
    <d v="2019-02-15T00:00:00"/>
    <x v="8"/>
    <x v="8"/>
    <x v="1"/>
    <s v="ADMINISTRACION DE SUCURSALES"/>
    <s v="OTROS EGRESOS 18"/>
    <s v="OTROS EGRESOS 1.P.O (OR:74/DES:74 TRN:86 PERF:300086 CAU: 18"/>
    <n v="7.35"/>
    <n v="0"/>
    <s v="COSTA DEL ESTE - CENTENARIO"/>
    <x v="1"/>
  </r>
  <r>
    <n v="74"/>
    <d v="2019-02-20T00:00:00"/>
    <x v="8"/>
    <x v="8"/>
    <x v="1"/>
    <s v="ADMINISTRACION DE SUCURSALES"/>
    <s v="OTROS EGRESOS 18"/>
    <s v="OTROS EGRESOS 1.P.O (OR:74/DES:74 TRN:86 PERF:300086 CAU: 18"/>
    <n v="7.35"/>
    <n v="0"/>
    <s v="COSTA DEL ESTE - CENTENARIO"/>
    <x v="1"/>
  </r>
  <r>
    <n v="74"/>
    <d v="2019-02-22T00:00:00"/>
    <x v="8"/>
    <x v="8"/>
    <x v="1"/>
    <s v="ADMINISTRACION DE SUCURSALES"/>
    <s v="OTROS EGRESOS 18"/>
    <s v="OTROS EGRESOS 1.P.O (OR:74/DES:74 TRN:86 PERF:300086 CAU: 18"/>
    <n v="2.9"/>
    <n v="0"/>
    <s v="COSTA DEL ESTE - CENTENARIO"/>
    <x v="1"/>
  </r>
  <r>
    <n v="74"/>
    <d v="2019-02-25T00:00:00"/>
    <x v="8"/>
    <x v="8"/>
    <x v="1"/>
    <s v="ADMINISTRACION DE SUCURSALES"/>
    <s v="OTROS EGRESOS 18"/>
    <s v="OTROS EGRESOS 1.P.O (OR:74/DES:74 TRN:86 PERF:300086 CAU: 18"/>
    <n v="4.05"/>
    <n v="0"/>
    <s v="COSTA DEL ESTE - CENTENARIO"/>
    <x v="1"/>
  </r>
  <r>
    <n v="74"/>
    <d v="2019-04-23T00:00:00"/>
    <x v="10"/>
    <x v="10"/>
    <x v="1"/>
    <s v="ADMINISTRACION DE SUCURSALES"/>
    <s v="OTROS EGRESOS 18"/>
    <s v="OTROS EGRESOS 1.P.O (OR:74/DES:74 TRN:86 PERF:300086 CAU: 18"/>
    <n v="1.8"/>
    <n v="0"/>
    <s v="COSTA DEL ESTE - CENTENARIO"/>
    <x v="1"/>
  </r>
  <r>
    <n v="74"/>
    <d v="2019-07-31T00:00:00"/>
    <x v="6"/>
    <x v="6"/>
    <x v="1"/>
    <s v="ADMINISTRACION DE SUCURSALES"/>
    <s v="OTROS EGRESOS 18"/>
    <s v="OTROS EGRESOS 1.P.O (OR:74/DES:74 TRN:86 PERF:300086 CAU: 18"/>
    <n v="22.05"/>
    <n v="0"/>
    <s v="COSTA DEL ESTE - CENTENARIO"/>
    <x v="1"/>
  </r>
  <r>
    <n v="76"/>
    <d v="2019-02-14T00:00:00"/>
    <x v="8"/>
    <x v="8"/>
    <x v="1"/>
    <s v="ADMINISTRACION DE SUCURSALES"/>
    <s v="OTROS EGRESOS 18"/>
    <s v="OTROS EGRESOS 1.P.O (OR:76/DES:76 TRN:86 PERF:300086 CAU: 18"/>
    <n v="6.4"/>
    <n v="0"/>
    <s v="CLAYTON"/>
    <x v="1"/>
  </r>
  <r>
    <n v="76"/>
    <d v="2019-02-15T00:00:00"/>
    <x v="8"/>
    <x v="8"/>
    <x v="1"/>
    <s v="ADMINISTRACION DE SUCURSALES"/>
    <s v="OTROS EGRESOS 18"/>
    <s v="OTROS EGRESOS 1.P.O (OR:76/DES:76 TRN:86 PERF:300086 CAU: 18"/>
    <n v="8.6999999999999993"/>
    <n v="0"/>
    <s v="CLAYTON"/>
    <x v="1"/>
  </r>
  <r>
    <n v="76"/>
    <d v="2019-03-12T00:00:00"/>
    <x v="9"/>
    <x v="9"/>
    <x v="1"/>
    <s v="ADMINISTRACION DE SUCURSALES"/>
    <s v="OTROS EGRESOS 18"/>
    <s v="OTROS EGRESOS 1.P.O (OR:76/DES:76 TRN:86 PERF:300086 CAU: 18"/>
    <n v="3.15"/>
    <n v="0"/>
    <s v="CLAYTON"/>
    <x v="1"/>
  </r>
  <r>
    <n v="76"/>
    <d v="2019-04-15T00:00:00"/>
    <x v="10"/>
    <x v="10"/>
    <x v="1"/>
    <s v="ADMINISTRACION DE SUCURSALES"/>
    <s v="OTROS EGRESOS 18"/>
    <s v="OTROS EGRESOS 1.P.O (OR:76/DES:76 TRN:86 PERF:300086 CAU: 18"/>
    <n v="6.85"/>
    <n v="0"/>
    <s v="CLAYTON"/>
    <x v="1"/>
  </r>
  <r>
    <n v="76"/>
    <d v="2019-05-04T00:00:00"/>
    <x v="11"/>
    <x v="11"/>
    <x v="1"/>
    <s v="ADMINISTRACION DE SUCURSALES"/>
    <s v="OTROS EGRESOS 18"/>
    <s v="OTROS EGRESOS 1.P.O (OR:76/DES:76 TRN:86 PERF:300086 CAU: 18"/>
    <n v="2.65"/>
    <n v="0"/>
    <s v="CLAYTON"/>
    <x v="1"/>
  </r>
  <r>
    <n v="76"/>
    <d v="2019-05-08T00:00:00"/>
    <x v="11"/>
    <x v="11"/>
    <x v="1"/>
    <s v="ADMINISTRACION DE SUCURSALES"/>
    <s v="VIATICOS 2"/>
    <s v="TRANSACCIONES DEL DIA 05/08/2019SPYRAL - GESTION ADMINISTRATIVA"/>
    <n v="12"/>
    <n v="0"/>
    <s v="CLAYTON"/>
    <x v="1"/>
  </r>
  <r>
    <n v="76"/>
    <d v="2019-05-14T00:00:00"/>
    <x v="11"/>
    <x v="11"/>
    <x v="1"/>
    <s v="ADMINISTRACION DE SUCURSALES"/>
    <s v="VIATICOS 2"/>
    <s v="TRANSACCIONES DEL DIA 05/14/2019SPYRAL - GESTION ADMINISTRATIVA"/>
    <n v="12"/>
    <n v="0"/>
    <s v="CLAYTON"/>
    <x v="1"/>
  </r>
  <r>
    <n v="76"/>
    <d v="2019-05-15T00:00:00"/>
    <x v="11"/>
    <x v="11"/>
    <x v="1"/>
    <s v="ADMINISTRACION DE SUCURSALES"/>
    <s v="OTROS EGRESOS 18"/>
    <s v="OTROS EGRESOS 1.P.O (OR:76/DES:76 TRN:86 PERF:300086 CAU: 18"/>
    <n v="8.6999999999999993"/>
    <n v="0"/>
    <s v="CLAYTON"/>
    <x v="1"/>
  </r>
  <r>
    <n v="76"/>
    <d v="2019-05-25T00:00:00"/>
    <x v="11"/>
    <x v="11"/>
    <x v="1"/>
    <s v="ADMINISTRACION DE SUCURSALES"/>
    <s v="OTROS EGRESOS 18"/>
    <s v="OTROS EGRESOS 1.P.O (OR:76/DES:76 TRN:86 PERF:300086 CAU: 18"/>
    <n v="7.65"/>
    <n v="0"/>
    <s v="CLAYTON"/>
    <x v="1"/>
  </r>
  <r>
    <n v="76"/>
    <d v="2019-05-25T00:00:00"/>
    <x v="11"/>
    <x v="11"/>
    <x v="1"/>
    <s v="ADMINISTRACION DE SUCURSALES"/>
    <s v="VIATICOS 2"/>
    <s v="TRANSACCIONES DEL DIA 05/25/2019SPYRAL - GESTION ADMINISTRATIVA"/>
    <n v="12"/>
    <n v="0"/>
    <s v="CLAYTON"/>
    <x v="1"/>
  </r>
  <r>
    <n v="76"/>
    <d v="2019-06-13T00:00:00"/>
    <x v="2"/>
    <x v="2"/>
    <x v="1"/>
    <s v="ADMINISTRACION DE SUCURSALES"/>
    <s v="VIATICOS 2"/>
    <s v="TRANSACCIONES DEL DIA 06/13/2019SPYRAL - GESTION ADMINISTRATIVA"/>
    <n v="12"/>
    <n v="0"/>
    <s v="CLAYTON"/>
    <x v="1"/>
  </r>
  <r>
    <n v="76"/>
    <d v="2019-06-29T00:00:00"/>
    <x v="2"/>
    <x v="2"/>
    <x v="1"/>
    <s v="ADMINISTRACION DE SUCURSALES"/>
    <s v="OTROS EGRESOS 18"/>
    <s v="OTROS EGRESOS 1.P.O (OR:76/DES:76 TRN:86 PERF:300086 CAU: 18"/>
    <n v="8.6999999999999993"/>
    <n v="0"/>
    <s v="CLAYTON"/>
    <x v="1"/>
  </r>
  <r>
    <n v="76"/>
    <d v="2019-07-17T00:00:00"/>
    <x v="6"/>
    <x v="6"/>
    <x v="1"/>
    <s v="ADMINISTRACION DE SUCURSALES"/>
    <s v="VIATICOS 2"/>
    <s v="TRANSACCIONES DEL DIA 07/17/2019SPYRAL - GESTION ADMINISTRATIVA"/>
    <n v="12"/>
    <n v="0"/>
    <s v="CLAYTON"/>
    <x v="1"/>
  </r>
  <r>
    <n v="76"/>
    <d v="2019-07-31T00:00:00"/>
    <x v="6"/>
    <x v="6"/>
    <x v="1"/>
    <s v="ADMINISTRACION DE SUCURSALES"/>
    <s v="OTROS EGRESOS 18"/>
    <s v="OTROS EGRESOS 1.P.O (OR:76/DES:76 TRN:86 PERF:300086 CAU: 18"/>
    <n v="8.35"/>
    <n v="0"/>
    <s v="CLAYTON"/>
    <x v="1"/>
  </r>
  <r>
    <n v="77"/>
    <d v="2019-04-11T00:00:00"/>
    <x v="10"/>
    <x v="10"/>
    <x v="1"/>
    <s v="ADMINISTRACION DE SUCURSALES"/>
    <s v="OTROS EGRESOS 18"/>
    <s v="OTROS EGRESOS 1.P.O (OR:77/DES:77 TRN:86 PERF:300086 CAU: 18"/>
    <n v="1.8"/>
    <n v="0"/>
    <s v="MARBELLA"/>
    <x v="1"/>
  </r>
  <r>
    <n v="77"/>
    <d v="2019-06-20T00:00:00"/>
    <x v="2"/>
    <x v="2"/>
    <x v="1"/>
    <s v="ADMINISTRACION DE SUCURSALES"/>
    <s v="OTROS EGRESOS 18"/>
    <s v="OTROS EGRESOS 1.P.O (OR:77/DES:77 TRN:86 PERF:300086 CAU: 18"/>
    <n v="1.8"/>
    <n v="0"/>
    <s v="MARBELLA"/>
    <x v="1"/>
  </r>
  <r>
    <n v="77"/>
    <d v="2019-06-27T00:00:00"/>
    <x v="2"/>
    <x v="2"/>
    <x v="1"/>
    <s v="ADMINISTRACION DE SUCURSALES"/>
    <s v="OTROS EGRESOS 18"/>
    <s v="OTROS EGRESOS 1.P.O (OR:77/DES:77 TRN:86 PERF:300086 CAU: 18"/>
    <n v="1.8"/>
    <n v="0"/>
    <s v="MARBELLA"/>
    <x v="1"/>
  </r>
  <r>
    <n v="78"/>
    <d v="2019-02-08T00:00:00"/>
    <x v="8"/>
    <x v="8"/>
    <x v="1"/>
    <s v="ADMINISTRACION DE SUCURSALES"/>
    <s v="OTROS EGRESOS 18"/>
    <s v="OTROS EGRESOS 1.P.O (OR:78/DES:78 TRN:86 PERF:300086 CAU: 18"/>
    <n v="7.2"/>
    <n v="0"/>
    <s v="PLAZA CAROLINA"/>
    <x v="1"/>
  </r>
  <r>
    <n v="78"/>
    <d v="2019-02-13T00:00:00"/>
    <x v="8"/>
    <x v="8"/>
    <x v="1"/>
    <s v="ADMINISTRACION DE SUCURSALES"/>
    <s v="OTROS EGRESOS 18"/>
    <s v="OTROS EGRESOS 1.P.O (OR:78/DES:78 TRN:86 PERF:300086 CAU: 18"/>
    <n v="2.25"/>
    <n v="0"/>
    <s v="PLAZA CAROLINA"/>
    <x v="1"/>
  </r>
  <r>
    <n v="78"/>
    <d v="2019-02-15T00:00:00"/>
    <x v="8"/>
    <x v="8"/>
    <x v="1"/>
    <s v="ADMINISTRACION DE SUCURSALES"/>
    <s v="OTROS EGRESOS 18"/>
    <s v="OTROS EGRESOS 1.P.O (OR:78/DES:78 TRN:86 PERF:300086 CAU: 18"/>
    <n v="7.35"/>
    <n v="0"/>
    <s v="PLAZA CAROLINA"/>
    <x v="1"/>
  </r>
  <r>
    <n v="78"/>
    <d v="2019-02-19T00:00:00"/>
    <x v="8"/>
    <x v="8"/>
    <x v="1"/>
    <s v="ADMINISTRACION DE SUCURSALES"/>
    <s v="OTROS EGRESOS 18"/>
    <s v="OTROS EGRESOS 1.P.O (OR:78/DES:78 TRN:86 PERF:300086 CAU: 18"/>
    <n v="7.35"/>
    <n v="0"/>
    <s v="PLAZA CAROLINA"/>
    <x v="1"/>
  </r>
  <r>
    <n v="78"/>
    <d v="2019-06-06T00:00:00"/>
    <x v="2"/>
    <x v="2"/>
    <x v="1"/>
    <s v="ADMINISTRACION DE SUCURSALES"/>
    <s v="OTROS EGRESOS 18"/>
    <s v="OTROS EGRESOS 1.P.O (OR:78/DES:78 TRN:86 PERF:300086 CAU: 18"/>
    <n v="6.5"/>
    <n v="0"/>
    <s v="PLAZA CAROLINA"/>
    <x v="1"/>
  </r>
  <r>
    <n v="78"/>
    <d v="2019-06-13T00:00:00"/>
    <x v="2"/>
    <x v="2"/>
    <x v="1"/>
    <s v="ADMINISTRACION DE SUCURSALES"/>
    <s v="OTROS EGRESOS 18"/>
    <s v="OTROS EGRESOS 1.P.O (OR:78/DES:78 TRN:86 PERF:300086 CAU: 18"/>
    <n v="6"/>
    <n v="0"/>
    <s v="PLAZA CAROLINA"/>
    <x v="1"/>
  </r>
  <r>
    <n v="78"/>
    <d v="2019-07-19T00:00:00"/>
    <x v="6"/>
    <x v="6"/>
    <x v="1"/>
    <s v="ADMINISTRACION DE SUCURSALES"/>
    <s v="OTROS EGRESOS 18"/>
    <s v="OTROS EGRESOS 1.P.O (OR:78/DES:78 TRN:86 PERF:300086 CAU: 18"/>
    <n v="7.35"/>
    <n v="0"/>
    <s v="PLAZA CAROLINA"/>
    <x v="1"/>
  </r>
  <r>
    <n v="79"/>
    <d v="2019-01-18T00:00:00"/>
    <x v="7"/>
    <x v="7"/>
    <x v="1"/>
    <s v="ADMINISTRACION DE SUCURSALES"/>
    <s v="OTROS EGRESOS 18"/>
    <s v="OTROS EGRESOS 1.P.O (OR:79/DES:79 TRN:86 PERF:300086 CAU: 18"/>
    <n v="0.3"/>
    <n v="0"/>
    <s v="PLAZA CORDOBA"/>
    <x v="1"/>
  </r>
  <r>
    <n v="79"/>
    <d v="2019-01-29T00:00:00"/>
    <x v="7"/>
    <x v="7"/>
    <x v="1"/>
    <s v="ADMINISTRACION DE SUCURSALES"/>
    <s v="OTROS EGRESOS 18"/>
    <s v="OTROS EGRESOS 1.P.O (OR:79/DES:79 TRN:86 PERF:300086 CAU: 18"/>
    <n v="3"/>
    <n v="0"/>
    <s v="PLAZA CORDOBA"/>
    <x v="1"/>
  </r>
  <r>
    <n v="79"/>
    <d v="2019-02-07T00:00:00"/>
    <x v="8"/>
    <x v="8"/>
    <x v="1"/>
    <s v="ADMINISTRACION DE SUCURSALES"/>
    <s v="OTROS EGRESOS 18"/>
    <s v="OTROS EGRESOS 1.P.O (OR:79/DES:79 TRN:86 PERF:300086 CAU: 18"/>
    <n v="2.4"/>
    <n v="0"/>
    <s v="PLAZA CORDOBA"/>
    <x v="1"/>
  </r>
  <r>
    <n v="79"/>
    <d v="2019-04-23T00:00:00"/>
    <x v="10"/>
    <x v="10"/>
    <x v="1"/>
    <s v="ADMINISTRACION DE SUCURSALES"/>
    <s v="OTROS EGRESOS 18"/>
    <s v="OTROS EGRESOS 1.P.O (OR:79/DES:79 TRN:86 PERF:300086 CAU: 18"/>
    <n v="3"/>
    <n v="0"/>
    <s v="PLAZA CORDOBA"/>
    <x v="1"/>
  </r>
  <r>
    <n v="79"/>
    <d v="2019-05-31T00:00:00"/>
    <x v="11"/>
    <x v="11"/>
    <x v="1"/>
    <s v="ADMINISTRACION DE SUCURSALES"/>
    <s v="OTROS EGRESOS 18"/>
    <s v="OTROS EGRESOS 1.P.O (OR:79/DES:79 TRN:86 PERF:300086 CAU: 18"/>
    <n v="2.25"/>
    <n v="0"/>
    <s v="PLAZA CORDOBA"/>
    <x v="1"/>
  </r>
  <r>
    <n v="80"/>
    <d v="2019-02-13T00:00:00"/>
    <x v="8"/>
    <x v="8"/>
    <x v="1"/>
    <s v="ADMINISTRACION DE SUCURSALES"/>
    <s v="OTROS EGRESOS 18"/>
    <s v="OTROS EGRESOS 1.P.O (OR:80/DES:80 TRN:86 PERF:300086 CAU: 18"/>
    <n v="9.1999999999999993"/>
    <n v="0"/>
    <s v="VIA SIMON BOLIVAR"/>
    <x v="1"/>
  </r>
  <r>
    <n v="80"/>
    <d v="2019-06-14T00:00:00"/>
    <x v="2"/>
    <x v="2"/>
    <x v="1"/>
    <s v="ADMINISTRACION DE SUCURSALES"/>
    <s v="VIATICOS 2"/>
    <s v="TRANSACCIONES DEL DIA 06/14/2019SPYRAL - GESTION ADMINISTRATIVA"/>
    <n v="12"/>
    <n v="0"/>
    <s v="VIA SIMON BOLIVAR"/>
    <x v="1"/>
  </r>
  <r>
    <n v="80"/>
    <d v="2019-07-13T00:00:00"/>
    <x v="6"/>
    <x v="6"/>
    <x v="1"/>
    <s v="ADMINISTRACION DE SUCURSALES"/>
    <s v="VIATICOS 2"/>
    <s v="TRANSACCIONES DEL DIA 07/13/2019SPYRAL - GESTION ADMINISTRATIVA"/>
    <n v="12"/>
    <n v="0"/>
    <s v="VIA SIMON BOLIVAR"/>
    <x v="1"/>
  </r>
  <r>
    <n v="80"/>
    <d v="2019-04-05T00:00:00"/>
    <x v="10"/>
    <x v="10"/>
    <x v="1"/>
    <s v="CAJA"/>
    <s v="VIATICOS 2"/>
    <s v="TRANSACCIONES DEL DIA 04/05/2019SPYRAL - GESTION ADMINISTRATIVA"/>
    <n v="147.9"/>
    <n v="0"/>
    <s v="VIA SIMON BOLIVAR"/>
    <x v="1"/>
  </r>
  <r>
    <n v="89"/>
    <d v="2019-01-04T00:00:00"/>
    <x v="7"/>
    <x v="7"/>
    <x v="1"/>
    <s v="ADMINISTRACION DE SUCURSALES"/>
    <s v="OTROS EGRESOS 18"/>
    <s v="OTROS EGRESOS 1.P.O (OR:89/DES:89 TRN:86 PERF:300086 CAU: 18"/>
    <n v="1.1000000000000001"/>
    <n v="0"/>
    <s v="JUSTO AROSEMENA"/>
    <x v="1"/>
  </r>
  <r>
    <n v="89"/>
    <d v="2019-01-07T00:00:00"/>
    <x v="7"/>
    <x v="7"/>
    <x v="1"/>
    <s v="ADMINISTRACION DE SUCURSALES"/>
    <s v="OTROS EGRESOS 18"/>
    <s v="OTROS EGRESOS 1.P.O (OR:89/DES:89 TRN:86 PERF:300086 CAU: 18"/>
    <n v="2.4"/>
    <n v="0"/>
    <s v="JUSTO AROSEMENA"/>
    <x v="1"/>
  </r>
  <r>
    <n v="89"/>
    <d v="2019-01-28T00:00:00"/>
    <x v="7"/>
    <x v="7"/>
    <x v="1"/>
    <s v="ADMINISTRACION DE SUCURSALES"/>
    <s v="OTROS EGRESOS 18"/>
    <s v="OTROS EGRESOS 1.P.O (OR:89/DES:89 TRN:86 PERF:300086 CAU: 18"/>
    <n v="3"/>
    <n v="0"/>
    <s v="JUSTO AROSEMENA"/>
    <x v="1"/>
  </r>
  <r>
    <n v="89"/>
    <d v="2019-02-19T00:00:00"/>
    <x v="8"/>
    <x v="8"/>
    <x v="1"/>
    <s v="ADMINISTRACION DE SUCURSALES"/>
    <s v="OTROS EGRESOS 18"/>
    <s v="OTROS EGRESOS 1.P.O (OR:89/DES:89 TRN:86 PERF:300086 CAU: 18"/>
    <n v="11.3"/>
    <n v="0"/>
    <s v="JUSTO AROSEMENA"/>
    <x v="1"/>
  </r>
  <r>
    <n v="89"/>
    <d v="2019-03-12T00:00:00"/>
    <x v="9"/>
    <x v="9"/>
    <x v="1"/>
    <s v="ADMINISTRACION DE SUCURSALES"/>
    <s v="OTROS EGRESOS 18"/>
    <s v="OTROS EGRESOS 1.P.O (OR:89/DES:89 TRN:86 PERF:300086 CAU: 18"/>
    <n v="3"/>
    <n v="0"/>
    <s v="JUSTO AROSEMENA"/>
    <x v="1"/>
  </r>
  <r>
    <n v="89"/>
    <d v="2019-03-13T00:00:00"/>
    <x v="9"/>
    <x v="9"/>
    <x v="1"/>
    <s v="ADMINISTRACION DE SUCURSALES"/>
    <s v="OTROS EGRESOS 18"/>
    <s v="OTROS EGRESOS 1.P.O (OR:89/DES:89 TRN:86 PERF:300086 CAU: 18"/>
    <n v="3"/>
    <n v="0"/>
    <s v="JUSTO AROSEMENA"/>
    <x v="1"/>
  </r>
  <r>
    <n v="89"/>
    <d v="2019-03-22T00:00:00"/>
    <x v="9"/>
    <x v="9"/>
    <x v="1"/>
    <s v="ADMINISTRACION DE SUCURSALES"/>
    <s v="CORRRECCION DEL 21/03/2019 POR CAUSA DE REGISTRO DE VIATICO MAL"/>
    <s v="CORRECCION DE REGISTRO DE VIATICO MAL POSTEADO"/>
    <n v="11.3"/>
    <n v="0"/>
    <s v="JUSTO AROSEMENA"/>
    <x v="1"/>
  </r>
  <r>
    <n v="89"/>
    <d v="2019-04-15T00:00:00"/>
    <x v="10"/>
    <x v="10"/>
    <x v="1"/>
    <s v="ADMINISTRACION DE SUCURSALES"/>
    <s v="VIATICOS 2"/>
    <s v="TRANSACCIONES DEL DIA 04/15/2019SPYRAL - GESTION ADMINISTRATIVA"/>
    <n v="5"/>
    <n v="0"/>
    <s v="JUSTO AROSEMENA"/>
    <x v="1"/>
  </r>
  <r>
    <n v="89"/>
    <d v="2019-07-25T00:00:00"/>
    <x v="6"/>
    <x v="6"/>
    <x v="1"/>
    <s v="ADMINISTRACION DE SUCURSALES"/>
    <s v="OTROS EGRESOS 18"/>
    <s v="OTROS EGRESOS 1.P.O (OR:89/DES:89 TRN:86 PERF:300086 CAU: 18"/>
    <n v="11.3"/>
    <n v="0"/>
    <s v="JUSTO AROSEMENA"/>
    <x v="1"/>
  </r>
  <r>
    <n v="91"/>
    <d v="2019-01-19T00:00:00"/>
    <x v="7"/>
    <x v="7"/>
    <x v="1"/>
    <s v="BANCA CORPORATIVA"/>
    <s v="NC VIATICOS"/>
    <s v="TRANSACCIONES DEL DIA 01/19/2019SPYRAL - GESTION ADMINISTRATIVA"/>
    <n v="23.85"/>
    <n v="0"/>
    <s v="NEGOCIOS"/>
    <x v="1"/>
  </r>
  <r>
    <n v="91"/>
    <d v="2019-02-15T00:00:00"/>
    <x v="8"/>
    <x v="8"/>
    <x v="1"/>
    <s v="BANCA CORPORATIVA"/>
    <s v="NC VIATICOS"/>
    <s v="TRANSACCIONES DEL DIA 02/15/2019SPYRAL - GESTION ADMINISTRATIVA"/>
    <n v="23"/>
    <n v="0"/>
    <s v="NEGOCIOS"/>
    <x v="1"/>
  </r>
  <r>
    <n v="91"/>
    <d v="2019-03-22T00:00:00"/>
    <x v="9"/>
    <x v="9"/>
    <x v="1"/>
    <s v="BANCA CORPORATIVA"/>
    <s v="NC VIATICOS"/>
    <s v="TRANSACCIONES DEL DIA 03/22/2019SPYRAL - GESTION ADMINISTRATIVA"/>
    <n v="32.200000000000003"/>
    <n v="0"/>
    <s v="NEGOCIOS"/>
    <x v="1"/>
  </r>
  <r>
    <n v="91"/>
    <d v="2019-03-23T00:00:00"/>
    <x v="9"/>
    <x v="9"/>
    <x v="1"/>
    <s v="BANCA CORPORATIVA"/>
    <s v="VIATICOS 2"/>
    <s v="TRANSACCIONES DEL DIA 03/23/2019SPYRAL - GESTION ADMINISTRATIVA"/>
    <n v="14.95"/>
    <n v="0"/>
    <s v="NEGOCIOS"/>
    <x v="1"/>
  </r>
  <r>
    <n v="91"/>
    <d v="2019-03-27T00:00:00"/>
    <x v="9"/>
    <x v="9"/>
    <x v="1"/>
    <s v="BANCA CORPORATIVA"/>
    <s v="VIATICOS 2"/>
    <s v="TRANSACCIONES DEL DIA 03/27/2019SPYRAL - GESTION ADMINISTRATIVA"/>
    <n v="383.94"/>
    <n v="0"/>
    <s v="NEGOCIOS"/>
    <x v="1"/>
  </r>
  <r>
    <n v="91"/>
    <d v="2019-04-22T00:00:00"/>
    <x v="10"/>
    <x v="10"/>
    <x v="1"/>
    <s v="BANCA CORPORATIVA"/>
    <s v="VIATICOS 2"/>
    <s v="TRANSACCIONES DEL DIA 04/22/2019SPYRAL - GESTION ADMINISTRATIVA"/>
    <n v="7.28"/>
    <n v="0"/>
    <s v="NEGOCIOS"/>
    <x v="1"/>
  </r>
  <r>
    <n v="91"/>
    <d v="2019-05-03T00:00:00"/>
    <x v="11"/>
    <x v="11"/>
    <x v="1"/>
    <s v="BANCA CORPORATIVA"/>
    <s v="NC VIATICOS"/>
    <s v="TRANSACCIONES DEL DIA 05/03/2019SPYRAL - GESTION ADMINISTRATIVA"/>
    <n v="36.799999999999997"/>
    <n v="0"/>
    <s v="NEGOCIOS"/>
    <x v="1"/>
  </r>
  <r>
    <n v="91"/>
    <d v="2019-05-16T00:00:00"/>
    <x v="11"/>
    <x v="11"/>
    <x v="1"/>
    <s v="BANCA CORPORATIVA"/>
    <s v="NC VIATICOS"/>
    <s v="TRANSACCIONES DEL DIA 05/16/2019SPYRAL - GESTION ADMINISTRATIVA"/>
    <n v="0"/>
    <n v="23"/>
    <s v="NEGOCIOS"/>
    <x v="1"/>
  </r>
  <r>
    <n v="91"/>
    <d v="2019-05-17T00:00:00"/>
    <x v="11"/>
    <x v="11"/>
    <x v="1"/>
    <s v="BANCA CORPORATIVA"/>
    <s v="NC VIATICOS"/>
    <s v="TRANSACCIONES DEL DIA 05/17/2019SPYRAL - GESTION ADMINISTRATIVA"/>
    <n v="46"/>
    <n v="0"/>
    <s v="NEGOCIOS"/>
    <x v="1"/>
  </r>
  <r>
    <n v="91"/>
    <d v="2019-06-20T00:00:00"/>
    <x v="2"/>
    <x v="2"/>
    <x v="1"/>
    <s v="BANCA CORPORATIVA"/>
    <s v="NC VIATICOS"/>
    <s v="TRANSACCIONES DEL DIA 06/20/2019SPYRAL - GESTION ADMINISTRATIVA"/>
    <n v="4.5999999999999996"/>
    <n v="0"/>
    <s v="NEGOCIOS"/>
    <x v="1"/>
  </r>
  <r>
    <n v="91"/>
    <d v="2019-07-12T00:00:00"/>
    <x v="6"/>
    <x v="6"/>
    <x v="1"/>
    <s v="BANCA CORPORATIVA"/>
    <s v="NC VIATICOS"/>
    <s v="TRANSACCIONES DEL DIA 07/12/2019SPYRAL - GESTION ADMINISTRATIVA"/>
    <n v="6.9"/>
    <n v="0"/>
    <s v="NEGOCIOS"/>
    <x v="1"/>
  </r>
  <r>
    <n v="91"/>
    <d v="2019-07-18T00:00:00"/>
    <x v="6"/>
    <x v="6"/>
    <x v="1"/>
    <s v="BANCA CORPORATIVA"/>
    <s v="NC VIATICOS"/>
    <s v="TRANSACCIONES DEL DIA 07/18/2019SPYRAL - GESTION ADMINISTRATIVA"/>
    <n v="13.8"/>
    <n v="0"/>
    <s v="NEGOCIOS"/>
    <x v="1"/>
  </r>
  <r>
    <n v="91"/>
    <d v="2019-07-11T00:00:00"/>
    <x v="6"/>
    <x v="6"/>
    <x v="1"/>
    <s v="INTERINOS"/>
    <s v="NC VIATICOS"/>
    <s v="TRANSACCIONES DEL DIA 07/11/2019SPYRAL - GESTION ADMINISTRATIVA"/>
    <n v="93.15"/>
    <n v="0"/>
    <s v="NEGOCIOS"/>
    <x v="1"/>
  </r>
  <r>
    <n v="91"/>
    <d v="2019-06-04T00:00:00"/>
    <x v="2"/>
    <x v="2"/>
    <x v="1"/>
    <s v="CUENTAS CORPORATIVAS"/>
    <s v="VIATICOS 2"/>
    <s v="TRANSACCIONES DEL DIA 06/04/2019SPYRAL - GESTION ADMINISTRATIVA"/>
    <n v="180"/>
    <n v="0"/>
    <s v="NEGOCIOS"/>
    <x v="1"/>
  </r>
  <r>
    <n v="91"/>
    <d v="2019-06-20T00:00:00"/>
    <x v="2"/>
    <x v="2"/>
    <x v="1"/>
    <s v="CUENTAS CORPORATIVAS"/>
    <s v="NC VIATICOS"/>
    <s v="TRANSACCIONES DEL DIA 06/20/2019SPYRAL - GESTION ADMINISTRATIVA"/>
    <n v="4902.58"/>
    <n v="0"/>
    <s v="NEGOCIOS"/>
    <x v="1"/>
  </r>
  <r>
    <n v="91"/>
    <d v="2019-01-19T00:00:00"/>
    <x v="7"/>
    <x v="7"/>
    <x v="1"/>
    <s v="ZONA LIBRE"/>
    <s v="NC VIATICOS"/>
    <s v="TRANSACCIONES DEL DIA 01/19/2019SPYRAL - GESTION ADMINISTRATIVA"/>
    <n v="77.650000000000006"/>
    <n v="0"/>
    <s v="NEGOCIOS"/>
    <x v="1"/>
  </r>
  <r>
    <n v="91"/>
    <d v="2019-02-15T00:00:00"/>
    <x v="8"/>
    <x v="8"/>
    <x v="1"/>
    <s v="ZONA LIBRE"/>
    <s v="NC VIATICOS"/>
    <s v="TRANSACCIONES DEL DIA 02/15/2019SPYRAL - GESTION ADMINISTRATIVA"/>
    <n v="114.25"/>
    <n v="0"/>
    <s v="NEGOCIOS"/>
    <x v="1"/>
  </r>
  <r>
    <n v="91"/>
    <d v="2019-03-14T00:00:00"/>
    <x v="9"/>
    <x v="9"/>
    <x v="1"/>
    <s v="ZONA LIBRE"/>
    <s v="VIATICOS"/>
    <s v="TRANSACCIONES DEL DIA 03/14/2019SPYRAL - GESTION ADMINISTRATIVA"/>
    <n v="4.5999999999999996"/>
    <n v="0"/>
    <s v="NEGOCIOS"/>
    <x v="1"/>
  </r>
  <r>
    <n v="91"/>
    <d v="2019-03-22T00:00:00"/>
    <x v="9"/>
    <x v="9"/>
    <x v="1"/>
    <s v="ZONA LIBRE"/>
    <s v="NC VIATICOS"/>
    <s v="TRANSACCIONES DEL DIA 03/22/2019SPYRAL - GESTION ADMINISTRATIVA"/>
    <n v="102.8"/>
    <n v="0"/>
    <s v="NEGOCIOS"/>
    <x v="1"/>
  </r>
  <r>
    <n v="91"/>
    <d v="2019-04-26T00:00:00"/>
    <x v="10"/>
    <x v="10"/>
    <x v="1"/>
    <s v="ZONA LIBRE"/>
    <s v="NC VIATICOS"/>
    <s v="TRANSACCIONES DEL DIA 04/26/2019SPYRAL - GESTION ADMINISTRATIVA"/>
    <n v="121.75"/>
    <n v="0"/>
    <s v="NEGOCIOS"/>
    <x v="1"/>
  </r>
  <r>
    <n v="91"/>
    <d v="2019-05-16T00:00:00"/>
    <x v="11"/>
    <x v="11"/>
    <x v="1"/>
    <s v="ZONA LIBRE"/>
    <s v="NC VIATICOS"/>
    <s v="TRANSACCIONES DEL DIA 05/16/2019SPYRAL - GESTION ADMINISTRATIVA"/>
    <n v="0"/>
    <n v="92.1"/>
    <s v="NEGOCIOS"/>
    <x v="1"/>
  </r>
  <r>
    <n v="91"/>
    <d v="2019-05-17T00:00:00"/>
    <x v="11"/>
    <x v="11"/>
    <x v="1"/>
    <s v="ZONA LIBRE"/>
    <s v="NC VIATICOS"/>
    <s v="TRANSACCIONES DEL DIA 05/17/2019SPYRAL - GESTION ADMINISTRATIVA"/>
    <n v="184.2"/>
    <n v="0"/>
    <s v="NEGOCIOS"/>
    <x v="1"/>
  </r>
  <r>
    <n v="91"/>
    <d v="2019-06-20T00:00:00"/>
    <x v="2"/>
    <x v="2"/>
    <x v="1"/>
    <s v="ZONA LIBRE"/>
    <s v="NC VIATICOS"/>
    <s v="TRANSACCIONES DEL DIA 06/20/2019SPYRAL - GESTION ADMINISTRATIVA"/>
    <n v="150.44999999999999"/>
    <n v="0"/>
    <s v="NEGOCIOS"/>
    <x v="1"/>
  </r>
  <r>
    <n v="91"/>
    <d v="2019-06-27T00:00:00"/>
    <x v="2"/>
    <x v="2"/>
    <x v="1"/>
    <s v="ZONA LIBRE"/>
    <s v="VIATICOS 2"/>
    <s v="TRANSACCIONES DEL DIA 06/27/2019SPYRAL - GESTION ADMINISTRATIVA"/>
    <n v="32"/>
    <n v="0"/>
    <s v="NEGOCIOS"/>
    <x v="1"/>
  </r>
  <r>
    <n v="91"/>
    <d v="2019-07-12T00:00:00"/>
    <x v="6"/>
    <x v="6"/>
    <x v="1"/>
    <s v="ZONA LIBRE"/>
    <s v="NC VIATICOS"/>
    <s v="TRANSACCIONES DEL DIA 07/12/2019SPYRAL - GESTION ADMINISTRATIVA"/>
    <n v="86.05"/>
    <n v="0"/>
    <s v="NEGOCIOS"/>
    <x v="1"/>
  </r>
  <r>
    <n v="91"/>
    <d v="2019-01-11T00:00:00"/>
    <x v="7"/>
    <x v="7"/>
    <x v="1"/>
    <s v="HIPOTECAS"/>
    <s v="VIATICOS 2"/>
    <s v="TRANSACCIONES DEL DIA 01/11/2019SPYRAL - GESTION ADMINISTRATIVA"/>
    <n v="25"/>
    <n v="0"/>
    <s v="NEGOCIOS"/>
    <x v="1"/>
  </r>
  <r>
    <n v="91"/>
    <d v="2019-01-15T00:00:00"/>
    <x v="7"/>
    <x v="7"/>
    <x v="1"/>
    <s v="HIPOTECAS"/>
    <s v="VIATICOS"/>
    <s v="TRANSACCIONES DEL DIA 01/15/2019SPYRAL - GESTION ADMINISTRATIVA"/>
    <n v="24"/>
    <n v="0"/>
    <s v="NEGOCIOS"/>
    <x v="1"/>
  </r>
  <r>
    <n v="91"/>
    <d v="2019-01-18T00:00:00"/>
    <x v="7"/>
    <x v="7"/>
    <x v="1"/>
    <s v="HIPOTECAS"/>
    <s v="VIATICOS"/>
    <s v="TRANSACCIONES DEL DIA 01/18/2019SPYRAL - GESTION ADMINISTRATIVA"/>
    <n v="20"/>
    <n v="0"/>
    <s v="NEGOCIOS"/>
    <x v="1"/>
  </r>
  <r>
    <n v="91"/>
    <d v="2019-02-08T00:00:00"/>
    <x v="8"/>
    <x v="8"/>
    <x v="1"/>
    <s v="HIPOTECAS"/>
    <s v="VIATICOS"/>
    <s v="TRANSACCIONES DEL DIA 02/08/2019SPYRAL - GESTION ADMINISTRATIVA"/>
    <n v="10"/>
    <n v="0"/>
    <s v="NEGOCIOS"/>
    <x v="1"/>
  </r>
  <r>
    <n v="91"/>
    <d v="2019-02-14T00:00:00"/>
    <x v="8"/>
    <x v="8"/>
    <x v="1"/>
    <s v="HIPOTECAS"/>
    <s v="VIATICOS"/>
    <s v="TRANSACCIONES DEL DIA 02/14/2019SPYRAL - GESTION ADMINISTRATIVA"/>
    <n v="10"/>
    <n v="0"/>
    <s v="NEGOCIOS"/>
    <x v="1"/>
  </r>
  <r>
    <n v="91"/>
    <d v="2019-02-15T00:00:00"/>
    <x v="8"/>
    <x v="8"/>
    <x v="1"/>
    <s v="HIPOTECAS"/>
    <s v="VIATICOS"/>
    <s v="TRANSACCIONES DEL DIA 02/15/2019SPYRAL - GESTION ADMINISTRATIVA"/>
    <n v="73"/>
    <n v="0"/>
    <s v="NEGOCIOS"/>
    <x v="1"/>
  </r>
  <r>
    <n v="91"/>
    <d v="2019-02-19T00:00:00"/>
    <x v="8"/>
    <x v="8"/>
    <x v="1"/>
    <s v="HIPOTECAS"/>
    <s v="VIATICOS 2"/>
    <s v="TRANSACCIONES DEL DIA 02/19/2019SPYRAL - GESTION ADMINISTRATIVA"/>
    <n v="1539.2"/>
    <n v="0"/>
    <s v="NEGOCIOS"/>
    <x v="1"/>
  </r>
  <r>
    <n v="91"/>
    <d v="2019-02-19T00:00:00"/>
    <x v="8"/>
    <x v="8"/>
    <x v="1"/>
    <s v="HIPOTECAS"/>
    <s v="VIATICOS"/>
    <s v="TRANSACCIONES DEL DIA 02/19/2019SPYRAL - GESTION ADMINISTRATIVA"/>
    <n v="64"/>
    <n v="0"/>
    <s v="NEGOCIOS"/>
    <x v="1"/>
  </r>
  <r>
    <n v="91"/>
    <d v="2019-02-20T00:00:00"/>
    <x v="8"/>
    <x v="8"/>
    <x v="1"/>
    <s v="HIPOTECAS"/>
    <s v="VIATICOS 2"/>
    <s v="TRANSACCIONES DEL DIA 02/20/2019SPYRAL - GESTION ADMINISTRATIVA"/>
    <n v="353.6"/>
    <n v="0"/>
    <s v="NEGOCIOS"/>
    <x v="1"/>
  </r>
  <r>
    <n v="91"/>
    <d v="2019-02-20T00:00:00"/>
    <x v="8"/>
    <x v="8"/>
    <x v="1"/>
    <s v="HIPOTECAS"/>
    <s v="VIATICOS"/>
    <s v="TRANSACCIONES DEL DIA 02/20/2019SPYRAL - GESTION ADMINISTRATIVA"/>
    <n v="8"/>
    <n v="0"/>
    <s v="NEGOCIOS"/>
    <x v="1"/>
  </r>
  <r>
    <n v="91"/>
    <d v="2019-02-21T00:00:00"/>
    <x v="8"/>
    <x v="8"/>
    <x v="1"/>
    <s v="HIPOTECAS"/>
    <s v="NC VIATICOS"/>
    <s v="TRANSACCIONES DEL DIA 02/21/2019SPYRAL - GESTION ADMINISTRATIVA"/>
    <n v="0"/>
    <n v="2.4"/>
    <s v="NEGOCIOS"/>
    <x v="1"/>
  </r>
  <r>
    <n v="91"/>
    <d v="2019-02-22T00:00:00"/>
    <x v="8"/>
    <x v="8"/>
    <x v="1"/>
    <s v="HIPOTECAS"/>
    <s v="VIATICOS"/>
    <s v="TRANSACCIONES DEL DIA 02/22/2019SPYRAL - GESTION ADMINISTRATIVA"/>
    <n v="20.8"/>
    <n v="0"/>
    <s v="NEGOCIOS"/>
    <x v="1"/>
  </r>
  <r>
    <n v="91"/>
    <d v="2019-02-25T00:00:00"/>
    <x v="8"/>
    <x v="8"/>
    <x v="1"/>
    <s v="HIPOTECAS"/>
    <s v="VIATICOS"/>
    <s v="TRANSACCIONES DEL DIA 02/25/2019SPYRAL - GESTION ADMINISTRATIVA"/>
    <n v="74.400000000000006"/>
    <n v="0"/>
    <s v="NEGOCIOS"/>
    <x v="1"/>
  </r>
  <r>
    <n v="91"/>
    <d v="2019-03-08T00:00:00"/>
    <x v="9"/>
    <x v="9"/>
    <x v="1"/>
    <s v="HIPOTECAS"/>
    <s v="VIATICOS"/>
    <s v="TRANSACCIONES DEL DIA 03/08/2019SPYRAL - GESTION ADMINISTRATIVA"/>
    <n v="24"/>
    <n v="0"/>
    <s v="NEGOCIOS"/>
    <x v="1"/>
  </r>
  <r>
    <n v="91"/>
    <d v="2019-03-14T00:00:00"/>
    <x v="9"/>
    <x v="9"/>
    <x v="1"/>
    <s v="HIPOTECAS"/>
    <s v="VIATICOS 2"/>
    <s v="TRANSACCIONES DEL DIA 03/14/2019SPYRAL - GESTION ADMINISTRATIVA"/>
    <n v="35"/>
    <n v="0"/>
    <s v="NEGOCIOS"/>
    <x v="1"/>
  </r>
  <r>
    <n v="91"/>
    <d v="2019-03-15T00:00:00"/>
    <x v="9"/>
    <x v="9"/>
    <x v="1"/>
    <s v="HIPOTECAS"/>
    <s v="VIATICOS"/>
    <s v="TRANSACCIONES DEL DIA 03/15/2019SPYRAL - GESTION ADMINISTRATIVA"/>
    <n v="26"/>
    <n v="0"/>
    <s v="NEGOCIOS"/>
    <x v="1"/>
  </r>
  <r>
    <n v="91"/>
    <d v="2019-03-22T00:00:00"/>
    <x v="9"/>
    <x v="9"/>
    <x v="1"/>
    <s v="HIPOTECAS"/>
    <s v="VIATICOS"/>
    <s v="TRANSACCIONES DEL DIA 03/22/2019SPYRAL - GESTION ADMINISTRATIVA"/>
    <n v="30"/>
    <n v="0"/>
    <s v="NEGOCIOS"/>
    <x v="1"/>
  </r>
  <r>
    <n v="91"/>
    <d v="2019-04-05T00:00:00"/>
    <x v="10"/>
    <x v="10"/>
    <x v="1"/>
    <s v="HIPOTECAS"/>
    <s v="VIATICOS 2"/>
    <s v="TRANSACCIONES DEL DIA 04/05/2019SPYRAL - GESTION ADMINISTRATIVA"/>
    <n v="25"/>
    <n v="0"/>
    <s v="NEGOCIOS"/>
    <x v="1"/>
  </r>
  <r>
    <n v="91"/>
    <d v="2019-04-17T00:00:00"/>
    <x v="10"/>
    <x v="10"/>
    <x v="1"/>
    <s v="HIPOTECAS"/>
    <s v="VIATICOS 2"/>
    <s v="TRANSACCIONES DEL DIA 04/17/2019SPYRAL - GESTION ADMINISTRATIVA"/>
    <n v="1451.8"/>
    <n v="0"/>
    <s v="NEGOCIOS"/>
    <x v="1"/>
  </r>
  <r>
    <n v="91"/>
    <d v="2019-04-24T00:00:00"/>
    <x v="10"/>
    <x v="10"/>
    <x v="1"/>
    <s v="HIPOTECAS"/>
    <s v="VIATICOS 2"/>
    <s v="TRANSACCIONES DEL DIA 04/24/2019SPYRAL - GESTION ADMINISTRATIVA"/>
    <n v="56"/>
    <n v="0"/>
    <s v="NEGOCIOS"/>
    <x v="1"/>
  </r>
  <r>
    <n v="91"/>
    <d v="2019-05-14T00:00:00"/>
    <x v="11"/>
    <x v="11"/>
    <x v="1"/>
    <s v="HIPOTECAS"/>
    <s v="VIATICOS 2"/>
    <s v="TRANSACCIONES DEL DIA 05/14/2019SPYRAL - GESTION ADMINISTRATIVA"/>
    <n v="25"/>
    <n v="0"/>
    <s v="NEGOCIOS"/>
    <x v="1"/>
  </r>
  <r>
    <n v="91"/>
    <d v="2019-05-17T00:00:00"/>
    <x v="11"/>
    <x v="11"/>
    <x v="1"/>
    <s v="HIPOTECAS"/>
    <s v="VIATICOS 2"/>
    <s v="TRANSACCIONES DEL DIA 05/17/2019SPYRAL - GESTION ADMINISTRATIVA"/>
    <n v="63.2"/>
    <n v="0"/>
    <s v="NEGOCIOS"/>
    <x v="1"/>
  </r>
  <r>
    <n v="91"/>
    <d v="2019-05-20T00:00:00"/>
    <x v="11"/>
    <x v="11"/>
    <x v="1"/>
    <s v="HIPOTECAS"/>
    <s v="NC VIATICOS"/>
    <s v="TRANSACCIONES DEL DIA 05/20/2019SPYRAL - GESTION ADMINISTRATIVA"/>
    <n v="0"/>
    <n v="9.1999999999999993"/>
    <s v="NEGOCIOS"/>
    <x v="1"/>
  </r>
  <r>
    <n v="91"/>
    <d v="2019-05-24T00:00:00"/>
    <x v="11"/>
    <x v="11"/>
    <x v="1"/>
    <s v="HIPOTECAS"/>
    <s v="VIATICOS 2"/>
    <s v="TRANSACCIONES DEL DIA 05/24/2019SPYRAL - GESTION ADMINISTRATIVA"/>
    <n v="10"/>
    <n v="0"/>
    <s v="NEGOCIOS"/>
    <x v="1"/>
  </r>
  <r>
    <n v="91"/>
    <d v="2019-05-25T00:00:00"/>
    <x v="11"/>
    <x v="11"/>
    <x v="1"/>
    <s v="HIPOTECAS"/>
    <s v="VIATICOS 2"/>
    <s v="TRANSACCIONES DEL DIA 05/25/2019SPYRAL - GESTION ADMINISTRATIVA"/>
    <n v="10"/>
    <n v="0"/>
    <s v="NEGOCIOS"/>
    <x v="1"/>
  </r>
  <r>
    <n v="91"/>
    <d v="2019-05-27T00:00:00"/>
    <x v="11"/>
    <x v="11"/>
    <x v="1"/>
    <s v="HIPOTECAS"/>
    <s v="VIATICOS 2"/>
    <s v="TRANSACCIONES DEL DIA 05/27/2019SPYRAL - GESTION ADMINISTRATIVA"/>
    <n v="24"/>
    <n v="0"/>
    <s v="NEGOCIOS"/>
    <x v="1"/>
  </r>
  <r>
    <n v="91"/>
    <d v="2019-05-30T00:00:00"/>
    <x v="11"/>
    <x v="11"/>
    <x v="1"/>
    <s v="HIPOTECAS"/>
    <s v="VIATICOS"/>
    <s v="TRANSACCIONES DEL DIA 05/30/2019SPYRAL - GESTION ADMINISTRATIVA"/>
    <n v="20"/>
    <n v="0"/>
    <s v="NEGOCIOS"/>
    <x v="1"/>
  </r>
  <r>
    <n v="91"/>
    <d v="2019-06-07T00:00:00"/>
    <x v="2"/>
    <x v="2"/>
    <x v="1"/>
    <s v="HIPOTECAS"/>
    <s v="VIATICOS 2"/>
    <s v="TRANSACCIONES DEL DIA 06/07/2019SPYRAL - GESTION ADMINISTRATIVA"/>
    <n v="24"/>
    <n v="0"/>
    <s v="NEGOCIOS"/>
    <x v="1"/>
  </r>
  <r>
    <n v="91"/>
    <d v="2019-06-08T00:00:00"/>
    <x v="2"/>
    <x v="2"/>
    <x v="1"/>
    <s v="HIPOTECAS"/>
    <s v="VIATICOS 2"/>
    <s v="TRANSACCIONES DEL DIA 06/08/2019SPYRAL - GESTION ADMINISTRATIVA"/>
    <n v="20"/>
    <n v="0"/>
    <s v="NEGOCIOS"/>
    <x v="1"/>
  </r>
  <r>
    <n v="91"/>
    <d v="2019-06-13T00:00:00"/>
    <x v="2"/>
    <x v="2"/>
    <x v="1"/>
    <s v="HIPOTECAS"/>
    <s v="VIATICOS 2"/>
    <s v="TRANSACCIONES DEL DIA 06/13/2019SPYRAL - GESTION ADMINISTRATIVA"/>
    <n v="22.17"/>
    <n v="0"/>
    <s v="NEGOCIOS"/>
    <x v="1"/>
  </r>
  <r>
    <n v="91"/>
    <d v="2019-06-21T00:00:00"/>
    <x v="2"/>
    <x v="2"/>
    <x v="1"/>
    <s v="HIPOTECAS"/>
    <s v="VIATICOS 2"/>
    <s v="TRANSACCIONES DEL DIA 06/21/2019SPYRAL - GESTION ADMINISTRATIVA"/>
    <n v="25"/>
    <n v="0"/>
    <s v="NEGOCIOS"/>
    <x v="1"/>
  </r>
  <r>
    <n v="91"/>
    <d v="2019-06-25T00:00:00"/>
    <x v="2"/>
    <x v="2"/>
    <x v="1"/>
    <s v="HIPOTECAS"/>
    <s v="VIATICOS 2"/>
    <s v="TRANSACCIONES DEL DIA 06/25/2019SPYRAL - GESTION ADMINISTRATIVA"/>
    <n v="205.8"/>
    <n v="0"/>
    <s v="NEGOCIOS"/>
    <x v="1"/>
  </r>
  <r>
    <n v="91"/>
    <d v="2019-06-27T00:00:00"/>
    <x v="2"/>
    <x v="2"/>
    <x v="1"/>
    <s v="HIPOTECAS"/>
    <s v="VIATICOS 2"/>
    <s v="TRANSACCIONES DEL DIA 06/27/2019SPYRAL - GESTION ADMINISTRATIVA"/>
    <n v="25"/>
    <n v="0"/>
    <s v="NEGOCIOS"/>
    <x v="1"/>
  </r>
  <r>
    <n v="91"/>
    <d v="2019-07-05T00:00:00"/>
    <x v="6"/>
    <x v="6"/>
    <x v="1"/>
    <s v="HIPOTECAS"/>
    <s v="VIATICOS 2"/>
    <s v="TRANSACCIONES DEL DIA 07/05/2019SPYRAL - GESTION ADMINISTRATIVA"/>
    <n v="10"/>
    <n v="0"/>
    <s v="NEGOCIOS"/>
    <x v="1"/>
  </r>
  <r>
    <n v="91"/>
    <d v="2019-07-08T00:00:00"/>
    <x v="6"/>
    <x v="6"/>
    <x v="1"/>
    <s v="HIPOTECAS"/>
    <s v="VIATICOS 2"/>
    <s v="TRANSACCIONES DEL DIA 07/08/2019SPYRAL - GESTION ADMINISTRATIVA"/>
    <n v="20"/>
    <n v="0"/>
    <s v="NEGOCIOS"/>
    <x v="1"/>
  </r>
  <r>
    <n v="91"/>
    <d v="2019-07-12T00:00:00"/>
    <x v="6"/>
    <x v="6"/>
    <x v="1"/>
    <s v="HIPOTECAS"/>
    <s v="VIATICOS 2"/>
    <s v="TRANSACCIONES DEL DIA 07/12/2019SPYRAL - GESTION ADMINISTRATIVA"/>
    <n v="25"/>
    <n v="0"/>
    <s v="NEGOCIOS"/>
    <x v="1"/>
  </r>
  <r>
    <n v="91"/>
    <d v="2019-07-30T00:00:00"/>
    <x v="6"/>
    <x v="6"/>
    <x v="1"/>
    <s v="HIPOTECAS"/>
    <s v="VIATICOS 2"/>
    <s v="TRANSACCIONES DEL DIA 07/30/2019SPYRAL - GESTION ADMINISTRATIVA"/>
    <n v="50"/>
    <n v="0"/>
    <s v="NEGOCIOS"/>
    <x v="1"/>
  </r>
  <r>
    <n v="91"/>
    <d v="2019-02-01T00:00:00"/>
    <x v="8"/>
    <x v="8"/>
    <x v="1"/>
    <s v="CANALES EXTERNOS HIP"/>
    <s v="VIATICOS"/>
    <s v="TRANSACCIONES DEL DIA 02/01/2019SPYRAL - GESTION ADMINISTRATIVA"/>
    <n v="5"/>
    <n v="0"/>
    <s v="NEGOCIOS"/>
    <x v="1"/>
  </r>
  <r>
    <n v="91"/>
    <d v="2019-01-04T00:00:00"/>
    <x v="7"/>
    <x v="7"/>
    <x v="1"/>
    <s v="GESTION HIPOTECARIA"/>
    <s v="VIATICOS"/>
    <s v="TRANSACCIONES DEL DIA 01/04/2019SPYRAL - GESTION ADMINISTRATIVA"/>
    <n v="24"/>
    <n v="0"/>
    <s v="NEGOCIOS"/>
    <x v="1"/>
  </r>
  <r>
    <n v="91"/>
    <d v="2019-01-18T00:00:00"/>
    <x v="7"/>
    <x v="7"/>
    <x v="1"/>
    <s v="GESTION HIPOTECARIA"/>
    <s v="VIATICOS"/>
    <s v="TRANSACCIONES DEL DIA 01/18/2019SPYRAL - GESTION ADMINISTRATIVA"/>
    <n v="12"/>
    <n v="0"/>
    <s v="NEGOCIOS"/>
    <x v="1"/>
  </r>
  <r>
    <n v="91"/>
    <d v="2019-02-08T00:00:00"/>
    <x v="8"/>
    <x v="8"/>
    <x v="1"/>
    <s v="GESTION HIPOTECARIA"/>
    <s v="VIATICOS"/>
    <s v="TRANSACCIONES DEL DIA 02/08/2019SPYRAL - GESTION ADMINISTRATIVA"/>
    <n v="8"/>
    <n v="0"/>
    <s v="NEGOCIOS"/>
    <x v="1"/>
  </r>
  <r>
    <n v="91"/>
    <d v="2019-02-12T00:00:00"/>
    <x v="8"/>
    <x v="8"/>
    <x v="1"/>
    <s v="GESTION HIPOTECARIA"/>
    <s v="VIATICOS"/>
    <s v="TRANSACCIONES DEL DIA 02/12/2019SPYRAL - GESTION ADMINISTRATIVA"/>
    <n v="24"/>
    <n v="0"/>
    <s v="NEGOCIOS"/>
    <x v="1"/>
  </r>
  <r>
    <n v="91"/>
    <d v="2019-02-20T00:00:00"/>
    <x v="8"/>
    <x v="8"/>
    <x v="1"/>
    <s v="GESTION HIPOTECARIA"/>
    <s v="VIATICOS"/>
    <s v="TRANSACCIONES DEL DIA 02/20/2019SPYRAL - GESTION ADMINISTRATIVA"/>
    <n v="4.8"/>
    <n v="0"/>
    <s v="NEGOCIOS"/>
    <x v="1"/>
  </r>
  <r>
    <n v="91"/>
    <d v="2019-03-28T00:00:00"/>
    <x v="9"/>
    <x v="9"/>
    <x v="1"/>
    <s v="GESTION HIPOTECARIA"/>
    <s v="VIATICOS 2"/>
    <s v="TRANSACCIONES DEL DIA 03/28/2019SPYRAL - GESTION ADMINISTRATIVA"/>
    <n v="11"/>
    <n v="0"/>
    <s v="NEGOCIOS"/>
    <x v="1"/>
  </r>
  <r>
    <n v="91"/>
    <d v="2019-04-12T00:00:00"/>
    <x v="10"/>
    <x v="10"/>
    <x v="1"/>
    <s v="GESTION HIPOTECARIA"/>
    <s v="VIATICOS 2"/>
    <s v="TRANSACCIONES DEL DIA 04/12/2019SPYRAL - GESTION ADMINISTRATIVA"/>
    <n v="9.6"/>
    <n v="0"/>
    <s v="NEGOCIOS"/>
    <x v="1"/>
  </r>
  <r>
    <n v="91"/>
    <d v="2019-05-09T00:00:00"/>
    <x v="11"/>
    <x v="11"/>
    <x v="1"/>
    <s v="GESTION HIPOTECARIA"/>
    <s v="NC VIATICOS"/>
    <s v="TRANSACCIONES DEL DIA 05/09/2019SPYRAL - GESTION ADMINISTRATIVA"/>
    <n v="28.95"/>
    <n v="0"/>
    <s v="NEGOCIOS"/>
    <x v="1"/>
  </r>
  <r>
    <n v="91"/>
    <d v="2019-05-17T00:00:00"/>
    <x v="11"/>
    <x v="11"/>
    <x v="1"/>
    <s v="GESTION HIPOTECARIA"/>
    <s v="VIATICOS 2"/>
    <s v="TRANSACCIONES DEL DIA 05/17/2019SPYRAL - GESTION ADMINISTRATIVA"/>
    <n v="24"/>
    <n v="0"/>
    <s v="NEGOCIOS"/>
    <x v="1"/>
  </r>
  <r>
    <n v="91"/>
    <d v="2019-05-24T00:00:00"/>
    <x v="11"/>
    <x v="11"/>
    <x v="1"/>
    <s v="GESTION HIPOTECARIA"/>
    <s v="VIATICOS 2"/>
    <s v="TRANSACCIONES DEL DIA 05/24/2019SPYRAL - GESTION ADMINISTRATIVA"/>
    <n v="796.6"/>
    <n v="0"/>
    <s v="NEGOCIOS"/>
    <x v="1"/>
  </r>
  <r>
    <n v="91"/>
    <d v="2019-06-07T00:00:00"/>
    <x v="2"/>
    <x v="2"/>
    <x v="1"/>
    <s v="GESTION HIPOTECARIA"/>
    <s v="VIATICOS 2"/>
    <s v="TRANSACCIONES DEL DIA 06/07/2019SPYRAL - GESTION ADMINISTRATIVA"/>
    <n v="9.43"/>
    <n v="0"/>
    <s v="NEGOCIOS"/>
    <x v="1"/>
  </r>
  <r>
    <n v="91"/>
    <d v="2019-06-21T00:00:00"/>
    <x v="2"/>
    <x v="2"/>
    <x v="1"/>
    <s v="GESTION HIPOTECARIA"/>
    <s v="VIATICOS 2"/>
    <s v="TRANSACCIONES DEL DIA 06/21/2019SPYRAL - GESTION ADMINISTRATIVA"/>
    <n v="412.62"/>
    <n v="0"/>
    <s v="NEGOCIOS"/>
    <x v="1"/>
  </r>
  <r>
    <n v="91"/>
    <d v="2019-07-11T00:00:00"/>
    <x v="6"/>
    <x v="6"/>
    <x v="1"/>
    <s v="GESTION HIPOTECARIA"/>
    <s v="NC VIATICOS"/>
    <s v="TRANSACCIONES DEL DIA 07/11/2019SPYRAL - GESTION ADMINISTRATIVA"/>
    <n v="10"/>
    <n v="0"/>
    <s v="NEGOCIOS"/>
    <x v="1"/>
  </r>
  <r>
    <n v="91"/>
    <d v="2019-07-12T00:00:00"/>
    <x v="6"/>
    <x v="6"/>
    <x v="1"/>
    <s v="GESTION HIPOTECARIA"/>
    <s v="NC VIATICOS"/>
    <s v="TRANSACCIONES DEL DIA 07/12/2019SPYRAL - GESTION ADMINISTRATIVA"/>
    <n v="20.67"/>
    <n v="0"/>
    <s v="NEGOCIOS"/>
    <x v="1"/>
  </r>
  <r>
    <n v="91"/>
    <d v="2019-01-02T00:00:00"/>
    <x v="7"/>
    <x v="7"/>
    <x v="1"/>
    <s v="BANCA DE CONSUMO"/>
    <s v="VIATICOS"/>
    <s v="TRANSACCIONES DEL DIA 01/02/2019SPYRAL - GESTION ADMINISTRATIVA"/>
    <n v="190"/>
    <n v="0"/>
    <s v="NEGOCIOS"/>
    <x v="1"/>
  </r>
  <r>
    <n v="91"/>
    <d v="2019-01-08T00:00:00"/>
    <x v="7"/>
    <x v="7"/>
    <x v="1"/>
    <s v="BANCA DE CONSUMO"/>
    <s v="VIATICOS"/>
    <s v="TRANSACCIONES DEL DIA 01/08/2019SPYRAL - GESTION ADMINISTRATIVA"/>
    <n v="220"/>
    <n v="0"/>
    <s v="NEGOCIOS"/>
    <x v="1"/>
  </r>
  <r>
    <n v="91"/>
    <d v="2019-02-04T00:00:00"/>
    <x v="8"/>
    <x v="8"/>
    <x v="1"/>
    <s v="BANCA DE CONSUMO"/>
    <s v="VIATICOS 2"/>
    <s v="TRANSACCIONES DEL DIA 02/04/2019SPYRAL - GESTION ADMINISTRATIVA"/>
    <n v="303.89999999999998"/>
    <n v="0"/>
    <s v="NEGOCIOS"/>
    <x v="1"/>
  </r>
  <r>
    <n v="91"/>
    <d v="2019-03-09T00:00:00"/>
    <x v="9"/>
    <x v="9"/>
    <x v="1"/>
    <s v="BANCA DE CONSUMO"/>
    <s v="NC VIATICOS"/>
    <s v="TRANSACCIONES DEL DIA 03/09/2019SPYRAL - GESTION ADMINISTRATIVA"/>
    <n v="796.5"/>
    <n v="0"/>
    <s v="NEGOCIOS"/>
    <x v="1"/>
  </r>
  <r>
    <n v="91"/>
    <d v="2019-03-12T00:00:00"/>
    <x v="9"/>
    <x v="9"/>
    <x v="1"/>
    <s v="BANCA DE CONSUMO"/>
    <s v="VIATICOS"/>
    <s v="TRANSACCIONES DEL DIA 03/12/2019SPYRAL - GESTION ADMINISTRATIVA"/>
    <n v="382.02"/>
    <n v="0"/>
    <s v="NEGOCIOS"/>
    <x v="1"/>
  </r>
  <r>
    <n v="91"/>
    <d v="2019-03-20T00:00:00"/>
    <x v="9"/>
    <x v="9"/>
    <x v="1"/>
    <s v="BANCA DE CONSUMO"/>
    <s v="VIATICOS 2"/>
    <s v="TRANSACCIONES DEL DIA 03/20/2019SPYRAL - GESTION ADMINISTRATIVA"/>
    <n v="120.6"/>
    <n v="0"/>
    <s v="NEGOCIOS"/>
    <x v="1"/>
  </r>
  <r>
    <n v="91"/>
    <d v="2019-03-26T00:00:00"/>
    <x v="9"/>
    <x v="9"/>
    <x v="1"/>
    <s v="BANCA DE CONSUMO"/>
    <s v="VIATICOS 2"/>
    <s v="TRANSACCIONES DEL DIA 03/26/2019SPYRAL - GESTION ADMINISTRATIVA"/>
    <n v="675.9"/>
    <n v="0"/>
    <s v="NEGOCIOS"/>
    <x v="1"/>
  </r>
  <r>
    <n v="91"/>
    <d v="2019-03-27T00:00:00"/>
    <x v="9"/>
    <x v="9"/>
    <x v="1"/>
    <s v="BANCA DE CONSUMO"/>
    <s v="VIATICOS"/>
    <s v="TRANSACCIONES DEL DIA 03/27/2019SPYRAL - GESTION ADMINISTRATIVA"/>
    <n v="140.46"/>
    <n v="0"/>
    <s v="NEGOCIOS"/>
    <x v="1"/>
  </r>
  <r>
    <n v="91"/>
    <d v="2019-04-22T00:00:00"/>
    <x v="10"/>
    <x v="10"/>
    <x v="1"/>
    <s v="BANCA DE CONSUMO"/>
    <s v="VIATICOS 2"/>
    <s v="TRANSACCIONES DEL DIA 04/22/2019SPYRAL - GESTION ADMINISTRATIVA"/>
    <n v="40.4"/>
    <n v="0"/>
    <s v="NEGOCIOS"/>
    <x v="1"/>
  </r>
  <r>
    <n v="91"/>
    <d v="2019-04-24T00:00:00"/>
    <x v="10"/>
    <x v="10"/>
    <x v="1"/>
    <s v="BANCA DE CONSUMO"/>
    <s v="VIATICOS"/>
    <s v="TRANSACCIONES DEL DIA 04/24/2019SPYRAL - GESTION ADMINISTRATIVA"/>
    <n v="139.03"/>
    <n v="0"/>
    <s v="NEGOCIOS"/>
    <x v="1"/>
  </r>
  <r>
    <n v="91"/>
    <d v="2019-06-10T00:00:00"/>
    <x v="2"/>
    <x v="2"/>
    <x v="1"/>
    <s v="BANCA DE CONSUMO"/>
    <s v="NC VIATICOS"/>
    <s v="TRANSACCIONES DEL DIA 06/10/2019SPYRAL - GESTION ADMINISTRATIVA"/>
    <n v="2549.17"/>
    <n v="0"/>
    <s v="NEGOCIOS"/>
    <x v="1"/>
  </r>
  <r>
    <n v="91"/>
    <d v="2019-06-11T00:00:00"/>
    <x v="2"/>
    <x v="2"/>
    <x v="1"/>
    <s v="BANCA DE CONSUMO"/>
    <s v="VIATICOS 2"/>
    <s v="TRANSACCIONES DEL DIA 06/11/2019SPYRAL - GESTION ADMINISTRATIVA"/>
    <n v="382.02"/>
    <n v="0"/>
    <s v="NEGOCIOS"/>
    <x v="1"/>
  </r>
  <r>
    <n v="91"/>
    <d v="2019-06-26T00:00:00"/>
    <x v="2"/>
    <x v="2"/>
    <x v="1"/>
    <s v="BANCA DE CONSUMO"/>
    <s v="VIATICOS 2"/>
    <s v="TRANSACCIONES DEL DIA 06/26/2019SPYRAL - GESTION ADMINISTRATIVA"/>
    <n v="2322.9"/>
    <n v="0"/>
    <s v="NEGOCIOS"/>
    <x v="1"/>
  </r>
  <r>
    <n v="91"/>
    <d v="2019-06-27T00:00:00"/>
    <x v="2"/>
    <x v="2"/>
    <x v="1"/>
    <s v="BANCA DE CONSUMO"/>
    <s v="VIATICOS 2"/>
    <s v="TRANSACCIONES DEL DIA 06/27/2019SPYRAL - GESTION ADMINISTRATIVA"/>
    <n v="719.83"/>
    <n v="0"/>
    <s v="NEGOCIOS"/>
    <x v="1"/>
  </r>
  <r>
    <n v="91"/>
    <d v="2019-06-28T00:00:00"/>
    <x v="2"/>
    <x v="2"/>
    <x v="1"/>
    <s v="BANCA DE CONSUMO"/>
    <s v="NC VIATICOS"/>
    <s v="TRANSACCIONES DEL DIA 06/28/2019SPYRAL - GESTION ADMINISTRATIVA"/>
    <n v="0"/>
    <n v="382.02"/>
    <s v="NEGOCIOS"/>
    <x v="1"/>
  </r>
  <r>
    <n v="91"/>
    <d v="2019-07-03T00:00:00"/>
    <x v="6"/>
    <x v="6"/>
    <x v="1"/>
    <s v="BANCA DE CONSUMO"/>
    <s v="NC VIATICOS"/>
    <s v="TRANSACCIONES DEL DIA 07/03/2019SPYRAL - GESTION ADMINISTRATIVA"/>
    <n v="1578.84"/>
    <n v="0"/>
    <s v="NEGOCIOS"/>
    <x v="1"/>
  </r>
  <r>
    <n v="91"/>
    <d v="2019-01-03T00:00:00"/>
    <x v="7"/>
    <x v="7"/>
    <x v="1"/>
    <s v="CANALES DE DISTRIBUCION"/>
    <s v="VIATICOS 2"/>
    <s v="TRANSACCIONES DEL DIA 01/03/2019SPYRAL - GESTION ADMINISTRATIVA"/>
    <n v="150"/>
    <n v="0"/>
    <s v="NEGOCIOS"/>
    <x v="1"/>
  </r>
  <r>
    <n v="91"/>
    <d v="2019-01-11T00:00:00"/>
    <x v="7"/>
    <x v="7"/>
    <x v="1"/>
    <s v="CANALES DE DISTRIBUCION"/>
    <s v="VIATICOS"/>
    <s v="TRANSACCIONES DEL DIA 01/11/2019SPYRAL - GESTION ADMINISTRATIVA"/>
    <n v="29.4"/>
    <n v="0"/>
    <s v="NEGOCIOS"/>
    <x v="1"/>
  </r>
  <r>
    <n v="91"/>
    <d v="2019-01-17T00:00:00"/>
    <x v="7"/>
    <x v="7"/>
    <x v="1"/>
    <s v="CANALES DE DISTRIBUCION"/>
    <s v="VIATICOS"/>
    <s v="TRANSACCIONES DEL DIA 01/17/2019SPYRAL - GESTION ADMINISTRATIVA"/>
    <n v="16"/>
    <n v="0"/>
    <s v="NEGOCIOS"/>
    <x v="1"/>
  </r>
  <r>
    <n v="91"/>
    <d v="2019-01-22T00:00:00"/>
    <x v="7"/>
    <x v="7"/>
    <x v="1"/>
    <s v="CANALES DE DISTRIBUCION"/>
    <s v="VIATICOS"/>
    <s v="TRANSACCIONES DEL DIA 01/22/2019SPYRAL - GESTION ADMINISTRATIVA"/>
    <n v="85"/>
    <n v="0"/>
    <s v="NEGOCIOS"/>
    <x v="1"/>
  </r>
  <r>
    <n v="91"/>
    <d v="2019-02-04T00:00:00"/>
    <x v="8"/>
    <x v="8"/>
    <x v="1"/>
    <s v="CANALES DE DISTRIBUCION"/>
    <s v="VIATICOS 2"/>
    <s v="TRANSACCIONES DEL DIA 02/04/2019SPYRAL - GESTION ADMINISTRATIVA"/>
    <n v="150"/>
    <n v="0"/>
    <s v="NEGOCIOS"/>
    <x v="1"/>
  </r>
  <r>
    <n v="91"/>
    <d v="2019-02-11T00:00:00"/>
    <x v="8"/>
    <x v="8"/>
    <x v="1"/>
    <s v="CANALES DE DISTRIBUCION"/>
    <s v="VIATICOS 2"/>
    <s v="TRANSACCIONES DEL DIA 02/11/2019SPYRAL - GESTION ADMINISTRATIVA"/>
    <n v="1050.5999999999999"/>
    <n v="0"/>
    <s v="NEGOCIOS"/>
    <x v="1"/>
  </r>
  <r>
    <n v="91"/>
    <d v="2019-02-19T00:00:00"/>
    <x v="8"/>
    <x v="8"/>
    <x v="1"/>
    <s v="CANALES DE DISTRIBUCION"/>
    <s v="NC VIATICOS"/>
    <s v="TRANSACCIONES DEL DIA 02/19/2019SPYRAL - GESTION ADMINISTRATIVA"/>
    <n v="39.9"/>
    <n v="0"/>
    <s v="NEGOCIOS"/>
    <x v="1"/>
  </r>
  <r>
    <n v="91"/>
    <d v="2019-02-20T00:00:00"/>
    <x v="8"/>
    <x v="8"/>
    <x v="1"/>
    <s v="CANALES DE DISTRIBUCION"/>
    <s v="VIATICOS"/>
    <s v="TRANSACCIONES DEL DIA 02/20/2019SPYRAL - GESTION ADMINISTRATIVA"/>
    <n v="21"/>
    <n v="0"/>
    <s v="NEGOCIOS"/>
    <x v="1"/>
  </r>
  <r>
    <n v="91"/>
    <d v="2019-02-22T00:00:00"/>
    <x v="8"/>
    <x v="8"/>
    <x v="1"/>
    <s v="CANALES DE DISTRIBUCION"/>
    <s v="VIATICOS 2"/>
    <s v="TRANSACCIONES DEL DIA 02/22/2019SPYRAL - GESTION ADMINISTRATIVA"/>
    <n v="1026.1199999999999"/>
    <n v="0"/>
    <s v="NEGOCIOS"/>
    <x v="1"/>
  </r>
  <r>
    <n v="91"/>
    <d v="2019-02-26T00:00:00"/>
    <x v="8"/>
    <x v="8"/>
    <x v="1"/>
    <s v="CANALES DE DISTRIBUCION"/>
    <s v="VIATICOS"/>
    <s v="TRANSACCIONES DEL DIA 02/26/2019SPYRAL - GESTION ADMINISTRATIVA"/>
    <n v="366.01"/>
    <n v="0"/>
    <s v="NEGOCIOS"/>
    <x v="1"/>
  </r>
  <r>
    <n v="91"/>
    <d v="2019-02-26T00:00:00"/>
    <x v="8"/>
    <x v="8"/>
    <x v="1"/>
    <s v="CANALES DE DISTRIBUCION"/>
    <s v="NC VIATICOS"/>
    <s v="TRANSACCIONES DEL DIA 02/26/2019SPYRAL - GESTION ADMINISTRATIVA"/>
    <n v="56.9"/>
    <n v="0"/>
    <s v="NEGOCIOS"/>
    <x v="1"/>
  </r>
  <r>
    <n v="91"/>
    <d v="2019-03-01T00:00:00"/>
    <x v="9"/>
    <x v="9"/>
    <x v="1"/>
    <s v="CANALES DE DISTRIBUCION"/>
    <s v="VIATICOS 2"/>
    <s v="TRANSACCIONES DEL DIA 03/01/2019SPYRAL - GESTION ADMINISTRATIVA"/>
    <n v="150"/>
    <n v="0"/>
    <s v="NEGOCIOS"/>
    <x v="1"/>
  </r>
  <r>
    <n v="91"/>
    <d v="2019-03-07T00:00:00"/>
    <x v="9"/>
    <x v="9"/>
    <x v="1"/>
    <s v="CANALES DE DISTRIBUCION"/>
    <s v="VIATICOS"/>
    <s v="TRANSACCIONES DEL DIA 03/07/2019SPYRAL - GESTION ADMINISTRATIVA"/>
    <n v="195.57"/>
    <n v="0"/>
    <s v="NEGOCIOS"/>
    <x v="1"/>
  </r>
  <r>
    <n v="91"/>
    <d v="2019-03-15T00:00:00"/>
    <x v="9"/>
    <x v="9"/>
    <x v="1"/>
    <s v="CANALES DE DISTRIBUCION"/>
    <s v="VIATICOS"/>
    <s v="TRANSACCIONES DEL DIA 03/15/2019SPYRAL - GESTION ADMINISTRATIVA"/>
    <n v="132"/>
    <n v="0"/>
    <s v="NEGOCIOS"/>
    <x v="1"/>
  </r>
  <r>
    <n v="91"/>
    <d v="2019-03-16T00:00:00"/>
    <x v="9"/>
    <x v="9"/>
    <x v="1"/>
    <s v="CANALES DE DISTRIBUCION"/>
    <s v="VIATICOS"/>
    <s v="TRANSACCIONES DEL DIA 03/16/2019SPYRAL - GESTION ADMINISTRATIVA"/>
    <n v="136"/>
    <n v="0"/>
    <s v="NEGOCIOS"/>
    <x v="1"/>
  </r>
  <r>
    <n v="91"/>
    <d v="2019-03-20T00:00:00"/>
    <x v="9"/>
    <x v="9"/>
    <x v="1"/>
    <s v="CANALES DE DISTRIBUCION"/>
    <s v="VIATICOS 2"/>
    <s v="TRANSACCIONES DEL DIA 03/20/2019SPYRAL - GESTION ADMINISTRATIVA"/>
    <n v="293.3"/>
    <n v="0"/>
    <s v="NEGOCIOS"/>
    <x v="1"/>
  </r>
  <r>
    <n v="91"/>
    <d v="2019-03-26T00:00:00"/>
    <x v="9"/>
    <x v="9"/>
    <x v="1"/>
    <s v="CANALES DE DISTRIBUCION"/>
    <s v="VIATICOS 2"/>
    <s v="TRANSACCIONES DEL DIA 03/26/2019SPYRAL - GESTION ADMINISTRATIVA"/>
    <n v="90.01"/>
    <n v="0"/>
    <s v="NEGOCIOS"/>
    <x v="1"/>
  </r>
  <r>
    <n v="91"/>
    <d v="2019-03-26T00:00:00"/>
    <x v="9"/>
    <x v="9"/>
    <x v="1"/>
    <s v="CANALES DE DISTRIBUCION"/>
    <s v="NC VIATICOS"/>
    <s v="TRANSACCIONES DEL DIA 03/26/2019SPYRAL - GESTION ADMINISTRATIVA"/>
    <n v="235.9"/>
    <n v="0"/>
    <s v="NEGOCIOS"/>
    <x v="1"/>
  </r>
  <r>
    <n v="91"/>
    <d v="2019-03-27T00:00:00"/>
    <x v="9"/>
    <x v="9"/>
    <x v="1"/>
    <s v="CANALES DE DISTRIBUCION"/>
    <s v="VIATICOS 2"/>
    <s v="TRANSACCIONES DEL DIA 03/27/2019SPYRAL - GESTION ADMINISTRATIVA"/>
    <n v="1083.51"/>
    <n v="0"/>
    <s v="NEGOCIOS"/>
    <x v="1"/>
  </r>
  <r>
    <n v="91"/>
    <d v="2019-03-27T00:00:00"/>
    <x v="9"/>
    <x v="9"/>
    <x v="1"/>
    <s v="CANALES DE DISTRIBUCION"/>
    <s v="VIATICOS"/>
    <s v="TRANSACCIONES DEL DIA 03/27/2019SPYRAL - GESTION ADMINISTRATIVA"/>
    <n v="70.23"/>
    <n v="0"/>
    <s v="NEGOCIOS"/>
    <x v="1"/>
  </r>
  <r>
    <n v="91"/>
    <d v="2019-03-29T00:00:00"/>
    <x v="9"/>
    <x v="9"/>
    <x v="1"/>
    <s v="CANALES DE DISTRIBUCION"/>
    <s v="VIATICOS 2"/>
    <s v="TRANSACCIONES DEL DIA 03/29/2019SPYRAL - GESTION ADMINISTRATIVA"/>
    <n v="107"/>
    <n v="0"/>
    <s v="NEGOCIOS"/>
    <x v="1"/>
  </r>
  <r>
    <n v="91"/>
    <d v="2019-04-02T00:00:00"/>
    <x v="10"/>
    <x v="10"/>
    <x v="1"/>
    <s v="CANALES DE DISTRIBUCION"/>
    <s v="VIATICOS 2"/>
    <s v="TRANSACCIONES DEL DIA 04/02/2019SPYRAL - GESTION ADMINISTRATIVA"/>
    <n v="150"/>
    <n v="0"/>
    <s v="NEGOCIOS"/>
    <x v="1"/>
  </r>
  <r>
    <n v="91"/>
    <d v="2019-04-05T00:00:00"/>
    <x v="10"/>
    <x v="10"/>
    <x v="1"/>
    <s v="CANALES DE DISTRIBUCION"/>
    <s v="NC VIATICOS"/>
    <s v="TRANSACCIONES DEL DIA 04/05/2019SPYRAL - GESTION ADMINISTRATIVA"/>
    <n v="22"/>
    <n v="0"/>
    <s v="NEGOCIOS"/>
    <x v="1"/>
  </r>
  <r>
    <n v="91"/>
    <d v="2019-04-06T00:00:00"/>
    <x v="10"/>
    <x v="10"/>
    <x v="1"/>
    <s v="CANALES DE DISTRIBUCION"/>
    <s v="VIATICOS 2"/>
    <s v="TRANSACCIONES DEL DIA 04/06/2019SPYRAL - GESTION ADMINISTRATIVA"/>
    <n v="19.399999999999999"/>
    <n v="0"/>
    <s v="NEGOCIOS"/>
    <x v="1"/>
  </r>
  <r>
    <n v="91"/>
    <d v="2019-04-08T00:00:00"/>
    <x v="10"/>
    <x v="10"/>
    <x v="1"/>
    <s v="CANALES DE DISTRIBUCION"/>
    <s v="VIATICOS"/>
    <s v="TRANSACCIONES DEL DIA 04/08/2019SPYRAL - GESTION ADMINISTRATIVA"/>
    <n v="919"/>
    <n v="0"/>
    <s v="NEGOCIOS"/>
    <x v="1"/>
  </r>
  <r>
    <n v="91"/>
    <d v="2019-04-22T00:00:00"/>
    <x v="10"/>
    <x v="10"/>
    <x v="1"/>
    <s v="CANALES DE DISTRIBUCION"/>
    <s v="VIATICOS 2"/>
    <s v="TRANSACCIONES DEL DIA 04/22/2019SPYRAL - GESTION ADMINISTRATIVA"/>
    <n v="1322.7"/>
    <n v="0"/>
    <s v="NEGOCIOS"/>
    <x v="1"/>
  </r>
  <r>
    <n v="91"/>
    <d v="2019-04-26T00:00:00"/>
    <x v="10"/>
    <x v="10"/>
    <x v="1"/>
    <s v="CANALES DE DISTRIBUCION"/>
    <s v="VIATICOS 2"/>
    <s v="TRANSACCIONES DEL DIA 04/26/2019SPYRAL - GESTION ADMINISTRATIVA"/>
    <n v="88"/>
    <n v="0"/>
    <s v="NEGOCIOS"/>
    <x v="1"/>
  </r>
  <r>
    <n v="91"/>
    <d v="2019-05-02T00:00:00"/>
    <x v="11"/>
    <x v="11"/>
    <x v="1"/>
    <s v="CANALES DE DISTRIBUCION"/>
    <s v="VIATICOS 2"/>
    <s v="TRANSACCIONES DEL DIA 05/02/2019SPYRAL - GESTION ADMINISTRATIVA"/>
    <n v="30.26"/>
    <n v="0"/>
    <s v="NEGOCIOS"/>
    <x v="1"/>
  </r>
  <r>
    <n v="91"/>
    <d v="2019-05-03T00:00:00"/>
    <x v="11"/>
    <x v="11"/>
    <x v="1"/>
    <s v="CANALES DE DISTRIBUCION"/>
    <s v="VIATICOS 2"/>
    <s v="TRANSACCIONES DEL DIA 05/03/2019SPYRAL - GESTION ADMINISTRATIVA"/>
    <n v="235"/>
    <n v="0"/>
    <s v="NEGOCIOS"/>
    <x v="1"/>
  </r>
  <r>
    <n v="91"/>
    <d v="2019-05-17T00:00:00"/>
    <x v="11"/>
    <x v="11"/>
    <x v="1"/>
    <s v="CANALES DE DISTRIBUCION"/>
    <s v="VIATICOS 2"/>
    <s v="TRANSACCIONES DEL DIA 05/17/2019SPYRAL - GESTION ADMINISTRATIVA"/>
    <n v="24"/>
    <n v="0"/>
    <s v="NEGOCIOS"/>
    <x v="1"/>
  </r>
  <r>
    <n v="91"/>
    <d v="2019-05-24T00:00:00"/>
    <x v="11"/>
    <x v="11"/>
    <x v="1"/>
    <s v="CANALES DE DISTRIBUCION"/>
    <s v="VIATICOS 2"/>
    <s v="TRANSACCIONES DEL DIA 05/24/2019SPYRAL - GESTION ADMINISTRATIVA"/>
    <n v="167.3"/>
    <n v="0"/>
    <s v="NEGOCIOS"/>
    <x v="1"/>
  </r>
  <r>
    <n v="91"/>
    <d v="2019-05-27T00:00:00"/>
    <x v="11"/>
    <x v="11"/>
    <x v="1"/>
    <s v="CANALES DE DISTRIBUCION"/>
    <s v="VIATICOS 2"/>
    <s v="TRANSACCIONES DEL DIA 05/27/2019SPYRAL - GESTION ADMINISTRATIVA"/>
    <n v="59"/>
    <n v="0"/>
    <s v="NEGOCIOS"/>
    <x v="1"/>
  </r>
  <r>
    <n v="91"/>
    <d v="2019-05-28T00:00:00"/>
    <x v="11"/>
    <x v="11"/>
    <x v="1"/>
    <s v="CANALES DE DISTRIBUCION"/>
    <s v="VIATICOS 2"/>
    <s v="TRANSACCIONES DEL DIA 05/28/2019SPYRAL - GESTION ADMINISTRATIVA"/>
    <n v="130"/>
    <n v="0"/>
    <s v="NEGOCIOS"/>
    <x v="1"/>
  </r>
  <r>
    <n v="91"/>
    <d v="2019-06-03T00:00:00"/>
    <x v="2"/>
    <x v="2"/>
    <x v="1"/>
    <s v="CANALES DE DISTRIBUCION"/>
    <s v="VIATICOS 2"/>
    <s v="TRANSACCIONES DEL DIA 06/03/2019SPYRAL - GESTION ADMINISTRATIVA"/>
    <n v="90"/>
    <n v="0"/>
    <s v="NEGOCIOS"/>
    <x v="1"/>
  </r>
  <r>
    <n v="91"/>
    <d v="2019-06-05T00:00:00"/>
    <x v="2"/>
    <x v="2"/>
    <x v="1"/>
    <s v="CANALES DE DISTRIBUCION"/>
    <s v="NC VIATICOS"/>
    <s v="TRANSACCIONES DEL DIA 06/05/2019SPYRAL - GESTION ADMINISTRATIVA"/>
    <n v="4.28"/>
    <n v="0"/>
    <s v="NEGOCIOS"/>
    <x v="1"/>
  </r>
  <r>
    <n v="91"/>
    <d v="2019-06-08T00:00:00"/>
    <x v="2"/>
    <x v="2"/>
    <x v="1"/>
    <s v="CANALES DE DISTRIBUCION"/>
    <s v="VIATICOS 2"/>
    <s v="TRANSACCIONES DEL DIA 06/08/2019SPYRAL - GESTION ADMINISTRATIVA"/>
    <n v="60"/>
    <n v="0"/>
    <s v="NEGOCIOS"/>
    <x v="1"/>
  </r>
  <r>
    <n v="91"/>
    <d v="2019-06-10T00:00:00"/>
    <x v="2"/>
    <x v="2"/>
    <x v="1"/>
    <s v="CANALES DE DISTRIBUCION"/>
    <s v="VIATICOS 2"/>
    <s v="TRANSACCIONES DEL DIA 06/10/2019SPYRAL - GESTION ADMINISTRATIVA"/>
    <n v="263.01"/>
    <n v="0"/>
    <s v="NEGOCIOS"/>
    <x v="1"/>
  </r>
  <r>
    <n v="91"/>
    <d v="2019-06-13T00:00:00"/>
    <x v="2"/>
    <x v="2"/>
    <x v="1"/>
    <s v="CANALES DE DISTRIBUCION"/>
    <s v="VIATICOS 2"/>
    <s v="TRANSACCIONES DEL DIA 06/13/2019SPYRAL - GESTION ADMINISTRATIVA"/>
    <n v="38"/>
    <n v="0"/>
    <s v="NEGOCIOS"/>
    <x v="1"/>
  </r>
  <r>
    <n v="91"/>
    <d v="2019-06-21T00:00:00"/>
    <x v="2"/>
    <x v="2"/>
    <x v="1"/>
    <s v="CANALES DE DISTRIBUCION"/>
    <s v="VIATICOS 2"/>
    <s v="TRANSACCIONES DEL DIA 06/21/2019SPYRAL - GESTION ADMINISTRATIVA"/>
    <n v="40"/>
    <n v="0"/>
    <s v="NEGOCIOS"/>
    <x v="1"/>
  </r>
  <r>
    <n v="91"/>
    <d v="2019-06-21T00:00:00"/>
    <x v="2"/>
    <x v="2"/>
    <x v="1"/>
    <s v="CANALES DE DISTRIBUCION"/>
    <s v="VIATICOS"/>
    <s v="TRANSACCIONES DEL DIA 06/21/2019SPYRAL - GESTION ADMINISTRATIVA"/>
    <n v="70.23"/>
    <n v="0"/>
    <s v="NEGOCIOS"/>
    <x v="1"/>
  </r>
  <r>
    <n v="91"/>
    <d v="2019-06-22T00:00:00"/>
    <x v="2"/>
    <x v="2"/>
    <x v="1"/>
    <s v="CANALES DE DISTRIBUCION"/>
    <s v="VIATICOS 2"/>
    <s v="TRANSACCIONES DEL DIA 06/22/2019SPYRAL - GESTION ADMINISTRATIVA"/>
    <n v="30"/>
    <n v="0"/>
    <s v="NEGOCIOS"/>
    <x v="1"/>
  </r>
  <r>
    <n v="91"/>
    <d v="2019-06-25T00:00:00"/>
    <x v="2"/>
    <x v="2"/>
    <x v="1"/>
    <s v="CANALES DE DISTRIBUCION"/>
    <s v="VIATICOS 2"/>
    <s v="TRANSACCIONES DEL DIA 06/25/2019SPYRAL - GESTION ADMINISTRATIVA"/>
    <n v="1059.9000000000001"/>
    <n v="0"/>
    <s v="NEGOCIOS"/>
    <x v="1"/>
  </r>
  <r>
    <n v="91"/>
    <d v="2019-06-27T00:00:00"/>
    <x v="2"/>
    <x v="2"/>
    <x v="1"/>
    <s v="CANALES DE DISTRIBUCION"/>
    <s v="VIATICOS 2"/>
    <s v="TRANSACCIONES DEL DIA 06/27/2019SPYRAL - GESTION ADMINISTRATIVA"/>
    <n v="168"/>
    <n v="0"/>
    <s v="NEGOCIOS"/>
    <x v="1"/>
  </r>
  <r>
    <n v="91"/>
    <d v="2019-07-02T00:00:00"/>
    <x v="6"/>
    <x v="6"/>
    <x v="1"/>
    <s v="CANALES DE DISTRIBUCION"/>
    <s v="VIATICOS 2"/>
    <s v="TRANSACCIONES DEL DIA 07/02/2019SPYRAL - GESTION ADMINISTRATIVA"/>
    <n v="52"/>
    <n v="0"/>
    <s v="NEGOCIOS"/>
    <x v="1"/>
  </r>
  <r>
    <n v="91"/>
    <d v="2019-07-08T00:00:00"/>
    <x v="6"/>
    <x v="6"/>
    <x v="1"/>
    <s v="CANALES DE DISTRIBUCION"/>
    <s v="VIATICOS 2"/>
    <s v="TRANSACCIONES DEL DIA 07/08/2019SPYRAL - GESTION ADMINISTRATIVA"/>
    <n v="180"/>
    <n v="0"/>
    <s v="NEGOCIOS"/>
    <x v="1"/>
  </r>
  <r>
    <n v="91"/>
    <d v="2019-07-09T00:00:00"/>
    <x v="6"/>
    <x v="6"/>
    <x v="1"/>
    <s v="CANALES DE DISTRIBUCION"/>
    <s v="VIATICOS"/>
    <s v="TRANSACCIONES DEL DIA 07/09/2019SPYRAL - GESTION ADMINISTRATIVA"/>
    <n v="1170"/>
    <n v="0"/>
    <s v="NEGOCIOS"/>
    <x v="1"/>
  </r>
  <r>
    <n v="91"/>
    <d v="2019-07-09T00:00:00"/>
    <x v="6"/>
    <x v="6"/>
    <x v="1"/>
    <s v="CANALES DE DISTRIBUCION"/>
    <s v="VIATICOS 2"/>
    <s v="TRANSACCIONES DEL DIA 07/09/2019SPYRAL - GESTION ADMINISTRATIVA"/>
    <n v="104"/>
    <n v="0"/>
    <s v="NEGOCIOS"/>
    <x v="1"/>
  </r>
  <r>
    <n v="91"/>
    <d v="2019-07-18T00:00:00"/>
    <x v="6"/>
    <x v="6"/>
    <x v="1"/>
    <s v="CANALES DE DISTRIBUCION"/>
    <s v="NC VIATICOS"/>
    <s v="TRANSACCIONES DEL DIA 07/18/2019SPYRAL - GESTION ADMINISTRATIVA"/>
    <n v="1086.1400000000001"/>
    <n v="0"/>
    <s v="NEGOCIOS"/>
    <x v="1"/>
  </r>
  <r>
    <n v="91"/>
    <d v="2019-07-18T00:00:00"/>
    <x v="6"/>
    <x v="6"/>
    <x v="1"/>
    <s v="CANALES DE DISTRIBUCION"/>
    <s v="VIATICOS 2"/>
    <s v="TRANSACCIONES DEL DIA 07/18/2019SPYRAL - GESTION ADMINISTRATIVA"/>
    <n v="40"/>
    <n v="0"/>
    <s v="NEGOCIOS"/>
    <x v="1"/>
  </r>
  <r>
    <n v="91"/>
    <d v="2019-07-19T00:00:00"/>
    <x v="6"/>
    <x v="6"/>
    <x v="1"/>
    <s v="CANALES DE DISTRIBUCION"/>
    <s v="NC VIATICOS"/>
    <s v="TRANSACCIONES DEL DIA 07/19/2019SPYRAL - GESTION ADMINISTRATIVA"/>
    <n v="224"/>
    <n v="0"/>
    <s v="NEGOCIOS"/>
    <x v="1"/>
  </r>
  <r>
    <n v="91"/>
    <d v="2019-07-20T00:00:00"/>
    <x v="6"/>
    <x v="6"/>
    <x v="1"/>
    <s v="CANALES DE DISTRIBUCION"/>
    <s v="VIATICOS 2"/>
    <s v="TRANSACCIONES DEL DIA 07/20/2019SPYRAL - GESTION ADMINISTRATIVA"/>
    <n v="16"/>
    <n v="0"/>
    <s v="NEGOCIOS"/>
    <x v="1"/>
  </r>
  <r>
    <n v="91"/>
    <d v="2019-07-23T00:00:00"/>
    <x v="6"/>
    <x v="6"/>
    <x v="1"/>
    <s v="CANALES DE DISTRIBUCION"/>
    <s v="VIATICOS 2"/>
    <s v="TRANSACCIONES DEL DIA 07/23/2019SPYRAL - GESTION ADMINISTRATIVA"/>
    <n v="64"/>
    <n v="0"/>
    <s v="NEGOCIOS"/>
    <x v="1"/>
  </r>
  <r>
    <n v="91"/>
    <d v="2019-07-25T00:00:00"/>
    <x v="6"/>
    <x v="6"/>
    <x v="1"/>
    <s v="CANALES DE DISTRIBUCION"/>
    <s v="VIATICOS 2"/>
    <s v="TRANSACCIONES DEL DIA 07/25/2019SPYRAL - GESTION ADMINISTRATIVA"/>
    <n v="450"/>
    <n v="0"/>
    <s v="NEGOCIOS"/>
    <x v="1"/>
  </r>
  <r>
    <n v="91"/>
    <d v="2019-07-26T00:00:00"/>
    <x v="6"/>
    <x v="6"/>
    <x v="1"/>
    <s v="CANALES DE DISTRIBUCION"/>
    <s v="VIATICOS 2"/>
    <s v="TRANSACCIONES DEL DIA 07/26/2019SPYRAL - GESTION ADMINISTRATIVA"/>
    <n v="106"/>
    <n v="0"/>
    <s v="NEGOCIOS"/>
    <x v="1"/>
  </r>
  <r>
    <n v="91"/>
    <d v="2019-07-29T00:00:00"/>
    <x v="6"/>
    <x v="6"/>
    <x v="1"/>
    <s v="CANALES DE DISTRIBUCION"/>
    <s v="NC VIATICOS"/>
    <s v="TRANSACCIONES DEL DIA 07/29/2019SPYRAL - GESTION ADMINISTRATIVA"/>
    <n v="0"/>
    <n v="40"/>
    <s v="NEGOCIOS"/>
    <x v="1"/>
  </r>
  <r>
    <n v="91"/>
    <d v="2019-07-30T00:00:00"/>
    <x v="6"/>
    <x v="6"/>
    <x v="1"/>
    <s v="CANALES DE DISTRIBUCION"/>
    <s v="VIATICOS 2"/>
    <s v="TRANSACCIONES DEL DIA 07/30/2019SPYRAL - GESTION ADMINISTRATIVA"/>
    <n v="32"/>
    <n v="0"/>
    <s v="NEGOCIOS"/>
    <x v="1"/>
  </r>
  <r>
    <n v="91"/>
    <d v="2019-05-03T00:00:00"/>
    <x v="11"/>
    <x v="11"/>
    <x v="1"/>
    <s v="ADMINISTRACION DE SUCURSALES"/>
    <s v="VIATICOS"/>
    <s v="TRANSACCIONES DEL DIA 05/03/2019SPYRAL - GESTION ADMINISTRATIVA"/>
    <n v="245.24"/>
    <n v="0"/>
    <s v="NEGOCIOS"/>
    <x v="1"/>
  </r>
  <r>
    <n v="91"/>
    <d v="2019-06-14T00:00:00"/>
    <x v="2"/>
    <x v="2"/>
    <x v="1"/>
    <s v="ADMINISTRACION DE SUCURSALES"/>
    <s v="VIATICOS 2"/>
    <s v="TRANSACCIONES DEL DIA 06/14/2019SPYRAL - GESTION ADMINISTRATIVA"/>
    <n v="28"/>
    <n v="0"/>
    <s v="NEGOCIOS"/>
    <x v="1"/>
  </r>
  <r>
    <n v="91"/>
    <d v="2019-03-09T00:00:00"/>
    <x v="9"/>
    <x v="9"/>
    <x v="1"/>
    <s v="PERSONALES"/>
    <s v="VIATICOS"/>
    <s v="TRANSACCIONES DEL DIA 03/09/2019SPYRAL - GESTION ADMINISTRATIVA"/>
    <n v="150"/>
    <n v="0"/>
    <s v="NEGOCIOS"/>
    <x v="1"/>
  </r>
  <r>
    <n v="91"/>
    <d v="2019-05-17T00:00:00"/>
    <x v="11"/>
    <x v="11"/>
    <x v="1"/>
    <s v="CENTRO DE TARJETAS"/>
    <s v="VIATICOS 2"/>
    <s v="TRANSACCIONES DEL DIA 05/17/2019SPYRAL - GESTION ADMINISTRATIVA"/>
    <n v="47.45"/>
    <n v="0"/>
    <s v="NEGOCIOS"/>
    <x v="1"/>
  </r>
  <r>
    <n v="91"/>
    <d v="2019-06-21T00:00:00"/>
    <x v="2"/>
    <x v="2"/>
    <x v="1"/>
    <s v="CENTRO DE TARJETAS"/>
    <s v="VIATICOS 2"/>
    <s v="TRANSACCIONES DEL DIA 06/21/2019SPYRAL - GESTION ADMINISTRATIVA"/>
    <n v="260"/>
    <n v="0"/>
    <s v="NEGOCIOS"/>
    <x v="1"/>
  </r>
  <r>
    <n v="91"/>
    <d v="2019-07-05T00:00:00"/>
    <x v="6"/>
    <x v="6"/>
    <x v="1"/>
    <s v="CENTRO DE TARJETAS"/>
    <s v="NC VIATICOS"/>
    <s v="TRANSACCIONES DEL DIA 07/05/2019SPYRAL - GESTION ADMINISTRATIVA"/>
    <n v="1872.76"/>
    <n v="0"/>
    <s v="NEGOCIOS"/>
    <x v="1"/>
  </r>
  <r>
    <n v="91"/>
    <d v="2019-07-11T00:00:00"/>
    <x v="6"/>
    <x v="6"/>
    <x v="1"/>
    <s v="CENTRO DE TARJETAS"/>
    <s v="VIATICOS 2"/>
    <s v="TRANSACCIONES DEL DIA 07/11/2019SPYRAL - GESTION ADMINISTRATIVA"/>
    <n v="30"/>
    <n v="0"/>
    <s v="NEGOCIOS"/>
    <x v="1"/>
  </r>
  <r>
    <n v="91"/>
    <d v="2019-07-12T00:00:00"/>
    <x v="6"/>
    <x v="6"/>
    <x v="1"/>
    <s v="CENTRO DE TARJETAS"/>
    <s v="NC VIATICOS"/>
    <s v="TRANSACCIONES DEL DIA 07/12/2019SPYRAL - GESTION ADMINISTRATIVA"/>
    <n v="882.45"/>
    <n v="0"/>
    <s v="NEGOCIOS"/>
    <x v="1"/>
  </r>
  <r>
    <n v="91"/>
    <d v="2019-07-13T00:00:00"/>
    <x v="6"/>
    <x v="6"/>
    <x v="1"/>
    <s v="CENTRO DE TARJETAS"/>
    <s v="VIATICOS 2"/>
    <s v="TRANSACCIONES DEL DIA 07/13/2019SPYRAL - GESTION ADMINISTRATIVA"/>
    <n v="24.65"/>
    <n v="0"/>
    <s v="NEGOCIOS"/>
    <x v="1"/>
  </r>
  <r>
    <n v="91"/>
    <d v="2019-07-17T00:00:00"/>
    <x v="6"/>
    <x v="6"/>
    <x v="1"/>
    <s v="CENTRO DE TARJETAS"/>
    <s v="VIATICOS 2"/>
    <s v="TRANSACCIONES DEL DIA 07/17/2019SPYRAL - GESTION ADMINISTRATIVA"/>
    <n v="609"/>
    <n v="0"/>
    <s v="NEGOCIOS"/>
    <x v="1"/>
  </r>
  <r>
    <n v="91"/>
    <d v="2019-07-04T00:00:00"/>
    <x v="6"/>
    <x v="6"/>
    <x v="1"/>
    <s v="AFILIACIONES DE COMERCIOS"/>
    <s v="VIATICOS"/>
    <s v="TRANSACCIONES DEL DIA 07/04/2019SPYRAL - GESTION ADMINISTRATIVA"/>
    <n v="1789.9"/>
    <n v="0"/>
    <s v="NEGOCIOS"/>
    <x v="1"/>
  </r>
  <r>
    <n v="91"/>
    <d v="2019-06-18T00:00:00"/>
    <x v="2"/>
    <x v="2"/>
    <x v="1"/>
    <s v="EMISOR DE TARJETAS"/>
    <s v="NC VIATICOS"/>
    <s v="TRANSACCIONES DEL DIA 06/18/2019SPYRAL - GESTION ADMINISTRATIVA"/>
    <n v="2723.68"/>
    <n v="0"/>
    <s v="NEGOCIOS"/>
    <x v="1"/>
  </r>
  <r>
    <n v="91"/>
    <d v="2019-07-04T00:00:00"/>
    <x v="6"/>
    <x v="6"/>
    <x v="1"/>
    <s v="EMISOR DE TARJETAS"/>
    <s v="NC VIATICOS"/>
    <s v="TRANSACCIONES DEL DIA 07/04/2019SPYRAL - GESTION ADMINISTRATIVA"/>
    <n v="0"/>
    <n v="2723.68"/>
    <s v="NEGOCIOS"/>
    <x v="1"/>
  </r>
  <r>
    <n v="91"/>
    <d v="2019-03-08T00:00:00"/>
    <x v="9"/>
    <x v="9"/>
    <x v="1"/>
    <s v="CANALES ALTERNOS"/>
    <s v="VIATICOS"/>
    <s v="TRANSACCIONES DEL DIA 03/08/2019SPYRAL - GESTION ADMINISTRATIVA"/>
    <n v="24"/>
    <n v="0"/>
    <s v="NEGOCIOS"/>
    <x v="1"/>
  </r>
  <r>
    <n v="91"/>
    <d v="2019-03-15T00:00:00"/>
    <x v="9"/>
    <x v="9"/>
    <x v="1"/>
    <s v="CANALES ALTERNOS"/>
    <s v="VIATICOS"/>
    <s v="TRANSACCIONES DEL DIA 03/15/2019SPYRAL - GESTION ADMINISTRATIVA"/>
    <n v="261"/>
    <n v="0"/>
    <s v="NEGOCIOS"/>
    <x v="1"/>
  </r>
  <r>
    <n v="91"/>
    <d v="2019-03-20T00:00:00"/>
    <x v="9"/>
    <x v="9"/>
    <x v="1"/>
    <s v="CANALES ALTERNOS"/>
    <s v="VIATICOS 2"/>
    <s v="TRANSACCIONES DEL DIA 03/20/2019SPYRAL - GESTION ADMINISTRATIVA"/>
    <n v="172.7"/>
    <n v="0"/>
    <s v="NEGOCIOS"/>
    <x v="1"/>
  </r>
  <r>
    <n v="91"/>
    <d v="2019-04-01T00:00:00"/>
    <x v="10"/>
    <x v="10"/>
    <x v="1"/>
    <s v="CANALES ALTERNOS"/>
    <s v="VIATICOS 2"/>
    <s v="TRANSACCIONES DEL DIA 04/01/2019SPYRAL - GESTION ADMINISTRATIVA"/>
    <n v="37.479999999999997"/>
    <n v="0"/>
    <s v="NEGOCIOS"/>
    <x v="1"/>
  </r>
  <r>
    <n v="91"/>
    <d v="2019-04-11T00:00:00"/>
    <x v="10"/>
    <x v="10"/>
    <x v="1"/>
    <s v="CANALES ALTERNOS"/>
    <s v="VIATICOS 2"/>
    <s v="TRANSACCIONES DEL DIA 04/11/2019SPYRAL - GESTION ADMINISTRATIVA"/>
    <n v="21.4"/>
    <n v="0"/>
    <s v="NEGOCIOS"/>
    <x v="1"/>
  </r>
  <r>
    <n v="91"/>
    <d v="2019-04-22T00:00:00"/>
    <x v="10"/>
    <x v="10"/>
    <x v="1"/>
    <s v="CANALES ALTERNOS"/>
    <s v="VIATICOS 2"/>
    <s v="TRANSACCIONES DEL DIA 04/22/2019SPYRAL - GESTION ADMINISTRATIVA"/>
    <n v="418.1"/>
    <n v="0"/>
    <s v="NEGOCIOS"/>
    <x v="1"/>
  </r>
  <r>
    <n v="91"/>
    <d v="2019-04-22T00:00:00"/>
    <x v="10"/>
    <x v="10"/>
    <x v="1"/>
    <s v="CANALES ALTERNOS"/>
    <s v="VIATICOS"/>
    <s v="TRANSACCIONES DEL DIA 04/22/2019SPYRAL - GESTION ADMINISTRATIVA"/>
    <n v="200.88"/>
    <n v="0"/>
    <s v="NEGOCIOS"/>
    <x v="1"/>
  </r>
  <r>
    <n v="91"/>
    <d v="2019-04-25T00:00:00"/>
    <x v="10"/>
    <x v="10"/>
    <x v="1"/>
    <s v="CANALES ALTERNOS"/>
    <s v="VIATICOS 2"/>
    <s v="TRANSACCIONES DEL DIA 04/25/2019SPYRAL - GESTION ADMINISTRATIVA"/>
    <n v="26.2"/>
    <n v="0"/>
    <s v="NEGOCIOS"/>
    <x v="1"/>
  </r>
  <r>
    <n v="91"/>
    <d v="2019-05-03T00:00:00"/>
    <x v="11"/>
    <x v="11"/>
    <x v="1"/>
    <s v="CANALES ALTERNOS"/>
    <s v="VIATICOS 2"/>
    <s v="TRANSACCIONES DEL DIA 05/03/2019SPYRAL - GESTION ADMINISTRATIVA"/>
    <n v="475"/>
    <n v="0"/>
    <s v="NEGOCIOS"/>
    <x v="1"/>
  </r>
  <r>
    <n v="91"/>
    <d v="2019-05-03T00:00:00"/>
    <x v="11"/>
    <x v="11"/>
    <x v="1"/>
    <s v="CANALES ALTERNOS"/>
    <s v="NC VIATICOS"/>
    <s v="TRANSACCIONES DEL DIA 05/03/2019SPYRAL - GESTION ADMINISTRATIVA"/>
    <n v="2023.13"/>
    <n v="0"/>
    <s v="NEGOCIOS"/>
    <x v="1"/>
  </r>
  <r>
    <n v="91"/>
    <d v="2019-05-07T00:00:00"/>
    <x v="11"/>
    <x v="11"/>
    <x v="1"/>
    <s v="CANALES ALTERNOS"/>
    <s v="VIATICOS 2"/>
    <s v="TRANSACCIONES DEL DIA 05/07/2019SPYRAL - GESTION ADMINISTRATIVA"/>
    <n v="26.2"/>
    <n v="0"/>
    <s v="NEGOCIOS"/>
    <x v="1"/>
  </r>
  <r>
    <n v="91"/>
    <d v="2019-05-24T00:00:00"/>
    <x v="11"/>
    <x v="11"/>
    <x v="1"/>
    <s v="CANALES ALTERNOS"/>
    <s v="VIATICOS 2"/>
    <s v="TRANSACCIONES DEL DIA 05/24/2019SPYRAL - GESTION ADMINISTRATIVA"/>
    <n v="10"/>
    <n v="0"/>
    <s v="NEGOCIOS"/>
    <x v="1"/>
  </r>
  <r>
    <n v="91"/>
    <d v="2019-05-28T00:00:00"/>
    <x v="11"/>
    <x v="11"/>
    <x v="1"/>
    <s v="CANALES ALTERNOS"/>
    <s v="VIATICOS 2"/>
    <s v="TRANSACCIONES DEL DIA 05/28/2019SPYRAL - GESTION ADMINISTRATIVA"/>
    <n v="14.6"/>
    <n v="0"/>
    <s v="NEGOCIOS"/>
    <x v="1"/>
  </r>
  <r>
    <n v="91"/>
    <d v="2019-06-07T00:00:00"/>
    <x v="2"/>
    <x v="2"/>
    <x v="1"/>
    <s v="CANALES ALTERNOS"/>
    <s v="VIATICOS 2"/>
    <s v="TRANSACCIONES DEL DIA 06/07/2019SPYRAL - GESTION ADMINISTRATIVA"/>
    <n v="247"/>
    <n v="0"/>
    <s v="NEGOCIOS"/>
    <x v="1"/>
  </r>
  <r>
    <n v="91"/>
    <d v="2019-06-25T00:00:00"/>
    <x v="2"/>
    <x v="2"/>
    <x v="1"/>
    <s v="CANALES ALTERNOS"/>
    <s v="VIATICOS 2"/>
    <s v="TRANSACCIONES DEL DIA 06/25/2019SPYRAL - GESTION ADMINISTRATIVA"/>
    <n v="27.4"/>
    <n v="0"/>
    <s v="NEGOCIOS"/>
    <x v="1"/>
  </r>
  <r>
    <n v="91"/>
    <d v="2019-06-28T00:00:00"/>
    <x v="2"/>
    <x v="2"/>
    <x v="1"/>
    <s v="CANALES ALTERNOS"/>
    <s v="VIATICOS"/>
    <s v="TRANSACCIONES DEL DIA 06/28/2019SPYRAL - GESTION ADMINISTRATIVA"/>
    <n v="123"/>
    <n v="0"/>
    <s v="NEGOCIOS"/>
    <x v="1"/>
  </r>
  <r>
    <n v="91"/>
    <d v="2019-07-10T00:00:00"/>
    <x v="6"/>
    <x v="6"/>
    <x v="1"/>
    <s v="CANALES ALTERNOS"/>
    <s v="VIATICOS 2"/>
    <s v="TRANSACCIONES DEL DIA 07/10/2019SPYRAL - GESTION ADMINISTRATIVA"/>
    <n v="130.18"/>
    <n v="0"/>
    <s v="NEGOCIOS"/>
    <x v="1"/>
  </r>
  <r>
    <n v="91"/>
    <d v="2019-07-11T00:00:00"/>
    <x v="6"/>
    <x v="6"/>
    <x v="1"/>
    <s v="CANALES ALTERNOS"/>
    <s v="NC VIATICOS"/>
    <s v="TRANSACCIONES DEL DIA 07/11/2019SPYRAL - GESTION ADMINISTRATIVA"/>
    <n v="10"/>
    <n v="0"/>
    <s v="NEGOCIOS"/>
    <x v="1"/>
  </r>
  <r>
    <n v="91"/>
    <d v="2019-07-23T00:00:00"/>
    <x v="6"/>
    <x v="6"/>
    <x v="1"/>
    <s v="CANALES ALTERNOS"/>
    <s v="VIATICOS 2"/>
    <s v="TRANSACCIONES DEL DIA 07/23/2019SPYRAL - GESTION ADMINISTRATIVA"/>
    <n v="13.91"/>
    <n v="0"/>
    <s v="NEGOCIOS"/>
    <x v="1"/>
  </r>
  <r>
    <n v="91"/>
    <d v="2019-07-26T00:00:00"/>
    <x v="6"/>
    <x v="6"/>
    <x v="1"/>
    <s v="CANALES ALTERNOS"/>
    <s v="VIATICOS 2"/>
    <s v="TRANSACCIONES DEL DIA 07/26/2019SPYRAL - GESTION ADMINISTRATIVA"/>
    <n v="75.599999999999994"/>
    <n v="0"/>
    <s v="NEGOCIOS"/>
    <x v="1"/>
  </r>
  <r>
    <n v="91"/>
    <d v="2019-01-19T00:00:00"/>
    <x v="7"/>
    <x v="7"/>
    <x v="1"/>
    <s v="TELEMERCADEO"/>
    <s v="NC VIATICOS"/>
    <s v="TRANSACCIONES DEL DIA 01/19/2019SPYRAL - GESTION ADMINISTRATIVA"/>
    <n v="442"/>
    <n v="0"/>
    <s v="NEGOCIOS"/>
    <x v="1"/>
  </r>
  <r>
    <n v="91"/>
    <d v="2019-02-15T00:00:00"/>
    <x v="8"/>
    <x v="8"/>
    <x v="1"/>
    <s v="TELEMERCADEO"/>
    <s v="NC VIATICOS"/>
    <s v="TRANSACCIONES DEL DIA 02/15/2019SPYRAL - GESTION ADMINISTRATIVA"/>
    <n v="448.15"/>
    <n v="0"/>
    <s v="NEGOCIOS"/>
    <x v="1"/>
  </r>
  <r>
    <n v="91"/>
    <d v="2019-03-20T00:00:00"/>
    <x v="9"/>
    <x v="9"/>
    <x v="1"/>
    <s v="TELEMERCADEO"/>
    <s v="VIATICOS 2"/>
    <s v="TRANSACCIONES DEL DIA 03/20/2019SPYRAL - GESTION ADMINISTRATIVA"/>
    <n v="18.399999999999999"/>
    <n v="0"/>
    <s v="NEGOCIOS"/>
    <x v="1"/>
  </r>
  <r>
    <n v="91"/>
    <d v="2019-03-22T00:00:00"/>
    <x v="9"/>
    <x v="9"/>
    <x v="1"/>
    <s v="TELEMERCADEO"/>
    <s v="NC VIATICOS"/>
    <s v="TRANSACCIONES DEL DIA 03/22/2019SPYRAL - GESTION ADMINISTRATIVA"/>
    <n v="444.3"/>
    <n v="0"/>
    <s v="NEGOCIOS"/>
    <x v="1"/>
  </r>
  <r>
    <n v="91"/>
    <d v="2019-03-27T00:00:00"/>
    <x v="9"/>
    <x v="9"/>
    <x v="1"/>
    <s v="TELEMERCADEO"/>
    <s v="VIATICOS 2"/>
    <s v="TRANSACCIONES DEL DIA 03/27/2019SPYRAL - GESTION ADMINISTRATIVA"/>
    <n v="17.12"/>
    <n v="0"/>
    <s v="NEGOCIOS"/>
    <x v="1"/>
  </r>
  <r>
    <n v="91"/>
    <d v="2019-04-05T00:00:00"/>
    <x v="10"/>
    <x v="10"/>
    <x v="1"/>
    <s v="TELEMERCADEO"/>
    <s v="VIATICOS 2"/>
    <s v="TRANSACCIONES DEL DIA 04/05/2019SPYRAL - GESTION ADMINISTRATIVA"/>
    <n v="51.99"/>
    <n v="0"/>
    <s v="NEGOCIOS"/>
    <x v="1"/>
  </r>
  <r>
    <n v="91"/>
    <d v="2019-04-15T00:00:00"/>
    <x v="10"/>
    <x v="10"/>
    <x v="1"/>
    <s v="TELEMERCADEO"/>
    <s v="VIATICOS 2"/>
    <s v="TRANSACCIONES DEL DIA 04/15/2019SPYRAL - GESTION ADMINISTRATIVA"/>
    <n v="26.13"/>
    <n v="0"/>
    <s v="NEGOCIOS"/>
    <x v="1"/>
  </r>
  <r>
    <n v="91"/>
    <d v="2019-04-26T00:00:00"/>
    <x v="10"/>
    <x v="10"/>
    <x v="1"/>
    <s v="TELEMERCADEO"/>
    <s v="NC VIATICOS"/>
    <s v="TRANSACCIONES DEL DIA 04/26/2019SPYRAL - GESTION ADMINISTRATIVA"/>
    <n v="349.8"/>
    <n v="0"/>
    <s v="NEGOCIOS"/>
    <x v="1"/>
  </r>
  <r>
    <n v="91"/>
    <d v="2019-05-15T00:00:00"/>
    <x v="11"/>
    <x v="11"/>
    <x v="1"/>
    <s v="TELEMERCADEO"/>
    <s v="VIATICOS 2"/>
    <s v="TRANSACCIONES DEL DIA 05/15/2019SPYRAL - GESTION ADMINISTRATIVA"/>
    <n v="10.7"/>
    <n v="0"/>
    <s v="NEGOCIOS"/>
    <x v="1"/>
  </r>
  <r>
    <n v="91"/>
    <d v="2019-05-16T00:00:00"/>
    <x v="11"/>
    <x v="11"/>
    <x v="1"/>
    <s v="TELEMERCADEO"/>
    <s v="NC VIATICOS"/>
    <s v="TRANSACCIONES DEL DIA 05/16/2019SPYRAL - GESTION ADMINISTRATIVA"/>
    <n v="0"/>
    <n v="342.3"/>
    <s v="NEGOCIOS"/>
    <x v="1"/>
  </r>
  <r>
    <n v="91"/>
    <d v="2019-05-17T00:00:00"/>
    <x v="11"/>
    <x v="11"/>
    <x v="1"/>
    <s v="TELEMERCADEO"/>
    <s v="NC VIATICOS"/>
    <s v="TRANSACCIONES DEL DIA 05/17/2019SPYRAL - GESTION ADMINISTRATIVA"/>
    <n v="684.6"/>
    <n v="0"/>
    <s v="NEGOCIOS"/>
    <x v="1"/>
  </r>
  <r>
    <n v="91"/>
    <d v="2019-06-06T00:00:00"/>
    <x v="2"/>
    <x v="2"/>
    <x v="1"/>
    <s v="TELEMERCADEO"/>
    <s v="VIATICOS 2"/>
    <s v="TRANSACCIONES DEL DIA 06/06/2019SPYRAL - GESTION ADMINISTRATIVA"/>
    <n v="12.75"/>
    <n v="0"/>
    <s v="NEGOCIOS"/>
    <x v="1"/>
  </r>
  <r>
    <n v="91"/>
    <d v="2019-06-14T00:00:00"/>
    <x v="2"/>
    <x v="2"/>
    <x v="1"/>
    <s v="TELEMERCADEO"/>
    <s v="VIATICOS 2"/>
    <s v="TRANSACCIONES DEL DIA 06/14/2019SPYRAL - GESTION ADMINISTRATIVA"/>
    <n v="16.05"/>
    <n v="0"/>
    <s v="NEGOCIOS"/>
    <x v="1"/>
  </r>
  <r>
    <n v="91"/>
    <d v="2019-06-20T00:00:00"/>
    <x v="2"/>
    <x v="2"/>
    <x v="1"/>
    <s v="TELEMERCADEO"/>
    <s v="NC VIATICOS"/>
    <s v="TRANSACCIONES DEL DIA 06/20/2019SPYRAL - GESTION ADMINISTRATIVA"/>
    <n v="395.2"/>
    <n v="0"/>
    <s v="NEGOCIOS"/>
    <x v="1"/>
  </r>
  <r>
    <n v="91"/>
    <d v="2019-06-22T00:00:00"/>
    <x v="2"/>
    <x v="2"/>
    <x v="1"/>
    <s v="TELEMERCADEO"/>
    <s v="VIATICOS 2"/>
    <s v="TRANSACCIONES DEL DIA 06/22/2019SPYRAL - GESTION ADMINISTRATIVA"/>
    <n v="37.450000000000003"/>
    <n v="0"/>
    <s v="NEGOCIOS"/>
    <x v="1"/>
  </r>
  <r>
    <n v="91"/>
    <d v="2019-06-24T00:00:00"/>
    <x v="2"/>
    <x v="2"/>
    <x v="1"/>
    <s v="TELEMERCADEO"/>
    <s v="VIATICOS 2"/>
    <s v="TRANSACCIONES DEL DIA 06/24/2019SPYRAL - GESTION ADMINISTRATIVA"/>
    <n v="10.7"/>
    <n v="0"/>
    <s v="NEGOCIOS"/>
    <x v="1"/>
  </r>
  <r>
    <n v="91"/>
    <d v="2019-07-03T00:00:00"/>
    <x v="6"/>
    <x v="6"/>
    <x v="1"/>
    <s v="TELEMERCADEO"/>
    <s v="VIATICOS 2"/>
    <s v="TRANSACCIONES DEL DIA 07/03/2019SPYRAL - GESTION ADMINISTRATIVA"/>
    <n v="16.05"/>
    <n v="0"/>
    <s v="NEGOCIOS"/>
    <x v="1"/>
  </r>
  <r>
    <n v="91"/>
    <d v="2019-07-12T00:00:00"/>
    <x v="6"/>
    <x v="6"/>
    <x v="1"/>
    <s v="TELEMERCADEO"/>
    <s v="NC VIATICOS"/>
    <s v="TRANSACCIONES DEL DIA 07/12/2019SPYRAL - GESTION ADMINISTRATIVA"/>
    <n v="344.25"/>
    <n v="0"/>
    <s v="NEGOCIOS"/>
    <x v="1"/>
  </r>
  <r>
    <n v="91"/>
    <d v="2019-07-13T00:00:00"/>
    <x v="6"/>
    <x v="6"/>
    <x v="1"/>
    <s v="TELEMERCADEO"/>
    <s v="VIATICOS 2"/>
    <s v="TRANSACCIONES DEL DIA 07/13/2019SPYRAL - GESTION ADMINISTRATIVA"/>
    <n v="16.05"/>
    <n v="0"/>
    <s v="NEGOCIOS"/>
    <x v="1"/>
  </r>
  <r>
    <n v="91"/>
    <d v="2019-07-16T00:00:00"/>
    <x v="6"/>
    <x v="6"/>
    <x v="1"/>
    <s v="TELEMERCADEO"/>
    <s v="VIATICOS 2"/>
    <s v="TRANSACCIONES DEL DIA 07/16/2019SPYRAL - GESTION ADMINISTRATIVA"/>
    <n v="16.05"/>
    <n v="0"/>
    <s v="NEGOCIOS"/>
    <x v="1"/>
  </r>
  <r>
    <n v="91"/>
    <d v="2019-01-03T00:00:00"/>
    <x v="7"/>
    <x v="7"/>
    <x v="1"/>
    <s v="ATM"/>
    <s v="VIATICOS"/>
    <s v="TRANSACCIONES DEL DIA 01/03/2019SPYRAL - GESTION ADMINISTRATIVA"/>
    <n v="10"/>
    <n v="0"/>
    <s v="NEGOCIOS"/>
    <x v="1"/>
  </r>
  <r>
    <n v="91"/>
    <d v="2019-01-04T00:00:00"/>
    <x v="7"/>
    <x v="7"/>
    <x v="1"/>
    <s v="ATM"/>
    <s v="VIATICOS 2"/>
    <s v="TRANSACCIONES DEL DIA 01/04/2019SPYRAL - GESTION ADMINISTRATIVA"/>
    <n v="4.5999999999999996"/>
    <n v="0"/>
    <s v="NEGOCIOS"/>
    <x v="1"/>
  </r>
  <r>
    <n v="91"/>
    <d v="2019-01-10T00:00:00"/>
    <x v="7"/>
    <x v="7"/>
    <x v="1"/>
    <s v="ATM"/>
    <s v="VIATICOS"/>
    <s v="TRANSACCIONES DEL DIA 01/10/2019SPYRAL - GESTION ADMINISTRATIVA"/>
    <n v="27"/>
    <n v="0"/>
    <s v="NEGOCIOS"/>
    <x v="1"/>
  </r>
  <r>
    <n v="91"/>
    <d v="2019-01-14T00:00:00"/>
    <x v="7"/>
    <x v="7"/>
    <x v="1"/>
    <s v="ATM"/>
    <s v="VIATICOS 2"/>
    <s v="TRANSACCIONES DEL DIA 01/14/2019SPYRAL - GESTION ADMINISTRATIVA"/>
    <n v="20"/>
    <n v="0"/>
    <s v="NEGOCIOS"/>
    <x v="1"/>
  </r>
  <r>
    <n v="91"/>
    <d v="2019-01-18T00:00:00"/>
    <x v="7"/>
    <x v="7"/>
    <x v="1"/>
    <s v="ATM"/>
    <s v="VIATICOS"/>
    <s v="TRANSACCIONES DEL DIA 01/18/2019SPYRAL - GESTION ADMINISTRATIVA"/>
    <n v="102.06"/>
    <n v="0"/>
    <s v="NEGOCIOS"/>
    <x v="1"/>
  </r>
  <r>
    <n v="91"/>
    <d v="2019-01-19T00:00:00"/>
    <x v="7"/>
    <x v="7"/>
    <x v="1"/>
    <s v="ATM"/>
    <s v="NC VIATICOS"/>
    <s v="TRANSACCIONES DEL DIA 01/19/2019SPYRAL - GESTION ADMINISTRATIVA"/>
    <n v="269.14999999999998"/>
    <n v="0"/>
    <s v="NEGOCIOS"/>
    <x v="1"/>
  </r>
  <r>
    <n v="91"/>
    <d v="2019-01-22T00:00:00"/>
    <x v="7"/>
    <x v="7"/>
    <x v="1"/>
    <s v="ATM"/>
    <s v="VIATICOS"/>
    <s v="TRANSACCIONES DEL DIA 01/22/2019SPYRAL - GESTION ADMINISTRATIVA"/>
    <n v="10"/>
    <n v="0"/>
    <s v="NEGOCIOS"/>
    <x v="1"/>
  </r>
  <r>
    <n v="91"/>
    <d v="2019-01-24T00:00:00"/>
    <x v="7"/>
    <x v="7"/>
    <x v="1"/>
    <s v="ATM"/>
    <s v="VIATICOS"/>
    <s v="TRANSACCIONES DEL DIA 01/24/2019SPYRAL - GESTION ADMINISTRATIVA"/>
    <n v="64"/>
    <n v="0"/>
    <s v="NEGOCIOS"/>
    <x v="1"/>
  </r>
  <r>
    <n v="91"/>
    <d v="2019-01-29T00:00:00"/>
    <x v="7"/>
    <x v="7"/>
    <x v="1"/>
    <s v="ATM"/>
    <s v="VIATICOS"/>
    <s v="TRANSACCIONES DEL DIA 01/29/2019SPYRAL - GESTION ADMINISTRATIVA"/>
    <n v="12.3"/>
    <n v="0"/>
    <s v="NEGOCIOS"/>
    <x v="1"/>
  </r>
  <r>
    <n v="91"/>
    <d v="2019-01-30T00:00:00"/>
    <x v="7"/>
    <x v="7"/>
    <x v="1"/>
    <s v="ATM"/>
    <s v="VIATICOS"/>
    <s v="TRANSACCIONES DEL DIA 01/30/2019SPYRAL - GESTION ADMINISTRATIVA"/>
    <n v="51.5"/>
    <n v="0"/>
    <s v="NEGOCIOS"/>
    <x v="1"/>
  </r>
  <r>
    <n v="91"/>
    <d v="2019-02-08T00:00:00"/>
    <x v="8"/>
    <x v="8"/>
    <x v="1"/>
    <s v="ATM"/>
    <s v="VIATICOS"/>
    <s v="TRANSACCIONES DEL DIA 02/08/2019SPYRAL - GESTION ADMINISTRATIVA"/>
    <n v="14.3"/>
    <n v="0"/>
    <s v="NEGOCIOS"/>
    <x v="1"/>
  </r>
  <r>
    <n v="91"/>
    <d v="2019-02-13T00:00:00"/>
    <x v="8"/>
    <x v="8"/>
    <x v="1"/>
    <s v="ATM"/>
    <s v="VIATICOS"/>
    <s v="TRANSACCIONES DEL DIA 02/13/2019SPYRAL - GESTION ADMINISTRATIVA"/>
    <n v="20"/>
    <n v="0"/>
    <s v="NEGOCIOS"/>
    <x v="1"/>
  </r>
  <r>
    <n v="91"/>
    <d v="2019-02-15T00:00:00"/>
    <x v="8"/>
    <x v="8"/>
    <x v="1"/>
    <s v="ATM"/>
    <s v="NC VIATICOS"/>
    <s v="TRANSACCIONES DEL DIA 02/15/2019SPYRAL - GESTION ADMINISTRATIVA"/>
    <n v="193.8"/>
    <n v="0"/>
    <s v="NEGOCIOS"/>
    <x v="1"/>
  </r>
  <r>
    <n v="91"/>
    <d v="2019-03-08T00:00:00"/>
    <x v="9"/>
    <x v="9"/>
    <x v="1"/>
    <s v="ATM"/>
    <s v="VIATICOS"/>
    <s v="TRANSACCIONES DEL DIA 03/08/2019SPYRAL - GESTION ADMINISTRATIVA"/>
    <n v="9.1999999999999993"/>
    <n v="0"/>
    <s v="NEGOCIOS"/>
    <x v="1"/>
  </r>
  <r>
    <n v="91"/>
    <d v="2019-03-11T00:00:00"/>
    <x v="9"/>
    <x v="9"/>
    <x v="1"/>
    <s v="ATM"/>
    <s v="VIATICOS"/>
    <s v="TRANSACCIONES DEL DIA 03/11/2019SPYRAL - GESTION ADMINISTRATIVA"/>
    <n v="22.3"/>
    <n v="0"/>
    <s v="NEGOCIOS"/>
    <x v="1"/>
  </r>
  <r>
    <n v="91"/>
    <d v="2019-03-15T00:00:00"/>
    <x v="9"/>
    <x v="9"/>
    <x v="1"/>
    <s v="ATM"/>
    <s v="VIATICOS"/>
    <s v="TRANSACCIONES DEL DIA 03/15/2019SPYRAL - GESTION ADMINISTRATIVA"/>
    <n v="15"/>
    <n v="0"/>
    <s v="NEGOCIOS"/>
    <x v="1"/>
  </r>
  <r>
    <n v="91"/>
    <d v="2019-03-22T00:00:00"/>
    <x v="9"/>
    <x v="9"/>
    <x v="1"/>
    <s v="ATM"/>
    <s v="NC VIATICOS"/>
    <s v="TRANSACCIONES DEL DIA 03/22/2019SPYRAL - GESTION ADMINISTRATIVA"/>
    <n v="147.19999999999999"/>
    <n v="0"/>
    <s v="NEGOCIOS"/>
    <x v="1"/>
  </r>
  <r>
    <n v="91"/>
    <d v="2019-03-26T00:00:00"/>
    <x v="9"/>
    <x v="9"/>
    <x v="1"/>
    <s v="ATM"/>
    <s v="VIATICOS 2"/>
    <s v="TRANSACCIONES DEL DIA 03/26/2019SPYRAL - GESTION ADMINISTRATIVA"/>
    <n v="10"/>
    <n v="0"/>
    <s v="NEGOCIOS"/>
    <x v="1"/>
  </r>
  <r>
    <n v="91"/>
    <d v="2019-03-27T00:00:00"/>
    <x v="9"/>
    <x v="9"/>
    <x v="1"/>
    <s v="ATM"/>
    <s v="VIATICOS 2"/>
    <s v="TRANSACCIONES DEL DIA 03/27/2019SPYRAL - GESTION ADMINISTRATIVA"/>
    <n v="34.6"/>
    <n v="0"/>
    <s v="NEGOCIOS"/>
    <x v="1"/>
  </r>
  <r>
    <n v="91"/>
    <d v="2019-04-06T00:00:00"/>
    <x v="10"/>
    <x v="10"/>
    <x v="1"/>
    <s v="ATM"/>
    <s v="VIATICOS 2"/>
    <s v="TRANSACCIONES DEL DIA 04/06/2019SPYRAL - GESTION ADMINISTRATIVA"/>
    <n v="10"/>
    <n v="0"/>
    <s v="NEGOCIOS"/>
    <x v="1"/>
  </r>
  <r>
    <n v="91"/>
    <d v="2019-04-09T00:00:00"/>
    <x v="10"/>
    <x v="10"/>
    <x v="1"/>
    <s v="ATM"/>
    <s v="VIATICOS 2"/>
    <s v="TRANSACCIONES DEL DIA 04/09/2019SPYRAL - GESTION ADMINISTRATIVA"/>
    <n v="25"/>
    <n v="0"/>
    <s v="NEGOCIOS"/>
    <x v="1"/>
  </r>
  <r>
    <n v="91"/>
    <d v="2019-04-12T00:00:00"/>
    <x v="10"/>
    <x v="10"/>
    <x v="1"/>
    <s v="ATM"/>
    <s v="VIATICOS 2"/>
    <s v="TRANSACCIONES DEL DIA 04/12/2019SPYRAL - GESTION ADMINISTRATIVA"/>
    <n v="25"/>
    <n v="0"/>
    <s v="NEGOCIOS"/>
    <x v="1"/>
  </r>
  <r>
    <n v="91"/>
    <d v="2019-04-13T00:00:00"/>
    <x v="10"/>
    <x v="10"/>
    <x v="1"/>
    <s v="ATM"/>
    <s v="NC VIATICOS"/>
    <s v="TRANSACCIONES DEL DIA 04/13/2019SPYRAL - GESTION ADMINISTRATIVA"/>
    <n v="0"/>
    <n v="25"/>
    <s v="NEGOCIOS"/>
    <x v="1"/>
  </r>
  <r>
    <n v="91"/>
    <d v="2019-04-16T00:00:00"/>
    <x v="10"/>
    <x v="10"/>
    <x v="1"/>
    <s v="ATM"/>
    <s v="VIATICOS 2"/>
    <s v="TRANSACCIONES DEL DIA 04/16/2019SPYRAL - GESTION ADMINISTRATIVA"/>
    <n v="4.5999999999999996"/>
    <n v="0"/>
    <s v="NEGOCIOS"/>
    <x v="1"/>
  </r>
  <r>
    <n v="91"/>
    <d v="2019-04-22T00:00:00"/>
    <x v="10"/>
    <x v="10"/>
    <x v="1"/>
    <s v="ATM"/>
    <s v="VIATICOS 2"/>
    <s v="TRANSACCIONES DEL DIA 04/22/2019SPYRAL - GESTION ADMINISTRATIVA"/>
    <n v="22.3"/>
    <n v="0"/>
    <s v="NEGOCIOS"/>
    <x v="1"/>
  </r>
  <r>
    <n v="91"/>
    <d v="2019-04-26T00:00:00"/>
    <x v="10"/>
    <x v="10"/>
    <x v="1"/>
    <s v="ATM"/>
    <s v="NC VIATICOS"/>
    <s v="TRANSACCIONES DEL DIA 04/26/2019SPYRAL - GESTION ADMINISTRATIVA"/>
    <n v="143"/>
    <n v="0"/>
    <s v="NEGOCIOS"/>
    <x v="1"/>
  </r>
  <r>
    <n v="91"/>
    <d v="2019-04-29T00:00:00"/>
    <x v="10"/>
    <x v="10"/>
    <x v="1"/>
    <s v="ATM"/>
    <s v="VIATICOS 2"/>
    <s v="TRANSACCIONES DEL DIA 04/29/2019SPYRAL - GESTION ADMINISTRATIVA"/>
    <n v="7.7"/>
    <n v="0"/>
    <s v="NEGOCIOS"/>
    <x v="1"/>
  </r>
  <r>
    <n v="91"/>
    <d v="2019-05-02T00:00:00"/>
    <x v="11"/>
    <x v="11"/>
    <x v="1"/>
    <s v="ATM"/>
    <s v="VIATICOS 2"/>
    <s v="TRANSACCIONES DEL DIA 05/02/2019SPYRAL - GESTION ADMINISTRATIVA"/>
    <n v="7.7"/>
    <n v="0"/>
    <s v="NEGOCIOS"/>
    <x v="1"/>
  </r>
  <r>
    <n v="91"/>
    <d v="2019-05-03T00:00:00"/>
    <x v="11"/>
    <x v="11"/>
    <x v="1"/>
    <s v="ATM"/>
    <s v="VIATICOS"/>
    <s v="TRANSACCIONES DEL DIA 05/03/2019SPYRAL - GESTION ADMINISTRATIVA"/>
    <n v="70.23"/>
    <n v="0"/>
    <s v="NEGOCIOS"/>
    <x v="1"/>
  </r>
  <r>
    <n v="91"/>
    <d v="2019-05-04T00:00:00"/>
    <x v="11"/>
    <x v="11"/>
    <x v="1"/>
    <s v="ATM"/>
    <s v="VIATICOS 2"/>
    <s v="TRANSACCIONES DEL DIA 05/04/2019SPYRAL - GESTION ADMINISTRATIVA"/>
    <n v="4.5999999999999996"/>
    <n v="0"/>
    <s v="NEGOCIOS"/>
    <x v="1"/>
  </r>
  <r>
    <n v="91"/>
    <d v="2019-05-06T00:00:00"/>
    <x v="11"/>
    <x v="11"/>
    <x v="1"/>
    <s v="ATM"/>
    <s v="VIATICOS 2"/>
    <s v="TRANSACCIONES DEL DIA 05/06/2019SPYRAL - GESTION ADMINISTRATIVA"/>
    <n v="4.78"/>
    <n v="0"/>
    <s v="NEGOCIOS"/>
    <x v="1"/>
  </r>
  <r>
    <n v="91"/>
    <d v="2019-05-08T00:00:00"/>
    <x v="11"/>
    <x v="11"/>
    <x v="1"/>
    <s v="ATM"/>
    <s v="VIATICOS 2"/>
    <s v="TRANSACCIONES DEL DIA 05/08/2019SPYRAL - GESTION ADMINISTRATIVA"/>
    <n v="24"/>
    <n v="0"/>
    <s v="NEGOCIOS"/>
    <x v="1"/>
  </r>
  <r>
    <n v="91"/>
    <d v="2019-05-10T00:00:00"/>
    <x v="11"/>
    <x v="11"/>
    <x v="1"/>
    <s v="ATM"/>
    <s v="VIATICOS 2"/>
    <s v="TRANSACCIONES DEL DIA 05/10/2019SPYRAL - GESTION ADMINISTRATIVA"/>
    <n v="14.05"/>
    <n v="0"/>
    <s v="NEGOCIOS"/>
    <x v="1"/>
  </r>
  <r>
    <n v="91"/>
    <d v="2019-05-13T00:00:00"/>
    <x v="11"/>
    <x v="11"/>
    <x v="1"/>
    <s v="ATM"/>
    <s v="VIATICOS 2"/>
    <s v="TRANSACCIONES DEL DIA 05/13/2019SPYRAL - GESTION ADMINISTRATIVA"/>
    <n v="11"/>
    <n v="0"/>
    <s v="NEGOCIOS"/>
    <x v="1"/>
  </r>
  <r>
    <n v="91"/>
    <d v="2019-05-14T00:00:00"/>
    <x v="11"/>
    <x v="11"/>
    <x v="1"/>
    <s v="ATM"/>
    <s v="VIATICOS 2"/>
    <s v="TRANSACCIONES DEL DIA 05/14/2019SPYRAL - GESTION ADMINISTRATIVA"/>
    <n v="17.68"/>
    <n v="0"/>
    <s v="NEGOCIOS"/>
    <x v="1"/>
  </r>
  <r>
    <n v="91"/>
    <d v="2019-05-16T00:00:00"/>
    <x v="11"/>
    <x v="11"/>
    <x v="1"/>
    <s v="ATM"/>
    <s v="NC VIATICOS"/>
    <s v="TRANSACCIONES DEL DIA 05/16/2019SPYRAL - GESTION ADMINISTRATIVA"/>
    <n v="0"/>
    <n v="191.9"/>
    <s v="NEGOCIOS"/>
    <x v="1"/>
  </r>
  <r>
    <n v="91"/>
    <d v="2019-05-17T00:00:00"/>
    <x v="11"/>
    <x v="11"/>
    <x v="1"/>
    <s v="ATM"/>
    <s v="VIATICOS 2"/>
    <s v="TRANSACCIONES DEL DIA 05/17/2019SPYRAL - GESTION ADMINISTRATIVA"/>
    <n v="20.22"/>
    <n v="0"/>
    <s v="NEGOCIOS"/>
    <x v="1"/>
  </r>
  <r>
    <n v="91"/>
    <d v="2019-05-17T00:00:00"/>
    <x v="11"/>
    <x v="11"/>
    <x v="1"/>
    <s v="ATM"/>
    <s v="NC VIATICOS"/>
    <s v="TRANSACCIONES DEL DIA 05/17/2019SPYRAL - GESTION ADMINISTRATIVA"/>
    <n v="383.8"/>
    <n v="0"/>
    <s v="NEGOCIOS"/>
    <x v="1"/>
  </r>
  <r>
    <n v="91"/>
    <d v="2019-05-21T00:00:00"/>
    <x v="11"/>
    <x v="11"/>
    <x v="1"/>
    <s v="ATM"/>
    <s v="VIATICOS 2"/>
    <s v="TRANSACCIONES DEL DIA 05/21/2019SPYRAL - GESTION ADMINISTRATIVA"/>
    <n v="30.35"/>
    <n v="0"/>
    <s v="NEGOCIOS"/>
    <x v="1"/>
  </r>
  <r>
    <n v="91"/>
    <d v="2019-05-22T00:00:00"/>
    <x v="11"/>
    <x v="11"/>
    <x v="1"/>
    <s v="ATM"/>
    <s v="VIATICOS 2"/>
    <s v="TRANSACCIONES DEL DIA 05/22/2019SPYRAL - GESTION ADMINISTRATIVA"/>
    <n v="10"/>
    <n v="0"/>
    <s v="NEGOCIOS"/>
    <x v="1"/>
  </r>
  <r>
    <n v="91"/>
    <d v="2019-05-25T00:00:00"/>
    <x v="11"/>
    <x v="11"/>
    <x v="1"/>
    <s v="ATM"/>
    <s v="VIATICOS 2"/>
    <s v="TRANSACCIONES DEL DIA 05/25/2019SPYRAL - GESTION ADMINISTRATIVA"/>
    <n v="15.35"/>
    <n v="0"/>
    <s v="NEGOCIOS"/>
    <x v="1"/>
  </r>
  <r>
    <n v="91"/>
    <d v="2019-05-29T00:00:00"/>
    <x v="11"/>
    <x v="11"/>
    <x v="1"/>
    <s v="ATM"/>
    <s v="VIATICOS 2"/>
    <s v="TRANSACCIONES DEL DIA 05/29/2019SPYRAL - GESTION ADMINISTRATIVA"/>
    <n v="5"/>
    <n v="0"/>
    <s v="NEGOCIOS"/>
    <x v="1"/>
  </r>
  <r>
    <n v="91"/>
    <d v="2019-06-01T00:00:00"/>
    <x v="2"/>
    <x v="2"/>
    <x v="1"/>
    <s v="ATM"/>
    <s v="VIATICOS 2"/>
    <s v="TRANSACCIONES DEL DIA 06/01/2019SPYRAL - GESTION ADMINISTRATIVA"/>
    <n v="10"/>
    <n v="0"/>
    <s v="NEGOCIOS"/>
    <x v="1"/>
  </r>
  <r>
    <n v="91"/>
    <d v="2019-06-15T00:00:00"/>
    <x v="2"/>
    <x v="2"/>
    <x v="1"/>
    <s v="ATM"/>
    <s v="VIATICOS 2"/>
    <s v="TRANSACCIONES DEL DIA 06/15/2019SPYRAL - GESTION ADMINISTRATIVA"/>
    <n v="73.53"/>
    <n v="0"/>
    <s v="NEGOCIOS"/>
    <x v="1"/>
  </r>
  <r>
    <n v="91"/>
    <d v="2019-06-20T00:00:00"/>
    <x v="2"/>
    <x v="2"/>
    <x v="1"/>
    <s v="ATM"/>
    <s v="NC VIATICOS"/>
    <s v="TRANSACCIONES DEL DIA 06/20/2019SPYRAL - GESTION ADMINISTRATIVA"/>
    <n v="187.45"/>
    <n v="0"/>
    <s v="NEGOCIOS"/>
    <x v="1"/>
  </r>
  <r>
    <n v="91"/>
    <d v="2019-06-21T00:00:00"/>
    <x v="2"/>
    <x v="2"/>
    <x v="1"/>
    <s v="ATM"/>
    <s v="VIATICOS 2"/>
    <s v="TRANSACCIONES DEL DIA 06/21/2019SPYRAL - GESTION ADMINISTRATIVA"/>
    <n v="37"/>
    <n v="0"/>
    <s v="NEGOCIOS"/>
    <x v="1"/>
  </r>
  <r>
    <n v="91"/>
    <d v="2019-07-02T00:00:00"/>
    <x v="6"/>
    <x v="6"/>
    <x v="1"/>
    <s v="ATM"/>
    <s v="VIATICOS 2"/>
    <s v="TRANSACCIONES DEL DIA 07/02/2019SPYRAL - GESTION ADMINISTRATIVA"/>
    <n v="9.9"/>
    <n v="0"/>
    <s v="NEGOCIOS"/>
    <x v="1"/>
  </r>
  <r>
    <n v="91"/>
    <d v="2019-07-08T00:00:00"/>
    <x v="6"/>
    <x v="6"/>
    <x v="1"/>
    <s v="ATM"/>
    <s v="VIATICOS 2"/>
    <s v="TRANSACCIONES DEL DIA 07/08/2019SPYRAL - GESTION ADMINISTRATIVA"/>
    <n v="10"/>
    <n v="0"/>
    <s v="NEGOCIOS"/>
    <x v="1"/>
  </r>
  <r>
    <n v="91"/>
    <d v="2019-07-10T00:00:00"/>
    <x v="6"/>
    <x v="6"/>
    <x v="1"/>
    <s v="ATM"/>
    <s v="VIATICOS 2"/>
    <s v="TRANSACCIONES DEL DIA 07/10/2019SPYRAL - GESTION ADMINISTRATIVA"/>
    <n v="12"/>
    <n v="0"/>
    <s v="NEGOCIOS"/>
    <x v="1"/>
  </r>
  <r>
    <n v="91"/>
    <d v="2019-07-11T00:00:00"/>
    <x v="6"/>
    <x v="6"/>
    <x v="1"/>
    <s v="ATM"/>
    <s v="NC VIATICOS"/>
    <s v="TRANSACCIONES DEL DIA 07/11/2019SPYRAL - GESTION ADMINISTRATIVA"/>
    <n v="30"/>
    <n v="0"/>
    <s v="NEGOCIOS"/>
    <x v="1"/>
  </r>
  <r>
    <n v="91"/>
    <d v="2019-07-12T00:00:00"/>
    <x v="6"/>
    <x v="6"/>
    <x v="1"/>
    <s v="ATM"/>
    <s v="NC VIATICOS"/>
    <s v="TRANSACCIONES DEL DIA 07/12/2019SPYRAL - GESTION ADMINISTRATIVA"/>
    <n v="223.1"/>
    <n v="0"/>
    <s v="NEGOCIOS"/>
    <x v="1"/>
  </r>
  <r>
    <n v="91"/>
    <d v="2019-07-17T00:00:00"/>
    <x v="6"/>
    <x v="6"/>
    <x v="1"/>
    <s v="ATM"/>
    <s v="VIATICOS 2"/>
    <s v="TRANSACCIONES DEL DIA 07/17/2019SPYRAL - GESTION ADMINISTRATIVA"/>
    <n v="96.05"/>
    <n v="0"/>
    <s v="NEGOCIOS"/>
    <x v="1"/>
  </r>
  <r>
    <n v="91"/>
    <d v="2019-07-23T00:00:00"/>
    <x v="6"/>
    <x v="6"/>
    <x v="1"/>
    <s v="ATM"/>
    <s v="VIATICOS 2"/>
    <s v="TRANSACCIONES DEL DIA 07/23/2019SPYRAL - GESTION ADMINISTRATIVA"/>
    <n v="10"/>
    <n v="0"/>
    <s v="NEGOCIOS"/>
    <x v="1"/>
  </r>
  <r>
    <n v="91"/>
    <d v="2019-07-23T00:00:00"/>
    <x v="6"/>
    <x v="6"/>
    <x v="1"/>
    <s v="ATM"/>
    <s v="VIATICOS"/>
    <s v="TRANSACCIONES DEL DIA 07/23/2019SPYRAL - GESTION ADMINISTRATIVA"/>
    <n v="96"/>
    <n v="0"/>
    <s v="NEGOCIOS"/>
    <x v="1"/>
  </r>
  <r>
    <n v="91"/>
    <d v="2019-07-25T00:00:00"/>
    <x v="6"/>
    <x v="6"/>
    <x v="1"/>
    <s v="ATM"/>
    <s v="VIATICOS 2"/>
    <s v="TRANSACCIONES DEL DIA 07/25/2019SPYRAL - GESTION ADMINISTRATIVA"/>
    <n v="13.8"/>
    <n v="0"/>
    <s v="NEGOCIOS"/>
    <x v="1"/>
  </r>
  <r>
    <n v="91"/>
    <d v="2019-07-30T00:00:00"/>
    <x v="6"/>
    <x v="6"/>
    <x v="1"/>
    <s v="ATM"/>
    <s v="VIATICOS 2"/>
    <s v="TRANSACCIONES DEL DIA 07/30/2019SPYRAL - GESTION ADMINISTRATIVA"/>
    <n v="109"/>
    <n v="0"/>
    <s v="NEGOCIOS"/>
    <x v="1"/>
  </r>
  <r>
    <n v="91"/>
    <d v="2019-01-19T00:00:00"/>
    <x v="7"/>
    <x v="7"/>
    <x v="1"/>
    <s v="ATENCION A CLIENTES"/>
    <s v="NC VIATICOS"/>
    <s v="TRANSACCIONES DEL DIA 01/19/2019SPYRAL - GESTION ADMINISTRATIVA"/>
    <n v="603.04999999999995"/>
    <n v="0"/>
    <s v="NEGOCIOS"/>
    <x v="1"/>
  </r>
  <r>
    <n v="91"/>
    <d v="2019-02-15T00:00:00"/>
    <x v="8"/>
    <x v="8"/>
    <x v="1"/>
    <s v="ATENCION A CLIENTES"/>
    <s v="NC VIATICOS"/>
    <s v="TRANSACCIONES DEL DIA 02/15/2019SPYRAL - GESTION ADMINISTRATIVA"/>
    <n v="524.4"/>
    <n v="0"/>
    <s v="NEGOCIOS"/>
    <x v="1"/>
  </r>
  <r>
    <n v="91"/>
    <d v="2019-03-22T00:00:00"/>
    <x v="9"/>
    <x v="9"/>
    <x v="1"/>
    <s v="ATENCION A CLIENTES"/>
    <s v="NC VIATICOS"/>
    <s v="TRANSACCIONES DEL DIA 03/22/2019SPYRAL - GESTION ADMINISTRATIVA"/>
    <n v="552.95000000000005"/>
    <n v="0"/>
    <s v="NEGOCIOS"/>
    <x v="1"/>
  </r>
  <r>
    <n v="91"/>
    <d v="2019-04-26T00:00:00"/>
    <x v="10"/>
    <x v="10"/>
    <x v="1"/>
    <s v="ATENCION A CLIENTES"/>
    <s v="NC VIATICOS"/>
    <s v="TRANSACCIONES DEL DIA 04/26/2019SPYRAL - GESTION ADMINISTRATIVA"/>
    <n v="571.54999999999995"/>
    <n v="0"/>
    <s v="NEGOCIOS"/>
    <x v="1"/>
  </r>
  <r>
    <n v="91"/>
    <d v="2019-05-16T00:00:00"/>
    <x v="11"/>
    <x v="11"/>
    <x v="1"/>
    <s v="ATENCION A CLIENTES"/>
    <s v="NC VIATICOS"/>
    <s v="TRANSACCIONES DEL DIA 05/16/2019SPYRAL - GESTION ADMINISTRATIVA"/>
    <n v="0"/>
    <n v="614.4"/>
    <s v="NEGOCIOS"/>
    <x v="1"/>
  </r>
  <r>
    <n v="91"/>
    <d v="2019-05-17T00:00:00"/>
    <x v="11"/>
    <x v="11"/>
    <x v="1"/>
    <s v="ATENCION A CLIENTES"/>
    <s v="NC VIATICOS"/>
    <s v="TRANSACCIONES DEL DIA 05/17/2019SPYRAL - GESTION ADMINISTRATIVA"/>
    <n v="1228.8"/>
    <n v="0"/>
    <s v="NEGOCIOS"/>
    <x v="1"/>
  </r>
  <r>
    <n v="91"/>
    <d v="2019-06-01T00:00:00"/>
    <x v="2"/>
    <x v="2"/>
    <x v="1"/>
    <s v="ATENCION A CLIENTES"/>
    <s v="NC VIATICOS"/>
    <s v="TRANSACCIONES DEL DIA 06/01/2019SPYRAL - GESTION ADMINISTRATIVA"/>
    <n v="1227.23"/>
    <n v="0"/>
    <s v="NEGOCIOS"/>
    <x v="1"/>
  </r>
  <r>
    <n v="91"/>
    <d v="2019-06-20T00:00:00"/>
    <x v="2"/>
    <x v="2"/>
    <x v="1"/>
    <s v="ATENCION A CLIENTES"/>
    <s v="NC VIATICOS"/>
    <s v="TRANSACCIONES DEL DIA 06/20/2019SPYRAL - GESTION ADMINISTRATIVA"/>
    <n v="743.3"/>
    <n v="0"/>
    <s v="NEGOCIOS"/>
    <x v="1"/>
  </r>
  <r>
    <n v="91"/>
    <d v="2019-07-12T00:00:00"/>
    <x v="6"/>
    <x v="6"/>
    <x v="1"/>
    <s v="ATENCION A CLIENTES"/>
    <s v="NC VIATICOS"/>
    <s v="TRANSACCIONES DEL DIA 07/12/2019SPYRAL - GESTION ADMINISTRATIVA"/>
    <n v="771.1"/>
    <n v="0"/>
    <s v="NEGOCIOS"/>
    <x v="1"/>
  </r>
  <r>
    <n v="91"/>
    <d v="2019-01-08T00:00:00"/>
    <x v="7"/>
    <x v="7"/>
    <x v="1"/>
    <s v="DESARROLLO DE PRODUCTOS"/>
    <s v="VIATICOS"/>
    <s v="TRANSACCIONES DEL DIA 01/08/2019SPYRAL - GESTION ADMINISTRATIVA"/>
    <n v="246.2"/>
    <n v="0"/>
    <s v="NEGOCIOS"/>
    <x v="1"/>
  </r>
  <r>
    <n v="91"/>
    <d v="2019-01-11T00:00:00"/>
    <x v="7"/>
    <x v="7"/>
    <x v="1"/>
    <s v="DESARROLLO DE PRODUCTOS"/>
    <s v="VIATICOS"/>
    <s v="TRANSACCIONES DEL DIA 01/11/2019SPYRAL - GESTION ADMINISTRATIVA"/>
    <n v="11.5"/>
    <n v="0"/>
    <s v="NEGOCIOS"/>
    <x v="1"/>
  </r>
  <r>
    <n v="91"/>
    <d v="2019-02-05T00:00:00"/>
    <x v="8"/>
    <x v="8"/>
    <x v="1"/>
    <s v="DESARROLLO DE PRODUCTOS"/>
    <s v="VIATICOS"/>
    <s v="TRANSACCIONES DEL DIA 02/05/2019SPYRAL - GESTION ADMINISTRATIVA"/>
    <n v="42"/>
    <n v="0"/>
    <s v="NEGOCIOS"/>
    <x v="1"/>
  </r>
  <r>
    <n v="91"/>
    <d v="2019-02-07T00:00:00"/>
    <x v="8"/>
    <x v="8"/>
    <x v="1"/>
    <s v="DESARROLLO DE PRODUCTOS"/>
    <s v="NC VIATICOS"/>
    <s v="TRANSACCIONES DEL DIA 02/07/2019SPYRAL - GESTION ADMINISTRATIVA"/>
    <n v="517.79"/>
    <n v="0"/>
    <s v="NEGOCIOS"/>
    <x v="1"/>
  </r>
  <r>
    <n v="91"/>
    <d v="2019-02-11T00:00:00"/>
    <x v="8"/>
    <x v="8"/>
    <x v="1"/>
    <s v="DESARROLLO DE PRODUCTOS"/>
    <s v="VIATICOS"/>
    <s v="TRANSACCIONES DEL DIA 02/11/2019SPYRAL - GESTION ADMINISTRATIVA"/>
    <n v="12.9"/>
    <n v="0"/>
    <s v="NEGOCIOS"/>
    <x v="1"/>
  </r>
  <r>
    <n v="91"/>
    <d v="2019-02-13T00:00:00"/>
    <x v="8"/>
    <x v="8"/>
    <x v="1"/>
    <s v="DESARROLLO DE PRODUCTOS"/>
    <s v="VIATICOS"/>
    <s v="TRANSACCIONES DEL DIA 02/13/2019SPYRAL - GESTION ADMINISTRATIVA"/>
    <n v="128"/>
    <n v="0"/>
    <s v="NEGOCIOS"/>
    <x v="1"/>
  </r>
  <r>
    <n v="91"/>
    <d v="2019-02-18T00:00:00"/>
    <x v="8"/>
    <x v="8"/>
    <x v="1"/>
    <s v="DESARROLLO DE PRODUCTOS"/>
    <s v="VIATICOS 2"/>
    <s v="TRANSACCIONES DEL DIA 02/18/2019SPYRAL - GESTION ADMINISTRATIVA"/>
    <n v="48"/>
    <n v="0"/>
    <s v="NEGOCIOS"/>
    <x v="1"/>
  </r>
  <r>
    <n v="91"/>
    <d v="2019-02-25T00:00:00"/>
    <x v="8"/>
    <x v="8"/>
    <x v="1"/>
    <s v="DESARROLLO DE PRODUCTOS"/>
    <s v="VIATICOS"/>
    <s v="TRANSACCIONES DEL DIA 02/25/2019SPYRAL - GESTION ADMINISTRATIVA"/>
    <n v="9.85"/>
    <n v="0"/>
    <s v="NEGOCIOS"/>
    <x v="1"/>
  </r>
  <r>
    <n v="91"/>
    <d v="2019-02-26T00:00:00"/>
    <x v="8"/>
    <x v="8"/>
    <x v="1"/>
    <s v="DESARROLLO DE PRODUCTOS"/>
    <s v="VIATICOS"/>
    <s v="TRANSACCIONES DEL DIA 02/26/2019SPYRAL - GESTION ADMINISTRATIVA"/>
    <n v="10.25"/>
    <n v="0"/>
    <s v="NEGOCIOS"/>
    <x v="1"/>
  </r>
  <r>
    <n v="91"/>
    <d v="2019-03-01T00:00:00"/>
    <x v="9"/>
    <x v="9"/>
    <x v="1"/>
    <s v="DESARROLLO DE PRODUCTOS"/>
    <s v="VIATICOS"/>
    <s v="TRANSACCIONES DEL DIA 03/01/2019SPYRAL - GESTION ADMINISTRATIVA"/>
    <n v="28.95"/>
    <n v="0"/>
    <s v="NEGOCIOS"/>
    <x v="1"/>
  </r>
  <r>
    <n v="91"/>
    <d v="2019-03-06T00:00:00"/>
    <x v="9"/>
    <x v="9"/>
    <x v="1"/>
    <s v="DESARROLLO DE PRODUCTOS"/>
    <s v="VIATICOS"/>
    <s v="TRANSACCIONES DEL DIA 03/06/2019SPYRAL - GESTION ADMINISTRATIVA"/>
    <n v="42.5"/>
    <n v="0"/>
    <s v="NEGOCIOS"/>
    <x v="1"/>
  </r>
  <r>
    <n v="91"/>
    <d v="2019-03-12T00:00:00"/>
    <x v="9"/>
    <x v="9"/>
    <x v="1"/>
    <s v="DESARROLLO DE PRODUCTOS"/>
    <s v="VIATICOS"/>
    <s v="TRANSACCIONES DEL DIA 03/12/2019SPYRAL - GESTION ADMINISTRATIVA"/>
    <n v="436"/>
    <n v="0"/>
    <s v="NEGOCIOS"/>
    <x v="1"/>
  </r>
  <r>
    <n v="91"/>
    <d v="2019-03-21T00:00:00"/>
    <x v="9"/>
    <x v="9"/>
    <x v="1"/>
    <s v="DESARROLLO DE PRODUCTOS"/>
    <s v="VIATICOS 2"/>
    <s v="TRANSACCIONES DEL DIA 03/21/2019SPYRAL - GESTION ADMINISTRATIVA"/>
    <n v="33.25"/>
    <n v="0"/>
    <s v="NEGOCIOS"/>
    <x v="1"/>
  </r>
  <r>
    <n v="91"/>
    <d v="2019-03-27T00:00:00"/>
    <x v="9"/>
    <x v="9"/>
    <x v="1"/>
    <s v="DESARROLLO DE PRODUCTOS"/>
    <s v="NC VIATICOS"/>
    <s v="TRANSACCIONES DEL DIA 03/27/2019SPYRAL - GESTION ADMINISTRATIVA"/>
    <n v="32.65"/>
    <n v="0"/>
    <s v="NEGOCIOS"/>
    <x v="1"/>
  </r>
  <r>
    <n v="91"/>
    <d v="2019-04-08T00:00:00"/>
    <x v="10"/>
    <x v="10"/>
    <x v="1"/>
    <s v="DESARROLLO DE PRODUCTOS"/>
    <s v="VIATICOS 2"/>
    <s v="TRANSACCIONES DEL DIA 04/08/2019SPYRAL - GESTION ADMINISTRATIVA"/>
    <n v="16.3"/>
    <n v="0"/>
    <s v="NEGOCIOS"/>
    <x v="1"/>
  </r>
  <r>
    <n v="91"/>
    <d v="2019-04-22T00:00:00"/>
    <x v="10"/>
    <x v="10"/>
    <x v="1"/>
    <s v="DESARROLLO DE PRODUCTOS"/>
    <s v="VIATICOS"/>
    <s v="TRANSACCIONES DEL DIA 04/22/2019SPYRAL - GESTION ADMINISTRATIVA"/>
    <n v="393.11"/>
    <n v="0"/>
    <s v="NEGOCIOS"/>
    <x v="1"/>
  </r>
  <r>
    <n v="91"/>
    <d v="2019-04-22T00:00:00"/>
    <x v="10"/>
    <x v="10"/>
    <x v="1"/>
    <s v="DESARROLLO DE PRODUCTOS"/>
    <s v="VIATICOS 2"/>
    <s v="TRANSACCIONES DEL DIA 04/22/2019SPYRAL - GESTION ADMINISTRATIVA"/>
    <n v="662.4"/>
    <n v="0"/>
    <s v="NEGOCIOS"/>
    <x v="1"/>
  </r>
  <r>
    <n v="91"/>
    <d v="2019-05-03T00:00:00"/>
    <x v="11"/>
    <x v="11"/>
    <x v="1"/>
    <s v="DESARROLLO DE PRODUCTOS"/>
    <s v="VIATICOS 2"/>
    <s v="TRANSACCIONES DEL DIA 05/03/2019SPYRAL - GESTION ADMINISTRATIVA"/>
    <n v="435"/>
    <n v="0"/>
    <s v="NEGOCIOS"/>
    <x v="1"/>
  </r>
  <r>
    <n v="91"/>
    <d v="2019-05-07T00:00:00"/>
    <x v="11"/>
    <x v="11"/>
    <x v="1"/>
    <s v="DESARROLLO DE PRODUCTOS"/>
    <s v="VIATICOS 2"/>
    <s v="TRANSACCIONES DEL DIA 05/07/2019SPYRAL - GESTION ADMINISTRATIVA"/>
    <n v="23.05"/>
    <n v="0"/>
    <s v="NEGOCIOS"/>
    <x v="1"/>
  </r>
  <r>
    <n v="91"/>
    <d v="2019-05-17T00:00:00"/>
    <x v="11"/>
    <x v="11"/>
    <x v="1"/>
    <s v="DESARROLLO DE PRODUCTOS"/>
    <s v="VIATICOS"/>
    <s v="TRANSACCIONES DEL DIA 05/17/2019SPYRAL - GESTION ADMINISTRATIVA"/>
    <n v="26.78"/>
    <n v="0"/>
    <s v="NEGOCIOS"/>
    <x v="1"/>
  </r>
  <r>
    <n v="91"/>
    <d v="2019-06-03T00:00:00"/>
    <x v="2"/>
    <x v="2"/>
    <x v="1"/>
    <s v="DESARROLLO DE PRODUCTOS"/>
    <s v="NC VIATICOS"/>
    <s v="TRANSACCIONES DEL DIA 06/03/2019SPYRAL - GESTION ADMINISTRATIVA"/>
    <n v="0"/>
    <n v="26.78"/>
    <s v="NEGOCIOS"/>
    <x v="1"/>
  </r>
  <r>
    <n v="91"/>
    <d v="2019-07-10T00:00:00"/>
    <x v="6"/>
    <x v="6"/>
    <x v="1"/>
    <s v="DESARROLLO DE PRODUCTOS"/>
    <s v="VIATICOS 2"/>
    <s v="TRANSACCIONES DEL DIA 07/10/2019SPYRAL - GESTION ADMINISTRATIVA"/>
    <n v="20.85"/>
    <n v="0"/>
    <s v="NEGOCIOS"/>
    <x v="1"/>
  </r>
  <r>
    <n v="91"/>
    <d v="2019-07-11T00:00:00"/>
    <x v="6"/>
    <x v="6"/>
    <x v="1"/>
    <s v="DESARROLLO DE PRODUCTOS"/>
    <s v="VIATICOS 2"/>
    <s v="TRANSACCIONES DEL DIA 07/11/2019SPYRAL - GESTION ADMINISTRATIVA"/>
    <n v="12.9"/>
    <n v="0"/>
    <s v="NEGOCIOS"/>
    <x v="1"/>
  </r>
  <r>
    <n v="91"/>
    <d v="2019-07-24T00:00:00"/>
    <x v="6"/>
    <x v="6"/>
    <x v="1"/>
    <s v="DESARROLLO DE PRODUCTOS"/>
    <s v="VIATICOS"/>
    <s v="TRANSACCIONES DEL DIA 07/24/2019SPYRAL - GESTION ADMINISTRATIVA"/>
    <n v="265"/>
    <n v="0"/>
    <s v="NEGOCIOS"/>
    <x v="1"/>
  </r>
  <r>
    <n v="91"/>
    <d v="2019-01-19T00:00:00"/>
    <x v="7"/>
    <x v="7"/>
    <x v="1"/>
    <s v="VENTAS CONSUMO"/>
    <s v="NC VIATICOS"/>
    <s v="TRANSACCIONES DEL DIA 01/19/2019SPYRAL - GESTION ADMINISTRATIVA"/>
    <n v="532.04999999999995"/>
    <n v="0"/>
    <s v="NEGOCIOS"/>
    <x v="1"/>
  </r>
  <r>
    <n v="91"/>
    <d v="2019-02-15T00:00:00"/>
    <x v="8"/>
    <x v="8"/>
    <x v="1"/>
    <s v="VENTAS CONSUMO"/>
    <s v="NC VIATICOS"/>
    <s v="TRANSACCIONES DEL DIA 02/15/2019SPYRAL - GESTION ADMINISTRATIVA"/>
    <n v="622.45000000000005"/>
    <n v="0"/>
    <s v="NEGOCIOS"/>
    <x v="1"/>
  </r>
  <r>
    <n v="91"/>
    <d v="2019-02-22T00:00:00"/>
    <x v="8"/>
    <x v="8"/>
    <x v="1"/>
    <s v="VENTAS CONSUMO"/>
    <s v="NC VIATICOS"/>
    <s v="TRANSACCIONES DEL DIA 02/22/2019SPYRAL - GESTION ADMINISTRATIVA"/>
    <n v="157.69999999999999"/>
    <n v="0"/>
    <s v="NEGOCIOS"/>
    <x v="1"/>
  </r>
  <r>
    <n v="91"/>
    <d v="2019-03-22T00:00:00"/>
    <x v="9"/>
    <x v="9"/>
    <x v="1"/>
    <s v="VENTAS CONSUMO"/>
    <s v="NC VIATICOS"/>
    <s v="TRANSACCIONES DEL DIA 03/22/2019SPYRAL - GESTION ADMINISTRATIVA"/>
    <n v="386.65"/>
    <n v="0"/>
    <s v="NEGOCIOS"/>
    <x v="1"/>
  </r>
  <r>
    <n v="91"/>
    <d v="2019-04-17T00:00:00"/>
    <x v="10"/>
    <x v="10"/>
    <x v="1"/>
    <s v="VENTAS CONSUMO"/>
    <s v="VIATICOS 2"/>
    <s v="TRANSACCIONES DEL DIA 04/17/2019SPYRAL - GESTION ADMINISTRATIVA"/>
    <n v="19.420000000000002"/>
    <n v="0"/>
    <s v="NEGOCIOS"/>
    <x v="1"/>
  </r>
  <r>
    <n v="91"/>
    <d v="2019-04-18T00:00:00"/>
    <x v="10"/>
    <x v="10"/>
    <x v="1"/>
    <s v="VENTAS CONSUMO"/>
    <s v="NC VIATICOS"/>
    <s v="TRANSACCIONES DEL DIA 04/18/2019SPYRAL - GESTION ADMINISTRATIVA"/>
    <n v="297.27999999999997"/>
    <n v="0"/>
    <s v="NEGOCIOS"/>
    <x v="1"/>
  </r>
  <r>
    <n v="91"/>
    <d v="2019-05-10T00:00:00"/>
    <x v="11"/>
    <x v="11"/>
    <x v="1"/>
    <s v="VENTAS CONSUMO"/>
    <s v="VIATICOS 2"/>
    <s v="TRANSACCIONES DEL DIA 05/10/2019SPYRAL - GESTION ADMINISTRATIVA"/>
    <n v="10.25"/>
    <n v="0"/>
    <s v="NEGOCIOS"/>
    <x v="1"/>
  </r>
  <r>
    <n v="91"/>
    <d v="2019-05-30T00:00:00"/>
    <x v="11"/>
    <x v="11"/>
    <x v="1"/>
    <s v="VENTAS CONSUMO"/>
    <s v="VIATICOS 2"/>
    <s v="TRANSACCIONES DEL DIA 05/30/2019SPYRAL - GESTION ADMINISTRATIVA"/>
    <n v="95.6"/>
    <n v="0"/>
    <s v="NEGOCIOS"/>
    <x v="1"/>
  </r>
  <r>
    <n v="91"/>
    <d v="2019-06-05T00:00:00"/>
    <x v="2"/>
    <x v="2"/>
    <x v="1"/>
    <s v="VENTAS CONSUMO"/>
    <s v="NC VIATICOS"/>
    <s v="TRANSACCIONES DEL DIA 06/05/2019SPYRAL - GESTION ADMINISTRATIVA"/>
    <n v="170"/>
    <n v="0"/>
    <s v="NEGOCIOS"/>
    <x v="1"/>
  </r>
  <r>
    <n v="91"/>
    <d v="2019-07-10T00:00:00"/>
    <x v="6"/>
    <x v="6"/>
    <x v="1"/>
    <s v="VENTAS CONSUMO"/>
    <s v="VIATICOS 2"/>
    <s v="TRANSACCIONES DEL DIA 07/10/2019SPYRAL - GESTION ADMINISTRATIVA"/>
    <n v="125.68"/>
    <n v="0"/>
    <s v="NEGOCIOS"/>
    <x v="1"/>
  </r>
  <r>
    <n v="91"/>
    <d v="2019-07-11T00:00:00"/>
    <x v="6"/>
    <x v="6"/>
    <x v="1"/>
    <s v="VENTAS CONSUMO"/>
    <s v="NC VIATICOS"/>
    <s v="TRANSACCIONES DEL DIA 07/11/2019SPYRAL - GESTION ADMINISTRATIVA"/>
    <n v="20.25"/>
    <n v="0"/>
    <s v="NEGOCIOS"/>
    <x v="1"/>
  </r>
  <r>
    <n v="91"/>
    <d v="2019-07-19T00:00:00"/>
    <x v="6"/>
    <x v="6"/>
    <x v="1"/>
    <s v="VENTAS CONSUMO"/>
    <s v="VIATICOS 2"/>
    <s v="TRANSACCIONES DEL DIA 07/19/2019SPYRAL - GESTION ADMINISTRATIVA"/>
    <n v="18.68"/>
    <n v="0"/>
    <s v="NEGOCIOS"/>
    <x v="1"/>
  </r>
  <r>
    <n v="91"/>
    <d v="2019-01-03T00:00:00"/>
    <x v="7"/>
    <x v="7"/>
    <x v="1"/>
    <s v="FUERZAS DE VENTAS PANAMA"/>
    <s v="VIATICOS 2"/>
    <s v="TRANSACCIONES DEL DIA 01/03/2019SPYRAL - GESTION ADMINISTRATIVA"/>
    <n v="2100"/>
    <n v="0"/>
    <s v="NEGOCIOS"/>
    <x v="1"/>
  </r>
  <r>
    <n v="91"/>
    <d v="2019-01-14T00:00:00"/>
    <x v="7"/>
    <x v="7"/>
    <x v="1"/>
    <s v="FUERZAS DE VENTAS PANAMA"/>
    <s v="VIATICOS"/>
    <s v="TRANSACCIONES DEL DIA 01/14/2019SPYRAL - GESTION ADMINISTRATIVA"/>
    <n v="43.86"/>
    <n v="0"/>
    <s v="NEGOCIOS"/>
    <x v="1"/>
  </r>
  <r>
    <n v="91"/>
    <d v="2019-01-15T00:00:00"/>
    <x v="7"/>
    <x v="7"/>
    <x v="1"/>
    <s v="FUERZAS DE VENTAS PANAMA"/>
    <s v="VIATICOS"/>
    <s v="TRANSACCIONES DEL DIA 01/15/2019SPYRAL - GESTION ADMINISTRATIVA"/>
    <n v="20.9"/>
    <n v="0"/>
    <s v="NEGOCIOS"/>
    <x v="1"/>
  </r>
  <r>
    <n v="91"/>
    <d v="2019-01-17T00:00:00"/>
    <x v="7"/>
    <x v="7"/>
    <x v="1"/>
    <s v="FUERZAS DE VENTAS PANAMA"/>
    <s v="VIATICOS"/>
    <s v="TRANSACCIONES DEL DIA 01/17/2019SPYRAL - GESTION ADMINISTRATIVA"/>
    <n v="10.07"/>
    <n v="0"/>
    <s v="NEGOCIOS"/>
    <x v="1"/>
  </r>
  <r>
    <n v="91"/>
    <d v="2019-01-21T00:00:00"/>
    <x v="7"/>
    <x v="7"/>
    <x v="1"/>
    <s v="FUERZAS DE VENTAS PANAMA"/>
    <s v="VIATICOS"/>
    <s v="TRANSACCIONES DEL DIA 01/21/2019SPYRAL - GESTION ADMINISTRATIVA"/>
    <n v="88.61"/>
    <n v="0"/>
    <s v="NEGOCIOS"/>
    <x v="1"/>
  </r>
  <r>
    <n v="91"/>
    <d v="2019-01-24T00:00:00"/>
    <x v="7"/>
    <x v="7"/>
    <x v="1"/>
    <s v="FUERZAS DE VENTAS PANAMA"/>
    <s v="VIATICOS"/>
    <s v="TRANSACCIONES DEL DIA 01/24/2019SPYRAL - GESTION ADMINISTRATIVA"/>
    <n v="21.1"/>
    <n v="0"/>
    <s v="NEGOCIOS"/>
    <x v="1"/>
  </r>
  <r>
    <n v="91"/>
    <d v="2019-01-25T00:00:00"/>
    <x v="7"/>
    <x v="7"/>
    <x v="1"/>
    <s v="FUERZAS DE VENTAS PANAMA"/>
    <s v="VIATICOS"/>
    <s v="TRANSACCIONES DEL DIA 01/25/2019SPYRAL - GESTION ADMINISTRATIVA"/>
    <n v="6.25"/>
    <n v="0"/>
    <s v="NEGOCIOS"/>
    <x v="1"/>
  </r>
  <r>
    <n v="91"/>
    <d v="2019-02-02T00:00:00"/>
    <x v="8"/>
    <x v="8"/>
    <x v="1"/>
    <s v="FUERZAS DE VENTAS PANAMA"/>
    <s v="VIATICOS"/>
    <s v="TRANSACCIONES DEL DIA 02/02/2019SPYRAL - GESTION ADMINISTRATIVA"/>
    <n v="37.14"/>
    <n v="0"/>
    <s v="NEGOCIOS"/>
    <x v="1"/>
  </r>
  <r>
    <n v="91"/>
    <d v="2019-02-04T00:00:00"/>
    <x v="8"/>
    <x v="8"/>
    <x v="1"/>
    <s v="FUERZAS DE VENTAS PANAMA"/>
    <s v="VIATICOS 2"/>
    <s v="TRANSACCIONES DEL DIA 02/04/2019SPYRAL - GESTION ADMINISTRATIVA"/>
    <n v="2250"/>
    <n v="0"/>
    <s v="NEGOCIOS"/>
    <x v="1"/>
  </r>
  <r>
    <n v="91"/>
    <d v="2019-02-06T00:00:00"/>
    <x v="8"/>
    <x v="8"/>
    <x v="1"/>
    <s v="FUERZAS DE VENTAS PANAMA"/>
    <s v="VIATICOS"/>
    <s v="TRANSACCIONES DEL DIA 02/06/2019SPYRAL - GESTION ADMINISTRATIVA"/>
    <n v="10.57"/>
    <n v="0"/>
    <s v="NEGOCIOS"/>
    <x v="1"/>
  </r>
  <r>
    <n v="91"/>
    <d v="2019-02-08T00:00:00"/>
    <x v="8"/>
    <x v="8"/>
    <x v="1"/>
    <s v="FUERZAS DE VENTAS PANAMA"/>
    <s v="VIATICOS"/>
    <s v="TRANSACCIONES DEL DIA 02/08/2019SPYRAL - GESTION ADMINISTRATIVA"/>
    <n v="20.51"/>
    <n v="0"/>
    <s v="NEGOCIOS"/>
    <x v="1"/>
  </r>
  <r>
    <n v="91"/>
    <d v="2019-02-09T00:00:00"/>
    <x v="8"/>
    <x v="8"/>
    <x v="1"/>
    <s v="FUERZAS DE VENTAS PANAMA"/>
    <s v="VIATICOS"/>
    <s v="TRANSACCIONES DEL DIA 02/09/2019SPYRAL - GESTION ADMINISTRATIVA"/>
    <n v="154.85"/>
    <n v="0"/>
    <s v="NEGOCIOS"/>
    <x v="1"/>
  </r>
  <r>
    <n v="91"/>
    <d v="2019-02-15T00:00:00"/>
    <x v="8"/>
    <x v="8"/>
    <x v="1"/>
    <s v="FUERZAS DE VENTAS PANAMA"/>
    <s v="VIATICOS"/>
    <s v="TRANSACCIONES DEL DIA 02/15/2019SPYRAL - GESTION ADMINISTRATIVA"/>
    <n v="20.69"/>
    <n v="0"/>
    <s v="NEGOCIOS"/>
    <x v="1"/>
  </r>
  <r>
    <n v="91"/>
    <d v="2019-02-18T00:00:00"/>
    <x v="8"/>
    <x v="8"/>
    <x v="1"/>
    <s v="FUERZAS DE VENTAS PANAMA"/>
    <s v="VIATICOS"/>
    <s v="TRANSACCIONES DEL DIA 02/18/2019SPYRAL - GESTION ADMINISTRATIVA"/>
    <n v="5.96"/>
    <n v="0"/>
    <s v="NEGOCIOS"/>
    <x v="1"/>
  </r>
  <r>
    <n v="91"/>
    <d v="2019-02-25T00:00:00"/>
    <x v="8"/>
    <x v="8"/>
    <x v="1"/>
    <s v="FUERZAS DE VENTAS PANAMA"/>
    <s v="VIATICOS"/>
    <s v="TRANSACCIONES DEL DIA 02/25/2019SPYRAL - GESTION ADMINISTRATIVA"/>
    <n v="293"/>
    <n v="0"/>
    <s v="NEGOCIOS"/>
    <x v="1"/>
  </r>
  <r>
    <n v="91"/>
    <d v="2019-03-01T00:00:00"/>
    <x v="9"/>
    <x v="9"/>
    <x v="1"/>
    <s v="FUERZAS DE VENTAS PANAMA"/>
    <s v="VIATICOS 2"/>
    <s v="TRANSACCIONES DEL DIA 03/01/2019SPYRAL - GESTION ADMINISTRATIVA"/>
    <n v="1950"/>
    <n v="0"/>
    <s v="NEGOCIOS"/>
    <x v="1"/>
  </r>
  <r>
    <n v="91"/>
    <d v="2019-03-06T00:00:00"/>
    <x v="9"/>
    <x v="9"/>
    <x v="1"/>
    <s v="FUERZAS DE VENTAS PANAMA"/>
    <s v="VIATICOS"/>
    <s v="TRANSACCIONES DEL DIA 03/06/2019SPYRAL - GESTION ADMINISTRATIVA"/>
    <n v="21.24"/>
    <n v="0"/>
    <s v="NEGOCIOS"/>
    <x v="1"/>
  </r>
  <r>
    <n v="91"/>
    <d v="2019-03-11T00:00:00"/>
    <x v="9"/>
    <x v="9"/>
    <x v="1"/>
    <s v="FUERZAS DE VENTAS PANAMA"/>
    <s v="VIATICOS"/>
    <s v="TRANSACCIONES DEL DIA 03/11/2019SPYRAL - GESTION ADMINISTRATIVA"/>
    <n v="5.22"/>
    <n v="0"/>
    <s v="NEGOCIOS"/>
    <x v="1"/>
  </r>
  <r>
    <n v="91"/>
    <d v="2019-03-15T00:00:00"/>
    <x v="9"/>
    <x v="9"/>
    <x v="1"/>
    <s v="FUERZAS DE VENTAS PANAMA"/>
    <s v="VIATICOS"/>
    <s v="TRANSACCIONES DEL DIA 03/15/2019SPYRAL - GESTION ADMINISTRATIVA"/>
    <n v="17.27"/>
    <n v="0"/>
    <s v="NEGOCIOS"/>
    <x v="1"/>
  </r>
  <r>
    <n v="91"/>
    <d v="2019-03-18T00:00:00"/>
    <x v="9"/>
    <x v="9"/>
    <x v="1"/>
    <s v="FUERZAS DE VENTAS PANAMA"/>
    <s v="VIATICOS"/>
    <s v="TRANSACCIONES DEL DIA 03/18/2019SPYRAL - GESTION ADMINISTRATIVA"/>
    <n v="11.36"/>
    <n v="0"/>
    <s v="NEGOCIOS"/>
    <x v="1"/>
  </r>
  <r>
    <n v="91"/>
    <d v="2019-03-20T00:00:00"/>
    <x v="9"/>
    <x v="9"/>
    <x v="1"/>
    <s v="FUERZAS DE VENTAS PANAMA"/>
    <s v="VIATICOS 2"/>
    <s v="TRANSACCIONES DEL DIA 03/20/2019SPYRAL - GESTION ADMINISTRATIVA"/>
    <n v="10.54"/>
    <n v="0"/>
    <s v="NEGOCIOS"/>
    <x v="1"/>
  </r>
  <r>
    <n v="91"/>
    <d v="2019-04-02T00:00:00"/>
    <x v="10"/>
    <x v="10"/>
    <x v="1"/>
    <s v="FUERZAS DE VENTAS PANAMA"/>
    <s v="VIATICOS 2"/>
    <s v="TRANSACCIONES DEL DIA 04/02/2019SPYRAL - GESTION ADMINISTRATIVA"/>
    <n v="2100"/>
    <n v="0"/>
    <s v="NEGOCIOS"/>
    <x v="1"/>
  </r>
  <r>
    <n v="91"/>
    <d v="2019-04-04T00:00:00"/>
    <x v="10"/>
    <x v="10"/>
    <x v="1"/>
    <s v="FUERZAS DE VENTAS PANAMA"/>
    <s v="VIATICOS 2"/>
    <s v="TRANSACCIONES DEL DIA 04/04/2019SPYRAL - GESTION ADMINISTRATIVA"/>
    <n v="24"/>
    <n v="0"/>
    <s v="NEGOCIOS"/>
    <x v="1"/>
  </r>
  <r>
    <n v="91"/>
    <d v="2019-04-05T00:00:00"/>
    <x v="10"/>
    <x v="10"/>
    <x v="1"/>
    <s v="FUERZAS DE VENTAS PANAMA"/>
    <s v="VIATICOS 2"/>
    <s v="TRANSACCIONES DEL DIA 04/05/2019SPYRAL - GESTION ADMINISTRATIVA"/>
    <n v="24.93"/>
    <n v="0"/>
    <s v="NEGOCIOS"/>
    <x v="1"/>
  </r>
  <r>
    <n v="91"/>
    <d v="2019-04-06T00:00:00"/>
    <x v="10"/>
    <x v="10"/>
    <x v="1"/>
    <s v="FUERZAS DE VENTAS PANAMA"/>
    <s v="VIATICOS 2"/>
    <s v="TRANSACCIONES DEL DIA 04/06/2019SPYRAL - GESTION ADMINISTRATIVA"/>
    <n v="53.35"/>
    <n v="0"/>
    <s v="NEGOCIOS"/>
    <x v="1"/>
  </r>
  <r>
    <n v="91"/>
    <d v="2019-04-11T00:00:00"/>
    <x v="10"/>
    <x v="10"/>
    <x v="1"/>
    <s v="FUERZAS DE VENTAS PANAMA"/>
    <s v="VIATICOS 2"/>
    <s v="TRANSACCIONES DEL DIA 04/11/2019SPYRAL - GESTION ADMINISTRATIVA"/>
    <n v="10.58"/>
    <n v="0"/>
    <s v="NEGOCIOS"/>
    <x v="1"/>
  </r>
  <r>
    <n v="91"/>
    <d v="2019-04-15T00:00:00"/>
    <x v="10"/>
    <x v="10"/>
    <x v="1"/>
    <s v="FUERZAS DE VENTAS PANAMA"/>
    <s v="VIATICOS 2"/>
    <s v="TRANSACCIONES DEL DIA 04/15/2019SPYRAL - GESTION ADMINISTRATIVA"/>
    <n v="9.67"/>
    <n v="0"/>
    <s v="NEGOCIOS"/>
    <x v="1"/>
  </r>
  <r>
    <n v="91"/>
    <d v="2019-04-23T00:00:00"/>
    <x v="10"/>
    <x v="10"/>
    <x v="1"/>
    <s v="FUERZAS DE VENTAS PANAMA"/>
    <s v="VIATICOS 2"/>
    <s v="TRANSACCIONES DEL DIA 04/23/2019SPYRAL - GESTION ADMINISTRATIVA"/>
    <n v="7.62"/>
    <n v="0"/>
    <s v="NEGOCIOS"/>
    <x v="1"/>
  </r>
  <r>
    <n v="91"/>
    <d v="2019-04-26T00:00:00"/>
    <x v="10"/>
    <x v="10"/>
    <x v="1"/>
    <s v="FUERZAS DE VENTAS PANAMA"/>
    <s v="VIATICOS 2"/>
    <s v="TRANSACCIONES DEL DIA 04/26/2019SPYRAL - GESTION ADMINISTRATIVA"/>
    <n v="29.3"/>
    <n v="0"/>
    <s v="NEGOCIOS"/>
    <x v="1"/>
  </r>
  <r>
    <n v="91"/>
    <d v="2019-04-29T00:00:00"/>
    <x v="10"/>
    <x v="10"/>
    <x v="1"/>
    <s v="FUERZAS DE VENTAS PANAMA"/>
    <s v="VIATICOS 2"/>
    <s v="TRANSACCIONES DEL DIA 04/29/2019SPYRAL - GESTION ADMINISTRATIVA"/>
    <n v="8"/>
    <n v="0"/>
    <s v="NEGOCIOS"/>
    <x v="1"/>
  </r>
  <r>
    <n v="91"/>
    <d v="2019-05-02T00:00:00"/>
    <x v="11"/>
    <x v="11"/>
    <x v="1"/>
    <s v="FUERZAS DE VENTAS PANAMA"/>
    <s v="VIATICOS 2"/>
    <s v="TRANSACCIONES DEL DIA 05/02/2019SPYRAL - GESTION ADMINISTRATIVA"/>
    <n v="10"/>
    <n v="0"/>
    <s v="NEGOCIOS"/>
    <x v="1"/>
  </r>
  <r>
    <n v="91"/>
    <d v="2019-05-03T00:00:00"/>
    <x v="11"/>
    <x v="11"/>
    <x v="1"/>
    <s v="FUERZAS DE VENTAS PANAMA"/>
    <s v="VIATICOS 2"/>
    <s v="TRANSACCIONES DEL DIA 05/03/2019SPYRAL - GESTION ADMINISTRATIVA"/>
    <n v="2100"/>
    <n v="0"/>
    <s v="NEGOCIOS"/>
    <x v="1"/>
  </r>
  <r>
    <n v="91"/>
    <d v="2019-05-04T00:00:00"/>
    <x v="11"/>
    <x v="11"/>
    <x v="1"/>
    <s v="FUERZAS DE VENTAS PANAMA"/>
    <s v="VIATICOS 2"/>
    <s v="TRANSACCIONES DEL DIA 05/04/2019SPYRAL - GESTION ADMINISTRATIVA"/>
    <n v="14.05"/>
    <n v="0"/>
    <s v="NEGOCIOS"/>
    <x v="1"/>
  </r>
  <r>
    <n v="91"/>
    <d v="2019-05-10T00:00:00"/>
    <x v="11"/>
    <x v="11"/>
    <x v="1"/>
    <s v="FUERZAS DE VENTAS PANAMA"/>
    <s v="VIATICOS 2"/>
    <s v="TRANSACCIONES DEL DIA 05/10/2019SPYRAL - GESTION ADMINISTRATIVA"/>
    <n v="23.86"/>
    <n v="0"/>
    <s v="NEGOCIOS"/>
    <x v="1"/>
  </r>
  <r>
    <n v="91"/>
    <d v="2019-05-16T00:00:00"/>
    <x v="11"/>
    <x v="11"/>
    <x v="1"/>
    <s v="FUERZAS DE VENTAS PANAMA"/>
    <s v="VIATICOS 2"/>
    <s v="TRANSACCIONES DEL DIA 05/16/2019SPYRAL - GESTION ADMINISTRATIVA"/>
    <n v="21.05"/>
    <n v="0"/>
    <s v="NEGOCIOS"/>
    <x v="1"/>
  </r>
  <r>
    <n v="91"/>
    <d v="2019-05-21T00:00:00"/>
    <x v="11"/>
    <x v="11"/>
    <x v="1"/>
    <s v="FUERZAS DE VENTAS PANAMA"/>
    <s v="VIATICOS 2"/>
    <s v="TRANSACCIONES DEL DIA 05/21/2019SPYRAL - GESTION ADMINISTRATIVA"/>
    <n v="55"/>
    <n v="0"/>
    <s v="NEGOCIOS"/>
    <x v="1"/>
  </r>
  <r>
    <n v="91"/>
    <d v="2019-05-22T00:00:00"/>
    <x v="11"/>
    <x v="11"/>
    <x v="1"/>
    <s v="FUERZAS DE VENTAS PANAMA"/>
    <s v="VIATICOS 2"/>
    <s v="TRANSACCIONES DEL DIA 05/22/2019SPYRAL - GESTION ADMINISTRATIVA"/>
    <n v="7.78"/>
    <n v="0"/>
    <s v="NEGOCIOS"/>
    <x v="1"/>
  </r>
  <r>
    <n v="91"/>
    <d v="2019-06-04T00:00:00"/>
    <x v="2"/>
    <x v="2"/>
    <x v="1"/>
    <s v="FUERZAS DE VENTAS PANAMA"/>
    <s v="VIATICOS 2"/>
    <s v="TRANSACCIONES DEL DIA 06/04/2019SPYRAL - GESTION ADMINISTRATIVA"/>
    <n v="4.93"/>
    <n v="0"/>
    <s v="NEGOCIOS"/>
    <x v="1"/>
  </r>
  <r>
    <n v="91"/>
    <d v="2019-06-06T00:00:00"/>
    <x v="2"/>
    <x v="2"/>
    <x v="1"/>
    <s v="FUERZAS DE VENTAS PANAMA"/>
    <s v="VIATICOS 2"/>
    <s v="TRANSACCIONES DEL DIA 06/06/2019SPYRAL - GESTION ADMINISTRATIVA"/>
    <n v="1957.19"/>
    <n v="0"/>
    <s v="NEGOCIOS"/>
    <x v="1"/>
  </r>
  <r>
    <n v="91"/>
    <d v="2019-06-07T00:00:00"/>
    <x v="2"/>
    <x v="2"/>
    <x v="1"/>
    <s v="FUERZAS DE VENTAS PANAMA"/>
    <s v="VIATICOS 2"/>
    <s v="TRANSACCIONES DEL DIA 06/07/2019SPYRAL - GESTION ADMINISTRATIVA"/>
    <n v="8.82"/>
    <n v="0"/>
    <s v="NEGOCIOS"/>
    <x v="1"/>
  </r>
  <r>
    <n v="91"/>
    <d v="2019-06-13T00:00:00"/>
    <x v="2"/>
    <x v="2"/>
    <x v="1"/>
    <s v="FUERZAS DE VENTAS PANAMA"/>
    <s v="VIATICOS 2"/>
    <s v="TRANSACCIONES DEL DIA 06/13/2019SPYRAL - GESTION ADMINISTRATIVA"/>
    <n v="71.489999999999995"/>
    <n v="0"/>
    <s v="NEGOCIOS"/>
    <x v="1"/>
  </r>
  <r>
    <n v="91"/>
    <d v="2019-06-14T00:00:00"/>
    <x v="2"/>
    <x v="2"/>
    <x v="1"/>
    <s v="FUERZAS DE VENTAS PANAMA"/>
    <s v="VIATICOS 2"/>
    <s v="TRANSACCIONES DEL DIA 06/14/2019SPYRAL - GESTION ADMINISTRATIVA"/>
    <n v="25"/>
    <n v="0"/>
    <s v="NEGOCIOS"/>
    <x v="1"/>
  </r>
  <r>
    <n v="91"/>
    <d v="2019-06-18T00:00:00"/>
    <x v="2"/>
    <x v="2"/>
    <x v="1"/>
    <s v="FUERZAS DE VENTAS PANAMA"/>
    <s v="VIATICOS 2"/>
    <s v="TRANSACCIONES DEL DIA 06/18/2019SPYRAL - GESTION ADMINISTRATIVA"/>
    <n v="3.13"/>
    <n v="0"/>
    <s v="NEGOCIOS"/>
    <x v="1"/>
  </r>
  <r>
    <n v="91"/>
    <d v="2019-06-20T00:00:00"/>
    <x v="2"/>
    <x v="2"/>
    <x v="1"/>
    <s v="FUERZAS DE VENTAS PANAMA"/>
    <s v="VIATICOS 2"/>
    <s v="TRANSACCIONES DEL DIA 06/20/2019SPYRAL - GESTION ADMINISTRATIVA"/>
    <n v="4.25"/>
    <n v="0"/>
    <s v="NEGOCIOS"/>
    <x v="1"/>
  </r>
  <r>
    <n v="91"/>
    <d v="2019-06-22T00:00:00"/>
    <x v="2"/>
    <x v="2"/>
    <x v="1"/>
    <s v="FUERZAS DE VENTAS PANAMA"/>
    <s v="VIATICOS 2"/>
    <s v="TRANSACCIONES DEL DIA 06/22/2019SPYRAL - GESTION ADMINISTRATIVA"/>
    <n v="125"/>
    <n v="0"/>
    <s v="NEGOCIOS"/>
    <x v="1"/>
  </r>
  <r>
    <n v="91"/>
    <d v="2019-06-27T00:00:00"/>
    <x v="2"/>
    <x v="2"/>
    <x v="1"/>
    <s v="FUERZAS DE VENTAS PANAMA"/>
    <s v="VIATICOS 2"/>
    <s v="TRANSACCIONES DEL DIA 06/27/2019SPYRAL - GESTION ADMINISTRATIVA"/>
    <n v="9.3800000000000008"/>
    <n v="0"/>
    <s v="NEGOCIOS"/>
    <x v="1"/>
  </r>
  <r>
    <n v="91"/>
    <d v="2019-07-05T00:00:00"/>
    <x v="6"/>
    <x v="6"/>
    <x v="1"/>
    <s v="FUERZAS DE VENTAS PANAMA"/>
    <s v="VIATICOS 2"/>
    <s v="TRANSACCIONES DEL DIA 07/05/2019SPYRAL - GESTION ADMINISTRATIVA"/>
    <n v="8.52"/>
    <n v="0"/>
    <s v="NEGOCIOS"/>
    <x v="1"/>
  </r>
  <r>
    <n v="91"/>
    <d v="2019-07-08T00:00:00"/>
    <x v="6"/>
    <x v="6"/>
    <x v="1"/>
    <s v="FUERZAS DE VENTAS PANAMA"/>
    <s v="VIATICOS 2"/>
    <s v="TRANSACCIONES DEL DIA 07/08/2019SPYRAL - GESTION ADMINISTRATIVA"/>
    <n v="2017"/>
    <n v="0"/>
    <s v="NEGOCIOS"/>
    <x v="1"/>
  </r>
  <r>
    <n v="91"/>
    <d v="2019-07-10T00:00:00"/>
    <x v="6"/>
    <x v="6"/>
    <x v="1"/>
    <s v="FUERZAS DE VENTAS PANAMA"/>
    <s v="VIATICOS 2"/>
    <s v="TRANSACCIONES DEL DIA 07/10/2019SPYRAL - GESTION ADMINISTRATIVA"/>
    <n v="205.5"/>
    <n v="0"/>
    <s v="NEGOCIOS"/>
    <x v="1"/>
  </r>
  <r>
    <n v="91"/>
    <d v="2019-07-11T00:00:00"/>
    <x v="6"/>
    <x v="6"/>
    <x v="1"/>
    <s v="FUERZAS DE VENTAS PANAMA"/>
    <s v="VIATICOS 2"/>
    <s v="TRANSACCIONES DEL DIA 07/11/2019SPYRAL - GESTION ADMINISTRATIVA"/>
    <n v="20"/>
    <n v="0"/>
    <s v="NEGOCIOS"/>
    <x v="1"/>
  </r>
  <r>
    <n v="91"/>
    <d v="2019-07-13T00:00:00"/>
    <x v="6"/>
    <x v="6"/>
    <x v="1"/>
    <s v="FUERZAS DE VENTAS PANAMA"/>
    <s v="VIATICOS 2"/>
    <s v="TRANSACCIONES DEL DIA 07/13/2019SPYRAL - GESTION ADMINISTRATIVA"/>
    <n v="425"/>
    <n v="0"/>
    <s v="NEGOCIOS"/>
    <x v="1"/>
  </r>
  <r>
    <n v="91"/>
    <d v="2019-07-20T00:00:00"/>
    <x v="6"/>
    <x v="6"/>
    <x v="1"/>
    <s v="FUERZAS DE VENTAS PANAMA"/>
    <s v="VIATICOS 2"/>
    <s v="TRANSACCIONES DEL DIA 07/20/2019SPYRAL - GESTION ADMINISTRATIVA"/>
    <n v="81"/>
    <n v="0"/>
    <s v="NEGOCIOS"/>
    <x v="1"/>
  </r>
  <r>
    <n v="91"/>
    <d v="2019-07-25T00:00:00"/>
    <x v="6"/>
    <x v="6"/>
    <x v="1"/>
    <s v="FUERZAS DE VENTAS PANAMA"/>
    <s v="VIATICOS 2"/>
    <s v="TRANSACCIONES DEL DIA 07/25/2019SPYRAL - GESTION ADMINISTRATIVA"/>
    <n v="13.15"/>
    <n v="0"/>
    <s v="NEGOCIOS"/>
    <x v="1"/>
  </r>
  <r>
    <n v="91"/>
    <d v="2019-01-03T00:00:00"/>
    <x v="7"/>
    <x v="7"/>
    <x v="1"/>
    <s v="FUERZA DE VENTAS AUTOS"/>
    <s v="VIATICOS 2"/>
    <s v="TRANSACCIONES DEL DIA 01/03/2019SPYRAL - GESTION ADMINISTRATIVA"/>
    <n v="150"/>
    <n v="0"/>
    <s v="NEGOCIOS"/>
    <x v="1"/>
  </r>
  <r>
    <n v="91"/>
    <d v="2019-01-03T00:00:00"/>
    <x v="7"/>
    <x v="7"/>
    <x v="1"/>
    <s v="FUERZA DE VENTAS AUTOS"/>
    <s v="VIATICOS"/>
    <s v="TRANSACCIONES DEL DIA 01/03/2019SPYRAL - GESTION ADMINISTRATIVA"/>
    <n v="24"/>
    <n v="0"/>
    <s v="NEGOCIOS"/>
    <x v="1"/>
  </r>
  <r>
    <n v="91"/>
    <d v="2019-01-04T00:00:00"/>
    <x v="7"/>
    <x v="7"/>
    <x v="1"/>
    <s v="FUERZA DE VENTAS AUTOS"/>
    <s v="VIATICOS"/>
    <s v="TRANSACCIONES DEL DIA 01/04/2019SPYRAL - GESTION ADMINISTRATIVA"/>
    <n v="24"/>
    <n v="0"/>
    <s v="NEGOCIOS"/>
    <x v="1"/>
  </r>
  <r>
    <n v="91"/>
    <d v="2019-01-10T00:00:00"/>
    <x v="7"/>
    <x v="7"/>
    <x v="1"/>
    <s v="FUERZA DE VENTAS AUTOS"/>
    <s v="VIATICOS"/>
    <s v="TRANSACCIONES DEL DIA 01/10/2019SPYRAL - GESTION ADMINISTRATIVA"/>
    <n v="95.9"/>
    <n v="0"/>
    <s v="NEGOCIOS"/>
    <x v="1"/>
  </r>
  <r>
    <n v="91"/>
    <d v="2019-01-11T00:00:00"/>
    <x v="7"/>
    <x v="7"/>
    <x v="1"/>
    <s v="FUERZA DE VENTAS AUTOS"/>
    <s v="VIATICOS"/>
    <s v="TRANSACCIONES DEL DIA 01/11/2019SPYRAL - GESTION ADMINISTRATIVA"/>
    <n v="24"/>
    <n v="0"/>
    <s v="NEGOCIOS"/>
    <x v="1"/>
  </r>
  <r>
    <n v="91"/>
    <d v="2019-02-04T00:00:00"/>
    <x v="8"/>
    <x v="8"/>
    <x v="1"/>
    <s v="FUERZA DE VENTAS AUTOS"/>
    <s v="VIATICOS 2"/>
    <s v="TRANSACCIONES DEL DIA 02/04/2019SPYRAL - GESTION ADMINISTRATIVA"/>
    <n v="150"/>
    <n v="0"/>
    <s v="NEGOCIOS"/>
    <x v="1"/>
  </r>
  <r>
    <n v="91"/>
    <d v="2019-02-07T00:00:00"/>
    <x v="8"/>
    <x v="8"/>
    <x v="1"/>
    <s v="FUERZA DE VENTAS AUTOS"/>
    <s v="VIATICOS"/>
    <s v="TRANSACCIONES DEL DIA 02/07/2019SPYRAL - GESTION ADMINISTRATIVA"/>
    <n v="77"/>
    <n v="0"/>
    <s v="NEGOCIOS"/>
    <x v="1"/>
  </r>
  <r>
    <n v="91"/>
    <d v="2019-02-08T00:00:00"/>
    <x v="8"/>
    <x v="8"/>
    <x v="1"/>
    <s v="FUERZA DE VENTAS AUTOS"/>
    <s v="VIATICOS"/>
    <s v="TRANSACCIONES DEL DIA 02/08/2019SPYRAL - GESTION ADMINISTRATIVA"/>
    <n v="24"/>
    <n v="0"/>
    <s v="NEGOCIOS"/>
    <x v="1"/>
  </r>
  <r>
    <n v="91"/>
    <d v="2019-02-15T00:00:00"/>
    <x v="8"/>
    <x v="8"/>
    <x v="1"/>
    <s v="FUERZA DE VENTAS AUTOS"/>
    <s v="VIATICOS"/>
    <s v="TRANSACCIONES DEL DIA 02/15/2019SPYRAL - GESTION ADMINISTRATIVA"/>
    <n v="93"/>
    <n v="0"/>
    <s v="NEGOCIOS"/>
    <x v="1"/>
  </r>
  <r>
    <n v="91"/>
    <d v="2019-03-01T00:00:00"/>
    <x v="9"/>
    <x v="9"/>
    <x v="1"/>
    <s v="FUERZA DE VENTAS AUTOS"/>
    <s v="VIATICOS 2"/>
    <s v="TRANSACCIONES DEL DIA 03/01/2019SPYRAL - GESTION ADMINISTRATIVA"/>
    <n v="150"/>
    <n v="0"/>
    <s v="NEGOCIOS"/>
    <x v="1"/>
  </r>
  <r>
    <n v="91"/>
    <d v="2019-03-07T00:00:00"/>
    <x v="9"/>
    <x v="9"/>
    <x v="1"/>
    <s v="FUERZA DE VENTAS AUTOS"/>
    <s v="VIATICOS"/>
    <s v="TRANSACCIONES DEL DIA 03/07/2019SPYRAL - GESTION ADMINISTRATIVA"/>
    <n v="53"/>
    <n v="0"/>
    <s v="NEGOCIOS"/>
    <x v="1"/>
  </r>
  <r>
    <n v="91"/>
    <d v="2019-03-11T00:00:00"/>
    <x v="9"/>
    <x v="9"/>
    <x v="1"/>
    <s v="FUERZA DE VENTAS AUTOS"/>
    <s v="VIATICOS"/>
    <s v="TRANSACCIONES DEL DIA 03/11/2019SPYRAL - GESTION ADMINISTRATIVA"/>
    <n v="8"/>
    <n v="0"/>
    <s v="NEGOCIOS"/>
    <x v="1"/>
  </r>
  <r>
    <n v="91"/>
    <d v="2019-03-18T00:00:00"/>
    <x v="9"/>
    <x v="9"/>
    <x v="1"/>
    <s v="FUERZA DE VENTAS AUTOS"/>
    <s v="VIATICOS"/>
    <s v="TRANSACCIONES DEL DIA 03/18/2019SPYRAL - GESTION ADMINISTRATIVA"/>
    <n v="48"/>
    <n v="0"/>
    <s v="NEGOCIOS"/>
    <x v="1"/>
  </r>
  <r>
    <n v="91"/>
    <d v="2019-04-02T00:00:00"/>
    <x v="10"/>
    <x v="10"/>
    <x v="1"/>
    <s v="FUERZA DE VENTAS AUTOS"/>
    <s v="VIATICOS 2"/>
    <s v="TRANSACCIONES DEL DIA 04/02/2019SPYRAL - GESTION ADMINISTRATIVA"/>
    <n v="150"/>
    <n v="0"/>
    <s v="NEGOCIOS"/>
    <x v="1"/>
  </r>
  <r>
    <n v="91"/>
    <d v="2019-04-04T00:00:00"/>
    <x v="10"/>
    <x v="10"/>
    <x v="1"/>
    <s v="FUERZA DE VENTAS AUTOS"/>
    <s v="VIATICOS 2"/>
    <s v="TRANSACCIONES DEL DIA 04/04/2019SPYRAL - GESTION ADMINISTRATIVA"/>
    <n v="513.4"/>
    <n v="0"/>
    <s v="NEGOCIOS"/>
    <x v="1"/>
  </r>
  <r>
    <n v="91"/>
    <d v="2019-04-22T00:00:00"/>
    <x v="10"/>
    <x v="10"/>
    <x v="1"/>
    <s v="FUERZA DE VENTAS AUTOS"/>
    <s v="NC VIATICOS"/>
    <s v="TRANSACCIONES DEL DIA 04/22/2019SPYRAL - GESTION ADMINISTRATIVA"/>
    <n v="0"/>
    <n v="24"/>
    <s v="NEGOCIOS"/>
    <x v="1"/>
  </r>
  <r>
    <n v="91"/>
    <d v="2019-05-03T00:00:00"/>
    <x v="11"/>
    <x v="11"/>
    <x v="1"/>
    <s v="FUERZA DE VENTAS AUTOS"/>
    <s v="VIATICOS 2"/>
    <s v="TRANSACCIONES DEL DIA 05/03/2019SPYRAL - GESTION ADMINISTRATIVA"/>
    <n v="150"/>
    <n v="0"/>
    <s v="NEGOCIOS"/>
    <x v="1"/>
  </r>
  <r>
    <n v="91"/>
    <d v="2019-05-09T00:00:00"/>
    <x v="11"/>
    <x v="11"/>
    <x v="1"/>
    <s v="FUERZA DE VENTAS AUTOS"/>
    <s v="VIATICOS 2"/>
    <s v="TRANSACCIONES DEL DIA 05/09/2019SPYRAL - GESTION ADMINISTRATIVA"/>
    <n v="8"/>
    <n v="0"/>
    <s v="NEGOCIOS"/>
    <x v="1"/>
  </r>
  <r>
    <n v="91"/>
    <d v="2019-05-17T00:00:00"/>
    <x v="11"/>
    <x v="11"/>
    <x v="1"/>
    <s v="FUERZA DE VENTAS AUTOS"/>
    <s v="VIATICOS 2"/>
    <s v="TRANSACCIONES DEL DIA 05/17/2019SPYRAL - GESTION ADMINISTRATIVA"/>
    <n v="103.5"/>
    <n v="0"/>
    <s v="NEGOCIOS"/>
    <x v="1"/>
  </r>
  <r>
    <n v="91"/>
    <d v="2019-05-18T00:00:00"/>
    <x v="11"/>
    <x v="11"/>
    <x v="1"/>
    <s v="FUERZA DE VENTAS AUTOS"/>
    <s v="VIATICOS 2"/>
    <s v="TRANSACCIONES DEL DIA 05/18/2019SPYRAL - GESTION ADMINISTRATIVA"/>
    <n v="25.2"/>
    <n v="0"/>
    <s v="NEGOCIOS"/>
    <x v="1"/>
  </r>
  <r>
    <n v="91"/>
    <d v="2019-05-24T00:00:00"/>
    <x v="11"/>
    <x v="11"/>
    <x v="1"/>
    <s v="FUERZA DE VENTAS AUTOS"/>
    <s v="VIATICOS 2"/>
    <s v="TRANSACCIONES DEL DIA 05/24/2019SPYRAL - GESTION ADMINISTRATIVA"/>
    <n v="50.5"/>
    <n v="0"/>
    <s v="NEGOCIOS"/>
    <x v="1"/>
  </r>
  <r>
    <n v="91"/>
    <d v="2019-06-06T00:00:00"/>
    <x v="2"/>
    <x v="2"/>
    <x v="1"/>
    <s v="FUERZA DE VENTAS AUTOS"/>
    <s v="VIATICOS 2"/>
    <s v="TRANSACCIONES DEL DIA 06/06/2019SPYRAL - GESTION ADMINISTRATIVA"/>
    <n v="150"/>
    <n v="0"/>
    <s v="NEGOCIOS"/>
    <x v="1"/>
  </r>
  <r>
    <n v="91"/>
    <d v="2019-06-07T00:00:00"/>
    <x v="2"/>
    <x v="2"/>
    <x v="1"/>
    <s v="FUERZA DE VENTAS AUTOS"/>
    <s v="VIATICOS 2"/>
    <s v="TRANSACCIONES DEL DIA 06/07/2019SPYRAL - GESTION ADMINISTRATIVA"/>
    <n v="53"/>
    <n v="0"/>
    <s v="NEGOCIOS"/>
    <x v="1"/>
  </r>
  <r>
    <n v="91"/>
    <d v="2019-07-08T00:00:00"/>
    <x v="6"/>
    <x v="6"/>
    <x v="1"/>
    <s v="FUERZA DE VENTAS AUTOS"/>
    <s v="VIATICOS 2"/>
    <s v="TRANSACCIONES DEL DIA 07/08/2019SPYRAL - GESTION ADMINISTRATIVA"/>
    <n v="150"/>
    <n v="0"/>
    <s v="NEGOCIOS"/>
    <x v="1"/>
  </r>
  <r>
    <n v="91"/>
    <d v="2019-03-13T00:00:00"/>
    <x v="9"/>
    <x v="9"/>
    <x v="1"/>
    <s v="FUERZA DE VENTAS INTERIOR"/>
    <s v="VIATICOS 2"/>
    <s v="TRANSACCIONES DEL DIA 03/13/2019SPYRAL - GESTION ADMINISTRATIVA"/>
    <n v="1320"/>
    <n v="0"/>
    <s v="NEGOCIOS"/>
    <x v="1"/>
  </r>
  <r>
    <n v="91"/>
    <d v="2019-06-20T00:00:00"/>
    <x v="2"/>
    <x v="2"/>
    <x v="1"/>
    <s v="FUERZA DE VENTAS INTERIOR"/>
    <s v="VIATICOS 2"/>
    <s v="TRANSACCIONES DEL DIA 06/20/2019SPYRAL - GESTION ADMINISTRATIVA"/>
    <n v="260"/>
    <n v="0"/>
    <s v="NEGOCIOS"/>
    <x v="1"/>
  </r>
  <r>
    <n v="91"/>
    <d v="2019-04-22T00:00:00"/>
    <x v="10"/>
    <x v="10"/>
    <x v="1"/>
    <s v="SEGMENTO DE NEGOCIOS"/>
    <s v="VIATICOS 2"/>
    <s v="TRANSACCIONES DEL DIA 04/22/2019SPYRAL - GESTION ADMINISTRATIVA"/>
    <n v="44.4"/>
    <n v="0"/>
    <s v="NEGOCIOS"/>
    <x v="1"/>
  </r>
  <r>
    <n v="91"/>
    <d v="2019-05-02T00:00:00"/>
    <x v="11"/>
    <x v="11"/>
    <x v="1"/>
    <s v="SEGMENTO DE NEGOCIOS"/>
    <s v="VIATICOS 2"/>
    <s v="TRANSACCIONES DEL DIA 05/02/2019SPYRAL - GESTION ADMINISTRATIVA"/>
    <n v="22.5"/>
    <n v="0"/>
    <s v="NEGOCIOS"/>
    <x v="1"/>
  </r>
  <r>
    <n v="91"/>
    <d v="2019-06-10T00:00:00"/>
    <x v="2"/>
    <x v="2"/>
    <x v="1"/>
    <s v="SEGMENTO DE NEGOCIOS"/>
    <s v="VIATICOS 2"/>
    <s v="TRANSACCIONES DEL DIA 06/10/2019SPYRAL - GESTION ADMINISTRATIVA"/>
    <n v="26.56"/>
    <n v="0"/>
    <s v="NEGOCIOS"/>
    <x v="1"/>
  </r>
  <r>
    <n v="91"/>
    <d v="2019-06-13T00:00:00"/>
    <x v="2"/>
    <x v="2"/>
    <x v="1"/>
    <s v="SEGMENTO DE NEGOCIOS"/>
    <s v="VIATICOS 2"/>
    <s v="TRANSACCIONES DEL DIA 06/13/2019SPYRAL - GESTION ADMINISTRATIVA"/>
    <n v="8.92"/>
    <n v="0"/>
    <s v="NEGOCIOS"/>
    <x v="1"/>
  </r>
  <r>
    <n v="91"/>
    <d v="2019-06-15T00:00:00"/>
    <x v="2"/>
    <x v="2"/>
    <x v="1"/>
    <s v="SEGMENTO DE NEGOCIOS"/>
    <s v="VIATICOS 2"/>
    <s v="TRANSACCIONES DEL DIA 06/15/2019SPYRAL - GESTION ADMINISTRATIVA"/>
    <n v="46.1"/>
    <n v="0"/>
    <s v="NEGOCIOS"/>
    <x v="1"/>
  </r>
  <r>
    <n v="91"/>
    <d v="2019-06-19T00:00:00"/>
    <x v="2"/>
    <x v="2"/>
    <x v="1"/>
    <s v="SEGMENTO DE NEGOCIOS"/>
    <s v="VIATICOS 2"/>
    <s v="TRANSACCIONES DEL DIA 06/19/2019SPYRAL - GESTION ADMINISTRATIVA"/>
    <n v="18.149999999999999"/>
    <n v="0"/>
    <s v="NEGOCIOS"/>
    <x v="1"/>
  </r>
  <r>
    <n v="91"/>
    <d v="2019-06-21T00:00:00"/>
    <x v="2"/>
    <x v="2"/>
    <x v="1"/>
    <s v="SEGMENTO DE NEGOCIOS"/>
    <s v="VIATICOS 2"/>
    <s v="TRANSACCIONES DEL DIA 06/21/2019SPYRAL - GESTION ADMINISTRATIVA"/>
    <n v="152.36000000000001"/>
    <n v="0"/>
    <s v="NEGOCIOS"/>
    <x v="1"/>
  </r>
  <r>
    <n v="91"/>
    <d v="2019-07-03T00:00:00"/>
    <x v="6"/>
    <x v="6"/>
    <x v="1"/>
    <s v="SEGMENTO DE NEGOCIOS"/>
    <s v="VIATICOS 2"/>
    <s v="TRANSACCIONES DEL DIA 07/03/2019SPYRAL - GESTION ADMINISTRATIVA"/>
    <n v="49"/>
    <n v="0"/>
    <s v="NEGOCIOS"/>
    <x v="1"/>
  </r>
  <r>
    <n v="91"/>
    <d v="2019-07-08T00:00:00"/>
    <x v="6"/>
    <x v="6"/>
    <x v="1"/>
    <s v="SEGMENTO DE NEGOCIOS"/>
    <s v="VIATICOS 2"/>
    <s v="TRANSACCIONES DEL DIA 07/08/2019SPYRAL - GESTION ADMINISTRATIVA"/>
    <n v="64.33"/>
    <n v="0"/>
    <s v="NEGOCIOS"/>
    <x v="1"/>
  </r>
  <r>
    <n v="91"/>
    <d v="2019-07-13T00:00:00"/>
    <x v="6"/>
    <x v="6"/>
    <x v="1"/>
    <s v="SEGMENTO DE NEGOCIOS"/>
    <s v="VIATICOS"/>
    <s v="TRANSACCIONES DEL DIA 07/13/2019SPYRAL - GESTION ADMINISTRATIVA"/>
    <n v="70.23"/>
    <n v="0"/>
    <s v="NEGOCIOS"/>
    <x v="1"/>
  </r>
  <r>
    <n v="91"/>
    <d v="2019-07-13T00:00:00"/>
    <x v="6"/>
    <x v="6"/>
    <x v="1"/>
    <s v="SEGMENTO DE NEGOCIOS"/>
    <s v="VIATICOS 2"/>
    <s v="TRANSACCIONES DEL DIA 07/13/2019SPYRAL - GESTION ADMINISTRATIVA"/>
    <n v="26.38"/>
    <n v="0"/>
    <s v="NEGOCIOS"/>
    <x v="1"/>
  </r>
  <r>
    <n v="91"/>
    <d v="2019-07-15T00:00:00"/>
    <x v="6"/>
    <x v="6"/>
    <x v="1"/>
    <s v="SEGMENTO DE NEGOCIOS"/>
    <s v="VIATICOS 2"/>
    <s v="TRANSACCIONES DEL DIA 07/15/2019SPYRAL - GESTION ADMINISTRATIVA"/>
    <n v="17.28"/>
    <n v="0"/>
    <s v="NEGOCIOS"/>
    <x v="1"/>
  </r>
  <r>
    <n v="91"/>
    <d v="2019-07-19T00:00:00"/>
    <x v="6"/>
    <x v="6"/>
    <x v="1"/>
    <s v="SEGMENTO DE NEGOCIOS"/>
    <s v="VIATICOS 2"/>
    <s v="TRANSACCIONES DEL DIA 07/19/2019SPYRAL - GESTION ADMINISTRATIVA"/>
    <n v="8.4"/>
    <n v="0"/>
    <s v="NEGOCIOS"/>
    <x v="1"/>
  </r>
  <r>
    <n v="91"/>
    <d v="2019-07-24T00:00:00"/>
    <x v="6"/>
    <x v="6"/>
    <x v="1"/>
    <s v="SEGMENTO DE NEGOCIOS"/>
    <s v="VIATICOS 2"/>
    <s v="TRANSACCIONES DEL DIA 07/24/2019SPYRAL - GESTION ADMINISTRATIVA"/>
    <n v="10.25"/>
    <n v="0"/>
    <s v="NEGOCIOS"/>
    <x v="1"/>
  </r>
  <r>
    <n v="91"/>
    <d v="2019-07-25T00:00:00"/>
    <x v="6"/>
    <x v="6"/>
    <x v="1"/>
    <s v="SEGMENTO DE NEGOCIOS"/>
    <s v="VIATICOS 2"/>
    <s v="TRANSACCIONES DEL DIA 07/25/2019SPYRAL - GESTION ADMINISTRATIVA"/>
    <n v="35.1"/>
    <n v="0"/>
    <s v="NEGOCIOS"/>
    <x v="1"/>
  </r>
  <r>
    <n v="91"/>
    <d v="2019-07-29T00:00:00"/>
    <x v="6"/>
    <x v="6"/>
    <x v="1"/>
    <s v="SEGMENTO DE NEGOCIOS"/>
    <s v="VIATICOS"/>
    <s v="TRANSACCIONES DEL DIA 07/29/2019SPYRAL - GESTION ADMINISTRATIVA"/>
    <n v="130.18"/>
    <n v="0"/>
    <s v="NEGOCIOS"/>
    <x v="1"/>
  </r>
  <r>
    <n v="91"/>
    <d v="2019-01-02T00:00:00"/>
    <x v="7"/>
    <x v="7"/>
    <x v="1"/>
    <s v="BANCA PRIVADA"/>
    <s v="VIATICOS"/>
    <s v="TRANSACCIONES DEL DIA 01/02/2019SPYRAL - GESTION ADMINISTRATIVA"/>
    <n v="31.5"/>
    <n v="0"/>
    <s v="NEGOCIOS"/>
    <x v="1"/>
  </r>
  <r>
    <n v="91"/>
    <d v="2019-01-19T00:00:00"/>
    <x v="7"/>
    <x v="7"/>
    <x v="1"/>
    <s v="BANCA PRIVADA"/>
    <s v="NC VIATICOS"/>
    <s v="TRANSACCIONES DEL DIA 01/19/2019SPYRAL - GESTION ADMINISTRATIVA"/>
    <n v="63.75"/>
    <n v="0"/>
    <s v="NEGOCIOS"/>
    <x v="1"/>
  </r>
  <r>
    <n v="91"/>
    <d v="2019-02-15T00:00:00"/>
    <x v="8"/>
    <x v="8"/>
    <x v="1"/>
    <s v="BANCA PRIVADA"/>
    <s v="NC VIATICOS"/>
    <s v="TRANSACCIONES DEL DIA 02/15/2019SPYRAL - GESTION ADMINISTRATIVA"/>
    <n v="60.95"/>
    <n v="0"/>
    <s v="NEGOCIOS"/>
    <x v="1"/>
  </r>
  <r>
    <n v="91"/>
    <d v="2019-03-22T00:00:00"/>
    <x v="9"/>
    <x v="9"/>
    <x v="1"/>
    <s v="BANCA PRIVADA"/>
    <s v="NC VIATICOS"/>
    <s v="TRANSACCIONES DEL DIA 03/22/2019SPYRAL - GESTION ADMINISTRATIVA"/>
    <n v="54.2"/>
    <n v="0"/>
    <s v="NEGOCIOS"/>
    <x v="1"/>
  </r>
  <r>
    <n v="91"/>
    <d v="2019-04-26T00:00:00"/>
    <x v="10"/>
    <x v="10"/>
    <x v="1"/>
    <s v="BANCA PRIVADA"/>
    <s v="NC VIATICOS"/>
    <s v="TRANSACCIONES DEL DIA 04/26/2019SPYRAL - GESTION ADMINISTRATIVA"/>
    <n v="51.8"/>
    <n v="0"/>
    <s v="NEGOCIOS"/>
    <x v="1"/>
  </r>
  <r>
    <n v="91"/>
    <d v="2019-05-16T00:00:00"/>
    <x v="11"/>
    <x v="11"/>
    <x v="1"/>
    <s v="BANCA PRIVADA"/>
    <s v="NC VIATICOS"/>
    <s v="TRANSACCIONES DEL DIA 05/16/2019SPYRAL - GESTION ADMINISTRATIVA"/>
    <n v="0"/>
    <n v="0.6"/>
    <s v="NEGOCIOS"/>
    <x v="1"/>
  </r>
  <r>
    <n v="91"/>
    <d v="2019-05-17T00:00:00"/>
    <x v="11"/>
    <x v="11"/>
    <x v="1"/>
    <s v="BANCA PRIVADA"/>
    <s v="NC VIATICOS"/>
    <s v="TRANSACCIONES DEL DIA 05/17/2019SPYRAL - GESTION ADMINISTRATIVA"/>
    <n v="1.2"/>
    <n v="0"/>
    <s v="NEGOCIOS"/>
    <x v="1"/>
  </r>
  <r>
    <n v="91"/>
    <d v="2019-01-14T00:00:00"/>
    <x v="7"/>
    <x v="7"/>
    <x v="1"/>
    <s v="BANCA COMERCIAL"/>
    <s v="VIATICOS"/>
    <s v="TRANSACCIONES DEL DIA 01/14/2019SPYRAL - GESTION ADMINISTRATIVA"/>
    <n v="62.73"/>
    <n v="0"/>
    <s v="NEGOCIOS"/>
    <x v="1"/>
  </r>
  <r>
    <n v="91"/>
    <d v="2019-01-14T00:00:00"/>
    <x v="7"/>
    <x v="7"/>
    <x v="1"/>
    <s v="BANCA COMERCIAL"/>
    <s v="VIATICOS 2"/>
    <s v="TRANSACCIONES DEL DIA 01/14/2019SPYRAL - GESTION ADMINISTRATIVA"/>
    <n v="649.29999999999995"/>
    <n v="0"/>
    <s v="NEGOCIOS"/>
    <x v="1"/>
  </r>
  <r>
    <n v="91"/>
    <d v="2019-01-17T00:00:00"/>
    <x v="7"/>
    <x v="7"/>
    <x v="1"/>
    <s v="BANCA COMERCIAL"/>
    <s v="VIATICOS"/>
    <s v="TRANSACCIONES DEL DIA 01/17/2019SPYRAL - GESTION ADMINISTRATIVA"/>
    <n v="225.46"/>
    <n v="0"/>
    <s v="NEGOCIOS"/>
    <x v="1"/>
  </r>
  <r>
    <n v="91"/>
    <d v="2019-01-18T00:00:00"/>
    <x v="7"/>
    <x v="7"/>
    <x v="1"/>
    <s v="BANCA COMERCIAL"/>
    <s v="VIATICOS"/>
    <s v="TRANSACCIONES DEL DIA 01/18/2019SPYRAL - GESTION ADMINISTRATIVA"/>
    <n v="419.77"/>
    <n v="0"/>
    <s v="NEGOCIOS"/>
    <x v="1"/>
  </r>
  <r>
    <n v="91"/>
    <d v="2019-01-22T00:00:00"/>
    <x v="7"/>
    <x v="7"/>
    <x v="1"/>
    <s v="BANCA COMERCIAL"/>
    <s v="VIATICOS"/>
    <s v="TRANSACCIONES DEL DIA 01/22/2019SPYRAL - GESTION ADMINISTRATIVA"/>
    <n v="170"/>
    <n v="0"/>
    <s v="NEGOCIOS"/>
    <x v="1"/>
  </r>
  <r>
    <n v="91"/>
    <d v="2019-02-05T00:00:00"/>
    <x v="8"/>
    <x v="8"/>
    <x v="1"/>
    <s v="BANCA COMERCIAL"/>
    <s v="VIATICOS"/>
    <s v="TRANSACCIONES DEL DIA 02/05/2019SPYRAL - GESTION ADMINISTRATIVA"/>
    <n v="175.85"/>
    <n v="0"/>
    <s v="NEGOCIOS"/>
    <x v="1"/>
  </r>
  <r>
    <n v="91"/>
    <d v="2019-02-08T00:00:00"/>
    <x v="8"/>
    <x v="8"/>
    <x v="1"/>
    <s v="BANCA COMERCIAL"/>
    <s v="VIATICOS"/>
    <s v="TRANSACCIONES DEL DIA 02/08/2019SPYRAL - GESTION ADMINISTRATIVA"/>
    <n v="39"/>
    <n v="0"/>
    <s v="NEGOCIOS"/>
    <x v="1"/>
  </r>
  <r>
    <n v="91"/>
    <d v="2019-02-12T00:00:00"/>
    <x v="8"/>
    <x v="8"/>
    <x v="1"/>
    <s v="BANCA COMERCIAL"/>
    <s v="VIATICOS"/>
    <s v="TRANSACCIONES DEL DIA 02/12/2019SPYRAL - GESTION ADMINISTRATIVA"/>
    <n v="91.18"/>
    <n v="0"/>
    <s v="NEGOCIOS"/>
    <x v="1"/>
  </r>
  <r>
    <n v="91"/>
    <d v="2019-02-18T00:00:00"/>
    <x v="8"/>
    <x v="8"/>
    <x v="1"/>
    <s v="BANCA COMERCIAL"/>
    <s v="VIATICOS"/>
    <s v="TRANSACCIONES DEL DIA 02/18/2019SPYRAL - GESTION ADMINISTRATIVA"/>
    <n v="32.01"/>
    <n v="0"/>
    <s v="NEGOCIOS"/>
    <x v="1"/>
  </r>
  <r>
    <n v="91"/>
    <d v="2019-02-18T00:00:00"/>
    <x v="8"/>
    <x v="8"/>
    <x v="1"/>
    <s v="BANCA COMERCIAL"/>
    <s v="VIATICOS 2"/>
    <s v="TRANSACCIONES DEL DIA 02/18/2019SPYRAL - GESTION ADMINISTRATIVA"/>
    <n v="259.26"/>
    <n v="0"/>
    <s v="NEGOCIOS"/>
    <x v="1"/>
  </r>
  <r>
    <n v="91"/>
    <d v="2019-02-22T00:00:00"/>
    <x v="8"/>
    <x v="8"/>
    <x v="1"/>
    <s v="BANCA COMERCIAL"/>
    <s v="VIATICOS"/>
    <s v="TRANSACCIONES DEL DIA 02/22/2019SPYRAL - GESTION ADMINISTRATIVA"/>
    <n v="85.51"/>
    <n v="0"/>
    <s v="NEGOCIOS"/>
    <x v="1"/>
  </r>
  <r>
    <n v="91"/>
    <d v="2019-02-26T00:00:00"/>
    <x v="8"/>
    <x v="8"/>
    <x v="1"/>
    <s v="BANCA COMERCIAL"/>
    <s v="VIATICOS"/>
    <s v="TRANSACCIONES DEL DIA 02/26/2019SPYRAL - GESTION ADMINISTRATIVA"/>
    <n v="584.82000000000005"/>
    <n v="0"/>
    <s v="NEGOCIOS"/>
    <x v="1"/>
  </r>
  <r>
    <n v="91"/>
    <d v="2019-03-19T00:00:00"/>
    <x v="9"/>
    <x v="9"/>
    <x v="1"/>
    <s v="BANCA COMERCIAL"/>
    <s v="VIATICOS"/>
    <s v="TRANSACCIONES DEL DIA 03/19/2019SPYRAL - GESTION ADMINISTRATIVA"/>
    <n v="34"/>
    <n v="0"/>
    <s v="NEGOCIOS"/>
    <x v="1"/>
  </r>
  <r>
    <n v="91"/>
    <d v="2019-03-20T00:00:00"/>
    <x v="9"/>
    <x v="9"/>
    <x v="1"/>
    <s v="BANCA COMERCIAL"/>
    <s v="VIATICOS 2"/>
    <s v="TRANSACCIONES DEL DIA 03/20/2019SPYRAL - GESTION ADMINISTRATIVA"/>
    <n v="1496"/>
    <n v="0"/>
    <s v="NEGOCIOS"/>
    <x v="1"/>
  </r>
  <r>
    <n v="91"/>
    <d v="2019-03-26T00:00:00"/>
    <x v="9"/>
    <x v="9"/>
    <x v="1"/>
    <s v="BANCA COMERCIAL"/>
    <s v="VIATICOS 2"/>
    <s v="TRANSACCIONES DEL DIA 03/26/2019SPYRAL - GESTION ADMINISTRATIVA"/>
    <n v="1060.6500000000001"/>
    <n v="0"/>
    <s v="NEGOCIOS"/>
    <x v="1"/>
  </r>
  <r>
    <n v="91"/>
    <d v="2019-04-03T00:00:00"/>
    <x v="10"/>
    <x v="10"/>
    <x v="1"/>
    <s v="BANCA COMERCIAL"/>
    <s v="VIATICOS 2"/>
    <s v="TRANSACCIONES DEL DIA 04/03/2019SPYRAL - GESTION ADMINISTRATIVA"/>
    <n v="16"/>
    <n v="0"/>
    <s v="NEGOCIOS"/>
    <x v="1"/>
  </r>
  <r>
    <n v="91"/>
    <d v="2019-04-05T00:00:00"/>
    <x v="10"/>
    <x v="10"/>
    <x v="1"/>
    <s v="BANCA COMERCIAL"/>
    <s v="VIATICOS 2"/>
    <s v="TRANSACCIONES DEL DIA 04/05/2019SPYRAL - GESTION ADMINISTRATIVA"/>
    <n v="187.8"/>
    <n v="0"/>
    <s v="NEGOCIOS"/>
    <x v="1"/>
  </r>
  <r>
    <n v="91"/>
    <d v="2019-04-09T00:00:00"/>
    <x v="10"/>
    <x v="10"/>
    <x v="1"/>
    <s v="BANCA COMERCIAL"/>
    <s v="VIATICOS 2"/>
    <s v="TRANSACCIONES DEL DIA 04/09/2019SPYRAL - GESTION ADMINISTRATIVA"/>
    <n v="41"/>
    <n v="0"/>
    <s v="NEGOCIOS"/>
    <x v="1"/>
  </r>
  <r>
    <n v="91"/>
    <d v="2019-04-22T00:00:00"/>
    <x v="10"/>
    <x v="10"/>
    <x v="1"/>
    <s v="BANCA COMERCIAL"/>
    <s v="VIATICOS 2"/>
    <s v="TRANSACCIONES DEL DIA 04/22/2019SPYRAL - GESTION ADMINISTRATIVA"/>
    <n v="1418.66"/>
    <n v="0"/>
    <s v="NEGOCIOS"/>
    <x v="1"/>
  </r>
  <r>
    <n v="91"/>
    <d v="2019-04-22T00:00:00"/>
    <x v="10"/>
    <x v="10"/>
    <x v="1"/>
    <s v="BANCA COMERCIAL"/>
    <s v="VIATICOS"/>
    <s v="TRANSACCIONES DEL DIA 04/22/2019SPYRAL - GESTION ADMINISTRATIVA"/>
    <n v="888.12"/>
    <n v="0"/>
    <s v="NEGOCIOS"/>
    <x v="1"/>
  </r>
  <r>
    <n v="91"/>
    <d v="2019-04-24T00:00:00"/>
    <x v="10"/>
    <x v="10"/>
    <x v="1"/>
    <s v="BANCA COMERCIAL"/>
    <s v="VIATICOS"/>
    <s v="TRANSACCIONES DEL DIA 04/24/2019SPYRAL - GESTION ADMINISTRATIVA"/>
    <n v="228"/>
    <n v="0"/>
    <s v="NEGOCIOS"/>
    <x v="1"/>
  </r>
  <r>
    <n v="91"/>
    <d v="2019-05-03T00:00:00"/>
    <x v="11"/>
    <x v="11"/>
    <x v="1"/>
    <s v="BANCA COMERCIAL"/>
    <s v="VIATICOS 2"/>
    <s v="TRANSACCIONES DEL DIA 05/03/2019SPYRAL - GESTION ADMINISTRATIVA"/>
    <n v="1330.46"/>
    <n v="0"/>
    <s v="NEGOCIOS"/>
    <x v="1"/>
  </r>
  <r>
    <n v="91"/>
    <d v="2019-05-03T00:00:00"/>
    <x v="11"/>
    <x v="11"/>
    <x v="1"/>
    <s v="BANCA COMERCIAL"/>
    <s v="VIATICOS"/>
    <s v="TRANSACCIONES DEL DIA 05/03/2019SPYRAL - GESTION ADMINISTRATIVA"/>
    <n v="70.23"/>
    <n v="0"/>
    <s v="NEGOCIOS"/>
    <x v="1"/>
  </r>
  <r>
    <n v="91"/>
    <d v="2019-05-21T00:00:00"/>
    <x v="11"/>
    <x v="11"/>
    <x v="1"/>
    <s v="BANCA COMERCIAL"/>
    <s v="NC VIATICOS"/>
    <s v="TRANSACCIONES DEL DIA 05/21/2019SPYRAL - GESTION ADMINISTRATIVA"/>
    <n v="197.95"/>
    <n v="0"/>
    <s v="NEGOCIOS"/>
    <x v="1"/>
  </r>
  <r>
    <n v="91"/>
    <d v="2019-05-24T00:00:00"/>
    <x v="11"/>
    <x v="11"/>
    <x v="1"/>
    <s v="BANCA COMERCIAL"/>
    <s v="VIATICOS 2"/>
    <s v="TRANSACCIONES DEL DIA 05/24/2019SPYRAL - GESTION ADMINISTRATIVA"/>
    <n v="514.4"/>
    <n v="0"/>
    <s v="NEGOCIOS"/>
    <x v="1"/>
  </r>
  <r>
    <n v="91"/>
    <d v="2019-05-28T00:00:00"/>
    <x v="11"/>
    <x v="11"/>
    <x v="1"/>
    <s v="BANCA COMERCIAL"/>
    <s v="VIATICOS 2"/>
    <s v="TRANSACCIONES DEL DIA 05/28/2019SPYRAL - GESTION ADMINISTRATIVA"/>
    <n v="120.41"/>
    <n v="0"/>
    <s v="NEGOCIOS"/>
    <x v="1"/>
  </r>
  <r>
    <n v="91"/>
    <d v="2019-06-01T00:00:00"/>
    <x v="2"/>
    <x v="2"/>
    <x v="1"/>
    <s v="BANCA COMERCIAL"/>
    <s v="VIATICOS 2"/>
    <s v="TRANSACCIONES DEL DIA 06/01/2019SPYRAL - GESTION ADMINISTRATIVA"/>
    <n v="20"/>
    <n v="0"/>
    <s v="NEGOCIOS"/>
    <x v="1"/>
  </r>
  <r>
    <n v="91"/>
    <d v="2019-06-03T00:00:00"/>
    <x v="2"/>
    <x v="2"/>
    <x v="1"/>
    <s v="BANCA COMERCIAL"/>
    <s v="VIATICOS 2"/>
    <s v="TRANSACCIONES DEL DIA 06/03/2019SPYRAL - GESTION ADMINISTRATIVA"/>
    <n v="57.25"/>
    <n v="0"/>
    <s v="NEGOCIOS"/>
    <x v="1"/>
  </r>
  <r>
    <n v="91"/>
    <d v="2019-06-05T00:00:00"/>
    <x v="2"/>
    <x v="2"/>
    <x v="1"/>
    <s v="BANCA COMERCIAL"/>
    <s v="VIATICOS"/>
    <s v="TRANSACCIONES DEL DIA 06/05/2019SPYRAL - GESTION ADMINISTRATIVA"/>
    <n v="1304.44"/>
    <n v="0"/>
    <s v="NEGOCIOS"/>
    <x v="1"/>
  </r>
  <r>
    <n v="91"/>
    <d v="2019-06-07T00:00:00"/>
    <x v="2"/>
    <x v="2"/>
    <x v="1"/>
    <s v="BANCA COMERCIAL"/>
    <s v="NC VIATICOS"/>
    <s v="TRANSACCIONES DEL DIA 06/07/2019SPYRAL - GESTION ADMINISTRATIVA"/>
    <n v="174.78"/>
    <n v="0"/>
    <s v="NEGOCIOS"/>
    <x v="1"/>
  </r>
  <r>
    <n v="91"/>
    <d v="2019-06-13T00:00:00"/>
    <x v="2"/>
    <x v="2"/>
    <x v="1"/>
    <s v="BANCA COMERCIAL"/>
    <s v="NC VIATICOS"/>
    <s v="TRANSACCIONES DEL DIA 06/13/2019SPYRAL - GESTION ADMINISTRATIVA"/>
    <n v="349.6"/>
    <n v="0"/>
    <s v="NEGOCIOS"/>
    <x v="1"/>
  </r>
  <r>
    <n v="91"/>
    <d v="2019-06-14T00:00:00"/>
    <x v="2"/>
    <x v="2"/>
    <x v="1"/>
    <s v="BANCA COMERCIAL"/>
    <s v="VIATICOS 2"/>
    <s v="TRANSACCIONES DEL DIA 06/14/2019SPYRAL - GESTION ADMINISTRATIVA"/>
    <n v="97.37"/>
    <n v="0"/>
    <s v="NEGOCIOS"/>
    <x v="1"/>
  </r>
  <r>
    <n v="91"/>
    <d v="2019-06-19T00:00:00"/>
    <x v="2"/>
    <x v="2"/>
    <x v="1"/>
    <s v="BANCA COMERCIAL"/>
    <s v="VIATICOS"/>
    <s v="TRANSACCIONES DEL DIA 06/19/2019SPYRAL - GESTION ADMINISTRATIVA"/>
    <n v="130.16999999999999"/>
    <n v="0"/>
    <s v="NEGOCIOS"/>
    <x v="1"/>
  </r>
  <r>
    <n v="91"/>
    <d v="2019-06-21T00:00:00"/>
    <x v="2"/>
    <x v="2"/>
    <x v="1"/>
    <s v="BANCA COMERCIAL"/>
    <s v="VIATICOS 2"/>
    <s v="TRANSACCIONES DEL DIA 06/21/2019SPYRAL - GESTION ADMINISTRATIVA"/>
    <n v="606.51"/>
    <n v="0"/>
    <s v="NEGOCIOS"/>
    <x v="1"/>
  </r>
  <r>
    <n v="91"/>
    <d v="2019-06-21T00:00:00"/>
    <x v="2"/>
    <x v="2"/>
    <x v="1"/>
    <s v="BANCA COMERCIAL"/>
    <s v="VIATICOS"/>
    <s v="TRANSACCIONES DEL DIA 06/21/2019SPYRAL - GESTION ADMINISTRATIVA"/>
    <n v="1363.47"/>
    <n v="0"/>
    <s v="NEGOCIOS"/>
    <x v="1"/>
  </r>
  <r>
    <n v="91"/>
    <d v="2019-06-25T00:00:00"/>
    <x v="2"/>
    <x v="2"/>
    <x v="1"/>
    <s v="BANCA COMERCIAL"/>
    <s v="VIATICOS 2"/>
    <s v="TRANSACCIONES DEL DIA 06/25/2019SPYRAL - GESTION ADMINISTRATIVA"/>
    <n v="544.79999999999995"/>
    <n v="0"/>
    <s v="NEGOCIOS"/>
    <x v="1"/>
  </r>
  <r>
    <n v="91"/>
    <d v="2019-07-04T00:00:00"/>
    <x v="6"/>
    <x v="6"/>
    <x v="1"/>
    <s v="BANCA COMERCIAL"/>
    <s v="VIATICOS"/>
    <s v="TRANSACCIONES DEL DIA 07/04/2019SPYRAL - GESTION ADMINISTRATIVA"/>
    <n v="79"/>
    <n v="0"/>
    <s v="NEGOCIOS"/>
    <x v="1"/>
  </r>
  <r>
    <n v="91"/>
    <d v="2019-07-05T00:00:00"/>
    <x v="6"/>
    <x v="6"/>
    <x v="1"/>
    <s v="BANCA COMERCIAL"/>
    <s v="VIATICOS 2"/>
    <s v="TRANSACCIONES DEL DIA 07/05/2019SPYRAL - GESTION ADMINISTRATIVA"/>
    <n v="522.36"/>
    <n v="0"/>
    <s v="NEGOCIOS"/>
    <x v="1"/>
  </r>
  <r>
    <n v="91"/>
    <d v="2019-07-08T00:00:00"/>
    <x v="6"/>
    <x v="6"/>
    <x v="1"/>
    <s v="BANCA COMERCIAL"/>
    <s v="VIATICOS 2"/>
    <s v="TRANSACCIONES DEL DIA 07/08/2019SPYRAL - GESTION ADMINISTRATIVA"/>
    <n v="25"/>
    <n v="0"/>
    <s v="NEGOCIOS"/>
    <x v="1"/>
  </r>
  <r>
    <n v="91"/>
    <d v="2019-07-08T00:00:00"/>
    <x v="6"/>
    <x v="6"/>
    <x v="1"/>
    <s v="BANCA COMERCIAL"/>
    <s v="NC VIATICOS"/>
    <s v="TRANSACCIONES DEL DIA 07/08/2019SPYRAL - GESTION ADMINISTRATIVA"/>
    <n v="190.52"/>
    <n v="0"/>
    <s v="NEGOCIOS"/>
    <x v="1"/>
  </r>
  <r>
    <n v="91"/>
    <d v="2019-07-10T00:00:00"/>
    <x v="6"/>
    <x v="6"/>
    <x v="1"/>
    <s v="BANCA COMERCIAL"/>
    <s v="VIATICOS 2"/>
    <s v="TRANSACCIONES DEL DIA 07/10/2019SPYRAL - GESTION ADMINISTRATIVA"/>
    <n v="869.85"/>
    <n v="0"/>
    <s v="NEGOCIOS"/>
    <x v="1"/>
  </r>
  <r>
    <n v="91"/>
    <d v="2019-07-18T00:00:00"/>
    <x v="6"/>
    <x v="6"/>
    <x v="1"/>
    <s v="BANCA COMERCIAL"/>
    <s v="NC VIATICOS"/>
    <s v="TRANSACCIONES DEL DIA 07/18/2019SPYRAL - GESTION ADMINISTRATIVA"/>
    <n v="179.24"/>
    <n v="0"/>
    <s v="NEGOCIOS"/>
    <x v="1"/>
  </r>
  <r>
    <n v="91"/>
    <d v="2019-07-23T00:00:00"/>
    <x v="6"/>
    <x v="6"/>
    <x v="1"/>
    <s v="BANCA COMERCIAL"/>
    <s v="VIATICOS"/>
    <s v="TRANSACCIONES DEL DIA 07/23/2019SPYRAL - GESTION ADMINISTRATIVA"/>
    <n v="96"/>
    <n v="0"/>
    <s v="NEGOCIOS"/>
    <x v="1"/>
  </r>
  <r>
    <n v="91"/>
    <d v="2019-07-29T00:00:00"/>
    <x v="6"/>
    <x v="6"/>
    <x v="1"/>
    <s v="BANCA COMERCIAL"/>
    <s v="VIATICOS 2"/>
    <s v="TRANSACCIONES DEL DIA 07/29/2019SPYRAL - GESTION ADMINISTRATIVA"/>
    <n v="40"/>
    <n v="0"/>
    <s v="NEGOCIOS"/>
    <x v="1"/>
  </r>
  <r>
    <n v="91"/>
    <d v="2019-07-29T00:00:00"/>
    <x v="6"/>
    <x v="6"/>
    <x v="1"/>
    <s v="BANCA COMERCIAL"/>
    <s v="VIATICOS"/>
    <s v="TRANSACCIONES DEL DIA 07/29/2019SPYRAL - GESTION ADMINISTRATIVA"/>
    <n v="149.46"/>
    <n v="0"/>
    <s v="NEGOCIOS"/>
    <x v="1"/>
  </r>
  <r>
    <n v="91"/>
    <d v="2019-01-22T00:00:00"/>
    <x v="7"/>
    <x v="7"/>
    <x v="1"/>
    <s v="BANCA COMERCIAL INTERIOR"/>
    <s v="NC VIATICOS"/>
    <s v="TRANSACCIONES DEL DIA 01/22/2019SPYRAL - GESTION ADMINISTRATIVA"/>
    <n v="367.45"/>
    <n v="0"/>
    <s v="NEGOCIOS"/>
    <x v="1"/>
  </r>
  <r>
    <n v="91"/>
    <d v="2019-02-08T00:00:00"/>
    <x v="8"/>
    <x v="8"/>
    <x v="1"/>
    <s v="BANCA COMERCIAL INTERIOR"/>
    <s v="VIATICOS"/>
    <s v="TRANSACCIONES DEL DIA 02/08/2019SPYRAL - GESTION ADMINISTRATIVA"/>
    <n v="22"/>
    <n v="0"/>
    <s v="NEGOCIOS"/>
    <x v="1"/>
  </r>
  <r>
    <n v="91"/>
    <d v="2019-02-13T00:00:00"/>
    <x v="8"/>
    <x v="8"/>
    <x v="1"/>
    <s v="BANCA COMERCIAL INTERIOR"/>
    <s v="NC VIATICOS"/>
    <s v="TRANSACCIONES DEL DIA 02/13/2019SPYRAL - GESTION ADMINISTRATIVA"/>
    <n v="16.05"/>
    <n v="0"/>
    <s v="NEGOCIOS"/>
    <x v="1"/>
  </r>
  <r>
    <n v="91"/>
    <d v="2019-02-15T00:00:00"/>
    <x v="8"/>
    <x v="8"/>
    <x v="1"/>
    <s v="BANCA COMERCIAL INTERIOR"/>
    <s v="NC VIATICOS"/>
    <s v="TRANSACCIONES DEL DIA 02/15/2019SPYRAL - GESTION ADMINISTRATIVA"/>
    <n v="47.11"/>
    <n v="0"/>
    <s v="NEGOCIOS"/>
    <x v="1"/>
  </r>
  <r>
    <n v="91"/>
    <d v="2019-03-07T00:00:00"/>
    <x v="9"/>
    <x v="9"/>
    <x v="1"/>
    <s v="BANCA COMERCIAL INTERIOR"/>
    <s v="NC VIATICOS"/>
    <s v="TRANSACCIONES DEL DIA 03/07/2019SPYRAL - GESTION ADMINISTRATIVA"/>
    <n v="40"/>
    <n v="0"/>
    <s v="NEGOCIOS"/>
    <x v="1"/>
  </r>
  <r>
    <n v="91"/>
    <d v="2019-03-12T00:00:00"/>
    <x v="9"/>
    <x v="9"/>
    <x v="1"/>
    <s v="BANCA COMERCIAL INTERIOR"/>
    <s v="NC VIATICOS"/>
    <s v="TRANSACCIONES DEL DIA 03/12/2019SPYRAL - GESTION ADMINISTRATIVA"/>
    <n v="631.71"/>
    <n v="0"/>
    <s v="NEGOCIOS"/>
    <x v="1"/>
  </r>
  <r>
    <n v="91"/>
    <d v="2019-03-21T00:00:00"/>
    <x v="9"/>
    <x v="9"/>
    <x v="1"/>
    <s v="BANCA COMERCIAL INTERIOR"/>
    <s v="VIATICOS 2"/>
    <s v="TRANSACCIONES DEL DIA 03/21/2019SPYRAL - GESTION ADMINISTRATIVA"/>
    <n v="204.35"/>
    <n v="0"/>
    <s v="NEGOCIOS"/>
    <x v="1"/>
  </r>
  <r>
    <n v="91"/>
    <d v="2019-04-02T00:00:00"/>
    <x v="10"/>
    <x v="10"/>
    <x v="1"/>
    <s v="BANCA COMERCIAL INTERIOR"/>
    <s v="VIATICOS 2"/>
    <s v="TRANSACCIONES DEL DIA 04/02/2019SPYRAL - GESTION ADMINISTRATIVA"/>
    <n v="37.270000000000003"/>
    <n v="0"/>
    <s v="NEGOCIOS"/>
    <x v="1"/>
  </r>
  <r>
    <n v="91"/>
    <d v="2019-04-03T00:00:00"/>
    <x v="10"/>
    <x v="10"/>
    <x v="1"/>
    <s v="BANCA COMERCIAL INTERIOR"/>
    <s v="NC VIATICOS"/>
    <s v="TRANSACCIONES DEL DIA 04/03/2019SPYRAL - GESTION ADMINISTRATIVA"/>
    <n v="484.22"/>
    <n v="0"/>
    <s v="NEGOCIOS"/>
    <x v="1"/>
  </r>
  <r>
    <n v="91"/>
    <d v="2019-04-06T00:00:00"/>
    <x v="10"/>
    <x v="10"/>
    <x v="1"/>
    <s v="BANCA COMERCIAL INTERIOR"/>
    <s v="VIATICOS"/>
    <s v="TRANSACCIONES DEL DIA 04/06/2019SPYRAL - GESTION ADMINISTRATIVA"/>
    <n v="87"/>
    <n v="0"/>
    <s v="NEGOCIOS"/>
    <x v="1"/>
  </r>
  <r>
    <n v="91"/>
    <d v="2019-04-22T00:00:00"/>
    <x v="10"/>
    <x v="10"/>
    <x v="1"/>
    <s v="BANCA COMERCIAL INTERIOR"/>
    <s v="VIATICOS 2"/>
    <s v="TRANSACCIONES DEL DIA 04/22/2019SPYRAL - GESTION ADMINISTRATIVA"/>
    <n v="94.85"/>
    <n v="0"/>
    <s v="NEGOCIOS"/>
    <x v="1"/>
  </r>
  <r>
    <n v="91"/>
    <d v="2019-04-25T00:00:00"/>
    <x v="10"/>
    <x v="10"/>
    <x v="1"/>
    <s v="BANCA COMERCIAL INTERIOR"/>
    <s v="NC VIATICOS"/>
    <s v="TRANSACCIONES DEL DIA 04/25/2019SPYRAL - GESTION ADMINISTRATIVA"/>
    <n v="398.73"/>
    <n v="0"/>
    <s v="NEGOCIOS"/>
    <x v="1"/>
  </r>
  <r>
    <n v="91"/>
    <d v="2019-05-15T00:00:00"/>
    <x v="11"/>
    <x v="11"/>
    <x v="1"/>
    <s v="BANCA COMERCIAL INTERIOR"/>
    <s v="VIATICOS 2"/>
    <s v="TRANSACCIONES DEL DIA 05/15/2019SPYRAL - GESTION ADMINISTRATIVA"/>
    <n v="127.12"/>
    <n v="0"/>
    <s v="NEGOCIOS"/>
    <x v="1"/>
  </r>
  <r>
    <n v="91"/>
    <d v="2019-05-27T00:00:00"/>
    <x v="11"/>
    <x v="11"/>
    <x v="1"/>
    <s v="BANCA COMERCIAL INTERIOR"/>
    <s v="NC VIATICOS"/>
    <s v="TRANSACCIONES DEL DIA 05/27/2019SPYRAL - GESTION ADMINISTRATIVA"/>
    <n v="67"/>
    <n v="0"/>
    <s v="NEGOCIOS"/>
    <x v="1"/>
  </r>
  <r>
    <n v="91"/>
    <d v="2019-05-29T00:00:00"/>
    <x v="11"/>
    <x v="11"/>
    <x v="1"/>
    <s v="BANCA COMERCIAL INTERIOR"/>
    <s v="VIATICOS 2"/>
    <s v="TRANSACCIONES DEL DIA 05/29/2019SPYRAL - GESTION ADMINISTRATIVA"/>
    <n v="42"/>
    <n v="0"/>
    <s v="NEGOCIOS"/>
    <x v="1"/>
  </r>
  <r>
    <n v="91"/>
    <d v="2019-06-01T00:00:00"/>
    <x v="2"/>
    <x v="2"/>
    <x v="1"/>
    <s v="BANCA COMERCIAL INTERIOR"/>
    <s v="VIATICOS 2"/>
    <s v="TRANSACCIONES DEL DIA 06/01/2019SPYRAL - GESTION ADMINISTRATIVA"/>
    <n v="35"/>
    <n v="0"/>
    <s v="NEGOCIOS"/>
    <x v="1"/>
  </r>
  <r>
    <n v="91"/>
    <d v="2019-06-10T00:00:00"/>
    <x v="2"/>
    <x v="2"/>
    <x v="1"/>
    <s v="BANCA COMERCIAL INTERIOR"/>
    <s v="VIATICOS 2"/>
    <s v="TRANSACCIONES DEL DIA 06/10/2019SPYRAL - GESTION ADMINISTRATIVA"/>
    <n v="12.39"/>
    <n v="0"/>
    <s v="NEGOCIOS"/>
    <x v="1"/>
  </r>
  <r>
    <n v="91"/>
    <d v="2019-06-10T00:00:00"/>
    <x v="2"/>
    <x v="2"/>
    <x v="1"/>
    <s v="BANCA COMERCIAL INTERIOR"/>
    <s v="NC VIATICOS"/>
    <s v="TRANSACCIONES DEL DIA 06/10/2019SPYRAL - GESTION ADMINISTRATIVA"/>
    <n v="270.98"/>
    <n v="0"/>
    <s v="NEGOCIOS"/>
    <x v="1"/>
  </r>
  <r>
    <n v="91"/>
    <d v="2019-06-27T00:00:00"/>
    <x v="2"/>
    <x v="2"/>
    <x v="1"/>
    <s v="BANCA COMERCIAL INTERIOR"/>
    <s v="VIATICOS 2"/>
    <s v="TRANSACCIONES DEL DIA 06/27/2019SPYRAL - GESTION ADMINISTRATIVA"/>
    <n v="56.55"/>
    <n v="0"/>
    <s v="NEGOCIOS"/>
    <x v="1"/>
  </r>
  <r>
    <n v="91"/>
    <d v="2019-07-11T00:00:00"/>
    <x v="6"/>
    <x v="6"/>
    <x v="1"/>
    <s v="BANCA COMERCIAL INTERIOR"/>
    <s v="VIATICOS 2"/>
    <s v="TRANSACCIONES DEL DIA 07/11/2019SPYRAL - GESTION ADMINISTRATIVA"/>
    <n v="58.3"/>
    <n v="0"/>
    <s v="NEGOCIOS"/>
    <x v="1"/>
  </r>
  <r>
    <n v="91"/>
    <d v="2019-07-11T00:00:00"/>
    <x v="6"/>
    <x v="6"/>
    <x v="1"/>
    <s v="BANCA COMERCIAL INTERIOR"/>
    <s v="NC VIATICOS"/>
    <s v="TRANSACCIONES DEL DIA 07/11/2019SPYRAL - GESTION ADMINISTRATIVA"/>
    <n v="68.680000000000007"/>
    <n v="0"/>
    <s v="NEGOCIOS"/>
    <x v="1"/>
  </r>
  <r>
    <n v="91"/>
    <d v="2019-07-17T00:00:00"/>
    <x v="6"/>
    <x v="6"/>
    <x v="1"/>
    <s v="BANCA COMERCIAL INTERIOR"/>
    <s v="VIATICOS 2"/>
    <s v="TRANSACCIONES DEL DIA 07/17/2019SPYRAL - GESTION ADMINISTRATIVA"/>
    <n v="855.52"/>
    <n v="0"/>
    <s v="NEGOCIOS"/>
    <x v="1"/>
  </r>
  <r>
    <n v="91"/>
    <d v="2019-07-23T00:00:00"/>
    <x v="6"/>
    <x v="6"/>
    <x v="1"/>
    <s v="BANCA COMERCIAL INTERIOR"/>
    <s v="VIATICOS 2"/>
    <s v="TRANSACCIONES DEL DIA 07/23/2019SPYRAL - GESTION ADMINISTRATIVA"/>
    <n v="21.4"/>
    <n v="0"/>
    <s v="NEGOCIOS"/>
    <x v="1"/>
  </r>
  <r>
    <n v="91"/>
    <d v="2019-01-11T00:00:00"/>
    <x v="7"/>
    <x v="7"/>
    <x v="1"/>
    <s v="BANCA COMERCIAL CENTRO"/>
    <s v="VIATICOS"/>
    <s v="TRANSACCIONES DEL DIA 01/11/2019SPYRAL - GESTION ADMINISTRATIVA"/>
    <n v="138"/>
    <n v="0"/>
    <s v="NEGOCIOS"/>
    <x v="1"/>
  </r>
  <r>
    <n v="91"/>
    <d v="2019-01-28T00:00:00"/>
    <x v="7"/>
    <x v="7"/>
    <x v="1"/>
    <s v="BANCA COMERCIAL CENTRO"/>
    <s v="VIATICOS"/>
    <s v="TRANSACCIONES DEL DIA 01/28/2019SPYRAL - GESTION ADMINISTRATIVA"/>
    <n v="87.75"/>
    <n v="0"/>
    <s v="NEGOCIOS"/>
    <x v="1"/>
  </r>
  <r>
    <n v="91"/>
    <d v="2019-02-01T00:00:00"/>
    <x v="8"/>
    <x v="8"/>
    <x v="1"/>
    <s v="BANCA COMERCIAL CENTRO"/>
    <s v="VIATICOS"/>
    <s v="TRANSACCIONES DEL DIA 02/01/2019SPYRAL - GESTION ADMINISTRATIVA"/>
    <n v="30"/>
    <n v="0"/>
    <s v="NEGOCIOS"/>
    <x v="1"/>
  </r>
  <r>
    <n v="91"/>
    <d v="2019-02-02T00:00:00"/>
    <x v="8"/>
    <x v="8"/>
    <x v="1"/>
    <s v="BANCA COMERCIAL CENTRO"/>
    <s v="VIATICOS"/>
    <s v="TRANSACCIONES DEL DIA 02/02/2019SPYRAL - GESTION ADMINISTRATIVA"/>
    <n v="40"/>
    <n v="0"/>
    <s v="NEGOCIOS"/>
    <x v="1"/>
  </r>
  <r>
    <n v="91"/>
    <d v="2019-02-16T00:00:00"/>
    <x v="8"/>
    <x v="8"/>
    <x v="1"/>
    <s v="BANCA COMERCIAL CENTRO"/>
    <s v="VIATICOS"/>
    <s v="TRANSACCIONES DEL DIA 02/16/2019SPYRAL - GESTION ADMINISTRATIVA"/>
    <n v="33"/>
    <n v="0"/>
    <s v="NEGOCIOS"/>
    <x v="1"/>
  </r>
  <r>
    <n v="91"/>
    <d v="2019-02-18T00:00:00"/>
    <x v="8"/>
    <x v="8"/>
    <x v="1"/>
    <s v="BANCA COMERCIAL CENTRO"/>
    <s v="VIATICOS"/>
    <s v="TRANSACCIONES DEL DIA 02/18/2019SPYRAL - GESTION ADMINISTRATIVA"/>
    <n v="56.25"/>
    <n v="0"/>
    <s v="NEGOCIOS"/>
    <x v="1"/>
  </r>
  <r>
    <n v="91"/>
    <d v="2019-02-25T00:00:00"/>
    <x v="8"/>
    <x v="8"/>
    <x v="1"/>
    <s v="BANCA COMERCIAL CENTRO"/>
    <s v="VIATICOS"/>
    <s v="TRANSACCIONES DEL DIA 02/25/2019SPYRAL - GESTION ADMINISTRATIVA"/>
    <n v="35"/>
    <n v="0"/>
    <s v="NEGOCIOS"/>
    <x v="1"/>
  </r>
  <r>
    <n v="91"/>
    <d v="2019-03-06T00:00:00"/>
    <x v="9"/>
    <x v="9"/>
    <x v="1"/>
    <s v="BANCA COMERCIAL CENTRO"/>
    <s v="VIATICOS"/>
    <s v="TRANSACCIONES DEL DIA 03/06/2019SPYRAL - GESTION ADMINISTRATIVA"/>
    <n v="196.4"/>
    <n v="0"/>
    <s v="NEGOCIOS"/>
    <x v="1"/>
  </r>
  <r>
    <n v="91"/>
    <d v="2019-03-11T00:00:00"/>
    <x v="9"/>
    <x v="9"/>
    <x v="1"/>
    <s v="BANCA COMERCIAL CENTRO"/>
    <s v="VIATICOS"/>
    <s v="TRANSACCIONES DEL DIA 03/11/2019SPYRAL - GESTION ADMINISTRATIVA"/>
    <n v="93.11"/>
    <n v="0"/>
    <s v="NEGOCIOS"/>
    <x v="1"/>
  </r>
  <r>
    <n v="91"/>
    <d v="2019-03-12T00:00:00"/>
    <x v="9"/>
    <x v="9"/>
    <x v="1"/>
    <s v="BANCA COMERCIAL CENTRO"/>
    <s v="VIATICOS"/>
    <s v="TRANSACCIONES DEL DIA 03/12/2019SPYRAL - GESTION ADMINISTRATIVA"/>
    <n v="32"/>
    <n v="0"/>
    <s v="NEGOCIOS"/>
    <x v="1"/>
  </r>
  <r>
    <n v="91"/>
    <d v="2019-03-13T00:00:00"/>
    <x v="9"/>
    <x v="9"/>
    <x v="1"/>
    <s v="BANCA COMERCIAL CENTRO"/>
    <s v="VIATICOS"/>
    <s v="TRANSACCIONES DEL DIA 03/13/2019SPYRAL - GESTION ADMINISTRATIVA"/>
    <n v="60.85"/>
    <n v="0"/>
    <s v="NEGOCIOS"/>
    <x v="1"/>
  </r>
  <r>
    <n v="91"/>
    <d v="2019-03-16T00:00:00"/>
    <x v="9"/>
    <x v="9"/>
    <x v="1"/>
    <s v="BANCA COMERCIAL CENTRO"/>
    <s v="VIATICOS"/>
    <s v="TRANSACCIONES DEL DIA 03/16/2019SPYRAL - GESTION ADMINISTRATIVA"/>
    <n v="83"/>
    <n v="0"/>
    <s v="NEGOCIOS"/>
    <x v="1"/>
  </r>
  <r>
    <n v="91"/>
    <d v="2019-03-20T00:00:00"/>
    <x v="9"/>
    <x v="9"/>
    <x v="1"/>
    <s v="BANCA COMERCIAL CENTRO"/>
    <s v="VIATICOS"/>
    <s v="TRANSACCIONES DEL DIA 03/20/2019SPYRAL - GESTION ADMINISTRATIVA"/>
    <n v="70.239999999999995"/>
    <n v="0"/>
    <s v="NEGOCIOS"/>
    <x v="1"/>
  </r>
  <r>
    <n v="91"/>
    <d v="2019-03-26T00:00:00"/>
    <x v="9"/>
    <x v="9"/>
    <x v="1"/>
    <s v="BANCA COMERCIAL CENTRO"/>
    <s v="VIATICOS 2"/>
    <s v="TRANSACCIONES DEL DIA 03/26/2019SPYRAL - GESTION ADMINISTRATIVA"/>
    <n v="46.02"/>
    <n v="0"/>
    <s v="NEGOCIOS"/>
    <x v="1"/>
  </r>
  <r>
    <n v="91"/>
    <d v="2019-03-29T00:00:00"/>
    <x v="9"/>
    <x v="9"/>
    <x v="1"/>
    <s v="BANCA COMERCIAL CENTRO"/>
    <s v="VIATICOS 2"/>
    <s v="TRANSACCIONES DEL DIA 03/29/2019SPYRAL - GESTION ADMINISTRATIVA"/>
    <n v="34"/>
    <n v="0"/>
    <s v="NEGOCIOS"/>
    <x v="1"/>
  </r>
  <r>
    <n v="91"/>
    <d v="2019-04-02T00:00:00"/>
    <x v="10"/>
    <x v="10"/>
    <x v="1"/>
    <s v="BANCA COMERCIAL CENTRO"/>
    <s v="VIATICOS 2"/>
    <s v="TRANSACCIONES DEL DIA 04/02/2019SPYRAL - GESTION ADMINISTRATIVA"/>
    <n v="72"/>
    <n v="0"/>
    <s v="NEGOCIOS"/>
    <x v="1"/>
  </r>
  <r>
    <n v="91"/>
    <d v="2019-04-16T00:00:00"/>
    <x v="10"/>
    <x v="10"/>
    <x v="1"/>
    <s v="BANCA COMERCIAL CENTRO"/>
    <s v="VIATICOS 2"/>
    <s v="TRANSACCIONES DEL DIA 04/16/2019SPYRAL - GESTION ADMINISTRATIVA"/>
    <n v="138.07"/>
    <n v="0"/>
    <s v="NEGOCIOS"/>
    <x v="1"/>
  </r>
  <r>
    <n v="91"/>
    <d v="2019-04-22T00:00:00"/>
    <x v="10"/>
    <x v="10"/>
    <x v="1"/>
    <s v="BANCA COMERCIAL CENTRO"/>
    <s v="VIATICOS 2"/>
    <s v="TRANSACCIONES DEL DIA 04/22/2019SPYRAL - GESTION ADMINISTRATIVA"/>
    <n v="117.7"/>
    <n v="0"/>
    <s v="NEGOCIOS"/>
    <x v="1"/>
  </r>
  <r>
    <n v="91"/>
    <d v="2019-04-25T00:00:00"/>
    <x v="10"/>
    <x v="10"/>
    <x v="1"/>
    <s v="BANCA COMERCIAL CENTRO"/>
    <s v="VIATICOS 2"/>
    <s v="TRANSACCIONES DEL DIA 04/25/2019SPYRAL - GESTION ADMINISTRATIVA"/>
    <n v="44.22"/>
    <n v="0"/>
    <s v="NEGOCIOS"/>
    <x v="1"/>
  </r>
  <r>
    <n v="91"/>
    <d v="2019-05-03T00:00:00"/>
    <x v="11"/>
    <x v="11"/>
    <x v="1"/>
    <s v="BANCA COMERCIAL CENTRO"/>
    <s v="VIATICOS 2"/>
    <s v="TRANSACCIONES DEL DIA 05/03/2019SPYRAL - GESTION ADMINISTRATIVA"/>
    <n v="379.7"/>
    <n v="0"/>
    <s v="NEGOCIOS"/>
    <x v="1"/>
  </r>
  <r>
    <n v="91"/>
    <d v="2019-05-06T00:00:00"/>
    <x v="11"/>
    <x v="11"/>
    <x v="1"/>
    <s v="BANCA COMERCIAL CENTRO"/>
    <s v="VIATICOS 2"/>
    <s v="TRANSACCIONES DEL DIA 05/06/2019SPYRAL - GESTION ADMINISTRATIVA"/>
    <n v="76.349999999999994"/>
    <n v="0"/>
    <s v="NEGOCIOS"/>
    <x v="1"/>
  </r>
  <r>
    <n v="91"/>
    <d v="2019-05-08T00:00:00"/>
    <x v="11"/>
    <x v="11"/>
    <x v="1"/>
    <s v="BANCA COMERCIAL CENTRO"/>
    <s v="VIATICOS 2"/>
    <s v="TRANSACCIONES DEL DIA 05/08/2019SPYRAL - GESTION ADMINISTRATIVA"/>
    <n v="38"/>
    <n v="0"/>
    <s v="NEGOCIOS"/>
    <x v="1"/>
  </r>
  <r>
    <n v="91"/>
    <d v="2019-05-16T00:00:00"/>
    <x v="11"/>
    <x v="11"/>
    <x v="1"/>
    <s v="BANCA COMERCIAL CENTRO"/>
    <s v="VIATICOS 2"/>
    <s v="TRANSACCIONES DEL DIA 05/16/2019SPYRAL - GESTION ADMINISTRATIVA"/>
    <n v="50"/>
    <n v="0"/>
    <s v="NEGOCIOS"/>
    <x v="1"/>
  </r>
  <r>
    <n v="91"/>
    <d v="2019-05-24T00:00:00"/>
    <x v="11"/>
    <x v="11"/>
    <x v="1"/>
    <s v="BANCA COMERCIAL CENTRO"/>
    <s v="VIATICOS"/>
    <s v="TRANSACCIONES DEL DIA 05/24/2019SPYRAL - GESTION ADMINISTRATIVA"/>
    <n v="44"/>
    <n v="0"/>
    <s v="NEGOCIOS"/>
    <x v="1"/>
  </r>
  <r>
    <n v="91"/>
    <d v="2019-06-05T00:00:00"/>
    <x v="2"/>
    <x v="2"/>
    <x v="1"/>
    <s v="BANCA COMERCIAL CENTRO"/>
    <s v="VIATICOS 2"/>
    <s v="TRANSACCIONES DEL DIA 06/05/2019SPYRAL - GESTION ADMINISTRATIVA"/>
    <n v="82"/>
    <n v="0"/>
    <s v="NEGOCIOS"/>
    <x v="1"/>
  </r>
  <r>
    <n v="91"/>
    <d v="2019-06-06T00:00:00"/>
    <x v="2"/>
    <x v="2"/>
    <x v="1"/>
    <s v="BANCA COMERCIAL CENTRO"/>
    <s v="VIATICOS 2"/>
    <s v="TRANSACCIONES DEL DIA 06/06/2019SPYRAL - GESTION ADMINISTRATIVA"/>
    <n v="37"/>
    <n v="0"/>
    <s v="NEGOCIOS"/>
    <x v="1"/>
  </r>
  <r>
    <n v="91"/>
    <d v="2019-06-15T00:00:00"/>
    <x v="2"/>
    <x v="2"/>
    <x v="1"/>
    <s v="BANCA COMERCIAL CENTRO"/>
    <s v="VIATICOS 2"/>
    <s v="TRANSACCIONES DEL DIA 06/15/2019SPYRAL - GESTION ADMINISTRATIVA"/>
    <n v="212.87"/>
    <n v="0"/>
    <s v="NEGOCIOS"/>
    <x v="1"/>
  </r>
  <r>
    <n v="91"/>
    <d v="2019-06-18T00:00:00"/>
    <x v="2"/>
    <x v="2"/>
    <x v="1"/>
    <s v="BANCA COMERCIAL CENTRO"/>
    <s v="VIATICOS 2"/>
    <s v="TRANSACCIONES DEL DIA 06/18/2019SPYRAL - GESTION ADMINISTRATIVA"/>
    <n v="39"/>
    <n v="0"/>
    <s v="NEGOCIOS"/>
    <x v="1"/>
  </r>
  <r>
    <n v="91"/>
    <d v="2019-06-19T00:00:00"/>
    <x v="2"/>
    <x v="2"/>
    <x v="1"/>
    <s v="BANCA COMERCIAL CENTRO"/>
    <s v="VIATICOS 2"/>
    <s v="TRANSACCIONES DEL DIA 06/19/2019SPYRAL - GESTION ADMINISTRATIVA"/>
    <n v="41"/>
    <n v="0"/>
    <s v="NEGOCIOS"/>
    <x v="1"/>
  </r>
  <r>
    <n v="91"/>
    <d v="2019-06-21T00:00:00"/>
    <x v="2"/>
    <x v="2"/>
    <x v="1"/>
    <s v="BANCA COMERCIAL CENTRO"/>
    <s v="VIATICOS 2"/>
    <s v="TRANSACCIONES DEL DIA 06/21/2019SPYRAL - GESTION ADMINISTRATIVA"/>
    <n v="77"/>
    <n v="0"/>
    <s v="NEGOCIOS"/>
    <x v="1"/>
  </r>
  <r>
    <n v="91"/>
    <d v="2019-07-03T00:00:00"/>
    <x v="6"/>
    <x v="6"/>
    <x v="1"/>
    <s v="BANCA COMERCIAL CENTRO"/>
    <s v="VIATICOS 2"/>
    <s v="TRANSACCIONES DEL DIA 07/03/2019SPYRAL - GESTION ADMINISTRATIVA"/>
    <n v="136.99"/>
    <n v="0"/>
    <s v="NEGOCIOS"/>
    <x v="1"/>
  </r>
  <r>
    <n v="91"/>
    <d v="2019-07-08T00:00:00"/>
    <x v="6"/>
    <x v="6"/>
    <x v="1"/>
    <s v="BANCA COMERCIAL CENTRO"/>
    <s v="VIATICOS 2"/>
    <s v="TRANSACCIONES DEL DIA 07/08/2019SPYRAL - GESTION ADMINISTRATIVA"/>
    <n v="72.989999999999995"/>
    <n v="0"/>
    <s v="NEGOCIOS"/>
    <x v="1"/>
  </r>
  <r>
    <n v="91"/>
    <d v="2019-07-15T00:00:00"/>
    <x v="6"/>
    <x v="6"/>
    <x v="1"/>
    <s v="BANCA COMERCIAL CENTRO"/>
    <s v="VIATICOS 2"/>
    <s v="TRANSACCIONES DEL DIA 07/15/2019SPYRAL - GESTION ADMINISTRATIVA"/>
    <n v="187.65"/>
    <n v="0"/>
    <s v="NEGOCIOS"/>
    <x v="1"/>
  </r>
  <r>
    <n v="91"/>
    <d v="2019-07-16T00:00:00"/>
    <x v="6"/>
    <x v="6"/>
    <x v="1"/>
    <s v="BANCA COMERCIAL CENTRO"/>
    <s v="VIATICOS 2"/>
    <s v="TRANSACCIONES DEL DIA 07/16/2019SPYRAL - GESTION ADMINISTRATIVA"/>
    <n v="38"/>
    <n v="0"/>
    <s v="NEGOCIOS"/>
    <x v="1"/>
  </r>
  <r>
    <n v="91"/>
    <d v="2019-07-24T00:00:00"/>
    <x v="6"/>
    <x v="6"/>
    <x v="1"/>
    <s v="BANCA COMERCIAL CENTRO"/>
    <s v="VIATICOS 2"/>
    <s v="TRANSACCIONES DEL DIA 07/24/2019SPYRAL - GESTION ADMINISTRATIVA"/>
    <n v="80.849999999999994"/>
    <n v="0"/>
    <s v="NEGOCIOS"/>
    <x v="1"/>
  </r>
  <r>
    <n v="91"/>
    <d v="2019-07-26T00:00:00"/>
    <x v="6"/>
    <x v="6"/>
    <x v="1"/>
    <s v="BANCA COMERCIAL CENTRO"/>
    <s v="VIATICOS 2"/>
    <s v="TRANSACCIONES DEL DIA 07/26/2019SPYRAL - GESTION ADMINISTRATIVA"/>
    <n v="54.29"/>
    <n v="0"/>
    <s v="NEGOCIOS"/>
    <x v="1"/>
  </r>
  <r>
    <n v="91"/>
    <d v="2019-07-29T00:00:00"/>
    <x v="6"/>
    <x v="6"/>
    <x v="1"/>
    <s v="BANCA COMERCIAL CENTRO"/>
    <s v="VIATICOS 2"/>
    <s v="TRANSACCIONES DEL DIA 07/29/2019SPYRAL - GESTION ADMINISTRATIVA"/>
    <n v="36"/>
    <n v="0"/>
    <s v="NEGOCIOS"/>
    <x v="1"/>
  </r>
  <r>
    <n v="91"/>
    <d v="2019-01-04T00:00:00"/>
    <x v="7"/>
    <x v="7"/>
    <x v="1"/>
    <s v="BANCA COMERCIAL PERIFERIA"/>
    <s v="VIATICOS"/>
    <s v="TRANSACCIONES DEL DIA 01/04/2019SPYRAL - GESTION ADMINISTRATIVA"/>
    <n v="82.6"/>
    <n v="0"/>
    <s v="NEGOCIOS"/>
    <x v="1"/>
  </r>
  <r>
    <n v="91"/>
    <d v="2019-01-07T00:00:00"/>
    <x v="7"/>
    <x v="7"/>
    <x v="1"/>
    <s v="BANCA COMERCIAL PERIFERIA"/>
    <s v="VIATICOS"/>
    <s v="TRANSACCIONES DEL DIA 01/07/2019SPYRAL - GESTION ADMINISTRATIVA"/>
    <n v="87"/>
    <n v="0"/>
    <s v="NEGOCIOS"/>
    <x v="1"/>
  </r>
  <r>
    <n v="91"/>
    <d v="2019-01-15T00:00:00"/>
    <x v="7"/>
    <x v="7"/>
    <x v="1"/>
    <s v="BANCA COMERCIAL PERIFERIA"/>
    <s v="VIATICOS"/>
    <s v="TRANSACCIONES DEL DIA 01/15/2019SPYRAL - GESTION ADMINISTRATIVA"/>
    <n v="181.33"/>
    <n v="0"/>
    <s v="NEGOCIOS"/>
    <x v="1"/>
  </r>
  <r>
    <n v="91"/>
    <d v="2019-01-18T00:00:00"/>
    <x v="7"/>
    <x v="7"/>
    <x v="1"/>
    <s v="BANCA COMERCIAL PERIFERIA"/>
    <s v="VIATICOS"/>
    <s v="TRANSACCIONES DEL DIA 01/18/2019SPYRAL - GESTION ADMINISTRATIVA"/>
    <n v="98.86"/>
    <n v="0"/>
    <s v="NEGOCIOS"/>
    <x v="1"/>
  </r>
  <r>
    <n v="91"/>
    <d v="2019-01-25T00:00:00"/>
    <x v="7"/>
    <x v="7"/>
    <x v="1"/>
    <s v="BANCA COMERCIAL PERIFERIA"/>
    <s v="VIATICOS"/>
    <s v="TRANSACCIONES DEL DIA 01/25/2019SPYRAL - GESTION ADMINISTRATIVA"/>
    <n v="112.22"/>
    <n v="0"/>
    <s v="NEGOCIOS"/>
    <x v="1"/>
  </r>
  <r>
    <n v="91"/>
    <d v="2019-02-04T00:00:00"/>
    <x v="8"/>
    <x v="8"/>
    <x v="1"/>
    <s v="BANCA COMERCIAL PERIFERIA"/>
    <s v="VIATICOS"/>
    <s v="TRANSACCIONES DEL DIA 02/04/2019SPYRAL - GESTION ADMINISTRATIVA"/>
    <n v="117.85"/>
    <n v="0"/>
    <s v="NEGOCIOS"/>
    <x v="1"/>
  </r>
  <r>
    <n v="91"/>
    <d v="2019-02-06T00:00:00"/>
    <x v="8"/>
    <x v="8"/>
    <x v="1"/>
    <s v="BANCA COMERCIAL PERIFERIA"/>
    <s v="VIATICOS"/>
    <s v="TRANSACCIONES DEL DIA 02/06/2019SPYRAL - GESTION ADMINISTRATIVA"/>
    <n v="334.41"/>
    <n v="0"/>
    <s v="NEGOCIOS"/>
    <x v="1"/>
  </r>
  <r>
    <n v="91"/>
    <d v="2019-02-08T00:00:00"/>
    <x v="8"/>
    <x v="8"/>
    <x v="1"/>
    <s v="BANCA COMERCIAL PERIFERIA"/>
    <s v="VIATICOS"/>
    <s v="TRANSACCIONES DEL DIA 02/08/2019SPYRAL - GESTION ADMINISTRATIVA"/>
    <n v="47.6"/>
    <n v="0"/>
    <s v="NEGOCIOS"/>
    <x v="1"/>
  </r>
  <r>
    <n v="91"/>
    <d v="2019-02-19T00:00:00"/>
    <x v="8"/>
    <x v="8"/>
    <x v="1"/>
    <s v="BANCA COMERCIAL PERIFERIA"/>
    <s v="VIATICOS"/>
    <s v="TRANSACCIONES DEL DIA 02/19/2019SPYRAL - GESTION ADMINISTRATIVA"/>
    <n v="156.4"/>
    <n v="0"/>
    <s v="NEGOCIOS"/>
    <x v="1"/>
  </r>
  <r>
    <n v="91"/>
    <d v="2019-02-22T00:00:00"/>
    <x v="8"/>
    <x v="8"/>
    <x v="1"/>
    <s v="BANCA COMERCIAL PERIFERIA"/>
    <s v="VIATICOS"/>
    <s v="TRANSACCIONES DEL DIA 02/22/2019SPYRAL - GESTION ADMINISTRATIVA"/>
    <n v="232.86"/>
    <n v="0"/>
    <s v="NEGOCIOS"/>
    <x v="1"/>
  </r>
  <r>
    <n v="91"/>
    <d v="2019-03-06T00:00:00"/>
    <x v="9"/>
    <x v="9"/>
    <x v="1"/>
    <s v="BANCA COMERCIAL PERIFERIA"/>
    <s v="VIATICOS"/>
    <s v="TRANSACCIONES DEL DIA 03/06/2019SPYRAL - GESTION ADMINISTRATIVA"/>
    <n v="161.44999999999999"/>
    <n v="0"/>
    <s v="NEGOCIOS"/>
    <x v="1"/>
  </r>
  <r>
    <n v="91"/>
    <d v="2019-03-08T00:00:00"/>
    <x v="9"/>
    <x v="9"/>
    <x v="1"/>
    <s v="BANCA COMERCIAL PERIFERIA"/>
    <s v="VIATICOS"/>
    <s v="TRANSACCIONES DEL DIA 03/08/2019SPYRAL - GESTION ADMINISTRATIVA"/>
    <n v="98.1"/>
    <n v="0"/>
    <s v="NEGOCIOS"/>
    <x v="1"/>
  </r>
  <r>
    <n v="91"/>
    <d v="2019-03-13T00:00:00"/>
    <x v="9"/>
    <x v="9"/>
    <x v="1"/>
    <s v="BANCA COMERCIAL PERIFERIA"/>
    <s v="VIATICOS"/>
    <s v="TRANSACCIONES DEL DIA 03/13/2019SPYRAL - GESTION ADMINISTRATIVA"/>
    <n v="100.15"/>
    <n v="0"/>
    <s v="NEGOCIOS"/>
    <x v="1"/>
  </r>
  <r>
    <n v="91"/>
    <d v="2019-03-20T00:00:00"/>
    <x v="9"/>
    <x v="9"/>
    <x v="1"/>
    <s v="BANCA COMERCIAL PERIFERIA"/>
    <s v="VIATICOS"/>
    <s v="TRANSACCIONES DEL DIA 03/20/2019SPYRAL - GESTION ADMINISTRATIVA"/>
    <n v="115.25"/>
    <n v="0"/>
    <s v="NEGOCIOS"/>
    <x v="1"/>
  </r>
  <r>
    <n v="91"/>
    <d v="2019-03-23T00:00:00"/>
    <x v="9"/>
    <x v="9"/>
    <x v="1"/>
    <s v="BANCA COMERCIAL PERIFERIA"/>
    <s v="VIATICOS 2"/>
    <s v="TRANSACCIONES DEL DIA 03/23/2019SPYRAL - GESTION ADMINISTRATIVA"/>
    <n v="64"/>
    <n v="0"/>
    <s v="NEGOCIOS"/>
    <x v="1"/>
  </r>
  <r>
    <n v="91"/>
    <d v="2019-03-26T00:00:00"/>
    <x v="9"/>
    <x v="9"/>
    <x v="1"/>
    <s v="BANCA COMERCIAL PERIFERIA"/>
    <s v="VIATICOS 2"/>
    <s v="TRANSACCIONES DEL DIA 03/26/2019SPYRAL - GESTION ADMINISTRATIVA"/>
    <n v="61.92"/>
    <n v="0"/>
    <s v="NEGOCIOS"/>
    <x v="1"/>
  </r>
  <r>
    <n v="91"/>
    <d v="2019-03-26T00:00:00"/>
    <x v="9"/>
    <x v="9"/>
    <x v="1"/>
    <s v="BANCA COMERCIAL PERIFERIA"/>
    <s v="NC VIATICOS"/>
    <s v="TRANSACCIONES DEL DIA 03/26/2019SPYRAL - GESTION ADMINISTRATIVA"/>
    <n v="166.26"/>
    <n v="0"/>
    <s v="NEGOCIOS"/>
    <x v="1"/>
  </r>
  <r>
    <n v="91"/>
    <d v="2019-04-02T00:00:00"/>
    <x v="10"/>
    <x v="10"/>
    <x v="1"/>
    <s v="BANCA COMERCIAL PERIFERIA"/>
    <s v="VIATICOS 2"/>
    <s v="TRANSACCIONES DEL DIA 04/02/2019SPYRAL - GESTION ADMINISTRATIVA"/>
    <n v="47.1"/>
    <n v="0"/>
    <s v="NEGOCIOS"/>
    <x v="1"/>
  </r>
  <r>
    <n v="91"/>
    <d v="2019-04-03T00:00:00"/>
    <x v="10"/>
    <x v="10"/>
    <x v="1"/>
    <s v="BANCA COMERCIAL PERIFERIA"/>
    <s v="VIATICOS 2"/>
    <s v="TRANSACCIONES DEL DIA 04/03/2019SPYRAL - GESTION ADMINISTRATIVA"/>
    <n v="145.25"/>
    <n v="0"/>
    <s v="NEGOCIOS"/>
    <x v="1"/>
  </r>
  <r>
    <n v="91"/>
    <d v="2019-04-03T00:00:00"/>
    <x v="10"/>
    <x v="10"/>
    <x v="1"/>
    <s v="BANCA COMERCIAL PERIFERIA"/>
    <s v="NC VIATICOS"/>
    <s v="TRANSACCIONES DEL DIA 04/03/2019SPYRAL - GESTION ADMINISTRATIVA"/>
    <n v="43.34"/>
    <n v="0"/>
    <s v="NEGOCIOS"/>
    <x v="1"/>
  </r>
  <r>
    <n v="91"/>
    <d v="2019-04-05T00:00:00"/>
    <x v="10"/>
    <x v="10"/>
    <x v="1"/>
    <s v="BANCA COMERCIAL PERIFERIA"/>
    <s v="VIATICOS 2"/>
    <s v="TRANSACCIONES DEL DIA 04/05/2019SPYRAL - GESTION ADMINISTRATIVA"/>
    <n v="33"/>
    <n v="0"/>
    <s v="NEGOCIOS"/>
    <x v="1"/>
  </r>
  <r>
    <n v="91"/>
    <d v="2019-04-08T00:00:00"/>
    <x v="10"/>
    <x v="10"/>
    <x v="1"/>
    <s v="BANCA COMERCIAL PERIFERIA"/>
    <s v="VIATICOS 2"/>
    <s v="TRANSACCIONES DEL DIA 04/08/2019SPYRAL - GESTION ADMINISTRATIVA"/>
    <n v="31.93"/>
    <n v="0"/>
    <s v="NEGOCIOS"/>
    <x v="1"/>
  </r>
  <r>
    <n v="91"/>
    <d v="2019-04-18T00:00:00"/>
    <x v="10"/>
    <x v="10"/>
    <x v="1"/>
    <s v="BANCA COMERCIAL PERIFERIA"/>
    <s v="NC VIATICOS"/>
    <s v="TRANSACCIONES DEL DIA 04/18/2019SPYRAL - GESTION ADMINISTRATIVA"/>
    <n v="160.51"/>
    <n v="0"/>
    <s v="NEGOCIOS"/>
    <x v="1"/>
  </r>
  <r>
    <n v="91"/>
    <d v="2019-04-29T00:00:00"/>
    <x v="10"/>
    <x v="10"/>
    <x v="1"/>
    <s v="BANCA COMERCIAL PERIFERIA"/>
    <s v="NC VIATICOS"/>
    <s v="TRANSACCIONES DEL DIA 04/29/2019SPYRAL - GESTION ADMINISTRATIVA"/>
    <n v="50.6"/>
    <n v="0"/>
    <s v="NEGOCIOS"/>
    <x v="1"/>
  </r>
  <r>
    <n v="91"/>
    <d v="2019-05-03T00:00:00"/>
    <x v="11"/>
    <x v="11"/>
    <x v="1"/>
    <s v="BANCA COMERCIAL PERIFERIA"/>
    <s v="VIATICOS 2"/>
    <s v="TRANSACCIONES DEL DIA 05/03/2019SPYRAL - GESTION ADMINISTRATIVA"/>
    <n v="38.200000000000003"/>
    <n v="0"/>
    <s v="NEGOCIOS"/>
    <x v="1"/>
  </r>
  <r>
    <n v="91"/>
    <d v="2019-05-06T00:00:00"/>
    <x v="11"/>
    <x v="11"/>
    <x v="1"/>
    <s v="BANCA COMERCIAL PERIFERIA"/>
    <s v="VIATICOS 2"/>
    <s v="TRANSACCIONES DEL DIA 05/06/2019SPYRAL - GESTION ADMINISTRATIVA"/>
    <n v="213.19"/>
    <n v="0"/>
    <s v="NEGOCIOS"/>
    <x v="1"/>
  </r>
  <r>
    <n v="91"/>
    <d v="2019-05-07T00:00:00"/>
    <x v="11"/>
    <x v="11"/>
    <x v="1"/>
    <s v="BANCA COMERCIAL PERIFERIA"/>
    <s v="VIATICOS 2"/>
    <s v="TRANSACCIONES DEL DIA 05/07/2019SPYRAL - GESTION ADMINISTRATIVA"/>
    <n v="360.16"/>
    <n v="0"/>
    <s v="NEGOCIOS"/>
    <x v="1"/>
  </r>
  <r>
    <n v="91"/>
    <d v="2019-05-21T00:00:00"/>
    <x v="11"/>
    <x v="11"/>
    <x v="1"/>
    <s v="BANCA COMERCIAL PERIFERIA"/>
    <s v="NC VIATICOS"/>
    <s v="TRANSACCIONES DEL DIA 05/21/2019SPYRAL - GESTION ADMINISTRATIVA"/>
    <n v="35"/>
    <n v="0"/>
    <s v="NEGOCIOS"/>
    <x v="1"/>
  </r>
  <r>
    <n v="91"/>
    <d v="2019-05-23T00:00:00"/>
    <x v="11"/>
    <x v="11"/>
    <x v="1"/>
    <s v="BANCA COMERCIAL PERIFERIA"/>
    <s v="VIATICOS 2"/>
    <s v="TRANSACCIONES DEL DIA 05/23/2019SPYRAL - GESTION ADMINISTRATIVA"/>
    <n v="55.75"/>
    <n v="0"/>
    <s v="NEGOCIOS"/>
    <x v="1"/>
  </r>
  <r>
    <n v="91"/>
    <d v="2019-05-28T00:00:00"/>
    <x v="11"/>
    <x v="11"/>
    <x v="1"/>
    <s v="BANCA COMERCIAL PERIFERIA"/>
    <s v="VIATICOS 2"/>
    <s v="TRANSACCIONES DEL DIA 05/28/2019SPYRAL - GESTION ADMINISTRATIVA"/>
    <n v="226.93"/>
    <n v="0"/>
    <s v="NEGOCIOS"/>
    <x v="1"/>
  </r>
  <r>
    <n v="91"/>
    <d v="2019-06-01T00:00:00"/>
    <x v="2"/>
    <x v="2"/>
    <x v="1"/>
    <s v="BANCA COMERCIAL PERIFERIA"/>
    <s v="VIATICOS 2"/>
    <s v="TRANSACCIONES DEL DIA 06/01/2019SPYRAL - GESTION ADMINISTRATIVA"/>
    <n v="163.58000000000001"/>
    <n v="0"/>
    <s v="NEGOCIOS"/>
    <x v="1"/>
  </r>
  <r>
    <n v="91"/>
    <d v="2019-06-04T00:00:00"/>
    <x v="2"/>
    <x v="2"/>
    <x v="1"/>
    <s v="BANCA COMERCIAL PERIFERIA"/>
    <s v="VIATICOS 2"/>
    <s v="TRANSACCIONES DEL DIA 06/04/2019SPYRAL - GESTION ADMINISTRATIVA"/>
    <n v="112.6"/>
    <n v="0"/>
    <s v="NEGOCIOS"/>
    <x v="1"/>
  </r>
  <r>
    <n v="91"/>
    <d v="2019-06-10T00:00:00"/>
    <x v="2"/>
    <x v="2"/>
    <x v="1"/>
    <s v="BANCA COMERCIAL PERIFERIA"/>
    <s v="NC VIATICOS"/>
    <s v="TRANSACCIONES DEL DIA 06/10/2019SPYRAL - GESTION ADMINISTRATIVA"/>
    <n v="295.16000000000003"/>
    <n v="0"/>
    <s v="NEGOCIOS"/>
    <x v="1"/>
  </r>
  <r>
    <n v="91"/>
    <d v="2019-06-11T00:00:00"/>
    <x v="2"/>
    <x v="2"/>
    <x v="1"/>
    <s v="BANCA COMERCIAL PERIFERIA"/>
    <s v="VIATICOS 2"/>
    <s v="TRANSACCIONES DEL DIA 06/11/2019SPYRAL - GESTION ADMINISTRATIVA"/>
    <n v="59.6"/>
    <n v="0"/>
    <s v="NEGOCIOS"/>
    <x v="1"/>
  </r>
  <r>
    <n v="91"/>
    <d v="2019-06-12T00:00:00"/>
    <x v="2"/>
    <x v="2"/>
    <x v="1"/>
    <s v="BANCA COMERCIAL PERIFERIA"/>
    <s v="VIATICOS 2"/>
    <s v="TRANSACCIONES DEL DIA 06/12/2019SPYRAL - GESTION ADMINISTRATIVA"/>
    <n v="13.4"/>
    <n v="0"/>
    <s v="NEGOCIOS"/>
    <x v="1"/>
  </r>
  <r>
    <n v="91"/>
    <d v="2019-06-17T00:00:00"/>
    <x v="2"/>
    <x v="2"/>
    <x v="1"/>
    <s v="BANCA COMERCIAL PERIFERIA"/>
    <s v="NC VIATICOS"/>
    <s v="TRANSACCIONES DEL DIA 06/17/2019SPYRAL - GESTION ADMINISTRATIVA"/>
    <n v="56.16"/>
    <n v="0"/>
    <s v="NEGOCIOS"/>
    <x v="1"/>
  </r>
  <r>
    <n v="91"/>
    <d v="2019-06-20T00:00:00"/>
    <x v="2"/>
    <x v="2"/>
    <x v="1"/>
    <s v="BANCA COMERCIAL PERIFERIA"/>
    <s v="NC VIATICOS"/>
    <s v="TRANSACCIONES DEL DIA 06/20/2019SPYRAL - GESTION ADMINISTRATIVA"/>
    <n v="368.12"/>
    <n v="0"/>
    <s v="NEGOCIOS"/>
    <x v="1"/>
  </r>
  <r>
    <n v="91"/>
    <d v="2019-06-21T00:00:00"/>
    <x v="2"/>
    <x v="2"/>
    <x v="1"/>
    <s v="BANCA COMERCIAL PERIFERIA"/>
    <s v="VIATICOS 2"/>
    <s v="TRANSACCIONES DEL DIA 06/21/2019SPYRAL - GESTION ADMINISTRATIVA"/>
    <n v="34.65"/>
    <n v="0"/>
    <s v="NEGOCIOS"/>
    <x v="1"/>
  </r>
  <r>
    <n v="91"/>
    <d v="2019-06-27T00:00:00"/>
    <x v="2"/>
    <x v="2"/>
    <x v="1"/>
    <s v="BANCA COMERCIAL PERIFERIA"/>
    <s v="NC VIATICOS"/>
    <s v="TRANSACCIONES DEL DIA 06/27/2019SPYRAL - GESTION ADMINISTRATIVA"/>
    <n v="0"/>
    <n v="719.44"/>
    <s v="NEGOCIOS"/>
    <x v="1"/>
  </r>
  <r>
    <n v="91"/>
    <d v="2019-07-02T00:00:00"/>
    <x v="6"/>
    <x v="6"/>
    <x v="1"/>
    <s v="BANCA COMERCIAL PERIFERIA"/>
    <s v="VIATICOS 2"/>
    <s v="TRANSACCIONES DEL DIA 07/02/2019SPYRAL - GESTION ADMINISTRATIVA"/>
    <n v="42.6"/>
    <n v="0"/>
    <s v="NEGOCIOS"/>
    <x v="1"/>
  </r>
  <r>
    <n v="91"/>
    <d v="2019-07-03T00:00:00"/>
    <x v="6"/>
    <x v="6"/>
    <x v="1"/>
    <s v="BANCA COMERCIAL PERIFERIA"/>
    <s v="VIATICOS 2"/>
    <s v="TRANSACCIONES DEL DIA 07/03/2019SPYRAL - GESTION ADMINISTRATIVA"/>
    <n v="213.7"/>
    <n v="0"/>
    <s v="NEGOCIOS"/>
    <x v="1"/>
  </r>
  <r>
    <n v="91"/>
    <d v="2019-07-05T00:00:00"/>
    <x v="6"/>
    <x v="6"/>
    <x v="1"/>
    <s v="BANCA COMERCIAL PERIFERIA"/>
    <s v="VIATICOS 2"/>
    <s v="TRANSACCIONES DEL DIA 07/05/2019SPYRAL - GESTION ADMINISTRATIVA"/>
    <n v="70.3"/>
    <n v="0"/>
    <s v="NEGOCIOS"/>
    <x v="1"/>
  </r>
  <r>
    <n v="91"/>
    <d v="2019-07-09T00:00:00"/>
    <x v="6"/>
    <x v="6"/>
    <x v="1"/>
    <s v="BANCA COMERCIAL PERIFERIA"/>
    <s v="VIATICOS 2"/>
    <s v="TRANSACCIONES DEL DIA 07/09/2019SPYRAL - GESTION ADMINISTRATIVA"/>
    <n v="66.569999999999993"/>
    <n v="0"/>
    <s v="NEGOCIOS"/>
    <x v="1"/>
  </r>
  <r>
    <n v="91"/>
    <d v="2019-03-22T00:00:00"/>
    <x v="9"/>
    <x v="9"/>
    <x v="1"/>
    <s v="MERCADEO"/>
    <s v="NC VIATICOS"/>
    <s v="TRANSACCIONES DEL DIA 03/22/2019SPYRAL - GESTION ADMINISTRATIVA"/>
    <n v="99.66"/>
    <n v="0"/>
    <s v="NEGOCIOS"/>
    <x v="1"/>
  </r>
  <r>
    <n v="91"/>
    <d v="2019-03-27T00:00:00"/>
    <x v="9"/>
    <x v="9"/>
    <x v="1"/>
    <s v="MERCADEO"/>
    <s v="VIATICOS 2"/>
    <s v="TRANSACCIONES DEL DIA 03/27/2019SPYRAL - GESTION ADMINISTRATIVA"/>
    <n v="24"/>
    <n v="0"/>
    <s v="NEGOCIOS"/>
    <x v="1"/>
  </r>
  <r>
    <n v="91"/>
    <d v="2019-03-27T00:00:00"/>
    <x v="9"/>
    <x v="9"/>
    <x v="1"/>
    <s v="MERCADEO"/>
    <s v="NC VIATICOS"/>
    <s v="TRANSACCIONES DEL DIA 03/27/2019SPYRAL - GESTION ADMINISTRATIVA"/>
    <n v="343.33"/>
    <n v="0"/>
    <s v="NEGOCIOS"/>
    <x v="1"/>
  </r>
  <r>
    <n v="91"/>
    <d v="2019-04-03T00:00:00"/>
    <x v="10"/>
    <x v="10"/>
    <x v="1"/>
    <s v="MERCADEO"/>
    <s v="NC VIATICOS"/>
    <s v="TRANSACCIONES DEL DIA 04/03/2019SPYRAL - GESTION ADMINISTRATIVA"/>
    <n v="1.03"/>
    <n v="0"/>
    <s v="NEGOCIOS"/>
    <x v="1"/>
  </r>
  <r>
    <n v="91"/>
    <d v="2019-04-25T00:00:00"/>
    <x v="10"/>
    <x v="10"/>
    <x v="1"/>
    <s v="MERCADEO"/>
    <s v="NC VIATICOS"/>
    <s v="TRANSACCIONES DEL DIA 04/25/2019SPYRAL - GESTION ADMINISTRATIVA"/>
    <n v="393.28"/>
    <n v="0"/>
    <s v="NEGOCIOS"/>
    <x v="1"/>
  </r>
  <r>
    <n v="91"/>
    <d v="2019-05-02T00:00:00"/>
    <x v="11"/>
    <x v="11"/>
    <x v="1"/>
    <s v="MERCADEO"/>
    <s v="VIATICOS 2"/>
    <s v="TRANSACCIONES DEL DIA 05/02/2019SPYRAL - GESTION ADMINISTRATIVA"/>
    <n v="14"/>
    <n v="0"/>
    <s v="NEGOCIOS"/>
    <x v="1"/>
  </r>
  <r>
    <n v="91"/>
    <d v="2019-05-03T00:00:00"/>
    <x v="11"/>
    <x v="11"/>
    <x v="1"/>
    <s v="MERCADEO"/>
    <s v="VIATICOS 2"/>
    <s v="TRANSACCIONES DEL DIA 05/03/2019SPYRAL - GESTION ADMINISTRATIVA"/>
    <n v="170"/>
    <n v="0"/>
    <s v="NEGOCIOS"/>
    <x v="1"/>
  </r>
  <r>
    <n v="91"/>
    <d v="2019-05-23T00:00:00"/>
    <x v="11"/>
    <x v="11"/>
    <x v="1"/>
    <s v="MERCADEO"/>
    <s v="NC VIATICOS"/>
    <s v="TRANSACCIONES DEL DIA 05/23/2019SPYRAL - GESTION ADMINISTRATIVA"/>
    <n v="0"/>
    <n v="14"/>
    <s v="NEGOCIOS"/>
    <x v="1"/>
  </r>
  <r>
    <n v="91"/>
    <d v="2019-05-24T00:00:00"/>
    <x v="11"/>
    <x v="11"/>
    <x v="1"/>
    <s v="MERCADEO"/>
    <s v="VIATICOS 2"/>
    <s v="TRANSACCIONES DEL DIA 05/24/2019SPYRAL - GESTION ADMINISTRATIVA"/>
    <n v="401"/>
    <n v="0"/>
    <s v="NEGOCIOS"/>
    <x v="1"/>
  </r>
  <r>
    <n v="91"/>
    <d v="2019-05-25T00:00:00"/>
    <x v="11"/>
    <x v="11"/>
    <x v="1"/>
    <s v="MERCADEO"/>
    <s v="VIATICOS"/>
    <s v="TRANSACCIONES DEL DIA 05/25/2019SPYRAL - GESTION ADMINISTRATIVA"/>
    <n v="50.25"/>
    <n v="0"/>
    <s v="NEGOCIOS"/>
    <x v="1"/>
  </r>
  <r>
    <n v="91"/>
    <d v="2019-06-05T00:00:00"/>
    <x v="2"/>
    <x v="2"/>
    <x v="1"/>
    <s v="MERCADEO"/>
    <s v="NC VIATICOS"/>
    <s v="TRANSACCIONES DEL DIA 06/05/2019SPYRAL - GESTION ADMINISTRATIVA"/>
    <n v="1436.31"/>
    <n v="0"/>
    <s v="NEGOCIOS"/>
    <x v="1"/>
  </r>
  <r>
    <n v="91"/>
    <d v="2019-06-07T00:00:00"/>
    <x v="2"/>
    <x v="2"/>
    <x v="1"/>
    <s v="MERCADEO"/>
    <s v="NC VIATICOS"/>
    <s v="TRANSACCIONES DEL DIA 06/07/2019SPYRAL - GESTION ADMINISTRATIVA"/>
    <n v="421.36"/>
    <n v="0"/>
    <s v="NEGOCIOS"/>
    <x v="1"/>
  </r>
  <r>
    <n v="91"/>
    <d v="2019-06-08T00:00:00"/>
    <x v="2"/>
    <x v="2"/>
    <x v="1"/>
    <s v="MERCADEO"/>
    <s v="VIATICOS 2"/>
    <s v="TRANSACCIONES DEL DIA 06/08/2019SPYRAL - GESTION ADMINISTRATIVA"/>
    <n v="120"/>
    <n v="0"/>
    <s v="NEGOCIOS"/>
    <x v="1"/>
  </r>
  <r>
    <n v="91"/>
    <d v="2019-06-13T00:00:00"/>
    <x v="2"/>
    <x v="2"/>
    <x v="1"/>
    <s v="MERCADEO"/>
    <s v="NC VIATICOS"/>
    <s v="TRANSACCIONES DEL DIA 06/13/2019SPYRAL - GESTION ADMINISTRATIVA"/>
    <n v="72.48"/>
    <n v="0"/>
    <s v="NEGOCIOS"/>
    <x v="1"/>
  </r>
  <r>
    <n v="91"/>
    <d v="2019-06-17T00:00:00"/>
    <x v="2"/>
    <x v="2"/>
    <x v="1"/>
    <s v="MERCADEO"/>
    <s v="NC VIATICOS"/>
    <s v="TRANSACCIONES DEL DIA 06/17/2019SPYRAL - GESTION ADMINISTRATIVA"/>
    <n v="261.10000000000002"/>
    <n v="0"/>
    <s v="NEGOCIOS"/>
    <x v="1"/>
  </r>
  <r>
    <n v="91"/>
    <d v="2019-06-18T00:00:00"/>
    <x v="2"/>
    <x v="2"/>
    <x v="1"/>
    <s v="MERCADEO"/>
    <s v="NC VIATICOS"/>
    <s v="TRANSACCIONES DEL DIA 06/18/2019SPYRAL - GESTION ADMINISTRATIVA"/>
    <n v="417.29"/>
    <n v="0"/>
    <s v="NEGOCIOS"/>
    <x v="1"/>
  </r>
  <r>
    <n v="91"/>
    <d v="2019-06-25T00:00:00"/>
    <x v="2"/>
    <x v="2"/>
    <x v="1"/>
    <s v="MERCADEO"/>
    <s v="VIATICOS 2"/>
    <s v="TRANSACCIONES DEL DIA 06/25/2019SPYRAL - GESTION ADMINISTRATIVA"/>
    <n v="831.18"/>
    <n v="0"/>
    <s v="NEGOCIOS"/>
    <x v="1"/>
  </r>
  <r>
    <n v="91"/>
    <d v="2019-07-23T00:00:00"/>
    <x v="6"/>
    <x v="6"/>
    <x v="1"/>
    <s v="MERCADEO"/>
    <s v="VIATICOS"/>
    <s v="TRANSACCIONES DEL DIA 07/23/2019SPYRAL - GESTION ADMINISTRATIVA"/>
    <n v="50.25"/>
    <n v="0"/>
    <s v="NEGOCIOS"/>
    <x v="1"/>
  </r>
  <r>
    <n v="91"/>
    <d v="2019-05-15T00:00:00"/>
    <x v="11"/>
    <x v="11"/>
    <x v="1"/>
    <s v="MERCADEO Y PUBLICIDAD"/>
    <s v="VIATICOS 2"/>
    <s v="TRANSACCIONES DEL DIA 05/15/2019SPYRAL - GESTION ADMINISTRATIVA"/>
    <n v="258.66000000000003"/>
    <n v="0"/>
    <s v="NEGOCIOS"/>
    <x v="1"/>
  </r>
  <r>
    <n v="91"/>
    <d v="2019-04-02T00:00:00"/>
    <x v="10"/>
    <x v="10"/>
    <x v="1"/>
    <s v="SERVICIOS AL CLIENTE"/>
    <s v="VIATICOS 2"/>
    <s v="TRANSACCIONES DEL DIA 04/02/2019SPYRAL - GESTION ADMINISTRATIVA"/>
    <n v="66.900000000000006"/>
    <n v="0"/>
    <s v="NEGOCIOS"/>
    <x v="1"/>
  </r>
  <r>
    <n v="91"/>
    <d v="2019-04-15T00:00:00"/>
    <x v="10"/>
    <x v="10"/>
    <x v="1"/>
    <s v="SERVICIOS AL CLIENTE"/>
    <s v="VIATICOS 2"/>
    <s v="TRANSACCIONES DEL DIA 04/15/2019SPYRAL - GESTION ADMINISTRATIVA"/>
    <n v="32.549999999999997"/>
    <n v="0"/>
    <s v="NEGOCIOS"/>
    <x v="1"/>
  </r>
  <r>
    <n v="91"/>
    <d v="2019-05-06T00:00:00"/>
    <x v="11"/>
    <x v="11"/>
    <x v="1"/>
    <s v="SERVICIOS AL CLIENTE"/>
    <s v="VIATICOS 2"/>
    <s v="TRANSACCIONES DEL DIA 05/06/2019SPYRAL - GESTION ADMINISTRATIVA"/>
    <n v="51.55"/>
    <n v="0"/>
    <s v="NEGOCIOS"/>
    <x v="1"/>
  </r>
  <r>
    <n v="91"/>
    <d v="2019-06-12T00:00:00"/>
    <x v="2"/>
    <x v="2"/>
    <x v="1"/>
    <s v="SERVICIOS AL CLIENTE"/>
    <s v="VIATICOS 2"/>
    <s v="TRANSACCIONES DEL DIA 06/12/2019SPYRAL - GESTION ADMINISTRATIVA"/>
    <n v="17"/>
    <n v="0"/>
    <s v="NEGOCIOS"/>
    <x v="1"/>
  </r>
  <r>
    <n v="91"/>
    <d v="2019-06-27T00:00:00"/>
    <x v="2"/>
    <x v="2"/>
    <x v="1"/>
    <s v="SERVICIOS AL CLIENTE"/>
    <s v="VIATICOS 2"/>
    <s v="TRANSACCIONES DEL DIA 06/27/2019SPYRAL - GESTION ADMINISTRATIVA"/>
    <n v="5"/>
    <n v="0"/>
    <s v="NEGOCIOS"/>
    <x v="1"/>
  </r>
  <r>
    <n v="91"/>
    <d v="2019-07-03T00:00:00"/>
    <x v="6"/>
    <x v="6"/>
    <x v="1"/>
    <s v="SERVICIOS AL CLIENTE"/>
    <s v="VIATICOS 2"/>
    <s v="TRANSACCIONES DEL DIA 07/03/2019SPYRAL - GESTION ADMINISTRATIVA"/>
    <n v="119"/>
    <n v="0"/>
    <s v="NEGOCIOS"/>
    <x v="1"/>
  </r>
  <r>
    <n v="91"/>
    <d v="2019-01-07T00:00:00"/>
    <x v="7"/>
    <x v="7"/>
    <x v="1"/>
    <s v="IMAGEN CORPORATIVA"/>
    <s v="VIATICOS"/>
    <s v="TRANSACCIONES DEL DIA 01/07/2019SPYRAL - GESTION ADMINISTRATIVA"/>
    <n v="407"/>
    <n v="0"/>
    <s v="NEGOCIOS"/>
    <x v="1"/>
  </r>
  <r>
    <n v="91"/>
    <d v="2019-01-18T00:00:00"/>
    <x v="7"/>
    <x v="7"/>
    <x v="1"/>
    <s v="IMAGEN CORPORATIVA"/>
    <s v="VIATICOS"/>
    <s v="TRANSACCIONES DEL DIA 01/18/2019SPYRAL - GESTION ADMINISTRATIVA"/>
    <n v="256.42"/>
    <n v="0"/>
    <s v="NEGOCIOS"/>
    <x v="1"/>
  </r>
  <r>
    <n v="91"/>
    <d v="2019-02-14T00:00:00"/>
    <x v="8"/>
    <x v="8"/>
    <x v="1"/>
    <s v="IMAGEN CORPORATIVA"/>
    <s v="VIATICOS"/>
    <s v="TRANSACCIONES DEL DIA 02/14/2019SPYRAL - GESTION ADMINISTRATIVA"/>
    <n v="5"/>
    <n v="0"/>
    <s v="NEGOCIOS"/>
    <x v="1"/>
  </r>
  <r>
    <n v="91"/>
    <d v="2019-02-15T00:00:00"/>
    <x v="8"/>
    <x v="8"/>
    <x v="1"/>
    <s v="IMAGEN CORPORATIVA"/>
    <s v="VIATICOS"/>
    <s v="TRANSACCIONES DEL DIA 02/15/2019SPYRAL - GESTION ADMINISTRATIVA"/>
    <n v="5"/>
    <n v="0"/>
    <s v="NEGOCIOS"/>
    <x v="1"/>
  </r>
  <r>
    <n v="91"/>
    <d v="2019-02-18T00:00:00"/>
    <x v="8"/>
    <x v="8"/>
    <x v="1"/>
    <s v="IMAGEN CORPORATIVA"/>
    <s v="VIATICOS"/>
    <s v="TRANSACCIONES DEL DIA 02/18/2019SPYRAL - GESTION ADMINISTRATIVA"/>
    <n v="28.17"/>
    <n v="0"/>
    <s v="NEGOCIOS"/>
    <x v="1"/>
  </r>
  <r>
    <n v="91"/>
    <d v="2019-02-22T00:00:00"/>
    <x v="8"/>
    <x v="8"/>
    <x v="1"/>
    <s v="IMAGEN CORPORATIVA"/>
    <s v="VIATICOS"/>
    <s v="TRANSACCIONES DEL DIA 02/22/2019SPYRAL - GESTION ADMINISTRATIVA"/>
    <n v="10"/>
    <n v="0"/>
    <s v="NEGOCIOS"/>
    <x v="1"/>
  </r>
  <r>
    <n v="91"/>
    <d v="2019-02-26T00:00:00"/>
    <x v="8"/>
    <x v="8"/>
    <x v="1"/>
    <s v="IMAGEN CORPORATIVA"/>
    <s v="VIATICOS"/>
    <s v="TRANSACCIONES DEL DIA 02/26/2019SPYRAL - GESTION ADMINISTRATIVA"/>
    <n v="181"/>
    <n v="0"/>
    <s v="NEGOCIOS"/>
    <x v="1"/>
  </r>
  <r>
    <n v="91"/>
    <d v="2019-03-07T00:00:00"/>
    <x v="9"/>
    <x v="9"/>
    <x v="1"/>
    <s v="IMAGEN CORPORATIVA"/>
    <s v="VIATICOS"/>
    <s v="TRANSACCIONES DEL DIA 03/07/2019SPYRAL - GESTION ADMINISTRATIVA"/>
    <n v="176"/>
    <n v="0"/>
    <s v="NEGOCIOS"/>
    <x v="1"/>
  </r>
  <r>
    <n v="91"/>
    <d v="2019-03-13T00:00:00"/>
    <x v="9"/>
    <x v="9"/>
    <x v="1"/>
    <s v="IMAGEN CORPORATIVA"/>
    <s v="VIATICOS"/>
    <s v="TRANSACCIONES DEL DIA 03/13/2019SPYRAL - GESTION ADMINISTRATIVA"/>
    <n v="71"/>
    <n v="0"/>
    <s v="NEGOCIOS"/>
    <x v="1"/>
  </r>
  <r>
    <n v="91"/>
    <d v="2019-03-14T00:00:00"/>
    <x v="9"/>
    <x v="9"/>
    <x v="1"/>
    <s v="IMAGEN CORPORATIVA"/>
    <s v="VIATICOS"/>
    <s v="TRANSACCIONES DEL DIA 03/14/2019SPYRAL - GESTION ADMINISTRATIVA"/>
    <n v="101"/>
    <n v="0"/>
    <s v="NEGOCIOS"/>
    <x v="1"/>
  </r>
  <r>
    <n v="91"/>
    <d v="2019-03-29T00:00:00"/>
    <x v="9"/>
    <x v="9"/>
    <x v="1"/>
    <s v="IMAGEN CORPORATIVA"/>
    <s v="NC VIATICOS"/>
    <s v="TRANSACCIONES DEL DIA 03/29/2019SPYRAL - GESTION ADMINISTRATIVA"/>
    <n v="120.6"/>
    <n v="0"/>
    <s v="NEGOCIOS"/>
    <x v="1"/>
  </r>
  <r>
    <n v="91"/>
    <d v="2019-04-03T00:00:00"/>
    <x v="10"/>
    <x v="10"/>
    <x v="1"/>
    <s v="IMAGEN CORPORATIVA"/>
    <s v="VIATICOS 2"/>
    <s v="TRANSACCIONES DEL DIA 04/03/2019SPYRAL - GESTION ADMINISTRATIVA"/>
    <n v="27.1"/>
    <n v="0"/>
    <s v="NEGOCIOS"/>
    <x v="1"/>
  </r>
  <r>
    <n v="91"/>
    <d v="2019-04-23T00:00:00"/>
    <x v="10"/>
    <x v="10"/>
    <x v="1"/>
    <s v="IMAGEN CORPORATIVA"/>
    <s v="VIATICOS 2"/>
    <s v="TRANSACCIONES DEL DIA 04/23/2019SPYRAL - GESTION ADMINISTRATIVA"/>
    <n v="42"/>
    <n v="0"/>
    <s v="NEGOCIOS"/>
    <x v="1"/>
  </r>
  <r>
    <n v="91"/>
    <d v="2019-05-23T00:00:00"/>
    <x v="11"/>
    <x v="11"/>
    <x v="1"/>
    <s v="IMAGEN CORPORATIVA"/>
    <s v="NC VIATICOS"/>
    <s v="TRANSACCIONES DEL DIA 05/23/2019SPYRAL - GESTION ADMINISTRATIVA"/>
    <n v="14"/>
    <n v="0"/>
    <s v="NEGOCIOS"/>
    <x v="1"/>
  </r>
  <r>
    <n v="91"/>
    <d v="2019-05-24T00:00:00"/>
    <x v="11"/>
    <x v="11"/>
    <x v="1"/>
    <s v="IMAGEN CORPORATIVA"/>
    <s v="VIATICOS 2"/>
    <s v="TRANSACCIONES DEL DIA 05/24/2019SPYRAL - GESTION ADMINISTRATIVA"/>
    <n v="5"/>
    <n v="0"/>
    <s v="NEGOCIOS"/>
    <x v="1"/>
  </r>
  <r>
    <n v="91"/>
    <d v="2019-05-29T00:00:00"/>
    <x v="11"/>
    <x v="11"/>
    <x v="1"/>
    <s v="IMAGEN CORPORATIVA"/>
    <s v="NC VIATICOS"/>
    <s v="TRANSACCIONES DEL DIA 05/29/2019SPYRAL - GESTION ADMINISTRATIVA"/>
    <n v="28"/>
    <n v="0"/>
    <s v="NEGOCIOS"/>
    <x v="1"/>
  </r>
  <r>
    <n v="91"/>
    <d v="2019-06-01T00:00:00"/>
    <x v="2"/>
    <x v="2"/>
    <x v="1"/>
    <s v="IMAGEN CORPORATIVA"/>
    <s v="VIATICOS 2"/>
    <s v="TRANSACCIONES DEL DIA 06/01/2019SPYRAL - GESTION ADMINISTRATIVA"/>
    <n v="10"/>
    <n v="0"/>
    <s v="NEGOCIOS"/>
    <x v="1"/>
  </r>
  <r>
    <n v="91"/>
    <d v="2019-06-12T00:00:00"/>
    <x v="2"/>
    <x v="2"/>
    <x v="1"/>
    <s v="IMAGEN CORPORATIVA"/>
    <s v="VIATICOS 2"/>
    <s v="TRANSACCIONES DEL DIA 06/12/2019SPYRAL - GESTION ADMINISTRATIVA"/>
    <n v="42"/>
    <n v="0"/>
    <s v="NEGOCIOS"/>
    <x v="1"/>
  </r>
  <r>
    <n v="91"/>
    <d v="2019-06-26T00:00:00"/>
    <x v="2"/>
    <x v="2"/>
    <x v="1"/>
    <s v="IMAGEN CORPORATIVA"/>
    <s v="VIATICOS 2"/>
    <s v="TRANSACCIONES DEL DIA 06/26/2019SPYRAL - GESTION ADMINISTRATIVA"/>
    <n v="477.97"/>
    <n v="0"/>
    <s v="NEGOCIOS"/>
    <x v="1"/>
  </r>
  <r>
    <n v="91"/>
    <d v="2019-07-02T00:00:00"/>
    <x v="6"/>
    <x v="6"/>
    <x v="1"/>
    <s v="IMAGEN CORPORATIVA"/>
    <s v="VIATICOS 2"/>
    <s v="TRANSACCIONES DEL DIA 07/02/2019SPYRAL - GESTION ADMINISTRATIVA"/>
    <n v="5"/>
    <n v="0"/>
    <s v="NEGOCIOS"/>
    <x v="1"/>
  </r>
  <r>
    <n v="95"/>
    <d v="2019-01-04T00:00:00"/>
    <x v="7"/>
    <x v="7"/>
    <x v="1"/>
    <s v="ADMINISTRACION DE SUCURSALES"/>
    <s v="OTROS EGRESOS 18"/>
    <s v="OTROS EGRESOS 1.P.O (OR:95/DES:95 TRN:86 PERF:300086 CAU: 18"/>
    <n v="2.4"/>
    <n v="0"/>
    <s v="BOULEVARD EL DORADO"/>
    <x v="1"/>
  </r>
  <r>
    <n v="95"/>
    <d v="2019-01-17T00:00:00"/>
    <x v="7"/>
    <x v="7"/>
    <x v="1"/>
    <s v="ADMINISTRACION DE SUCURSALES"/>
    <s v="OTROS EGRESOS 18"/>
    <s v="OTROS EGRESOS 1.P.O (OR:95/DES:95 TRN:86 PERF:300086 CAU: 18"/>
    <n v="2.7"/>
    <n v="0"/>
    <s v="BOULEVARD EL DORADO"/>
    <x v="1"/>
  </r>
  <r>
    <n v="95"/>
    <d v="2019-01-18T00:00:00"/>
    <x v="7"/>
    <x v="7"/>
    <x v="1"/>
    <s v="ADMINISTRACION DE SUCURSALES"/>
    <s v="OTROS EGRESOS 18"/>
    <s v="OTROS EGRESOS 1.P.O (OR:95/DES:95 TRN:86 PERF:300086 CAU: 18"/>
    <n v="3.5"/>
    <n v="0"/>
    <s v="BOULEVARD EL DORADO"/>
    <x v="1"/>
  </r>
  <r>
    <n v="95"/>
    <d v="2019-01-31T00:00:00"/>
    <x v="7"/>
    <x v="7"/>
    <x v="1"/>
    <s v="ADMINISTRACION DE SUCURSALES"/>
    <s v="OTROS EGRESOS 18"/>
    <s v="OTROS EGRESOS 1.P.O (OR:95/DES:95 TRN:86 PERF:300086 CAU: 18"/>
    <n v="3"/>
    <n v="0"/>
    <s v="BOULEVARD EL DORADO"/>
    <x v="1"/>
  </r>
  <r>
    <n v="95"/>
    <d v="2019-02-01T00:00:00"/>
    <x v="8"/>
    <x v="8"/>
    <x v="1"/>
    <s v="ADMINISTRACION DE SUCURSALES"/>
    <s v="OTROS EGRESOS 18"/>
    <s v="OTROS EGRESOS 1.P.O (OR:95/DES:95 TRN:86 PERF:300086 CAU: 18"/>
    <n v="3"/>
    <n v="0"/>
    <s v="BOULEVARD EL DORADO"/>
    <x v="1"/>
  </r>
  <r>
    <n v="95"/>
    <d v="2019-02-12T00:00:00"/>
    <x v="8"/>
    <x v="8"/>
    <x v="1"/>
    <s v="ADMINISTRACION DE SUCURSALES"/>
    <s v="OTROS EGRESOS 18"/>
    <s v="OTROS EGRESOS 1.P.O (OR:95/DES:95 TRN:86 PERF:300086 CAU: 18"/>
    <n v="3"/>
    <n v="0"/>
    <s v="BOULEVARD EL DORADO"/>
    <x v="1"/>
  </r>
  <r>
    <n v="95"/>
    <d v="2019-02-16T00:00:00"/>
    <x v="8"/>
    <x v="8"/>
    <x v="1"/>
    <s v="ADMINISTRACION DE SUCURSALES"/>
    <s v="OTROS EGRESOS 18"/>
    <s v="OTROS EGRESOS 1.P.O (OR:95/DES:95 TRN:86 PERF:300086 CAU: 18"/>
    <n v="2.25"/>
    <n v="0"/>
    <s v="BOULEVARD EL DORADO"/>
    <x v="1"/>
  </r>
  <r>
    <n v="95"/>
    <d v="2019-02-18T00:00:00"/>
    <x v="8"/>
    <x v="8"/>
    <x v="1"/>
    <s v="ADMINISTRACION DE SUCURSALES"/>
    <s v="OTROS EGRESOS 18"/>
    <s v="OTROS EGRESOS 1.P.O (OR:95/DES:95 TRN:86 PERF:300086 CAU: 18"/>
    <n v="9.1999999999999993"/>
    <n v="0"/>
    <s v="BOULEVARD EL DORADO"/>
    <x v="1"/>
  </r>
  <r>
    <n v="95"/>
    <d v="2019-04-03T00:00:00"/>
    <x v="10"/>
    <x v="10"/>
    <x v="1"/>
    <s v="ADMINISTRACION DE SUCURSALES"/>
    <s v="OTROS EGRESOS 18"/>
    <s v="OTROS EGRESOS 1.P.O (OR:95/DES:95 TRN:86 PERF:300086 CAU: 18"/>
    <n v="2.4"/>
    <n v="0"/>
    <s v="BOULEVARD EL DORADO"/>
    <x v="1"/>
  </r>
  <r>
    <n v="97"/>
    <d v="2019-01-07T00:00:00"/>
    <x v="7"/>
    <x v="7"/>
    <x v="1"/>
    <s v="ADMINISTRACION DE SUCURSALES"/>
    <s v="OTROS EGRESOS 18"/>
    <s v="OTROS EGRESOS 1.P.O (OR:97/DES:97 TRN:86 PERF:300086 CAU: 18"/>
    <n v="6.6"/>
    <n v="0"/>
    <s v="SAN SEBASTIAN"/>
    <x v="1"/>
  </r>
  <r>
    <n v="97"/>
    <d v="2019-02-19T00:00:00"/>
    <x v="8"/>
    <x v="8"/>
    <x v="1"/>
    <s v="ADMINISTRACION DE SUCURSALES"/>
    <s v="OTROS EGRESOS 18"/>
    <s v="OTROS EGRESOS 1.P.O (OR:97/DES:97 TRN:86 PERF:300086 CAU: 18"/>
    <n v="10.25"/>
    <n v="0"/>
    <s v="SAN SEBASTIAN"/>
    <x v="1"/>
  </r>
  <r>
    <n v="97"/>
    <d v="2019-03-12T00:00:00"/>
    <x v="9"/>
    <x v="9"/>
    <x v="1"/>
    <s v="ADMINISTRACION DE SUCURSALES"/>
    <s v="OTROS EGRESOS 18"/>
    <s v="OTROS EGRESOS 1.P.O (OR:97/DES:97 TRN:86 PERF:300086 CAU: 18"/>
    <n v="3"/>
    <n v="0"/>
    <s v="SAN SEBASTIAN"/>
    <x v="1"/>
  </r>
  <r>
    <n v="97"/>
    <d v="2019-03-18T00:00:00"/>
    <x v="9"/>
    <x v="9"/>
    <x v="1"/>
    <s v="ADMINISTRACION DE SUCURSALES"/>
    <s v="OTROS EGRESOS 18"/>
    <s v="OTROS EGRESOS 1.P.O (OR:97/DES:97 TRN:86 PERF:300086 CAU: 18"/>
    <n v="3"/>
    <n v="0"/>
    <s v="SAN SEBASTIAN"/>
    <x v="1"/>
  </r>
  <r>
    <n v="97"/>
    <d v="2019-04-23T00:00:00"/>
    <x v="10"/>
    <x v="10"/>
    <x v="1"/>
    <s v="ADMINISTRACION DE SUCURSALES"/>
    <s v="OTROS EGRESOS 18"/>
    <s v="OTROS EGRESOS 1.P.O (OR:97/DES:97 TRN:86 PERF:300086 CAU: 18"/>
    <n v="2.4"/>
    <n v="0"/>
    <s v="SAN SEBASTIAN"/>
    <x v="1"/>
  </r>
  <r>
    <n v="97"/>
    <d v="2019-05-08T00:00:00"/>
    <x v="11"/>
    <x v="11"/>
    <x v="1"/>
    <s v="ADMINISTRACION DE SUCURSALES"/>
    <s v="OTROS EGRESOS 18"/>
    <s v="OTROS EGRESOS 1.P.O (OR:97/DES:97 TRN:86 PERF:300086 CAU: 18"/>
    <n v="4.8"/>
    <n v="0"/>
    <s v="SAN SEBASTIAN"/>
    <x v="1"/>
  </r>
  <r>
    <n v="97"/>
    <d v="2019-06-21T00:00:00"/>
    <x v="2"/>
    <x v="2"/>
    <x v="1"/>
    <s v="ADMINISTRACION DE SUCURSALES"/>
    <s v="OTROS EGRESOS 18"/>
    <s v="OTROS EGRESOS 1.P.O (OR:97/DES:97 TRN:86 PERF:300086 CAU: 18"/>
    <n v="12.07"/>
    <n v="0"/>
    <s v="SAN SEBASTIAN"/>
    <x v="1"/>
  </r>
  <r>
    <n v="97"/>
    <d v="2019-07-12T00:00:00"/>
    <x v="6"/>
    <x v="6"/>
    <x v="1"/>
    <s v="ADMINISTRACION DE SUCURSALES"/>
    <s v="OTROS EGRESOS 18"/>
    <s v="OTROS EGRESOS 1.P.O (OR:97/DES:97 TRN:86 PERF:300086 CAU: 18"/>
    <n v="4.8"/>
    <n v="0"/>
    <s v="SAN SEBASTIAN"/>
    <x v="1"/>
  </r>
  <r>
    <n v="97"/>
    <d v="2019-07-13T00:00:00"/>
    <x v="6"/>
    <x v="6"/>
    <x v="1"/>
    <s v="ADMINISTRACION DE SUCURSALES"/>
    <s v="OTROS EGRESOS 18"/>
    <s v="OTROS EGRESOS 1.P.O (OR:97/DES:97 TRN:86 PERF:300086 CAU: 18"/>
    <n v="2.4"/>
    <n v="0"/>
    <s v="SAN SEBASTIAN"/>
    <x v="1"/>
  </r>
  <r>
    <n v="97"/>
    <d v="2019-07-25T00:00:00"/>
    <x v="6"/>
    <x v="6"/>
    <x v="1"/>
    <s v="ADMINISTRACION DE SUCURSALES"/>
    <s v="OTROS EGRESOS 18"/>
    <s v="OTROS EGRESOS 1.P.O (OR:97/DES:97 TRN:86 PERF:300086 CAU: 18"/>
    <n v="2.4"/>
    <n v="0"/>
    <s v="SAN SEBASTIAN"/>
    <x v="1"/>
  </r>
  <r>
    <n v="97"/>
    <d v="2019-05-25T00:00:00"/>
    <x v="11"/>
    <x v="11"/>
    <x v="1"/>
    <s v="CAJA"/>
    <s v="VIATICOS 2"/>
    <s v="TRANSACCIONES DEL DIA 05/25/2019SPYRAL - GESTION ADMINISTRATIVA"/>
    <n v="24"/>
    <n v="0"/>
    <s v="SAN SEBASTIAN"/>
    <x v="1"/>
  </r>
  <r>
    <n v="98"/>
    <d v="2019-02-07T00:00:00"/>
    <x v="8"/>
    <x v="8"/>
    <x v="1"/>
    <s v="ADMINISTRACION DE SUCURSALES"/>
    <s v="NC VIATICOS"/>
    <s v="TRANSACCIONES DEL DIA 02/07/2019SPYRAL - GESTION ADMINISTRATIVA"/>
    <n v="28"/>
    <n v="0"/>
    <s v="SANTIAGO INTERAMERICANA"/>
    <x v="1"/>
  </r>
  <r>
    <n v="98"/>
    <d v="2019-03-26T00:00:00"/>
    <x v="9"/>
    <x v="9"/>
    <x v="1"/>
    <s v="ADMINISTRACION DE SUCURSALES"/>
    <s v="VIATICOS 2"/>
    <s v="TRANSACCIONES DEL DIA 03/26/2019SPYRAL - GESTION ADMINISTRATIVA"/>
    <n v="30"/>
    <n v="0"/>
    <s v="SANTIAGO INTERAMERICANA"/>
    <x v="1"/>
  </r>
  <r>
    <n v="98"/>
    <d v="2019-04-12T00:00:00"/>
    <x v="10"/>
    <x v="10"/>
    <x v="1"/>
    <s v="ADMINISTRACION DE SUCURSALES"/>
    <s v="NC VIATICOS"/>
    <s v="TRANSACCIONES DEL DIA 04/12/2019SPYRAL - GESTION ADMINISTRATIVA"/>
    <n v="35"/>
    <n v="0"/>
    <s v="SANTIAGO INTERAMERICANA"/>
    <x v="1"/>
  </r>
  <r>
    <n v="98"/>
    <d v="2019-04-22T00:00:00"/>
    <x v="10"/>
    <x v="10"/>
    <x v="1"/>
    <s v="ADMINISTRACION DE SUCURSALES"/>
    <s v="VIATICOS"/>
    <s v="TRANSACCIONES DEL DIA 04/22/2019SPYRAL - GESTION ADMINISTRATIVA"/>
    <n v="163.91"/>
    <n v="0"/>
    <s v="SANTIAGO INTERAMERICANA"/>
    <x v="1"/>
  </r>
  <r>
    <n v="98"/>
    <d v="2019-05-21T00:00:00"/>
    <x v="11"/>
    <x v="11"/>
    <x v="1"/>
    <s v="ADMINISTRACION DE SUCURSALES"/>
    <s v="NC VIATICOS"/>
    <s v="TRANSACCIONES DEL DIA 05/21/2019SPYRAL - GESTION ADMINISTRATIVA"/>
    <n v="28"/>
    <n v="0"/>
    <s v="SANTIAGO INTERAMERICANA"/>
    <x v="1"/>
  </r>
  <r>
    <n v="98"/>
    <d v="2019-05-22T00:00:00"/>
    <x v="11"/>
    <x v="11"/>
    <x v="1"/>
    <s v="ADMINISTRACION DE SUCURSALES"/>
    <s v="VIATICOS 2"/>
    <s v="TRANSACCIONES DEL DIA 05/22/2019SPYRAL - GESTION ADMINISTRATIVA"/>
    <n v="30"/>
    <n v="0"/>
    <s v="SANTIAGO INTERAMERICANA"/>
    <x v="1"/>
  </r>
  <r>
    <n v="98"/>
    <d v="2019-05-31T00:00:00"/>
    <x v="11"/>
    <x v="11"/>
    <x v="1"/>
    <s v="ADMINISTRACION DE SUCURSALES"/>
    <s v="OTROS EGRESOS 18"/>
    <s v="OTROS EGRESOS 1.P.O (OR:98/DES:98 TRN:86 PERF:300086 CAU: 18"/>
    <n v="2.65"/>
    <n v="0"/>
    <s v="SANTIAGO INTERAMERICANA"/>
    <x v="1"/>
  </r>
  <r>
    <n v="98"/>
    <d v="2019-07-26T00:00:00"/>
    <x v="6"/>
    <x v="6"/>
    <x v="1"/>
    <s v="ADMINISTRACION DE SUCURSALES"/>
    <s v="VIATICOS 2"/>
    <s v="TRANSACCIONES DEL DIA 07/26/2019SPYRAL - GESTION ADMINISTRATIVA"/>
    <n v="1350"/>
    <n v="0"/>
    <s v="SANTIAGO INTERAMERICANA"/>
    <x v="1"/>
  </r>
  <r>
    <n v="99"/>
    <d v="2019-02-22T00:00:00"/>
    <x v="8"/>
    <x v="8"/>
    <x v="1"/>
    <s v="ADMINISTRACION DE SUCURSALES"/>
    <s v="OTROS EGRESOS 18"/>
    <s v="OTROS EGRESOS 1.P.O (OR:99/DES:99 TRN:86 PERF:300086 CAU: 18"/>
    <n v="11.2"/>
    <n v="0"/>
    <s v="CIUDAD DEL SABER"/>
    <x v="1"/>
  </r>
  <r>
    <n v="99"/>
    <d v="2019-04-17T00:00:00"/>
    <x v="10"/>
    <x v="10"/>
    <x v="1"/>
    <s v="ADMINISTRACION DE SUCURSALES"/>
    <s v="VIATICOS 2"/>
    <s v="TRANSACCIONES DEL DIA 04/17/2019SPYRAL - GESTION ADMINISTRATIVA"/>
    <n v="12"/>
    <n v="0"/>
    <s v="CIUDAD DEL SABER"/>
    <x v="1"/>
  </r>
  <r>
    <n v="99"/>
    <d v="2019-06-15T00:00:00"/>
    <x v="2"/>
    <x v="2"/>
    <x v="1"/>
    <s v="ADMINISTRACION DE SUCURSALES"/>
    <s v="VIATICOS 2"/>
    <s v="TRANSACCIONES DEL DIA 06/15/2019SPYRAL - GESTION ADMINISTRATIVA"/>
    <n v="12"/>
    <n v="0"/>
    <s v="CIUDAD DEL SABER"/>
    <x v="1"/>
  </r>
  <r>
    <n v="99"/>
    <d v="2019-06-18T00:00:00"/>
    <x v="2"/>
    <x v="2"/>
    <x v="1"/>
    <s v="ADMINISTRACION DE SUCURSALES"/>
    <s v="VIATICOS 2"/>
    <s v="TRANSACCIONES DEL DIA 06/18/2019SPYRAL - GESTION ADMINISTRATIVA"/>
    <n v="12"/>
    <n v="0"/>
    <s v="CIUDAD DEL SABER"/>
    <x v="1"/>
  </r>
  <r>
    <n v="101"/>
    <d v="2019-01-14T00:00:00"/>
    <x v="7"/>
    <x v="7"/>
    <x v="1"/>
    <s v="ADMINISTRACION DE SUCURSALES"/>
    <s v="OTROS EGRESOS 18"/>
    <s v="OTROS EGRESOS 1.P.O (OR:101/DES:101 TRN:86 PERF:300086 CAU: 18"/>
    <n v="14.9"/>
    <n v="0"/>
    <s v="VILLA ZAITA"/>
    <x v="1"/>
  </r>
  <r>
    <n v="101"/>
    <d v="2019-07-04T00:00:00"/>
    <x v="6"/>
    <x v="6"/>
    <x v="1"/>
    <s v="ADMINISTRACION DE SUCURSALES"/>
    <s v="OTROS EGRESOS 18"/>
    <s v="OTROS EGRESOS 1.P.O (OR:101/DES:101 TRN:86 PERF:300086 CAU: 18"/>
    <n v="7.45"/>
    <n v="0"/>
    <s v="VILLA ZAITA"/>
    <x v="1"/>
  </r>
  <r>
    <n v="102"/>
    <d v="2019-03-27T00:00:00"/>
    <x v="9"/>
    <x v="9"/>
    <x v="1"/>
    <s v="ADMINISTRACION DE SUCURSALES"/>
    <s v="VIATICOS 2"/>
    <s v="TRANSACCIONES DEL DIA 03/27/2019SPYRAL - GESTION ADMINISTRATIVA"/>
    <n v="91"/>
    <n v="0"/>
    <s v="AZUERO TERMINAL PLAZA"/>
    <x v="1"/>
  </r>
  <r>
    <n v="102"/>
    <d v="2019-05-28T00:00:00"/>
    <x v="11"/>
    <x v="11"/>
    <x v="1"/>
    <s v="ADMINISTRACION DE SUCURSALES"/>
    <s v="NC VIATICOS"/>
    <s v="TRANSACCIONES DEL DIA 05/28/2019SPYRAL - GESTION ADMINISTRATIVA"/>
    <n v="34"/>
    <n v="0"/>
    <s v="AZUERO TERMINAL PLAZA"/>
    <x v="1"/>
  </r>
  <r>
    <n v="103"/>
    <d v="2019-02-13T00:00:00"/>
    <x v="8"/>
    <x v="8"/>
    <x v="1"/>
    <s v="ADMINISTRACION DE SUCURSALES"/>
    <s v="OTROS EGRESOS 18"/>
    <s v="OTROS EGRESOS 1.P.O (OR:103/DES:103 TRN:86 PERF:300086 CAU: 18"/>
    <n v="7.35"/>
    <n v="0"/>
    <s v="TOWN CENTER COSTA DEL ESTE"/>
    <x v="1"/>
  </r>
  <r>
    <n v="103"/>
    <d v="2019-04-16T00:00:00"/>
    <x v="10"/>
    <x v="10"/>
    <x v="1"/>
    <s v="ADMINISTRACION DE SUCURSALES"/>
    <s v="OTROS EGRESOS 18"/>
    <s v="OTROS EGRESOS 1.P.O (OR:103/DES:103 TRN:86 PERF:300086 CAU: 18"/>
    <n v="7.35"/>
    <n v="0"/>
    <s v="TOWN CENTER COSTA DEL ESTE"/>
    <x v="1"/>
  </r>
  <r>
    <n v="125"/>
    <d v="2019-02-02T00:00:00"/>
    <x v="8"/>
    <x v="8"/>
    <x v="1"/>
    <s v="ADMINISTRACION DE SUCURSALES"/>
    <s v="OTROS EGRESOS 18"/>
    <s v="OTROS EGRESOS 1.P.O (OR:125/DES:125 TRN:86 PERF:300086 CAU: 18"/>
    <n v="9.75"/>
    <n v="0"/>
    <s v="COSTA VERDE"/>
    <x v="1"/>
  </r>
  <r>
    <n v="125"/>
    <d v="2019-02-26T00:00:00"/>
    <x v="8"/>
    <x v="8"/>
    <x v="1"/>
    <s v="ADMINISTRACION DE SUCURSALES"/>
    <s v="OTROS EGRESOS 18"/>
    <s v="OTROS EGRESOS 1.P.O (OR:125/DES:125 TRN:86 PERF:300086 CAU: 18"/>
    <n v="9.75"/>
    <n v="0"/>
    <s v="COSTA VERDE"/>
    <x v="1"/>
  </r>
  <r>
    <n v="125"/>
    <d v="2019-03-16T00:00:00"/>
    <x v="9"/>
    <x v="9"/>
    <x v="1"/>
    <s v="ADMINISTRACION DE SUCURSALES"/>
    <s v="OTROS EGRESOS 18"/>
    <s v="OTROS EGRESOS 1.P.O (OR:125/DES:125 TRN:86 PERF:300086 CAU: 18"/>
    <n v="4.5"/>
    <n v="0"/>
    <s v="COSTA VERDE"/>
    <x v="1"/>
  </r>
  <r>
    <n v="125"/>
    <d v="2019-04-25T00:00:00"/>
    <x v="10"/>
    <x v="10"/>
    <x v="1"/>
    <s v="ADMINISTRACION DE SUCURSALES"/>
    <s v="OTROS EGRESOS 18"/>
    <s v="OTROS EGRESOS 1.P.O (OR:125/DES:125 TRN:86 PERF:300086 CAU: 18"/>
    <n v="4.5"/>
    <n v="0"/>
    <s v="COSTA VERDE"/>
    <x v="1"/>
  </r>
  <r>
    <n v="125"/>
    <d v="2019-05-17T00:00:00"/>
    <x v="11"/>
    <x v="11"/>
    <x v="1"/>
    <s v="ADMINISTRACION DE SUCURSALES"/>
    <s v="OTROS EGRESOS 18"/>
    <s v="OTROS EGRESOS 1.P.O (OR:125/DES:125 TRN:86 PERF:300086 CAU: 18"/>
    <n v="9"/>
    <n v="0"/>
    <s v="COSTA VERDE"/>
    <x v="1"/>
  </r>
  <r>
    <n v="125"/>
    <d v="2019-07-05T00:00:00"/>
    <x v="6"/>
    <x v="6"/>
    <x v="1"/>
    <s v="ADMINISTRACION DE SUCURSALES"/>
    <s v="OTROS EGRESOS 18"/>
    <s v="OTROS EGRESOS 1.P.O (OR:125/DES:125 TRN:86 PERF:300086 CAU: 18"/>
    <n v="14.25"/>
    <n v="0"/>
    <s v="COSTA VERDE"/>
    <x v="1"/>
  </r>
  <r>
    <n v="125"/>
    <d v="2019-07-27T00:00:00"/>
    <x v="6"/>
    <x v="6"/>
    <x v="1"/>
    <s v="ADMINISTRACION DE SUCURSALES"/>
    <s v="OTROS EGRESOS 18"/>
    <s v="OTROS EGRESOS 1.P.O (OR:125/DES:125 TRN:86 PERF:300086 CAU: 18"/>
    <n v="9"/>
    <n v="0"/>
    <s v="COSTA VERDE"/>
    <x v="1"/>
  </r>
  <r>
    <n v="125"/>
    <d v="2019-07-29T00:00:00"/>
    <x v="6"/>
    <x v="6"/>
    <x v="1"/>
    <s v="ADMINISTRACION DE SUCURSALES"/>
    <s v="OTROS EGRESOS 18"/>
    <s v="OTROS EGRESOS 1.P.O (OR:125/DES:125 TRN:86 PERF:300086 CAU: 18"/>
    <n v="9"/>
    <n v="0"/>
    <s v="COSTA VERDE"/>
    <x v="1"/>
  </r>
  <r>
    <n v="125"/>
    <d v="2019-07-31T00:00:00"/>
    <x v="6"/>
    <x v="6"/>
    <x v="1"/>
    <s v="ADMINISTRACION DE SUCURSALES"/>
    <s v="OTROS EGRESOS 18"/>
    <s v="OTROS EGRESOS 1.P.O (OR:125/DES:125 TRN:86 PERF:300086 CAU: 18"/>
    <n v="4.5"/>
    <n v="0"/>
    <s v="COSTA VERDE"/>
    <x v="1"/>
  </r>
  <r>
    <n v="131"/>
    <d v="2019-01-31T00:00:00"/>
    <x v="7"/>
    <x v="7"/>
    <x v="1"/>
    <s v="ADMINISTRACION DE SUCURSALES"/>
    <s v="OTROS EGRESOS 18"/>
    <s v="OTROS EGRESOS 1.P.O (OR:131/DES:131 TRN:86 PERF:300086 CAU: 18"/>
    <n v="9.1999999999999993"/>
    <n v="0"/>
    <s v="PLAZA LOS ANGELES"/>
    <x v="1"/>
  </r>
  <r>
    <n v="131"/>
    <d v="2019-02-20T00:00:00"/>
    <x v="8"/>
    <x v="8"/>
    <x v="1"/>
    <s v="ADMINISTRACION DE SUCURSALES"/>
    <s v="OTROS EGRESOS 18"/>
    <s v="OTROS EGRESOS 1.P.O (OR:131/DES:131 TRN:86 PERF:300086 CAU: 18"/>
    <n v="9.1999999999999993"/>
    <n v="0"/>
    <s v="PLAZA LOS ANGELES"/>
    <x v="1"/>
  </r>
  <r>
    <n v="131"/>
    <d v="2019-03-23T00:00:00"/>
    <x v="9"/>
    <x v="9"/>
    <x v="1"/>
    <s v="ADMINISTRACION DE SUCURSALES"/>
    <s v="OTROS EGRESOS 18"/>
    <s v="OTROS EGRESOS 1.P.O (OR:131/DES:131 TRN:86 PERF:300086 CAU: 18"/>
    <n v="4.8"/>
    <n v="0"/>
    <s v="PLAZA LOS ANGELES"/>
    <x v="1"/>
  </r>
  <r>
    <n v="131"/>
    <d v="2019-04-25T00:00:00"/>
    <x v="10"/>
    <x v="10"/>
    <x v="1"/>
    <s v="ADMINISTRACION DE SUCURSALES"/>
    <s v="OTROS EGRESOS 18"/>
    <s v="OTROS EGRESOS 1.P.O (OR:131/DES:131 TRN:86 PERF:300086 CAU: 18"/>
    <n v="2.7"/>
    <n v="0"/>
    <s v="PLAZA LOS ANGELES"/>
    <x v="1"/>
  </r>
  <r>
    <n v="154"/>
    <d v="2019-06-27T00:00:00"/>
    <x v="2"/>
    <x v="2"/>
    <x v="1"/>
    <s v="ADMINISTRACION DE SUCURSALES"/>
    <s v="OTROS EGRESOS 18"/>
    <s v="OTROS EGRESOS 1.P.O (OR:154/DES:154 TRN:86 PERF:300086 CAU: 18"/>
    <n v="12"/>
    <n v="0"/>
    <s v="CASCO VIEJO"/>
    <x v="1"/>
  </r>
  <r>
    <n v="154"/>
    <d v="2019-07-26T00:00:00"/>
    <x v="6"/>
    <x v="6"/>
    <x v="1"/>
    <s v="ADMINISTRACION DE SUCURSALES"/>
    <s v="OTROS EGRESOS 18"/>
    <s v="OTROS EGRESOS 1.P.O (OR:154/DES:154 TRN:86 PERF:300086 CAU: 18"/>
    <n v="12"/>
    <n v="0"/>
    <s v="CASCO VIEJO"/>
    <x v="1"/>
  </r>
  <r>
    <n v="157"/>
    <d v="2019-03-13T00:00:00"/>
    <x v="9"/>
    <x v="9"/>
    <x v="1"/>
    <s v="ADMINISTRACION DE SUCURSALES"/>
    <s v="VIATICOS 2"/>
    <s v="TRANSACCIONES DEL DIA 03/13/2019SPYRAL - GESTION ADMINISTRATIVA"/>
    <n v="120"/>
    <n v="0"/>
    <s v="SAN MATEO"/>
    <x v="1"/>
  </r>
  <r>
    <n v="157"/>
    <d v="2019-03-19T00:00:00"/>
    <x v="9"/>
    <x v="9"/>
    <x v="1"/>
    <s v="ADMINISTRACION DE SUCURSALES"/>
    <s v="VIATICOS 2"/>
    <s v="TRANSACCIONES DEL DIA 03/19/2019SPYRAL - GESTION ADMINISTRATIVA"/>
    <n v="80"/>
    <n v="0"/>
    <s v="SAN MATEO"/>
    <x v="1"/>
  </r>
  <r>
    <n v="157"/>
    <d v="2019-05-18T00:00:00"/>
    <x v="11"/>
    <x v="11"/>
    <x v="1"/>
    <s v="ADMINISTRACION DE SUCURSALES"/>
    <s v="VIATICOS 2"/>
    <s v="TRANSACCIONES DEL DIA 05/18/2019SPYRAL - GESTION ADMINISTRATIVA"/>
    <n v="40"/>
    <n v="0"/>
    <s v="SAN MATEO"/>
    <x v="1"/>
  </r>
  <r>
    <n v="157"/>
    <d v="2019-07-22T00:00:00"/>
    <x v="6"/>
    <x v="6"/>
    <x v="1"/>
    <s v="ADMINISTRACION DE SUCURSALES"/>
    <s v="OTROS EGRESOS 18"/>
    <s v="OTROS EGRESOS 1.P.O (OR:157/DES:157 TRN:86 PERF:300086 CAU: 18"/>
    <n v="15"/>
    <n v="0"/>
    <s v="SAN MATEO"/>
    <x v="1"/>
  </r>
  <r>
    <n v="157"/>
    <d v="2019-07-30T00:00:00"/>
    <x v="6"/>
    <x v="6"/>
    <x v="1"/>
    <s v="ADMINISTRACION DE SUCURSALES"/>
    <s v="OTROS EGRESOS 18"/>
    <s v="OTROS EGRESOS 1.P.O (OR:157/DES:157 TRN:86 PERF:300086 CAU: 18"/>
    <n v="5"/>
    <n v="0"/>
    <s v="SAN MATEO"/>
    <x v="1"/>
  </r>
  <r>
    <n v="157"/>
    <d v="2019-03-13T00:00:00"/>
    <x v="9"/>
    <x v="9"/>
    <x v="1"/>
    <s v="SERVICIOS PERSONALES"/>
    <s v="VIATICOS 2"/>
    <s v="TRANSACCIONES DEL DIA 03/13/2019SPYRAL - GESTION ADMINISTRATIVA"/>
    <n v="516"/>
    <n v="0"/>
    <s v="SAN MATEO"/>
    <x v="1"/>
  </r>
  <r>
    <n v="162"/>
    <d v="2019-01-25T00:00:00"/>
    <x v="7"/>
    <x v="7"/>
    <x v="1"/>
    <s v="ADMINISTRACION DE SUCURSALES"/>
    <s v="VIATICOS"/>
    <s v="TRANSACCIONES DEL DIA 01/25/2019SPYRAL - GESTION ADMINISTRATIVA"/>
    <n v="19"/>
    <n v="0"/>
    <s v="BRISAS DEL GOLF ARRAIJAN"/>
    <x v="1"/>
  </r>
  <r>
    <n v="162"/>
    <d v="2019-03-26T00:00:00"/>
    <x v="9"/>
    <x v="9"/>
    <x v="1"/>
    <s v="ADMINISTRACION DE SUCURSALES"/>
    <s v="VIATICOS 2"/>
    <s v="TRANSACCIONES DEL DIA 03/26/2019SPYRAL - GESTION ADMINISTRATIVA"/>
    <n v="19"/>
    <n v="0"/>
    <s v="BRISAS DEL GOLF ARRAIJAN"/>
    <x v="1"/>
  </r>
  <r>
    <n v="162"/>
    <d v="2019-05-29T00:00:00"/>
    <x v="11"/>
    <x v="11"/>
    <x v="1"/>
    <s v="ADMINISTRACION DE SUCURSALES"/>
    <s v="VIATICOS 2"/>
    <s v="TRANSACCIONES DEL DIA 05/29/2019SPYRAL - GESTION ADMINISTRATIVA"/>
    <n v="19"/>
    <n v="0"/>
    <s v="BRISAS DEL GOLF ARRAIJAN"/>
    <x v="1"/>
  </r>
  <r>
    <n v="162"/>
    <d v="2019-06-12T00:00:00"/>
    <x v="2"/>
    <x v="2"/>
    <x v="1"/>
    <s v="ADMINISTRACION DE SUCURSALES"/>
    <s v="OTROS EGRESOS 18"/>
    <s v="OTROS EGRESOS 1.P.O (OR:162/DES:162 TRN:86 PERF:300086 CAU: 18"/>
    <n v="3"/>
    <n v="0"/>
    <s v="BRISAS DEL GOLF ARRAIJAN"/>
    <x v="1"/>
  </r>
  <r>
    <n v="162"/>
    <d v="2019-07-25T00:00:00"/>
    <x v="6"/>
    <x v="6"/>
    <x v="1"/>
    <s v="ADMINISTRACION DE SUCURSALES"/>
    <s v="VIATICOS 2"/>
    <s v="TRANSACCIONES DEL DIA 07/25/2019SPYRAL - GESTION ADMINISTRATIVA"/>
    <n v="19"/>
    <n v="0"/>
    <s v="BRISAS DEL GOLF ARRAIJAN"/>
    <x v="1"/>
  </r>
  <r>
    <n v="164"/>
    <d v="2019-01-10T00:00:00"/>
    <x v="7"/>
    <x v="7"/>
    <x v="1"/>
    <s v="ADMINISTRACION DE SUCURSALES"/>
    <s v="OTROS EGRESOS 18"/>
    <s v="OTROS EGRESOS 1.P.O (OR:164/DES:164 TRN:86 PERF:300086 CAU: 18"/>
    <n v="18.75"/>
    <n v="0"/>
    <s v="PASEO ARRAIJAN"/>
    <x v="1"/>
  </r>
  <r>
    <n v="164"/>
    <d v="2019-01-11T00:00:00"/>
    <x v="7"/>
    <x v="7"/>
    <x v="1"/>
    <s v="ADMINISTRACION DE SUCURSALES"/>
    <s v="OTROS EGRESOS 18"/>
    <s v="OTROS EGRESOS 1.P.O (OR:164/DES:164 TRN:86 PERF:300086 CAU: 18"/>
    <n v="18.75"/>
    <n v="0"/>
    <s v="PASEO ARRAIJAN"/>
    <x v="1"/>
  </r>
  <r>
    <n v="164"/>
    <d v="2019-01-24T00:00:00"/>
    <x v="7"/>
    <x v="7"/>
    <x v="1"/>
    <s v="ADMINISTRACION DE SUCURSALES"/>
    <s v="VIATICOS"/>
    <s v="TRANSACCIONES DEL DIA 01/24/2019SPYRAL - GESTION ADMINISTRATIVA"/>
    <n v="19"/>
    <n v="0"/>
    <s v="PASEO ARRAIJAN"/>
    <x v="1"/>
  </r>
  <r>
    <n v="164"/>
    <d v="2019-04-09T00:00:00"/>
    <x v="10"/>
    <x v="10"/>
    <x v="1"/>
    <s v="ADMINISTRACION DE SUCURSALES"/>
    <s v="OTROS EGRESOS 18"/>
    <s v="OTROS EGRESOS 1.P.O (OR:164/DES:164 TRN:86 PERF:300086 CAU: 18"/>
    <n v="4.5"/>
    <n v="0"/>
    <s v="PASEO ARRAIJAN"/>
    <x v="1"/>
  </r>
  <r>
    <n v="164"/>
    <d v="2019-05-10T00:00:00"/>
    <x v="11"/>
    <x v="11"/>
    <x v="1"/>
    <s v="ADMINISTRACION DE SUCURSALES"/>
    <s v="OTROS EGRESOS 18"/>
    <s v="OTROS EGRESOS 1.P.O (OR:164/DES:164 TRN:86 PERF:300086 CAU: 18"/>
    <n v="12"/>
    <n v="0"/>
    <s v="PASEO ARRAIJAN"/>
    <x v="1"/>
  </r>
  <r>
    <n v="164"/>
    <d v="2019-05-30T00:00:00"/>
    <x v="11"/>
    <x v="11"/>
    <x v="1"/>
    <s v="ADMINISTRACION DE SUCURSALES"/>
    <s v="VIATICOS 2"/>
    <s v="TRANSACCIONES DEL DIA 05/30/2019SPYRAL - GESTION ADMINISTRATIVA"/>
    <n v="19"/>
    <n v="0"/>
    <s v="PASEO ARRAIJAN"/>
    <x v="1"/>
  </r>
  <r>
    <n v="164"/>
    <d v="2019-06-18T00:00:00"/>
    <x v="2"/>
    <x v="2"/>
    <x v="1"/>
    <s v="ADMINISTRACION DE SUCURSALES"/>
    <s v="OTROS EGRESOS 18"/>
    <s v="OTROS EGRESOS 1.P.O (OR:164/DES:164 TRN:86 PERF:300086 CAU: 18"/>
    <n v="23.25"/>
    <n v="0"/>
    <s v="PASEO ARRAIJAN"/>
    <x v="1"/>
  </r>
  <r>
    <n v="164"/>
    <d v="2019-07-08T00:00:00"/>
    <x v="6"/>
    <x v="6"/>
    <x v="1"/>
    <s v="ADMINISTRACION DE SUCURSALES"/>
    <s v="OTROS EGRESOS 18"/>
    <s v="OTROS EGRESOS 1.P.O (OR:164/DES:164 TRN:86 PERF:300086 CAU: 18"/>
    <n v="9"/>
    <n v="0"/>
    <s v="PASEO ARRAIJAN"/>
    <x v="1"/>
  </r>
  <r>
    <n v="164"/>
    <d v="2019-07-29T00:00:00"/>
    <x v="6"/>
    <x v="6"/>
    <x v="1"/>
    <s v="ADMINISTRACION DE SUCURSALES"/>
    <s v="OTROS EGRESOS 18"/>
    <s v="OTROS EGRESOS 1.P.O (OR:164/DES:164 TRN:86 PERF:300086 CAU: 18"/>
    <n v="12"/>
    <n v="0"/>
    <s v="PASEO ARRAIJAN"/>
    <x v="1"/>
  </r>
  <r>
    <n v="164"/>
    <d v="2019-07-30T00:00:00"/>
    <x v="6"/>
    <x v="6"/>
    <x v="1"/>
    <s v="ADMINISTRACION DE SUCURSALES"/>
    <s v="VIATICOS 2"/>
    <s v="TRANSACCIONES DEL DIA 07/30/2019SPYRAL - GESTION ADMINISTRATIVA"/>
    <n v="19"/>
    <n v="0"/>
    <s v="PASEO ARRAIJAN"/>
    <x v="1"/>
  </r>
  <r>
    <n v="165"/>
    <d v="2019-02-18T00:00:00"/>
    <x v="8"/>
    <x v="8"/>
    <x v="1"/>
    <s v="ADMINISTRACION DE SUCURSALES"/>
    <s v="OTROS EGRESOS 18"/>
    <s v="OTROS EGRESOS 1.P.O (OR:165/DES:165 TRN:86 PERF:300086 CAU: 18"/>
    <n v="9.5500000000000007"/>
    <n v="0"/>
    <s v="PLAZA NUEVO TOCUMEN"/>
    <x v="1"/>
  </r>
  <r>
    <n v="165"/>
    <d v="2019-02-21T00:00:00"/>
    <x v="8"/>
    <x v="8"/>
    <x v="1"/>
    <s v="ADMINISTRACION DE SUCURSALES"/>
    <s v="OTROS EGRESOS 18"/>
    <s v="OTROS EGRESOS 1.P.O (OR:165/DES:165 TRN:86 PERF:300086 CAU: 18"/>
    <n v="110.45"/>
    <n v="0"/>
    <s v="PLAZA NUEVO TOCUMEN"/>
    <x v="1"/>
  </r>
  <r>
    <n v="165"/>
    <d v="2019-03-11T00:00:00"/>
    <x v="9"/>
    <x v="9"/>
    <x v="1"/>
    <s v="ADMINISTRACION DE SUCURSALES"/>
    <s v="OTROS EGRESOS 18"/>
    <s v="OTROS EGRESOS 1.P.O (OR:165/DES:165 TRN:86 PERF:300086 CAU: 18"/>
    <n v="4.2"/>
    <n v="0"/>
    <s v="PLAZA NUEVO TOCUMEN"/>
    <x v="1"/>
  </r>
  <r>
    <n v="165"/>
    <d v="2019-04-12T00:00:00"/>
    <x v="10"/>
    <x v="10"/>
    <x v="1"/>
    <s v="ADMINISTRACION DE SUCURSALES"/>
    <s v="OTROS EGRESOS 18"/>
    <s v="OTROS EGRESOS 1.P.O (OR:165/DES:165 TRN:86 PERF:300086 CAU: 18"/>
    <n v="14.35"/>
    <n v="0"/>
    <s v="PLAZA NUEVO TOCUMEN"/>
    <x v="1"/>
  </r>
  <r>
    <n v="165"/>
    <d v="2019-04-25T00:00:00"/>
    <x v="10"/>
    <x v="10"/>
    <x v="1"/>
    <s v="ADMINISTRACION DE SUCURSALES"/>
    <s v="OTROS EGRESOS 18"/>
    <s v="OTROS EGRESOS 1.P.O (OR:165/DES:165 TRN:86 PERF:300086 CAU: 18"/>
    <n v="16.399999999999999"/>
    <n v="0"/>
    <s v="PLAZA NUEVO TOCUMEN"/>
    <x v="1"/>
  </r>
  <r>
    <n v="165"/>
    <d v="2019-05-10T00:00:00"/>
    <x v="11"/>
    <x v="11"/>
    <x v="1"/>
    <s v="ADMINISTRACION DE SUCURSALES"/>
    <s v="OTROS EGRESOS 18"/>
    <s v="OTROS EGRESOS 1.P.O (OR:165/DES:165 TRN:86 PERF:300086 CAU: 18"/>
    <n v="9.5500000000000007"/>
    <n v="0"/>
    <s v="PLAZA NUEVO TOCUMEN"/>
    <x v="1"/>
  </r>
  <r>
    <n v="165"/>
    <d v="2019-05-13T00:00:00"/>
    <x v="11"/>
    <x v="11"/>
    <x v="1"/>
    <s v="ADMINISTRACION DE SUCURSALES"/>
    <s v="OTROS EGRESOS 18"/>
    <s v="OTROS EGRESOS 1.P.O (OR:165/DES:165 TRN:86 PERF:300086 CAU: 18"/>
    <n v="4.2"/>
    <n v="0"/>
    <s v="PLAZA NUEVO TOCUMEN"/>
    <x v="1"/>
  </r>
  <r>
    <n v="165"/>
    <d v="2019-05-22T00:00:00"/>
    <x v="11"/>
    <x v="11"/>
    <x v="1"/>
    <s v="ADMINISTRACION DE SUCURSALES"/>
    <s v="OTROS EGRESOS 18"/>
    <s v="OTROS EGRESOS 1.P.O (OR:165/DES:165 TRN:86 PERF:300086 CAU: 18"/>
    <n v="16.399999999999999"/>
    <n v="0"/>
    <s v="PLAZA NUEVO TOCUMEN"/>
    <x v="1"/>
  </r>
  <r>
    <n v="165"/>
    <d v="2019-06-18T00:00:00"/>
    <x v="2"/>
    <x v="2"/>
    <x v="1"/>
    <s v="ADMINISTRACION DE SUCURSALES"/>
    <s v="OTROS EGRESOS 18"/>
    <s v="OTROS EGRESOS 1.P.O (OR:165/DES:165 TRN:86 PERF:300086 CAU: 18"/>
    <n v="9.5500000000000007"/>
    <n v="0"/>
    <s v="PLAZA NUEVO TOCUMEN"/>
    <x v="1"/>
  </r>
  <r>
    <n v="165"/>
    <d v="2019-07-12T00:00:00"/>
    <x v="6"/>
    <x v="6"/>
    <x v="1"/>
    <s v="ADMINISTRACION DE SUCURSALES"/>
    <s v="OTROS EGRESOS 18"/>
    <s v="OTROS EGRESOS 1.P.O (OR:165/DES:165 TRN:86 PERF:300086 CAU: 18"/>
    <n v="9.5500000000000007"/>
    <n v="0"/>
    <s v="PLAZA NUEVO TOCUMEN"/>
    <x v="1"/>
  </r>
  <r>
    <n v="196"/>
    <d v="2019-01-02T00:00:00"/>
    <x v="7"/>
    <x v="7"/>
    <x v="1"/>
    <s v="ADMINISTRACION DE SUCURSALES"/>
    <s v="OTROS EGRESOS 18"/>
    <s v="OTROS EGRESOS 1.P.O (OR:196/DES:196 TRN:86 PERF:300086 CAU: 18"/>
    <n v="3.6"/>
    <n v="0"/>
    <s v="SANTA MARIA"/>
    <x v="1"/>
  </r>
  <r>
    <n v="196"/>
    <d v="2019-02-15T00:00:00"/>
    <x v="8"/>
    <x v="8"/>
    <x v="1"/>
    <s v="ADMINISTRACION DE SUCURSALES"/>
    <s v="OTROS EGRESOS 18"/>
    <s v="OTROS EGRESOS 1.P.O (OR:196/DES:196 TRN:86 PERF:300086 CAU: 18"/>
    <n v="7.35"/>
    <n v="0"/>
    <s v="SANTA MARIA"/>
    <x v="1"/>
  </r>
  <r>
    <n v="196"/>
    <d v="2019-02-19T00:00:00"/>
    <x v="8"/>
    <x v="8"/>
    <x v="1"/>
    <s v="ADMINISTRACION DE SUCURSALES"/>
    <s v="OTROS EGRESOS 18"/>
    <s v="OTROS EGRESOS 1.P.O (OR:196/DES:196 TRN:86 PERF:300086 CAU: 18"/>
    <n v="2.4"/>
    <n v="0"/>
    <s v="SANTA MARIA"/>
    <x v="1"/>
  </r>
  <r>
    <n v="196"/>
    <d v="2019-02-28T00:00:00"/>
    <x v="8"/>
    <x v="8"/>
    <x v="1"/>
    <s v="ADMINISTRACION DE SUCURSALES"/>
    <s v="OTROS EGRESOS 18"/>
    <s v="OTROS EGRESOS 1.P.O (OR:196/DES:196 TRN:86 PERF:300086 CAU: 18"/>
    <n v="7.35"/>
    <n v="0"/>
    <s v="SANTA MARIA"/>
    <x v="1"/>
  </r>
  <r>
    <n v="196"/>
    <d v="2019-03-08T00:00:00"/>
    <x v="9"/>
    <x v="9"/>
    <x v="1"/>
    <s v="ADMINISTRACION DE SUCURSALES"/>
    <s v="OTROS EGRESOS 18"/>
    <s v="OTROS EGRESOS 1.P.O (OR:196/DES:196 TRN:86 PERF:300086 CAU: 18"/>
    <n v="14.7"/>
    <n v="0"/>
    <s v="SANTA MARIA"/>
    <x v="1"/>
  </r>
  <r>
    <n v="196"/>
    <d v="2019-03-19T00:00:00"/>
    <x v="9"/>
    <x v="9"/>
    <x v="1"/>
    <s v="ADMINISTRACION DE SUCURSALES"/>
    <s v="OTROS EGRESOS 18"/>
    <s v="OTROS EGRESOS 1.P.O (OR:196/DES:196 TRN:86 PERF:300086 CAU: 18"/>
    <n v="2.4"/>
    <n v="0"/>
    <s v="SANTA MARIA"/>
    <x v="1"/>
  </r>
  <r>
    <n v="196"/>
    <d v="2019-03-21T00:00:00"/>
    <x v="9"/>
    <x v="9"/>
    <x v="1"/>
    <s v="ADMINISTRACION DE SUCURSALES"/>
    <s v="OTROS EGRESOS 18"/>
    <s v="OTROS EGRESOS 1.P.O (OR:196/DES:196 TRN:86 PERF:300086 CAU: 18"/>
    <n v="7.35"/>
    <n v="0"/>
    <s v="SANTA MARIA"/>
    <x v="1"/>
  </r>
  <r>
    <n v="196"/>
    <d v="2019-04-08T00:00:00"/>
    <x v="10"/>
    <x v="10"/>
    <x v="1"/>
    <s v="ADMINISTRACION DE SUCURSALES"/>
    <s v="OTROS EGRESOS 18"/>
    <s v="OTROS EGRESOS 1.P.O (OR:196/DES:196 TRN:86 PERF:300086 CAU: 18"/>
    <n v="1.8"/>
    <n v="0"/>
    <s v="SANTA MARIA"/>
    <x v="1"/>
  </r>
  <r>
    <n v="196"/>
    <d v="2019-04-17T00:00:00"/>
    <x v="10"/>
    <x v="10"/>
    <x v="1"/>
    <s v="ADMINISTRACION DE SUCURSALES"/>
    <s v="OTROS EGRESOS 18"/>
    <s v="OTROS EGRESOS 1.P.O (OR:196/DES:196 TRN:86 PERF:300086 CAU: 18"/>
    <n v="16.95"/>
    <n v="0"/>
    <s v="SANTA MARIA"/>
    <x v="1"/>
  </r>
  <r>
    <n v="196"/>
    <d v="2019-04-24T00:00:00"/>
    <x v="10"/>
    <x v="10"/>
    <x v="1"/>
    <s v="ADMINISTRACION DE SUCURSALES"/>
    <s v="OTROS EGRESOS 18"/>
    <s v="OTROS EGRESOS 1.P.O (OR:196/DES:196 TRN:86 PERF:300086 CAU: 18"/>
    <n v="7.35"/>
    <n v="0"/>
    <s v="SANTA MARIA"/>
    <x v="1"/>
  </r>
  <r>
    <n v="196"/>
    <d v="2019-04-26T00:00:00"/>
    <x v="10"/>
    <x v="10"/>
    <x v="1"/>
    <s v="ADMINISTRACION DE SUCURSALES"/>
    <s v="OTROS EGRESOS 18"/>
    <s v="OTROS EGRESOS 1.P.O (OR:196/DES:196 TRN:86 PERF:300086 CAU: 18"/>
    <n v="2.25"/>
    <n v="0"/>
    <s v="SANTA MARIA"/>
    <x v="1"/>
  </r>
  <r>
    <n v="196"/>
    <d v="2019-05-16T00:00:00"/>
    <x v="11"/>
    <x v="11"/>
    <x v="1"/>
    <s v="ADMINISTRACION DE SUCURSALES"/>
    <s v="OTROS EGRESOS 18"/>
    <s v="OTROS EGRESOS 1.P.O (OR:196/DES:196 TRN:86 PERF:300086 CAU: 18"/>
    <n v="3"/>
    <n v="0"/>
    <s v="SANTA MARIA"/>
    <x v="1"/>
  </r>
  <r>
    <n v="196"/>
    <d v="2019-06-10T00:00:00"/>
    <x v="2"/>
    <x v="2"/>
    <x v="1"/>
    <s v="ADMINISTRACION DE SUCURSALES"/>
    <s v="OTROS EGRESOS 18"/>
    <s v="OTROS EGRESOS 1.P.O (OR:196/DES:196 TRN:86 PERF:300086 CAU: 18"/>
    <n v="2.4"/>
    <n v="0"/>
    <s v="SANTA MARIA"/>
    <x v="1"/>
  </r>
  <r>
    <n v="196"/>
    <d v="2019-06-21T00:00:00"/>
    <x v="2"/>
    <x v="2"/>
    <x v="1"/>
    <s v="ADMINISTRACION DE SUCURSALES"/>
    <s v="OTROS EGRESOS 18"/>
    <s v="OTROS EGRESOS 1.P.O (OR:196/DES:196 TRN:86 PERF:300086 CAU: 18"/>
    <n v="14.7"/>
    <n v="0"/>
    <s v="SANTA MARIA"/>
    <x v="1"/>
  </r>
  <r>
    <n v="196"/>
    <d v="2019-07-25T00:00:00"/>
    <x v="6"/>
    <x v="6"/>
    <x v="1"/>
    <s v="ADMINISTRACION DE SUCURSALES"/>
    <s v="OTROS EGRESOS 18"/>
    <s v="OTROS EGRESOS 1.P.O (OR:196/DES:196 TRN:86 PERF:300086 CAU: 18"/>
    <n v="21.9"/>
    <n v="0"/>
    <s v="SANTA MARIA"/>
    <x v="1"/>
  </r>
  <r>
    <n v="1"/>
    <d v="2019-02-26T00:00:00"/>
    <x v="8"/>
    <x v="8"/>
    <x v="1"/>
    <s v="ADMINISTRACION DE SUCURSALES"/>
    <s v="NC ALIMENTACION DE EMPLEADOS NVA"/>
    <s v="TRANSACCIONES DEL DIA 02/26/2019SPYRAL - GESTION ADMINISTRATIVA"/>
    <n v="115.77"/>
    <n v="0"/>
    <s v="CASA MATRIZ"/>
    <x v="2"/>
  </r>
  <r>
    <n v="1"/>
    <d v="2019-05-03T00:00:00"/>
    <x v="11"/>
    <x v="11"/>
    <x v="1"/>
    <s v="ADMINISTRACION DE SUCURSALES"/>
    <s v="NC ALIMENTACION DE EMPLEADOS NVA"/>
    <s v="TRANSACCIONES DEL DIA 05/03/2019SPYRAL - GESTION ADMINISTRATIVA"/>
    <n v="23.99"/>
    <n v="0"/>
    <s v="CASA MATRIZ"/>
    <x v="2"/>
  </r>
  <r>
    <n v="1"/>
    <d v="2019-06-10T00:00:00"/>
    <x v="2"/>
    <x v="2"/>
    <x v="1"/>
    <s v="ADMINISTRACION DE SUCURSALES"/>
    <s v="NC ALIMENTACION DE EMPLEADOS NVA"/>
    <s v="TRANSACCIONES DEL DIA 06/10/2019SPYRAL - GESTION ADMINISTRATIVA"/>
    <n v="83.03"/>
    <n v="0"/>
    <s v="CASA MATRIZ"/>
    <x v="2"/>
  </r>
  <r>
    <n v="1"/>
    <d v="2019-07-23T00:00:00"/>
    <x v="6"/>
    <x v="6"/>
    <x v="1"/>
    <s v="ADMINISTRACION DE SUCURSALES"/>
    <s v="NC ALIMENTACION DE EMPLEADOS NVA"/>
    <s v="TRANSACCIONES DEL DIA 07/23/2019SPYRAL - GESTION ADMINISTRATIVA"/>
    <n v="71.97"/>
    <n v="0"/>
    <s v="CASA MATRIZ"/>
    <x v="2"/>
  </r>
  <r>
    <n v="1"/>
    <d v="2019-01-03T00:00:00"/>
    <x v="7"/>
    <x v="7"/>
    <x v="1"/>
    <s v="CAJA"/>
    <s v="ALIMENTACION DE EMPLEADOS CTA NUEVA"/>
    <s v="TRANSACCIONES DEL DIA 01/03/2019SPYRAL - GESTION ADMINISTRATIVA"/>
    <n v="56"/>
    <n v="0"/>
    <s v="CASA MATRIZ"/>
    <x v="2"/>
  </r>
  <r>
    <n v="1"/>
    <d v="2019-01-18T00:00:00"/>
    <x v="7"/>
    <x v="7"/>
    <x v="1"/>
    <s v="CAJA"/>
    <s v="ALIMENTACION DE EMPLEADOS CTA NUEVA"/>
    <s v="TRANSACCIONES DEL DIA 01/18/2019SPYRAL - GESTION ADMINISTRATIVA"/>
    <n v="8"/>
    <n v="0"/>
    <s v="CASA MATRIZ"/>
    <x v="2"/>
  </r>
  <r>
    <n v="1"/>
    <d v="2019-03-21T00:00:00"/>
    <x v="9"/>
    <x v="9"/>
    <x v="1"/>
    <s v="CAJA"/>
    <s v="ALIMENTACION DE EMPLEADOS CTA NUEVA"/>
    <s v="TRANSACCIONES DEL DIA 03/21/2019SPYRAL - GESTION ADMINISTRATIVA"/>
    <n v="8"/>
    <n v="0"/>
    <s v="CASA MATRIZ"/>
    <x v="2"/>
  </r>
  <r>
    <n v="1"/>
    <d v="2019-04-16T00:00:00"/>
    <x v="10"/>
    <x v="10"/>
    <x v="1"/>
    <s v="CAJA"/>
    <s v="ALIMENTACION DE EMPLEADOS CTA NUEVA"/>
    <s v="TRANSACCIONES DEL DIA 04/16/2019SPYRAL - GESTION ADMINISTRATIVA"/>
    <n v="16"/>
    <n v="0"/>
    <s v="CASA MATRIZ"/>
    <x v="2"/>
  </r>
  <r>
    <n v="1"/>
    <d v="2019-05-04T00:00:00"/>
    <x v="11"/>
    <x v="11"/>
    <x v="1"/>
    <s v="CAJA"/>
    <s v="ALIMENTACION DE EMPLEADOS CTA NUEVA"/>
    <s v="TRANSACCIONES DEL DIA 05/04/2019SPYRAL - GESTION ADMINISTRATIVA"/>
    <n v="16"/>
    <n v="0"/>
    <s v="CASA MATRIZ"/>
    <x v="2"/>
  </r>
  <r>
    <n v="1"/>
    <d v="2019-05-06T00:00:00"/>
    <x v="11"/>
    <x v="11"/>
    <x v="1"/>
    <s v="CAJA"/>
    <s v="ALIMENTACION DE EMPLEADOS CTA NUEVA"/>
    <s v="TRANSACCIONES DEL DIA 05/06/2019SPYRAL - GESTION ADMINISTRATIVA"/>
    <n v="8"/>
    <n v="0"/>
    <s v="CASA MATRIZ"/>
    <x v="2"/>
  </r>
  <r>
    <n v="1"/>
    <d v="2019-07-04T00:00:00"/>
    <x v="6"/>
    <x v="6"/>
    <x v="1"/>
    <s v="CAJA"/>
    <s v="ALIMENTACION DE EMPLEADOS CTA NUEVA"/>
    <s v="TRANSACCIONES DEL DIA 07/04/2019SPYRAL - GESTION ADMINISTRATIVA"/>
    <n v="16"/>
    <n v="0"/>
    <s v="CASA MATRIZ"/>
    <x v="2"/>
  </r>
  <r>
    <n v="1"/>
    <d v="2019-07-10T00:00:00"/>
    <x v="6"/>
    <x v="6"/>
    <x v="1"/>
    <s v="CAJA"/>
    <s v="ALIMENTACION DE EMPLEADOS CTA NUEVA"/>
    <s v="TRANSACCIONES DEL DIA 07/10/2019SPYRAL - GESTION ADMINISTRATIVA"/>
    <n v="8"/>
    <n v="0"/>
    <s v="CASA MATRIZ"/>
    <x v="2"/>
  </r>
  <r>
    <n v="1"/>
    <d v="2019-07-18T00:00:00"/>
    <x v="6"/>
    <x v="6"/>
    <x v="1"/>
    <s v="CAJA"/>
    <s v="ALIMENTACION DE EMPLEADOS CTA NUEVA"/>
    <s v="TRANSACCIONES DEL DIA 07/18/2019SPYRAL - GESTION ADMINISTRATIVA"/>
    <n v="32"/>
    <n v="0"/>
    <s v="CASA MATRIZ"/>
    <x v="2"/>
  </r>
  <r>
    <n v="1"/>
    <d v="2019-07-19T00:00:00"/>
    <x v="6"/>
    <x v="6"/>
    <x v="1"/>
    <s v="CAJA"/>
    <s v="ALIMENTACION DE EMPLEADOS CTA NUEVA"/>
    <s v="TRANSACCIONES DEL DIA 07/19/2019SPYRAL - GESTION ADMINISTRATIVA"/>
    <n v="8"/>
    <n v="0"/>
    <s v="CASA MATRIZ"/>
    <x v="2"/>
  </r>
  <r>
    <n v="1"/>
    <d v="2019-07-19T00:00:00"/>
    <x v="6"/>
    <x v="6"/>
    <x v="1"/>
    <s v="CAJA"/>
    <s v="NC ALIMENTACION DE EMPLEADOS NVA"/>
    <s v="TRANSACCIONES DEL DIA 07/19/2019SPYRAL - GESTION ADMINISTRATIVA"/>
    <n v="0"/>
    <n v="8"/>
    <s v="CASA MATRIZ"/>
    <x v="2"/>
  </r>
  <r>
    <n v="5"/>
    <d v="2019-02-15T00:00:00"/>
    <x v="8"/>
    <x v="8"/>
    <x v="1"/>
    <s v="ADMINISTRACION DE SUCURSALES"/>
    <s v="ALIMENTACION DE EMPLEADOS CTA NUEVA"/>
    <s v="TRANSACCIONES DEL DIA 02/15/2019SPYRAL - GESTION ADMINISTRATIVA"/>
    <n v="24"/>
    <n v="0"/>
    <s v="VIA PORRAS"/>
    <x v="2"/>
  </r>
  <r>
    <n v="5"/>
    <d v="2019-02-26T00:00:00"/>
    <x v="8"/>
    <x v="8"/>
    <x v="1"/>
    <s v="ADMINISTRACION DE SUCURSALES"/>
    <s v="NC ALIMENTACION DE EMPLEADOS NVA"/>
    <s v="TRANSACCIONES DEL DIA 02/26/2019SPYRAL - GESTION ADMINISTRATIVA"/>
    <n v="157.56"/>
    <n v="0"/>
    <s v="VIA PORRAS"/>
    <x v="2"/>
  </r>
  <r>
    <n v="5"/>
    <d v="2019-05-03T00:00:00"/>
    <x v="11"/>
    <x v="11"/>
    <x v="1"/>
    <s v="ADMINISTRACION DE SUCURSALES"/>
    <s v="NC ALIMENTACION DE EMPLEADOS NVA"/>
    <s v="TRANSACCIONES DEL DIA 05/03/2019SPYRAL - GESTION ADMINISTRATIVA"/>
    <n v="118.89"/>
    <n v="0"/>
    <s v="VIA PORRAS"/>
    <x v="2"/>
  </r>
  <r>
    <n v="5"/>
    <d v="2019-05-10T00:00:00"/>
    <x v="11"/>
    <x v="11"/>
    <x v="1"/>
    <s v="ADMINISTRACION DE SUCURSALES"/>
    <s v="ALIMENTACION DE EMPLEADOS CTA NUEVA"/>
    <s v="TRANSACCIONES DEL DIA 05/10/2019SPYRAL - GESTION ADMINISTRATIVA"/>
    <n v="32"/>
    <n v="0"/>
    <s v="VIA PORRAS"/>
    <x v="2"/>
  </r>
  <r>
    <n v="5"/>
    <d v="2019-05-28T00:00:00"/>
    <x v="11"/>
    <x v="11"/>
    <x v="1"/>
    <s v="ADMINISTRACION DE SUCURSALES"/>
    <s v="ALIMENTACION DE EMPLEADOS CTA NUEVA"/>
    <s v="TRANSACCIONES DEL DIA 05/28/2019SPYRAL - GESTION ADMINISTRATIVA"/>
    <n v="8"/>
    <n v="0"/>
    <s v="VIA PORRAS"/>
    <x v="2"/>
  </r>
  <r>
    <n v="5"/>
    <d v="2019-05-29T00:00:00"/>
    <x v="11"/>
    <x v="11"/>
    <x v="1"/>
    <s v="ADMINISTRACION DE SUCURSALES"/>
    <s v="ALIMENTACION DE EMPLEADOS CTA NUEVA"/>
    <s v="TRANSACCIONES DEL DIA 05/29/2019SPYRAL - GESTION ADMINISTRATIVA"/>
    <n v="8"/>
    <n v="0"/>
    <s v="VIA PORRAS"/>
    <x v="2"/>
  </r>
  <r>
    <n v="5"/>
    <d v="2019-06-17T00:00:00"/>
    <x v="2"/>
    <x v="2"/>
    <x v="1"/>
    <s v="ADMINISTRACION DE SUCURSALES"/>
    <s v="NC ALIMENTACION DE EMPLEADOS NVA"/>
    <s v="TRANSACCIONES DEL DIA 06/17/2019SPYRAL - GESTION ADMINISTRATIVA"/>
    <n v="100.96"/>
    <n v="0"/>
    <s v="VIA PORRAS"/>
    <x v="2"/>
  </r>
  <r>
    <n v="5"/>
    <d v="2019-06-18T00:00:00"/>
    <x v="2"/>
    <x v="2"/>
    <x v="1"/>
    <s v="ADMINISTRACION DE SUCURSALES"/>
    <s v="ALIMENTACION DE EMPLEADOS CTA NUEVA"/>
    <s v="TRANSACCIONES DEL DIA 06/18/2019SPYRAL - GESTION ADMINISTRATIVA"/>
    <n v="8"/>
    <n v="0"/>
    <s v="VIA PORRAS"/>
    <x v="2"/>
  </r>
  <r>
    <n v="5"/>
    <d v="2019-01-04T00:00:00"/>
    <x v="7"/>
    <x v="7"/>
    <x v="1"/>
    <s v="CAJA"/>
    <s v="ALIMENTACION DE EMPLEADOS CTA NUEVA"/>
    <s v="TRANSACCIONES DEL DIA 01/04/2019SPYRAL - GESTION ADMINISTRATIVA"/>
    <n v="32"/>
    <n v="0"/>
    <s v="VIA PORRAS"/>
    <x v="2"/>
  </r>
  <r>
    <n v="5"/>
    <d v="2019-01-10T00:00:00"/>
    <x v="7"/>
    <x v="7"/>
    <x v="1"/>
    <s v="CAJA"/>
    <s v="ALIMENTACION DE EMPLEADOS CTA NUEVA"/>
    <s v="TRANSACCIONES DEL DIA 01/10/2019SPYRAL - GESTION ADMINISTRATIVA"/>
    <n v="8"/>
    <n v="0"/>
    <s v="VIA PORRAS"/>
    <x v="2"/>
  </r>
  <r>
    <n v="5"/>
    <d v="2019-01-14T00:00:00"/>
    <x v="7"/>
    <x v="7"/>
    <x v="1"/>
    <s v="CAJA"/>
    <s v="ALIMENTACION DE EMPLEADOS CTA NUEVA"/>
    <s v="TRANSACCIONES DEL DIA 01/14/2019SPYRAL - GESTION ADMINISTRATIVA"/>
    <n v="8"/>
    <n v="0"/>
    <s v="VIA PORRAS"/>
    <x v="2"/>
  </r>
  <r>
    <n v="5"/>
    <d v="2019-01-21T00:00:00"/>
    <x v="7"/>
    <x v="7"/>
    <x v="1"/>
    <s v="CAJA"/>
    <s v="ALIMENTACION DE EMPLEADOS CTA NUEVA"/>
    <s v="TRANSACCIONES DEL DIA 01/21/2019SPYRAL - GESTION ADMINISTRATIVA"/>
    <n v="8"/>
    <n v="0"/>
    <s v="VIA PORRAS"/>
    <x v="2"/>
  </r>
  <r>
    <n v="5"/>
    <d v="2019-01-22T00:00:00"/>
    <x v="7"/>
    <x v="7"/>
    <x v="1"/>
    <s v="CAJA"/>
    <s v="ALIMENTACION DE EMPLEADOS CTA NUEVA"/>
    <s v="TRANSACCIONES DEL DIA 01/22/2019SPYRAL - GESTION ADMINISTRATIVA"/>
    <n v="8"/>
    <n v="0"/>
    <s v="VIA PORRAS"/>
    <x v="2"/>
  </r>
  <r>
    <n v="5"/>
    <d v="2019-02-04T00:00:00"/>
    <x v="8"/>
    <x v="8"/>
    <x v="1"/>
    <s v="CAJA"/>
    <s v="ALIMENTACION DE EMPLEADOS CTA NUEVA"/>
    <s v="TRANSACCIONES DEL DIA 02/04/2019SPYRAL - GESTION ADMINISTRATIVA"/>
    <n v="24"/>
    <n v="0"/>
    <s v="VIA PORRAS"/>
    <x v="2"/>
  </r>
  <r>
    <n v="5"/>
    <d v="2019-02-08T00:00:00"/>
    <x v="8"/>
    <x v="8"/>
    <x v="1"/>
    <s v="CAJA"/>
    <s v="ALIMENTACION DE EMPLEADOS CTA NUEVA"/>
    <s v="TRANSACCIONES DEL DIA 02/08/2019SPYRAL - GESTION ADMINISTRATIVA"/>
    <n v="8"/>
    <n v="0"/>
    <s v="VIA PORRAS"/>
    <x v="2"/>
  </r>
  <r>
    <n v="5"/>
    <d v="2019-02-13T00:00:00"/>
    <x v="8"/>
    <x v="8"/>
    <x v="1"/>
    <s v="CAJA"/>
    <s v="ALIMENTACION DE EMPLEADOS CTA NUEVA"/>
    <s v="TRANSACCIONES DEL DIA 02/13/2019SPYRAL - GESTION ADMINISTRATIVA"/>
    <n v="48"/>
    <n v="0"/>
    <s v="VIA PORRAS"/>
    <x v="2"/>
  </r>
  <r>
    <n v="5"/>
    <d v="2019-02-20T00:00:00"/>
    <x v="8"/>
    <x v="8"/>
    <x v="1"/>
    <s v="CAJA"/>
    <s v="ALIMENTACION DE EMPLEADOS CTA NUEVA"/>
    <s v="TRANSACCIONES DEL DIA 02/20/2019SPYRAL - GESTION ADMINISTRATIVA"/>
    <n v="8"/>
    <n v="0"/>
    <s v="VIA PORRAS"/>
    <x v="2"/>
  </r>
  <r>
    <n v="5"/>
    <d v="2019-03-07T00:00:00"/>
    <x v="9"/>
    <x v="9"/>
    <x v="1"/>
    <s v="CAJA"/>
    <s v="ALIMENTACION DE EMPLEADOS CTA NUEVA"/>
    <s v="TRANSACCIONES DEL DIA 03/07/2019SPYRAL - GESTION ADMINISTRATIVA"/>
    <n v="32"/>
    <n v="0"/>
    <s v="VIA PORRAS"/>
    <x v="2"/>
  </r>
  <r>
    <n v="5"/>
    <d v="2019-03-20T00:00:00"/>
    <x v="9"/>
    <x v="9"/>
    <x v="1"/>
    <s v="CAJA"/>
    <s v="ALIMENTACION DE EMPLEADOS CTA NUEVA"/>
    <s v="TRANSACCIONES DEL DIA 03/20/2019SPYRAL - GESTION ADMINISTRATIVA"/>
    <n v="8"/>
    <n v="0"/>
    <s v="VIA PORRAS"/>
    <x v="2"/>
  </r>
  <r>
    <n v="5"/>
    <d v="2019-03-26T00:00:00"/>
    <x v="9"/>
    <x v="9"/>
    <x v="1"/>
    <s v="CAJA"/>
    <s v="ALIMENTACION DE EMPLEADOS CTA NUEVA"/>
    <s v="TRANSACCIONES DEL DIA 03/26/2019SPYRAL - GESTION ADMINISTRATIVA"/>
    <n v="8"/>
    <n v="0"/>
    <s v="VIA PORRAS"/>
    <x v="2"/>
  </r>
  <r>
    <n v="5"/>
    <d v="2019-04-18T00:00:00"/>
    <x v="10"/>
    <x v="10"/>
    <x v="1"/>
    <s v="CAJA"/>
    <s v="ALIMENTACION DE EMPLEADOS CTA NUEVA"/>
    <s v="TRANSACCIONES DEL DIA 04/18/2019SPYRAL - GESTION ADMINISTRATIVA"/>
    <n v="32"/>
    <n v="0"/>
    <s v="VIA PORRAS"/>
    <x v="2"/>
  </r>
  <r>
    <n v="5"/>
    <d v="2019-04-25T00:00:00"/>
    <x v="10"/>
    <x v="10"/>
    <x v="1"/>
    <s v="CAJA"/>
    <s v="ALIMENTACION DE EMPLEADOS CTA NUEVA"/>
    <s v="TRANSACCIONES DEL DIA 04/25/2019SPYRAL - GESTION ADMINISTRATIVA"/>
    <n v="8"/>
    <n v="0"/>
    <s v="VIA PORRAS"/>
    <x v="2"/>
  </r>
  <r>
    <n v="5"/>
    <d v="2019-05-03T00:00:00"/>
    <x v="11"/>
    <x v="11"/>
    <x v="1"/>
    <s v="CAJA"/>
    <s v="ALIMENTACION DE EMPLEADOS CTA NUEVA"/>
    <s v="TRANSACCIONES DEL DIA 05/03/2019SPYRAL - GESTION ADMINISTRATIVA"/>
    <n v="8"/>
    <n v="0"/>
    <s v="VIA PORRAS"/>
    <x v="2"/>
  </r>
  <r>
    <n v="5"/>
    <d v="2019-05-06T00:00:00"/>
    <x v="11"/>
    <x v="11"/>
    <x v="1"/>
    <s v="CAJA"/>
    <s v="ALIMENTACION DE EMPLEADOS CTA NUEVA"/>
    <s v="TRANSACCIONES DEL DIA 05/06/2019SPYRAL - GESTION ADMINISTRATIVA"/>
    <n v="24"/>
    <n v="0"/>
    <s v="VIA PORRAS"/>
    <x v="2"/>
  </r>
  <r>
    <n v="5"/>
    <d v="2019-06-06T00:00:00"/>
    <x v="2"/>
    <x v="2"/>
    <x v="1"/>
    <s v="CAJA"/>
    <s v="CORRIGE  RECHAZO 05-JUNIO-2019"/>
    <s v="CORRECCION DE RECHAZOS EN LA INTERFAZ CONTABLE"/>
    <n v="8"/>
    <n v="0"/>
    <s v="VIA PORRAS"/>
    <x v="2"/>
  </r>
  <r>
    <n v="5"/>
    <d v="2019-06-06T00:00:00"/>
    <x v="2"/>
    <x v="2"/>
    <x v="1"/>
    <s v="CAJA"/>
    <s v="ALIMENTACION DE EMPLEADOS CTA NUEVA"/>
    <s v="TRANSACCIONES DEL DIA 06/06/2019SPYRAL - GESTION ADMINISTRATIVA"/>
    <n v="8"/>
    <n v="0"/>
    <s v="VIA PORRAS"/>
    <x v="2"/>
  </r>
  <r>
    <n v="5"/>
    <d v="2019-06-08T00:00:00"/>
    <x v="2"/>
    <x v="2"/>
    <x v="1"/>
    <s v="CAJA"/>
    <s v="NC ALIMENTACION DE EMPLEADOS NVA"/>
    <s v="TRANSACCIONES DEL DIA 06/08/2019SPYRAL - GESTION ADMINISTRATIVA"/>
    <n v="8"/>
    <n v="0"/>
    <s v="VIA PORRAS"/>
    <x v="2"/>
  </r>
  <r>
    <n v="5"/>
    <d v="2019-06-08T00:00:00"/>
    <x v="2"/>
    <x v="2"/>
    <x v="1"/>
    <s v="CAJA"/>
    <s v="ALIMENTACION DE EMPLEADOS CTA NUEVA"/>
    <s v="TRANSACCIONES DEL DIA 06/08/2019SPYRAL - GESTION ADMINISTRATIVA"/>
    <n v="8"/>
    <n v="0"/>
    <s v="VIA PORRAS"/>
    <x v="2"/>
  </r>
  <r>
    <n v="5"/>
    <d v="2019-06-10T00:00:00"/>
    <x v="2"/>
    <x v="2"/>
    <x v="1"/>
    <s v="CAJA"/>
    <s v="CORRECCION DE RECHAZO REG. 08/06/2019"/>
    <s v="REGISTRO DE ENTRADA DE ADMINISTRACION"/>
    <n v="0"/>
    <n v="8"/>
    <s v="VIA PORRAS"/>
    <x v="2"/>
  </r>
  <r>
    <n v="5"/>
    <d v="2019-06-12T00:00:00"/>
    <x v="2"/>
    <x v="2"/>
    <x v="1"/>
    <s v="CAJA"/>
    <s v="ALIMENTACION DE EMPLEADOS CTA NUEVA"/>
    <s v="TRANSACCIONES DEL DIA 06/12/2019SPYRAL - GESTION ADMINISTRATIVA"/>
    <n v="8"/>
    <n v="0"/>
    <s v="VIA PORRAS"/>
    <x v="2"/>
  </r>
  <r>
    <n v="5"/>
    <d v="2019-06-18T00:00:00"/>
    <x v="2"/>
    <x v="2"/>
    <x v="1"/>
    <s v="CAJA"/>
    <s v="ALIMENTACION DE EMPLEADOS CTA NUEVA"/>
    <s v="TRANSACCIONES DEL DIA 06/18/2019SPYRAL - GESTION ADMINISTRATIVA"/>
    <n v="8"/>
    <n v="0"/>
    <s v="VIA PORRAS"/>
    <x v="2"/>
  </r>
  <r>
    <n v="5"/>
    <d v="2019-06-26T00:00:00"/>
    <x v="2"/>
    <x v="2"/>
    <x v="1"/>
    <s v="CAJA"/>
    <s v="ALIMENTACION DE EMPLEADOS CTA NUEVA"/>
    <s v="TRANSACCIONES DEL DIA 06/26/2019SPYRAL - GESTION ADMINISTRATIVA"/>
    <n v="8"/>
    <n v="0"/>
    <s v="VIA PORRAS"/>
    <x v="2"/>
  </r>
  <r>
    <n v="5"/>
    <d v="2019-07-05T00:00:00"/>
    <x v="6"/>
    <x v="6"/>
    <x v="1"/>
    <s v="CAJA"/>
    <s v="ALIMENTACION DE EMPLEADOS CTA NUEVA"/>
    <s v="TRANSACCIONES DEL DIA 07/05/2019SPYRAL - GESTION ADMINISTRATIVA"/>
    <n v="24"/>
    <n v="0"/>
    <s v="VIA PORRAS"/>
    <x v="2"/>
  </r>
  <r>
    <n v="5"/>
    <d v="2019-07-10T00:00:00"/>
    <x v="6"/>
    <x v="6"/>
    <x v="1"/>
    <s v="CAJA"/>
    <s v="ALIMENTACION DE EMPLEADOS CTA NUEVA"/>
    <s v="TRANSACCIONES DEL DIA 07/10/2019SPYRAL - GESTION ADMINISTRATIVA"/>
    <n v="8"/>
    <n v="0"/>
    <s v="VIA PORRAS"/>
    <x v="2"/>
  </r>
  <r>
    <n v="5"/>
    <d v="2019-07-13T00:00:00"/>
    <x v="6"/>
    <x v="6"/>
    <x v="1"/>
    <s v="CAJA"/>
    <s v="ALIMENTACION DE EMPLEADOS CTA NUEVA"/>
    <s v="TRANSACCIONES DEL DIA 07/13/2019SPYRAL - GESTION ADMINISTRATIVA"/>
    <n v="8"/>
    <n v="0"/>
    <s v="VIA PORRAS"/>
    <x v="2"/>
  </r>
  <r>
    <n v="5"/>
    <d v="2019-07-18T00:00:00"/>
    <x v="6"/>
    <x v="6"/>
    <x v="1"/>
    <s v="CAJA"/>
    <s v="ALIMENTACION DE EMPLEADOS CTA NUEVA"/>
    <s v="TRANSACCIONES DEL DIA 07/18/2019SPYRAL - GESTION ADMINISTRATIVA"/>
    <n v="16"/>
    <n v="0"/>
    <s v="VIA PORRAS"/>
    <x v="2"/>
  </r>
  <r>
    <n v="5"/>
    <d v="2019-07-25T00:00:00"/>
    <x v="6"/>
    <x v="6"/>
    <x v="1"/>
    <s v="CAJA"/>
    <s v="ALIMENTACION DE EMPLEADOS CTA NUEVA"/>
    <s v="TRANSACCIONES DEL DIA 07/25/2019SPYRAL - GESTION ADMINISTRATIVA"/>
    <n v="8"/>
    <n v="0"/>
    <s v="VIA PORRAS"/>
    <x v="2"/>
  </r>
  <r>
    <n v="5"/>
    <d v="2019-07-26T00:00:00"/>
    <x v="6"/>
    <x v="6"/>
    <x v="1"/>
    <s v="CAJA"/>
    <s v="ALIMENTACION DE EMPLEADOS CTA NUEVA"/>
    <s v="TRANSACCIONES DEL DIA 07/26/2019SPYRAL - GESTION ADMINISTRATIVA"/>
    <n v="16"/>
    <n v="0"/>
    <s v="VIA PORRAS"/>
    <x v="2"/>
  </r>
  <r>
    <n v="5"/>
    <d v="2019-07-27T00:00:00"/>
    <x v="6"/>
    <x v="6"/>
    <x v="1"/>
    <s v="CAJA"/>
    <s v="ALIMENTACION DE EMPLEADOS CTA NUEVA"/>
    <s v="TRANSACCIONES DEL DIA 07/27/2019SPYRAL - GESTION ADMINISTRATIVA"/>
    <n v="24"/>
    <n v="0"/>
    <s v="VIA PORRAS"/>
    <x v="2"/>
  </r>
  <r>
    <n v="5"/>
    <d v="2019-07-30T00:00:00"/>
    <x v="6"/>
    <x v="6"/>
    <x v="1"/>
    <s v="CAJA"/>
    <s v="ALIMENTACION DE EMPLEADOS CTA NUEVA"/>
    <s v="TRANSACCIONES DEL DIA 07/30/2019SPYRAL - GESTION ADMINISTRATIVA"/>
    <n v="8"/>
    <n v="0"/>
    <s v="VIA PORRAS"/>
    <x v="2"/>
  </r>
  <r>
    <n v="5"/>
    <d v="2019-04-09T00:00:00"/>
    <x v="10"/>
    <x v="10"/>
    <x v="1"/>
    <s v="SERVICIOS PERSONALES"/>
    <s v="ALIMENTACION DE EMPLEADOS CTA NUEVA"/>
    <s v="TRANSACCIONES DEL DIA 04/09/2019SPYRAL - GESTION ADMINISTRATIVA"/>
    <n v="8"/>
    <n v="0"/>
    <s v="VIA PORRAS"/>
    <x v="2"/>
  </r>
  <r>
    <n v="5"/>
    <d v="2019-05-07T00:00:00"/>
    <x v="11"/>
    <x v="11"/>
    <x v="1"/>
    <s v="SERVICIOS PERSONALES"/>
    <s v="ALIMENTACION DE EMPLEADOS CTA NUEVA"/>
    <s v="TRANSACCIONES DEL DIA 05/07/2019SPYRAL - GESTION ADMINISTRATIVA"/>
    <n v="8"/>
    <n v="0"/>
    <s v="VIA PORRAS"/>
    <x v="2"/>
  </r>
  <r>
    <n v="5"/>
    <d v="2019-05-10T00:00:00"/>
    <x v="11"/>
    <x v="11"/>
    <x v="1"/>
    <s v="SERVICIOS PERSONALES"/>
    <s v="ALIMENTACION DE EMPLEADOS CTA NUEVA"/>
    <s v="TRANSACCIONES DEL DIA 05/10/2019SPYRAL - GESTION ADMINISTRATIVA"/>
    <n v="8"/>
    <n v="0"/>
    <s v="VIA PORRAS"/>
    <x v="2"/>
  </r>
  <r>
    <n v="5"/>
    <d v="2019-07-04T00:00:00"/>
    <x v="6"/>
    <x v="6"/>
    <x v="1"/>
    <s v="SERVICIOS PERSONALES"/>
    <s v="ALIMENTACION DE EMPLEADOS CTA NUEVA"/>
    <s v="TRANSACCIONES DEL DIA 07/04/2019SPYRAL - GESTION ADMINISTRATIVA"/>
    <n v="8"/>
    <n v="0"/>
    <s v="VIA PORRAS"/>
    <x v="2"/>
  </r>
  <r>
    <n v="7"/>
    <d v="2019-02-15T00:00:00"/>
    <x v="8"/>
    <x v="8"/>
    <x v="1"/>
    <s v="ADMINISTRACION DE SUCURSALES"/>
    <s v="NC ALIMENTACION DE EMPLEADOS NVA"/>
    <s v="TRANSACCIONES DEL DIA 02/15/2019SPYRAL - GESTION ADMINISTRATIVA"/>
    <n v="25.25"/>
    <n v="0"/>
    <s v="CHANIS"/>
    <x v="2"/>
  </r>
  <r>
    <n v="7"/>
    <d v="2019-04-18T00:00:00"/>
    <x v="10"/>
    <x v="10"/>
    <x v="1"/>
    <s v="ADMINISTRACION DE SUCURSALES"/>
    <s v="NC ALIMENTACION DE EMPLEADOS NVA"/>
    <s v="TRANSACCIONES DEL DIA 04/18/2019SPYRAL - GESTION ADMINISTRATIVA"/>
    <n v="9.99"/>
    <n v="0"/>
    <s v="CHANIS"/>
    <x v="2"/>
  </r>
  <r>
    <n v="7"/>
    <d v="2019-05-27T00:00:00"/>
    <x v="11"/>
    <x v="11"/>
    <x v="1"/>
    <s v="ADMINISTRACION DE SUCURSALES"/>
    <s v="NC ALIMENTACION DE EMPLEADOS NVA"/>
    <s v="TRANSACCIONES DEL DIA 05/27/2019SPYRAL - GESTION ADMINISTRATIVA"/>
    <n v="10.199999999999999"/>
    <n v="0"/>
    <s v="CHANIS"/>
    <x v="2"/>
  </r>
  <r>
    <n v="7"/>
    <d v="2019-07-23T00:00:00"/>
    <x v="6"/>
    <x v="6"/>
    <x v="1"/>
    <s v="ADMINISTRACION DE SUCURSALES"/>
    <s v="NC ALIMENTACION DE EMPLEADOS NVA"/>
    <s v="TRANSACCIONES DEL DIA 07/23/2019SPYRAL - GESTION ADMINISTRATIVA"/>
    <n v="7.47"/>
    <n v="0"/>
    <s v="CHANIS"/>
    <x v="2"/>
  </r>
  <r>
    <n v="8"/>
    <d v="2019-01-03T00:00:00"/>
    <x v="7"/>
    <x v="7"/>
    <x v="1"/>
    <s v="ADMINISTRACION DE SUCURSALES"/>
    <s v="NC ALIMENTACION DE EMPLEADOS NVA"/>
    <s v="TRANSACCIONES DEL DIA 01/03/2019SPYRAL - GESTION ADMINISTRATIVA"/>
    <n v="45.02"/>
    <n v="0"/>
    <s v="PLAZA TOCUMEN"/>
    <x v="2"/>
  </r>
  <r>
    <n v="8"/>
    <d v="2019-03-11T00:00:00"/>
    <x v="9"/>
    <x v="9"/>
    <x v="1"/>
    <s v="ADMINISTRACION DE SUCURSALES"/>
    <s v="NC ALIMENTACION DE EMPLEADOS NVA"/>
    <s v="TRANSACCIONES DEL DIA 03/11/2019SPYRAL - GESTION ADMINISTRATIVA"/>
    <n v="0"/>
    <n v="136"/>
    <s v="PLAZA TOCUMEN"/>
    <x v="2"/>
  </r>
  <r>
    <n v="8"/>
    <d v="2019-03-12T00:00:00"/>
    <x v="9"/>
    <x v="9"/>
    <x v="1"/>
    <s v="ADMINISTRACION DE SUCURSALES"/>
    <s v="NC ALIMENTACION DE EMPLEADOS NVA"/>
    <s v="TRANSACCIONES DEL DIA 03/12/2019SPYRAL - GESTION ADMINISTRATIVA"/>
    <n v="272"/>
    <n v="0"/>
    <s v="PLAZA TOCUMEN"/>
    <x v="2"/>
  </r>
  <r>
    <n v="8"/>
    <d v="2019-04-22T00:00:00"/>
    <x v="10"/>
    <x v="10"/>
    <x v="1"/>
    <s v="ADMINISTRACION DE SUCURSALES"/>
    <s v="ALIMENTACION DE EMPLEADOS CTA NUEVA"/>
    <s v="TRANSACCIONES DEL DIA 04/22/2019SPYRAL - GESTION ADMINISTRATIVA"/>
    <n v="56.66"/>
    <n v="0"/>
    <s v="PLAZA TOCUMEN"/>
    <x v="2"/>
  </r>
  <r>
    <n v="8"/>
    <d v="2019-05-16T00:00:00"/>
    <x v="11"/>
    <x v="11"/>
    <x v="1"/>
    <s v="ADMINISTRACION DE SUCURSALES"/>
    <s v="NC ALIMENTACION DE EMPLEADOS NVA"/>
    <s v="TRANSACCIONES DEL DIA 05/16/2019SPYRAL - GESTION ADMINISTRATIVA"/>
    <n v="112"/>
    <n v="0"/>
    <s v="PLAZA TOCUMEN"/>
    <x v="2"/>
  </r>
  <r>
    <n v="8"/>
    <d v="2019-05-27T00:00:00"/>
    <x v="11"/>
    <x v="11"/>
    <x v="1"/>
    <s v="ADMINISTRACION DE SUCURSALES"/>
    <s v="NC ALIMENTACION DE EMPLEADOS NVA"/>
    <s v="TRANSACCIONES DEL DIA 05/27/2019SPYRAL - GESTION ADMINISTRATIVA"/>
    <n v="35.979999999999997"/>
    <n v="0"/>
    <s v="PLAZA TOCUMEN"/>
    <x v="2"/>
  </r>
  <r>
    <n v="8"/>
    <d v="2019-07-03T00:00:00"/>
    <x v="6"/>
    <x v="6"/>
    <x v="1"/>
    <s v="ADMINISTRACION DE SUCURSALES"/>
    <s v="NC ALIMENTACION DE EMPLEADOS NVA"/>
    <s v="TRANSACCIONES DEL DIA 07/03/2019SPYRAL - GESTION ADMINISTRATIVA"/>
    <n v="88"/>
    <n v="0"/>
    <s v="PLAZA TOCUMEN"/>
    <x v="2"/>
  </r>
  <r>
    <n v="8"/>
    <d v="2019-07-29T00:00:00"/>
    <x v="6"/>
    <x v="6"/>
    <x v="1"/>
    <s v="ADMINISTRACION DE SUCURSALES"/>
    <s v="NC ALIMENTACION DE EMPLEADOS NVA"/>
    <s v="TRANSACCIONES DEL DIA 07/29/2019SPYRAL - GESTION ADMINISTRATIVA"/>
    <n v="128"/>
    <n v="0"/>
    <s v="PLAZA TOCUMEN"/>
    <x v="2"/>
  </r>
  <r>
    <n v="9"/>
    <d v="2019-05-15T00:00:00"/>
    <x v="11"/>
    <x v="11"/>
    <x v="1"/>
    <s v="ADMINISTRACION DE SUCURSALES"/>
    <s v="ALIMENTACION DE EMPLEADOS CTA NUEVA"/>
    <s v="TRANSACCIONES DEL DIA 05/15/2019SPYRAL - GESTION ADMINISTRATIVA"/>
    <n v="130"/>
    <n v="0"/>
    <s v="SANTIAGO"/>
    <x v="2"/>
  </r>
  <r>
    <n v="10"/>
    <d v="2019-01-11T00:00:00"/>
    <x v="7"/>
    <x v="7"/>
    <x v="1"/>
    <s v="ADMINISTRACION DE SUCURSALES"/>
    <s v="ALIMENTACION DE EMPLEADOS CTA NUEVA"/>
    <s v="TRANSACCIONES DEL DIA 01/11/2019SPYRAL - GESTION ADMINISTRATIVA"/>
    <n v="8"/>
    <n v="0"/>
    <s v="OBARRIO"/>
    <x v="2"/>
  </r>
  <r>
    <n v="10"/>
    <d v="2019-03-22T00:00:00"/>
    <x v="9"/>
    <x v="9"/>
    <x v="1"/>
    <s v="ADMINISTRACION DE SUCURSALES"/>
    <s v="NC ALIMENTACION DE EMPLEADOS NVA"/>
    <s v="TRANSACCIONES DEL DIA 03/22/2019SPYRAL - GESTION ADMINISTRATIVA"/>
    <n v="14.3"/>
    <n v="0"/>
    <s v="OBARRIO"/>
    <x v="2"/>
  </r>
  <r>
    <n v="10"/>
    <d v="2019-01-08T00:00:00"/>
    <x v="7"/>
    <x v="7"/>
    <x v="1"/>
    <s v="CAJA"/>
    <s v="ALIMENTACION DE EMPLEADOS CTA NUEVA"/>
    <s v="TRANSACCIONES DEL DIA 01/08/2019SPYRAL - GESTION ADMINISTRATIVA"/>
    <n v="16"/>
    <n v="0"/>
    <s v="OBARRIO"/>
    <x v="2"/>
  </r>
  <r>
    <n v="10"/>
    <d v="2019-01-15T00:00:00"/>
    <x v="7"/>
    <x v="7"/>
    <x v="1"/>
    <s v="CAJA"/>
    <s v="ALIMENTACION DE EMPLEADOS CTA NUEVA"/>
    <s v="TRANSACCIONES DEL DIA 01/15/2019SPYRAL - GESTION ADMINISTRATIVA"/>
    <n v="8"/>
    <n v="0"/>
    <s v="OBARRIO"/>
    <x v="2"/>
  </r>
  <r>
    <n v="10"/>
    <d v="2019-03-06T00:00:00"/>
    <x v="9"/>
    <x v="9"/>
    <x v="1"/>
    <s v="CAJA"/>
    <s v="ALIMENTACION DE EMPLEADOS CTA NUEVA"/>
    <s v="TRANSACCIONES DEL DIA 03/06/2019SPYRAL - GESTION ADMINISTRATIVA"/>
    <n v="16"/>
    <n v="0"/>
    <s v="OBARRIO"/>
    <x v="2"/>
  </r>
  <r>
    <n v="10"/>
    <d v="2019-03-11T00:00:00"/>
    <x v="9"/>
    <x v="9"/>
    <x v="1"/>
    <s v="CAJA"/>
    <s v="ALIMENTACION DE EMPLEADOS CTA NUEVA"/>
    <s v="TRANSACCIONES DEL DIA 03/11/2019SPYRAL - GESTION ADMINISTRATIVA"/>
    <n v="8"/>
    <n v="0"/>
    <s v="OBARRIO"/>
    <x v="2"/>
  </r>
  <r>
    <n v="10"/>
    <d v="2019-03-21T00:00:00"/>
    <x v="9"/>
    <x v="9"/>
    <x v="1"/>
    <s v="CAJA"/>
    <s v="ALIMENTACION DE EMPLEADOS CTA NUEVA"/>
    <s v="TRANSACCIONES DEL DIA 03/21/2019SPYRAL - GESTION ADMINISTRATIVA"/>
    <n v="8"/>
    <n v="0"/>
    <s v="OBARRIO"/>
    <x v="2"/>
  </r>
  <r>
    <n v="10"/>
    <d v="2019-04-24T00:00:00"/>
    <x v="10"/>
    <x v="10"/>
    <x v="1"/>
    <s v="CAJA"/>
    <s v="ALIMENTACION DE EMPLEADOS CTA NUEVA"/>
    <s v="TRANSACCIONES DEL DIA 04/24/2019SPYRAL - GESTION ADMINISTRATIVA"/>
    <n v="32"/>
    <n v="0"/>
    <s v="OBARRIO"/>
    <x v="2"/>
  </r>
  <r>
    <n v="10"/>
    <d v="2019-05-08T00:00:00"/>
    <x v="11"/>
    <x v="11"/>
    <x v="1"/>
    <s v="CAJA"/>
    <s v="ALIMENTACION DE EMPLEADOS CTA NUEVA"/>
    <s v="TRANSACCIONES DEL DIA 05/08/2019SPYRAL - GESTION ADMINISTRATIVA"/>
    <n v="24"/>
    <n v="0"/>
    <s v="OBARRIO"/>
    <x v="2"/>
  </r>
  <r>
    <n v="10"/>
    <d v="2019-07-11T00:00:00"/>
    <x v="6"/>
    <x v="6"/>
    <x v="1"/>
    <s v="CAJA"/>
    <s v="ALIMENTACION DE EMPLEADOS CTA NUEVA"/>
    <s v="TRANSACCIONES DEL DIA 07/11/2019SPYRAL - GESTION ADMINISTRATIVA"/>
    <n v="16"/>
    <n v="0"/>
    <s v="OBARRIO"/>
    <x v="2"/>
  </r>
  <r>
    <n v="10"/>
    <d v="2019-02-08T00:00:00"/>
    <x v="8"/>
    <x v="8"/>
    <x v="1"/>
    <s v="SERVICIOS PERSONALES"/>
    <s v="ALIMENTACION DE EMPLEADOS CTA NUEVA"/>
    <s v="TRANSACCIONES DEL DIA 02/08/2019SPYRAL - GESTION ADMINISTRATIVA"/>
    <n v="8"/>
    <n v="0"/>
    <s v="OBARRIO"/>
    <x v="2"/>
  </r>
  <r>
    <n v="10"/>
    <d v="2019-06-27T00:00:00"/>
    <x v="2"/>
    <x v="2"/>
    <x v="1"/>
    <s v="SERVICIOS PERSONALES"/>
    <s v="ALIMENTACION DE EMPLEADOS CTA NUEVA"/>
    <s v="TRANSACCIONES DEL DIA 06/27/2019SPYRAL - GESTION ADMINISTRATIVA"/>
    <n v="16"/>
    <n v="0"/>
    <s v="OBARRIO"/>
    <x v="2"/>
  </r>
  <r>
    <n v="13"/>
    <d v="2019-03-12T00:00:00"/>
    <x v="9"/>
    <x v="9"/>
    <x v="1"/>
    <s v="ADMINISTRACION DE SUCURSALES"/>
    <s v="ALIMENTACION DE EMPLEADOS CTA NUEVA"/>
    <s v="TRANSACCIONES DEL DIA 03/12/2019SPYRAL - GESTION ADMINISTRATIVA"/>
    <n v="8"/>
    <n v="0"/>
    <s v="HATO PINTADO"/>
    <x v="2"/>
  </r>
  <r>
    <n v="13"/>
    <d v="2019-03-29T00:00:00"/>
    <x v="9"/>
    <x v="9"/>
    <x v="1"/>
    <s v="ADMINISTRACION DE SUCURSALES"/>
    <s v="ALIMENTACION DE EMPLEADOS CTA NUEVA"/>
    <s v="TRANSACCIONES DEL DIA 03/29/2019SPYRAL - GESTION ADMINISTRATIVA"/>
    <n v="8"/>
    <n v="0"/>
    <s v="HATO PINTADO"/>
    <x v="2"/>
  </r>
  <r>
    <n v="13"/>
    <d v="2019-04-06T00:00:00"/>
    <x v="10"/>
    <x v="10"/>
    <x v="1"/>
    <s v="ADMINISTRACION DE SUCURSALES"/>
    <s v="ALIMENTACION DE EMPLEADOS CTA NUEVA"/>
    <s v="TRANSACCIONES DEL DIA 04/06/2019SPYRAL - GESTION ADMINISTRATIVA"/>
    <n v="16"/>
    <n v="0"/>
    <s v="HATO PINTADO"/>
    <x v="2"/>
  </r>
  <r>
    <n v="13"/>
    <d v="2019-07-30T00:00:00"/>
    <x v="6"/>
    <x v="6"/>
    <x v="1"/>
    <s v="ADMINISTRACION DE SUCURSALES"/>
    <s v="ALIMENTACION DE EMPLEADOS CTA NUEVA"/>
    <s v="TRANSACCIONES DEL DIA 07/30/2019SPYRAL - GESTION ADMINISTRATIVA"/>
    <n v="8"/>
    <n v="0"/>
    <s v="HATO PINTADO"/>
    <x v="2"/>
  </r>
  <r>
    <n v="13"/>
    <d v="2019-01-07T00:00:00"/>
    <x v="7"/>
    <x v="7"/>
    <x v="1"/>
    <s v="CAJA"/>
    <s v="ALIMENTACION DE EMPLEADOS CTA NUEVA"/>
    <s v="TRANSACCIONES DEL DIA 01/07/2019SPYRAL - GESTION ADMINISTRATIVA"/>
    <n v="16"/>
    <n v="0"/>
    <s v="HATO PINTADO"/>
    <x v="2"/>
  </r>
  <r>
    <n v="13"/>
    <d v="2019-01-11T00:00:00"/>
    <x v="7"/>
    <x v="7"/>
    <x v="1"/>
    <s v="CAJA"/>
    <s v="ALIMENTACION DE EMPLEADOS CTA NUEVA"/>
    <s v="TRANSACCIONES DEL DIA 01/11/2019SPYRAL - GESTION ADMINISTRATIVA"/>
    <n v="16"/>
    <n v="0"/>
    <s v="HATO PINTADO"/>
    <x v="2"/>
  </r>
  <r>
    <n v="13"/>
    <d v="2019-01-16T00:00:00"/>
    <x v="7"/>
    <x v="7"/>
    <x v="1"/>
    <s v="CAJA"/>
    <s v="ALIMENTACION DE EMPLEADOS CTA NUEVA"/>
    <s v="TRANSACCIONES DEL DIA 01/16/2019SPYRAL - GESTION ADMINISTRATIVA"/>
    <n v="56"/>
    <n v="0"/>
    <s v="HATO PINTADO"/>
    <x v="2"/>
  </r>
  <r>
    <n v="13"/>
    <d v="2019-01-21T00:00:00"/>
    <x v="7"/>
    <x v="7"/>
    <x v="1"/>
    <s v="CAJA"/>
    <s v="ALIMENTACION DE EMPLEADOS CTA NUEVA"/>
    <s v="TRANSACCIONES DEL DIA 01/21/2019SPYRAL - GESTION ADMINISTRATIVA"/>
    <n v="88"/>
    <n v="0"/>
    <s v="HATO PINTADO"/>
    <x v="2"/>
  </r>
  <r>
    <n v="13"/>
    <d v="2019-01-23T00:00:00"/>
    <x v="7"/>
    <x v="7"/>
    <x v="1"/>
    <s v="CAJA"/>
    <s v="ALIMENTACION DE EMPLEADOS CTA NUEVA"/>
    <s v="TRANSACCIONES DEL DIA 01/23/2019SPYRAL - GESTION ADMINISTRATIVA"/>
    <n v="48"/>
    <n v="0"/>
    <s v="HATO PINTADO"/>
    <x v="2"/>
  </r>
  <r>
    <n v="13"/>
    <d v="2019-01-31T00:00:00"/>
    <x v="7"/>
    <x v="7"/>
    <x v="1"/>
    <s v="CAJA"/>
    <s v="ALIMENTACION DE EMPLEADOS CTA NUEVA"/>
    <s v="TRANSACCIONES DEL DIA 01/31/2019SPYRAL - GESTION ADMINISTRATIVA"/>
    <n v="16"/>
    <n v="0"/>
    <s v="HATO PINTADO"/>
    <x v="2"/>
  </r>
  <r>
    <n v="13"/>
    <d v="2019-02-04T00:00:00"/>
    <x v="8"/>
    <x v="8"/>
    <x v="1"/>
    <s v="CAJA"/>
    <s v="ALIMENTACION DE EMPLEADOS CTA NUEVA"/>
    <s v="TRANSACCIONES DEL DIA 02/04/2019SPYRAL - GESTION ADMINISTRATIVA"/>
    <n v="80"/>
    <n v="0"/>
    <s v="HATO PINTADO"/>
    <x v="2"/>
  </r>
  <r>
    <n v="13"/>
    <d v="2019-02-08T00:00:00"/>
    <x v="8"/>
    <x v="8"/>
    <x v="1"/>
    <s v="CAJA"/>
    <s v="ALIMENTACION DE EMPLEADOS CTA NUEVA"/>
    <s v="TRANSACCIONES DEL DIA 02/08/2019SPYRAL - GESTION ADMINISTRATIVA"/>
    <n v="72"/>
    <n v="0"/>
    <s v="HATO PINTADO"/>
    <x v="2"/>
  </r>
  <r>
    <n v="13"/>
    <d v="2019-02-13T00:00:00"/>
    <x v="8"/>
    <x v="8"/>
    <x v="1"/>
    <s v="CAJA"/>
    <s v="ALIMENTACION DE EMPLEADOS CTA NUEVA"/>
    <s v="TRANSACCIONES DEL DIA 02/13/2019SPYRAL - GESTION ADMINISTRATIVA"/>
    <n v="40"/>
    <n v="0"/>
    <s v="HATO PINTADO"/>
    <x v="2"/>
  </r>
  <r>
    <n v="13"/>
    <d v="2019-02-15T00:00:00"/>
    <x v="8"/>
    <x v="8"/>
    <x v="1"/>
    <s v="CAJA"/>
    <s v="ALIMENTACION DE EMPLEADOS CTA NUEVA"/>
    <s v="TRANSACCIONES DEL DIA 02/15/2019SPYRAL - GESTION ADMINISTRATIVA"/>
    <n v="16"/>
    <n v="0"/>
    <s v="HATO PINTADO"/>
    <x v="2"/>
  </r>
  <r>
    <n v="13"/>
    <d v="2019-02-18T00:00:00"/>
    <x v="8"/>
    <x v="8"/>
    <x v="1"/>
    <s v="CAJA"/>
    <s v="ALIMENTACION DE EMPLEADOS CTA NUEVA"/>
    <s v="TRANSACCIONES DEL DIA 02/18/2019SPYRAL - GESTION ADMINISTRATIVA"/>
    <n v="40"/>
    <n v="0"/>
    <s v="HATO PINTADO"/>
    <x v="2"/>
  </r>
  <r>
    <n v="13"/>
    <d v="2019-02-20T00:00:00"/>
    <x v="8"/>
    <x v="8"/>
    <x v="1"/>
    <s v="CAJA"/>
    <s v="ALIMENTACION DE EMPLEADOS CTA NUEVA"/>
    <s v="TRANSACCIONES DEL DIA 02/20/2019SPYRAL - GESTION ADMINISTRATIVA"/>
    <n v="40"/>
    <n v="0"/>
    <s v="HATO PINTADO"/>
    <x v="2"/>
  </r>
  <r>
    <n v="13"/>
    <d v="2019-02-25T00:00:00"/>
    <x v="8"/>
    <x v="8"/>
    <x v="1"/>
    <s v="CAJA"/>
    <s v="ALIMENTACION DE EMPLEADOS CTA NUEVA"/>
    <s v="TRANSACCIONES DEL DIA 02/25/2019SPYRAL - GESTION ADMINISTRATIVA"/>
    <n v="16"/>
    <n v="0"/>
    <s v="HATO PINTADO"/>
    <x v="2"/>
  </r>
  <r>
    <n v="13"/>
    <d v="2019-03-06T00:00:00"/>
    <x v="9"/>
    <x v="9"/>
    <x v="1"/>
    <s v="CAJA"/>
    <s v="ALIMENTACION DE EMPLEADOS CTA NUEVA"/>
    <s v="TRANSACCIONES DEL DIA 03/06/2019SPYRAL - GESTION ADMINISTRATIVA"/>
    <n v="40"/>
    <n v="0"/>
    <s v="HATO PINTADO"/>
    <x v="2"/>
  </r>
  <r>
    <n v="13"/>
    <d v="2019-03-07T00:00:00"/>
    <x v="9"/>
    <x v="9"/>
    <x v="1"/>
    <s v="CAJA"/>
    <s v="ALIMENTACION DE EMPLEADOS CTA NUEVA"/>
    <s v="TRANSACCIONES DEL DIA 03/07/2019SPYRAL - GESTION ADMINISTRATIVA"/>
    <n v="80"/>
    <n v="0"/>
    <s v="HATO PINTADO"/>
    <x v="2"/>
  </r>
  <r>
    <n v="13"/>
    <d v="2019-03-12T00:00:00"/>
    <x v="9"/>
    <x v="9"/>
    <x v="1"/>
    <s v="CAJA"/>
    <s v="ALIMENTACION DE EMPLEADOS CTA NUEVA"/>
    <s v="TRANSACCIONES DEL DIA 03/12/2019SPYRAL - GESTION ADMINISTRATIVA"/>
    <n v="56"/>
    <n v="0"/>
    <s v="HATO PINTADO"/>
    <x v="2"/>
  </r>
  <r>
    <n v="13"/>
    <d v="2019-03-19T00:00:00"/>
    <x v="9"/>
    <x v="9"/>
    <x v="1"/>
    <s v="CAJA"/>
    <s v="ALIMENTACION DE EMPLEADOS CTA NUEVA"/>
    <s v="TRANSACCIONES DEL DIA 03/19/2019SPYRAL - GESTION ADMINISTRATIVA"/>
    <n v="96"/>
    <n v="0"/>
    <s v="HATO PINTADO"/>
    <x v="2"/>
  </r>
  <r>
    <n v="13"/>
    <d v="2019-03-23T00:00:00"/>
    <x v="9"/>
    <x v="9"/>
    <x v="1"/>
    <s v="CAJA"/>
    <s v="ALIMENTACION DE EMPLEADOS CTA NUEVA"/>
    <s v="TRANSACCIONES DEL DIA 03/23/2019SPYRAL - GESTION ADMINISTRATIVA"/>
    <n v="24"/>
    <n v="0"/>
    <s v="HATO PINTADO"/>
    <x v="2"/>
  </r>
  <r>
    <n v="13"/>
    <d v="2019-03-25T00:00:00"/>
    <x v="9"/>
    <x v="9"/>
    <x v="1"/>
    <s v="CAJA"/>
    <s v="ALIMENTACION DE EMPLEADOS CTA NUEVA"/>
    <s v="TRANSACCIONES DEL DIA 03/25/2019SPYRAL - GESTION ADMINISTRATIVA"/>
    <n v="40"/>
    <n v="0"/>
    <s v="HATO PINTADO"/>
    <x v="2"/>
  </r>
  <r>
    <n v="13"/>
    <d v="2019-03-27T00:00:00"/>
    <x v="9"/>
    <x v="9"/>
    <x v="1"/>
    <s v="CAJA"/>
    <s v="ALIMENTACION DE EMPLEADOS CTA NUEVA"/>
    <s v="TRANSACCIONES DEL DIA 03/27/2019SPYRAL - GESTION ADMINISTRATIVA"/>
    <n v="16"/>
    <n v="0"/>
    <s v="HATO PINTADO"/>
    <x v="2"/>
  </r>
  <r>
    <n v="13"/>
    <d v="2019-03-28T00:00:00"/>
    <x v="9"/>
    <x v="9"/>
    <x v="1"/>
    <s v="CAJA"/>
    <s v="ALIMENTACION DE EMPLEADOS CTA NUEVA"/>
    <s v="TRANSACCIONES DEL DIA 03/28/2019SPYRAL - GESTION ADMINISTRATIVA"/>
    <n v="16"/>
    <n v="0"/>
    <s v="HATO PINTADO"/>
    <x v="2"/>
  </r>
  <r>
    <n v="13"/>
    <d v="2019-04-03T00:00:00"/>
    <x v="10"/>
    <x v="10"/>
    <x v="1"/>
    <s v="CAJA"/>
    <s v="ALIMENTACION DE EMPLEADOS CTA NUEVA"/>
    <s v="TRANSACCIONES DEL DIA 04/03/2019SPYRAL - GESTION ADMINISTRATIVA"/>
    <n v="40"/>
    <n v="0"/>
    <s v="HATO PINTADO"/>
    <x v="2"/>
  </r>
  <r>
    <n v="13"/>
    <d v="2019-04-04T00:00:00"/>
    <x v="10"/>
    <x v="10"/>
    <x v="1"/>
    <s v="CAJA"/>
    <s v="ALIMENTACION DE EMPLEADOS CTA NUEVA"/>
    <s v="TRANSACCIONES DEL DIA 04/04/2019SPYRAL - GESTION ADMINISTRATIVA"/>
    <n v="8"/>
    <n v="0"/>
    <s v="HATO PINTADO"/>
    <x v="2"/>
  </r>
  <r>
    <n v="13"/>
    <d v="2019-04-06T00:00:00"/>
    <x v="10"/>
    <x v="10"/>
    <x v="1"/>
    <s v="CAJA"/>
    <s v="ALIMENTACION DE EMPLEADOS CTA NUEVA"/>
    <s v="TRANSACCIONES DEL DIA 04/06/2019SPYRAL - GESTION ADMINISTRATIVA"/>
    <n v="8"/>
    <n v="0"/>
    <s v="HATO PINTADO"/>
    <x v="2"/>
  </r>
  <r>
    <n v="13"/>
    <d v="2019-04-16T00:00:00"/>
    <x v="10"/>
    <x v="10"/>
    <x v="1"/>
    <s v="CAJA"/>
    <s v="ALIMENTACION DE EMPLEADOS CTA NUEVA"/>
    <s v="TRANSACCIONES DEL DIA 04/16/2019SPYRAL - GESTION ADMINISTRATIVA"/>
    <n v="16"/>
    <n v="0"/>
    <s v="HATO PINTADO"/>
    <x v="2"/>
  </r>
  <r>
    <n v="13"/>
    <d v="2019-04-17T00:00:00"/>
    <x v="10"/>
    <x v="10"/>
    <x v="1"/>
    <s v="CAJA"/>
    <s v="ALIMENTACION DE EMPLEADOS CTA NUEVA"/>
    <s v="TRANSACCIONES DEL DIA 04/17/2019SPYRAL - GESTION ADMINISTRATIVA"/>
    <n v="48"/>
    <n v="0"/>
    <s v="HATO PINTADO"/>
    <x v="2"/>
  </r>
  <r>
    <n v="13"/>
    <d v="2019-04-22T00:00:00"/>
    <x v="10"/>
    <x v="10"/>
    <x v="1"/>
    <s v="CAJA"/>
    <s v="ALIMENTACION DE EMPLEADOS CTA NUEVA"/>
    <s v="TRANSACCIONES DEL DIA 04/22/2019SPYRAL - GESTION ADMINISTRATIVA"/>
    <n v="16"/>
    <n v="0"/>
    <s v="HATO PINTADO"/>
    <x v="2"/>
  </r>
  <r>
    <n v="13"/>
    <d v="2019-04-24T00:00:00"/>
    <x v="10"/>
    <x v="10"/>
    <x v="1"/>
    <s v="CAJA"/>
    <s v="ALIMENTACION DE EMPLEADOS CTA NUEVA"/>
    <s v="TRANSACCIONES DEL DIA 04/24/2019SPYRAL - GESTION ADMINISTRATIVA"/>
    <n v="16"/>
    <n v="0"/>
    <s v="HATO PINTADO"/>
    <x v="2"/>
  </r>
  <r>
    <n v="13"/>
    <d v="2019-04-25T00:00:00"/>
    <x v="10"/>
    <x v="10"/>
    <x v="1"/>
    <s v="CAJA"/>
    <s v="ALIMENTACION DE EMPLEADOS CTA NUEVA"/>
    <s v="TRANSACCIONES DEL DIA 04/25/2019SPYRAL - GESTION ADMINISTRATIVA"/>
    <n v="48"/>
    <n v="0"/>
    <s v="HATO PINTADO"/>
    <x v="2"/>
  </r>
  <r>
    <n v="13"/>
    <d v="2019-05-04T00:00:00"/>
    <x v="11"/>
    <x v="11"/>
    <x v="1"/>
    <s v="CAJA"/>
    <s v="ALIMENTACION DE EMPLEADOS CTA NUEVA"/>
    <s v="TRANSACCIONES DEL DIA 05/04/2019SPYRAL - GESTION ADMINISTRATIVA"/>
    <n v="40"/>
    <n v="0"/>
    <s v="HATO PINTADO"/>
    <x v="2"/>
  </r>
  <r>
    <n v="13"/>
    <d v="2019-05-06T00:00:00"/>
    <x v="11"/>
    <x v="11"/>
    <x v="1"/>
    <s v="CAJA"/>
    <s v="ALIMENTACION DE EMPLEADOS CTA NUEVA"/>
    <s v="TRANSACCIONES DEL DIA 05/06/2019SPYRAL - GESTION ADMINISTRATIVA"/>
    <n v="88"/>
    <n v="0"/>
    <s v="HATO PINTADO"/>
    <x v="2"/>
  </r>
  <r>
    <n v="13"/>
    <d v="2019-05-07T00:00:00"/>
    <x v="11"/>
    <x v="11"/>
    <x v="1"/>
    <s v="CAJA"/>
    <s v="ALIMENTACION DE EMPLEADOS CTA NUEVA"/>
    <s v="TRANSACCIONES DEL DIA 05/07/2019SPYRAL - GESTION ADMINISTRATIVA"/>
    <n v="16"/>
    <n v="0"/>
    <s v="HATO PINTADO"/>
    <x v="2"/>
  </r>
  <r>
    <n v="13"/>
    <d v="2019-05-13T00:00:00"/>
    <x v="11"/>
    <x v="11"/>
    <x v="1"/>
    <s v="CAJA"/>
    <s v="ALIMENTACION DE EMPLEADOS CTA NUEVA"/>
    <s v="TRANSACCIONES DEL DIA 05/13/2019SPYRAL - GESTION ADMINISTRATIVA"/>
    <n v="48"/>
    <n v="0"/>
    <s v="HATO PINTADO"/>
    <x v="2"/>
  </r>
  <r>
    <n v="13"/>
    <d v="2019-05-15T00:00:00"/>
    <x v="11"/>
    <x v="11"/>
    <x v="1"/>
    <s v="CAJA"/>
    <s v="ALIMENTACION DE EMPLEADOS CTA NUEVA"/>
    <s v="TRANSACCIONES DEL DIA 05/15/2019SPYRAL - GESTION ADMINISTRATIVA"/>
    <n v="40"/>
    <n v="0"/>
    <s v="HATO PINTADO"/>
    <x v="2"/>
  </r>
  <r>
    <n v="13"/>
    <d v="2019-05-16T00:00:00"/>
    <x v="11"/>
    <x v="11"/>
    <x v="1"/>
    <s v="CAJA"/>
    <s v="ALIMENTACION DE EMPLEADOS CTA NUEVA"/>
    <s v="TRANSACCIONES DEL DIA 05/16/2019SPYRAL - GESTION ADMINISTRATIVA"/>
    <n v="24"/>
    <n v="0"/>
    <s v="HATO PINTADO"/>
    <x v="2"/>
  </r>
  <r>
    <n v="13"/>
    <d v="2019-05-18T00:00:00"/>
    <x v="11"/>
    <x v="11"/>
    <x v="1"/>
    <s v="CAJA"/>
    <s v="ALIMENTACION DE EMPLEADOS CTA NUEVA"/>
    <s v="TRANSACCIONES DEL DIA 05/18/2019SPYRAL - GESTION ADMINISTRATIVA"/>
    <n v="16"/>
    <n v="0"/>
    <s v="HATO PINTADO"/>
    <x v="2"/>
  </r>
  <r>
    <n v="13"/>
    <d v="2019-05-20T00:00:00"/>
    <x v="11"/>
    <x v="11"/>
    <x v="1"/>
    <s v="CAJA"/>
    <s v="ALIMENTACION DE EMPLEADOS CTA NUEVA"/>
    <s v="TRANSACCIONES DEL DIA 05/20/2019SPYRAL - GESTION ADMINISTRATIVA"/>
    <n v="56"/>
    <n v="0"/>
    <s v="HATO PINTADO"/>
    <x v="2"/>
  </r>
  <r>
    <n v="13"/>
    <d v="2019-05-21T00:00:00"/>
    <x v="11"/>
    <x v="11"/>
    <x v="1"/>
    <s v="CAJA"/>
    <s v="ALIMENTACION DE EMPLEADOS CTA NUEVA"/>
    <s v="TRANSACCIONES DEL DIA 05/21/2019SPYRAL - GESTION ADMINISTRATIVA"/>
    <n v="56"/>
    <n v="0"/>
    <s v="HATO PINTADO"/>
    <x v="2"/>
  </r>
  <r>
    <n v="13"/>
    <d v="2019-05-22T00:00:00"/>
    <x v="11"/>
    <x v="11"/>
    <x v="1"/>
    <s v="CAJA"/>
    <s v="ALIMENTACION DE EMPLEADOS CTA NUEVA"/>
    <s v="TRANSACCIONES DEL DIA 05/22/2019SPYRAL - GESTION ADMINISTRATIVA"/>
    <n v="8"/>
    <n v="0"/>
    <s v="HATO PINTADO"/>
    <x v="2"/>
  </r>
  <r>
    <n v="13"/>
    <d v="2019-05-27T00:00:00"/>
    <x v="11"/>
    <x v="11"/>
    <x v="1"/>
    <s v="CAJA"/>
    <s v="ALIMENTACION DE EMPLEADOS CTA NUEVA"/>
    <s v="TRANSACCIONES DEL DIA 05/27/2019SPYRAL - GESTION ADMINISTRATIVA"/>
    <n v="16"/>
    <n v="0"/>
    <s v="HATO PINTADO"/>
    <x v="2"/>
  </r>
  <r>
    <n v="13"/>
    <d v="2019-05-28T00:00:00"/>
    <x v="11"/>
    <x v="11"/>
    <x v="1"/>
    <s v="CAJA"/>
    <s v="ALIMENTACION DE EMPLEADOS CTA NUEVA"/>
    <s v="TRANSACCIONES DEL DIA 05/28/2019SPYRAL - GESTION ADMINISTRATIVA"/>
    <n v="16"/>
    <n v="0"/>
    <s v="HATO PINTADO"/>
    <x v="2"/>
  </r>
  <r>
    <n v="13"/>
    <d v="2019-05-30T00:00:00"/>
    <x v="11"/>
    <x v="11"/>
    <x v="1"/>
    <s v="CAJA"/>
    <s v="ALIMENTACION DE EMPLEADOS CTA NUEVA"/>
    <s v="TRANSACCIONES DEL DIA 05/30/2019SPYRAL - GESTION ADMINISTRATIVA"/>
    <n v="16"/>
    <n v="0"/>
    <s v="HATO PINTADO"/>
    <x v="2"/>
  </r>
  <r>
    <n v="13"/>
    <d v="2019-06-01T00:00:00"/>
    <x v="2"/>
    <x v="2"/>
    <x v="1"/>
    <s v="CAJA"/>
    <s v="ALIMENTACION DE EMPLEADOS CTA NUEVA"/>
    <s v="TRANSACCIONES DEL DIA 06/01/2019SPYRAL - GESTION ADMINISTRATIVA"/>
    <n v="16"/>
    <n v="0"/>
    <s v="HATO PINTADO"/>
    <x v="2"/>
  </r>
  <r>
    <n v="13"/>
    <d v="2019-06-03T00:00:00"/>
    <x v="2"/>
    <x v="2"/>
    <x v="1"/>
    <s v="CAJA"/>
    <s v="ALIMENTACION DE EMPLEADOS CTA NUEVA"/>
    <s v="TRANSACCIONES DEL DIA 06/03/2019SPYRAL - GESTION ADMINISTRATIVA"/>
    <n v="48"/>
    <n v="0"/>
    <s v="HATO PINTADO"/>
    <x v="2"/>
  </r>
  <r>
    <n v="13"/>
    <d v="2019-06-05T00:00:00"/>
    <x v="2"/>
    <x v="2"/>
    <x v="1"/>
    <s v="CAJA"/>
    <s v="ALIMENTACION DE EMPLEADOS CTA NUEVA"/>
    <s v="TRANSACCIONES DEL DIA 06/05/2019SPYRAL - GESTION ADMINISTRATIVA"/>
    <n v="24"/>
    <n v="0"/>
    <s v="HATO PINTADO"/>
    <x v="2"/>
  </r>
  <r>
    <n v="13"/>
    <d v="2019-06-06T00:00:00"/>
    <x v="2"/>
    <x v="2"/>
    <x v="1"/>
    <s v="CAJA"/>
    <s v="CORRIGE RECHAZO 05/JUNIO/2019"/>
    <s v="CORRECCION DE RECHAZOS EN LA INTERFAZ CONTABLE"/>
    <n v="24"/>
    <n v="0"/>
    <s v="HATO PINTADO"/>
    <x v="2"/>
  </r>
  <r>
    <n v="13"/>
    <d v="2019-06-06T00:00:00"/>
    <x v="2"/>
    <x v="2"/>
    <x v="1"/>
    <s v="CAJA"/>
    <s v="ALIMENTACION DE EMPLEADOS CTA NUEVA"/>
    <s v="TRANSACCIONES DEL DIA 06/06/2019SPYRAL - GESTION ADMINISTRATIVA"/>
    <n v="8"/>
    <n v="0"/>
    <s v="HATO PINTADO"/>
    <x v="2"/>
  </r>
  <r>
    <n v="13"/>
    <d v="2019-06-07T00:00:00"/>
    <x v="2"/>
    <x v="2"/>
    <x v="1"/>
    <s v="CAJA"/>
    <s v="ALIMENTACION DE EMPLEADOS CTA NUEVA"/>
    <s v="TRANSACCIONES DEL DIA 06/07/2019SPYRAL - GESTION ADMINISTRATIVA"/>
    <n v="8"/>
    <n v="0"/>
    <s v="HATO PINTADO"/>
    <x v="2"/>
  </r>
  <r>
    <n v="13"/>
    <d v="2019-06-08T00:00:00"/>
    <x v="2"/>
    <x v="2"/>
    <x v="1"/>
    <s v="CAJA"/>
    <s v="NC ALIMENTACION DE EMPLEADOS NVA"/>
    <s v="TRANSACCIONES DEL DIA 06/08/2019SPYRAL - GESTION ADMINISTRATIVA"/>
    <n v="24"/>
    <n v="0"/>
    <s v="HATO PINTADO"/>
    <x v="2"/>
  </r>
  <r>
    <n v="13"/>
    <d v="2019-06-10T00:00:00"/>
    <x v="2"/>
    <x v="2"/>
    <x v="1"/>
    <s v="CAJA"/>
    <s v="CORRECCION DE RECHAZO REG. 08/06/2019"/>
    <s v="REGISTRO DE ENTRADA DE ADMINISTRACION"/>
    <n v="0"/>
    <n v="24"/>
    <s v="HATO PINTADO"/>
    <x v="2"/>
  </r>
  <r>
    <n v="13"/>
    <d v="2019-06-13T00:00:00"/>
    <x v="2"/>
    <x v="2"/>
    <x v="1"/>
    <s v="CAJA"/>
    <s v="ALIMENTACION DE EMPLEADOS CTA NUEVA"/>
    <s v="TRANSACCIONES DEL DIA 06/13/2019SPYRAL - GESTION ADMINISTRATIVA"/>
    <n v="16"/>
    <n v="0"/>
    <s v="HATO PINTADO"/>
    <x v="2"/>
  </r>
  <r>
    <n v="13"/>
    <d v="2019-06-18T00:00:00"/>
    <x v="2"/>
    <x v="2"/>
    <x v="1"/>
    <s v="CAJA"/>
    <s v="ALIMENTACION DE EMPLEADOS CTA NUEVA"/>
    <s v="TRANSACCIONES DEL DIA 06/18/2019SPYRAL - GESTION ADMINISTRATIVA"/>
    <n v="16"/>
    <n v="0"/>
    <s v="HATO PINTADO"/>
    <x v="2"/>
  </r>
  <r>
    <n v="13"/>
    <d v="2019-06-21T00:00:00"/>
    <x v="2"/>
    <x v="2"/>
    <x v="1"/>
    <s v="CAJA"/>
    <s v="ALIMENTACION DE EMPLEADOS CTA NUEVA"/>
    <s v="TRANSACCIONES DEL DIA 06/21/2019SPYRAL - GESTION ADMINISTRATIVA"/>
    <n v="64"/>
    <n v="0"/>
    <s v="HATO PINTADO"/>
    <x v="2"/>
  </r>
  <r>
    <n v="13"/>
    <d v="2019-06-27T00:00:00"/>
    <x v="2"/>
    <x v="2"/>
    <x v="1"/>
    <s v="CAJA"/>
    <s v="ALIMENTACION DE EMPLEADOS CTA NUEVA"/>
    <s v="TRANSACCIONES DEL DIA 06/27/2019SPYRAL - GESTION ADMINISTRATIVA"/>
    <n v="8"/>
    <n v="0"/>
    <s v="HATO PINTADO"/>
    <x v="2"/>
  </r>
  <r>
    <n v="13"/>
    <d v="2019-07-03T00:00:00"/>
    <x v="6"/>
    <x v="6"/>
    <x v="1"/>
    <s v="CAJA"/>
    <s v="ALIMENTACION DE EMPLEADOS CTA NUEVA"/>
    <s v="TRANSACCIONES DEL DIA 07/03/2019SPYRAL - GESTION ADMINISTRATIVA"/>
    <n v="56"/>
    <n v="0"/>
    <s v="HATO PINTADO"/>
    <x v="2"/>
  </r>
  <r>
    <n v="13"/>
    <d v="2019-07-08T00:00:00"/>
    <x v="6"/>
    <x v="6"/>
    <x v="1"/>
    <s v="CAJA"/>
    <s v="ALIMENTACION DE EMPLEADOS CTA NUEVA"/>
    <s v="TRANSACCIONES DEL DIA 07/08/2019SPYRAL - GESTION ADMINISTRATIVA"/>
    <n v="40"/>
    <n v="0"/>
    <s v="HATO PINTADO"/>
    <x v="2"/>
  </r>
  <r>
    <n v="13"/>
    <d v="2019-07-10T00:00:00"/>
    <x v="6"/>
    <x v="6"/>
    <x v="1"/>
    <s v="CAJA"/>
    <s v="ALIMENTACION DE EMPLEADOS CTA NUEVA"/>
    <s v="TRANSACCIONES DEL DIA 07/10/2019SPYRAL - GESTION ADMINISTRATIVA"/>
    <n v="16"/>
    <n v="0"/>
    <s v="HATO PINTADO"/>
    <x v="2"/>
  </r>
  <r>
    <n v="13"/>
    <d v="2019-07-11T00:00:00"/>
    <x v="6"/>
    <x v="6"/>
    <x v="1"/>
    <s v="CAJA"/>
    <s v="ALIMENTACION DE EMPLEADOS CTA NUEVA"/>
    <s v="TRANSACCIONES DEL DIA 07/11/2019SPYRAL - GESTION ADMINISTRATIVA"/>
    <n v="16"/>
    <n v="0"/>
    <s v="HATO PINTADO"/>
    <x v="2"/>
  </r>
  <r>
    <n v="13"/>
    <d v="2019-07-15T00:00:00"/>
    <x v="6"/>
    <x v="6"/>
    <x v="1"/>
    <s v="CAJA"/>
    <s v="ALIMENTACION DE EMPLEADOS CTA NUEVA"/>
    <s v="TRANSACCIONES DEL DIA 07/15/2019SPYRAL - GESTION ADMINISTRATIVA"/>
    <n v="24"/>
    <n v="0"/>
    <s v="HATO PINTADO"/>
    <x v="2"/>
  </r>
  <r>
    <n v="13"/>
    <d v="2019-07-18T00:00:00"/>
    <x v="6"/>
    <x v="6"/>
    <x v="1"/>
    <s v="CAJA"/>
    <s v="ALIMENTACION DE EMPLEADOS CTA NUEVA"/>
    <s v="TRANSACCIONES DEL DIA 07/18/2019SPYRAL - GESTION ADMINISTRATIVA"/>
    <n v="56"/>
    <n v="0"/>
    <s v="HATO PINTADO"/>
    <x v="2"/>
  </r>
  <r>
    <n v="13"/>
    <d v="2019-07-19T00:00:00"/>
    <x v="6"/>
    <x v="6"/>
    <x v="1"/>
    <s v="CAJA"/>
    <s v="ALIMENTACION DE EMPLEADOS CTA NUEVA"/>
    <s v="TRANSACCIONES DEL DIA 07/19/2019SPYRAL - GESTION ADMINISTRATIVA"/>
    <n v="32"/>
    <n v="0"/>
    <s v="HATO PINTADO"/>
    <x v="2"/>
  </r>
  <r>
    <n v="13"/>
    <d v="2019-07-23T00:00:00"/>
    <x v="6"/>
    <x v="6"/>
    <x v="1"/>
    <s v="CAJA"/>
    <s v="ALIMENTACION DE EMPLEADOS CTA NUEVA"/>
    <s v="TRANSACCIONES DEL DIA 07/23/2019SPYRAL - GESTION ADMINISTRATIVA"/>
    <n v="24"/>
    <n v="0"/>
    <s v="HATO PINTADO"/>
    <x v="2"/>
  </r>
  <r>
    <n v="13"/>
    <d v="2019-07-29T00:00:00"/>
    <x v="6"/>
    <x v="6"/>
    <x v="1"/>
    <s v="CAJA"/>
    <s v="ALIMENTACION DE EMPLEADOS CTA NUEVA"/>
    <s v="TRANSACCIONES DEL DIA 07/29/2019SPYRAL - GESTION ADMINISTRATIVA"/>
    <n v="8"/>
    <n v="0"/>
    <s v="HATO PINTADO"/>
    <x v="2"/>
  </r>
  <r>
    <n v="13"/>
    <d v="2019-07-30T00:00:00"/>
    <x v="6"/>
    <x v="6"/>
    <x v="1"/>
    <s v="CAJA"/>
    <s v="ALIMENTACION DE EMPLEADOS CTA NUEVA"/>
    <s v="TRANSACCIONES DEL DIA 07/30/2019SPYRAL - GESTION ADMINISTRATIVA"/>
    <n v="32"/>
    <n v="0"/>
    <s v="HATO PINTADO"/>
    <x v="2"/>
  </r>
  <r>
    <n v="13"/>
    <d v="2019-01-03T00:00:00"/>
    <x v="7"/>
    <x v="7"/>
    <x v="1"/>
    <s v="SERVICIOS PERSONALES"/>
    <s v="ALIMENTACION DE EMPLEADOS CTA NUEVA"/>
    <s v="TRANSACCIONES DEL DIA 01/03/2019SPYRAL - GESTION ADMINISTRATIVA"/>
    <n v="8"/>
    <n v="0"/>
    <s v="HATO PINTADO"/>
    <x v="2"/>
  </r>
  <r>
    <n v="13"/>
    <d v="2019-01-04T00:00:00"/>
    <x v="7"/>
    <x v="7"/>
    <x v="1"/>
    <s v="SERVICIOS PERSONALES"/>
    <s v="ALIMENTACION DE EMPLEADOS CTA NUEVA"/>
    <s v="TRANSACCIONES DEL DIA 01/04/2019SPYRAL - GESTION ADMINISTRATIVA"/>
    <n v="8"/>
    <n v="0"/>
    <s v="HATO PINTADO"/>
    <x v="2"/>
  </r>
  <r>
    <n v="13"/>
    <d v="2019-01-21T00:00:00"/>
    <x v="7"/>
    <x v="7"/>
    <x v="1"/>
    <s v="SERVICIOS PERSONALES"/>
    <s v="ALIMENTACION DE EMPLEADOS CTA NUEVA"/>
    <s v="TRANSACCIONES DEL DIA 01/21/2019SPYRAL - GESTION ADMINISTRATIVA"/>
    <n v="8"/>
    <n v="0"/>
    <s v="HATO PINTADO"/>
    <x v="2"/>
  </r>
  <r>
    <n v="13"/>
    <d v="2019-01-31T00:00:00"/>
    <x v="7"/>
    <x v="7"/>
    <x v="1"/>
    <s v="SERVICIOS PERSONALES"/>
    <s v="ALIMENTACION DE EMPLEADOS CTA NUEVA"/>
    <s v="TRANSACCIONES DEL DIA 01/31/2019SPYRAL - GESTION ADMINISTRATIVA"/>
    <n v="8"/>
    <n v="0"/>
    <s v="HATO PINTADO"/>
    <x v="2"/>
  </r>
  <r>
    <n v="13"/>
    <d v="2019-02-18T00:00:00"/>
    <x v="8"/>
    <x v="8"/>
    <x v="1"/>
    <s v="SERVICIOS PERSONALES"/>
    <s v="ALIMENTACION DE EMPLEADOS CTA NUEVA"/>
    <s v="TRANSACCIONES DEL DIA 02/18/2019SPYRAL - GESTION ADMINISTRATIVA"/>
    <n v="8"/>
    <n v="0"/>
    <s v="HATO PINTADO"/>
    <x v="2"/>
  </r>
  <r>
    <n v="13"/>
    <d v="2019-02-19T00:00:00"/>
    <x v="8"/>
    <x v="8"/>
    <x v="1"/>
    <s v="SERVICIOS PERSONALES"/>
    <s v="ALIMENTACION DE EMPLEADOS CTA NUEVA"/>
    <s v="TRANSACCIONES DEL DIA 02/19/2019SPYRAL - GESTION ADMINISTRATIVA"/>
    <n v="8"/>
    <n v="0"/>
    <s v="HATO PINTADO"/>
    <x v="2"/>
  </r>
  <r>
    <n v="13"/>
    <d v="2019-03-19T00:00:00"/>
    <x v="9"/>
    <x v="9"/>
    <x v="1"/>
    <s v="SERVICIOS PERSONALES"/>
    <s v="ALIMENTACION DE EMPLEADOS CTA NUEVA"/>
    <s v="TRANSACCIONES DEL DIA 03/19/2019SPYRAL - GESTION ADMINISTRATIVA"/>
    <n v="8"/>
    <n v="0"/>
    <s v="HATO PINTADO"/>
    <x v="2"/>
  </r>
  <r>
    <n v="13"/>
    <d v="2019-03-29T00:00:00"/>
    <x v="9"/>
    <x v="9"/>
    <x v="1"/>
    <s v="SERVICIOS PERSONALES"/>
    <s v="ALIMENTACION DE EMPLEADOS CTA NUEVA"/>
    <s v="TRANSACCIONES DEL DIA 03/29/2019SPYRAL - GESTION ADMINISTRATIVA"/>
    <n v="8"/>
    <n v="0"/>
    <s v="HATO PINTADO"/>
    <x v="2"/>
  </r>
  <r>
    <n v="13"/>
    <d v="2019-04-17T00:00:00"/>
    <x v="10"/>
    <x v="10"/>
    <x v="1"/>
    <s v="SERVICIOS PERSONALES"/>
    <s v="ALIMENTACION DE EMPLEADOS CTA NUEVA"/>
    <s v="TRANSACCIONES DEL DIA 04/17/2019SPYRAL - GESTION ADMINISTRATIVA"/>
    <n v="8"/>
    <n v="0"/>
    <s v="HATO PINTADO"/>
    <x v="2"/>
  </r>
  <r>
    <n v="13"/>
    <d v="2019-06-03T00:00:00"/>
    <x v="2"/>
    <x v="2"/>
    <x v="1"/>
    <s v="SERVICIOS PERSONALES"/>
    <s v="ALIMENTACION DE EMPLEADOS CTA NUEVA"/>
    <s v="TRANSACCIONES DEL DIA 06/03/2019SPYRAL - GESTION ADMINISTRATIVA"/>
    <n v="8"/>
    <n v="0"/>
    <s v="HATO PINTADO"/>
    <x v="2"/>
  </r>
  <r>
    <n v="13"/>
    <d v="2019-06-27T00:00:00"/>
    <x v="2"/>
    <x v="2"/>
    <x v="1"/>
    <s v="SERVICIOS PERSONALES"/>
    <s v="ALIMENTACION DE EMPLEADOS CTA NUEVA"/>
    <s v="TRANSACCIONES DEL DIA 06/27/2019SPYRAL - GESTION ADMINISTRATIVA"/>
    <n v="8"/>
    <n v="0"/>
    <s v="HATO PINTADO"/>
    <x v="2"/>
  </r>
  <r>
    <n v="13"/>
    <d v="2019-07-08T00:00:00"/>
    <x v="6"/>
    <x v="6"/>
    <x v="1"/>
    <s v="SERVICIOS PERSONALES"/>
    <s v="ALIMENTACION DE EMPLEADOS CTA NUEVA"/>
    <s v="TRANSACCIONES DEL DIA 07/08/2019SPYRAL - GESTION ADMINISTRATIVA"/>
    <n v="8"/>
    <n v="0"/>
    <s v="HATO PINTADO"/>
    <x v="2"/>
  </r>
  <r>
    <n v="15"/>
    <d v="2019-04-03T00:00:00"/>
    <x v="10"/>
    <x v="10"/>
    <x v="1"/>
    <s v="ADMINISTRACION DE SUCURSALES"/>
    <s v="NC ALIMENTACION DE EMPLEADOS NVA"/>
    <s v="TRANSACCIONES DEL DIA 04/03/2019SPYRAL - GESTION ADMINISTRATIVA"/>
    <n v="30.95"/>
    <n v="0"/>
    <s v="LA CHORRERA"/>
    <x v="2"/>
  </r>
  <r>
    <n v="15"/>
    <d v="2019-04-29T00:00:00"/>
    <x v="10"/>
    <x v="10"/>
    <x v="1"/>
    <s v="ADMINISTRACION DE SUCURSALES"/>
    <s v="NC ALIMENTACION DE EMPLEADOS NVA"/>
    <s v="TRANSACCIONES DEL DIA 04/29/2019SPYRAL - GESTION ADMINISTRATIVA"/>
    <n v="32.799999999999997"/>
    <n v="0"/>
    <s v="LA CHORRERA"/>
    <x v="2"/>
  </r>
  <r>
    <n v="15"/>
    <d v="2019-05-24T00:00:00"/>
    <x v="11"/>
    <x v="11"/>
    <x v="1"/>
    <s v="ADMINISTRACION DE SUCURSALES"/>
    <s v="NC ALIMENTACION DE EMPLEADOS NVA"/>
    <s v="TRANSACCIONES DEL DIA 05/24/2019SPYRAL - GESTION ADMINISTRATIVA"/>
    <n v="23.99"/>
    <n v="0"/>
    <s v="LA CHORRERA"/>
    <x v="2"/>
  </r>
  <r>
    <n v="15"/>
    <d v="2019-06-03T00:00:00"/>
    <x v="2"/>
    <x v="2"/>
    <x v="1"/>
    <s v="ADMINISTRACION DE SUCURSALES"/>
    <s v="NC ALIMENTACION DE EMPLEADOS NVA"/>
    <s v="TRANSACCIONES DEL DIA 06/03/2019SPYRAL - GESTION ADMINISTRATIVA"/>
    <n v="23.99"/>
    <n v="0"/>
    <s v="LA CHORRERA"/>
    <x v="2"/>
  </r>
  <r>
    <n v="16"/>
    <d v="2019-01-16T00:00:00"/>
    <x v="7"/>
    <x v="7"/>
    <x v="1"/>
    <s v="CAJA"/>
    <s v="ALIMENTACION DE EMPLEADOS CTA NUEVA"/>
    <s v="TRANSACCIONES DEL DIA 01/16/2019SPYRAL - GESTION ADMINISTRATIVA"/>
    <n v="8"/>
    <n v="0"/>
    <s v="AVENIDA CENTRAL"/>
    <x v="2"/>
  </r>
  <r>
    <n v="18"/>
    <d v="2019-04-03T00:00:00"/>
    <x v="10"/>
    <x v="10"/>
    <x v="1"/>
    <s v="ADMINISTRACION DE SUCURSALES"/>
    <s v="NC ALIMENTACION DE EMPLEADOS NVA"/>
    <s v="TRANSACCIONES DEL DIA 04/03/2019SPYRAL - GESTION ADMINISTRATIVA"/>
    <n v="149.80000000000001"/>
    <n v="0"/>
    <s v="VILLA LUCRE"/>
    <x v="2"/>
  </r>
  <r>
    <n v="18"/>
    <d v="2019-05-24T00:00:00"/>
    <x v="11"/>
    <x v="11"/>
    <x v="1"/>
    <s v="ADMINISTRACION DE SUCURSALES"/>
    <s v="NC ALIMENTACION DE EMPLEADOS NVA"/>
    <s v="TRANSACCIONES DEL DIA 05/24/2019SPYRAL - GESTION ADMINISTRATIVA"/>
    <n v="148"/>
    <n v="0"/>
    <s v="VILLA LUCRE"/>
    <x v="2"/>
  </r>
  <r>
    <n v="18"/>
    <d v="2019-07-09T00:00:00"/>
    <x v="6"/>
    <x v="6"/>
    <x v="1"/>
    <s v="ADMINISTRACION DE SUCURSALES"/>
    <s v="NC ALIMENTACION DE EMPLEADOS NVA"/>
    <s v="TRANSACCIONES DEL DIA 07/09/2019SPYRAL - GESTION ADMINISTRATIVA"/>
    <n v="0"/>
    <n v="297.8"/>
    <s v="VILLA LUCRE"/>
    <x v="2"/>
  </r>
  <r>
    <n v="18"/>
    <d v="2019-07-26T00:00:00"/>
    <x v="6"/>
    <x v="6"/>
    <x v="1"/>
    <s v="ADMINISTRACION DE SUCURSALES"/>
    <s v="NC ALIMENTACION DE EMPLEADOS NVA"/>
    <s v="TRANSACCIONES DEL DIA 07/26/2019SPYRAL - GESTION ADMINISTRATIVA"/>
    <n v="116"/>
    <n v="0"/>
    <s v="VILLA LUCRE"/>
    <x v="2"/>
  </r>
  <r>
    <n v="18"/>
    <d v="2019-01-02T00:00:00"/>
    <x v="7"/>
    <x v="7"/>
    <x v="1"/>
    <s v="CAJA"/>
    <s v="ALIMENTACION DE EMPLEADOS CTA NUEVA"/>
    <s v="TRANSACCIONES DEL DIA 01/02/2019SPYRAL - GESTION ADMINISTRATIVA"/>
    <n v="32"/>
    <n v="0"/>
    <s v="VILLA LUCRE"/>
    <x v="2"/>
  </r>
  <r>
    <n v="18"/>
    <d v="2019-01-21T00:00:00"/>
    <x v="7"/>
    <x v="7"/>
    <x v="1"/>
    <s v="CAJA"/>
    <s v="ALIMENTACION DE EMPLEADOS CTA NUEVA"/>
    <s v="TRANSACCIONES DEL DIA 01/21/2019SPYRAL - GESTION ADMINISTRATIVA"/>
    <n v="32"/>
    <n v="0"/>
    <s v="VILLA LUCRE"/>
    <x v="2"/>
  </r>
  <r>
    <n v="18"/>
    <d v="2019-02-04T00:00:00"/>
    <x v="8"/>
    <x v="8"/>
    <x v="1"/>
    <s v="CAJA"/>
    <s v="ALIMENTACION DE EMPLEADOS CTA NUEVA"/>
    <s v="TRANSACCIONES DEL DIA 02/04/2019SPYRAL - GESTION ADMINISTRATIVA"/>
    <n v="32"/>
    <n v="0"/>
    <s v="VILLA LUCRE"/>
    <x v="2"/>
  </r>
  <r>
    <n v="18"/>
    <d v="2019-02-11T00:00:00"/>
    <x v="8"/>
    <x v="8"/>
    <x v="1"/>
    <s v="CAJA"/>
    <s v="ALIMENTACION DE EMPLEADOS CTA NUEVA"/>
    <s v="TRANSACCIONES DEL DIA 02/11/2019SPYRAL - GESTION ADMINISTRATIVA"/>
    <n v="8"/>
    <n v="0"/>
    <s v="VILLA LUCRE"/>
    <x v="2"/>
  </r>
  <r>
    <n v="18"/>
    <d v="2019-02-19T00:00:00"/>
    <x v="8"/>
    <x v="8"/>
    <x v="1"/>
    <s v="CAJA"/>
    <s v="ALIMENTACION DE EMPLEADOS CTA NUEVA"/>
    <s v="TRANSACCIONES DEL DIA 02/19/2019SPYRAL - GESTION ADMINISTRATIVA"/>
    <n v="32"/>
    <n v="0"/>
    <s v="VILLA LUCRE"/>
    <x v="2"/>
  </r>
  <r>
    <n v="18"/>
    <d v="2019-02-21T00:00:00"/>
    <x v="8"/>
    <x v="8"/>
    <x v="1"/>
    <s v="CAJA"/>
    <s v="ALIMENTACION DE EMPLEADOS CTA NUEVA"/>
    <s v="TRANSACCIONES DEL DIA 02/21/2019SPYRAL - GESTION ADMINISTRATIVA"/>
    <n v="8"/>
    <n v="0"/>
    <s v="VILLA LUCRE"/>
    <x v="2"/>
  </r>
  <r>
    <n v="18"/>
    <d v="2019-03-06T00:00:00"/>
    <x v="9"/>
    <x v="9"/>
    <x v="1"/>
    <s v="CAJA"/>
    <s v="ALIMENTACION DE EMPLEADOS CTA NUEVA"/>
    <s v="TRANSACCIONES DEL DIA 03/06/2019SPYRAL - GESTION ADMINISTRATIVA"/>
    <n v="48"/>
    <n v="0"/>
    <s v="VILLA LUCRE"/>
    <x v="2"/>
  </r>
  <r>
    <n v="18"/>
    <d v="2019-03-19T00:00:00"/>
    <x v="9"/>
    <x v="9"/>
    <x v="1"/>
    <s v="CAJA"/>
    <s v="ALIMENTACION DE EMPLEADOS CTA NUEVA"/>
    <s v="TRANSACCIONES DEL DIA 03/19/2019SPYRAL - GESTION ADMINISTRATIVA"/>
    <n v="32"/>
    <n v="0"/>
    <s v="VILLA LUCRE"/>
    <x v="2"/>
  </r>
  <r>
    <n v="18"/>
    <d v="2019-03-26T00:00:00"/>
    <x v="9"/>
    <x v="9"/>
    <x v="1"/>
    <s v="CAJA"/>
    <s v="ALIMENTACION DE EMPLEADOS CTA NUEVA"/>
    <s v="TRANSACCIONES DEL DIA 03/26/2019SPYRAL - GESTION ADMINISTRATIVA"/>
    <n v="8"/>
    <n v="0"/>
    <s v="VILLA LUCRE"/>
    <x v="2"/>
  </r>
  <r>
    <n v="18"/>
    <d v="2019-04-02T00:00:00"/>
    <x v="10"/>
    <x v="10"/>
    <x v="1"/>
    <s v="CAJA"/>
    <s v="ALIMENTACION DE EMPLEADOS CTA NUEVA"/>
    <s v="TRANSACCIONES DEL DIA 04/02/2019SPYRAL - GESTION ADMINISTRATIVA"/>
    <n v="24"/>
    <n v="0"/>
    <s v="VILLA LUCRE"/>
    <x v="2"/>
  </r>
  <r>
    <n v="18"/>
    <d v="2019-04-16T00:00:00"/>
    <x v="10"/>
    <x v="10"/>
    <x v="1"/>
    <s v="CAJA"/>
    <s v="ALIMENTACION DE EMPLEADOS CTA NUEVA"/>
    <s v="TRANSACCIONES DEL DIA 04/16/2019SPYRAL - GESTION ADMINISTRATIVA"/>
    <n v="56"/>
    <n v="0"/>
    <s v="VILLA LUCRE"/>
    <x v="2"/>
  </r>
  <r>
    <n v="18"/>
    <d v="2019-05-04T00:00:00"/>
    <x v="11"/>
    <x v="11"/>
    <x v="1"/>
    <s v="CAJA"/>
    <s v="ALIMENTACION DE EMPLEADOS CTA NUEVA"/>
    <s v="TRANSACCIONES DEL DIA 05/04/2019SPYRAL - GESTION ADMINISTRATIVA"/>
    <n v="80"/>
    <n v="0"/>
    <s v="VILLA LUCRE"/>
    <x v="2"/>
  </r>
  <r>
    <n v="18"/>
    <d v="2019-05-07T00:00:00"/>
    <x v="11"/>
    <x v="11"/>
    <x v="1"/>
    <s v="CAJA"/>
    <s v="ALIMENTACION DE EMPLEADOS CTA NUEVA"/>
    <s v="TRANSACCIONES DEL DIA 05/07/2019SPYRAL - GESTION ADMINISTRATIVA"/>
    <n v="8"/>
    <n v="0"/>
    <s v="VILLA LUCRE"/>
    <x v="2"/>
  </r>
  <r>
    <n v="18"/>
    <d v="2019-05-08T00:00:00"/>
    <x v="11"/>
    <x v="11"/>
    <x v="1"/>
    <s v="CAJA"/>
    <s v="ALIMENTACION DE EMPLEADOS CTA NUEVA"/>
    <s v="TRANSACCIONES DEL DIA 05/08/2019SPYRAL - GESTION ADMINISTRATIVA"/>
    <n v="8"/>
    <n v="0"/>
    <s v="VILLA LUCRE"/>
    <x v="2"/>
  </r>
  <r>
    <n v="18"/>
    <d v="2019-05-18T00:00:00"/>
    <x v="11"/>
    <x v="11"/>
    <x v="1"/>
    <s v="CAJA"/>
    <s v="ALIMENTACION DE EMPLEADOS CTA NUEVA"/>
    <s v="TRANSACCIONES DEL DIA 05/18/2019SPYRAL - GESTION ADMINISTRATIVA"/>
    <n v="64"/>
    <n v="0"/>
    <s v="VILLA LUCRE"/>
    <x v="2"/>
  </r>
  <r>
    <n v="18"/>
    <d v="2019-05-28T00:00:00"/>
    <x v="11"/>
    <x v="11"/>
    <x v="1"/>
    <s v="CAJA"/>
    <s v="ALIMENTACION DE EMPLEADOS CTA NUEVA"/>
    <s v="TRANSACCIONES DEL DIA 05/28/2019SPYRAL - GESTION ADMINISTRATIVA"/>
    <n v="8"/>
    <n v="0"/>
    <s v="VILLA LUCRE"/>
    <x v="2"/>
  </r>
  <r>
    <n v="18"/>
    <d v="2019-06-04T00:00:00"/>
    <x v="2"/>
    <x v="2"/>
    <x v="1"/>
    <s v="CAJA"/>
    <s v="ALIMENTACION DE EMPLEADOS CTA NUEVA"/>
    <s v="TRANSACCIONES DEL DIA 06/04/2019SPYRAL - GESTION ADMINISTRATIVA"/>
    <n v="72"/>
    <n v="0"/>
    <s v="VILLA LUCRE"/>
    <x v="2"/>
  </r>
  <r>
    <n v="18"/>
    <d v="2019-06-08T00:00:00"/>
    <x v="2"/>
    <x v="2"/>
    <x v="1"/>
    <s v="CAJA"/>
    <s v="ALIMENTACION DE EMPLEADOS CTA NUEVA"/>
    <s v="TRANSACCIONES DEL DIA 06/08/2019SPYRAL - GESTION ADMINISTRATIVA"/>
    <n v="8"/>
    <n v="0"/>
    <s v="VILLA LUCRE"/>
    <x v="2"/>
  </r>
  <r>
    <n v="18"/>
    <d v="2019-06-18T00:00:00"/>
    <x v="2"/>
    <x v="2"/>
    <x v="1"/>
    <s v="CAJA"/>
    <s v="ALIMENTACION DE EMPLEADOS CTA NUEVA"/>
    <s v="TRANSACCIONES DEL DIA 06/18/2019SPYRAL - GESTION ADMINISTRATIVA"/>
    <n v="32"/>
    <n v="0"/>
    <s v="VILLA LUCRE"/>
    <x v="2"/>
  </r>
  <r>
    <n v="18"/>
    <d v="2019-06-27T00:00:00"/>
    <x v="2"/>
    <x v="2"/>
    <x v="1"/>
    <s v="CAJA"/>
    <s v="ALIMENTACION DE EMPLEADOS CTA NUEVA"/>
    <s v="TRANSACCIONES DEL DIA 06/27/2019SPYRAL - GESTION ADMINISTRATIVA"/>
    <n v="8"/>
    <n v="0"/>
    <s v="VILLA LUCRE"/>
    <x v="2"/>
  </r>
  <r>
    <n v="18"/>
    <d v="2019-07-02T00:00:00"/>
    <x v="6"/>
    <x v="6"/>
    <x v="1"/>
    <s v="CAJA"/>
    <s v="ALIMENTACION DE EMPLEADOS CTA NUEVA"/>
    <s v="TRANSACCIONES DEL DIA 07/02/2019SPYRAL - GESTION ADMINISTRATIVA"/>
    <n v="32"/>
    <n v="0"/>
    <s v="VILLA LUCRE"/>
    <x v="2"/>
  </r>
  <r>
    <n v="18"/>
    <d v="2019-07-04T00:00:00"/>
    <x v="6"/>
    <x v="6"/>
    <x v="1"/>
    <s v="CAJA"/>
    <s v="ALIMENTACION DE EMPLEADOS CTA NUEVA"/>
    <s v="TRANSACCIONES DEL DIA 07/04/2019SPYRAL - GESTION ADMINISTRATIVA"/>
    <n v="8"/>
    <n v="0"/>
    <s v="VILLA LUCRE"/>
    <x v="2"/>
  </r>
  <r>
    <n v="18"/>
    <d v="2019-07-18T00:00:00"/>
    <x v="6"/>
    <x v="6"/>
    <x v="1"/>
    <s v="CAJA"/>
    <s v="ALIMENTACION DE EMPLEADOS CTA NUEVA"/>
    <s v="TRANSACCIONES DEL DIA 07/18/2019SPYRAL - GESTION ADMINISTRATIVA"/>
    <n v="48"/>
    <n v="0"/>
    <s v="VILLA LUCRE"/>
    <x v="2"/>
  </r>
  <r>
    <n v="18"/>
    <d v="2019-07-23T00:00:00"/>
    <x v="6"/>
    <x v="6"/>
    <x v="1"/>
    <s v="CAJA"/>
    <s v="ALIMENTACION DE EMPLEADOS CTA NUEVA"/>
    <s v="TRANSACCIONES DEL DIA 07/23/2019SPYRAL - GESTION ADMINISTRATIVA"/>
    <n v="16"/>
    <n v="0"/>
    <s v="VILLA LUCRE"/>
    <x v="2"/>
  </r>
  <r>
    <n v="19"/>
    <d v="2019-01-03T00:00:00"/>
    <x v="7"/>
    <x v="7"/>
    <x v="1"/>
    <s v="ADMINISTRACION DE SUCURSALES"/>
    <s v="ALIMENTACION DE EMPLEADOS CTA NUEVA"/>
    <s v="TRANSACCIONES DEL DIA 01/03/2019SPYRAL - GESTION ADMINISTRATIVA"/>
    <n v="8"/>
    <n v="0"/>
    <s v="LOS ANDES"/>
    <x v="2"/>
  </r>
  <r>
    <n v="19"/>
    <d v="2019-01-21T00:00:00"/>
    <x v="7"/>
    <x v="7"/>
    <x v="1"/>
    <s v="ADMINISTRACION DE SUCURSALES"/>
    <s v="ALIMENTACION DE EMPLEADOS CTA NUEVA"/>
    <s v="TRANSACCIONES DEL DIA 01/21/2019SPYRAL - GESTION ADMINISTRATIVA"/>
    <n v="8"/>
    <n v="0"/>
    <s v="LOS ANDES"/>
    <x v="2"/>
  </r>
  <r>
    <n v="19"/>
    <d v="2019-01-03T00:00:00"/>
    <x v="7"/>
    <x v="7"/>
    <x v="1"/>
    <s v="CAJA"/>
    <s v="ALIMENTACION DE EMPLEADOS CTA NUEVA"/>
    <s v="TRANSACCIONES DEL DIA 01/03/2019SPYRAL - GESTION ADMINISTRATIVA"/>
    <n v="24"/>
    <n v="0"/>
    <s v="LOS ANDES"/>
    <x v="2"/>
  </r>
  <r>
    <n v="19"/>
    <d v="2019-01-04T00:00:00"/>
    <x v="7"/>
    <x v="7"/>
    <x v="1"/>
    <s v="CAJA"/>
    <s v="ALIMENTACION DE EMPLEADOS CTA NUEVA"/>
    <s v="TRANSACCIONES DEL DIA 01/04/2019SPYRAL - GESTION ADMINISTRATIVA"/>
    <n v="24"/>
    <n v="0"/>
    <s v="LOS ANDES"/>
    <x v="2"/>
  </r>
  <r>
    <n v="19"/>
    <d v="2019-01-05T00:00:00"/>
    <x v="7"/>
    <x v="7"/>
    <x v="1"/>
    <s v="CAJA"/>
    <s v="ALIMENTACION DE EMPLEADOS CTA NUEVA"/>
    <s v="TRANSACCIONES DEL DIA 01/05/2019SPYRAL - GESTION ADMINISTRATIVA"/>
    <n v="72"/>
    <n v="0"/>
    <s v="LOS ANDES"/>
    <x v="2"/>
  </r>
  <r>
    <n v="19"/>
    <d v="2019-01-11T00:00:00"/>
    <x v="7"/>
    <x v="7"/>
    <x v="1"/>
    <s v="CAJA"/>
    <s v="ALIMENTACION DE EMPLEADOS CTA NUEVA"/>
    <s v="TRANSACCIONES DEL DIA 01/11/2019SPYRAL - GESTION ADMINISTRATIVA"/>
    <n v="8"/>
    <n v="0"/>
    <s v="LOS ANDES"/>
    <x v="2"/>
  </r>
  <r>
    <n v="19"/>
    <d v="2019-01-14T00:00:00"/>
    <x v="7"/>
    <x v="7"/>
    <x v="1"/>
    <s v="CAJA"/>
    <s v="ALIMENTACION DE EMPLEADOS CTA NUEVA"/>
    <s v="TRANSACCIONES DEL DIA 01/14/2019SPYRAL - GESTION ADMINISTRATIVA"/>
    <n v="24"/>
    <n v="0"/>
    <s v="LOS ANDES"/>
    <x v="2"/>
  </r>
  <r>
    <n v="19"/>
    <d v="2019-01-15T00:00:00"/>
    <x v="7"/>
    <x v="7"/>
    <x v="1"/>
    <s v="CAJA"/>
    <s v="ALIMENTACION DE EMPLEADOS CTA NUEVA"/>
    <s v="TRANSACCIONES DEL DIA 01/15/2019SPYRAL - GESTION ADMINISTRATIVA"/>
    <n v="8"/>
    <n v="0"/>
    <s v="LOS ANDES"/>
    <x v="2"/>
  </r>
  <r>
    <n v="19"/>
    <d v="2019-01-16T00:00:00"/>
    <x v="7"/>
    <x v="7"/>
    <x v="1"/>
    <s v="CAJA"/>
    <s v="ALIMENTACION DE EMPLEADOS CTA NUEVA"/>
    <s v="TRANSACCIONES DEL DIA 01/16/2019SPYRAL - GESTION ADMINISTRATIVA"/>
    <n v="64"/>
    <n v="0"/>
    <s v="LOS ANDES"/>
    <x v="2"/>
  </r>
  <r>
    <n v="19"/>
    <d v="2019-01-17T00:00:00"/>
    <x v="7"/>
    <x v="7"/>
    <x v="1"/>
    <s v="CAJA"/>
    <s v="ALIMENTACION DE EMPLEADOS CTA NUEVA"/>
    <s v="TRANSACCIONES DEL DIA 01/17/2019SPYRAL - GESTION ADMINISTRATIVA"/>
    <n v="24"/>
    <n v="0"/>
    <s v="LOS ANDES"/>
    <x v="2"/>
  </r>
  <r>
    <n v="19"/>
    <d v="2019-01-18T00:00:00"/>
    <x v="7"/>
    <x v="7"/>
    <x v="1"/>
    <s v="CAJA"/>
    <s v="ALIMENTACION DE EMPLEADOS CTA NUEVA"/>
    <s v="TRANSACCIONES DEL DIA 01/18/2019SPYRAL - GESTION ADMINISTRATIVA"/>
    <n v="8"/>
    <n v="0"/>
    <s v="LOS ANDES"/>
    <x v="2"/>
  </r>
  <r>
    <n v="19"/>
    <d v="2019-01-21T00:00:00"/>
    <x v="7"/>
    <x v="7"/>
    <x v="1"/>
    <s v="CAJA"/>
    <s v="ALIMENTACION DE EMPLEADOS CTA NUEVA"/>
    <s v="TRANSACCIONES DEL DIA 01/21/2019SPYRAL - GESTION ADMINISTRATIVA"/>
    <n v="16"/>
    <n v="0"/>
    <s v="LOS ANDES"/>
    <x v="2"/>
  </r>
  <r>
    <n v="19"/>
    <d v="2019-01-30T00:00:00"/>
    <x v="7"/>
    <x v="7"/>
    <x v="1"/>
    <s v="CAJA"/>
    <s v="ALIMENTACION DE EMPLEADOS CTA NUEVA"/>
    <s v="TRANSACCIONES DEL DIA 01/30/2019SPYRAL - GESTION ADMINISTRATIVA"/>
    <n v="8"/>
    <n v="0"/>
    <s v="LOS ANDES"/>
    <x v="2"/>
  </r>
  <r>
    <n v="19"/>
    <d v="2019-02-01T00:00:00"/>
    <x v="8"/>
    <x v="8"/>
    <x v="1"/>
    <s v="CAJA"/>
    <s v="ALIMENTACION DE EMPLEADOS CTA NUEVA"/>
    <s v="TRANSACCIONES DEL DIA 02/01/2019SPYRAL - GESTION ADMINISTRATIVA"/>
    <n v="72"/>
    <n v="0"/>
    <s v="LOS ANDES"/>
    <x v="2"/>
  </r>
  <r>
    <n v="19"/>
    <d v="2019-02-04T00:00:00"/>
    <x v="8"/>
    <x v="8"/>
    <x v="1"/>
    <s v="CAJA"/>
    <s v="ALIMENTACION DE EMPLEADOS CTA NUEVA"/>
    <s v="TRANSACCIONES DEL DIA 02/04/2019SPYRAL - GESTION ADMINISTRATIVA"/>
    <n v="8"/>
    <n v="0"/>
    <s v="LOS ANDES"/>
    <x v="2"/>
  </r>
  <r>
    <n v="19"/>
    <d v="2019-02-05T00:00:00"/>
    <x v="8"/>
    <x v="8"/>
    <x v="1"/>
    <s v="CAJA"/>
    <s v="ALIMENTACION DE EMPLEADOS CTA NUEVA"/>
    <s v="TRANSACCIONES DEL DIA 02/05/2019SPYRAL - GESTION ADMINISTRATIVA"/>
    <n v="32"/>
    <n v="0"/>
    <s v="LOS ANDES"/>
    <x v="2"/>
  </r>
  <r>
    <n v="19"/>
    <d v="2019-02-08T00:00:00"/>
    <x v="8"/>
    <x v="8"/>
    <x v="1"/>
    <s v="CAJA"/>
    <s v="ALIMENTACION DE EMPLEADOS CTA NUEVA"/>
    <s v="TRANSACCIONES DEL DIA 02/08/2019SPYRAL - GESTION ADMINISTRATIVA"/>
    <n v="24"/>
    <n v="0"/>
    <s v="LOS ANDES"/>
    <x v="2"/>
  </r>
  <r>
    <n v="19"/>
    <d v="2019-02-11T00:00:00"/>
    <x v="8"/>
    <x v="8"/>
    <x v="1"/>
    <s v="CAJA"/>
    <s v="ALIMENTACION DE EMPLEADOS CTA NUEVA"/>
    <s v="TRANSACCIONES DEL DIA 02/11/2019SPYRAL - GESTION ADMINISTRATIVA"/>
    <n v="32"/>
    <n v="0"/>
    <s v="LOS ANDES"/>
    <x v="2"/>
  </r>
  <r>
    <n v="19"/>
    <d v="2019-02-13T00:00:00"/>
    <x v="8"/>
    <x v="8"/>
    <x v="1"/>
    <s v="CAJA"/>
    <s v="ALIMENTACION DE EMPLEADOS CTA NUEVA"/>
    <s v="TRANSACCIONES DEL DIA 02/13/2019SPYRAL - GESTION ADMINISTRATIVA"/>
    <n v="24"/>
    <n v="0"/>
    <s v="LOS ANDES"/>
    <x v="2"/>
  </r>
  <r>
    <n v="19"/>
    <d v="2019-02-15T00:00:00"/>
    <x v="8"/>
    <x v="8"/>
    <x v="1"/>
    <s v="CAJA"/>
    <s v="ALIMENTACION DE EMPLEADOS CTA NUEVA"/>
    <s v="TRANSACCIONES DEL DIA 02/15/2019SPYRAL - GESTION ADMINISTRATIVA"/>
    <n v="16"/>
    <n v="0"/>
    <s v="LOS ANDES"/>
    <x v="2"/>
  </r>
  <r>
    <n v="19"/>
    <d v="2019-02-18T00:00:00"/>
    <x v="8"/>
    <x v="8"/>
    <x v="1"/>
    <s v="CAJA"/>
    <s v="ALIMENTACION DE EMPLEADOS CTA NUEVA"/>
    <s v="TRANSACCIONES DEL DIA 02/18/2019SPYRAL - GESTION ADMINISTRATIVA"/>
    <n v="48"/>
    <n v="0"/>
    <s v="LOS ANDES"/>
    <x v="2"/>
  </r>
  <r>
    <n v="19"/>
    <d v="2019-02-27T00:00:00"/>
    <x v="8"/>
    <x v="8"/>
    <x v="1"/>
    <s v="CAJA"/>
    <s v="ALIMENTACION DE EMPLEADOS CTA NUEVA"/>
    <s v="TRANSACCIONES DEL DIA 02/27/2019SPYRAL - GESTION ADMINISTRATIVA"/>
    <n v="32"/>
    <n v="0"/>
    <s v="LOS ANDES"/>
    <x v="2"/>
  </r>
  <r>
    <n v="19"/>
    <d v="2019-03-08T00:00:00"/>
    <x v="9"/>
    <x v="9"/>
    <x v="1"/>
    <s v="CAJA"/>
    <s v="ALIMENTACION DE EMPLEADOS CTA NUEVA"/>
    <s v="TRANSACCIONES DEL DIA 03/08/2019SPYRAL - GESTION ADMINISTRATIVA"/>
    <n v="96"/>
    <n v="0"/>
    <s v="LOS ANDES"/>
    <x v="2"/>
  </r>
  <r>
    <n v="19"/>
    <d v="2019-03-12T00:00:00"/>
    <x v="9"/>
    <x v="9"/>
    <x v="1"/>
    <s v="CAJA"/>
    <s v="ALIMENTACION DE EMPLEADOS CTA NUEVA"/>
    <s v="TRANSACCIONES DEL DIA 03/12/2019SPYRAL - GESTION ADMINISTRATIVA"/>
    <n v="32"/>
    <n v="0"/>
    <s v="LOS ANDES"/>
    <x v="2"/>
  </r>
  <r>
    <n v="19"/>
    <d v="2019-03-18T00:00:00"/>
    <x v="9"/>
    <x v="9"/>
    <x v="1"/>
    <s v="CAJA"/>
    <s v="ALIMENTACION DE EMPLEADOS CTA NUEVA"/>
    <s v="TRANSACCIONES DEL DIA 03/18/2019SPYRAL - GESTION ADMINISTRATIVA"/>
    <n v="72"/>
    <n v="0"/>
    <s v="LOS ANDES"/>
    <x v="2"/>
  </r>
  <r>
    <n v="19"/>
    <d v="2019-03-20T00:00:00"/>
    <x v="9"/>
    <x v="9"/>
    <x v="1"/>
    <s v="CAJA"/>
    <s v="ALIMENTACION DE EMPLEADOS CTA NUEVA"/>
    <s v="TRANSACCIONES DEL DIA 03/20/2019SPYRAL - GESTION ADMINISTRATIVA"/>
    <n v="8"/>
    <n v="0"/>
    <s v="LOS ANDES"/>
    <x v="2"/>
  </r>
  <r>
    <n v="19"/>
    <d v="2019-03-29T00:00:00"/>
    <x v="9"/>
    <x v="9"/>
    <x v="1"/>
    <s v="CAJA"/>
    <s v="ALIMENTACION DE EMPLEADOS CTA NUEVA"/>
    <s v="TRANSACCIONES DEL DIA 03/29/2019SPYRAL - GESTION ADMINISTRATIVA"/>
    <n v="8"/>
    <n v="0"/>
    <s v="LOS ANDES"/>
    <x v="2"/>
  </r>
  <r>
    <n v="19"/>
    <d v="2019-04-01T00:00:00"/>
    <x v="10"/>
    <x v="10"/>
    <x v="1"/>
    <s v="CAJA"/>
    <s v="ALIMENTACION DE EMPLEADOS CTA NUEVA"/>
    <s v="TRANSACCIONES DEL DIA 04/01/2019SPYRAL - GESTION ADMINISTRATIVA"/>
    <n v="32"/>
    <n v="0"/>
    <s v="LOS ANDES"/>
    <x v="2"/>
  </r>
  <r>
    <n v="19"/>
    <d v="2019-04-03T00:00:00"/>
    <x v="10"/>
    <x v="10"/>
    <x v="1"/>
    <s v="CAJA"/>
    <s v="ALIMENTACION DE EMPLEADOS CTA NUEVA"/>
    <s v="TRANSACCIONES DEL DIA 04/03/2019SPYRAL - GESTION ADMINISTRATIVA"/>
    <n v="48"/>
    <n v="0"/>
    <s v="LOS ANDES"/>
    <x v="2"/>
  </r>
  <r>
    <n v="19"/>
    <d v="2019-04-04T00:00:00"/>
    <x v="10"/>
    <x v="10"/>
    <x v="1"/>
    <s v="CAJA"/>
    <s v="ALIMENTACION DE EMPLEADOS CTA NUEVA"/>
    <s v="TRANSACCIONES DEL DIA 04/04/2019SPYRAL - GESTION ADMINISTRATIVA"/>
    <n v="16"/>
    <n v="0"/>
    <s v="LOS ANDES"/>
    <x v="2"/>
  </r>
  <r>
    <n v="19"/>
    <d v="2019-04-06T00:00:00"/>
    <x v="10"/>
    <x v="10"/>
    <x v="1"/>
    <s v="CAJA"/>
    <s v="ALIMENTACION DE EMPLEADOS CTA NUEVA"/>
    <s v="TRANSACCIONES DEL DIA 04/06/2019SPYRAL - GESTION ADMINISTRATIVA"/>
    <n v="40"/>
    <n v="0"/>
    <s v="LOS ANDES"/>
    <x v="2"/>
  </r>
  <r>
    <n v="19"/>
    <d v="2019-04-09T00:00:00"/>
    <x v="10"/>
    <x v="10"/>
    <x v="1"/>
    <s v="CAJA"/>
    <s v="ALIMENTACION DE EMPLEADOS CTA NUEVA"/>
    <s v="TRANSACCIONES DEL DIA 04/09/2019SPYRAL - GESTION ADMINISTRATIVA"/>
    <n v="8"/>
    <n v="0"/>
    <s v="LOS ANDES"/>
    <x v="2"/>
  </r>
  <r>
    <n v="19"/>
    <d v="2019-04-11T00:00:00"/>
    <x v="10"/>
    <x v="10"/>
    <x v="1"/>
    <s v="CAJA"/>
    <s v="ALIMENTACION DE EMPLEADOS CTA NUEVA"/>
    <s v="TRANSACCIONES DEL DIA 04/11/2019SPYRAL - GESTION ADMINISTRATIVA"/>
    <n v="8"/>
    <n v="0"/>
    <s v="LOS ANDES"/>
    <x v="2"/>
  </r>
  <r>
    <n v="19"/>
    <d v="2019-04-15T00:00:00"/>
    <x v="10"/>
    <x v="10"/>
    <x v="1"/>
    <s v="CAJA"/>
    <s v="ALIMENTACION DE EMPLEADOS CTA NUEVA"/>
    <s v="TRANSACCIONES DEL DIA 04/15/2019SPYRAL - GESTION ADMINISTRATIVA"/>
    <n v="40"/>
    <n v="0"/>
    <s v="LOS ANDES"/>
    <x v="2"/>
  </r>
  <r>
    <n v="19"/>
    <d v="2019-04-16T00:00:00"/>
    <x v="10"/>
    <x v="10"/>
    <x v="1"/>
    <s v="CAJA"/>
    <s v="ALIMENTACION DE EMPLEADOS CTA NUEVA"/>
    <s v="TRANSACCIONES DEL DIA 04/16/2019SPYRAL - GESTION ADMINISTRATIVA"/>
    <n v="40"/>
    <n v="0"/>
    <s v="LOS ANDES"/>
    <x v="2"/>
  </r>
  <r>
    <n v="19"/>
    <d v="2019-04-17T00:00:00"/>
    <x v="10"/>
    <x v="10"/>
    <x v="1"/>
    <s v="CAJA"/>
    <s v="ALIMENTACION DE EMPLEADOS CTA NUEVA"/>
    <s v="TRANSACCIONES DEL DIA 04/17/2019SPYRAL - GESTION ADMINISTRATIVA"/>
    <n v="48"/>
    <n v="0"/>
    <s v="LOS ANDES"/>
    <x v="2"/>
  </r>
  <r>
    <n v="19"/>
    <d v="2019-04-18T00:00:00"/>
    <x v="10"/>
    <x v="10"/>
    <x v="1"/>
    <s v="CAJA"/>
    <s v="ALIMENTACION DE EMPLEADOS CTA NUEVA"/>
    <s v="TRANSACCIONES DEL DIA 04/18/2019SPYRAL - GESTION ADMINISTRATIVA"/>
    <n v="48"/>
    <n v="0"/>
    <s v="LOS ANDES"/>
    <x v="2"/>
  </r>
  <r>
    <n v="19"/>
    <d v="2019-04-23T00:00:00"/>
    <x v="10"/>
    <x v="10"/>
    <x v="1"/>
    <s v="CAJA"/>
    <s v="ALIMENTACION DE EMPLEADOS CTA NUEVA"/>
    <s v="TRANSACCIONES DEL DIA 04/23/2019SPYRAL - GESTION ADMINISTRATIVA"/>
    <n v="32"/>
    <n v="0"/>
    <s v="LOS ANDES"/>
    <x v="2"/>
  </r>
  <r>
    <n v="19"/>
    <d v="2019-04-24T00:00:00"/>
    <x v="10"/>
    <x v="10"/>
    <x v="1"/>
    <s v="CAJA"/>
    <s v="ALIMENTACION DE EMPLEADOS CTA NUEVA"/>
    <s v="TRANSACCIONES DEL DIA 04/24/2019SPYRAL - GESTION ADMINISTRATIVA"/>
    <n v="16"/>
    <n v="0"/>
    <s v="LOS ANDES"/>
    <x v="2"/>
  </r>
  <r>
    <n v="19"/>
    <d v="2019-04-26T00:00:00"/>
    <x v="10"/>
    <x v="10"/>
    <x v="1"/>
    <s v="CAJA"/>
    <s v="ALIMENTACION DE EMPLEADOS CTA NUEVA"/>
    <s v="TRANSACCIONES DEL DIA 04/26/2019SPYRAL - GESTION ADMINISTRATIVA"/>
    <n v="16"/>
    <n v="0"/>
    <s v="LOS ANDES"/>
    <x v="2"/>
  </r>
  <r>
    <n v="19"/>
    <d v="2019-05-02T00:00:00"/>
    <x v="11"/>
    <x v="11"/>
    <x v="1"/>
    <s v="CAJA"/>
    <s v="ALIMENTACION DE EMPLEADOS CTA NUEVA"/>
    <s v="TRANSACCIONES DEL DIA 05/02/2019SPYRAL - GESTION ADMINISTRATIVA"/>
    <n v="88"/>
    <n v="0"/>
    <s v="LOS ANDES"/>
    <x v="2"/>
  </r>
  <r>
    <n v="19"/>
    <d v="2019-05-04T00:00:00"/>
    <x v="11"/>
    <x v="11"/>
    <x v="1"/>
    <s v="CAJA"/>
    <s v="ALIMENTACION DE EMPLEADOS CTA NUEVA"/>
    <s v="TRANSACCIONES DEL DIA 05/04/2019SPYRAL - GESTION ADMINISTRATIVA"/>
    <n v="48"/>
    <n v="0"/>
    <s v="LOS ANDES"/>
    <x v="2"/>
  </r>
  <r>
    <n v="19"/>
    <d v="2019-05-06T00:00:00"/>
    <x v="11"/>
    <x v="11"/>
    <x v="1"/>
    <s v="CAJA"/>
    <s v="ALIMENTACION DE EMPLEADOS CTA NUEVA"/>
    <s v="TRANSACCIONES DEL DIA 05/06/2019SPYRAL - GESTION ADMINISTRATIVA"/>
    <n v="56"/>
    <n v="0"/>
    <s v="LOS ANDES"/>
    <x v="2"/>
  </r>
  <r>
    <n v="19"/>
    <d v="2019-05-08T00:00:00"/>
    <x v="11"/>
    <x v="11"/>
    <x v="1"/>
    <s v="CAJA"/>
    <s v="ALIMENTACION DE EMPLEADOS CTA NUEVA"/>
    <s v="TRANSACCIONES DEL DIA 05/08/2019SPYRAL - GESTION ADMINISTRATIVA"/>
    <n v="16"/>
    <n v="0"/>
    <s v="LOS ANDES"/>
    <x v="2"/>
  </r>
  <r>
    <n v="19"/>
    <d v="2019-05-09T00:00:00"/>
    <x v="11"/>
    <x v="11"/>
    <x v="1"/>
    <s v="CAJA"/>
    <s v="ALIMENTACION DE EMPLEADOS CTA NUEVA"/>
    <s v="TRANSACCIONES DEL DIA 05/09/2019SPYRAL - GESTION ADMINISTRATIVA"/>
    <n v="56"/>
    <n v="0"/>
    <s v="LOS ANDES"/>
    <x v="2"/>
  </r>
  <r>
    <n v="19"/>
    <d v="2019-05-13T00:00:00"/>
    <x v="11"/>
    <x v="11"/>
    <x v="1"/>
    <s v="CAJA"/>
    <s v="ALIMENTACION DE EMPLEADOS CTA NUEVA"/>
    <s v="TRANSACCIONES DEL DIA 05/13/2019SPYRAL - GESTION ADMINISTRATIVA"/>
    <n v="40"/>
    <n v="0"/>
    <s v="LOS ANDES"/>
    <x v="2"/>
  </r>
  <r>
    <n v="19"/>
    <d v="2019-05-15T00:00:00"/>
    <x v="11"/>
    <x v="11"/>
    <x v="1"/>
    <s v="CAJA"/>
    <s v="ALIMENTACION DE EMPLEADOS CTA NUEVA"/>
    <s v="TRANSACCIONES DEL DIA 05/15/2019SPYRAL - GESTION ADMINISTRATIVA"/>
    <n v="64"/>
    <n v="0"/>
    <s v="LOS ANDES"/>
    <x v="2"/>
  </r>
  <r>
    <n v="19"/>
    <d v="2019-05-16T00:00:00"/>
    <x v="11"/>
    <x v="11"/>
    <x v="1"/>
    <s v="CAJA"/>
    <s v="ALIMENTACION DE EMPLEADOS CTA NUEVA"/>
    <s v="TRANSACCIONES DEL DIA 05/16/2019SPYRAL - GESTION ADMINISTRATIVA"/>
    <n v="48"/>
    <n v="0"/>
    <s v="LOS ANDES"/>
    <x v="2"/>
  </r>
  <r>
    <n v="19"/>
    <d v="2019-05-18T00:00:00"/>
    <x v="11"/>
    <x v="11"/>
    <x v="1"/>
    <s v="CAJA"/>
    <s v="ALIMENTACION DE EMPLEADOS CTA NUEVA"/>
    <s v="TRANSACCIONES DEL DIA 05/18/2019SPYRAL - GESTION ADMINISTRATIVA"/>
    <n v="64"/>
    <n v="0"/>
    <s v="LOS ANDES"/>
    <x v="2"/>
  </r>
  <r>
    <n v="19"/>
    <d v="2019-05-25T00:00:00"/>
    <x v="11"/>
    <x v="11"/>
    <x v="1"/>
    <s v="CAJA"/>
    <s v="ALIMENTACION DE EMPLEADOS CTA NUEVA"/>
    <s v="TRANSACCIONES DEL DIA 05/25/2019SPYRAL - GESTION ADMINISTRATIVA"/>
    <n v="40"/>
    <n v="0"/>
    <s v="LOS ANDES"/>
    <x v="2"/>
  </r>
  <r>
    <n v="19"/>
    <d v="2019-05-29T00:00:00"/>
    <x v="11"/>
    <x v="11"/>
    <x v="1"/>
    <s v="CAJA"/>
    <s v="ALIMENTACION DE EMPLEADOS CTA NUEVA"/>
    <s v="TRANSACCIONES DEL DIA 05/29/2019SPYRAL - GESTION ADMINISTRATIVA"/>
    <n v="16"/>
    <n v="0"/>
    <s v="LOS ANDES"/>
    <x v="2"/>
  </r>
  <r>
    <n v="19"/>
    <d v="2019-05-30T00:00:00"/>
    <x v="11"/>
    <x v="11"/>
    <x v="1"/>
    <s v="CAJA"/>
    <s v="ALIMENTACION DE EMPLEADOS CTA NUEVA"/>
    <s v="TRANSACCIONES DEL DIA 05/30/2019SPYRAL - GESTION ADMINISTRATIVA"/>
    <n v="32"/>
    <n v="0"/>
    <s v="LOS ANDES"/>
    <x v="2"/>
  </r>
  <r>
    <n v="19"/>
    <d v="2019-06-01T00:00:00"/>
    <x v="2"/>
    <x v="2"/>
    <x v="1"/>
    <s v="CAJA"/>
    <s v="ALIMENTACION DE EMPLEADOS CTA NUEVA"/>
    <s v="TRANSACCIONES DEL DIA 06/01/2019SPYRAL - GESTION ADMINISTRATIVA"/>
    <n v="88"/>
    <n v="0"/>
    <s v="LOS ANDES"/>
    <x v="2"/>
  </r>
  <r>
    <n v="19"/>
    <d v="2019-06-04T00:00:00"/>
    <x v="2"/>
    <x v="2"/>
    <x v="1"/>
    <s v="CAJA"/>
    <s v="ALIMENTACION DE EMPLEADOS CTA NUEVA"/>
    <s v="TRANSACCIONES DEL DIA 06/04/2019SPYRAL - GESTION ADMINISTRATIVA"/>
    <n v="48"/>
    <n v="0"/>
    <s v="LOS ANDES"/>
    <x v="2"/>
  </r>
  <r>
    <n v="19"/>
    <d v="2019-06-06T00:00:00"/>
    <x v="2"/>
    <x v="2"/>
    <x v="1"/>
    <s v="CAJA"/>
    <s v="ALIMENTACION DE EMPLEADOS CTA NUEVA"/>
    <s v="TRANSACCIONES DEL DIA 06/06/2019SPYRAL - GESTION ADMINISTRATIVA"/>
    <n v="32"/>
    <n v="0"/>
    <s v="LOS ANDES"/>
    <x v="2"/>
  </r>
  <r>
    <n v="19"/>
    <d v="2019-06-07T00:00:00"/>
    <x v="2"/>
    <x v="2"/>
    <x v="1"/>
    <s v="CAJA"/>
    <s v="ALIMENTACION DE EMPLEADOS CTA NUEVA"/>
    <s v="TRANSACCIONES DEL DIA 06/07/2019SPYRAL - GESTION ADMINISTRATIVA"/>
    <n v="32"/>
    <n v="0"/>
    <s v="LOS ANDES"/>
    <x v="2"/>
  </r>
  <r>
    <n v="19"/>
    <d v="2019-06-08T00:00:00"/>
    <x v="2"/>
    <x v="2"/>
    <x v="1"/>
    <s v="CAJA"/>
    <s v="ALIMENTACION DE EMPLEADOS CTA NUEVA"/>
    <s v="TRANSACCIONES DEL DIA 06/08/2019SPYRAL - GESTION ADMINISTRATIVA"/>
    <n v="40"/>
    <n v="0"/>
    <s v="LOS ANDES"/>
    <x v="2"/>
  </r>
  <r>
    <n v="19"/>
    <d v="2019-06-11T00:00:00"/>
    <x v="2"/>
    <x v="2"/>
    <x v="1"/>
    <s v="CAJA"/>
    <s v="ALIMENTACION DE EMPLEADOS CTA NUEVA"/>
    <s v="TRANSACCIONES DEL DIA 06/11/2019SPYRAL - GESTION ADMINISTRATIVA"/>
    <n v="16"/>
    <n v="0"/>
    <s v="LOS ANDES"/>
    <x v="2"/>
  </r>
  <r>
    <n v="19"/>
    <d v="2019-06-13T00:00:00"/>
    <x v="2"/>
    <x v="2"/>
    <x v="1"/>
    <s v="CAJA"/>
    <s v="ALIMENTACION DE EMPLEADOS CTA NUEVA"/>
    <s v="TRANSACCIONES DEL DIA 06/13/2019SPYRAL - GESTION ADMINISTRATIVA"/>
    <n v="16"/>
    <n v="0"/>
    <s v="LOS ANDES"/>
    <x v="2"/>
  </r>
  <r>
    <n v="19"/>
    <d v="2019-06-14T00:00:00"/>
    <x v="2"/>
    <x v="2"/>
    <x v="1"/>
    <s v="CAJA"/>
    <s v="ALIMENTACION DE EMPLEADOS CTA NUEVA"/>
    <s v="TRANSACCIONES DEL DIA 06/14/2019SPYRAL - GESTION ADMINISTRATIVA"/>
    <n v="48"/>
    <n v="0"/>
    <s v="LOS ANDES"/>
    <x v="2"/>
  </r>
  <r>
    <n v="19"/>
    <d v="2019-06-15T00:00:00"/>
    <x v="2"/>
    <x v="2"/>
    <x v="1"/>
    <s v="CAJA"/>
    <s v="ALIMENTACION DE EMPLEADOS CTA NUEVA"/>
    <s v="TRANSACCIONES DEL DIA 06/15/2019SPYRAL - GESTION ADMINISTRATIVA"/>
    <n v="48"/>
    <n v="0"/>
    <s v="LOS ANDES"/>
    <x v="2"/>
  </r>
  <r>
    <n v="19"/>
    <d v="2019-06-18T00:00:00"/>
    <x v="2"/>
    <x v="2"/>
    <x v="1"/>
    <s v="CAJA"/>
    <s v="ALIMENTACION DE EMPLEADOS CTA NUEVA"/>
    <s v="TRANSACCIONES DEL DIA 06/18/2019SPYRAL - GESTION ADMINISTRATIVA"/>
    <n v="40"/>
    <n v="0"/>
    <s v="LOS ANDES"/>
    <x v="2"/>
  </r>
  <r>
    <n v="19"/>
    <d v="2019-06-19T00:00:00"/>
    <x v="2"/>
    <x v="2"/>
    <x v="1"/>
    <s v="CAJA"/>
    <s v="ALIMENTACION DE EMPLEADOS CTA NUEVA"/>
    <s v="TRANSACCIONES DEL DIA 06/19/2019SPYRAL - GESTION ADMINISTRATIVA"/>
    <n v="8"/>
    <n v="0"/>
    <s v="LOS ANDES"/>
    <x v="2"/>
  </r>
  <r>
    <n v="19"/>
    <d v="2019-06-21T00:00:00"/>
    <x v="2"/>
    <x v="2"/>
    <x v="1"/>
    <s v="CAJA"/>
    <s v="ALIMENTACION DE EMPLEADOS CTA NUEVA"/>
    <s v="TRANSACCIONES DEL DIA 06/21/2019SPYRAL - GESTION ADMINISTRATIVA"/>
    <n v="8"/>
    <n v="0"/>
    <s v="LOS ANDES"/>
    <x v="2"/>
  </r>
  <r>
    <n v="19"/>
    <d v="2019-06-25T00:00:00"/>
    <x v="2"/>
    <x v="2"/>
    <x v="1"/>
    <s v="CAJA"/>
    <s v="ALIMENTACION DE EMPLEADOS CTA NUEVA"/>
    <s v="TRANSACCIONES DEL DIA 06/25/2019SPYRAL - GESTION ADMINISTRATIVA"/>
    <n v="48"/>
    <n v="0"/>
    <s v="LOS ANDES"/>
    <x v="2"/>
  </r>
  <r>
    <n v="19"/>
    <d v="2019-06-27T00:00:00"/>
    <x v="2"/>
    <x v="2"/>
    <x v="1"/>
    <s v="CAJA"/>
    <s v="ALIMENTACION DE EMPLEADOS CTA NUEVA"/>
    <s v="TRANSACCIONES DEL DIA 06/27/2019SPYRAL - GESTION ADMINISTRATIVA"/>
    <n v="24"/>
    <n v="0"/>
    <s v="LOS ANDES"/>
    <x v="2"/>
  </r>
  <r>
    <n v="19"/>
    <d v="2019-07-02T00:00:00"/>
    <x v="6"/>
    <x v="6"/>
    <x v="1"/>
    <s v="CAJA"/>
    <s v="ALIMENTACION DE EMPLEADOS CTA NUEVA"/>
    <s v="TRANSACCIONES DEL DIA 07/02/2019SPYRAL - GESTION ADMINISTRATIVA"/>
    <n v="56"/>
    <n v="0"/>
    <s v="LOS ANDES"/>
    <x v="2"/>
  </r>
  <r>
    <n v="19"/>
    <d v="2019-07-03T00:00:00"/>
    <x v="6"/>
    <x v="6"/>
    <x v="1"/>
    <s v="CAJA"/>
    <s v="ALIMENTACION DE EMPLEADOS CTA NUEVA"/>
    <s v="TRANSACCIONES DEL DIA 07/03/2019SPYRAL - GESTION ADMINISTRATIVA"/>
    <n v="40"/>
    <n v="0"/>
    <s v="LOS ANDES"/>
    <x v="2"/>
  </r>
  <r>
    <n v="19"/>
    <d v="2019-07-04T00:00:00"/>
    <x v="6"/>
    <x v="6"/>
    <x v="1"/>
    <s v="CAJA"/>
    <s v="ALIMENTACION DE EMPLEADOS CTA NUEVA"/>
    <s v="TRANSACCIONES DEL DIA 07/04/2019SPYRAL - GESTION ADMINISTRATIVA"/>
    <n v="16"/>
    <n v="0"/>
    <s v="LOS ANDES"/>
    <x v="2"/>
  </r>
  <r>
    <n v="19"/>
    <d v="2019-07-08T00:00:00"/>
    <x v="6"/>
    <x v="6"/>
    <x v="1"/>
    <s v="CAJA"/>
    <s v="ALIMENTACION DE EMPLEADOS CTA NUEVA"/>
    <s v="TRANSACCIONES DEL DIA 07/08/2019SPYRAL - GESTION ADMINISTRATIVA"/>
    <n v="40"/>
    <n v="0"/>
    <s v="LOS ANDES"/>
    <x v="2"/>
  </r>
  <r>
    <n v="19"/>
    <d v="2019-07-11T00:00:00"/>
    <x v="6"/>
    <x v="6"/>
    <x v="1"/>
    <s v="CAJA"/>
    <s v="ALIMENTACION DE EMPLEADOS CTA NUEVA"/>
    <s v="TRANSACCIONES DEL DIA 07/11/2019SPYRAL - GESTION ADMINISTRATIVA"/>
    <n v="8"/>
    <n v="0"/>
    <s v="LOS ANDES"/>
    <x v="2"/>
  </r>
  <r>
    <n v="19"/>
    <d v="2019-07-13T00:00:00"/>
    <x v="6"/>
    <x v="6"/>
    <x v="1"/>
    <s v="CAJA"/>
    <s v="ALIMENTACION DE EMPLEADOS CTA NUEVA"/>
    <s v="TRANSACCIONES DEL DIA 07/13/2019SPYRAL - GESTION ADMINISTRATIVA"/>
    <n v="24"/>
    <n v="0"/>
    <s v="LOS ANDES"/>
    <x v="2"/>
  </r>
  <r>
    <n v="19"/>
    <d v="2019-07-16T00:00:00"/>
    <x v="6"/>
    <x v="6"/>
    <x v="1"/>
    <s v="CAJA"/>
    <s v="ALIMENTACION DE EMPLEADOS CTA NUEVA"/>
    <s v="TRANSACCIONES DEL DIA 07/16/2019SPYRAL - GESTION ADMINISTRATIVA"/>
    <n v="40"/>
    <n v="0"/>
    <s v="LOS ANDES"/>
    <x v="2"/>
  </r>
  <r>
    <n v="19"/>
    <d v="2019-07-18T00:00:00"/>
    <x v="6"/>
    <x v="6"/>
    <x v="1"/>
    <s v="CAJA"/>
    <s v="ALIMENTACION DE EMPLEADOS CTA NUEVA"/>
    <s v="TRANSACCIONES DEL DIA 07/18/2019SPYRAL - GESTION ADMINISTRATIVA"/>
    <n v="48"/>
    <n v="0"/>
    <s v="LOS ANDES"/>
    <x v="2"/>
  </r>
  <r>
    <n v="19"/>
    <d v="2019-07-19T00:00:00"/>
    <x v="6"/>
    <x v="6"/>
    <x v="1"/>
    <s v="CAJA"/>
    <s v="ALIMENTACION DE EMPLEADOS CTA NUEVA"/>
    <s v="TRANSACCIONES DEL DIA 07/19/2019SPYRAL - GESTION ADMINISTRATIVA"/>
    <n v="16"/>
    <n v="0"/>
    <s v="LOS ANDES"/>
    <x v="2"/>
  </r>
  <r>
    <n v="19"/>
    <d v="2019-07-20T00:00:00"/>
    <x v="6"/>
    <x v="6"/>
    <x v="1"/>
    <s v="CAJA"/>
    <s v="ALIMENTACION DE EMPLEADOS CTA NUEVA"/>
    <s v="TRANSACCIONES DEL DIA 07/20/2019SPYRAL - GESTION ADMINISTRATIVA"/>
    <n v="32"/>
    <n v="0"/>
    <s v="LOS ANDES"/>
    <x v="2"/>
  </r>
  <r>
    <n v="19"/>
    <d v="2019-07-23T00:00:00"/>
    <x v="6"/>
    <x v="6"/>
    <x v="1"/>
    <s v="CAJA"/>
    <s v="ALIMENTACION DE EMPLEADOS CTA NUEVA"/>
    <s v="TRANSACCIONES DEL DIA 07/23/2019SPYRAL - GESTION ADMINISTRATIVA"/>
    <n v="8"/>
    <n v="0"/>
    <s v="LOS ANDES"/>
    <x v="2"/>
  </r>
  <r>
    <n v="19"/>
    <d v="2019-07-25T00:00:00"/>
    <x v="6"/>
    <x v="6"/>
    <x v="1"/>
    <s v="CAJA"/>
    <s v="ALIMENTACION DE EMPLEADOS CTA NUEVA"/>
    <s v="TRANSACCIONES DEL DIA 07/25/2019SPYRAL - GESTION ADMINISTRATIVA"/>
    <n v="8"/>
    <n v="0"/>
    <s v="LOS ANDES"/>
    <x v="2"/>
  </r>
  <r>
    <n v="19"/>
    <d v="2019-07-26T00:00:00"/>
    <x v="6"/>
    <x v="6"/>
    <x v="1"/>
    <s v="CAJA"/>
    <s v="ALIMENTACION DE EMPLEADOS CTA NUEVA"/>
    <s v="TRANSACCIONES DEL DIA 07/26/2019SPYRAL - GESTION ADMINISTRATIVA"/>
    <n v="8"/>
    <n v="0"/>
    <s v="LOS ANDES"/>
    <x v="2"/>
  </r>
  <r>
    <n v="19"/>
    <d v="2019-07-27T00:00:00"/>
    <x v="6"/>
    <x v="6"/>
    <x v="1"/>
    <s v="CAJA"/>
    <s v="ALIMENTACION DE EMPLEADOS CTA NUEVA"/>
    <s v="TRANSACCIONES DEL DIA 07/27/2019SPYRAL - GESTION ADMINISTRATIVA"/>
    <n v="16"/>
    <n v="0"/>
    <s v="LOS ANDES"/>
    <x v="2"/>
  </r>
  <r>
    <n v="19"/>
    <d v="2019-07-30T00:00:00"/>
    <x v="6"/>
    <x v="6"/>
    <x v="1"/>
    <s v="CAJA"/>
    <s v="ALIMENTACION DE EMPLEADOS CTA NUEVA"/>
    <s v="TRANSACCIONES DEL DIA 07/30/2019SPYRAL - GESTION ADMINISTRATIVA"/>
    <n v="40"/>
    <n v="0"/>
    <s v="LOS ANDES"/>
    <x v="2"/>
  </r>
  <r>
    <n v="19"/>
    <d v="2019-01-21T00:00:00"/>
    <x v="7"/>
    <x v="7"/>
    <x v="1"/>
    <s v="SERVICIOS PERSONALES"/>
    <s v="ALIMENTACION DE EMPLEADOS CTA NUEVA"/>
    <s v="TRANSACCIONES DEL DIA 01/21/2019SPYRAL - GESTION ADMINISTRATIVA"/>
    <n v="8"/>
    <n v="0"/>
    <s v="LOS ANDES"/>
    <x v="2"/>
  </r>
  <r>
    <n v="19"/>
    <d v="2019-02-15T00:00:00"/>
    <x v="8"/>
    <x v="8"/>
    <x v="1"/>
    <s v="SERVICIOS PERSONALES"/>
    <s v="ALIMENTACION DE EMPLEADOS CTA NUEVA"/>
    <s v="TRANSACCIONES DEL DIA 02/15/2019SPYRAL - GESTION ADMINISTRATIVA"/>
    <n v="8"/>
    <n v="0"/>
    <s v="LOS ANDES"/>
    <x v="2"/>
  </r>
  <r>
    <n v="19"/>
    <d v="2019-02-27T00:00:00"/>
    <x v="8"/>
    <x v="8"/>
    <x v="1"/>
    <s v="SERVICIOS PERSONALES"/>
    <s v="ALIMENTACION DE EMPLEADOS CTA NUEVA"/>
    <s v="TRANSACCIONES DEL DIA 02/27/2019SPYRAL - GESTION ADMINISTRATIVA"/>
    <n v="16"/>
    <n v="0"/>
    <s v="LOS ANDES"/>
    <x v="2"/>
  </r>
  <r>
    <n v="19"/>
    <d v="2019-03-08T00:00:00"/>
    <x v="9"/>
    <x v="9"/>
    <x v="1"/>
    <s v="SERVICIOS PERSONALES"/>
    <s v="ALIMENTACION DE EMPLEADOS CTA NUEVA"/>
    <s v="TRANSACCIONES DEL DIA 03/08/2019SPYRAL - GESTION ADMINISTRATIVA"/>
    <n v="16"/>
    <n v="0"/>
    <s v="LOS ANDES"/>
    <x v="2"/>
  </r>
  <r>
    <n v="19"/>
    <d v="2019-04-06T00:00:00"/>
    <x v="10"/>
    <x v="10"/>
    <x v="1"/>
    <s v="SERVICIOS PERSONALES"/>
    <s v="ALIMENTACION DE EMPLEADOS CTA NUEVA"/>
    <s v="TRANSACCIONES DEL DIA 04/06/2019SPYRAL - GESTION ADMINISTRATIVA"/>
    <n v="8"/>
    <n v="0"/>
    <s v="LOS ANDES"/>
    <x v="2"/>
  </r>
  <r>
    <n v="19"/>
    <d v="2019-05-03T00:00:00"/>
    <x v="11"/>
    <x v="11"/>
    <x v="1"/>
    <s v="SERVICIOS PERSONALES"/>
    <s v="ALIMENTACION DE EMPLEADOS CTA NUEVA"/>
    <s v="TRANSACCIONES DEL DIA 05/03/2019SPYRAL - GESTION ADMINISTRATIVA"/>
    <n v="8"/>
    <n v="0"/>
    <s v="LOS ANDES"/>
    <x v="2"/>
  </r>
  <r>
    <n v="19"/>
    <d v="2019-05-09T00:00:00"/>
    <x v="11"/>
    <x v="11"/>
    <x v="1"/>
    <s v="SERVICIOS PERSONALES"/>
    <s v="ALIMENTACION DE EMPLEADOS CTA NUEVA"/>
    <s v="TRANSACCIONES DEL DIA 05/09/2019SPYRAL - GESTION ADMINISTRATIVA"/>
    <n v="8"/>
    <n v="0"/>
    <s v="LOS ANDES"/>
    <x v="2"/>
  </r>
  <r>
    <n v="19"/>
    <d v="2019-06-13T00:00:00"/>
    <x v="2"/>
    <x v="2"/>
    <x v="1"/>
    <s v="SERVICIOS PERSONALES"/>
    <s v="ALIMENTACION DE EMPLEADOS CTA NUEVA"/>
    <s v="TRANSACCIONES DEL DIA 06/13/2019SPYRAL - GESTION ADMINISTRATIVA"/>
    <n v="24"/>
    <n v="0"/>
    <s v="LOS ANDES"/>
    <x v="2"/>
  </r>
  <r>
    <n v="19"/>
    <d v="2019-06-27T00:00:00"/>
    <x v="2"/>
    <x v="2"/>
    <x v="1"/>
    <s v="SERVICIOS PERSONALES"/>
    <s v="ALIMENTACION DE EMPLEADOS CTA NUEVA"/>
    <s v="TRANSACCIONES DEL DIA 06/27/2019SPYRAL - GESTION ADMINISTRATIVA"/>
    <n v="8"/>
    <n v="0"/>
    <s v="LOS ANDES"/>
    <x v="2"/>
  </r>
  <r>
    <n v="19"/>
    <d v="2019-07-02T00:00:00"/>
    <x v="6"/>
    <x v="6"/>
    <x v="1"/>
    <s v="SERVICIOS PERSONALES"/>
    <s v="ALIMENTACION DE EMPLEADOS CTA NUEVA"/>
    <s v="TRANSACCIONES DEL DIA 07/02/2019SPYRAL - GESTION ADMINISTRATIVA"/>
    <n v="8"/>
    <n v="0"/>
    <s v="LOS ANDES"/>
    <x v="2"/>
  </r>
  <r>
    <n v="19"/>
    <d v="2019-07-13T00:00:00"/>
    <x v="6"/>
    <x v="6"/>
    <x v="1"/>
    <s v="SERVICIOS PERSONALES"/>
    <s v="ALIMENTACION DE EMPLEADOS CTA NUEVA"/>
    <s v="TRANSACCIONES DEL DIA 07/13/2019SPYRAL - GESTION ADMINISTRATIVA"/>
    <n v="16"/>
    <n v="0"/>
    <s v="LOS ANDES"/>
    <x v="2"/>
  </r>
  <r>
    <n v="19"/>
    <d v="2019-07-27T00:00:00"/>
    <x v="6"/>
    <x v="6"/>
    <x v="1"/>
    <s v="SERVICIOS PERSONALES"/>
    <s v="ALIMENTACION DE EMPLEADOS CTA NUEVA"/>
    <s v="TRANSACCIONES DEL DIA 07/27/2019SPYRAL - GESTION ADMINISTRATIVA"/>
    <n v="8"/>
    <n v="0"/>
    <s v="LOS ANDES"/>
    <x v="2"/>
  </r>
  <r>
    <n v="20"/>
    <d v="2019-05-27T00:00:00"/>
    <x v="11"/>
    <x v="11"/>
    <x v="1"/>
    <s v="ADMINISTRACION DE SUCURSALES"/>
    <s v="NC ALIMENTACION DE EMPLEADOS NVA"/>
    <s v="TRANSACCIONES DEL DIA 05/27/2019SPYRAL - GESTION ADMINISTRATIVA"/>
    <n v="55.64"/>
    <n v="0"/>
    <s v="VIA ESPANA"/>
    <x v="2"/>
  </r>
  <r>
    <n v="20"/>
    <d v="2019-03-19T00:00:00"/>
    <x v="9"/>
    <x v="9"/>
    <x v="1"/>
    <s v="CAJA"/>
    <s v="ALIMENTACION DE EMPLEADOS CTA NUEVA"/>
    <s v="TRANSACCIONES DEL DIA 03/19/2019SPYRAL - GESTION ADMINISTRATIVA"/>
    <n v="8"/>
    <n v="0"/>
    <s v="VIA ESPANA"/>
    <x v="2"/>
  </r>
  <r>
    <n v="21"/>
    <d v="2019-03-07T00:00:00"/>
    <x v="9"/>
    <x v="9"/>
    <x v="1"/>
    <s v="ADMINISTRACION DE SUCURSALES"/>
    <s v="NC ALIMENTACION DE EMPLEADOS NVA"/>
    <s v="TRANSACCIONES DEL DIA 03/07/2019SPYRAL - GESTION ADMINISTRATIVA"/>
    <n v="60"/>
    <n v="0"/>
    <s v="AVENIDA CUBA"/>
    <x v="2"/>
  </r>
  <r>
    <n v="21"/>
    <d v="2019-06-17T00:00:00"/>
    <x v="2"/>
    <x v="2"/>
    <x v="1"/>
    <s v="ADMINISTRACION DE SUCURSALES"/>
    <s v="NC ALIMENTACION DE EMPLEADOS NVA"/>
    <s v="TRANSACCIONES DEL DIA 06/17/2019SPYRAL - GESTION ADMINISTRATIVA"/>
    <n v="47.98"/>
    <n v="0"/>
    <s v="AVENIDA CUBA"/>
    <x v="2"/>
  </r>
  <r>
    <n v="22"/>
    <d v="2019-01-02T00:00:00"/>
    <x v="7"/>
    <x v="7"/>
    <x v="1"/>
    <s v="ADMINISTRACION DE SUCURSALES"/>
    <s v="ALIMENTACION DE EMPLEADOS CTA NUEVA"/>
    <s v="TRANSACCIONES DEL DIA 01/02/2019SPYRAL - GESTION ADMINISTRATIVA"/>
    <n v="16"/>
    <n v="0"/>
    <s v="CHITRE"/>
    <x v="2"/>
  </r>
  <r>
    <n v="22"/>
    <d v="2019-03-13T00:00:00"/>
    <x v="9"/>
    <x v="9"/>
    <x v="1"/>
    <s v="ADMINISTRACION DE SUCURSALES"/>
    <s v="NC ALIMENTACION DE EMPLEADOS NVA"/>
    <s v="TRANSACCIONES DEL DIA 03/13/2019SPYRAL - GESTION ADMINISTRATIVA"/>
    <n v="67.16"/>
    <n v="0"/>
    <s v="CHITRE"/>
    <x v="2"/>
  </r>
  <r>
    <n v="22"/>
    <d v="2019-03-25T00:00:00"/>
    <x v="9"/>
    <x v="9"/>
    <x v="1"/>
    <s v="ADMINISTRACION DE SUCURSALES"/>
    <s v="ALIMENTACION DE EMPLEADOS CTA NUEVA"/>
    <s v="TRANSACCIONES DEL DIA 03/25/2019SPYRAL - GESTION ADMINISTRATIVA"/>
    <n v="8"/>
    <n v="0"/>
    <s v="CHITRE"/>
    <x v="2"/>
  </r>
  <r>
    <n v="22"/>
    <d v="2019-03-27T00:00:00"/>
    <x v="9"/>
    <x v="9"/>
    <x v="1"/>
    <s v="ADMINISTRACION DE SUCURSALES"/>
    <s v="ALIMENTACION DE EMPLEADOS CTA NUEVA"/>
    <s v="TRANSACCIONES DEL DIA 03/27/2019SPYRAL - GESTION ADMINISTRATIVA"/>
    <n v="8"/>
    <n v="0"/>
    <s v="CHITRE"/>
    <x v="2"/>
  </r>
  <r>
    <n v="22"/>
    <d v="2019-01-02T00:00:00"/>
    <x v="7"/>
    <x v="7"/>
    <x v="1"/>
    <s v="CAJA"/>
    <s v="ALIMENTACION DE EMPLEADOS CTA NUEVA"/>
    <s v="TRANSACCIONES DEL DIA 01/02/2019SPYRAL - GESTION ADMINISTRATIVA"/>
    <n v="32"/>
    <n v="0"/>
    <s v="CHITRE"/>
    <x v="2"/>
  </r>
  <r>
    <n v="22"/>
    <d v="2019-01-02T00:00:00"/>
    <x v="7"/>
    <x v="7"/>
    <x v="1"/>
    <s v="SERVICIOS PERSONALES"/>
    <s v="ALIMENTACION DE EMPLEADOS CTA NUEVA"/>
    <s v="TRANSACCIONES DEL DIA 01/02/2019SPYRAL - GESTION ADMINISTRATIVA"/>
    <n v="8"/>
    <n v="0"/>
    <s v="CHITRE"/>
    <x v="2"/>
  </r>
  <r>
    <n v="23"/>
    <d v="2019-06-01T00:00:00"/>
    <x v="2"/>
    <x v="2"/>
    <x v="1"/>
    <s v="ADMINISTRACION DE SUCURSALES"/>
    <s v="ALIMENTACION DE EMPLEADOS CTA NUEVA"/>
    <s v="TRANSACCIONES DEL DIA 06/01/2019SPYRAL - GESTION ADMINISTRATIVA"/>
    <n v="8"/>
    <n v="0"/>
    <s v="LOS PUEBLOS"/>
    <x v="2"/>
  </r>
  <r>
    <n v="23"/>
    <d v="2019-01-02T00:00:00"/>
    <x v="7"/>
    <x v="7"/>
    <x v="1"/>
    <s v="CAJA"/>
    <s v="ALIMENTACION DE EMPLEADOS CTA NUEVA"/>
    <s v="TRANSACCIONES DEL DIA 01/02/2019SPYRAL - GESTION ADMINISTRATIVA"/>
    <n v="16"/>
    <n v="0"/>
    <s v="LOS PUEBLOS"/>
    <x v="2"/>
  </r>
  <r>
    <n v="23"/>
    <d v="2019-01-03T00:00:00"/>
    <x v="7"/>
    <x v="7"/>
    <x v="1"/>
    <s v="CAJA"/>
    <s v="ALIMENTACION DE EMPLEADOS CTA NUEVA"/>
    <s v="TRANSACCIONES DEL DIA 01/03/2019SPYRAL - GESTION ADMINISTRATIVA"/>
    <n v="8"/>
    <n v="0"/>
    <s v="LOS PUEBLOS"/>
    <x v="2"/>
  </r>
  <r>
    <n v="23"/>
    <d v="2019-02-07T00:00:00"/>
    <x v="8"/>
    <x v="8"/>
    <x v="1"/>
    <s v="CAJA"/>
    <s v="ALIMENTACION DE EMPLEADOS CTA NUEVA"/>
    <s v="TRANSACCIONES DEL DIA 02/07/2019SPYRAL - GESTION ADMINISTRATIVA"/>
    <n v="16"/>
    <n v="0"/>
    <s v="LOS PUEBLOS"/>
    <x v="2"/>
  </r>
  <r>
    <n v="23"/>
    <d v="2019-02-18T00:00:00"/>
    <x v="8"/>
    <x v="8"/>
    <x v="1"/>
    <s v="CAJA"/>
    <s v="ALIMENTACION DE EMPLEADOS CTA NUEVA"/>
    <s v="TRANSACCIONES DEL DIA 02/18/2019SPYRAL - GESTION ADMINISTRATIVA"/>
    <n v="16"/>
    <n v="0"/>
    <s v="LOS PUEBLOS"/>
    <x v="2"/>
  </r>
  <r>
    <n v="23"/>
    <d v="2019-03-06T00:00:00"/>
    <x v="9"/>
    <x v="9"/>
    <x v="1"/>
    <s v="CAJA"/>
    <s v="ALIMENTACION DE EMPLEADOS CTA NUEVA"/>
    <s v="TRANSACCIONES DEL DIA 03/06/2019SPYRAL - GESTION ADMINISTRATIVA"/>
    <n v="16"/>
    <n v="0"/>
    <s v="LOS PUEBLOS"/>
    <x v="2"/>
  </r>
  <r>
    <n v="23"/>
    <d v="2019-03-11T00:00:00"/>
    <x v="9"/>
    <x v="9"/>
    <x v="1"/>
    <s v="CAJA"/>
    <s v="ALIMENTACION DE EMPLEADOS CTA NUEVA"/>
    <s v="TRANSACCIONES DEL DIA 03/11/2019SPYRAL - GESTION ADMINISTRATIVA"/>
    <n v="24"/>
    <n v="0"/>
    <s v="LOS PUEBLOS"/>
    <x v="2"/>
  </r>
  <r>
    <n v="23"/>
    <d v="2019-03-18T00:00:00"/>
    <x v="9"/>
    <x v="9"/>
    <x v="1"/>
    <s v="CAJA"/>
    <s v="ALIMENTACION DE EMPLEADOS CTA NUEVA"/>
    <s v="TRANSACCIONES DEL DIA 03/18/2019SPYRAL - GESTION ADMINISTRATIVA"/>
    <n v="24"/>
    <n v="0"/>
    <s v="LOS PUEBLOS"/>
    <x v="2"/>
  </r>
  <r>
    <n v="23"/>
    <d v="2019-03-19T00:00:00"/>
    <x v="9"/>
    <x v="9"/>
    <x v="1"/>
    <s v="CAJA"/>
    <s v="ALIMENTACION DE EMPLEADOS CTA NUEVA"/>
    <s v="TRANSACCIONES DEL DIA 03/19/2019SPYRAL - GESTION ADMINISTRATIVA"/>
    <n v="16"/>
    <n v="0"/>
    <s v="LOS PUEBLOS"/>
    <x v="2"/>
  </r>
  <r>
    <n v="23"/>
    <d v="2019-04-02T00:00:00"/>
    <x v="10"/>
    <x v="10"/>
    <x v="1"/>
    <s v="CAJA"/>
    <s v="ALIMENTACION DE EMPLEADOS CTA NUEVA"/>
    <s v="TRANSACCIONES DEL DIA 04/02/2019SPYRAL - GESTION ADMINISTRATIVA"/>
    <n v="16"/>
    <n v="0"/>
    <s v="LOS PUEBLOS"/>
    <x v="2"/>
  </r>
  <r>
    <n v="23"/>
    <d v="2019-04-23T00:00:00"/>
    <x v="10"/>
    <x v="10"/>
    <x v="1"/>
    <s v="CAJA"/>
    <s v="ALIMENTACION DE EMPLEADOS CTA NUEVA"/>
    <s v="TRANSACCIONES DEL DIA 04/23/2019SPYRAL - GESTION ADMINISTRATIVA"/>
    <n v="48"/>
    <n v="0"/>
    <s v="LOS PUEBLOS"/>
    <x v="2"/>
  </r>
  <r>
    <n v="23"/>
    <d v="2019-05-07T00:00:00"/>
    <x v="11"/>
    <x v="11"/>
    <x v="1"/>
    <s v="CAJA"/>
    <s v="ALIMENTACION DE EMPLEADOS CTA NUEVA"/>
    <s v="TRANSACCIONES DEL DIA 05/07/2019SPYRAL - GESTION ADMINISTRATIVA"/>
    <n v="80"/>
    <n v="0"/>
    <s v="LOS PUEBLOS"/>
    <x v="2"/>
  </r>
  <r>
    <n v="23"/>
    <d v="2019-05-16T00:00:00"/>
    <x v="11"/>
    <x v="11"/>
    <x v="1"/>
    <s v="CAJA"/>
    <s v="ALIMENTACION DE EMPLEADOS CTA NUEVA"/>
    <s v="TRANSACCIONES DEL DIA 05/16/2019SPYRAL - GESTION ADMINISTRATIVA"/>
    <n v="8"/>
    <n v="0"/>
    <s v="LOS PUEBLOS"/>
    <x v="2"/>
  </r>
  <r>
    <n v="23"/>
    <d v="2019-05-21T00:00:00"/>
    <x v="11"/>
    <x v="11"/>
    <x v="1"/>
    <s v="CAJA"/>
    <s v="ALIMENTACION DE EMPLEADOS CTA NUEVA"/>
    <s v="TRANSACCIONES DEL DIA 05/21/2019SPYRAL - GESTION ADMINISTRATIVA"/>
    <n v="24"/>
    <n v="0"/>
    <s v="LOS PUEBLOS"/>
    <x v="2"/>
  </r>
  <r>
    <n v="23"/>
    <d v="2019-06-01T00:00:00"/>
    <x v="2"/>
    <x v="2"/>
    <x v="1"/>
    <s v="CAJA"/>
    <s v="ALIMENTACION DE EMPLEADOS CTA NUEVA"/>
    <s v="TRANSACCIONES DEL DIA 06/01/2019SPYRAL - GESTION ADMINISTRATIVA"/>
    <n v="32"/>
    <n v="0"/>
    <s v="LOS PUEBLOS"/>
    <x v="2"/>
  </r>
  <r>
    <n v="23"/>
    <d v="2019-06-08T00:00:00"/>
    <x v="2"/>
    <x v="2"/>
    <x v="1"/>
    <s v="CAJA"/>
    <s v="ALIMENTACION DE EMPLEADOS CTA NUEVA"/>
    <s v="TRANSACCIONES DEL DIA 06/08/2019SPYRAL - GESTION ADMINISTRATIVA"/>
    <n v="16"/>
    <n v="0"/>
    <s v="LOS PUEBLOS"/>
    <x v="2"/>
  </r>
  <r>
    <n v="23"/>
    <d v="2019-06-14T00:00:00"/>
    <x v="2"/>
    <x v="2"/>
    <x v="1"/>
    <s v="CAJA"/>
    <s v="ALIMENTACION DE EMPLEADOS CTA NUEVA"/>
    <s v="TRANSACCIONES DEL DIA 06/14/2019SPYRAL - GESTION ADMINISTRATIVA"/>
    <n v="8"/>
    <n v="0"/>
    <s v="LOS PUEBLOS"/>
    <x v="2"/>
  </r>
  <r>
    <n v="23"/>
    <d v="2019-06-18T00:00:00"/>
    <x v="2"/>
    <x v="2"/>
    <x v="1"/>
    <s v="CAJA"/>
    <s v="ALIMENTACION DE EMPLEADOS CTA NUEVA"/>
    <s v="TRANSACCIONES DEL DIA 06/18/2019SPYRAL - GESTION ADMINISTRATIVA"/>
    <n v="24"/>
    <n v="0"/>
    <s v="LOS PUEBLOS"/>
    <x v="2"/>
  </r>
  <r>
    <n v="23"/>
    <d v="2019-06-21T00:00:00"/>
    <x v="2"/>
    <x v="2"/>
    <x v="1"/>
    <s v="CAJA"/>
    <s v="ALIMENTACION DE EMPLEADOS CTA NUEVA"/>
    <s v="TRANSACCIONES DEL DIA 06/21/2019SPYRAL - GESTION ADMINISTRATIVA"/>
    <n v="16"/>
    <n v="0"/>
    <s v="LOS PUEBLOS"/>
    <x v="2"/>
  </r>
  <r>
    <n v="23"/>
    <d v="2019-06-22T00:00:00"/>
    <x v="2"/>
    <x v="2"/>
    <x v="1"/>
    <s v="CAJA"/>
    <s v="ALIMENTACION DE EMPLEADOS CTA NUEVA"/>
    <s v="TRANSACCIONES DEL DIA 06/22/2019SPYRAL - GESTION ADMINISTRATIVA"/>
    <n v="16"/>
    <n v="0"/>
    <s v="LOS PUEBLOS"/>
    <x v="2"/>
  </r>
  <r>
    <n v="23"/>
    <d v="2019-07-08T00:00:00"/>
    <x v="6"/>
    <x v="6"/>
    <x v="1"/>
    <s v="CAJA"/>
    <s v="ALIMENTACION DE EMPLEADOS CTA NUEVA"/>
    <s v="TRANSACCIONES DEL DIA 07/08/2019SPYRAL - GESTION ADMINISTRATIVA"/>
    <n v="8"/>
    <n v="0"/>
    <s v="LOS PUEBLOS"/>
    <x v="2"/>
  </r>
  <r>
    <n v="23"/>
    <d v="2019-07-10T00:00:00"/>
    <x v="6"/>
    <x v="6"/>
    <x v="1"/>
    <s v="CAJA"/>
    <s v="ALIMENTACION DE EMPLEADOS CTA NUEVA"/>
    <s v="TRANSACCIONES DEL DIA 07/10/2019SPYRAL - GESTION ADMINISTRATIVA"/>
    <n v="8"/>
    <n v="0"/>
    <s v="LOS PUEBLOS"/>
    <x v="2"/>
  </r>
  <r>
    <n v="23"/>
    <d v="2019-07-11T00:00:00"/>
    <x v="6"/>
    <x v="6"/>
    <x v="1"/>
    <s v="CAJA"/>
    <s v="ALIMENTACION DE EMPLEADOS CTA NUEVA"/>
    <s v="TRANSACCIONES DEL DIA 07/11/2019SPYRAL - GESTION ADMINISTRATIVA"/>
    <n v="16"/>
    <n v="0"/>
    <s v="LOS PUEBLOS"/>
    <x v="2"/>
  </r>
  <r>
    <n v="23"/>
    <d v="2019-07-17T00:00:00"/>
    <x v="6"/>
    <x v="6"/>
    <x v="1"/>
    <s v="CAJA"/>
    <s v="ALIMENTACION DE EMPLEADOS CTA NUEVA"/>
    <s v="TRANSACCIONES DEL DIA 07/17/2019SPYRAL - GESTION ADMINISTRATIVA"/>
    <n v="24"/>
    <n v="0"/>
    <s v="LOS PUEBLOS"/>
    <x v="2"/>
  </r>
  <r>
    <n v="23"/>
    <d v="2019-07-24T00:00:00"/>
    <x v="6"/>
    <x v="6"/>
    <x v="1"/>
    <s v="CAJA"/>
    <s v="ALIMENTACION DE EMPLEADOS CTA NUEVA"/>
    <s v="TRANSACCIONES DEL DIA 07/24/2019SPYRAL - GESTION ADMINISTRATIVA"/>
    <n v="24"/>
    <n v="0"/>
    <s v="LOS PUEBLOS"/>
    <x v="2"/>
  </r>
  <r>
    <n v="23"/>
    <d v="2019-04-02T00:00:00"/>
    <x v="10"/>
    <x v="10"/>
    <x v="1"/>
    <s v="SERVICIOS PERSONALES"/>
    <s v="ALIMENTACION DE EMPLEADOS CTA NUEVA"/>
    <s v="TRANSACCIONES DEL DIA 04/02/2019SPYRAL - GESTION ADMINISTRATIVA"/>
    <n v="8"/>
    <n v="0"/>
    <s v="LOS PUEBLOS"/>
    <x v="2"/>
  </r>
  <r>
    <n v="23"/>
    <d v="2019-04-12T00:00:00"/>
    <x v="10"/>
    <x v="10"/>
    <x v="1"/>
    <s v="SERVICIOS PERSONALES"/>
    <s v="ALIMENTACION DE EMPLEADOS CTA NUEVA"/>
    <s v="TRANSACCIONES DEL DIA 04/12/2019SPYRAL - GESTION ADMINISTRATIVA"/>
    <n v="8"/>
    <n v="0"/>
    <s v="LOS PUEBLOS"/>
    <x v="2"/>
  </r>
  <r>
    <n v="23"/>
    <d v="2019-05-25T00:00:00"/>
    <x v="11"/>
    <x v="11"/>
    <x v="1"/>
    <s v="SERVICIOS PERSONALES"/>
    <s v="ALIMENTACION DE EMPLEADOS CTA NUEVA"/>
    <s v="TRANSACCIONES DEL DIA 05/25/2019SPYRAL - GESTION ADMINISTRATIVA"/>
    <n v="8"/>
    <n v="0"/>
    <s v="LOS PUEBLOS"/>
    <x v="2"/>
  </r>
  <r>
    <n v="23"/>
    <d v="2019-06-01T00:00:00"/>
    <x v="2"/>
    <x v="2"/>
    <x v="1"/>
    <s v="SERVICIOS PERSONALES"/>
    <s v="ALIMENTACION DE EMPLEADOS CTA NUEVA"/>
    <s v="TRANSACCIONES DEL DIA 06/01/2019SPYRAL - GESTION ADMINISTRATIVA"/>
    <n v="8"/>
    <n v="0"/>
    <s v="LOS PUEBLOS"/>
    <x v="2"/>
  </r>
  <r>
    <n v="23"/>
    <d v="2019-06-08T00:00:00"/>
    <x v="2"/>
    <x v="2"/>
    <x v="1"/>
    <s v="SERVICIOS PERSONALES"/>
    <s v="ALIMENTACION DE EMPLEADOS CTA NUEVA"/>
    <s v="TRANSACCIONES DEL DIA 06/08/2019SPYRAL - GESTION ADMINISTRATIVA"/>
    <n v="8"/>
    <n v="0"/>
    <s v="LOS PUEBLOS"/>
    <x v="2"/>
  </r>
  <r>
    <n v="23"/>
    <d v="2019-06-22T00:00:00"/>
    <x v="2"/>
    <x v="2"/>
    <x v="1"/>
    <s v="SERVICIOS PERSONALES"/>
    <s v="ALIMENTACION DE EMPLEADOS CTA NUEVA"/>
    <s v="TRANSACCIONES DEL DIA 06/22/2019SPYRAL - GESTION ADMINISTRATIVA"/>
    <n v="8"/>
    <n v="0"/>
    <s v="LOS PUEBLOS"/>
    <x v="2"/>
  </r>
  <r>
    <n v="26"/>
    <d v="2019-04-22T00:00:00"/>
    <x v="10"/>
    <x v="10"/>
    <x v="1"/>
    <s v="ADMINISTRACION DE SUCURSALES"/>
    <s v="ALIMENTACION DE EMPLEADOS CTA NUEVA"/>
    <s v="TRANSACCIONES DEL DIA 04/22/2019SPYRAL - GESTION ADMINISTRATIVA"/>
    <n v="8"/>
    <n v="0"/>
    <s v="TRANSISTMICA"/>
    <x v="2"/>
  </r>
  <r>
    <n v="26"/>
    <d v="2019-05-02T00:00:00"/>
    <x v="11"/>
    <x v="11"/>
    <x v="1"/>
    <s v="ADMINISTRACION DE SUCURSALES"/>
    <s v="ALIMENTACION DE EMPLEADOS CTA NUEVA"/>
    <s v="TRANSACCIONES DEL DIA 05/02/2019SPYRAL - GESTION ADMINISTRATIVA"/>
    <n v="8"/>
    <n v="0"/>
    <s v="TRANSISTMICA"/>
    <x v="2"/>
  </r>
  <r>
    <n v="26"/>
    <d v="2019-01-07T00:00:00"/>
    <x v="7"/>
    <x v="7"/>
    <x v="1"/>
    <s v="CAJA"/>
    <s v="ALIMENTACION DE EMPLEADOS CTA NUEVA"/>
    <s v="TRANSACCIONES DEL DIA 01/07/2019SPYRAL - GESTION ADMINISTRATIVA"/>
    <n v="40"/>
    <n v="0"/>
    <s v="TRANSISTMICA"/>
    <x v="2"/>
  </r>
  <r>
    <n v="26"/>
    <d v="2019-01-22T00:00:00"/>
    <x v="7"/>
    <x v="7"/>
    <x v="1"/>
    <s v="CAJA"/>
    <s v="ALIMENTACION DE EMPLEADOS CTA NUEVA"/>
    <s v="TRANSACCIONES DEL DIA 01/22/2019SPYRAL - GESTION ADMINISTRATIVA"/>
    <n v="80"/>
    <n v="0"/>
    <s v="TRANSISTMICA"/>
    <x v="2"/>
  </r>
  <r>
    <n v="26"/>
    <d v="2019-02-04T00:00:00"/>
    <x v="8"/>
    <x v="8"/>
    <x v="1"/>
    <s v="CAJA"/>
    <s v="ALIMENTACION DE EMPLEADOS CTA NUEVA"/>
    <s v="TRANSACCIONES DEL DIA 02/04/2019SPYRAL - GESTION ADMINISTRATIVA"/>
    <n v="96"/>
    <n v="0"/>
    <s v="TRANSISTMICA"/>
    <x v="2"/>
  </r>
  <r>
    <n v="26"/>
    <d v="2019-02-20T00:00:00"/>
    <x v="8"/>
    <x v="8"/>
    <x v="1"/>
    <s v="CAJA"/>
    <s v="ALIMENTACION DE EMPLEADOS CTA NUEVA"/>
    <s v="TRANSACCIONES DEL DIA 02/20/2019SPYRAL - GESTION ADMINISTRATIVA"/>
    <n v="48"/>
    <n v="0"/>
    <s v="TRANSISTMICA"/>
    <x v="2"/>
  </r>
  <r>
    <n v="26"/>
    <d v="2019-03-11T00:00:00"/>
    <x v="9"/>
    <x v="9"/>
    <x v="1"/>
    <s v="CAJA"/>
    <s v="ALIMENTACION DE EMPLEADOS CTA NUEVA"/>
    <s v="TRANSACCIONES DEL DIA 03/11/2019SPYRAL - GESTION ADMINISTRATIVA"/>
    <n v="80"/>
    <n v="0"/>
    <s v="TRANSISTMICA"/>
    <x v="2"/>
  </r>
  <r>
    <n v="26"/>
    <d v="2019-03-14T00:00:00"/>
    <x v="9"/>
    <x v="9"/>
    <x v="1"/>
    <s v="CAJA"/>
    <s v="ALIMENTACION DE EMPLEADOS CTA NUEVA"/>
    <s v="TRANSACCIONES DEL DIA 03/14/2019SPYRAL - GESTION ADMINISTRATIVA"/>
    <n v="16"/>
    <n v="0"/>
    <s v="TRANSISTMICA"/>
    <x v="2"/>
  </r>
  <r>
    <n v="26"/>
    <d v="2019-03-18T00:00:00"/>
    <x v="9"/>
    <x v="9"/>
    <x v="1"/>
    <s v="CAJA"/>
    <s v="ALIMENTACION DE EMPLEADOS CTA NUEVA"/>
    <s v="TRANSACCIONES DEL DIA 03/18/2019SPYRAL - GESTION ADMINISTRATIVA"/>
    <n v="56"/>
    <n v="0"/>
    <s v="TRANSISTMICA"/>
    <x v="2"/>
  </r>
  <r>
    <n v="26"/>
    <d v="2019-04-03T00:00:00"/>
    <x v="10"/>
    <x v="10"/>
    <x v="1"/>
    <s v="CAJA"/>
    <s v="ALIMENTACION DE EMPLEADOS CTA NUEVA"/>
    <s v="TRANSACCIONES DEL DIA 04/03/2019SPYRAL - GESTION ADMINISTRATIVA"/>
    <n v="64"/>
    <n v="0"/>
    <s v="TRANSISTMICA"/>
    <x v="2"/>
  </r>
  <r>
    <n v="26"/>
    <d v="2019-04-24T00:00:00"/>
    <x v="10"/>
    <x v="10"/>
    <x v="1"/>
    <s v="CAJA"/>
    <s v="ALIMENTACION DE EMPLEADOS CTA NUEVA"/>
    <s v="TRANSACCIONES DEL DIA 04/24/2019SPYRAL - GESTION ADMINISTRATIVA"/>
    <n v="104"/>
    <n v="0"/>
    <s v="TRANSISTMICA"/>
    <x v="2"/>
  </r>
  <r>
    <n v="26"/>
    <d v="2019-05-04T00:00:00"/>
    <x v="11"/>
    <x v="11"/>
    <x v="1"/>
    <s v="CAJA"/>
    <s v="ALIMENTACION DE EMPLEADOS CTA NUEVA"/>
    <s v="TRANSACCIONES DEL DIA 05/04/2019SPYRAL - GESTION ADMINISTRATIVA"/>
    <n v="80"/>
    <n v="0"/>
    <s v="TRANSISTMICA"/>
    <x v="2"/>
  </r>
  <r>
    <n v="26"/>
    <d v="2019-05-16T00:00:00"/>
    <x v="11"/>
    <x v="11"/>
    <x v="1"/>
    <s v="CAJA"/>
    <s v="ALIMENTACION DE EMPLEADOS CTA NUEVA"/>
    <s v="TRANSACCIONES DEL DIA 05/16/2019SPYRAL - GESTION ADMINISTRATIVA"/>
    <n v="24"/>
    <n v="0"/>
    <s v="TRANSISTMICA"/>
    <x v="2"/>
  </r>
  <r>
    <n v="26"/>
    <d v="2019-05-21T00:00:00"/>
    <x v="11"/>
    <x v="11"/>
    <x v="1"/>
    <s v="CAJA"/>
    <s v="ALIMENTACION DE EMPLEADOS CTA NUEVA"/>
    <s v="TRANSACCIONES DEL DIA 05/21/2019SPYRAL - GESTION ADMINISTRATIVA"/>
    <n v="72"/>
    <n v="0"/>
    <s v="TRANSISTMICA"/>
    <x v="2"/>
  </r>
  <r>
    <n v="26"/>
    <d v="2019-05-29T00:00:00"/>
    <x v="11"/>
    <x v="11"/>
    <x v="1"/>
    <s v="CAJA"/>
    <s v="ALIMENTACION DE EMPLEADOS CTA NUEVA"/>
    <s v="TRANSACCIONES DEL DIA 05/29/2019SPYRAL - GESTION ADMINISTRATIVA"/>
    <n v="8"/>
    <n v="0"/>
    <s v="TRANSISTMICA"/>
    <x v="2"/>
  </r>
  <r>
    <n v="26"/>
    <d v="2019-06-04T00:00:00"/>
    <x v="2"/>
    <x v="2"/>
    <x v="1"/>
    <s v="CAJA"/>
    <s v="ALIMENTACION DE EMPLEADOS CTA NUEVA"/>
    <s v="TRANSACCIONES DEL DIA 06/04/2019SPYRAL - GESTION ADMINISTRATIVA"/>
    <n v="104"/>
    <n v="0"/>
    <s v="TRANSISTMICA"/>
    <x v="2"/>
  </r>
  <r>
    <n v="26"/>
    <d v="2019-06-25T00:00:00"/>
    <x v="2"/>
    <x v="2"/>
    <x v="1"/>
    <s v="CAJA"/>
    <s v="ALIMENTACION DE EMPLEADOS CTA NUEVA"/>
    <s v="TRANSACCIONES DEL DIA 06/25/2019SPYRAL - GESTION ADMINISTRATIVA"/>
    <n v="80"/>
    <n v="0"/>
    <s v="TRANSISTMICA"/>
    <x v="2"/>
  </r>
  <r>
    <n v="26"/>
    <d v="2019-07-03T00:00:00"/>
    <x v="6"/>
    <x v="6"/>
    <x v="1"/>
    <s v="CAJA"/>
    <s v="ALIMENTACION DE EMPLEADOS CTA NUEVA"/>
    <s v="TRANSACCIONES DEL DIA 07/03/2019SPYRAL - GESTION ADMINISTRATIVA"/>
    <n v="24"/>
    <n v="0"/>
    <s v="TRANSISTMICA"/>
    <x v="2"/>
  </r>
  <r>
    <n v="26"/>
    <d v="2019-07-08T00:00:00"/>
    <x v="6"/>
    <x v="6"/>
    <x v="1"/>
    <s v="CAJA"/>
    <s v="ALIMENTACION DE EMPLEADOS CTA NUEVA"/>
    <s v="TRANSACCIONES DEL DIA 07/08/2019SPYRAL - GESTION ADMINISTRATIVA"/>
    <n v="24"/>
    <n v="0"/>
    <s v="TRANSISTMICA"/>
    <x v="2"/>
  </r>
  <r>
    <n v="26"/>
    <d v="2019-07-11T00:00:00"/>
    <x v="6"/>
    <x v="6"/>
    <x v="1"/>
    <s v="CAJA"/>
    <s v="ALIMENTACION DE EMPLEADOS CTA NUEVA"/>
    <s v="TRANSACCIONES DEL DIA 07/11/2019SPYRAL - GESTION ADMINISTRATIVA"/>
    <n v="8"/>
    <n v="0"/>
    <s v="TRANSISTMICA"/>
    <x v="2"/>
  </r>
  <r>
    <n v="26"/>
    <d v="2019-07-19T00:00:00"/>
    <x v="6"/>
    <x v="6"/>
    <x v="1"/>
    <s v="CAJA"/>
    <s v="ALIMENTACION DE EMPLEADOS CTA NUEVA"/>
    <s v="TRANSACCIONES DEL DIA 07/19/2019SPYRAL - GESTION ADMINISTRATIVA"/>
    <n v="56"/>
    <n v="0"/>
    <s v="TRANSISTMICA"/>
    <x v="2"/>
  </r>
  <r>
    <n v="26"/>
    <d v="2019-07-22T00:00:00"/>
    <x v="6"/>
    <x v="6"/>
    <x v="1"/>
    <s v="CAJA"/>
    <s v="ALIMENTACION DE EMPLEADOS CTA NUEVA"/>
    <s v="TRANSACCIONES DEL DIA 07/22/2019SPYRAL - GESTION ADMINISTRATIVA"/>
    <n v="8"/>
    <n v="0"/>
    <s v="TRANSISTMICA"/>
    <x v="2"/>
  </r>
  <r>
    <n v="26"/>
    <d v="2019-01-11T00:00:00"/>
    <x v="7"/>
    <x v="7"/>
    <x v="1"/>
    <s v="SERVICIOS PERSONALES"/>
    <s v="ALIMENTACION DE EMPLEADOS CTA NUEVA"/>
    <s v="TRANSACCIONES DEL DIA 01/11/2019SPYRAL - GESTION ADMINISTRATIVA"/>
    <n v="16"/>
    <n v="0"/>
    <s v="TRANSISTMICA"/>
    <x v="2"/>
  </r>
  <r>
    <n v="26"/>
    <d v="2019-03-18T00:00:00"/>
    <x v="9"/>
    <x v="9"/>
    <x v="1"/>
    <s v="SERVICIOS PERSONALES"/>
    <s v="ALIMENTACION DE EMPLEADOS CTA NUEVA"/>
    <s v="TRANSACCIONES DEL DIA 03/18/2019SPYRAL - GESTION ADMINISTRATIVA"/>
    <n v="8"/>
    <n v="0"/>
    <s v="TRANSISTMICA"/>
    <x v="2"/>
  </r>
  <r>
    <n v="26"/>
    <d v="2019-05-02T00:00:00"/>
    <x v="11"/>
    <x v="11"/>
    <x v="1"/>
    <s v="SERVICIOS PERSONALES"/>
    <s v="ALIMENTACION DE EMPLEADOS CTA NUEVA"/>
    <s v="TRANSACCIONES DEL DIA 05/02/2019SPYRAL - GESTION ADMINISTRATIVA"/>
    <n v="16"/>
    <n v="0"/>
    <s v="TRANSISTMICA"/>
    <x v="2"/>
  </r>
  <r>
    <n v="26"/>
    <d v="2019-05-22T00:00:00"/>
    <x v="11"/>
    <x v="11"/>
    <x v="1"/>
    <s v="SERVICIOS PERSONALES"/>
    <s v="ALIMENTACION DE EMPLEADOS CTA NUEVA"/>
    <s v="TRANSACCIONES DEL DIA 05/22/2019SPYRAL - GESTION ADMINISTRATIVA"/>
    <n v="8"/>
    <n v="0"/>
    <s v="TRANSISTMICA"/>
    <x v="2"/>
  </r>
  <r>
    <n v="26"/>
    <d v="2019-07-11T00:00:00"/>
    <x v="6"/>
    <x v="6"/>
    <x v="1"/>
    <s v="SERVICIOS PERSONALES"/>
    <s v="ALIMENTACION DE EMPLEADOS CTA NUEVA"/>
    <s v="TRANSACCIONES DEL DIA 07/11/2019SPYRAL - GESTION ADMINISTRATIVA"/>
    <n v="32"/>
    <n v="0"/>
    <s v="TRANSISTMICA"/>
    <x v="2"/>
  </r>
  <r>
    <n v="30"/>
    <d v="2019-03-29T00:00:00"/>
    <x v="9"/>
    <x v="9"/>
    <x v="1"/>
    <s v="ADMINISTRACION DE SUCURSALES"/>
    <s v="ALIMENTACION DE EMPLEADOS CTA NUEVA"/>
    <s v="TRANSACCIONES DEL DIA 03/29/2019SPYRAL - GESTION ADMINISTRATIVA"/>
    <n v="70"/>
    <n v="0"/>
    <s v="DAVID"/>
    <x v="2"/>
  </r>
  <r>
    <n v="30"/>
    <d v="2019-07-02T00:00:00"/>
    <x v="6"/>
    <x v="6"/>
    <x v="1"/>
    <s v="ADMINISTRACION DE SUCURSALES"/>
    <s v="ALIMENTACION DE EMPLEADOS CTA NUEVA"/>
    <s v="TRANSACCIONES DEL DIA 07/02/2019SPYRAL - GESTION ADMINISTRATIVA"/>
    <n v="8"/>
    <n v="0"/>
    <s v="DAVID"/>
    <x v="2"/>
  </r>
  <r>
    <n v="30"/>
    <d v="2019-07-05T00:00:00"/>
    <x v="6"/>
    <x v="6"/>
    <x v="1"/>
    <s v="ADMINISTRACION DE SUCURSALES"/>
    <s v="ALIMENTACION DE EMPLEADOS CTA NUEVA"/>
    <s v="TRANSACCIONES DEL DIA 07/05/2019SPYRAL - GESTION ADMINISTRATIVA"/>
    <n v="8"/>
    <n v="0"/>
    <s v="DAVID"/>
    <x v="2"/>
  </r>
  <r>
    <n v="30"/>
    <d v="2019-01-08T00:00:00"/>
    <x v="7"/>
    <x v="7"/>
    <x v="1"/>
    <s v="CAJA"/>
    <s v="ALIMENTACION DE EMPLEADOS CTA NUEVA"/>
    <s v="TRANSACCIONES DEL DIA 01/08/2019SPYRAL - GESTION ADMINISTRATIVA"/>
    <n v="56"/>
    <n v="0"/>
    <s v="DAVID"/>
    <x v="2"/>
  </r>
  <r>
    <n v="30"/>
    <d v="2019-01-10T00:00:00"/>
    <x v="7"/>
    <x v="7"/>
    <x v="1"/>
    <s v="CAJA"/>
    <s v="ALIMENTACION DE EMPLEADOS CTA NUEVA"/>
    <s v="TRANSACCIONES DEL DIA 01/10/2019SPYRAL - GESTION ADMINISTRATIVA"/>
    <n v="24"/>
    <n v="0"/>
    <s v="DAVID"/>
    <x v="2"/>
  </r>
  <r>
    <n v="30"/>
    <d v="2019-01-11T00:00:00"/>
    <x v="7"/>
    <x v="7"/>
    <x v="1"/>
    <s v="CAJA"/>
    <s v="ALIMENTACION DE EMPLEADOS CTA NUEVA"/>
    <s v="TRANSACCIONES DEL DIA 01/11/2019SPYRAL - GESTION ADMINISTRATIVA"/>
    <n v="8"/>
    <n v="0"/>
    <s v="DAVID"/>
    <x v="2"/>
  </r>
  <r>
    <n v="30"/>
    <d v="2019-01-14T00:00:00"/>
    <x v="7"/>
    <x v="7"/>
    <x v="1"/>
    <s v="CAJA"/>
    <s v="ALIMENTACION DE EMPLEADOS CTA NUEVA"/>
    <s v="TRANSACCIONES DEL DIA 01/14/2019SPYRAL - GESTION ADMINISTRATIVA"/>
    <n v="24"/>
    <n v="0"/>
    <s v="DAVID"/>
    <x v="2"/>
  </r>
  <r>
    <n v="30"/>
    <d v="2019-01-16T00:00:00"/>
    <x v="7"/>
    <x v="7"/>
    <x v="1"/>
    <s v="CAJA"/>
    <s v="ALIMENTACION DE EMPLEADOS CTA NUEVA"/>
    <s v="TRANSACCIONES DEL DIA 01/16/2019SPYRAL - GESTION ADMINISTRATIVA"/>
    <n v="8"/>
    <n v="0"/>
    <s v="DAVID"/>
    <x v="2"/>
  </r>
  <r>
    <n v="30"/>
    <d v="2019-01-18T00:00:00"/>
    <x v="7"/>
    <x v="7"/>
    <x v="1"/>
    <s v="CAJA"/>
    <s v="ALIMENTACION DE EMPLEADOS CTA NUEVA"/>
    <s v="TRANSACCIONES DEL DIA 01/18/2019SPYRAL - GESTION ADMINISTRATIVA"/>
    <n v="32"/>
    <n v="0"/>
    <s v="DAVID"/>
    <x v="2"/>
  </r>
  <r>
    <n v="30"/>
    <d v="2019-01-22T00:00:00"/>
    <x v="7"/>
    <x v="7"/>
    <x v="1"/>
    <s v="CAJA"/>
    <s v="ALIMENTACION DE EMPLEADOS CTA NUEVA"/>
    <s v="TRANSACCIONES DEL DIA 01/22/2019SPYRAL - GESTION ADMINISTRATIVA"/>
    <n v="24"/>
    <n v="0"/>
    <s v="DAVID"/>
    <x v="2"/>
  </r>
  <r>
    <n v="30"/>
    <d v="2019-02-01T00:00:00"/>
    <x v="8"/>
    <x v="8"/>
    <x v="1"/>
    <s v="CAJA"/>
    <s v="ALIMENTACION DE EMPLEADOS CTA NUEVA"/>
    <s v="TRANSACCIONES DEL DIA 02/01/2019SPYRAL - GESTION ADMINISTRATIVA"/>
    <n v="24"/>
    <n v="0"/>
    <s v="DAVID"/>
    <x v="2"/>
  </r>
  <r>
    <n v="30"/>
    <d v="2019-02-05T00:00:00"/>
    <x v="8"/>
    <x v="8"/>
    <x v="1"/>
    <s v="CAJA"/>
    <s v="ALIMENTACION DE EMPLEADOS [EMPL]"/>
    <s v="TRANSACCIONES DEL DIA 02/05/2019SPYRAL - GESTION ADMINISTRATIVA"/>
    <n v="8"/>
    <n v="0"/>
    <s v="DAVID"/>
    <x v="2"/>
  </r>
  <r>
    <n v="30"/>
    <d v="2019-02-05T00:00:00"/>
    <x v="8"/>
    <x v="8"/>
    <x v="1"/>
    <s v="CAJA"/>
    <s v="ALIMENTACION DE EMPLEADOS CTA NUEVA"/>
    <s v="TRANSACCIONES DEL DIA 02/05/2019SPYRAL - GESTION ADMINISTRATIVA"/>
    <n v="24"/>
    <n v="0"/>
    <s v="DAVID"/>
    <x v="2"/>
  </r>
  <r>
    <n v="30"/>
    <d v="2019-02-08T00:00:00"/>
    <x v="8"/>
    <x v="8"/>
    <x v="1"/>
    <s v="CAJA"/>
    <s v="ALIMENTACION DE EMPLEADOS CTA NUEVA"/>
    <s v="TRANSACCIONES DEL DIA 02/08/2019SPYRAL - GESTION ADMINISTRATIVA"/>
    <n v="16"/>
    <n v="0"/>
    <s v="DAVID"/>
    <x v="2"/>
  </r>
  <r>
    <n v="30"/>
    <d v="2019-02-11T00:00:00"/>
    <x v="8"/>
    <x v="8"/>
    <x v="1"/>
    <s v="CAJA"/>
    <s v="ALIMENTACION DE EMPLEADOS CTA NUEVA"/>
    <s v="TRANSACCIONES DEL DIA 02/11/2019SPYRAL - GESTION ADMINISTRATIVA"/>
    <n v="8"/>
    <n v="0"/>
    <s v="DAVID"/>
    <x v="2"/>
  </r>
  <r>
    <n v="30"/>
    <d v="2019-02-15T00:00:00"/>
    <x v="8"/>
    <x v="8"/>
    <x v="1"/>
    <s v="CAJA"/>
    <s v="ALIMENTACION DE EMPLEADOS CTA NUEVA"/>
    <s v="TRANSACCIONES DEL DIA 02/15/2019SPYRAL - GESTION ADMINISTRATIVA"/>
    <n v="16"/>
    <n v="0"/>
    <s v="DAVID"/>
    <x v="2"/>
  </r>
  <r>
    <n v="30"/>
    <d v="2019-02-18T00:00:00"/>
    <x v="8"/>
    <x v="8"/>
    <x v="1"/>
    <s v="CAJA"/>
    <s v="ALIMENTACION DE EMPLEADOS CTA NUEVA"/>
    <s v="TRANSACCIONES DEL DIA 02/18/2019SPYRAL - GESTION ADMINISTRATIVA"/>
    <n v="16"/>
    <n v="0"/>
    <s v="DAVID"/>
    <x v="2"/>
  </r>
  <r>
    <n v="30"/>
    <d v="2019-02-21T00:00:00"/>
    <x v="8"/>
    <x v="8"/>
    <x v="1"/>
    <s v="CAJA"/>
    <s v="ALIMENTACION DE EMPLEADOS CTA NUEVA"/>
    <s v="TRANSACCIONES DEL DIA 02/21/2019SPYRAL - GESTION ADMINISTRATIVA"/>
    <n v="16"/>
    <n v="0"/>
    <s v="DAVID"/>
    <x v="2"/>
  </r>
  <r>
    <n v="30"/>
    <d v="2019-02-22T00:00:00"/>
    <x v="8"/>
    <x v="8"/>
    <x v="1"/>
    <s v="CAJA"/>
    <s v="ALIMENTACION DE EMPLEADOS CTA NUEVA"/>
    <s v="TRANSACCIONES DEL DIA 02/22/2019SPYRAL - GESTION ADMINISTRATIVA"/>
    <n v="16"/>
    <n v="0"/>
    <s v="DAVID"/>
    <x v="2"/>
  </r>
  <r>
    <n v="30"/>
    <d v="2019-03-06T00:00:00"/>
    <x v="9"/>
    <x v="9"/>
    <x v="1"/>
    <s v="CAJA"/>
    <s v="ALIMENTACION DE EMPLEADOS CTA NUEVA"/>
    <s v="TRANSACCIONES DEL DIA 03/06/2019SPYRAL - GESTION ADMINISTRATIVA"/>
    <n v="24"/>
    <n v="0"/>
    <s v="DAVID"/>
    <x v="2"/>
  </r>
  <r>
    <n v="30"/>
    <d v="2019-03-11T00:00:00"/>
    <x v="9"/>
    <x v="9"/>
    <x v="1"/>
    <s v="CAJA"/>
    <s v="ALIMENTACION DE EMPLEADOS CTA NUEVA"/>
    <s v="TRANSACCIONES DEL DIA 03/11/2019SPYRAL - GESTION ADMINISTRATIVA"/>
    <n v="24"/>
    <n v="0"/>
    <s v="DAVID"/>
    <x v="2"/>
  </r>
  <r>
    <n v="30"/>
    <d v="2019-03-12T00:00:00"/>
    <x v="9"/>
    <x v="9"/>
    <x v="1"/>
    <s v="CAJA"/>
    <s v="ALIMENTACION DE EMPLEADOS CTA NUEVA"/>
    <s v="TRANSACCIONES DEL DIA 03/12/2019SPYRAL - GESTION ADMINISTRATIVA"/>
    <n v="8"/>
    <n v="0"/>
    <s v="DAVID"/>
    <x v="2"/>
  </r>
  <r>
    <n v="30"/>
    <d v="2019-03-18T00:00:00"/>
    <x v="9"/>
    <x v="9"/>
    <x v="1"/>
    <s v="CAJA"/>
    <s v="ALIMENTACION DE EMPLEADOS CTA NUEVA"/>
    <s v="TRANSACCIONES DEL DIA 03/18/2019SPYRAL - GESTION ADMINISTRATIVA"/>
    <n v="8"/>
    <n v="0"/>
    <s v="DAVID"/>
    <x v="2"/>
  </r>
  <r>
    <n v="30"/>
    <d v="2019-03-20T00:00:00"/>
    <x v="9"/>
    <x v="9"/>
    <x v="1"/>
    <s v="CAJA"/>
    <s v="ALIMENTACION DE EMPLEADOS CTA NUEVA"/>
    <s v="TRANSACCIONES DEL DIA 03/20/2019SPYRAL - GESTION ADMINISTRATIVA"/>
    <n v="8"/>
    <n v="0"/>
    <s v="DAVID"/>
    <x v="2"/>
  </r>
  <r>
    <n v="30"/>
    <d v="2019-03-22T00:00:00"/>
    <x v="9"/>
    <x v="9"/>
    <x v="1"/>
    <s v="CAJA"/>
    <s v="ALIMENTACION DE EMPLEADOS CTA NUEVA"/>
    <s v="TRANSACCIONES DEL DIA 03/22/2019SPYRAL - GESTION ADMINISTRATIVA"/>
    <n v="16"/>
    <n v="0"/>
    <s v="DAVID"/>
    <x v="2"/>
  </r>
  <r>
    <n v="30"/>
    <d v="2019-03-23T00:00:00"/>
    <x v="9"/>
    <x v="9"/>
    <x v="1"/>
    <s v="CAJA"/>
    <s v="ALIMENTACION DE EMPLEADOS CTA NUEVA"/>
    <s v="TRANSACCIONES DEL DIA 03/23/2019SPYRAL - GESTION ADMINISTRATIVA"/>
    <n v="8"/>
    <n v="0"/>
    <s v="DAVID"/>
    <x v="2"/>
  </r>
  <r>
    <n v="30"/>
    <d v="2019-04-03T00:00:00"/>
    <x v="10"/>
    <x v="10"/>
    <x v="1"/>
    <s v="CAJA"/>
    <s v="ALIMENTACION DE EMPLEADOS CTA NUEVA"/>
    <s v="TRANSACCIONES DEL DIA 04/03/2019SPYRAL - GESTION ADMINISTRATIVA"/>
    <n v="40"/>
    <n v="0"/>
    <s v="DAVID"/>
    <x v="2"/>
  </r>
  <r>
    <n v="30"/>
    <d v="2019-04-05T00:00:00"/>
    <x v="10"/>
    <x v="10"/>
    <x v="1"/>
    <s v="CAJA"/>
    <s v="ALIMENTACION DE EMPLEADOS CTA NUEVA"/>
    <s v="TRANSACCIONES DEL DIA 04/05/2019SPYRAL - GESTION ADMINISTRATIVA"/>
    <n v="24"/>
    <n v="0"/>
    <s v="DAVID"/>
    <x v="2"/>
  </r>
  <r>
    <n v="30"/>
    <d v="2019-04-08T00:00:00"/>
    <x v="10"/>
    <x v="10"/>
    <x v="1"/>
    <s v="CAJA"/>
    <s v="ALIMENTACION DE EMPLEADOS CTA NUEVA"/>
    <s v="TRANSACCIONES DEL DIA 04/08/2019SPYRAL - GESTION ADMINISTRATIVA"/>
    <n v="8"/>
    <n v="0"/>
    <s v="DAVID"/>
    <x v="2"/>
  </r>
  <r>
    <n v="30"/>
    <d v="2019-04-15T00:00:00"/>
    <x v="10"/>
    <x v="10"/>
    <x v="1"/>
    <s v="CAJA"/>
    <s v="ALIMENTACION DE EMPLEADOS CTA NUEVA"/>
    <s v="TRANSACCIONES DEL DIA 04/15/2019SPYRAL - GESTION ADMINISTRATIVA"/>
    <n v="8"/>
    <n v="0"/>
    <s v="DAVID"/>
    <x v="2"/>
  </r>
  <r>
    <n v="30"/>
    <d v="2019-04-16T00:00:00"/>
    <x v="10"/>
    <x v="10"/>
    <x v="1"/>
    <s v="CAJA"/>
    <s v="ALIMENTACION DE EMPLEADOS CTA NUEVA"/>
    <s v="TRANSACCIONES DEL DIA 04/16/2019SPYRAL - GESTION ADMINISTRATIVA"/>
    <n v="16"/>
    <n v="0"/>
    <s v="DAVID"/>
    <x v="2"/>
  </r>
  <r>
    <n v="30"/>
    <d v="2019-04-17T00:00:00"/>
    <x v="10"/>
    <x v="10"/>
    <x v="1"/>
    <s v="CAJA"/>
    <s v="ALIMENTACION DE EMPLEADOS CTA NUEVA"/>
    <s v="TRANSACCIONES DEL DIA 04/17/2019SPYRAL - GESTION ADMINISTRATIVA"/>
    <n v="24"/>
    <n v="0"/>
    <s v="DAVID"/>
    <x v="2"/>
  </r>
  <r>
    <n v="30"/>
    <d v="2019-04-26T00:00:00"/>
    <x v="10"/>
    <x v="10"/>
    <x v="1"/>
    <s v="CAJA"/>
    <s v="ALIMENTACION DE EMPLEADOS CTA NUEVA"/>
    <s v="TRANSACCIONES DEL DIA 04/26/2019SPYRAL - GESTION ADMINISTRATIVA"/>
    <n v="24"/>
    <n v="0"/>
    <s v="DAVID"/>
    <x v="2"/>
  </r>
  <r>
    <n v="30"/>
    <d v="2019-04-29T00:00:00"/>
    <x v="10"/>
    <x v="10"/>
    <x v="1"/>
    <s v="CAJA"/>
    <s v="ALIMENTACION DE EMPLEADOS CTA NUEVA"/>
    <s v="TRANSACCIONES DEL DIA 04/29/2019SPYRAL - GESTION ADMINISTRATIVA"/>
    <n v="8"/>
    <n v="0"/>
    <s v="DAVID"/>
    <x v="2"/>
  </r>
  <r>
    <n v="30"/>
    <d v="2019-05-03T00:00:00"/>
    <x v="11"/>
    <x v="11"/>
    <x v="1"/>
    <s v="CAJA"/>
    <s v="ALIMENTACION DE EMPLEADOS CTA NUEVA"/>
    <s v="TRANSACCIONES DEL DIA 05/03/2019SPYRAL - GESTION ADMINISTRATIVA"/>
    <n v="16"/>
    <n v="0"/>
    <s v="DAVID"/>
    <x v="2"/>
  </r>
  <r>
    <n v="30"/>
    <d v="2019-05-04T00:00:00"/>
    <x v="11"/>
    <x v="11"/>
    <x v="1"/>
    <s v="CAJA"/>
    <s v="ALIMENTACION DE EMPLEADOS CTA NUEVA"/>
    <s v="TRANSACCIONES DEL DIA 05/04/2019SPYRAL - GESTION ADMINISTRATIVA"/>
    <n v="8"/>
    <n v="0"/>
    <s v="DAVID"/>
    <x v="2"/>
  </r>
  <r>
    <n v="30"/>
    <d v="2019-05-06T00:00:00"/>
    <x v="11"/>
    <x v="11"/>
    <x v="1"/>
    <s v="CAJA"/>
    <s v="ALIMENTACION DE EMPLEADOS CTA NUEVA"/>
    <s v="TRANSACCIONES DEL DIA 05/06/2019SPYRAL - GESTION ADMINISTRATIVA"/>
    <n v="40"/>
    <n v="0"/>
    <s v="DAVID"/>
    <x v="2"/>
  </r>
  <r>
    <n v="30"/>
    <d v="2019-05-07T00:00:00"/>
    <x v="11"/>
    <x v="11"/>
    <x v="1"/>
    <s v="CAJA"/>
    <s v="ALIMENTACION DE EMPLEADOS CTA NUEVA"/>
    <s v="TRANSACCIONES DEL DIA 05/07/2019SPYRAL - GESTION ADMINISTRATIVA"/>
    <n v="8"/>
    <n v="0"/>
    <s v="DAVID"/>
    <x v="2"/>
  </r>
  <r>
    <n v="30"/>
    <d v="2019-05-13T00:00:00"/>
    <x v="11"/>
    <x v="11"/>
    <x v="1"/>
    <s v="CAJA"/>
    <s v="ALIMENTACION DE EMPLEADOS CTA NUEVA"/>
    <s v="TRANSACCIONES DEL DIA 05/13/2019SPYRAL - GESTION ADMINISTRATIVA"/>
    <n v="8"/>
    <n v="0"/>
    <s v="DAVID"/>
    <x v="2"/>
  </r>
  <r>
    <n v="30"/>
    <d v="2019-05-16T00:00:00"/>
    <x v="11"/>
    <x v="11"/>
    <x v="1"/>
    <s v="CAJA"/>
    <s v="ALIMENTACION DE EMPLEADOS CTA NUEVA"/>
    <s v="TRANSACCIONES DEL DIA 05/16/2019SPYRAL - GESTION ADMINISTRATIVA"/>
    <n v="8"/>
    <n v="0"/>
    <s v="DAVID"/>
    <x v="2"/>
  </r>
  <r>
    <n v="30"/>
    <d v="2019-05-18T00:00:00"/>
    <x v="11"/>
    <x v="11"/>
    <x v="1"/>
    <s v="CAJA"/>
    <s v="ALIMENTACION DE EMPLEADOS CTA NUEVA"/>
    <s v="TRANSACCIONES DEL DIA 05/18/2019SPYRAL - GESTION ADMINISTRATIVA"/>
    <n v="24"/>
    <n v="0"/>
    <s v="DAVID"/>
    <x v="2"/>
  </r>
  <r>
    <n v="30"/>
    <d v="2019-05-21T00:00:00"/>
    <x v="11"/>
    <x v="11"/>
    <x v="1"/>
    <s v="CAJA"/>
    <s v="ALIMENTACION DE EMPLEADOS CTA NUEVA"/>
    <s v="TRANSACCIONES DEL DIA 05/21/2019SPYRAL - GESTION ADMINISTRATIVA"/>
    <n v="8"/>
    <n v="0"/>
    <s v="DAVID"/>
    <x v="2"/>
  </r>
  <r>
    <n v="30"/>
    <d v="2019-05-23T00:00:00"/>
    <x v="11"/>
    <x v="11"/>
    <x v="1"/>
    <s v="CAJA"/>
    <s v="ALIMENTACION DE EMPLEADOS CTA NUEVA"/>
    <s v="TRANSACCIONES DEL DIA 05/23/2019SPYRAL - GESTION ADMINISTRATIVA"/>
    <n v="16"/>
    <n v="0"/>
    <s v="DAVID"/>
    <x v="2"/>
  </r>
  <r>
    <n v="30"/>
    <d v="2019-05-24T00:00:00"/>
    <x v="11"/>
    <x v="11"/>
    <x v="1"/>
    <s v="CAJA"/>
    <s v="ALIMENTACION DE EMPLEADOS CTA NUEVA"/>
    <s v="TRANSACCIONES DEL DIA 05/24/2019SPYRAL - GESTION ADMINISTRATIVA"/>
    <n v="8"/>
    <n v="0"/>
    <s v="DAVID"/>
    <x v="2"/>
  </r>
  <r>
    <n v="30"/>
    <d v="2019-05-29T00:00:00"/>
    <x v="11"/>
    <x v="11"/>
    <x v="1"/>
    <s v="CAJA"/>
    <s v="ALIMENTACION DE EMPLEADOS CTA NUEVA"/>
    <s v="TRANSACCIONES DEL DIA 05/29/2019SPYRAL - GESTION ADMINISTRATIVA"/>
    <n v="8"/>
    <n v="0"/>
    <s v="DAVID"/>
    <x v="2"/>
  </r>
  <r>
    <n v="30"/>
    <d v="2019-06-19T00:00:00"/>
    <x v="2"/>
    <x v="2"/>
    <x v="1"/>
    <s v="CAJA"/>
    <s v="ALIMENTACION DE EMPLEADOS CTA NUEVA"/>
    <s v="TRANSACCIONES DEL DIA 06/19/2019SPYRAL - GESTION ADMINISTRATIVA"/>
    <n v="80"/>
    <n v="0"/>
    <s v="DAVID"/>
    <x v="2"/>
  </r>
  <r>
    <n v="30"/>
    <d v="2019-06-21T00:00:00"/>
    <x v="2"/>
    <x v="2"/>
    <x v="1"/>
    <s v="CAJA"/>
    <s v="ALIMENTACION DE EMPLEADOS CTA NUEVA"/>
    <s v="TRANSACCIONES DEL DIA 06/21/2019SPYRAL - GESTION ADMINISTRATIVA"/>
    <n v="16"/>
    <n v="0"/>
    <s v="DAVID"/>
    <x v="2"/>
  </r>
  <r>
    <n v="30"/>
    <d v="2019-06-25T00:00:00"/>
    <x v="2"/>
    <x v="2"/>
    <x v="1"/>
    <s v="CAJA"/>
    <s v="ALIMENTACION DE EMPLEADOS CTA NUEVA"/>
    <s v="TRANSACCIONES DEL DIA 06/25/2019SPYRAL - GESTION ADMINISTRATIVA"/>
    <n v="16"/>
    <n v="0"/>
    <s v="DAVID"/>
    <x v="2"/>
  </r>
  <r>
    <n v="30"/>
    <d v="2019-06-26T00:00:00"/>
    <x v="2"/>
    <x v="2"/>
    <x v="1"/>
    <s v="CAJA"/>
    <s v="ALIMENTACION DE EMPLEADOS CTA NUEVA"/>
    <s v="TRANSACCIONES DEL DIA 06/26/2019SPYRAL - GESTION ADMINISTRATIVA"/>
    <n v="8"/>
    <n v="0"/>
    <s v="DAVID"/>
    <x v="2"/>
  </r>
  <r>
    <n v="30"/>
    <d v="2019-07-03T00:00:00"/>
    <x v="6"/>
    <x v="6"/>
    <x v="1"/>
    <s v="CAJA"/>
    <s v="ALIMENTACION DE EMPLEADOS CTA NUEVA"/>
    <s v="TRANSACCIONES DEL DIA 07/03/2019SPYRAL - GESTION ADMINISTRATIVA"/>
    <n v="24"/>
    <n v="0"/>
    <s v="DAVID"/>
    <x v="2"/>
  </r>
  <r>
    <n v="30"/>
    <d v="2019-07-04T00:00:00"/>
    <x v="6"/>
    <x v="6"/>
    <x v="1"/>
    <s v="CAJA"/>
    <s v="ALIMENTACION DE EMPLEADOS CTA NUEVA"/>
    <s v="TRANSACCIONES DEL DIA 07/04/2019SPYRAL - GESTION ADMINISTRATIVA"/>
    <n v="24"/>
    <n v="0"/>
    <s v="DAVID"/>
    <x v="2"/>
  </r>
  <r>
    <n v="30"/>
    <d v="2019-07-05T00:00:00"/>
    <x v="6"/>
    <x v="6"/>
    <x v="1"/>
    <s v="CAJA"/>
    <s v="ALIMENTACION DE EMPLEADOS CTA NUEVA"/>
    <s v="TRANSACCIONES DEL DIA 07/05/2019SPYRAL - GESTION ADMINISTRATIVA"/>
    <n v="8"/>
    <n v="0"/>
    <s v="DAVID"/>
    <x v="2"/>
  </r>
  <r>
    <n v="30"/>
    <d v="2019-07-09T00:00:00"/>
    <x v="6"/>
    <x v="6"/>
    <x v="1"/>
    <s v="CAJA"/>
    <s v="ALIMENTACION DE EMPLEADOS CTA NUEVA"/>
    <s v="TRANSACCIONES DEL DIA 07/09/2019SPYRAL - GESTION ADMINISTRATIVA"/>
    <n v="16"/>
    <n v="0"/>
    <s v="DAVID"/>
    <x v="2"/>
  </r>
  <r>
    <n v="30"/>
    <d v="2019-07-11T00:00:00"/>
    <x v="6"/>
    <x v="6"/>
    <x v="1"/>
    <s v="CAJA"/>
    <s v="ALIMENTACION DE EMPLEADOS CTA NUEVA"/>
    <s v="TRANSACCIONES DEL DIA 07/11/2019SPYRAL - GESTION ADMINISTRATIVA"/>
    <n v="16"/>
    <n v="0"/>
    <s v="DAVID"/>
    <x v="2"/>
  </r>
  <r>
    <n v="30"/>
    <d v="2019-07-13T00:00:00"/>
    <x v="6"/>
    <x v="6"/>
    <x v="1"/>
    <s v="CAJA"/>
    <s v="ALIMENTACION DE EMPLEADOS CTA NUEVA"/>
    <s v="TRANSACCIONES DEL DIA 07/13/2019SPYRAL - GESTION ADMINISTRATIVA"/>
    <n v="8"/>
    <n v="0"/>
    <s v="DAVID"/>
    <x v="2"/>
  </r>
  <r>
    <n v="30"/>
    <d v="2019-07-16T00:00:00"/>
    <x v="6"/>
    <x v="6"/>
    <x v="1"/>
    <s v="CAJA"/>
    <s v="ALIMENTACION DE EMPLEADOS CTA NUEVA"/>
    <s v="TRANSACCIONES DEL DIA 07/16/2019SPYRAL - GESTION ADMINISTRATIVA"/>
    <n v="32"/>
    <n v="0"/>
    <s v="DAVID"/>
    <x v="2"/>
  </r>
  <r>
    <n v="30"/>
    <d v="2019-07-17T00:00:00"/>
    <x v="6"/>
    <x v="6"/>
    <x v="1"/>
    <s v="CAJA"/>
    <s v="ALIMENTACION DE EMPLEADOS CTA NUEVA"/>
    <s v="TRANSACCIONES DEL DIA 07/17/2019SPYRAL - GESTION ADMINISTRATIVA"/>
    <n v="16"/>
    <n v="0"/>
    <s v="DAVID"/>
    <x v="2"/>
  </r>
  <r>
    <n v="30"/>
    <d v="2019-07-22T00:00:00"/>
    <x v="6"/>
    <x v="6"/>
    <x v="1"/>
    <s v="CAJA"/>
    <s v="ALIMENTACION DE EMPLEADOS CTA NUEVA"/>
    <s v="TRANSACCIONES DEL DIA 07/22/2019SPYRAL - GESTION ADMINISTRATIVA"/>
    <n v="16"/>
    <n v="0"/>
    <s v="DAVID"/>
    <x v="2"/>
  </r>
  <r>
    <n v="30"/>
    <d v="2019-07-24T00:00:00"/>
    <x v="6"/>
    <x v="6"/>
    <x v="1"/>
    <s v="CAJA"/>
    <s v="ALIMENTACION DE EMPLEADOS CTA NUEVA"/>
    <s v="TRANSACCIONES DEL DIA 07/24/2019SPYRAL - GESTION ADMINISTRATIVA"/>
    <n v="8"/>
    <n v="0"/>
    <s v="DAVID"/>
    <x v="2"/>
  </r>
  <r>
    <n v="30"/>
    <d v="2019-07-25T00:00:00"/>
    <x v="6"/>
    <x v="6"/>
    <x v="1"/>
    <s v="CAJA"/>
    <s v="ALIMENTACION DE EMPLEADOS CTA NUEVA"/>
    <s v="TRANSACCIONES DEL DIA 07/25/2019SPYRAL - GESTION ADMINISTRATIVA"/>
    <n v="8"/>
    <n v="0"/>
    <s v="DAVID"/>
    <x v="2"/>
  </r>
  <r>
    <n v="30"/>
    <d v="2019-07-26T00:00:00"/>
    <x v="6"/>
    <x v="6"/>
    <x v="1"/>
    <s v="CAJA"/>
    <s v="ALIMENTACION DE EMPLEADOS CTA NUEVA"/>
    <s v="TRANSACCIONES DEL DIA 07/26/2019SPYRAL - GESTION ADMINISTRATIVA"/>
    <n v="8"/>
    <n v="0"/>
    <s v="DAVID"/>
    <x v="2"/>
  </r>
  <r>
    <n v="30"/>
    <d v="2019-02-18T00:00:00"/>
    <x v="8"/>
    <x v="8"/>
    <x v="1"/>
    <s v="SERVICIOS PERSONALES"/>
    <s v="ALIMENTACION DE EMPLEADOS CTA NUEVA"/>
    <s v="TRANSACCIONES DEL DIA 02/18/2019SPYRAL - GESTION ADMINISTRATIVA"/>
    <n v="8"/>
    <n v="0"/>
    <s v="DAVID"/>
    <x v="2"/>
  </r>
  <r>
    <n v="32"/>
    <d v="2019-04-05T00:00:00"/>
    <x v="10"/>
    <x v="10"/>
    <x v="1"/>
    <s v="ADMINISTRACION DE SUCURSALES"/>
    <s v="NC ALIMENTACION DE EMPLEADOS NVA"/>
    <s v="TRANSACCIONES DEL DIA 04/05/2019SPYRAL - GESTION ADMINISTRATIVA"/>
    <n v="57.27"/>
    <n v="0"/>
    <s v="PLAZA LAS AMERICAS"/>
    <x v="2"/>
  </r>
  <r>
    <n v="32"/>
    <d v="2019-06-03T00:00:00"/>
    <x v="2"/>
    <x v="2"/>
    <x v="1"/>
    <s v="ADMINISTRACION DE SUCURSALES"/>
    <s v="NC ALIMENTACION DE EMPLEADOS NVA"/>
    <s v="TRANSACCIONES DEL DIA 06/03/2019SPYRAL - GESTION ADMINISTRATIVA"/>
    <n v="24.07"/>
    <n v="0"/>
    <s v="PLAZA LAS AMERICAS"/>
    <x v="2"/>
  </r>
  <r>
    <n v="33"/>
    <d v="2019-03-09T00:00:00"/>
    <x v="9"/>
    <x v="9"/>
    <x v="1"/>
    <s v="ADMINISTRACION DE SUCURSALES"/>
    <s v="NC ALIMENTACION DE EMPLEADOS NVA"/>
    <s v="TRANSACCIONES DEL DIA 03/09/2019SPYRAL - GESTION ADMINISTRATIVA"/>
    <n v="40.75"/>
    <n v="0"/>
    <s v="CORONADO"/>
    <x v="2"/>
  </r>
  <r>
    <n v="33"/>
    <d v="2019-04-11T00:00:00"/>
    <x v="10"/>
    <x v="10"/>
    <x v="1"/>
    <s v="ADMINISTRACION DE SUCURSALES"/>
    <s v="NC ALIMENTACION DE EMPLEADOS NVA"/>
    <s v="TRANSACCIONES DEL DIA 04/11/2019SPYRAL - GESTION ADMINISTRATIVA"/>
    <n v="23.99"/>
    <n v="0"/>
    <s v="CORONADO"/>
    <x v="2"/>
  </r>
  <r>
    <n v="33"/>
    <d v="2019-04-29T00:00:00"/>
    <x v="10"/>
    <x v="10"/>
    <x v="1"/>
    <s v="CAJA"/>
    <s v="ALIMENTACION DE EMPLEADOS CTA NUEVA"/>
    <s v="TRANSACCIONES DEL DIA 04/29/2019SPYRAL - GESTION ADMINISTRATIVA"/>
    <n v="8"/>
    <n v="0"/>
    <s v="CORONADO"/>
    <x v="2"/>
  </r>
  <r>
    <n v="34"/>
    <d v="2019-01-16T00:00:00"/>
    <x v="7"/>
    <x v="7"/>
    <x v="1"/>
    <s v="CAJA"/>
    <s v="ALIMENTACION DE EMPLEADOS CTA NUEVA"/>
    <s v="TRANSACCIONES DEL DIA 01/16/2019SPYRAL - GESTION ADMINISTRATIVA"/>
    <n v="8"/>
    <n v="0"/>
    <s v="ALBROOK MALL"/>
    <x v="2"/>
  </r>
  <r>
    <n v="34"/>
    <d v="2019-02-01T00:00:00"/>
    <x v="8"/>
    <x v="8"/>
    <x v="1"/>
    <s v="CAJA"/>
    <s v="ALIMENTACION DE EMPLEADOS CTA NUEVA"/>
    <s v="TRANSACCIONES DEL DIA 02/01/2019SPYRAL - GESTION ADMINISTRATIVA"/>
    <n v="8"/>
    <n v="0"/>
    <s v="ALBROOK MALL"/>
    <x v="2"/>
  </r>
  <r>
    <n v="34"/>
    <d v="2019-02-18T00:00:00"/>
    <x v="8"/>
    <x v="8"/>
    <x v="1"/>
    <s v="CAJA"/>
    <s v="ALIMENTACION DE EMPLEADOS CTA NUEVA"/>
    <s v="TRANSACCIONES DEL DIA 02/18/2019SPYRAL - GESTION ADMINISTRATIVA"/>
    <n v="8"/>
    <n v="0"/>
    <s v="ALBROOK MALL"/>
    <x v="2"/>
  </r>
  <r>
    <n v="34"/>
    <d v="2019-03-21T00:00:00"/>
    <x v="9"/>
    <x v="9"/>
    <x v="1"/>
    <s v="CAJA"/>
    <s v="ALIMENTACION DE EMPLEADOS CTA NUEVA"/>
    <s v="TRANSACCIONES DEL DIA 03/21/2019SPYRAL - GESTION ADMINISTRATIVA"/>
    <n v="8"/>
    <n v="0"/>
    <s v="ALBROOK MALL"/>
    <x v="2"/>
  </r>
  <r>
    <n v="34"/>
    <d v="2019-04-24T00:00:00"/>
    <x v="10"/>
    <x v="10"/>
    <x v="1"/>
    <s v="CAJA"/>
    <s v="ALIMENTACION DE EMPLEADOS CTA NUEVA"/>
    <s v="TRANSACCIONES DEL DIA 04/24/2019SPYRAL - GESTION ADMINISTRATIVA"/>
    <n v="8"/>
    <n v="0"/>
    <s v="ALBROOK MALL"/>
    <x v="2"/>
  </r>
  <r>
    <n v="35"/>
    <d v="2019-03-01T00:00:00"/>
    <x v="9"/>
    <x v="9"/>
    <x v="1"/>
    <s v="ADMINISTRACION DE SUCURSALES"/>
    <s v="NC ALIMENTACION DE EMPLEADOS NVA"/>
    <s v="TRANSACCIONES DEL DIA 03/01/2019SPYRAL - GESTION ADMINISTRATIVA"/>
    <n v="12.9"/>
    <n v="0"/>
    <s v="PANAMA PACIFICO"/>
    <x v="2"/>
  </r>
  <r>
    <n v="35"/>
    <d v="2019-05-28T00:00:00"/>
    <x v="11"/>
    <x v="11"/>
    <x v="1"/>
    <s v="ADMINISTRACION DE SUCURSALES"/>
    <s v="NC ALIMENTACION DE EMPLEADOS NVA"/>
    <s v="TRANSACCIONES DEL DIA 05/28/2019SPYRAL - GESTION ADMINISTRATIVA"/>
    <n v="15.66"/>
    <n v="0"/>
    <s v="PANAMA PACIFICO"/>
    <x v="2"/>
  </r>
  <r>
    <n v="37"/>
    <d v="2019-03-15T00:00:00"/>
    <x v="9"/>
    <x v="9"/>
    <x v="1"/>
    <s v="ADMINISTRACION DE SUCURSALES"/>
    <s v="NC ALIMENTACION DE EMPLEADOS NVA"/>
    <s v="TRANSACCIONES DEL DIA 03/15/2019SPYRAL - GESTION ADMINISTRATIVA"/>
    <n v="9.5"/>
    <n v="0"/>
    <s v="PENONOME"/>
    <x v="2"/>
  </r>
  <r>
    <n v="37"/>
    <d v="2019-05-10T00:00:00"/>
    <x v="11"/>
    <x v="11"/>
    <x v="1"/>
    <s v="ADMINISTRACION DE SUCURSALES"/>
    <s v="NC ALIMENTACION DE EMPLEADOS NVA"/>
    <s v="TRANSACCIONES DEL DIA 05/10/2019SPYRAL - GESTION ADMINISTRATIVA"/>
    <n v="9.5"/>
    <n v="0"/>
    <s v="PENONOME"/>
    <x v="2"/>
  </r>
  <r>
    <n v="37"/>
    <d v="2019-06-25T00:00:00"/>
    <x v="2"/>
    <x v="2"/>
    <x v="1"/>
    <s v="ADMINISTRACION DE SUCURSALES"/>
    <s v="NC ALIMENTACION DE EMPLEADOS NVA"/>
    <s v="TRANSACCIONES DEL DIA 06/25/2019SPYRAL - GESTION ADMINISTRATIVA"/>
    <n v="18"/>
    <n v="0"/>
    <s v="PENONOME"/>
    <x v="2"/>
  </r>
  <r>
    <n v="38"/>
    <d v="2019-03-15T00:00:00"/>
    <x v="9"/>
    <x v="9"/>
    <x v="1"/>
    <s v="ADMINISTRACION DE SUCURSALES"/>
    <s v="NC ALIMENTACION DE EMPLEADOS NVA"/>
    <s v="TRANSACCIONES DEL DIA 03/15/2019SPYRAL - GESTION ADMINISTRATIVA"/>
    <n v="53.96"/>
    <n v="0"/>
    <s v="ALBROOK"/>
    <x v="2"/>
  </r>
  <r>
    <n v="38"/>
    <d v="2019-01-04T00:00:00"/>
    <x v="7"/>
    <x v="7"/>
    <x v="1"/>
    <s v="CAJA"/>
    <s v="ALIMENTACION DE EMPLEADOS CTA NUEVA"/>
    <s v="TRANSACCIONES DEL DIA 01/04/2019SPYRAL - GESTION ADMINISTRATIVA"/>
    <n v="8"/>
    <n v="0"/>
    <s v="ALBROOK"/>
    <x v="2"/>
  </r>
  <r>
    <n v="38"/>
    <d v="2019-01-15T00:00:00"/>
    <x v="7"/>
    <x v="7"/>
    <x v="1"/>
    <s v="CAJA"/>
    <s v="ALIMENTACION DE EMPLEADOS CTA NUEVA"/>
    <s v="TRANSACCIONES DEL DIA 01/15/2019SPYRAL - GESTION ADMINISTRATIVA"/>
    <n v="32"/>
    <n v="0"/>
    <s v="ALBROOK"/>
    <x v="2"/>
  </r>
  <r>
    <n v="38"/>
    <d v="2019-02-08T00:00:00"/>
    <x v="8"/>
    <x v="8"/>
    <x v="1"/>
    <s v="CAJA"/>
    <s v="ALIMENTACION DE EMPLEADOS CTA NUEVA"/>
    <s v="TRANSACCIONES DEL DIA 02/08/2019SPYRAL - GESTION ADMINISTRATIVA"/>
    <n v="16"/>
    <n v="0"/>
    <s v="ALBROOK"/>
    <x v="2"/>
  </r>
  <r>
    <n v="38"/>
    <d v="2019-02-14T00:00:00"/>
    <x v="8"/>
    <x v="8"/>
    <x v="1"/>
    <s v="CAJA"/>
    <s v="ALIMENTACION DE EMPLEADOS CTA NUEVA"/>
    <s v="TRANSACCIONES DEL DIA 02/14/2019SPYRAL - GESTION ADMINISTRATIVA"/>
    <n v="8"/>
    <n v="0"/>
    <s v="ALBROOK"/>
    <x v="2"/>
  </r>
  <r>
    <n v="38"/>
    <d v="2019-03-23T00:00:00"/>
    <x v="9"/>
    <x v="9"/>
    <x v="1"/>
    <s v="CAJA"/>
    <s v="ALIMENTACION DE EMPLEADOS CTA NUEVA"/>
    <s v="TRANSACCIONES DEL DIA 03/23/2019SPYRAL - GESTION ADMINISTRATIVA"/>
    <n v="8"/>
    <n v="0"/>
    <s v="ALBROOK"/>
    <x v="2"/>
  </r>
  <r>
    <n v="38"/>
    <d v="2019-04-12T00:00:00"/>
    <x v="10"/>
    <x v="10"/>
    <x v="1"/>
    <s v="CAJA"/>
    <s v="ALIMENTACION DE EMPLEADOS CTA NUEVA"/>
    <s v="TRANSACCIONES DEL DIA 04/12/2019SPYRAL - GESTION ADMINISTRATIVA"/>
    <n v="8"/>
    <n v="0"/>
    <s v="ALBROOK"/>
    <x v="2"/>
  </r>
  <r>
    <n v="38"/>
    <d v="2019-04-22T00:00:00"/>
    <x v="10"/>
    <x v="10"/>
    <x v="1"/>
    <s v="CAJA"/>
    <s v="ALIMENTACION DE EMPLEADOS CTA NUEVA"/>
    <s v="TRANSACCIONES DEL DIA 04/22/2019SPYRAL - GESTION ADMINISTRATIVA"/>
    <n v="8"/>
    <n v="0"/>
    <s v="ALBROOK"/>
    <x v="2"/>
  </r>
  <r>
    <n v="38"/>
    <d v="2019-05-07T00:00:00"/>
    <x v="11"/>
    <x v="11"/>
    <x v="1"/>
    <s v="CAJA"/>
    <s v="ALIMENTACION DE EMPLEADOS CTA NUEVA"/>
    <s v="TRANSACCIONES DEL DIA 05/07/2019SPYRAL - GESTION ADMINISTRATIVA"/>
    <n v="16"/>
    <n v="0"/>
    <s v="ALBROOK"/>
    <x v="2"/>
  </r>
  <r>
    <n v="38"/>
    <d v="2019-05-15T00:00:00"/>
    <x v="11"/>
    <x v="11"/>
    <x v="1"/>
    <s v="CAJA"/>
    <s v="ALIMENTACION DE EMPLEADOS CTA NUEVA"/>
    <s v="TRANSACCIONES DEL DIA 05/15/2019SPYRAL - GESTION ADMINISTRATIVA"/>
    <n v="8"/>
    <n v="0"/>
    <s v="ALBROOK"/>
    <x v="2"/>
  </r>
  <r>
    <n v="38"/>
    <d v="2019-06-03T00:00:00"/>
    <x v="2"/>
    <x v="2"/>
    <x v="1"/>
    <s v="CAJA"/>
    <s v="ALIMENTACION DE EMPLEADOS CTA NUEVA"/>
    <s v="TRANSACCIONES DEL DIA 06/03/2019SPYRAL - GESTION ADMINISTRATIVA"/>
    <n v="8"/>
    <n v="0"/>
    <s v="ALBROOK"/>
    <x v="2"/>
  </r>
  <r>
    <n v="38"/>
    <d v="2019-06-19T00:00:00"/>
    <x v="2"/>
    <x v="2"/>
    <x v="1"/>
    <s v="CAJA"/>
    <s v="ALIMENTACION DE EMPLEADOS CTA NUEVA"/>
    <s v="TRANSACCIONES DEL DIA 06/19/2019SPYRAL - GESTION ADMINISTRATIVA"/>
    <n v="8"/>
    <n v="0"/>
    <s v="ALBROOK"/>
    <x v="2"/>
  </r>
  <r>
    <n v="38"/>
    <d v="2019-06-21T00:00:00"/>
    <x v="2"/>
    <x v="2"/>
    <x v="1"/>
    <s v="CAJA"/>
    <s v="ALIMENTACION DE EMPLEADOS CTA NUEVA"/>
    <s v="TRANSACCIONES DEL DIA 06/21/2019SPYRAL - GESTION ADMINISTRATIVA"/>
    <n v="8"/>
    <n v="0"/>
    <s v="ALBROOK"/>
    <x v="2"/>
  </r>
  <r>
    <n v="38"/>
    <d v="2019-07-03T00:00:00"/>
    <x v="6"/>
    <x v="6"/>
    <x v="1"/>
    <s v="CAJA"/>
    <s v="ALIMENTACION DE EMPLEADOS CTA NUEVA"/>
    <s v="TRANSACCIONES DEL DIA 07/03/2019SPYRAL - GESTION ADMINISTRATIVA"/>
    <n v="8"/>
    <n v="0"/>
    <s v="ALBROOK"/>
    <x v="2"/>
  </r>
  <r>
    <n v="38"/>
    <d v="2019-06-25T00:00:00"/>
    <x v="2"/>
    <x v="2"/>
    <x v="1"/>
    <s v="SERVICIOS PERSONALES"/>
    <s v="ALIMENTACION DE EMPLEADOS CTA NUEVA"/>
    <s v="TRANSACCIONES DEL DIA 06/25/2019SPYRAL - GESTION ADMINISTRATIVA"/>
    <n v="8"/>
    <n v="0"/>
    <s v="ALBROOK"/>
    <x v="2"/>
  </r>
  <r>
    <n v="39"/>
    <d v="2019-01-03T00:00:00"/>
    <x v="7"/>
    <x v="7"/>
    <x v="1"/>
    <s v="ADMINISTRACION DE SUCURSALES"/>
    <s v="NC ALIMENTACION DE EMPLEADOS NVA"/>
    <s v="TRANSACCIONES DEL DIA 01/03/2019SPYRAL - GESTION ADMINISTRATIVA"/>
    <n v="115.45"/>
    <n v="0"/>
    <s v="SUCURSAL DE VISTA ALEGRE"/>
    <x v="2"/>
  </r>
  <r>
    <n v="39"/>
    <d v="2019-02-13T00:00:00"/>
    <x v="8"/>
    <x v="8"/>
    <x v="1"/>
    <s v="ADMINISTRACION DE SUCURSALES"/>
    <s v="ALIMENTACION DE EMPLEADOS CTA NUEVA"/>
    <s v="TRANSACCIONES DEL DIA 02/13/2019SPYRAL - GESTION ADMINISTRATIVA"/>
    <n v="16"/>
    <n v="0"/>
    <s v="SUCURSAL DE VISTA ALEGRE"/>
    <x v="2"/>
  </r>
  <r>
    <n v="39"/>
    <d v="2019-03-12T00:00:00"/>
    <x v="9"/>
    <x v="9"/>
    <x v="1"/>
    <s v="ADMINISTRACION DE SUCURSALES"/>
    <s v="NC ALIMENTACION DE EMPLEADOS NVA"/>
    <s v="TRANSACCIONES DEL DIA 03/12/2019SPYRAL - GESTION ADMINISTRATIVA"/>
    <n v="156.4"/>
    <n v="0"/>
    <s v="SUCURSAL DE VISTA ALEGRE"/>
    <x v="2"/>
  </r>
  <r>
    <n v="39"/>
    <d v="2019-04-05T00:00:00"/>
    <x v="10"/>
    <x v="10"/>
    <x v="1"/>
    <s v="ADMINISTRACION DE SUCURSALES"/>
    <s v="NC ALIMENTACION DE EMPLEADOS NVA"/>
    <s v="TRANSACCIONES DEL DIA 04/05/2019SPYRAL - GESTION ADMINISTRATIVA"/>
    <n v="124.33"/>
    <n v="0"/>
    <s v="SUCURSAL DE VISTA ALEGRE"/>
    <x v="2"/>
  </r>
  <r>
    <n v="39"/>
    <d v="2019-04-26T00:00:00"/>
    <x v="10"/>
    <x v="10"/>
    <x v="1"/>
    <s v="ADMINISTRACION DE SUCURSALES"/>
    <s v="ALIMENTACION DE EMPLEADOS CTA NUEVA"/>
    <s v="TRANSACCIONES DEL DIA 04/26/2019SPYRAL - GESTION ADMINISTRATIVA"/>
    <n v="8"/>
    <n v="0"/>
    <s v="SUCURSAL DE VISTA ALEGRE"/>
    <x v="2"/>
  </r>
  <r>
    <n v="39"/>
    <d v="2019-05-03T00:00:00"/>
    <x v="11"/>
    <x v="11"/>
    <x v="1"/>
    <s v="ADMINISTRACION DE SUCURSALES"/>
    <s v="NC ALIMENTACION DE EMPLEADOS NVA"/>
    <s v="TRANSACCIONES DEL DIA 05/03/2019SPYRAL - GESTION ADMINISTRATIVA"/>
    <n v="160.66"/>
    <n v="0"/>
    <s v="SUCURSAL DE VISTA ALEGRE"/>
    <x v="2"/>
  </r>
  <r>
    <n v="39"/>
    <d v="2019-06-10T00:00:00"/>
    <x v="2"/>
    <x v="2"/>
    <x v="1"/>
    <s v="ADMINISTRACION DE SUCURSALES"/>
    <s v="ALIMENTACION DE EMPLEADOS CTA NUEVA"/>
    <s v="TRANSACCIONES DEL DIA 06/10/2019SPYRAL - GESTION ADMINISTRATIVA"/>
    <n v="8"/>
    <n v="0"/>
    <s v="SUCURSAL DE VISTA ALEGRE"/>
    <x v="2"/>
  </r>
  <r>
    <n v="39"/>
    <d v="2019-07-05T00:00:00"/>
    <x v="6"/>
    <x v="6"/>
    <x v="1"/>
    <s v="ADMINISTRACION DE SUCURSALES"/>
    <s v="NC ALIMENTACION DE EMPLEADOS NVA"/>
    <s v="TRANSACCIONES DEL DIA 07/05/2019SPYRAL - GESTION ADMINISTRATIVA"/>
    <n v="124.33"/>
    <n v="0"/>
    <s v="SUCURSAL DE VISTA ALEGRE"/>
    <x v="2"/>
  </r>
  <r>
    <n v="39"/>
    <d v="2019-07-08T00:00:00"/>
    <x v="6"/>
    <x v="6"/>
    <x v="1"/>
    <s v="ADMINISTRACION DE SUCURSALES"/>
    <s v="ALIMENTACION DE EMPLEADOS CTA NUEVA"/>
    <s v="TRANSACCIONES DEL DIA 07/08/2019SPYRAL - GESTION ADMINISTRATIVA"/>
    <n v="8"/>
    <n v="0"/>
    <s v="SUCURSAL DE VISTA ALEGRE"/>
    <x v="2"/>
  </r>
  <r>
    <n v="39"/>
    <d v="2019-01-02T00:00:00"/>
    <x v="7"/>
    <x v="7"/>
    <x v="1"/>
    <s v="CAJA"/>
    <s v="ALIMENTACION DE EMPLEADOS CTA NUEVA"/>
    <s v="TRANSACCIONES DEL DIA 01/02/2019SPYRAL - GESTION ADMINISTRATIVA"/>
    <n v="8"/>
    <n v="0"/>
    <s v="SUCURSAL DE VISTA ALEGRE"/>
    <x v="2"/>
  </r>
  <r>
    <n v="39"/>
    <d v="2019-01-04T00:00:00"/>
    <x v="7"/>
    <x v="7"/>
    <x v="1"/>
    <s v="CAJA"/>
    <s v="ALIMENTACION DE EMPLEADOS CTA NUEVA"/>
    <s v="TRANSACCIONES DEL DIA 01/04/2019SPYRAL - GESTION ADMINISTRATIVA"/>
    <n v="32"/>
    <n v="0"/>
    <s v="SUCURSAL DE VISTA ALEGRE"/>
    <x v="2"/>
  </r>
  <r>
    <n v="39"/>
    <d v="2019-01-21T00:00:00"/>
    <x v="7"/>
    <x v="7"/>
    <x v="1"/>
    <s v="CAJA"/>
    <s v="ALIMENTACION DE EMPLEADOS CTA NUEVA"/>
    <s v="TRANSACCIONES DEL DIA 01/21/2019SPYRAL - GESTION ADMINISTRATIVA"/>
    <n v="16"/>
    <n v="0"/>
    <s v="SUCURSAL DE VISTA ALEGRE"/>
    <x v="2"/>
  </r>
  <r>
    <n v="39"/>
    <d v="2019-02-01T00:00:00"/>
    <x v="8"/>
    <x v="8"/>
    <x v="1"/>
    <s v="CAJA"/>
    <s v="ALIMENTACION DE EMPLEADOS CTA NUEVA"/>
    <s v="TRANSACCIONES DEL DIA 02/01/2019SPYRAL - GESTION ADMINISTRATIVA"/>
    <n v="40"/>
    <n v="0"/>
    <s v="SUCURSAL DE VISTA ALEGRE"/>
    <x v="2"/>
  </r>
  <r>
    <n v="39"/>
    <d v="2019-02-04T00:00:00"/>
    <x v="8"/>
    <x v="8"/>
    <x v="1"/>
    <s v="CAJA"/>
    <s v="ALIMENTACION DE EMPLEADOS CTA NUEVA"/>
    <s v="TRANSACCIONES DEL DIA 02/04/2019SPYRAL - GESTION ADMINISTRATIVA"/>
    <n v="16"/>
    <n v="0"/>
    <s v="SUCURSAL DE VISTA ALEGRE"/>
    <x v="2"/>
  </r>
  <r>
    <n v="39"/>
    <d v="2019-02-08T00:00:00"/>
    <x v="8"/>
    <x v="8"/>
    <x v="1"/>
    <s v="CAJA"/>
    <s v="ALIMENTACION DE EMPLEADOS CTA NUEVA"/>
    <s v="TRANSACCIONES DEL DIA 02/08/2019SPYRAL - GESTION ADMINISTRATIVA"/>
    <n v="8"/>
    <n v="0"/>
    <s v="SUCURSAL DE VISTA ALEGRE"/>
    <x v="2"/>
  </r>
  <r>
    <n v="39"/>
    <d v="2019-02-18T00:00:00"/>
    <x v="8"/>
    <x v="8"/>
    <x v="1"/>
    <s v="CAJA"/>
    <s v="ALIMENTACION DE EMPLEADOS CTA NUEVA"/>
    <s v="TRANSACCIONES DEL DIA 02/18/2019SPYRAL - GESTION ADMINISTRATIVA"/>
    <n v="32"/>
    <n v="0"/>
    <s v="SUCURSAL DE VISTA ALEGRE"/>
    <x v="2"/>
  </r>
  <r>
    <n v="39"/>
    <d v="2019-02-21T00:00:00"/>
    <x v="8"/>
    <x v="8"/>
    <x v="1"/>
    <s v="CAJA"/>
    <s v="ALIMENTACION DE EMPLEADOS CTA NUEVA"/>
    <s v="TRANSACCIONES DEL DIA 02/21/2019SPYRAL - GESTION ADMINISTRATIVA"/>
    <n v="8"/>
    <n v="0"/>
    <s v="SUCURSAL DE VISTA ALEGRE"/>
    <x v="2"/>
  </r>
  <r>
    <n v="39"/>
    <d v="2019-03-06T00:00:00"/>
    <x v="9"/>
    <x v="9"/>
    <x v="1"/>
    <s v="CAJA"/>
    <s v="ALIMENTACION DE EMPLEADOS CTA NUEVA"/>
    <s v="TRANSACCIONES DEL DIA 03/06/2019SPYRAL - GESTION ADMINISTRATIVA"/>
    <n v="16"/>
    <n v="0"/>
    <s v="SUCURSAL DE VISTA ALEGRE"/>
    <x v="2"/>
  </r>
  <r>
    <n v="39"/>
    <d v="2019-03-11T00:00:00"/>
    <x v="9"/>
    <x v="9"/>
    <x v="1"/>
    <s v="CAJA"/>
    <s v="ALIMENTACION DE EMPLEADOS CTA NUEVA"/>
    <s v="TRANSACCIONES DEL DIA 03/11/2019SPYRAL - GESTION ADMINISTRATIVA"/>
    <n v="16"/>
    <n v="0"/>
    <s v="SUCURSAL DE VISTA ALEGRE"/>
    <x v="2"/>
  </r>
  <r>
    <n v="39"/>
    <d v="2019-03-18T00:00:00"/>
    <x v="9"/>
    <x v="9"/>
    <x v="1"/>
    <s v="CAJA"/>
    <s v="ALIMENTACION DE EMPLEADOS CTA NUEVA"/>
    <s v="TRANSACCIONES DEL DIA 03/18/2019SPYRAL - GESTION ADMINISTRATIVA"/>
    <n v="24"/>
    <n v="0"/>
    <s v="SUCURSAL DE VISTA ALEGRE"/>
    <x v="2"/>
  </r>
  <r>
    <n v="39"/>
    <d v="2019-03-26T00:00:00"/>
    <x v="9"/>
    <x v="9"/>
    <x v="1"/>
    <s v="CAJA"/>
    <s v="ALIMENTACION DE EMPLEADOS CTA NUEVA"/>
    <s v="TRANSACCIONES DEL DIA 03/26/2019SPYRAL - GESTION ADMINISTRATIVA"/>
    <n v="8"/>
    <n v="0"/>
    <s v="SUCURSAL DE VISTA ALEGRE"/>
    <x v="2"/>
  </r>
  <r>
    <n v="39"/>
    <d v="2019-03-29T00:00:00"/>
    <x v="9"/>
    <x v="9"/>
    <x v="1"/>
    <s v="CAJA"/>
    <s v="ALIMENTACION DE EMPLEADOS CTA NUEVA"/>
    <s v="TRANSACCIONES DEL DIA 03/29/2019SPYRAL - GESTION ADMINISTRATIVA"/>
    <n v="8"/>
    <n v="0"/>
    <s v="SUCURSAL DE VISTA ALEGRE"/>
    <x v="2"/>
  </r>
  <r>
    <n v="39"/>
    <d v="2019-04-01T00:00:00"/>
    <x v="10"/>
    <x v="10"/>
    <x v="1"/>
    <s v="CAJA"/>
    <s v="ALIMENTACION DE EMPLEADOS CTA NUEVA"/>
    <s v="TRANSACCIONES DEL DIA 04/01/2019SPYRAL - GESTION ADMINISTRATIVA"/>
    <n v="8"/>
    <n v="0"/>
    <s v="SUCURSAL DE VISTA ALEGRE"/>
    <x v="2"/>
  </r>
  <r>
    <n v="39"/>
    <d v="2019-04-06T00:00:00"/>
    <x v="10"/>
    <x v="10"/>
    <x v="1"/>
    <s v="CAJA"/>
    <s v="ALIMENTACION DE EMPLEADOS CTA NUEVA"/>
    <s v="TRANSACCIONES DEL DIA 04/06/2019SPYRAL - GESTION ADMINISTRATIVA"/>
    <n v="16"/>
    <n v="0"/>
    <s v="SUCURSAL DE VISTA ALEGRE"/>
    <x v="2"/>
  </r>
  <r>
    <n v="39"/>
    <d v="2019-04-11T00:00:00"/>
    <x v="10"/>
    <x v="10"/>
    <x v="1"/>
    <s v="CAJA"/>
    <s v="ALIMENTACION DE EMPLEADOS CTA NUEVA"/>
    <s v="TRANSACCIONES DEL DIA 04/11/2019SPYRAL - GESTION ADMINISTRATIVA"/>
    <n v="8"/>
    <n v="0"/>
    <s v="SUCURSAL DE VISTA ALEGRE"/>
    <x v="2"/>
  </r>
  <r>
    <n v="39"/>
    <d v="2019-04-16T00:00:00"/>
    <x v="10"/>
    <x v="10"/>
    <x v="1"/>
    <s v="CAJA"/>
    <s v="ALIMENTACION DE EMPLEADOS CTA NUEVA"/>
    <s v="TRANSACCIONES DEL DIA 04/16/2019SPYRAL - GESTION ADMINISTRATIVA"/>
    <n v="8"/>
    <n v="0"/>
    <s v="SUCURSAL DE VISTA ALEGRE"/>
    <x v="2"/>
  </r>
  <r>
    <n v="39"/>
    <d v="2019-04-18T00:00:00"/>
    <x v="10"/>
    <x v="10"/>
    <x v="1"/>
    <s v="CAJA"/>
    <s v="ALIMENTACION DE EMPLEADOS CTA NUEVA"/>
    <s v="TRANSACCIONES DEL DIA 04/18/2019SPYRAL - GESTION ADMINISTRATIVA"/>
    <n v="8"/>
    <n v="0"/>
    <s v="SUCURSAL DE VISTA ALEGRE"/>
    <x v="2"/>
  </r>
  <r>
    <n v="39"/>
    <d v="2019-04-22T00:00:00"/>
    <x v="10"/>
    <x v="10"/>
    <x v="1"/>
    <s v="CAJA"/>
    <s v="ALIMENTACION DE EMPLEADOS CTA NUEVA"/>
    <s v="TRANSACCIONES DEL DIA 04/22/2019SPYRAL - GESTION ADMINISTRATIVA"/>
    <n v="8"/>
    <n v="0"/>
    <s v="SUCURSAL DE VISTA ALEGRE"/>
    <x v="2"/>
  </r>
  <r>
    <n v="39"/>
    <d v="2019-04-29T00:00:00"/>
    <x v="10"/>
    <x v="10"/>
    <x v="1"/>
    <s v="CAJA"/>
    <s v="ALIMENTACION DE EMPLEADOS CTA NUEVA"/>
    <s v="TRANSACCIONES DEL DIA 04/29/2019SPYRAL - GESTION ADMINISTRATIVA"/>
    <n v="24"/>
    <n v="0"/>
    <s v="SUCURSAL DE VISTA ALEGRE"/>
    <x v="2"/>
  </r>
  <r>
    <n v="39"/>
    <d v="2019-05-02T00:00:00"/>
    <x v="11"/>
    <x v="11"/>
    <x v="1"/>
    <s v="CAJA"/>
    <s v="ALIMENTACION DE EMPLEADOS CTA NUEVA"/>
    <s v="TRANSACCIONES DEL DIA 05/02/2019SPYRAL - GESTION ADMINISTRATIVA"/>
    <n v="8"/>
    <n v="0"/>
    <s v="SUCURSAL DE VISTA ALEGRE"/>
    <x v="2"/>
  </r>
  <r>
    <n v="39"/>
    <d v="2019-05-04T00:00:00"/>
    <x v="11"/>
    <x v="11"/>
    <x v="1"/>
    <s v="CAJA"/>
    <s v="ALIMENTACION DE EMPLEADOS CTA NUEVA"/>
    <s v="TRANSACCIONES DEL DIA 05/04/2019SPYRAL - GESTION ADMINISTRATIVA"/>
    <n v="16"/>
    <n v="0"/>
    <s v="SUCURSAL DE VISTA ALEGRE"/>
    <x v="2"/>
  </r>
  <r>
    <n v="39"/>
    <d v="2019-05-06T00:00:00"/>
    <x v="11"/>
    <x v="11"/>
    <x v="1"/>
    <s v="CAJA"/>
    <s v="ALIMENTACION DE EMPLEADOS CTA NUEVA"/>
    <s v="TRANSACCIONES DEL DIA 05/06/2019SPYRAL - GESTION ADMINISTRATIVA"/>
    <n v="16"/>
    <n v="0"/>
    <s v="SUCURSAL DE VISTA ALEGRE"/>
    <x v="2"/>
  </r>
  <r>
    <n v="39"/>
    <d v="2019-05-09T00:00:00"/>
    <x v="11"/>
    <x v="11"/>
    <x v="1"/>
    <s v="CAJA"/>
    <s v="ALIMENTACION DE EMPLEADOS CTA NUEVA"/>
    <s v="TRANSACCIONES DEL DIA 05/09/2019SPYRAL - GESTION ADMINISTRATIVA"/>
    <n v="8"/>
    <n v="0"/>
    <s v="SUCURSAL DE VISTA ALEGRE"/>
    <x v="2"/>
  </r>
  <r>
    <n v="39"/>
    <d v="2019-05-10T00:00:00"/>
    <x v="11"/>
    <x v="11"/>
    <x v="1"/>
    <s v="CAJA"/>
    <s v="ALIMENTACION DE EMPLEADOS CTA NUEVA"/>
    <s v="TRANSACCIONES DEL DIA 05/10/2019SPYRAL - GESTION ADMINISTRATIVA"/>
    <n v="16"/>
    <n v="0"/>
    <s v="SUCURSAL DE VISTA ALEGRE"/>
    <x v="2"/>
  </r>
  <r>
    <n v="39"/>
    <d v="2019-05-13T00:00:00"/>
    <x v="11"/>
    <x v="11"/>
    <x v="1"/>
    <s v="CAJA"/>
    <s v="ALIMENTACION DE EMPLEADOS CTA NUEVA"/>
    <s v="TRANSACCIONES DEL DIA 05/13/2019SPYRAL - GESTION ADMINISTRATIVA"/>
    <n v="8"/>
    <n v="0"/>
    <s v="SUCURSAL DE VISTA ALEGRE"/>
    <x v="2"/>
  </r>
  <r>
    <n v="39"/>
    <d v="2019-05-15T00:00:00"/>
    <x v="11"/>
    <x v="11"/>
    <x v="1"/>
    <s v="CAJA"/>
    <s v="ALIMENTACION DE EMPLEADOS CTA NUEVA"/>
    <s v="TRANSACCIONES DEL DIA 05/15/2019SPYRAL - GESTION ADMINISTRATIVA"/>
    <n v="16"/>
    <n v="0"/>
    <s v="SUCURSAL DE VISTA ALEGRE"/>
    <x v="2"/>
  </r>
  <r>
    <n v="39"/>
    <d v="2019-05-18T00:00:00"/>
    <x v="11"/>
    <x v="11"/>
    <x v="1"/>
    <s v="CAJA"/>
    <s v="ALIMENTACION DE EMPLEADOS CTA NUEVA"/>
    <s v="TRANSACCIONES DEL DIA 05/18/2019SPYRAL - GESTION ADMINISTRATIVA"/>
    <n v="56"/>
    <n v="0"/>
    <s v="SUCURSAL DE VISTA ALEGRE"/>
    <x v="2"/>
  </r>
  <r>
    <n v="39"/>
    <d v="2019-05-23T00:00:00"/>
    <x v="11"/>
    <x v="11"/>
    <x v="1"/>
    <s v="CAJA"/>
    <s v="ALIMENTACION DE EMPLEADOS CTA NUEVA"/>
    <s v="TRANSACCIONES DEL DIA 05/23/2019SPYRAL - GESTION ADMINISTRATIVA"/>
    <n v="8"/>
    <n v="0"/>
    <s v="SUCURSAL DE VISTA ALEGRE"/>
    <x v="2"/>
  </r>
  <r>
    <n v="39"/>
    <d v="2019-05-24T00:00:00"/>
    <x v="11"/>
    <x v="11"/>
    <x v="1"/>
    <s v="CAJA"/>
    <s v="ALIMENTACION DE EMPLEADOS CTA NUEVA"/>
    <s v="TRANSACCIONES DEL DIA 05/24/2019SPYRAL - GESTION ADMINISTRATIVA"/>
    <n v="8"/>
    <n v="0"/>
    <s v="SUCURSAL DE VISTA ALEGRE"/>
    <x v="2"/>
  </r>
  <r>
    <n v="39"/>
    <d v="2019-05-27T00:00:00"/>
    <x v="11"/>
    <x v="11"/>
    <x v="1"/>
    <s v="CAJA"/>
    <s v="ALIMENTACION DE EMPLEADOS CTA NUEVA"/>
    <s v="TRANSACCIONES DEL DIA 05/27/2019SPYRAL - GESTION ADMINISTRATIVA"/>
    <n v="16"/>
    <n v="0"/>
    <s v="SUCURSAL DE VISTA ALEGRE"/>
    <x v="2"/>
  </r>
  <r>
    <n v="39"/>
    <d v="2019-06-01T00:00:00"/>
    <x v="2"/>
    <x v="2"/>
    <x v="1"/>
    <s v="CAJA"/>
    <s v="ALIMENTACION DE EMPLEADOS CTA NUEVA"/>
    <s v="TRANSACCIONES DEL DIA 06/01/2019SPYRAL - GESTION ADMINISTRATIVA"/>
    <n v="16"/>
    <n v="0"/>
    <s v="SUCURSAL DE VISTA ALEGRE"/>
    <x v="2"/>
  </r>
  <r>
    <n v="39"/>
    <d v="2019-06-03T00:00:00"/>
    <x v="2"/>
    <x v="2"/>
    <x v="1"/>
    <s v="CAJA"/>
    <s v="ALIMENTACION DE EMPLEADOS CTA NUEVA"/>
    <s v="TRANSACCIONES DEL DIA 06/03/2019SPYRAL - GESTION ADMINISTRATIVA"/>
    <n v="24"/>
    <n v="0"/>
    <s v="SUCURSAL DE VISTA ALEGRE"/>
    <x v="2"/>
  </r>
  <r>
    <n v="39"/>
    <d v="2019-06-04T00:00:00"/>
    <x v="2"/>
    <x v="2"/>
    <x v="1"/>
    <s v="CAJA"/>
    <s v="ALIMENTACION DE EMPLEADOS CTA NUEVA"/>
    <s v="TRANSACCIONES DEL DIA 06/04/2019SPYRAL - GESTION ADMINISTRATIVA"/>
    <n v="16"/>
    <n v="0"/>
    <s v="SUCURSAL DE VISTA ALEGRE"/>
    <x v="2"/>
  </r>
  <r>
    <n v="39"/>
    <d v="2019-06-05T00:00:00"/>
    <x v="2"/>
    <x v="2"/>
    <x v="1"/>
    <s v="CAJA"/>
    <s v="ALIMENTACION DE EMPLEADOS CTA NUEVA"/>
    <s v="TRANSACCIONES DEL DIA 06/05/2019SPYRAL - GESTION ADMINISTRATIVA"/>
    <n v="8"/>
    <n v="0"/>
    <s v="SUCURSAL DE VISTA ALEGRE"/>
    <x v="2"/>
  </r>
  <r>
    <n v="39"/>
    <d v="2019-06-07T00:00:00"/>
    <x v="2"/>
    <x v="2"/>
    <x v="1"/>
    <s v="CAJA"/>
    <s v="ALIMENTACION DE EMPLEADOS CTA NUEVA"/>
    <s v="TRANSACCIONES DEL DIA 06/07/2019SPYRAL - GESTION ADMINISTRATIVA"/>
    <n v="8"/>
    <n v="0"/>
    <s v="SUCURSAL DE VISTA ALEGRE"/>
    <x v="2"/>
  </r>
  <r>
    <n v="39"/>
    <d v="2019-06-14T00:00:00"/>
    <x v="2"/>
    <x v="2"/>
    <x v="1"/>
    <s v="CAJA"/>
    <s v="ALIMENTACION DE EMPLEADOS CTA NUEVA"/>
    <s v="TRANSACCIONES DEL DIA 06/14/2019SPYRAL - GESTION ADMINISTRATIVA"/>
    <n v="16"/>
    <n v="0"/>
    <s v="SUCURSAL DE VISTA ALEGRE"/>
    <x v="2"/>
  </r>
  <r>
    <n v="39"/>
    <d v="2019-06-18T00:00:00"/>
    <x v="2"/>
    <x v="2"/>
    <x v="1"/>
    <s v="CAJA"/>
    <s v="ALIMENTACION DE EMPLEADOS CTA NUEVA"/>
    <s v="TRANSACCIONES DEL DIA 06/18/2019SPYRAL - GESTION ADMINISTRATIVA"/>
    <n v="8"/>
    <n v="0"/>
    <s v="SUCURSAL DE VISTA ALEGRE"/>
    <x v="2"/>
  </r>
  <r>
    <n v="39"/>
    <d v="2019-06-19T00:00:00"/>
    <x v="2"/>
    <x v="2"/>
    <x v="1"/>
    <s v="CAJA"/>
    <s v="ALIMENTACION DE EMPLEADOS CTA NUEVA"/>
    <s v="TRANSACCIONES DEL DIA 06/19/2019SPYRAL - GESTION ADMINISTRATIVA"/>
    <n v="16"/>
    <n v="0"/>
    <s v="SUCURSAL DE VISTA ALEGRE"/>
    <x v="2"/>
  </r>
  <r>
    <n v="39"/>
    <d v="2019-06-20T00:00:00"/>
    <x v="2"/>
    <x v="2"/>
    <x v="1"/>
    <s v="CAJA"/>
    <s v="ALIMENTACION DE EMPLEADOS CTA NUEVA"/>
    <s v="TRANSACCIONES DEL DIA 06/20/2019SPYRAL - GESTION ADMINISTRATIVA"/>
    <n v="8"/>
    <n v="0"/>
    <s v="SUCURSAL DE VISTA ALEGRE"/>
    <x v="2"/>
  </r>
  <r>
    <n v="39"/>
    <d v="2019-06-21T00:00:00"/>
    <x v="2"/>
    <x v="2"/>
    <x v="1"/>
    <s v="CAJA"/>
    <s v="ALIMENTACION DE EMPLEADOS CTA NUEVA"/>
    <s v="TRANSACCIONES DEL DIA 06/21/2019SPYRAL - GESTION ADMINISTRATIVA"/>
    <n v="16"/>
    <n v="0"/>
    <s v="SUCURSAL DE VISTA ALEGRE"/>
    <x v="2"/>
  </r>
  <r>
    <n v="39"/>
    <d v="2019-06-22T00:00:00"/>
    <x v="2"/>
    <x v="2"/>
    <x v="1"/>
    <s v="CAJA"/>
    <s v="ALIMENTACION DE EMPLEADOS CTA NUEVA"/>
    <s v="TRANSACCIONES DEL DIA 06/22/2019SPYRAL - GESTION ADMINISTRATIVA"/>
    <n v="16"/>
    <n v="0"/>
    <s v="SUCURSAL DE VISTA ALEGRE"/>
    <x v="2"/>
  </r>
  <r>
    <n v="39"/>
    <d v="2019-06-25T00:00:00"/>
    <x v="2"/>
    <x v="2"/>
    <x v="1"/>
    <s v="CAJA"/>
    <s v="ALIMENTACION DE EMPLEADOS CTA NUEVA"/>
    <s v="TRANSACCIONES DEL DIA 06/25/2019SPYRAL - GESTION ADMINISTRATIVA"/>
    <n v="16"/>
    <n v="0"/>
    <s v="SUCURSAL DE VISTA ALEGRE"/>
    <x v="2"/>
  </r>
  <r>
    <n v="39"/>
    <d v="2019-07-05T00:00:00"/>
    <x v="6"/>
    <x v="6"/>
    <x v="1"/>
    <s v="CAJA"/>
    <s v="ALIMENTACION DE EMPLEADOS CTA NUEVA"/>
    <s v="TRANSACCIONES DEL DIA 07/05/2019SPYRAL - GESTION ADMINISTRATIVA"/>
    <n v="32"/>
    <n v="0"/>
    <s v="SUCURSAL DE VISTA ALEGRE"/>
    <x v="2"/>
  </r>
  <r>
    <n v="39"/>
    <d v="2019-07-09T00:00:00"/>
    <x v="6"/>
    <x v="6"/>
    <x v="1"/>
    <s v="CAJA"/>
    <s v="ALIMENTACION DE EMPLEADOS CTA NUEVA"/>
    <s v="TRANSACCIONES DEL DIA 07/09/2019SPYRAL - GESTION ADMINISTRATIVA"/>
    <n v="8"/>
    <n v="0"/>
    <s v="SUCURSAL DE VISTA ALEGRE"/>
    <x v="2"/>
  </r>
  <r>
    <n v="39"/>
    <d v="2019-07-15T00:00:00"/>
    <x v="6"/>
    <x v="6"/>
    <x v="1"/>
    <s v="CAJA"/>
    <s v="ALIMENTACION DE EMPLEADOS CTA NUEVA"/>
    <s v="TRANSACCIONES DEL DIA 07/15/2019SPYRAL - GESTION ADMINISTRATIVA"/>
    <n v="16"/>
    <n v="0"/>
    <s v="SUCURSAL DE VISTA ALEGRE"/>
    <x v="2"/>
  </r>
  <r>
    <n v="39"/>
    <d v="2019-07-17T00:00:00"/>
    <x v="6"/>
    <x v="6"/>
    <x v="1"/>
    <s v="CAJA"/>
    <s v="ALIMENTACION DE EMPLEADOS CTA NUEVA"/>
    <s v="TRANSACCIONES DEL DIA 07/17/2019SPYRAL - GESTION ADMINISTRATIVA"/>
    <n v="8"/>
    <n v="0"/>
    <s v="SUCURSAL DE VISTA ALEGRE"/>
    <x v="2"/>
  </r>
  <r>
    <n v="39"/>
    <d v="2019-07-18T00:00:00"/>
    <x v="6"/>
    <x v="6"/>
    <x v="1"/>
    <s v="CAJA"/>
    <s v="ALIMENTACION DE EMPLEADOS CTA NUEVA"/>
    <s v="TRANSACCIONES DEL DIA 07/18/2019SPYRAL - GESTION ADMINISTRATIVA"/>
    <n v="24"/>
    <n v="0"/>
    <s v="SUCURSAL DE VISTA ALEGRE"/>
    <x v="2"/>
  </r>
  <r>
    <n v="39"/>
    <d v="2019-07-19T00:00:00"/>
    <x v="6"/>
    <x v="6"/>
    <x v="1"/>
    <s v="CAJA"/>
    <s v="ALIMENTACION DE EMPLEADOS CTA NUEVA"/>
    <s v="TRANSACCIONES DEL DIA 07/19/2019SPYRAL - GESTION ADMINISTRATIVA"/>
    <n v="8"/>
    <n v="0"/>
    <s v="SUCURSAL DE VISTA ALEGRE"/>
    <x v="2"/>
  </r>
  <r>
    <n v="39"/>
    <d v="2019-07-20T00:00:00"/>
    <x v="6"/>
    <x v="6"/>
    <x v="1"/>
    <s v="CAJA"/>
    <s v="ALIMENTACION DE EMPLEADOS CTA NUEVA"/>
    <s v="TRANSACCIONES DEL DIA 07/20/2019SPYRAL - GESTION ADMINISTRATIVA"/>
    <n v="8"/>
    <n v="0"/>
    <s v="SUCURSAL DE VISTA ALEGRE"/>
    <x v="2"/>
  </r>
  <r>
    <n v="39"/>
    <d v="2019-07-22T00:00:00"/>
    <x v="6"/>
    <x v="6"/>
    <x v="1"/>
    <s v="CAJA"/>
    <s v="ALIMENTACION DE EMPLEADOS CTA NUEVA"/>
    <s v="TRANSACCIONES DEL DIA 07/22/2019SPYRAL - GESTION ADMINISTRATIVA"/>
    <n v="8"/>
    <n v="0"/>
    <s v="SUCURSAL DE VISTA ALEGRE"/>
    <x v="2"/>
  </r>
  <r>
    <n v="39"/>
    <d v="2019-07-24T00:00:00"/>
    <x v="6"/>
    <x v="6"/>
    <x v="1"/>
    <s v="CAJA"/>
    <s v="ALIMENTACION DE EMPLEADOS CTA NUEVA"/>
    <s v="TRANSACCIONES DEL DIA 07/24/2019SPYRAL - GESTION ADMINISTRATIVA"/>
    <n v="8"/>
    <n v="0"/>
    <s v="SUCURSAL DE VISTA ALEGRE"/>
    <x v="2"/>
  </r>
  <r>
    <n v="39"/>
    <d v="2019-07-26T00:00:00"/>
    <x v="6"/>
    <x v="6"/>
    <x v="1"/>
    <s v="CAJA"/>
    <s v="ALIMENTACION DE EMPLEADOS CTA NUEVA"/>
    <s v="TRANSACCIONES DEL DIA 07/26/2019SPYRAL - GESTION ADMINISTRATIVA"/>
    <n v="16"/>
    <n v="0"/>
    <s v="SUCURSAL DE VISTA ALEGRE"/>
    <x v="2"/>
  </r>
  <r>
    <n v="39"/>
    <d v="2019-07-30T00:00:00"/>
    <x v="6"/>
    <x v="6"/>
    <x v="1"/>
    <s v="CAJA"/>
    <s v="ALIMENTACION DE EMPLEADOS CTA NUEVA"/>
    <s v="TRANSACCIONES DEL DIA 07/30/2019SPYRAL - GESTION ADMINISTRATIVA"/>
    <n v="8"/>
    <n v="0"/>
    <s v="SUCURSAL DE VISTA ALEGRE"/>
    <x v="2"/>
  </r>
  <r>
    <n v="39"/>
    <d v="2019-01-21T00:00:00"/>
    <x v="7"/>
    <x v="7"/>
    <x v="1"/>
    <s v="SERVICIOS PERSONALES"/>
    <s v="ALIMENTACION DE EMPLEADOS CTA NUEVA"/>
    <s v="TRANSACCIONES DEL DIA 01/21/2019SPYRAL - GESTION ADMINISTRATIVA"/>
    <n v="8"/>
    <n v="0"/>
    <s v="SUCURSAL DE VISTA ALEGRE"/>
    <x v="2"/>
  </r>
  <r>
    <n v="39"/>
    <d v="2019-02-01T00:00:00"/>
    <x v="8"/>
    <x v="8"/>
    <x v="1"/>
    <s v="SERVICIOS PERSONALES"/>
    <s v="ALIMENTACION DE EMPLEADOS CTA NUEVA"/>
    <s v="TRANSACCIONES DEL DIA 02/01/2019SPYRAL - GESTION ADMINISTRATIVA"/>
    <n v="8"/>
    <n v="0"/>
    <s v="SUCURSAL DE VISTA ALEGRE"/>
    <x v="2"/>
  </r>
  <r>
    <n v="39"/>
    <d v="2019-03-12T00:00:00"/>
    <x v="9"/>
    <x v="9"/>
    <x v="1"/>
    <s v="SERVICIOS PERSONALES"/>
    <s v="ALIMENTACION DE EMPLEADOS CTA NUEVA"/>
    <s v="TRANSACCIONES DEL DIA 03/12/2019SPYRAL - GESTION ADMINISTRATIVA"/>
    <n v="8"/>
    <n v="0"/>
    <s v="SUCURSAL DE VISTA ALEGRE"/>
    <x v="2"/>
  </r>
  <r>
    <n v="39"/>
    <d v="2019-03-29T00:00:00"/>
    <x v="9"/>
    <x v="9"/>
    <x v="1"/>
    <s v="SERVICIOS PERSONALES"/>
    <s v="ALIMENTACION DE EMPLEADOS CTA NUEVA"/>
    <s v="TRANSACCIONES DEL DIA 03/29/2019SPYRAL - GESTION ADMINISTRATIVA"/>
    <n v="8"/>
    <n v="0"/>
    <s v="SUCURSAL DE VISTA ALEGRE"/>
    <x v="2"/>
  </r>
  <r>
    <n v="39"/>
    <d v="2019-04-03T00:00:00"/>
    <x v="10"/>
    <x v="10"/>
    <x v="1"/>
    <s v="SERVICIOS PERSONALES"/>
    <s v="ALIMENTACION DE EMPLEADOS CTA NUEVA"/>
    <s v="TRANSACCIONES DEL DIA 04/03/2019SPYRAL - GESTION ADMINISTRATIVA"/>
    <n v="8"/>
    <n v="0"/>
    <s v="SUCURSAL DE VISTA ALEGRE"/>
    <x v="2"/>
  </r>
  <r>
    <n v="39"/>
    <d v="2019-04-29T00:00:00"/>
    <x v="10"/>
    <x v="10"/>
    <x v="1"/>
    <s v="SERVICIOS PERSONALES"/>
    <s v="ALIMENTACION DE EMPLEADOS CTA NUEVA"/>
    <s v="TRANSACCIONES DEL DIA 04/29/2019SPYRAL - GESTION ADMINISTRATIVA"/>
    <n v="24"/>
    <n v="0"/>
    <s v="SUCURSAL DE VISTA ALEGRE"/>
    <x v="2"/>
  </r>
  <r>
    <n v="39"/>
    <d v="2019-05-25T00:00:00"/>
    <x v="11"/>
    <x v="11"/>
    <x v="1"/>
    <s v="SERVICIOS PERSONALES"/>
    <s v="ALIMENTACION DE EMPLEADOS CTA NUEVA"/>
    <s v="TRANSACCIONES DEL DIA 05/25/2019SPYRAL - GESTION ADMINISTRATIVA"/>
    <n v="8"/>
    <n v="0"/>
    <s v="SUCURSAL DE VISTA ALEGRE"/>
    <x v="2"/>
  </r>
  <r>
    <n v="39"/>
    <d v="2019-07-08T00:00:00"/>
    <x v="6"/>
    <x v="6"/>
    <x v="1"/>
    <s v="SERVICIOS PERSONALES"/>
    <s v="ALIMENTACION DE EMPLEADOS CTA NUEVA"/>
    <s v="TRANSACCIONES DEL DIA 07/08/2019SPYRAL - GESTION ADMINISTRATIVA"/>
    <n v="32"/>
    <n v="0"/>
    <s v="SUCURSAL DE VISTA ALEGRE"/>
    <x v="2"/>
  </r>
  <r>
    <n v="39"/>
    <d v="2019-07-10T00:00:00"/>
    <x v="6"/>
    <x v="6"/>
    <x v="1"/>
    <s v="SERVICIOS PERSONALES"/>
    <s v="ALIMENTACION DE EMPLEADOS CTA NUEVA"/>
    <s v="TRANSACCIONES DEL DIA 07/10/2019SPYRAL - GESTION ADMINISTRATIVA"/>
    <n v="24"/>
    <n v="0"/>
    <s v="SUCURSAL DE VISTA ALEGRE"/>
    <x v="2"/>
  </r>
  <r>
    <n v="39"/>
    <d v="2019-07-13T00:00:00"/>
    <x v="6"/>
    <x v="6"/>
    <x v="1"/>
    <s v="SERVICIOS PERSONALES"/>
    <s v="ALIMENTACION DE EMPLEADOS CTA NUEVA"/>
    <s v="TRANSACCIONES DEL DIA 07/13/2019SPYRAL - GESTION ADMINISTRATIVA"/>
    <n v="24"/>
    <n v="0"/>
    <s v="SUCURSAL DE VISTA ALEGRE"/>
    <x v="2"/>
  </r>
  <r>
    <n v="39"/>
    <d v="2019-07-15T00:00:00"/>
    <x v="6"/>
    <x v="6"/>
    <x v="1"/>
    <s v="SERVICIOS PERSONALES"/>
    <s v="ALIMENTACION DE EMPLEADOS CTA NUEVA"/>
    <s v="TRANSACCIONES DEL DIA 07/15/2019SPYRAL - GESTION ADMINISTRATIVA"/>
    <n v="8"/>
    <n v="0"/>
    <s v="SUCURSAL DE VISTA ALEGRE"/>
    <x v="2"/>
  </r>
  <r>
    <n v="39"/>
    <d v="2019-07-16T00:00:00"/>
    <x v="6"/>
    <x v="6"/>
    <x v="1"/>
    <s v="SERVICIOS PERSONALES"/>
    <s v="ALIMENTACION DE EMPLEADOS CTA NUEVA"/>
    <s v="TRANSACCIONES DEL DIA 07/16/2019SPYRAL - GESTION ADMINISTRATIVA"/>
    <n v="8"/>
    <n v="0"/>
    <s v="SUCURSAL DE VISTA ALEGRE"/>
    <x v="2"/>
  </r>
  <r>
    <n v="39"/>
    <d v="2019-07-26T00:00:00"/>
    <x v="6"/>
    <x v="6"/>
    <x v="1"/>
    <s v="SERVICIOS PERSONALES"/>
    <s v="ALIMENTACION DE EMPLEADOS CTA NUEVA"/>
    <s v="TRANSACCIONES DEL DIA 07/26/2019SPYRAL - GESTION ADMINISTRATIVA"/>
    <n v="16"/>
    <n v="0"/>
    <s v="SUCURSAL DE VISTA ALEGRE"/>
    <x v="2"/>
  </r>
  <r>
    <n v="40"/>
    <d v="2019-03-19T00:00:00"/>
    <x v="9"/>
    <x v="9"/>
    <x v="1"/>
    <s v="ADMINISTRACION DE SUCURSALES"/>
    <s v="NC ALIMENTACION DE EMPLEADOS NVA"/>
    <s v="TRANSACCIONES DEL DIA 03/19/2019SPYRAL - GESTION ADMINISTRATIVA"/>
    <n v="12.99"/>
    <n v="0"/>
    <s v="LAS TABLAS"/>
    <x v="2"/>
  </r>
  <r>
    <n v="41"/>
    <d v="2019-03-09T00:00:00"/>
    <x v="9"/>
    <x v="9"/>
    <x v="1"/>
    <s v="ADMINISTRACION DE SUCURSALES"/>
    <s v="NC ALIMENTACION DE EMPLEADOS NVA"/>
    <s v="TRANSACCIONES DEL DIA 03/09/2019SPYRAL - GESTION ADMINISTRATIVA"/>
    <n v="23.99"/>
    <n v="0"/>
    <s v="24 DE DICIEMBRE"/>
    <x v="2"/>
  </r>
  <r>
    <n v="42"/>
    <d v="2019-01-10T00:00:00"/>
    <x v="7"/>
    <x v="7"/>
    <x v="1"/>
    <s v="ADMINISTRACION DE SUCURSALES"/>
    <s v="NC ALIMENTACION DE EMPLEADOS NVA"/>
    <s v="TRANSACCIONES DEL DIA 01/10/2019SPYRAL - GESTION ADMINISTRATIVA"/>
    <n v="10.199999999999999"/>
    <n v="0"/>
    <s v="DAVID - TERRONAL"/>
    <x v="2"/>
  </r>
  <r>
    <n v="42"/>
    <d v="2019-03-01T00:00:00"/>
    <x v="9"/>
    <x v="9"/>
    <x v="1"/>
    <s v="ADMINISTRACION DE SUCURSALES"/>
    <s v="NC ALIMENTACION DE EMPLEADOS NVA"/>
    <s v="TRANSACCIONES DEL DIA 03/01/2019SPYRAL - GESTION ADMINISTRATIVA"/>
    <n v="47.98"/>
    <n v="0"/>
    <s v="DAVID - TERRONAL"/>
    <x v="2"/>
  </r>
  <r>
    <n v="43"/>
    <d v="2019-01-04T00:00:00"/>
    <x v="7"/>
    <x v="7"/>
    <x v="1"/>
    <s v="CAJA"/>
    <s v="ALIMENTACION DE EMPLEADOS CTA NUEVA"/>
    <s v="TRANSACCIONES DEL DIA 01/04/2019SPYRAL - GESTION ADMINISTRATIVA"/>
    <n v="8"/>
    <n v="0"/>
    <s v="COSTA DEL ESTE"/>
    <x v="2"/>
  </r>
  <r>
    <n v="43"/>
    <d v="2019-01-05T00:00:00"/>
    <x v="7"/>
    <x v="7"/>
    <x v="1"/>
    <s v="CAJA"/>
    <s v="ALIMENTACION DE EMPLEADOS CTA NUEVA"/>
    <s v="TRANSACCIONES DEL DIA 01/05/2019SPYRAL - GESTION ADMINISTRATIVA"/>
    <n v="8"/>
    <n v="0"/>
    <s v="COSTA DEL ESTE"/>
    <x v="2"/>
  </r>
  <r>
    <n v="43"/>
    <d v="2019-01-08T00:00:00"/>
    <x v="7"/>
    <x v="7"/>
    <x v="1"/>
    <s v="CAJA"/>
    <s v="ALIMENTACION DE EMPLEADOS CTA NUEVA"/>
    <s v="TRANSACCIONES DEL DIA 01/08/2019SPYRAL - GESTION ADMINISTRATIVA"/>
    <n v="8"/>
    <n v="0"/>
    <s v="COSTA DEL ESTE"/>
    <x v="2"/>
  </r>
  <r>
    <n v="43"/>
    <d v="2019-01-18T00:00:00"/>
    <x v="7"/>
    <x v="7"/>
    <x v="1"/>
    <s v="CAJA"/>
    <s v="ALIMENTACION DE EMPLEADOS CTA NUEVA"/>
    <s v="TRANSACCIONES DEL DIA 01/18/2019SPYRAL - GESTION ADMINISTRATIVA"/>
    <n v="16"/>
    <n v="0"/>
    <s v="COSTA DEL ESTE"/>
    <x v="2"/>
  </r>
  <r>
    <n v="43"/>
    <d v="2019-02-04T00:00:00"/>
    <x v="8"/>
    <x v="8"/>
    <x v="1"/>
    <s v="CAJA"/>
    <s v="ALIMENTACION DE EMPLEADOS CTA NUEVA"/>
    <s v="TRANSACCIONES DEL DIA 02/04/2019SPYRAL - GESTION ADMINISTRATIVA"/>
    <n v="8"/>
    <n v="0"/>
    <s v="COSTA DEL ESTE"/>
    <x v="2"/>
  </r>
  <r>
    <n v="43"/>
    <d v="2019-03-08T00:00:00"/>
    <x v="9"/>
    <x v="9"/>
    <x v="1"/>
    <s v="CAJA"/>
    <s v="ALIMENTACION DE EMPLEADOS CTA NUEVA"/>
    <s v="TRANSACCIONES DEL DIA 03/08/2019SPYRAL - GESTION ADMINISTRATIVA"/>
    <n v="24"/>
    <n v="0"/>
    <s v="COSTA DEL ESTE"/>
    <x v="2"/>
  </r>
  <r>
    <n v="43"/>
    <d v="2019-03-18T00:00:00"/>
    <x v="9"/>
    <x v="9"/>
    <x v="1"/>
    <s v="CAJA"/>
    <s v="ALIMENTACION DE EMPLEADOS CTA NUEVA"/>
    <s v="TRANSACCIONES DEL DIA 03/18/2019SPYRAL - GESTION ADMINISTRATIVA"/>
    <n v="16"/>
    <n v="0"/>
    <s v="COSTA DEL ESTE"/>
    <x v="2"/>
  </r>
  <r>
    <n v="43"/>
    <d v="2019-03-21T00:00:00"/>
    <x v="9"/>
    <x v="9"/>
    <x v="1"/>
    <s v="CAJA"/>
    <s v="ALIMENTACION DE EMPLEADOS CTA NUEVA"/>
    <s v="TRANSACCIONES DEL DIA 03/21/2019SPYRAL - GESTION ADMINISTRATIVA"/>
    <n v="16"/>
    <n v="0"/>
    <s v="COSTA DEL ESTE"/>
    <x v="2"/>
  </r>
  <r>
    <n v="43"/>
    <d v="2019-03-23T00:00:00"/>
    <x v="9"/>
    <x v="9"/>
    <x v="1"/>
    <s v="CAJA"/>
    <s v="ALIMENTACION DE EMPLEADOS CTA NUEVA"/>
    <s v="TRANSACCIONES DEL DIA 03/23/2019SPYRAL - GESTION ADMINISTRATIVA"/>
    <n v="8"/>
    <n v="0"/>
    <s v="COSTA DEL ESTE"/>
    <x v="2"/>
  </r>
  <r>
    <n v="43"/>
    <d v="2019-03-26T00:00:00"/>
    <x v="9"/>
    <x v="9"/>
    <x v="1"/>
    <s v="CAJA"/>
    <s v="ALIMENTACION DE EMPLEADOS CTA NUEVA"/>
    <s v="TRANSACCIONES DEL DIA 03/26/2019SPYRAL - GESTION ADMINISTRATIVA"/>
    <n v="16"/>
    <n v="0"/>
    <s v="COSTA DEL ESTE"/>
    <x v="2"/>
  </r>
  <r>
    <n v="43"/>
    <d v="2019-04-12T00:00:00"/>
    <x v="10"/>
    <x v="10"/>
    <x v="1"/>
    <s v="CAJA"/>
    <s v="ALIMENTACION DE EMPLEADOS CTA NUEVA"/>
    <s v="TRANSACCIONES DEL DIA 04/12/2019SPYRAL - GESTION ADMINISTRATIVA"/>
    <n v="8"/>
    <n v="0"/>
    <s v="COSTA DEL ESTE"/>
    <x v="2"/>
  </r>
  <r>
    <n v="43"/>
    <d v="2019-04-22T00:00:00"/>
    <x v="10"/>
    <x v="10"/>
    <x v="1"/>
    <s v="CAJA"/>
    <s v="ALIMENTACION DE EMPLEADOS CTA NUEVA"/>
    <s v="TRANSACCIONES DEL DIA 04/22/2019SPYRAL - GESTION ADMINISTRATIVA"/>
    <n v="16"/>
    <n v="0"/>
    <s v="COSTA DEL ESTE"/>
    <x v="2"/>
  </r>
  <r>
    <n v="43"/>
    <d v="2019-05-06T00:00:00"/>
    <x v="11"/>
    <x v="11"/>
    <x v="1"/>
    <s v="CAJA"/>
    <s v="ALIMENTACION DE EMPLEADOS CTA NUEVA"/>
    <s v="TRANSACCIONES DEL DIA 05/06/2019SPYRAL - GESTION ADMINISTRATIVA"/>
    <n v="32"/>
    <n v="0"/>
    <s v="COSTA DEL ESTE"/>
    <x v="2"/>
  </r>
  <r>
    <n v="43"/>
    <d v="2019-05-08T00:00:00"/>
    <x v="11"/>
    <x v="11"/>
    <x v="1"/>
    <s v="CAJA"/>
    <s v="ALIMENTACION DE EMPLEADOS CTA NUEVA"/>
    <s v="TRANSACCIONES DEL DIA 05/08/2019SPYRAL - GESTION ADMINISTRATIVA"/>
    <n v="8"/>
    <n v="0"/>
    <s v="COSTA DEL ESTE"/>
    <x v="2"/>
  </r>
  <r>
    <n v="43"/>
    <d v="2019-05-18T00:00:00"/>
    <x v="11"/>
    <x v="11"/>
    <x v="1"/>
    <s v="CAJA"/>
    <s v="ALIMENTACION DE EMPLEADOS CTA NUEVA"/>
    <s v="TRANSACCIONES DEL DIA 05/18/2019SPYRAL - GESTION ADMINISTRATIVA"/>
    <n v="8"/>
    <n v="0"/>
    <s v="COSTA DEL ESTE"/>
    <x v="2"/>
  </r>
  <r>
    <n v="43"/>
    <d v="2019-05-25T00:00:00"/>
    <x v="11"/>
    <x v="11"/>
    <x v="1"/>
    <s v="CAJA"/>
    <s v="ALIMENTACION DE EMPLEADOS CTA NUEVA"/>
    <s v="TRANSACCIONES DEL DIA 05/25/2019SPYRAL - GESTION ADMINISTRATIVA"/>
    <n v="8"/>
    <n v="0"/>
    <s v="COSTA DEL ESTE"/>
    <x v="2"/>
  </r>
  <r>
    <n v="43"/>
    <d v="2019-06-20T00:00:00"/>
    <x v="2"/>
    <x v="2"/>
    <x v="1"/>
    <s v="CAJA"/>
    <s v="ALIMENTACION DE EMPLEADOS CTA NUEVA"/>
    <s v="TRANSACCIONES DEL DIA 06/20/2019SPYRAL - GESTION ADMINISTRATIVA"/>
    <n v="8"/>
    <n v="0"/>
    <s v="COSTA DEL ESTE"/>
    <x v="2"/>
  </r>
  <r>
    <n v="43"/>
    <d v="2019-07-03T00:00:00"/>
    <x v="6"/>
    <x v="6"/>
    <x v="1"/>
    <s v="CAJA"/>
    <s v="ALIMENTACION DE EMPLEADOS CTA NUEVA"/>
    <s v="TRANSACCIONES DEL DIA 07/03/2019SPYRAL - GESTION ADMINISTRATIVA"/>
    <n v="8"/>
    <n v="0"/>
    <s v="COSTA DEL ESTE"/>
    <x v="2"/>
  </r>
  <r>
    <n v="43"/>
    <d v="2019-07-15T00:00:00"/>
    <x v="6"/>
    <x v="6"/>
    <x v="1"/>
    <s v="CAJA"/>
    <s v="ALIMENTACION DE EMPLEADOS CTA NUEVA"/>
    <s v="TRANSACCIONES DEL DIA 07/15/2019SPYRAL - GESTION ADMINISTRATIVA"/>
    <n v="8"/>
    <n v="0"/>
    <s v="COSTA DEL ESTE"/>
    <x v="2"/>
  </r>
  <r>
    <n v="43"/>
    <d v="2019-07-16T00:00:00"/>
    <x v="6"/>
    <x v="6"/>
    <x v="1"/>
    <s v="CAJA"/>
    <s v="ALIMENTACION DE EMPLEADOS CTA NUEVA"/>
    <s v="TRANSACCIONES DEL DIA 07/16/2019SPYRAL - GESTION ADMINISTRATIVA"/>
    <n v="16"/>
    <n v="0"/>
    <s v="COSTA DEL ESTE"/>
    <x v="2"/>
  </r>
  <r>
    <n v="43"/>
    <d v="2019-07-29T00:00:00"/>
    <x v="6"/>
    <x v="6"/>
    <x v="1"/>
    <s v="CAJA"/>
    <s v="ALIMENTACION DE EMPLEADOS CTA NUEVA"/>
    <s v="TRANSACCIONES DEL DIA 07/29/2019SPYRAL - GESTION ADMINISTRATIVA"/>
    <n v="8"/>
    <n v="0"/>
    <s v="COSTA DEL ESTE"/>
    <x v="2"/>
  </r>
  <r>
    <n v="43"/>
    <d v="2019-02-25T00:00:00"/>
    <x v="8"/>
    <x v="8"/>
    <x v="1"/>
    <s v="SERVICIOS PERSONALES"/>
    <s v="ALIMENTACION DE EMPLEADOS CTA NUEVA"/>
    <s v="TRANSACCIONES DEL DIA 02/25/2019SPYRAL - GESTION ADMINISTRATIVA"/>
    <n v="8"/>
    <n v="0"/>
    <s v="COSTA DEL ESTE"/>
    <x v="2"/>
  </r>
  <r>
    <n v="43"/>
    <d v="2019-02-27T00:00:00"/>
    <x v="8"/>
    <x v="8"/>
    <x v="1"/>
    <s v="SERVICIOS PERSONALES"/>
    <s v="ALIMENTACION DE EMPLEADOS CTA NUEVA"/>
    <s v="TRANSACCIONES DEL DIA 02/27/2019SPYRAL - GESTION ADMINISTRATIVA"/>
    <n v="8"/>
    <n v="0"/>
    <s v="COSTA DEL ESTE"/>
    <x v="2"/>
  </r>
  <r>
    <n v="43"/>
    <d v="2019-03-13T00:00:00"/>
    <x v="9"/>
    <x v="9"/>
    <x v="1"/>
    <s v="SERVICIOS PERSONALES"/>
    <s v="ALIMENTACION DE EMPLEADOS CTA NUEVA"/>
    <s v="TRANSACCIONES DEL DIA 03/13/2019SPYRAL - GESTION ADMINISTRATIVA"/>
    <n v="8"/>
    <n v="0"/>
    <s v="COSTA DEL ESTE"/>
    <x v="2"/>
  </r>
  <r>
    <n v="43"/>
    <d v="2019-04-12T00:00:00"/>
    <x v="10"/>
    <x v="10"/>
    <x v="1"/>
    <s v="SERVICIOS PERSONALES"/>
    <s v="ALIMENTACION DE EMPLEADOS CTA NUEVA"/>
    <s v="TRANSACCIONES DEL DIA 04/12/2019SPYRAL - GESTION ADMINISTRATIVA"/>
    <n v="8"/>
    <n v="0"/>
    <s v="COSTA DEL ESTE"/>
    <x v="2"/>
  </r>
  <r>
    <n v="43"/>
    <d v="2019-04-15T00:00:00"/>
    <x v="10"/>
    <x v="10"/>
    <x v="1"/>
    <s v="SERVICIOS PERSONALES"/>
    <s v="ALIMENTACION DE EMPLEADOS CTA NUEVA"/>
    <s v="TRANSACCIONES DEL DIA 04/15/2019SPYRAL - GESTION ADMINISTRATIVA"/>
    <n v="8"/>
    <n v="0"/>
    <s v="COSTA DEL ESTE"/>
    <x v="2"/>
  </r>
  <r>
    <n v="43"/>
    <d v="2019-05-24T00:00:00"/>
    <x v="11"/>
    <x v="11"/>
    <x v="1"/>
    <s v="SERVICIOS PERSONALES"/>
    <s v="ALIMENTACION DE EMPLEADOS CTA NUEVA"/>
    <s v="TRANSACCIONES DEL DIA 05/24/2019SPYRAL - GESTION ADMINISTRATIVA"/>
    <n v="8"/>
    <n v="0"/>
    <s v="COSTA DEL ESTE"/>
    <x v="2"/>
  </r>
  <r>
    <n v="43"/>
    <d v="2019-05-29T00:00:00"/>
    <x v="11"/>
    <x v="11"/>
    <x v="1"/>
    <s v="SERVICIOS PERSONALES"/>
    <s v="ALIMENTACION DE EMPLEADOS CTA NUEVA"/>
    <s v="TRANSACCIONES DEL DIA 05/29/2019SPYRAL - GESTION ADMINISTRATIVA"/>
    <n v="8"/>
    <n v="0"/>
    <s v="COSTA DEL ESTE"/>
    <x v="2"/>
  </r>
  <r>
    <n v="43"/>
    <d v="2019-06-01T00:00:00"/>
    <x v="2"/>
    <x v="2"/>
    <x v="1"/>
    <s v="SERVICIOS PERSONALES"/>
    <s v="ALIMENTACION DE EMPLEADOS CTA NUEVA"/>
    <s v="TRANSACCIONES DEL DIA 06/01/2019SPYRAL - GESTION ADMINISTRATIVA"/>
    <n v="8"/>
    <n v="0"/>
    <s v="COSTA DEL ESTE"/>
    <x v="2"/>
  </r>
  <r>
    <n v="43"/>
    <d v="2019-06-03T00:00:00"/>
    <x v="2"/>
    <x v="2"/>
    <x v="1"/>
    <s v="SERVICIOS PERSONALES"/>
    <s v="ALIMENTACION DE EMPLEADOS CTA NUEVA"/>
    <s v="TRANSACCIONES DEL DIA 06/03/2019SPYRAL - GESTION ADMINISTRATIVA"/>
    <n v="8"/>
    <n v="0"/>
    <s v="COSTA DEL ESTE"/>
    <x v="2"/>
  </r>
  <r>
    <n v="43"/>
    <d v="2019-06-05T00:00:00"/>
    <x v="2"/>
    <x v="2"/>
    <x v="1"/>
    <s v="SERVICIOS PERSONALES"/>
    <s v="ALIMENTACION DE EMPLEADOS CTA NUEVA"/>
    <s v="TRANSACCIONES DEL DIA 06/05/2019SPYRAL - GESTION ADMINISTRATIVA"/>
    <n v="8"/>
    <n v="0"/>
    <s v="COSTA DEL ESTE"/>
    <x v="2"/>
  </r>
  <r>
    <n v="43"/>
    <d v="2019-06-06T00:00:00"/>
    <x v="2"/>
    <x v="2"/>
    <x v="1"/>
    <s v="SERVICIOS PERSONALES"/>
    <s v="ALIMENTACION DE EMPLEADOS CTA NUEVA"/>
    <s v="TRANSACCIONES DEL DIA 06/06/2019SPYRAL - GESTION ADMINISTRATIVA"/>
    <n v="8"/>
    <n v="0"/>
    <s v="COSTA DEL ESTE"/>
    <x v="2"/>
  </r>
  <r>
    <n v="43"/>
    <d v="2019-06-20T00:00:00"/>
    <x v="2"/>
    <x v="2"/>
    <x v="1"/>
    <s v="SERVICIOS PERSONALES"/>
    <s v="ALIMENTACION DE EMPLEADOS CTA NUEVA"/>
    <s v="TRANSACCIONES DEL DIA 06/20/2019SPYRAL - GESTION ADMINISTRATIVA"/>
    <n v="8"/>
    <n v="0"/>
    <s v="COSTA DEL ESTE"/>
    <x v="2"/>
  </r>
  <r>
    <n v="44"/>
    <d v="2019-04-17T00:00:00"/>
    <x v="10"/>
    <x v="10"/>
    <x v="1"/>
    <s v="ADMINISTRACION DE SUCURSALES"/>
    <s v="NC ALIMENTACION DE EMPLEADOS NVA"/>
    <s v="TRANSACCIONES DEL DIA 04/17/2019SPYRAL - GESTION ADMINISTRATIVA"/>
    <n v="61.6"/>
    <n v="0"/>
    <s v="MULTI PLAZA"/>
    <x v="2"/>
  </r>
  <r>
    <n v="44"/>
    <d v="2019-05-06T00:00:00"/>
    <x v="11"/>
    <x v="11"/>
    <x v="1"/>
    <s v="ADMINISTRACION DE SUCURSALES"/>
    <s v="ALIMENTACION DE EMPLEADOS CTA NUEVA"/>
    <s v="TRANSACCIONES DEL DIA 05/06/2019SPYRAL - GESTION ADMINISTRATIVA"/>
    <n v="16"/>
    <n v="0"/>
    <s v="MULTI PLAZA"/>
    <x v="2"/>
  </r>
  <r>
    <n v="44"/>
    <d v="2019-07-09T00:00:00"/>
    <x v="6"/>
    <x v="6"/>
    <x v="1"/>
    <s v="ADMINISTRACION DE SUCURSALES"/>
    <s v="NC ALIMENTACION DE EMPLEADOS NVA"/>
    <s v="TRANSACCIONES DEL DIA 07/09/2019SPYRAL - GESTION ADMINISTRATIVA"/>
    <n v="0"/>
    <n v="61.6"/>
    <s v="MULTI PLAZA"/>
    <x v="2"/>
  </r>
  <r>
    <n v="44"/>
    <d v="2019-01-02T00:00:00"/>
    <x v="7"/>
    <x v="7"/>
    <x v="1"/>
    <s v="CAJA"/>
    <s v="ALIMENTACION DE EMPLEADOS CTA NUEVA"/>
    <s v="TRANSACCIONES DEL DIA 01/02/2019SPYRAL - GESTION ADMINISTRATIVA"/>
    <n v="32"/>
    <n v="0"/>
    <s v="MULTI PLAZA"/>
    <x v="2"/>
  </r>
  <r>
    <n v="44"/>
    <d v="2019-01-03T00:00:00"/>
    <x v="7"/>
    <x v="7"/>
    <x v="1"/>
    <s v="CAJA"/>
    <s v="ALIMENTACION DE EMPLEADOS CTA NUEVA"/>
    <s v="TRANSACCIONES DEL DIA 01/03/2019SPYRAL - GESTION ADMINISTRATIVA"/>
    <n v="24"/>
    <n v="0"/>
    <s v="MULTI PLAZA"/>
    <x v="2"/>
  </r>
  <r>
    <n v="44"/>
    <d v="2019-01-11T00:00:00"/>
    <x v="7"/>
    <x v="7"/>
    <x v="1"/>
    <s v="CAJA"/>
    <s v="ALIMENTACION DE EMPLEADOS CTA NUEVA"/>
    <s v="TRANSACCIONES DEL DIA 01/11/2019SPYRAL - GESTION ADMINISTRATIVA"/>
    <n v="8"/>
    <n v="0"/>
    <s v="MULTI PLAZA"/>
    <x v="2"/>
  </r>
  <r>
    <n v="44"/>
    <d v="2019-01-17T00:00:00"/>
    <x v="7"/>
    <x v="7"/>
    <x v="1"/>
    <s v="CAJA"/>
    <s v="ALIMENTACION DE EMPLEADOS CTA NUEVA"/>
    <s v="TRANSACCIONES DEL DIA 01/17/2019SPYRAL - GESTION ADMINISTRATIVA"/>
    <n v="24"/>
    <n v="0"/>
    <s v="MULTI PLAZA"/>
    <x v="2"/>
  </r>
  <r>
    <n v="44"/>
    <d v="2019-01-22T00:00:00"/>
    <x v="7"/>
    <x v="7"/>
    <x v="1"/>
    <s v="CAJA"/>
    <s v="ALIMENTACION DE EMPLEADOS CTA NUEVA"/>
    <s v="TRANSACCIONES DEL DIA 01/22/2019SPYRAL - GESTION ADMINISTRATIVA"/>
    <n v="16"/>
    <n v="0"/>
    <s v="MULTI PLAZA"/>
    <x v="2"/>
  </r>
  <r>
    <n v="44"/>
    <d v="2019-01-24T00:00:00"/>
    <x v="7"/>
    <x v="7"/>
    <x v="1"/>
    <s v="CAJA"/>
    <s v="ALIMENTACION DE EMPLEADOS CTA NUEVA"/>
    <s v="TRANSACCIONES DEL DIA 01/24/2019SPYRAL - GESTION ADMINISTRATIVA"/>
    <n v="16"/>
    <n v="0"/>
    <s v="MULTI PLAZA"/>
    <x v="2"/>
  </r>
  <r>
    <n v="44"/>
    <d v="2019-02-01T00:00:00"/>
    <x v="8"/>
    <x v="8"/>
    <x v="1"/>
    <s v="CAJA"/>
    <s v="ALIMENTACION DE EMPLEADOS CTA NUEVA"/>
    <s v="TRANSACCIONES DEL DIA 02/01/2019SPYRAL - GESTION ADMINISTRATIVA"/>
    <n v="8"/>
    <n v="0"/>
    <s v="MULTI PLAZA"/>
    <x v="2"/>
  </r>
  <r>
    <n v="44"/>
    <d v="2019-02-04T00:00:00"/>
    <x v="8"/>
    <x v="8"/>
    <x v="1"/>
    <s v="CAJA"/>
    <s v="ALIMENTACION DE EMPLEADOS CTA NUEVA"/>
    <s v="TRANSACCIONES DEL DIA 02/04/2019SPYRAL - GESTION ADMINISTRATIVA"/>
    <n v="8"/>
    <n v="0"/>
    <s v="MULTI PLAZA"/>
    <x v="2"/>
  </r>
  <r>
    <n v="44"/>
    <d v="2019-02-07T00:00:00"/>
    <x v="8"/>
    <x v="8"/>
    <x v="1"/>
    <s v="CAJA"/>
    <s v="ALIMENTACION DE EMPLEADOS CTA NUEVA"/>
    <s v="TRANSACCIONES DEL DIA 02/07/2019SPYRAL - GESTION ADMINISTRATIVA"/>
    <n v="8"/>
    <n v="0"/>
    <s v="MULTI PLAZA"/>
    <x v="2"/>
  </r>
  <r>
    <n v="44"/>
    <d v="2019-02-08T00:00:00"/>
    <x v="8"/>
    <x v="8"/>
    <x v="1"/>
    <s v="CAJA"/>
    <s v="ALIMENTACION DE EMPLEADOS CTA NUEVA"/>
    <s v="TRANSACCIONES DEL DIA 02/08/2019SPYRAL - GESTION ADMINISTRATIVA"/>
    <n v="16"/>
    <n v="0"/>
    <s v="MULTI PLAZA"/>
    <x v="2"/>
  </r>
  <r>
    <n v="44"/>
    <d v="2019-02-11T00:00:00"/>
    <x v="8"/>
    <x v="8"/>
    <x v="1"/>
    <s v="CAJA"/>
    <s v="ALIMENTACION DE EMPLEADOS CTA NUEVA"/>
    <s v="TRANSACCIONES DEL DIA 02/11/2019SPYRAL - GESTION ADMINISTRATIVA"/>
    <n v="8"/>
    <n v="0"/>
    <s v="MULTI PLAZA"/>
    <x v="2"/>
  </r>
  <r>
    <n v="44"/>
    <d v="2019-02-13T00:00:00"/>
    <x v="8"/>
    <x v="8"/>
    <x v="1"/>
    <s v="CAJA"/>
    <s v="ALIMENTACION DE EMPLEADOS CTA NUEVA"/>
    <s v="TRANSACCIONES DEL DIA 02/13/2019SPYRAL - GESTION ADMINISTRATIVA"/>
    <n v="24"/>
    <n v="0"/>
    <s v="MULTI PLAZA"/>
    <x v="2"/>
  </r>
  <r>
    <n v="44"/>
    <d v="2019-02-18T00:00:00"/>
    <x v="8"/>
    <x v="8"/>
    <x v="1"/>
    <s v="CAJA"/>
    <s v="ALIMENTACION DE EMPLEADOS CTA NUEVA"/>
    <s v="TRANSACCIONES DEL DIA 02/18/2019SPYRAL - GESTION ADMINISTRATIVA"/>
    <n v="16"/>
    <n v="0"/>
    <s v="MULTI PLAZA"/>
    <x v="2"/>
  </r>
  <r>
    <n v="44"/>
    <d v="2019-02-19T00:00:00"/>
    <x v="8"/>
    <x v="8"/>
    <x v="1"/>
    <s v="CAJA"/>
    <s v="ALIMENTACION DE EMPLEADOS CTA NUEVA"/>
    <s v="TRANSACCIONES DEL DIA 02/19/2019SPYRAL - GESTION ADMINISTRATIVA"/>
    <n v="16"/>
    <n v="0"/>
    <s v="MULTI PLAZA"/>
    <x v="2"/>
  </r>
  <r>
    <n v="44"/>
    <d v="2019-02-25T00:00:00"/>
    <x v="8"/>
    <x v="8"/>
    <x v="1"/>
    <s v="CAJA"/>
    <s v="ALIMENTACION DE EMPLEADOS CTA NUEVA"/>
    <s v="TRANSACCIONES DEL DIA 02/25/2019SPYRAL - GESTION ADMINISTRATIVA"/>
    <n v="8"/>
    <n v="0"/>
    <s v="MULTI PLAZA"/>
    <x v="2"/>
  </r>
  <r>
    <n v="44"/>
    <d v="2019-03-12T00:00:00"/>
    <x v="9"/>
    <x v="9"/>
    <x v="1"/>
    <s v="CAJA"/>
    <s v="ALIMENTACION DE EMPLEADOS CTA NUEVA"/>
    <s v="TRANSACCIONES DEL DIA 03/12/2019SPYRAL - GESTION ADMINISTRATIVA"/>
    <n v="16"/>
    <n v="0"/>
    <s v="MULTI PLAZA"/>
    <x v="2"/>
  </r>
  <r>
    <n v="44"/>
    <d v="2019-03-19T00:00:00"/>
    <x v="9"/>
    <x v="9"/>
    <x v="1"/>
    <s v="CAJA"/>
    <s v="ALIMENTACION DE EMPLEADOS CTA NUEVA"/>
    <s v="TRANSACCIONES DEL DIA 03/19/2019SPYRAL - GESTION ADMINISTRATIVA"/>
    <n v="48"/>
    <n v="0"/>
    <s v="MULTI PLAZA"/>
    <x v="2"/>
  </r>
  <r>
    <n v="44"/>
    <d v="2019-03-23T00:00:00"/>
    <x v="9"/>
    <x v="9"/>
    <x v="1"/>
    <s v="CAJA"/>
    <s v="ALIMENTACION DE EMPLEADOS CTA NUEVA"/>
    <s v="TRANSACCIONES DEL DIA 03/23/2019SPYRAL - GESTION ADMINISTRATIVA"/>
    <n v="8"/>
    <n v="0"/>
    <s v="MULTI PLAZA"/>
    <x v="2"/>
  </r>
  <r>
    <n v="44"/>
    <d v="2019-03-27T00:00:00"/>
    <x v="9"/>
    <x v="9"/>
    <x v="1"/>
    <s v="CAJA"/>
    <s v="ALIMENTACION DE EMPLEADOS CTA NUEVA"/>
    <s v="TRANSACCIONES DEL DIA 03/27/2019SPYRAL - GESTION ADMINISTRATIVA"/>
    <n v="8"/>
    <n v="0"/>
    <s v="MULTI PLAZA"/>
    <x v="2"/>
  </r>
  <r>
    <n v="44"/>
    <d v="2019-04-06T00:00:00"/>
    <x v="10"/>
    <x v="10"/>
    <x v="1"/>
    <s v="CAJA"/>
    <s v="ALIMENTACION DE EMPLEADOS CTA NUEVA"/>
    <s v="TRANSACCIONES DEL DIA 04/06/2019SPYRAL - GESTION ADMINISTRATIVA"/>
    <n v="8"/>
    <n v="0"/>
    <s v="MULTI PLAZA"/>
    <x v="2"/>
  </r>
  <r>
    <n v="44"/>
    <d v="2019-04-10T00:00:00"/>
    <x v="10"/>
    <x v="10"/>
    <x v="1"/>
    <s v="CAJA"/>
    <s v="ALIMENTACION DE EMPLEADOS CTA NUEVA"/>
    <s v="TRANSACCIONES DEL DIA 04/10/2019SPYRAL - GESTION ADMINISTRATIVA"/>
    <n v="16"/>
    <n v="0"/>
    <s v="MULTI PLAZA"/>
    <x v="2"/>
  </r>
  <r>
    <n v="44"/>
    <d v="2019-04-16T00:00:00"/>
    <x v="10"/>
    <x v="10"/>
    <x v="1"/>
    <s v="CAJA"/>
    <s v="ALIMENTACION DE EMPLEADOS CTA NUEVA"/>
    <s v="TRANSACCIONES DEL DIA 04/16/2019SPYRAL - GESTION ADMINISTRATIVA"/>
    <n v="16"/>
    <n v="0"/>
    <s v="MULTI PLAZA"/>
    <x v="2"/>
  </r>
  <r>
    <n v="44"/>
    <d v="2019-04-18T00:00:00"/>
    <x v="10"/>
    <x v="10"/>
    <x v="1"/>
    <s v="CAJA"/>
    <s v="ALIMENTACION DE EMPLEADOS CTA NUEVA"/>
    <s v="TRANSACCIONES DEL DIA 04/18/2019SPYRAL - GESTION ADMINISTRATIVA"/>
    <n v="16"/>
    <n v="0"/>
    <s v="MULTI PLAZA"/>
    <x v="2"/>
  </r>
  <r>
    <n v="44"/>
    <d v="2019-04-22T00:00:00"/>
    <x v="10"/>
    <x v="10"/>
    <x v="1"/>
    <s v="CAJA"/>
    <s v="ALIMENTACION DE EMPLEADOS CTA NUEVA"/>
    <s v="TRANSACCIONES DEL DIA 04/22/2019SPYRAL - GESTION ADMINISTRATIVA"/>
    <n v="8"/>
    <n v="0"/>
    <s v="MULTI PLAZA"/>
    <x v="2"/>
  </r>
  <r>
    <n v="44"/>
    <d v="2019-04-25T00:00:00"/>
    <x v="10"/>
    <x v="10"/>
    <x v="1"/>
    <s v="CAJA"/>
    <s v="ALIMENTACION DE EMPLEADOS CTA NUEVA"/>
    <s v="TRANSACCIONES DEL DIA 04/25/2019SPYRAL - GESTION ADMINISTRATIVA"/>
    <n v="16"/>
    <n v="0"/>
    <s v="MULTI PLAZA"/>
    <x v="2"/>
  </r>
  <r>
    <n v="44"/>
    <d v="2019-05-06T00:00:00"/>
    <x v="11"/>
    <x v="11"/>
    <x v="1"/>
    <s v="CAJA"/>
    <s v="ALIMENTACION DE EMPLEADOS CTA NUEVA"/>
    <s v="TRANSACCIONES DEL DIA 05/06/2019SPYRAL - GESTION ADMINISTRATIVA"/>
    <n v="56"/>
    <n v="0"/>
    <s v="MULTI PLAZA"/>
    <x v="2"/>
  </r>
  <r>
    <n v="44"/>
    <d v="2019-05-07T00:00:00"/>
    <x v="11"/>
    <x v="11"/>
    <x v="1"/>
    <s v="CAJA"/>
    <s v="ALIMENTACION DE EMPLEADOS CTA NUEVA"/>
    <s v="TRANSACCIONES DEL DIA 05/07/2019SPYRAL - GESTION ADMINISTRATIVA"/>
    <n v="16"/>
    <n v="0"/>
    <s v="MULTI PLAZA"/>
    <x v="2"/>
  </r>
  <r>
    <n v="44"/>
    <d v="2019-05-10T00:00:00"/>
    <x v="11"/>
    <x v="11"/>
    <x v="1"/>
    <s v="CAJA"/>
    <s v="ALIMENTACION DE EMPLEADOS CTA NUEVA"/>
    <s v="TRANSACCIONES DEL DIA 05/10/2019SPYRAL - GESTION ADMINISTRATIVA"/>
    <n v="16"/>
    <n v="0"/>
    <s v="MULTI PLAZA"/>
    <x v="2"/>
  </r>
  <r>
    <n v="44"/>
    <d v="2019-05-15T00:00:00"/>
    <x v="11"/>
    <x v="11"/>
    <x v="1"/>
    <s v="CAJA"/>
    <s v="ALIMENTACION DE EMPLEADOS CTA NUEVA"/>
    <s v="TRANSACCIONES DEL DIA 05/15/2019SPYRAL - GESTION ADMINISTRATIVA"/>
    <n v="16"/>
    <n v="0"/>
    <s v="MULTI PLAZA"/>
    <x v="2"/>
  </r>
  <r>
    <n v="44"/>
    <d v="2019-05-16T00:00:00"/>
    <x v="11"/>
    <x v="11"/>
    <x v="1"/>
    <s v="CAJA"/>
    <s v="ALIMENTACION DE EMPLEADOS CTA NUEVA"/>
    <s v="TRANSACCIONES DEL DIA 05/16/2019SPYRAL - GESTION ADMINISTRATIVA"/>
    <n v="16"/>
    <n v="0"/>
    <s v="MULTI PLAZA"/>
    <x v="2"/>
  </r>
  <r>
    <n v="44"/>
    <d v="2019-05-18T00:00:00"/>
    <x v="11"/>
    <x v="11"/>
    <x v="1"/>
    <s v="CAJA"/>
    <s v="ALIMENTACION DE EMPLEADOS CTA NUEVA"/>
    <s v="TRANSACCIONES DEL DIA 05/18/2019SPYRAL - GESTION ADMINISTRATIVA"/>
    <n v="24"/>
    <n v="0"/>
    <s v="MULTI PLAZA"/>
    <x v="2"/>
  </r>
  <r>
    <n v="44"/>
    <d v="2019-05-23T00:00:00"/>
    <x v="11"/>
    <x v="11"/>
    <x v="1"/>
    <s v="CAJA"/>
    <s v="ALIMENTACION DE EMPLEADOS CTA NUEVA"/>
    <s v="TRANSACCIONES DEL DIA 05/23/2019SPYRAL - GESTION ADMINISTRATIVA"/>
    <n v="16"/>
    <n v="0"/>
    <s v="MULTI PLAZA"/>
    <x v="2"/>
  </r>
  <r>
    <n v="44"/>
    <d v="2019-05-24T00:00:00"/>
    <x v="11"/>
    <x v="11"/>
    <x v="1"/>
    <s v="CAJA"/>
    <s v="ALIMENTACION DE EMPLEADOS CTA NUEVA"/>
    <s v="TRANSACCIONES DEL DIA 05/24/2019SPYRAL - GESTION ADMINISTRATIVA"/>
    <n v="8"/>
    <n v="0"/>
    <s v="MULTI PLAZA"/>
    <x v="2"/>
  </r>
  <r>
    <n v="44"/>
    <d v="2019-05-30T00:00:00"/>
    <x v="11"/>
    <x v="11"/>
    <x v="1"/>
    <s v="CAJA"/>
    <s v="ALIMENTACION DE EMPLEADOS CTA NUEVA"/>
    <s v="TRANSACCIONES DEL DIA 05/30/2019SPYRAL - GESTION ADMINISTRATIVA"/>
    <n v="24"/>
    <n v="0"/>
    <s v="MULTI PLAZA"/>
    <x v="2"/>
  </r>
  <r>
    <n v="44"/>
    <d v="2019-06-03T00:00:00"/>
    <x v="2"/>
    <x v="2"/>
    <x v="1"/>
    <s v="CAJA"/>
    <s v="ALIMENTACION DE EMPLEADOS CTA NUEVA"/>
    <s v="TRANSACCIONES DEL DIA 06/03/2019SPYRAL - GESTION ADMINISTRATIVA"/>
    <n v="24"/>
    <n v="0"/>
    <s v="MULTI PLAZA"/>
    <x v="2"/>
  </r>
  <r>
    <n v="44"/>
    <d v="2019-06-06T00:00:00"/>
    <x v="2"/>
    <x v="2"/>
    <x v="1"/>
    <s v="CAJA"/>
    <s v="ALIMENTACION DE EMPLEADOS CTA NUEVA"/>
    <s v="TRANSACCIONES DEL DIA 06/06/2019SPYRAL - GESTION ADMINISTRATIVA"/>
    <n v="16"/>
    <n v="0"/>
    <s v="MULTI PLAZA"/>
    <x v="2"/>
  </r>
  <r>
    <n v="44"/>
    <d v="2019-06-12T00:00:00"/>
    <x v="2"/>
    <x v="2"/>
    <x v="1"/>
    <s v="CAJA"/>
    <s v="ALIMENTACION DE EMPLEADOS CTA NUEVA"/>
    <s v="TRANSACCIONES DEL DIA 06/12/2019SPYRAL - GESTION ADMINISTRATIVA"/>
    <n v="8"/>
    <n v="0"/>
    <s v="MULTI PLAZA"/>
    <x v="2"/>
  </r>
  <r>
    <n v="44"/>
    <d v="2019-06-14T00:00:00"/>
    <x v="2"/>
    <x v="2"/>
    <x v="1"/>
    <s v="CAJA"/>
    <s v="ALIMENTACION DE EMPLEADOS CTA NUEVA"/>
    <s v="TRANSACCIONES DEL DIA 06/14/2019SPYRAL - GESTION ADMINISTRATIVA"/>
    <n v="24"/>
    <n v="0"/>
    <s v="MULTI PLAZA"/>
    <x v="2"/>
  </r>
  <r>
    <n v="44"/>
    <d v="2019-06-19T00:00:00"/>
    <x v="2"/>
    <x v="2"/>
    <x v="1"/>
    <s v="CAJA"/>
    <s v="ALIMENTACION DE EMPLEADOS CTA NUEVA"/>
    <s v="TRANSACCIONES DEL DIA 06/19/2019SPYRAL - GESTION ADMINISTRATIVA"/>
    <n v="16"/>
    <n v="0"/>
    <s v="MULTI PLAZA"/>
    <x v="2"/>
  </r>
  <r>
    <n v="44"/>
    <d v="2019-06-20T00:00:00"/>
    <x v="2"/>
    <x v="2"/>
    <x v="1"/>
    <s v="CAJA"/>
    <s v="ALIMENTACION DE EMPLEADOS CTA NUEVA"/>
    <s v="TRANSACCIONES DEL DIA 06/20/2019SPYRAL - GESTION ADMINISTRATIVA"/>
    <n v="16"/>
    <n v="0"/>
    <s v="MULTI PLAZA"/>
    <x v="2"/>
  </r>
  <r>
    <n v="44"/>
    <d v="2019-06-26T00:00:00"/>
    <x v="2"/>
    <x v="2"/>
    <x v="1"/>
    <s v="CAJA"/>
    <s v="ALIMENTACION DE EMPLEADOS CTA NUEVA"/>
    <s v="TRANSACCIONES DEL DIA 06/26/2019SPYRAL - GESTION ADMINISTRATIVA"/>
    <n v="24"/>
    <n v="0"/>
    <s v="MULTI PLAZA"/>
    <x v="2"/>
  </r>
  <r>
    <n v="44"/>
    <d v="2019-06-27T00:00:00"/>
    <x v="2"/>
    <x v="2"/>
    <x v="1"/>
    <s v="CAJA"/>
    <s v="ALIMENTACION DE EMPLEADOS CTA NUEVA"/>
    <s v="TRANSACCIONES DEL DIA 06/27/2019SPYRAL - GESTION ADMINISTRATIVA"/>
    <n v="16"/>
    <n v="0"/>
    <s v="MULTI PLAZA"/>
    <x v="2"/>
  </r>
  <r>
    <n v="44"/>
    <d v="2019-07-03T00:00:00"/>
    <x v="6"/>
    <x v="6"/>
    <x v="1"/>
    <s v="CAJA"/>
    <s v="ALIMENTACION DE EMPLEADOS CTA NUEVA"/>
    <s v="TRANSACCIONES DEL DIA 07/03/2019SPYRAL - GESTION ADMINISTRATIVA"/>
    <n v="24"/>
    <n v="0"/>
    <s v="MULTI PLAZA"/>
    <x v="2"/>
  </r>
  <r>
    <n v="44"/>
    <d v="2019-07-05T00:00:00"/>
    <x v="6"/>
    <x v="6"/>
    <x v="1"/>
    <s v="CAJA"/>
    <s v="ALIMENTACION DE EMPLEADOS CTA NUEVA"/>
    <s v="TRANSACCIONES DEL DIA 07/05/2019SPYRAL - GESTION ADMINISTRATIVA"/>
    <n v="16"/>
    <n v="0"/>
    <s v="MULTI PLAZA"/>
    <x v="2"/>
  </r>
  <r>
    <n v="44"/>
    <d v="2019-07-09T00:00:00"/>
    <x v="6"/>
    <x v="6"/>
    <x v="1"/>
    <s v="CAJA"/>
    <s v="ALIMENTACION DE EMPLEADOS CTA NUEVA"/>
    <s v="TRANSACCIONES DEL DIA 07/09/2019SPYRAL - GESTION ADMINISTRATIVA"/>
    <n v="16"/>
    <n v="0"/>
    <s v="MULTI PLAZA"/>
    <x v="2"/>
  </r>
  <r>
    <n v="44"/>
    <d v="2019-07-11T00:00:00"/>
    <x v="6"/>
    <x v="6"/>
    <x v="1"/>
    <s v="CAJA"/>
    <s v="ALIMENTACION DE EMPLEADOS CTA NUEVA"/>
    <s v="TRANSACCIONES DEL DIA 07/11/2019SPYRAL - GESTION ADMINISTRATIVA"/>
    <n v="8"/>
    <n v="0"/>
    <s v="MULTI PLAZA"/>
    <x v="2"/>
  </r>
  <r>
    <n v="44"/>
    <d v="2019-07-16T00:00:00"/>
    <x v="6"/>
    <x v="6"/>
    <x v="1"/>
    <s v="CAJA"/>
    <s v="ALIMENTACION DE EMPLEADOS CTA NUEVA"/>
    <s v="TRANSACCIONES DEL DIA 07/16/2019SPYRAL - GESTION ADMINISTRATIVA"/>
    <n v="16"/>
    <n v="0"/>
    <s v="MULTI PLAZA"/>
    <x v="2"/>
  </r>
  <r>
    <n v="44"/>
    <d v="2019-07-17T00:00:00"/>
    <x v="6"/>
    <x v="6"/>
    <x v="1"/>
    <s v="CAJA"/>
    <s v="ALIMENTACION DE EMPLEADOS CTA NUEVA"/>
    <s v="TRANSACCIONES DEL DIA 07/17/2019SPYRAL - GESTION ADMINISTRATIVA"/>
    <n v="8"/>
    <n v="0"/>
    <s v="MULTI PLAZA"/>
    <x v="2"/>
  </r>
  <r>
    <n v="44"/>
    <d v="2019-07-22T00:00:00"/>
    <x v="6"/>
    <x v="6"/>
    <x v="1"/>
    <s v="CAJA"/>
    <s v="ALIMENTACION DE EMPLEADOS CTA NUEVA"/>
    <s v="TRANSACCIONES DEL DIA 07/22/2019SPYRAL - GESTION ADMINISTRATIVA"/>
    <n v="8"/>
    <n v="0"/>
    <s v="MULTI PLAZA"/>
    <x v="2"/>
  </r>
  <r>
    <n v="44"/>
    <d v="2019-07-24T00:00:00"/>
    <x v="6"/>
    <x v="6"/>
    <x v="1"/>
    <s v="CAJA"/>
    <s v="ALIMENTACION DE EMPLEADOS CTA NUEVA"/>
    <s v="TRANSACCIONES DEL DIA 07/24/2019SPYRAL - GESTION ADMINISTRATIVA"/>
    <n v="24"/>
    <n v="0"/>
    <s v="MULTI PLAZA"/>
    <x v="2"/>
  </r>
  <r>
    <n v="44"/>
    <d v="2019-01-10T00:00:00"/>
    <x v="7"/>
    <x v="7"/>
    <x v="1"/>
    <s v="SERVICIOS PERSONALES"/>
    <s v="ALIMENTACION DE EMPLEADOS CTA NUEVA"/>
    <s v="TRANSACCIONES DEL DIA 01/10/2019SPYRAL - GESTION ADMINISTRATIVA"/>
    <n v="8"/>
    <n v="0"/>
    <s v="MULTI PLAZA"/>
    <x v="2"/>
  </r>
  <r>
    <n v="44"/>
    <d v="2019-05-02T00:00:00"/>
    <x v="11"/>
    <x v="11"/>
    <x v="1"/>
    <s v="SERVICIOS PERSONALES"/>
    <s v="ALIMENTACION DE EMPLEADOS CTA NUEVA"/>
    <s v="TRANSACCIONES DEL DIA 05/02/2019SPYRAL - GESTION ADMINISTRATIVA"/>
    <n v="8"/>
    <n v="0"/>
    <s v="MULTI PLAZA"/>
    <x v="2"/>
  </r>
  <r>
    <n v="46"/>
    <d v="2019-02-25T00:00:00"/>
    <x v="8"/>
    <x v="8"/>
    <x v="1"/>
    <s v="ADMINISTRACION DE SUCURSALES"/>
    <s v="ALIMENTACION DE EMPLEADOS CTA NUEVA"/>
    <s v="TRANSACCIONES DEL DIA 02/25/2019SPYRAL - GESTION ADMINISTRATIVA"/>
    <n v="8"/>
    <n v="0"/>
    <s v="TERMINAL DE ALBROOK"/>
    <x v="2"/>
  </r>
  <r>
    <n v="46"/>
    <d v="2019-03-19T00:00:00"/>
    <x v="9"/>
    <x v="9"/>
    <x v="1"/>
    <s v="ADMINISTRACION DE SUCURSALES"/>
    <s v="ALIMENTACION DE EMPLEADOS CTA NUEVA"/>
    <s v="TRANSACCIONES DEL DIA 03/19/2019SPYRAL - GESTION ADMINISTRATIVA"/>
    <n v="8"/>
    <n v="0"/>
    <s v="TERMINAL DE ALBROOK"/>
    <x v="2"/>
  </r>
  <r>
    <n v="46"/>
    <d v="2019-05-14T00:00:00"/>
    <x v="11"/>
    <x v="11"/>
    <x v="1"/>
    <s v="ADMINISTRACION DE SUCURSALES"/>
    <s v="ALIMENTACION DE EMPLEADOS CTA NUEVA"/>
    <s v="TRANSACCIONES DEL DIA 05/14/2019SPYRAL - GESTION ADMINISTRATIVA"/>
    <n v="8"/>
    <n v="0"/>
    <s v="TERMINAL DE ALBROOK"/>
    <x v="2"/>
  </r>
  <r>
    <n v="46"/>
    <d v="2019-07-26T00:00:00"/>
    <x v="6"/>
    <x v="6"/>
    <x v="1"/>
    <s v="ADMINISTRACION DE SUCURSALES"/>
    <s v="NC ALIMENTACION DE EMPLEADOS NVA"/>
    <s v="TRANSACCIONES DEL DIA 07/26/2019SPYRAL - GESTION ADMINISTRATIVA"/>
    <n v="35.979999999999997"/>
    <n v="0"/>
    <s v="TERMINAL DE ALBROOK"/>
    <x v="2"/>
  </r>
  <r>
    <n v="46"/>
    <d v="2019-07-26T00:00:00"/>
    <x v="6"/>
    <x v="6"/>
    <x v="1"/>
    <s v="ADMINISTRACION DE SUCURSALES"/>
    <s v="ALIMENTACION DE EMPLEADOS CTA NUEVA"/>
    <s v="TRANSACCIONES DEL DIA 07/26/2019SPYRAL - GESTION ADMINISTRATIVA"/>
    <n v="16"/>
    <n v="0"/>
    <s v="TERMINAL DE ALBROOK"/>
    <x v="2"/>
  </r>
  <r>
    <n v="46"/>
    <d v="2019-01-04T00:00:00"/>
    <x v="7"/>
    <x v="7"/>
    <x v="1"/>
    <s v="CAJA"/>
    <s v="ALIMENTACION DE EMPLEADOS CTA NUEVA"/>
    <s v="TRANSACCIONES DEL DIA 01/04/2019SPYRAL - GESTION ADMINISTRATIVA"/>
    <n v="64"/>
    <n v="0"/>
    <s v="TERMINAL DE ALBROOK"/>
    <x v="2"/>
  </r>
  <r>
    <n v="46"/>
    <d v="2019-01-11T00:00:00"/>
    <x v="7"/>
    <x v="7"/>
    <x v="1"/>
    <s v="CAJA"/>
    <s v="ALIMENTACION DE EMPLEADOS CTA NUEVA"/>
    <s v="TRANSACCIONES DEL DIA 01/11/2019SPYRAL - GESTION ADMINISTRATIVA"/>
    <n v="8"/>
    <n v="0"/>
    <s v="TERMINAL DE ALBROOK"/>
    <x v="2"/>
  </r>
  <r>
    <n v="46"/>
    <d v="2019-01-15T00:00:00"/>
    <x v="7"/>
    <x v="7"/>
    <x v="1"/>
    <s v="CAJA"/>
    <s v="ALIMENTACION DE EMPLEADOS CTA NUEVA"/>
    <s v="TRANSACCIONES DEL DIA 01/15/2019SPYRAL - GESTION ADMINISTRATIVA"/>
    <n v="24"/>
    <n v="0"/>
    <s v="TERMINAL DE ALBROOK"/>
    <x v="2"/>
  </r>
  <r>
    <n v="46"/>
    <d v="2019-01-16T00:00:00"/>
    <x v="7"/>
    <x v="7"/>
    <x v="1"/>
    <s v="CAJA"/>
    <s v="ALIMENTACION DE EMPLEADOS CTA NUEVA"/>
    <s v="TRANSACCIONES DEL DIA 01/16/2019SPYRAL - GESTION ADMINISTRATIVA"/>
    <n v="16"/>
    <n v="0"/>
    <s v="TERMINAL DE ALBROOK"/>
    <x v="2"/>
  </r>
  <r>
    <n v="46"/>
    <d v="2019-01-18T00:00:00"/>
    <x v="7"/>
    <x v="7"/>
    <x v="1"/>
    <s v="CAJA"/>
    <s v="ALIMENTACION DE EMPLEADOS CTA NUEVA"/>
    <s v="TRANSACCIONES DEL DIA 01/18/2019SPYRAL - GESTION ADMINISTRATIVA"/>
    <n v="8"/>
    <n v="0"/>
    <s v="TERMINAL DE ALBROOK"/>
    <x v="2"/>
  </r>
  <r>
    <n v="46"/>
    <d v="2019-01-21T00:00:00"/>
    <x v="7"/>
    <x v="7"/>
    <x v="1"/>
    <s v="CAJA"/>
    <s v="ALIMENTACION DE EMPLEADOS CTA NUEVA"/>
    <s v="TRANSACCIONES DEL DIA 01/21/2019SPYRAL - GESTION ADMINISTRATIVA"/>
    <n v="8"/>
    <n v="0"/>
    <s v="TERMINAL DE ALBROOK"/>
    <x v="2"/>
  </r>
  <r>
    <n v="46"/>
    <d v="2019-01-30T00:00:00"/>
    <x v="7"/>
    <x v="7"/>
    <x v="1"/>
    <s v="CAJA"/>
    <s v="ALIMENTACION DE EMPLEADOS CTA NUEVA"/>
    <s v="TRANSACCIONES DEL DIA 01/30/2019SPYRAL - GESTION ADMINISTRATIVA"/>
    <n v="8"/>
    <n v="0"/>
    <s v="TERMINAL DE ALBROOK"/>
    <x v="2"/>
  </r>
  <r>
    <n v="46"/>
    <d v="2019-02-01T00:00:00"/>
    <x v="8"/>
    <x v="8"/>
    <x v="1"/>
    <s v="CAJA"/>
    <s v="ALIMENTACION DE EMPLEADOS CTA NUEVA"/>
    <s v="TRANSACCIONES DEL DIA 02/01/2019SPYRAL - GESTION ADMINISTRATIVA"/>
    <n v="16"/>
    <n v="0"/>
    <s v="TERMINAL DE ALBROOK"/>
    <x v="2"/>
  </r>
  <r>
    <n v="46"/>
    <d v="2019-02-04T00:00:00"/>
    <x v="8"/>
    <x v="8"/>
    <x v="1"/>
    <s v="CAJA"/>
    <s v="ALIMENTACION DE EMPLEADOS CTA NUEVA"/>
    <s v="TRANSACCIONES DEL DIA 02/04/2019SPYRAL - GESTION ADMINISTRATIVA"/>
    <n v="24"/>
    <n v="0"/>
    <s v="TERMINAL DE ALBROOK"/>
    <x v="2"/>
  </r>
  <r>
    <n v="46"/>
    <d v="2019-02-06T00:00:00"/>
    <x v="8"/>
    <x v="8"/>
    <x v="1"/>
    <s v="CAJA"/>
    <s v="ALIMENTACION DE EMPLEADOS CTA NUEVA"/>
    <s v="TRANSACCIONES DEL DIA 02/06/2019SPYRAL - GESTION ADMINISTRATIVA"/>
    <n v="16"/>
    <n v="0"/>
    <s v="TERMINAL DE ALBROOK"/>
    <x v="2"/>
  </r>
  <r>
    <n v="46"/>
    <d v="2019-02-18T00:00:00"/>
    <x v="8"/>
    <x v="8"/>
    <x v="1"/>
    <s v="CAJA"/>
    <s v="ALIMENTACION DE EMPLEADOS CTA NUEVA"/>
    <s v="TRANSACCIONES DEL DIA 02/18/2019SPYRAL - GESTION ADMINISTRATIVA"/>
    <n v="32"/>
    <n v="0"/>
    <s v="TERMINAL DE ALBROOK"/>
    <x v="2"/>
  </r>
  <r>
    <n v="46"/>
    <d v="2019-02-25T00:00:00"/>
    <x v="8"/>
    <x v="8"/>
    <x v="1"/>
    <s v="CAJA"/>
    <s v="ALIMENTACION DE EMPLEADOS CTA NUEVA"/>
    <s v="TRANSACCIONES DEL DIA 02/25/2019SPYRAL - GESTION ADMINISTRATIVA"/>
    <n v="24"/>
    <n v="0"/>
    <s v="TERMINAL DE ALBROOK"/>
    <x v="2"/>
  </r>
  <r>
    <n v="46"/>
    <d v="2019-03-06T00:00:00"/>
    <x v="9"/>
    <x v="9"/>
    <x v="1"/>
    <s v="CAJA"/>
    <s v="ALIMENTACION DE EMPLEADOS CTA NUEVA"/>
    <s v="TRANSACCIONES DEL DIA 03/06/2019SPYRAL - GESTION ADMINISTRATIVA"/>
    <n v="24"/>
    <n v="0"/>
    <s v="TERMINAL DE ALBROOK"/>
    <x v="2"/>
  </r>
  <r>
    <n v="46"/>
    <d v="2019-03-07T00:00:00"/>
    <x v="9"/>
    <x v="9"/>
    <x v="1"/>
    <s v="CAJA"/>
    <s v="ALIMENTACION DE EMPLEADOS CTA NUEVA"/>
    <s v="TRANSACCIONES DEL DIA 03/07/2019SPYRAL - GESTION ADMINISTRATIVA"/>
    <n v="64"/>
    <n v="0"/>
    <s v="TERMINAL DE ALBROOK"/>
    <x v="2"/>
  </r>
  <r>
    <n v="46"/>
    <d v="2019-03-16T00:00:00"/>
    <x v="9"/>
    <x v="9"/>
    <x v="1"/>
    <s v="CAJA"/>
    <s v="ALIMENTACION DE EMPLEADOS CTA NUEVA"/>
    <s v="TRANSACCIONES DEL DIA 03/16/2019SPYRAL - GESTION ADMINISTRATIVA"/>
    <n v="24"/>
    <n v="0"/>
    <s v="TERMINAL DE ALBROOK"/>
    <x v="2"/>
  </r>
  <r>
    <n v="46"/>
    <d v="2019-03-18T00:00:00"/>
    <x v="9"/>
    <x v="9"/>
    <x v="1"/>
    <s v="CAJA"/>
    <s v="ALIMENTACION DE EMPLEADOS CTA NUEVA"/>
    <s v="TRANSACCIONES DEL DIA 03/18/2019SPYRAL - GESTION ADMINISTRATIVA"/>
    <n v="24"/>
    <n v="0"/>
    <s v="TERMINAL DE ALBROOK"/>
    <x v="2"/>
  </r>
  <r>
    <n v="46"/>
    <d v="2019-03-21T00:00:00"/>
    <x v="9"/>
    <x v="9"/>
    <x v="1"/>
    <s v="CAJA"/>
    <s v="ALIMENTACION DE EMPLEADOS CTA NUEVA"/>
    <s v="TRANSACCIONES DEL DIA 03/21/2019SPYRAL - GESTION ADMINISTRATIVA"/>
    <n v="16"/>
    <n v="0"/>
    <s v="TERMINAL DE ALBROOK"/>
    <x v="2"/>
  </r>
  <r>
    <n v="46"/>
    <d v="2019-03-27T00:00:00"/>
    <x v="9"/>
    <x v="9"/>
    <x v="1"/>
    <s v="CAJA"/>
    <s v="ALIMENTACION DE EMPLEADOS CTA NUEVA"/>
    <s v="TRANSACCIONES DEL DIA 03/27/2019SPYRAL - GESTION ADMINISTRATIVA"/>
    <n v="8"/>
    <n v="0"/>
    <s v="TERMINAL DE ALBROOK"/>
    <x v="2"/>
  </r>
  <r>
    <n v="46"/>
    <d v="2019-03-28T00:00:00"/>
    <x v="9"/>
    <x v="9"/>
    <x v="1"/>
    <s v="CAJA"/>
    <s v="ALIMENTACION DE EMPLEADOS CTA NUEVA"/>
    <s v="TRANSACCIONES DEL DIA 03/28/2019SPYRAL - GESTION ADMINISTRATIVA"/>
    <n v="8"/>
    <n v="0"/>
    <s v="TERMINAL DE ALBROOK"/>
    <x v="2"/>
  </r>
  <r>
    <n v="46"/>
    <d v="2019-03-29T00:00:00"/>
    <x v="9"/>
    <x v="9"/>
    <x v="1"/>
    <s v="CAJA"/>
    <s v="ALIMENTACION DE EMPLEADOS CTA NUEVA"/>
    <s v="TRANSACCIONES DEL DIA 03/29/2019SPYRAL - GESTION ADMINISTRATIVA"/>
    <n v="8"/>
    <n v="0"/>
    <s v="TERMINAL DE ALBROOK"/>
    <x v="2"/>
  </r>
  <r>
    <n v="46"/>
    <d v="2019-04-01T00:00:00"/>
    <x v="10"/>
    <x v="10"/>
    <x v="1"/>
    <s v="CAJA"/>
    <s v="ALIMENTACION DE EMPLEADOS CTA NUEVA"/>
    <s v="TRANSACCIONES DEL DIA 04/01/2019SPYRAL - GESTION ADMINISTRATIVA"/>
    <n v="8"/>
    <n v="0"/>
    <s v="TERMINAL DE ALBROOK"/>
    <x v="2"/>
  </r>
  <r>
    <n v="46"/>
    <d v="2019-04-02T00:00:00"/>
    <x v="10"/>
    <x v="10"/>
    <x v="1"/>
    <s v="CAJA"/>
    <s v="ALIMENTACION DE EMPLEADOS CTA NUEVA"/>
    <s v="TRANSACCIONES DEL DIA 04/02/2019SPYRAL - GESTION ADMINISTRATIVA"/>
    <n v="16"/>
    <n v="0"/>
    <s v="TERMINAL DE ALBROOK"/>
    <x v="2"/>
  </r>
  <r>
    <n v="46"/>
    <d v="2019-04-03T00:00:00"/>
    <x v="10"/>
    <x v="10"/>
    <x v="1"/>
    <s v="CAJA"/>
    <s v="ALIMENTACION DE EMPLEADOS CTA NUEVA"/>
    <s v="TRANSACCIONES DEL DIA 04/03/2019SPYRAL - GESTION ADMINISTRATIVA"/>
    <n v="8"/>
    <n v="0"/>
    <s v="TERMINAL DE ALBROOK"/>
    <x v="2"/>
  </r>
  <r>
    <n v="46"/>
    <d v="2019-04-15T00:00:00"/>
    <x v="10"/>
    <x v="10"/>
    <x v="1"/>
    <s v="CAJA"/>
    <s v="ALIMENTACION DE EMPLEADOS CTA NUEVA"/>
    <s v="TRANSACCIONES DEL DIA 04/15/2019SPYRAL - GESTION ADMINISTRATIVA"/>
    <n v="24"/>
    <n v="0"/>
    <s v="TERMINAL DE ALBROOK"/>
    <x v="2"/>
  </r>
  <r>
    <n v="46"/>
    <d v="2019-04-16T00:00:00"/>
    <x v="10"/>
    <x v="10"/>
    <x v="1"/>
    <s v="CAJA"/>
    <s v="ALIMENTACION DE EMPLEADOS CTA NUEVA"/>
    <s v="TRANSACCIONES DEL DIA 04/16/2019SPYRAL - GESTION ADMINISTRATIVA"/>
    <n v="32"/>
    <n v="0"/>
    <s v="TERMINAL DE ALBROOK"/>
    <x v="2"/>
  </r>
  <r>
    <n v="46"/>
    <d v="2019-04-17T00:00:00"/>
    <x v="10"/>
    <x v="10"/>
    <x v="1"/>
    <s v="CAJA"/>
    <s v="ALIMENTACION DE EMPLEADOS CTA NUEVA"/>
    <s v="TRANSACCIONES DEL DIA 04/17/2019SPYRAL - GESTION ADMINISTRATIVA"/>
    <n v="16"/>
    <n v="0"/>
    <s v="TERMINAL DE ALBROOK"/>
    <x v="2"/>
  </r>
  <r>
    <n v="46"/>
    <d v="2019-04-22T00:00:00"/>
    <x v="10"/>
    <x v="10"/>
    <x v="1"/>
    <s v="CAJA"/>
    <s v="ALIMENTACION DE EMPLEADOS CTA NUEVA"/>
    <s v="TRANSACCIONES DEL DIA 04/22/2019SPYRAL - GESTION ADMINISTRATIVA"/>
    <n v="8"/>
    <n v="0"/>
    <s v="TERMINAL DE ALBROOK"/>
    <x v="2"/>
  </r>
  <r>
    <n v="46"/>
    <d v="2019-04-25T00:00:00"/>
    <x v="10"/>
    <x v="10"/>
    <x v="1"/>
    <s v="CAJA"/>
    <s v="ALIMENTACION DE EMPLEADOS CTA NUEVA"/>
    <s v="TRANSACCIONES DEL DIA 04/25/2019SPYRAL - GESTION ADMINISTRATIVA"/>
    <n v="8"/>
    <n v="0"/>
    <s v="TERMINAL DE ALBROOK"/>
    <x v="2"/>
  </r>
  <r>
    <n v="46"/>
    <d v="2019-04-29T00:00:00"/>
    <x v="10"/>
    <x v="10"/>
    <x v="1"/>
    <s v="CAJA"/>
    <s v="ALIMENTACION DE EMPLEADOS CTA NUEVA"/>
    <s v="TRANSACCIONES DEL DIA 04/29/2019SPYRAL - GESTION ADMINISTRATIVA"/>
    <n v="24"/>
    <n v="0"/>
    <s v="TERMINAL DE ALBROOK"/>
    <x v="2"/>
  </r>
  <r>
    <n v="46"/>
    <d v="2019-05-03T00:00:00"/>
    <x v="11"/>
    <x v="11"/>
    <x v="1"/>
    <s v="CAJA"/>
    <s v="ALIMENTACION DE EMPLEADOS CTA NUEVA"/>
    <s v="TRANSACCIONES DEL DIA 05/03/2019SPYRAL - GESTION ADMINISTRATIVA"/>
    <n v="32"/>
    <n v="0"/>
    <s v="TERMINAL DE ALBROOK"/>
    <x v="2"/>
  </r>
  <r>
    <n v="46"/>
    <d v="2019-05-04T00:00:00"/>
    <x v="11"/>
    <x v="11"/>
    <x v="1"/>
    <s v="CAJA"/>
    <s v="ALIMENTACION DE EMPLEADOS CTA NUEVA"/>
    <s v="TRANSACCIONES DEL DIA 05/04/2019SPYRAL - GESTION ADMINISTRATIVA"/>
    <n v="32"/>
    <n v="0"/>
    <s v="TERMINAL DE ALBROOK"/>
    <x v="2"/>
  </r>
  <r>
    <n v="46"/>
    <d v="2019-05-06T00:00:00"/>
    <x v="11"/>
    <x v="11"/>
    <x v="1"/>
    <s v="CAJA"/>
    <s v="ALIMENTACION DE EMPLEADOS CTA NUEVA"/>
    <s v="TRANSACCIONES DEL DIA 05/06/2019SPYRAL - GESTION ADMINISTRATIVA"/>
    <n v="16"/>
    <n v="0"/>
    <s v="TERMINAL DE ALBROOK"/>
    <x v="2"/>
  </r>
  <r>
    <n v="46"/>
    <d v="2019-05-16T00:00:00"/>
    <x v="11"/>
    <x v="11"/>
    <x v="1"/>
    <s v="CAJA"/>
    <s v="ALIMENTACION DE EMPLEADOS CTA NUEVA"/>
    <s v="TRANSACCIONES DEL DIA 05/16/2019SPYRAL - GESTION ADMINISTRATIVA"/>
    <n v="48"/>
    <n v="0"/>
    <s v="TERMINAL DE ALBROOK"/>
    <x v="2"/>
  </r>
  <r>
    <n v="46"/>
    <d v="2019-05-18T00:00:00"/>
    <x v="11"/>
    <x v="11"/>
    <x v="1"/>
    <s v="CAJA"/>
    <s v="ALIMENTACION DE EMPLEADOS CTA NUEVA"/>
    <s v="TRANSACCIONES DEL DIA 05/18/2019SPYRAL - GESTION ADMINISTRATIVA"/>
    <n v="32"/>
    <n v="0"/>
    <s v="TERMINAL DE ALBROOK"/>
    <x v="2"/>
  </r>
  <r>
    <n v="46"/>
    <d v="2019-06-01T00:00:00"/>
    <x v="2"/>
    <x v="2"/>
    <x v="1"/>
    <s v="CAJA"/>
    <s v="ALIMENTACION DE EMPLEADOS CTA NUEVA"/>
    <s v="TRANSACCIONES DEL DIA 06/01/2019SPYRAL - GESTION ADMINISTRATIVA"/>
    <n v="56"/>
    <n v="0"/>
    <s v="TERMINAL DE ALBROOK"/>
    <x v="2"/>
  </r>
  <r>
    <n v="46"/>
    <d v="2019-06-03T00:00:00"/>
    <x v="2"/>
    <x v="2"/>
    <x v="1"/>
    <s v="CAJA"/>
    <s v="ALIMENTACION DE EMPLEADOS CTA NUEVA"/>
    <s v="TRANSACCIONES DEL DIA 06/03/2019SPYRAL - GESTION ADMINISTRATIVA"/>
    <n v="24"/>
    <n v="0"/>
    <s v="TERMINAL DE ALBROOK"/>
    <x v="2"/>
  </r>
  <r>
    <n v="46"/>
    <d v="2019-06-13T00:00:00"/>
    <x v="2"/>
    <x v="2"/>
    <x v="1"/>
    <s v="CAJA"/>
    <s v="ALIMENTACION DE EMPLEADOS CTA NUEVA"/>
    <s v="TRANSACCIONES DEL DIA 06/13/2019SPYRAL - GESTION ADMINISTRATIVA"/>
    <n v="8"/>
    <n v="0"/>
    <s v="TERMINAL DE ALBROOK"/>
    <x v="2"/>
  </r>
  <r>
    <n v="46"/>
    <d v="2019-06-17T00:00:00"/>
    <x v="2"/>
    <x v="2"/>
    <x v="1"/>
    <s v="CAJA"/>
    <s v="ALIMENTACION DE EMPLEADOS CTA NUEVA"/>
    <s v="TRANSACCIONES DEL DIA 06/17/2019SPYRAL - GESTION ADMINISTRATIVA"/>
    <n v="24"/>
    <n v="0"/>
    <s v="TERMINAL DE ALBROOK"/>
    <x v="2"/>
  </r>
  <r>
    <n v="46"/>
    <d v="2019-06-19T00:00:00"/>
    <x v="2"/>
    <x v="2"/>
    <x v="1"/>
    <s v="CAJA"/>
    <s v="ALIMENTACION DE EMPLEADOS CTA NUEVA"/>
    <s v="TRANSACCIONES DEL DIA 06/19/2019SPYRAL - GESTION ADMINISTRATIVA"/>
    <n v="8"/>
    <n v="0"/>
    <s v="TERMINAL DE ALBROOK"/>
    <x v="2"/>
  </r>
  <r>
    <n v="46"/>
    <d v="2019-06-20T00:00:00"/>
    <x v="2"/>
    <x v="2"/>
    <x v="1"/>
    <s v="CAJA"/>
    <s v="ALIMENTACION DE EMPLEADOS CTA NUEVA"/>
    <s v="TRANSACCIONES DEL DIA 06/20/2019SPYRAL - GESTION ADMINISTRATIVA"/>
    <n v="8"/>
    <n v="0"/>
    <s v="TERMINAL DE ALBROOK"/>
    <x v="2"/>
  </r>
  <r>
    <n v="46"/>
    <d v="2019-06-21T00:00:00"/>
    <x v="2"/>
    <x v="2"/>
    <x v="1"/>
    <s v="CAJA"/>
    <s v="ALIMENTACION DE EMPLEADOS CTA NUEVA"/>
    <s v="TRANSACCIONES DEL DIA 06/21/2019SPYRAL - GESTION ADMINISTRATIVA"/>
    <n v="8"/>
    <n v="0"/>
    <s v="TERMINAL DE ALBROOK"/>
    <x v="2"/>
  </r>
  <r>
    <n v="46"/>
    <d v="2019-06-22T00:00:00"/>
    <x v="2"/>
    <x v="2"/>
    <x v="1"/>
    <s v="CAJA"/>
    <s v="ALIMENTACION DE EMPLEADOS CTA NUEVA"/>
    <s v="TRANSACCIONES DEL DIA 06/22/2019SPYRAL - GESTION ADMINISTRATIVA"/>
    <n v="8"/>
    <n v="0"/>
    <s v="TERMINAL DE ALBROOK"/>
    <x v="2"/>
  </r>
  <r>
    <n v="46"/>
    <d v="2019-07-02T00:00:00"/>
    <x v="6"/>
    <x v="6"/>
    <x v="1"/>
    <s v="CAJA"/>
    <s v="ALIMENTACION DE EMPLEADOS CTA NUEVA"/>
    <s v="TRANSACCIONES DEL DIA 07/02/2019SPYRAL - GESTION ADMINISTRATIVA"/>
    <n v="32"/>
    <n v="0"/>
    <s v="TERMINAL DE ALBROOK"/>
    <x v="2"/>
  </r>
  <r>
    <n v="46"/>
    <d v="2019-07-08T00:00:00"/>
    <x v="6"/>
    <x v="6"/>
    <x v="1"/>
    <s v="CAJA"/>
    <s v="ALIMENTACION DE EMPLEADOS CTA NUEVA"/>
    <s v="TRANSACCIONES DEL DIA 07/08/2019SPYRAL - GESTION ADMINISTRATIVA"/>
    <n v="32"/>
    <n v="0"/>
    <s v="TERMINAL DE ALBROOK"/>
    <x v="2"/>
  </r>
  <r>
    <n v="46"/>
    <d v="2019-07-13T00:00:00"/>
    <x v="6"/>
    <x v="6"/>
    <x v="1"/>
    <s v="CAJA"/>
    <s v="ALIMENTACION DE EMPLEADOS CTA NUEVA"/>
    <s v="TRANSACCIONES DEL DIA 07/13/2019SPYRAL - GESTION ADMINISTRATIVA"/>
    <n v="8"/>
    <n v="0"/>
    <s v="TERMINAL DE ALBROOK"/>
    <x v="2"/>
  </r>
  <r>
    <n v="46"/>
    <d v="2019-07-15T00:00:00"/>
    <x v="6"/>
    <x v="6"/>
    <x v="1"/>
    <s v="CAJA"/>
    <s v="ALIMENTACION DE EMPLEADOS CTA NUEVA"/>
    <s v="TRANSACCIONES DEL DIA 07/15/2019SPYRAL - GESTION ADMINISTRATIVA"/>
    <n v="24"/>
    <n v="0"/>
    <s v="TERMINAL DE ALBROOK"/>
    <x v="2"/>
  </r>
  <r>
    <n v="46"/>
    <d v="2019-07-16T00:00:00"/>
    <x v="6"/>
    <x v="6"/>
    <x v="1"/>
    <s v="CAJA"/>
    <s v="ALIMENTACION DE EMPLEADOS CTA NUEVA"/>
    <s v="TRANSACCIONES DEL DIA 07/16/2019SPYRAL - GESTION ADMINISTRATIVA"/>
    <n v="32"/>
    <n v="0"/>
    <s v="TERMINAL DE ALBROOK"/>
    <x v="2"/>
  </r>
  <r>
    <n v="46"/>
    <d v="2019-07-17T00:00:00"/>
    <x v="6"/>
    <x v="6"/>
    <x v="1"/>
    <s v="CAJA"/>
    <s v="ALIMENTACION DE EMPLEADOS CTA NUEVA"/>
    <s v="TRANSACCIONES DEL DIA 07/17/2019SPYRAL - GESTION ADMINISTRATIVA"/>
    <n v="16"/>
    <n v="0"/>
    <s v="TERMINAL DE ALBROOK"/>
    <x v="2"/>
  </r>
  <r>
    <n v="46"/>
    <d v="2019-07-30T00:00:00"/>
    <x v="6"/>
    <x v="6"/>
    <x v="1"/>
    <s v="CAJA"/>
    <s v="ALIMENTACION DE EMPLEADOS CTA NUEVA"/>
    <s v="TRANSACCIONES DEL DIA 07/30/2019SPYRAL - GESTION ADMINISTRATIVA"/>
    <n v="24"/>
    <n v="0"/>
    <s v="TERMINAL DE ALBROOK"/>
    <x v="2"/>
  </r>
  <r>
    <n v="46"/>
    <d v="2019-01-11T00:00:00"/>
    <x v="7"/>
    <x v="7"/>
    <x v="1"/>
    <s v="SERVICIOS PERSONALES"/>
    <s v="ALIMENTACION DE EMPLEADOS CTA NUEVA"/>
    <s v="TRANSACCIONES DEL DIA 01/11/2019SPYRAL - GESTION ADMINISTRATIVA"/>
    <n v="8"/>
    <n v="0"/>
    <s v="TERMINAL DE ALBROOK"/>
    <x v="2"/>
  </r>
  <r>
    <n v="46"/>
    <d v="2019-03-11T00:00:00"/>
    <x v="9"/>
    <x v="9"/>
    <x v="1"/>
    <s v="SERVICIOS PERSONALES"/>
    <s v="ALIMENTACION DE EMPLEADOS CTA NUEVA"/>
    <s v="TRANSACCIONES DEL DIA 03/11/2019SPYRAL - GESTION ADMINISTRATIVA"/>
    <n v="8"/>
    <n v="0"/>
    <s v="TERMINAL DE ALBROOK"/>
    <x v="2"/>
  </r>
  <r>
    <n v="46"/>
    <d v="2019-03-18T00:00:00"/>
    <x v="9"/>
    <x v="9"/>
    <x v="1"/>
    <s v="SERVICIOS PERSONALES"/>
    <s v="ALIMENTACION DE EMPLEADOS CTA NUEVA"/>
    <s v="TRANSACCIONES DEL DIA 03/18/2019SPYRAL - GESTION ADMINISTRATIVA"/>
    <n v="8"/>
    <n v="0"/>
    <s v="TERMINAL DE ALBROOK"/>
    <x v="2"/>
  </r>
  <r>
    <n v="46"/>
    <d v="2019-04-16T00:00:00"/>
    <x v="10"/>
    <x v="10"/>
    <x v="1"/>
    <s v="SERVICIOS PERSONALES"/>
    <s v="ALIMENTACION DE EMPLEADOS CTA NUEVA"/>
    <s v="TRANSACCIONES DEL DIA 04/16/2019SPYRAL - GESTION ADMINISTRATIVA"/>
    <n v="8"/>
    <n v="0"/>
    <s v="TERMINAL DE ALBROOK"/>
    <x v="2"/>
  </r>
  <r>
    <n v="46"/>
    <d v="2019-04-25T00:00:00"/>
    <x v="10"/>
    <x v="10"/>
    <x v="1"/>
    <s v="SERVICIOS PERSONALES"/>
    <s v="ALIMENTACION DE EMPLEADOS CTA NUEVA"/>
    <s v="TRANSACCIONES DEL DIA 04/25/2019SPYRAL - GESTION ADMINISTRATIVA"/>
    <n v="8"/>
    <n v="0"/>
    <s v="TERMINAL DE ALBROOK"/>
    <x v="2"/>
  </r>
  <r>
    <n v="46"/>
    <d v="2019-04-26T00:00:00"/>
    <x v="10"/>
    <x v="10"/>
    <x v="1"/>
    <s v="SERVICIOS PERSONALES"/>
    <s v="ALIMENTACION DE EMPLEADOS CTA NUEVA"/>
    <s v="TRANSACCIONES DEL DIA 04/26/2019SPYRAL - GESTION ADMINISTRATIVA"/>
    <n v="8"/>
    <n v="0"/>
    <s v="TERMINAL DE ALBROOK"/>
    <x v="2"/>
  </r>
  <r>
    <n v="46"/>
    <d v="2019-04-29T00:00:00"/>
    <x v="10"/>
    <x v="10"/>
    <x v="1"/>
    <s v="SERVICIOS PERSONALES"/>
    <s v="ALIMENTACION DE EMPLEADOS CTA NUEVA"/>
    <s v="TRANSACCIONES DEL DIA 04/29/2019SPYRAL - GESTION ADMINISTRATIVA"/>
    <n v="8"/>
    <n v="0"/>
    <s v="TERMINAL DE ALBROOK"/>
    <x v="2"/>
  </r>
  <r>
    <n v="46"/>
    <d v="2019-05-24T00:00:00"/>
    <x v="11"/>
    <x v="11"/>
    <x v="1"/>
    <s v="SERVICIOS PERSONALES"/>
    <s v="ALIMENTACION DE EMPLEADOS CTA NUEVA"/>
    <s v="TRANSACCIONES DEL DIA 05/24/2019SPYRAL - GESTION ADMINISTRATIVA"/>
    <n v="8"/>
    <n v="0"/>
    <s v="TERMINAL DE ALBROOK"/>
    <x v="2"/>
  </r>
  <r>
    <n v="46"/>
    <d v="2019-06-07T00:00:00"/>
    <x v="2"/>
    <x v="2"/>
    <x v="1"/>
    <s v="SERVICIOS PERSONALES"/>
    <s v="ALIMENTACION DE EMPLEADOS CTA NUEVA"/>
    <s v="TRANSACCIONES DEL DIA 06/07/2019SPYRAL - GESTION ADMINISTRATIVA"/>
    <n v="8"/>
    <n v="0"/>
    <s v="TERMINAL DE ALBROOK"/>
    <x v="2"/>
  </r>
  <r>
    <n v="46"/>
    <d v="2019-06-22T00:00:00"/>
    <x v="2"/>
    <x v="2"/>
    <x v="1"/>
    <s v="SERVICIOS PERSONALES"/>
    <s v="ALIMENTACION DE EMPLEADOS CTA NUEVA"/>
    <s v="TRANSACCIONES DEL DIA 06/22/2019SPYRAL - GESTION ADMINISTRATIVA"/>
    <n v="8"/>
    <n v="0"/>
    <s v="TERMINAL DE ALBROOK"/>
    <x v="2"/>
  </r>
  <r>
    <n v="46"/>
    <d v="2019-07-02T00:00:00"/>
    <x v="6"/>
    <x v="6"/>
    <x v="1"/>
    <s v="SERVICIOS PERSONALES"/>
    <s v="ALIMENTACION DE EMPLEADOS CTA NUEVA"/>
    <s v="TRANSACCIONES DEL DIA 07/02/2019SPYRAL - GESTION ADMINISTRATIVA"/>
    <n v="8"/>
    <n v="0"/>
    <s v="TERMINAL DE ALBROOK"/>
    <x v="2"/>
  </r>
  <r>
    <n v="46"/>
    <d v="2019-07-08T00:00:00"/>
    <x v="6"/>
    <x v="6"/>
    <x v="1"/>
    <s v="SERVICIOS PERSONALES"/>
    <s v="ALIMENTACION DE EMPLEADOS CTA NUEVA"/>
    <s v="TRANSACCIONES DEL DIA 07/08/2019SPYRAL - GESTION ADMINISTRATIVA"/>
    <n v="24"/>
    <n v="0"/>
    <s v="TERMINAL DE ALBROOK"/>
    <x v="2"/>
  </r>
  <r>
    <n v="46"/>
    <d v="2019-07-27T00:00:00"/>
    <x v="6"/>
    <x v="6"/>
    <x v="1"/>
    <s v="SERVICIOS PERSONALES"/>
    <s v="ALIMENTACION DE EMPLEADOS CTA NUEVA"/>
    <s v="TRANSACCIONES DEL DIA 07/27/2019SPYRAL - GESTION ADMINISTRATIVA"/>
    <n v="8"/>
    <n v="0"/>
    <s v="TERMINAL DE ALBROOK"/>
    <x v="2"/>
  </r>
  <r>
    <n v="47"/>
    <d v="2019-03-15T00:00:00"/>
    <x v="9"/>
    <x v="9"/>
    <x v="1"/>
    <s v="ADMINISTRACION DE SUCURSALES"/>
    <s v="NC ALIMENTACION DE EMPLEADOS NVA"/>
    <s v="TRANSACCIONES DEL DIA 03/15/2019SPYRAL - GESTION ADMINISTRATIVA"/>
    <n v="16.21"/>
    <n v="0"/>
    <s v="CONCEPCION"/>
    <x v="2"/>
  </r>
  <r>
    <n v="47"/>
    <d v="2019-06-03T00:00:00"/>
    <x v="2"/>
    <x v="2"/>
    <x v="1"/>
    <s v="ADMINISTRACION DE SUCURSALES"/>
    <s v="NC ALIMENTACION DE EMPLEADOS NVA"/>
    <s v="TRANSACCIONES DEL DIA 06/03/2019SPYRAL - GESTION ADMINISTRATIVA"/>
    <n v="9.65"/>
    <n v="0"/>
    <s v="CONCEPCION"/>
    <x v="2"/>
  </r>
  <r>
    <n v="49"/>
    <d v="2019-02-13T00:00:00"/>
    <x v="8"/>
    <x v="8"/>
    <x v="1"/>
    <s v="ADMINISTRACION DE SUCURSALES"/>
    <s v="NC ALIMENTACION DE EMPLEADOS NVA"/>
    <s v="TRANSACCIONES DEL DIA 02/13/2019SPYRAL - GESTION ADMINISTRATIVA"/>
    <n v="83.24"/>
    <n v="0"/>
    <s v="BRISAS DEL GOLF"/>
    <x v="2"/>
  </r>
  <r>
    <n v="49"/>
    <d v="2019-06-25T00:00:00"/>
    <x v="2"/>
    <x v="2"/>
    <x v="1"/>
    <s v="ADMINISTRACION DE SUCURSALES"/>
    <s v="NC ALIMENTACION DE EMPLEADOS NVA"/>
    <s v="TRANSACCIONES DEL DIA 06/25/2019SPYRAL - GESTION ADMINISTRATIVA"/>
    <n v="35.979999999999997"/>
    <n v="0"/>
    <s v="BRISAS DEL GOLF"/>
    <x v="2"/>
  </r>
  <r>
    <n v="49"/>
    <d v="2019-01-02T00:00:00"/>
    <x v="7"/>
    <x v="7"/>
    <x v="1"/>
    <s v="CAJA"/>
    <s v="ALIMENTACION DE EMPLEADOS CTA NUEVA"/>
    <s v="TRANSACCIONES DEL DIA 01/02/2019SPYRAL - GESTION ADMINISTRATIVA"/>
    <n v="16"/>
    <n v="0"/>
    <s v="BRISAS DEL GOLF"/>
    <x v="2"/>
  </r>
  <r>
    <n v="49"/>
    <d v="2019-01-21T00:00:00"/>
    <x v="7"/>
    <x v="7"/>
    <x v="1"/>
    <s v="CAJA"/>
    <s v="ALIMENTACION DE EMPLEADOS CTA NUEVA"/>
    <s v="TRANSACCIONES DEL DIA 01/21/2019SPYRAL - GESTION ADMINISTRATIVA"/>
    <n v="8"/>
    <n v="0"/>
    <s v="BRISAS DEL GOLF"/>
    <x v="2"/>
  </r>
  <r>
    <n v="49"/>
    <d v="2019-02-13T00:00:00"/>
    <x v="8"/>
    <x v="8"/>
    <x v="1"/>
    <s v="CAJA"/>
    <s v="ALIMENTACION DE EMPLEADOS CTA NUEVA"/>
    <s v="TRANSACCIONES DEL DIA 02/13/2019SPYRAL - GESTION ADMINISTRATIVA"/>
    <n v="8"/>
    <n v="0"/>
    <s v="BRISAS DEL GOLF"/>
    <x v="2"/>
  </r>
  <r>
    <n v="49"/>
    <d v="2019-02-18T00:00:00"/>
    <x v="8"/>
    <x v="8"/>
    <x v="1"/>
    <s v="CAJA"/>
    <s v="ALIMENTACION DE EMPLEADOS CTA NUEVA"/>
    <s v="TRANSACCIONES DEL DIA 02/18/2019SPYRAL - GESTION ADMINISTRATIVA"/>
    <n v="16"/>
    <n v="0"/>
    <s v="BRISAS DEL GOLF"/>
    <x v="2"/>
  </r>
  <r>
    <n v="49"/>
    <d v="2019-03-11T00:00:00"/>
    <x v="9"/>
    <x v="9"/>
    <x v="1"/>
    <s v="CAJA"/>
    <s v="ALIMENTACION DE EMPLEADOS CTA NUEVA"/>
    <s v="TRANSACCIONES DEL DIA 03/11/2019SPYRAL - GESTION ADMINISTRATIVA"/>
    <n v="40"/>
    <n v="0"/>
    <s v="BRISAS DEL GOLF"/>
    <x v="2"/>
  </r>
  <r>
    <n v="49"/>
    <d v="2019-03-18T00:00:00"/>
    <x v="9"/>
    <x v="9"/>
    <x v="1"/>
    <s v="CAJA"/>
    <s v="ALIMENTACION DE EMPLEADOS CTA NUEVA"/>
    <s v="TRANSACCIONES DEL DIA 03/18/2019SPYRAL - GESTION ADMINISTRATIVA"/>
    <n v="16"/>
    <n v="0"/>
    <s v="BRISAS DEL GOLF"/>
    <x v="2"/>
  </r>
  <r>
    <n v="49"/>
    <d v="2019-04-03T00:00:00"/>
    <x v="10"/>
    <x v="10"/>
    <x v="1"/>
    <s v="CAJA"/>
    <s v="ALIMENTACION DE EMPLEADOS CTA NUEVA"/>
    <s v="TRANSACCIONES DEL DIA 04/03/2019SPYRAL - GESTION ADMINISTRATIVA"/>
    <n v="24"/>
    <n v="0"/>
    <s v="BRISAS DEL GOLF"/>
    <x v="2"/>
  </r>
  <r>
    <n v="49"/>
    <d v="2019-04-09T00:00:00"/>
    <x v="10"/>
    <x v="10"/>
    <x v="1"/>
    <s v="CAJA"/>
    <s v="ALIMENTACION DE EMPLEADOS CTA NUEVA"/>
    <s v="TRANSACCIONES DEL DIA 04/09/2019SPYRAL - GESTION ADMINISTRATIVA"/>
    <n v="8"/>
    <n v="0"/>
    <s v="BRISAS DEL GOLF"/>
    <x v="2"/>
  </r>
  <r>
    <n v="49"/>
    <d v="2019-04-16T00:00:00"/>
    <x v="10"/>
    <x v="10"/>
    <x v="1"/>
    <s v="CAJA"/>
    <s v="ALIMENTACION DE EMPLEADOS CTA NUEVA"/>
    <s v="TRANSACCIONES DEL DIA 04/16/2019SPYRAL - GESTION ADMINISTRATIVA"/>
    <n v="8"/>
    <n v="0"/>
    <s v="BRISAS DEL GOLF"/>
    <x v="2"/>
  </r>
  <r>
    <n v="49"/>
    <d v="2019-04-23T00:00:00"/>
    <x v="10"/>
    <x v="10"/>
    <x v="1"/>
    <s v="CAJA"/>
    <s v="ALIMENTACION DE EMPLEADOS CTA NUEVA"/>
    <s v="TRANSACCIONES DEL DIA 04/23/2019SPYRAL - GESTION ADMINISTRATIVA"/>
    <n v="16"/>
    <n v="0"/>
    <s v="BRISAS DEL GOLF"/>
    <x v="2"/>
  </r>
  <r>
    <n v="49"/>
    <d v="2019-05-02T00:00:00"/>
    <x v="11"/>
    <x v="11"/>
    <x v="1"/>
    <s v="CAJA"/>
    <s v="ALIMENTACION DE EMPLEADOS CTA NUEVA"/>
    <s v="TRANSACCIONES DEL DIA 05/02/2019SPYRAL - GESTION ADMINISTRATIVA"/>
    <n v="16"/>
    <n v="0"/>
    <s v="BRISAS DEL GOLF"/>
    <x v="2"/>
  </r>
  <r>
    <n v="49"/>
    <d v="2019-05-03T00:00:00"/>
    <x v="11"/>
    <x v="11"/>
    <x v="1"/>
    <s v="CAJA"/>
    <s v="ALIMENTACION DE EMPLEADOS CTA NUEVA"/>
    <s v="TRANSACCIONES DEL DIA 05/03/2019SPYRAL - GESTION ADMINISTRATIVA"/>
    <n v="8"/>
    <n v="0"/>
    <s v="BRISAS DEL GOLF"/>
    <x v="2"/>
  </r>
  <r>
    <n v="49"/>
    <d v="2019-05-06T00:00:00"/>
    <x v="11"/>
    <x v="11"/>
    <x v="1"/>
    <s v="CAJA"/>
    <s v="ALIMENTACION DE EMPLEADOS CTA NUEVA"/>
    <s v="TRANSACCIONES DEL DIA 05/06/2019SPYRAL - GESTION ADMINISTRATIVA"/>
    <n v="16"/>
    <n v="0"/>
    <s v="BRISAS DEL GOLF"/>
    <x v="2"/>
  </r>
  <r>
    <n v="49"/>
    <d v="2019-05-07T00:00:00"/>
    <x v="11"/>
    <x v="11"/>
    <x v="1"/>
    <s v="CAJA"/>
    <s v="ALIMENTACION DE EMPLEADOS CTA NUEVA"/>
    <s v="TRANSACCIONES DEL DIA 05/07/2019SPYRAL - GESTION ADMINISTRATIVA"/>
    <n v="8"/>
    <n v="0"/>
    <s v="BRISAS DEL GOLF"/>
    <x v="2"/>
  </r>
  <r>
    <n v="49"/>
    <d v="2019-05-15T00:00:00"/>
    <x v="11"/>
    <x v="11"/>
    <x v="1"/>
    <s v="CAJA"/>
    <s v="ALIMENTACION DE EMPLEADOS CTA NUEVA"/>
    <s v="TRANSACCIONES DEL DIA 05/15/2019SPYRAL - GESTION ADMINISTRATIVA"/>
    <n v="8"/>
    <n v="0"/>
    <s v="BRISAS DEL GOLF"/>
    <x v="2"/>
  </r>
  <r>
    <n v="49"/>
    <d v="2019-05-18T00:00:00"/>
    <x v="11"/>
    <x v="11"/>
    <x v="1"/>
    <s v="CAJA"/>
    <s v="ALIMENTACION DE EMPLEADOS CTA NUEVA"/>
    <s v="TRANSACCIONES DEL DIA 05/18/2019SPYRAL - GESTION ADMINISTRATIVA"/>
    <n v="8"/>
    <n v="0"/>
    <s v="BRISAS DEL GOLF"/>
    <x v="2"/>
  </r>
  <r>
    <n v="49"/>
    <d v="2019-05-21T00:00:00"/>
    <x v="11"/>
    <x v="11"/>
    <x v="1"/>
    <s v="CAJA"/>
    <s v="ALIMENTACION DE EMPLEADOS CTA NUEVA"/>
    <s v="TRANSACCIONES DEL DIA 05/21/2019SPYRAL - GESTION ADMINISTRATIVA"/>
    <n v="8"/>
    <n v="0"/>
    <s v="BRISAS DEL GOLF"/>
    <x v="2"/>
  </r>
  <r>
    <n v="49"/>
    <d v="2019-05-28T00:00:00"/>
    <x v="11"/>
    <x v="11"/>
    <x v="1"/>
    <s v="CAJA"/>
    <s v="ALIMENTACION DE EMPLEADOS CTA NUEVA"/>
    <s v="TRANSACCIONES DEL DIA 05/28/2019SPYRAL - GESTION ADMINISTRATIVA"/>
    <n v="8"/>
    <n v="0"/>
    <s v="BRISAS DEL GOLF"/>
    <x v="2"/>
  </r>
  <r>
    <n v="49"/>
    <d v="2019-06-01T00:00:00"/>
    <x v="2"/>
    <x v="2"/>
    <x v="1"/>
    <s v="CAJA"/>
    <s v="ALIMENTACION DE EMPLEADOS CTA NUEVA"/>
    <s v="TRANSACCIONES DEL DIA 06/01/2019SPYRAL - GESTION ADMINISTRATIVA"/>
    <n v="16"/>
    <n v="0"/>
    <s v="BRISAS DEL GOLF"/>
    <x v="2"/>
  </r>
  <r>
    <n v="49"/>
    <d v="2019-06-04T00:00:00"/>
    <x v="2"/>
    <x v="2"/>
    <x v="1"/>
    <s v="CAJA"/>
    <s v="ALIMENTACION DE EMPLEADOS CTA NUEVA"/>
    <s v="TRANSACCIONES DEL DIA 06/04/2019SPYRAL - GESTION ADMINISTRATIVA"/>
    <n v="8"/>
    <n v="0"/>
    <s v="BRISAS DEL GOLF"/>
    <x v="2"/>
  </r>
  <r>
    <n v="49"/>
    <d v="2019-06-07T00:00:00"/>
    <x v="2"/>
    <x v="2"/>
    <x v="1"/>
    <s v="CAJA"/>
    <s v="ALIMENTACION DE EMPLEADOS CTA NUEVA"/>
    <s v="TRANSACCIONES DEL DIA 06/07/2019SPYRAL - GESTION ADMINISTRATIVA"/>
    <n v="16"/>
    <n v="0"/>
    <s v="BRISAS DEL GOLF"/>
    <x v="2"/>
  </r>
  <r>
    <n v="49"/>
    <d v="2019-06-08T00:00:00"/>
    <x v="2"/>
    <x v="2"/>
    <x v="1"/>
    <s v="CAJA"/>
    <s v="ALIMENTACION DE EMPLEADOS CTA NUEVA"/>
    <s v="TRANSACCIONES DEL DIA 06/08/2019SPYRAL - GESTION ADMINISTRATIVA"/>
    <n v="8"/>
    <n v="0"/>
    <s v="BRISAS DEL GOLF"/>
    <x v="2"/>
  </r>
  <r>
    <n v="49"/>
    <d v="2019-06-10T00:00:00"/>
    <x v="2"/>
    <x v="2"/>
    <x v="1"/>
    <s v="CAJA"/>
    <s v="ALIMENTACION DE EMPLEADOS CTA NUEVA"/>
    <s v="TRANSACCIONES DEL DIA 06/10/2019SPYRAL - GESTION ADMINISTRATIVA"/>
    <n v="8"/>
    <n v="0"/>
    <s v="BRISAS DEL GOLF"/>
    <x v="2"/>
  </r>
  <r>
    <n v="49"/>
    <d v="2019-06-15T00:00:00"/>
    <x v="2"/>
    <x v="2"/>
    <x v="1"/>
    <s v="CAJA"/>
    <s v="ALIMENTACION DE EMPLEADOS CTA NUEVA"/>
    <s v="TRANSACCIONES DEL DIA 06/15/2019SPYRAL - GESTION ADMINISTRATIVA"/>
    <n v="8"/>
    <n v="0"/>
    <s v="BRISAS DEL GOLF"/>
    <x v="2"/>
  </r>
  <r>
    <n v="49"/>
    <d v="2019-06-18T00:00:00"/>
    <x v="2"/>
    <x v="2"/>
    <x v="1"/>
    <s v="CAJA"/>
    <s v="ALIMENTACION DE EMPLEADOS CTA NUEVA"/>
    <s v="TRANSACCIONES DEL DIA 06/18/2019SPYRAL - GESTION ADMINISTRATIVA"/>
    <n v="16"/>
    <n v="0"/>
    <s v="BRISAS DEL GOLF"/>
    <x v="2"/>
  </r>
  <r>
    <n v="49"/>
    <d v="2019-06-21T00:00:00"/>
    <x v="2"/>
    <x v="2"/>
    <x v="1"/>
    <s v="CAJA"/>
    <s v="ALIMENTACION DE EMPLEADOS CTA NUEVA"/>
    <s v="TRANSACCIONES DEL DIA 06/21/2019SPYRAL - GESTION ADMINISTRATIVA"/>
    <n v="32"/>
    <n v="0"/>
    <s v="BRISAS DEL GOLF"/>
    <x v="2"/>
  </r>
  <r>
    <n v="49"/>
    <d v="2019-06-25T00:00:00"/>
    <x v="2"/>
    <x v="2"/>
    <x v="1"/>
    <s v="CAJA"/>
    <s v="ALIMENTACION DE EMPLEADOS CTA NUEVA"/>
    <s v="TRANSACCIONES DEL DIA 06/25/2019SPYRAL - GESTION ADMINISTRATIVA"/>
    <n v="32"/>
    <n v="0"/>
    <s v="BRISAS DEL GOLF"/>
    <x v="2"/>
  </r>
  <r>
    <n v="49"/>
    <d v="2019-06-27T00:00:00"/>
    <x v="2"/>
    <x v="2"/>
    <x v="1"/>
    <s v="CAJA"/>
    <s v="ALIMENTACION DE EMPLEADOS CTA NUEVA"/>
    <s v="TRANSACCIONES DEL DIA 06/27/2019SPYRAL - GESTION ADMINISTRATIVA"/>
    <n v="16"/>
    <n v="0"/>
    <s v="BRISAS DEL GOLF"/>
    <x v="2"/>
  </r>
  <r>
    <n v="49"/>
    <d v="2019-07-03T00:00:00"/>
    <x v="6"/>
    <x v="6"/>
    <x v="1"/>
    <s v="CAJA"/>
    <s v="ALIMENTACION DE EMPLEADOS CTA NUEVA"/>
    <s v="TRANSACCIONES DEL DIA 07/03/2019SPYRAL - GESTION ADMINISTRATIVA"/>
    <n v="32"/>
    <n v="0"/>
    <s v="BRISAS DEL GOLF"/>
    <x v="2"/>
  </r>
  <r>
    <n v="49"/>
    <d v="2019-07-04T00:00:00"/>
    <x v="6"/>
    <x v="6"/>
    <x v="1"/>
    <s v="CAJA"/>
    <s v="ALIMENTACION DE EMPLEADOS CTA NUEVA"/>
    <s v="TRANSACCIONES DEL DIA 07/04/2019SPYRAL - GESTION ADMINISTRATIVA"/>
    <n v="8"/>
    <n v="0"/>
    <s v="BRISAS DEL GOLF"/>
    <x v="2"/>
  </r>
  <r>
    <n v="49"/>
    <d v="2019-07-09T00:00:00"/>
    <x v="6"/>
    <x v="6"/>
    <x v="1"/>
    <s v="CAJA"/>
    <s v="ALIMENTACION DE EMPLEADOS CTA NUEVA"/>
    <s v="TRANSACCIONES DEL DIA 07/09/2019SPYRAL - GESTION ADMINISTRATIVA"/>
    <n v="8"/>
    <n v="0"/>
    <s v="BRISAS DEL GOLF"/>
    <x v="2"/>
  </r>
  <r>
    <n v="49"/>
    <d v="2019-07-17T00:00:00"/>
    <x v="6"/>
    <x v="6"/>
    <x v="1"/>
    <s v="CAJA"/>
    <s v="ALIMENTACION DE EMPLEADOS CTA NUEVA"/>
    <s v="TRANSACCIONES DEL DIA 07/17/2019SPYRAL - GESTION ADMINISTRATIVA"/>
    <n v="8"/>
    <n v="0"/>
    <s v="BRISAS DEL GOLF"/>
    <x v="2"/>
  </r>
  <r>
    <n v="49"/>
    <d v="2019-07-24T00:00:00"/>
    <x v="6"/>
    <x v="6"/>
    <x v="1"/>
    <s v="CAJA"/>
    <s v="ALIMENTACION DE EMPLEADOS CTA NUEVA"/>
    <s v="TRANSACCIONES DEL DIA 07/24/2019SPYRAL - GESTION ADMINISTRATIVA"/>
    <n v="8"/>
    <n v="0"/>
    <s v="BRISAS DEL GOLF"/>
    <x v="2"/>
  </r>
  <r>
    <n v="49"/>
    <d v="2019-07-29T00:00:00"/>
    <x v="6"/>
    <x v="6"/>
    <x v="1"/>
    <s v="CAJA"/>
    <s v="ALIMENTACION DE EMPLEADOS CTA NUEVA"/>
    <s v="TRANSACCIONES DEL DIA 07/29/2019SPYRAL - GESTION ADMINISTRATIVA"/>
    <n v="8"/>
    <n v="0"/>
    <s v="BRISAS DEL GOLF"/>
    <x v="2"/>
  </r>
  <r>
    <n v="49"/>
    <d v="2019-05-03T00:00:00"/>
    <x v="11"/>
    <x v="11"/>
    <x v="1"/>
    <s v="SERVICIOS PERSONALES"/>
    <s v="ALIMENTACION DE EMPLEADOS CTA NUEVA"/>
    <s v="TRANSACCIONES DEL DIA 05/03/2019SPYRAL - GESTION ADMINISTRATIVA"/>
    <n v="8"/>
    <n v="0"/>
    <s v="BRISAS DEL GOLF"/>
    <x v="2"/>
  </r>
  <r>
    <n v="49"/>
    <d v="2019-06-15T00:00:00"/>
    <x v="2"/>
    <x v="2"/>
    <x v="1"/>
    <s v="SERVICIOS PERSONALES"/>
    <s v="ALIMENTACION DE EMPLEADOS CTA NUEVA"/>
    <s v="TRANSACCIONES DEL DIA 06/15/2019SPYRAL - GESTION ADMINISTRATIVA"/>
    <n v="8"/>
    <n v="0"/>
    <s v="BRISAS DEL GOLF"/>
    <x v="2"/>
  </r>
  <r>
    <n v="51"/>
    <d v="2019-04-22T00:00:00"/>
    <x v="10"/>
    <x v="10"/>
    <x v="1"/>
    <s v="ADMINISTRACION DE SUCURSALES"/>
    <s v="ALIMENTACION DE EMPLEADOS CTA NUEVA"/>
    <s v="TRANSACCIONES DEL DIA 04/22/2019SPYRAL - GESTION ADMINISTRATIVA"/>
    <n v="8"/>
    <n v="0"/>
    <s v="PUENTE CENTENARIO"/>
    <x v="2"/>
  </r>
  <r>
    <n v="51"/>
    <d v="2019-05-09T00:00:00"/>
    <x v="11"/>
    <x v="11"/>
    <x v="1"/>
    <s v="ADMINISTRACION DE SUCURSALES"/>
    <s v="ALIMENTACION DE EMPLEADOS CTA NUEVA"/>
    <s v="TRANSACCIONES DEL DIA 05/09/2019SPYRAL - GESTION ADMINISTRATIVA"/>
    <n v="24"/>
    <n v="0"/>
    <s v="PUENTE CENTENARIO"/>
    <x v="2"/>
  </r>
  <r>
    <n v="51"/>
    <d v="2019-01-21T00:00:00"/>
    <x v="7"/>
    <x v="7"/>
    <x v="1"/>
    <s v="CAJA"/>
    <s v="ALIMENTACION DE EMPLEADOS CTA NUEVA"/>
    <s v="TRANSACCIONES DEL DIA 01/21/2019SPYRAL - GESTION ADMINISTRATIVA"/>
    <n v="24"/>
    <n v="0"/>
    <s v="PUENTE CENTENARIO"/>
    <x v="2"/>
  </r>
  <r>
    <n v="51"/>
    <d v="2019-01-25T00:00:00"/>
    <x v="7"/>
    <x v="7"/>
    <x v="1"/>
    <s v="CAJA"/>
    <s v="ALIMENTACION DE EMPLEADOS CTA NUEVA"/>
    <s v="TRANSACCIONES DEL DIA 01/25/2019SPYRAL - GESTION ADMINISTRATIVA"/>
    <n v="8"/>
    <n v="0"/>
    <s v="PUENTE CENTENARIO"/>
    <x v="2"/>
  </r>
  <r>
    <n v="51"/>
    <d v="2019-02-05T00:00:00"/>
    <x v="8"/>
    <x v="8"/>
    <x v="1"/>
    <s v="CAJA"/>
    <s v="ALIMENTACION DE EMPLEADOS CTA NUEVA"/>
    <s v="TRANSACCIONES DEL DIA 02/05/2019SPYRAL - GESTION ADMINISTRATIVA"/>
    <n v="32"/>
    <n v="0"/>
    <s v="PUENTE CENTENARIO"/>
    <x v="2"/>
  </r>
  <r>
    <n v="51"/>
    <d v="2019-02-15T00:00:00"/>
    <x v="8"/>
    <x v="8"/>
    <x v="1"/>
    <s v="CAJA"/>
    <s v="ALIMENTACION DE EMPLEADOS CTA NUEVA"/>
    <s v="TRANSACCIONES DEL DIA 02/15/2019SPYRAL - GESTION ADMINISTRATIVA"/>
    <n v="16"/>
    <n v="0"/>
    <s v="PUENTE CENTENARIO"/>
    <x v="2"/>
  </r>
  <r>
    <n v="51"/>
    <d v="2019-02-25T00:00:00"/>
    <x v="8"/>
    <x v="8"/>
    <x v="1"/>
    <s v="CAJA"/>
    <s v="ALIMENTACION DE EMPLEADOS CTA NUEVA"/>
    <s v="TRANSACCIONES DEL DIA 02/25/2019SPYRAL - GESTION ADMINISTRATIVA"/>
    <n v="32"/>
    <n v="0"/>
    <s v="PUENTE CENTENARIO"/>
    <x v="2"/>
  </r>
  <r>
    <n v="51"/>
    <d v="2019-02-26T00:00:00"/>
    <x v="8"/>
    <x v="8"/>
    <x v="1"/>
    <s v="CAJA"/>
    <s v="ALIMENTACION DE EMPLEADOS CTA NUEVA"/>
    <s v="TRANSACCIONES DEL DIA 02/26/2019SPYRAL - GESTION ADMINISTRATIVA"/>
    <n v="8"/>
    <n v="0"/>
    <s v="PUENTE CENTENARIO"/>
    <x v="2"/>
  </r>
  <r>
    <n v="51"/>
    <d v="2019-03-06T00:00:00"/>
    <x v="9"/>
    <x v="9"/>
    <x v="1"/>
    <s v="CAJA"/>
    <s v="ALIMENTACION DE EMPLEADOS CTA NUEVA"/>
    <s v="TRANSACCIONES DEL DIA 03/06/2019SPYRAL - GESTION ADMINISTRATIVA"/>
    <n v="16"/>
    <n v="0"/>
    <s v="PUENTE CENTENARIO"/>
    <x v="2"/>
  </r>
  <r>
    <n v="51"/>
    <d v="2019-03-12T00:00:00"/>
    <x v="9"/>
    <x v="9"/>
    <x v="1"/>
    <s v="CAJA"/>
    <s v="ALIMENTACION DE EMPLEADOS CTA NUEVA"/>
    <s v="TRANSACCIONES DEL DIA 03/12/2019SPYRAL - GESTION ADMINISTRATIVA"/>
    <n v="24"/>
    <n v="0"/>
    <s v="PUENTE CENTENARIO"/>
    <x v="2"/>
  </r>
  <r>
    <n v="51"/>
    <d v="2019-03-25T00:00:00"/>
    <x v="9"/>
    <x v="9"/>
    <x v="1"/>
    <s v="CAJA"/>
    <s v="ALIMENTACION DE EMPLEADOS CTA NUEVA"/>
    <s v="TRANSACCIONES DEL DIA 03/25/2019SPYRAL - GESTION ADMINISTRATIVA"/>
    <n v="24"/>
    <n v="0"/>
    <s v="PUENTE CENTENARIO"/>
    <x v="2"/>
  </r>
  <r>
    <n v="51"/>
    <d v="2019-04-05T00:00:00"/>
    <x v="10"/>
    <x v="10"/>
    <x v="1"/>
    <s v="CAJA"/>
    <s v="ALIMENTACION DE EMPLEADOS CTA NUEVA"/>
    <s v="TRANSACCIONES DEL DIA 04/05/2019SPYRAL - GESTION ADMINISTRATIVA"/>
    <n v="16"/>
    <n v="0"/>
    <s v="PUENTE CENTENARIO"/>
    <x v="2"/>
  </r>
  <r>
    <n v="51"/>
    <d v="2019-04-17T00:00:00"/>
    <x v="10"/>
    <x v="10"/>
    <x v="1"/>
    <s v="CAJA"/>
    <s v="ALIMENTACION DE EMPLEADOS CTA NUEVA"/>
    <s v="TRANSACCIONES DEL DIA 04/17/2019SPYRAL - GESTION ADMINISTRATIVA"/>
    <n v="40"/>
    <n v="0"/>
    <s v="PUENTE CENTENARIO"/>
    <x v="2"/>
  </r>
  <r>
    <n v="51"/>
    <d v="2019-05-02T00:00:00"/>
    <x v="11"/>
    <x v="11"/>
    <x v="1"/>
    <s v="CAJA"/>
    <s v="ALIMENTACION DE EMPLEADOS CTA NUEVA"/>
    <s v="TRANSACCIONES DEL DIA 05/02/2019SPYRAL - GESTION ADMINISTRATIVA"/>
    <n v="8"/>
    <n v="0"/>
    <s v="PUENTE CENTENARIO"/>
    <x v="2"/>
  </r>
  <r>
    <n v="51"/>
    <d v="2019-05-06T00:00:00"/>
    <x v="11"/>
    <x v="11"/>
    <x v="1"/>
    <s v="CAJA"/>
    <s v="ALIMENTACION DE EMPLEADOS CTA NUEVA"/>
    <s v="TRANSACCIONES DEL DIA 05/06/2019SPYRAL - GESTION ADMINISTRATIVA"/>
    <n v="32"/>
    <n v="0"/>
    <s v="PUENTE CENTENARIO"/>
    <x v="2"/>
  </r>
  <r>
    <n v="51"/>
    <d v="2019-05-07T00:00:00"/>
    <x v="11"/>
    <x v="11"/>
    <x v="1"/>
    <s v="CAJA"/>
    <s v="ALIMENTACION DE EMPLEADOS CTA NUEVA"/>
    <s v="TRANSACCIONES DEL DIA 05/07/2019SPYRAL - GESTION ADMINISTRATIVA"/>
    <n v="16"/>
    <n v="0"/>
    <s v="PUENTE CENTENARIO"/>
    <x v="2"/>
  </r>
  <r>
    <n v="51"/>
    <d v="2019-05-18T00:00:00"/>
    <x v="11"/>
    <x v="11"/>
    <x v="1"/>
    <s v="CAJA"/>
    <s v="ALIMENTACION DE EMPLEADOS CTA NUEVA"/>
    <s v="TRANSACCIONES DEL DIA 05/18/2019SPYRAL - GESTION ADMINISTRATIVA"/>
    <n v="40"/>
    <n v="0"/>
    <s v="PUENTE CENTENARIO"/>
    <x v="2"/>
  </r>
  <r>
    <n v="51"/>
    <d v="2019-05-21T00:00:00"/>
    <x v="11"/>
    <x v="11"/>
    <x v="1"/>
    <s v="CAJA"/>
    <s v="ALIMENTACION DE EMPLEADOS CTA NUEVA"/>
    <s v="TRANSACCIONES DEL DIA 05/21/2019SPYRAL - GESTION ADMINISTRATIVA"/>
    <n v="8"/>
    <n v="0"/>
    <s v="PUENTE CENTENARIO"/>
    <x v="2"/>
  </r>
  <r>
    <n v="51"/>
    <d v="2019-06-06T00:00:00"/>
    <x v="2"/>
    <x v="2"/>
    <x v="1"/>
    <s v="CAJA"/>
    <s v="CORRIGE RECHAZO 05/JUNIO/2019"/>
    <s v="CORRECCION DE RECHAZOS EN LA INTERFAZ CONTABLE"/>
    <n v="32"/>
    <n v="0"/>
    <s v="PUENTE CENTENARIO"/>
    <x v="2"/>
  </r>
  <r>
    <n v="51"/>
    <d v="2019-06-08T00:00:00"/>
    <x v="2"/>
    <x v="2"/>
    <x v="1"/>
    <s v="CAJA"/>
    <s v="NC ALIMENTACION DE EMPLEADOS NVA"/>
    <s v="TRANSACCIONES DEL DIA 06/08/2019SPYRAL - GESTION ADMINISTRATIVA"/>
    <n v="32"/>
    <n v="0"/>
    <s v="PUENTE CENTENARIO"/>
    <x v="2"/>
  </r>
  <r>
    <n v="51"/>
    <d v="2019-06-10T00:00:00"/>
    <x v="2"/>
    <x v="2"/>
    <x v="1"/>
    <s v="CAJA"/>
    <s v="CORRECCION DE RECHAZO REG. 08/06/2019"/>
    <s v="REGISTRO DE ENTRADA DE ADMINISTRACION"/>
    <n v="0"/>
    <n v="32"/>
    <s v="PUENTE CENTENARIO"/>
    <x v="2"/>
  </r>
  <r>
    <n v="51"/>
    <d v="2019-06-12T00:00:00"/>
    <x v="2"/>
    <x v="2"/>
    <x v="1"/>
    <s v="CAJA"/>
    <s v="ALIMENTACION DE EMPLEADOS CTA NUEVA"/>
    <s v="TRANSACCIONES DEL DIA 06/12/2019SPYRAL - GESTION ADMINISTRATIVA"/>
    <n v="16"/>
    <n v="0"/>
    <s v="PUENTE CENTENARIO"/>
    <x v="2"/>
  </r>
  <r>
    <n v="51"/>
    <d v="2019-06-19T00:00:00"/>
    <x v="2"/>
    <x v="2"/>
    <x v="1"/>
    <s v="CAJA"/>
    <s v="ALIMENTACION DE EMPLEADOS CTA NUEVA"/>
    <s v="TRANSACCIONES DEL DIA 06/19/2019SPYRAL - GESTION ADMINISTRATIVA"/>
    <n v="8"/>
    <n v="0"/>
    <s v="PUENTE CENTENARIO"/>
    <x v="2"/>
  </r>
  <r>
    <n v="51"/>
    <d v="2019-06-21T00:00:00"/>
    <x v="2"/>
    <x v="2"/>
    <x v="1"/>
    <s v="CAJA"/>
    <s v="ALIMENTACION DE EMPLEADOS CTA NUEVA"/>
    <s v="TRANSACCIONES DEL DIA 06/21/2019SPYRAL - GESTION ADMINISTRATIVA"/>
    <n v="16"/>
    <n v="0"/>
    <s v="PUENTE CENTENARIO"/>
    <x v="2"/>
  </r>
  <r>
    <n v="51"/>
    <d v="2019-06-27T00:00:00"/>
    <x v="2"/>
    <x v="2"/>
    <x v="1"/>
    <s v="CAJA"/>
    <s v="ALIMENTACION DE EMPLEADOS CTA NUEVA"/>
    <s v="TRANSACCIONES DEL DIA 06/27/2019SPYRAL - GESTION ADMINISTRATIVA"/>
    <n v="8"/>
    <n v="0"/>
    <s v="PUENTE CENTENARIO"/>
    <x v="2"/>
  </r>
  <r>
    <n v="51"/>
    <d v="2019-07-03T00:00:00"/>
    <x v="6"/>
    <x v="6"/>
    <x v="1"/>
    <s v="CAJA"/>
    <s v="ALIMENTACION DE EMPLEADOS CTA NUEVA"/>
    <s v="TRANSACCIONES DEL DIA 07/03/2019SPYRAL - GESTION ADMINISTRATIVA"/>
    <n v="8"/>
    <n v="0"/>
    <s v="PUENTE CENTENARIO"/>
    <x v="2"/>
  </r>
  <r>
    <n v="51"/>
    <d v="2019-07-04T00:00:00"/>
    <x v="6"/>
    <x v="6"/>
    <x v="1"/>
    <s v="CAJA"/>
    <s v="ALIMENTACION DE EMPLEADOS CTA NUEVA"/>
    <s v="TRANSACCIONES DEL DIA 07/04/2019SPYRAL - GESTION ADMINISTRATIVA"/>
    <n v="16"/>
    <n v="0"/>
    <s v="PUENTE CENTENARIO"/>
    <x v="2"/>
  </r>
  <r>
    <n v="51"/>
    <d v="2019-07-10T00:00:00"/>
    <x v="6"/>
    <x v="6"/>
    <x v="1"/>
    <s v="CAJA"/>
    <s v="ALIMENTACION DE EMPLEADOS CTA NUEVA"/>
    <s v="TRANSACCIONES DEL DIA 07/10/2019SPYRAL - GESTION ADMINISTRATIVA"/>
    <n v="16"/>
    <n v="0"/>
    <s v="PUENTE CENTENARIO"/>
    <x v="2"/>
  </r>
  <r>
    <n v="51"/>
    <d v="2019-07-18T00:00:00"/>
    <x v="6"/>
    <x v="6"/>
    <x v="1"/>
    <s v="CAJA"/>
    <s v="ALIMENTACION DE EMPLEADOS CTA NUEVA"/>
    <s v="TRANSACCIONES DEL DIA 07/18/2019SPYRAL - GESTION ADMINISTRATIVA"/>
    <n v="40"/>
    <n v="0"/>
    <s v="PUENTE CENTENARIO"/>
    <x v="2"/>
  </r>
  <r>
    <n v="51"/>
    <d v="2019-02-18T00:00:00"/>
    <x v="8"/>
    <x v="8"/>
    <x v="1"/>
    <s v="SERVICIOS PERSONALES"/>
    <s v="ALIMENTACION DE EMPLEADOS CTA NUEVA"/>
    <s v="TRANSACCIONES DEL DIA 02/18/2019SPYRAL - GESTION ADMINISTRATIVA"/>
    <n v="8"/>
    <n v="0"/>
    <s v="PUENTE CENTENARIO"/>
    <x v="2"/>
  </r>
  <r>
    <n v="51"/>
    <d v="2019-03-12T00:00:00"/>
    <x v="9"/>
    <x v="9"/>
    <x v="1"/>
    <s v="SERVICIOS PERSONALES"/>
    <s v="ALIMENTACION DE EMPLEADOS CTA NUEVA"/>
    <s v="TRANSACCIONES DEL DIA 03/12/2019SPYRAL - GESTION ADMINISTRATIVA"/>
    <n v="8"/>
    <n v="0"/>
    <s v="PUENTE CENTENARIO"/>
    <x v="2"/>
  </r>
  <r>
    <n v="51"/>
    <d v="2019-03-18T00:00:00"/>
    <x v="9"/>
    <x v="9"/>
    <x v="1"/>
    <s v="SERVICIOS PERSONALES"/>
    <s v="ALIMENTACION DE EMPLEADOS CTA NUEVA"/>
    <s v="TRANSACCIONES DEL DIA 03/18/2019SPYRAL - GESTION ADMINISTRATIVA"/>
    <n v="16"/>
    <n v="0"/>
    <s v="PUENTE CENTENARIO"/>
    <x v="2"/>
  </r>
  <r>
    <n v="51"/>
    <d v="2019-03-28T00:00:00"/>
    <x v="9"/>
    <x v="9"/>
    <x v="1"/>
    <s v="SERVICIOS PERSONALES"/>
    <s v="ALIMENTACION DE EMPLEADOS CTA NUEVA"/>
    <s v="TRANSACCIONES DEL DIA 03/28/2019SPYRAL - GESTION ADMINISTRATIVA"/>
    <n v="8"/>
    <n v="0"/>
    <s v="PUENTE CENTENARIO"/>
    <x v="2"/>
  </r>
  <r>
    <n v="51"/>
    <d v="2019-03-29T00:00:00"/>
    <x v="9"/>
    <x v="9"/>
    <x v="1"/>
    <s v="SERVICIOS PERSONALES"/>
    <s v="ALIMENTACION DE EMPLEADOS CTA NUEVA"/>
    <s v="TRANSACCIONES DEL DIA 03/29/2019SPYRAL - GESTION ADMINISTRATIVA"/>
    <n v="8"/>
    <n v="0"/>
    <s v="PUENTE CENTENARIO"/>
    <x v="2"/>
  </r>
  <r>
    <n v="51"/>
    <d v="2019-04-01T00:00:00"/>
    <x v="10"/>
    <x v="10"/>
    <x v="1"/>
    <s v="SERVICIOS PERSONALES"/>
    <s v="ALIMENTACION DE EMPLEADOS CTA NUEVA"/>
    <s v="TRANSACCIONES DEL DIA 04/01/2019SPYRAL - GESTION ADMINISTRATIVA"/>
    <n v="8"/>
    <n v="0"/>
    <s v="PUENTE CENTENARIO"/>
    <x v="2"/>
  </r>
  <r>
    <n v="51"/>
    <d v="2019-04-04T00:00:00"/>
    <x v="10"/>
    <x v="10"/>
    <x v="1"/>
    <s v="SERVICIOS PERSONALES"/>
    <s v="ALIMENTACION DE EMPLEADOS CTA NUEVA"/>
    <s v="TRANSACCIONES DEL DIA 04/04/2019SPYRAL - GESTION ADMINISTRATIVA"/>
    <n v="16"/>
    <n v="0"/>
    <s v="PUENTE CENTENARIO"/>
    <x v="2"/>
  </r>
  <r>
    <n v="51"/>
    <d v="2019-04-05T00:00:00"/>
    <x v="10"/>
    <x v="10"/>
    <x v="1"/>
    <s v="SERVICIOS PERSONALES"/>
    <s v="ALIMENTACION DE EMPLEADOS CTA NUEVA"/>
    <s v="TRANSACCIONES DEL DIA 04/05/2019SPYRAL - GESTION ADMINISTRATIVA"/>
    <n v="8"/>
    <n v="0"/>
    <s v="PUENTE CENTENARIO"/>
    <x v="2"/>
  </r>
  <r>
    <n v="51"/>
    <d v="2019-04-06T00:00:00"/>
    <x v="10"/>
    <x v="10"/>
    <x v="1"/>
    <s v="SERVICIOS PERSONALES"/>
    <s v="ALIMENTACION DE EMPLEADOS CTA NUEVA"/>
    <s v="TRANSACCIONES DEL DIA 04/06/2019SPYRAL - GESTION ADMINISTRATIVA"/>
    <n v="8"/>
    <n v="0"/>
    <s v="PUENTE CENTENARIO"/>
    <x v="2"/>
  </r>
  <r>
    <n v="51"/>
    <d v="2019-06-11T00:00:00"/>
    <x v="2"/>
    <x v="2"/>
    <x v="1"/>
    <s v="SERVICIOS PERSONALES"/>
    <s v="ALIMENTACION DE EMPLEADOS CTA NUEVA"/>
    <s v="TRANSACCIONES DEL DIA 06/11/2019SPYRAL - GESTION ADMINISTRATIVA"/>
    <n v="8"/>
    <n v="0"/>
    <s v="PUENTE CENTENARIO"/>
    <x v="2"/>
  </r>
  <r>
    <n v="51"/>
    <d v="2019-07-02T00:00:00"/>
    <x v="6"/>
    <x v="6"/>
    <x v="1"/>
    <s v="SERVICIOS PERSONALES"/>
    <s v="ALIMENTACION DE EMPLEADOS CTA NUEVA"/>
    <s v="TRANSACCIONES DEL DIA 07/02/2019SPYRAL - GESTION ADMINISTRATIVA"/>
    <n v="8"/>
    <n v="0"/>
    <s v="PUENTE CENTENARIO"/>
    <x v="2"/>
  </r>
  <r>
    <n v="54"/>
    <d v="2019-01-28T00:00:00"/>
    <x v="7"/>
    <x v="7"/>
    <x v="1"/>
    <s v="ADMINISTRACION DE SUCURSALES"/>
    <s v="NC ALIMENTACION DE EMPLEADOS NVA"/>
    <s v="TRANSACCIONES DEL DIA 01/28/2019SPYRAL - GESTION ADMINISTRATIVA"/>
    <n v="23.99"/>
    <n v="0"/>
    <s v="SABANITAS"/>
    <x v="2"/>
  </r>
  <r>
    <n v="54"/>
    <d v="2019-03-25T00:00:00"/>
    <x v="9"/>
    <x v="9"/>
    <x v="1"/>
    <s v="ADMINISTRACION DE SUCURSALES"/>
    <s v="OTROS EGRESOS 17"/>
    <s v="OTROS EGRESOS 1.P.O (OR:54/DES:54 TRN:86 PERF:300086 CAU: 17"/>
    <n v="5"/>
    <n v="0"/>
    <s v="SABANITAS"/>
    <x v="2"/>
  </r>
  <r>
    <n v="54"/>
    <d v="2019-04-03T00:00:00"/>
    <x v="10"/>
    <x v="10"/>
    <x v="1"/>
    <s v="ADMINISTRACION DE SUCURSALES"/>
    <s v="NC ALIMENTACION DE EMPLEADOS NVA"/>
    <s v="TRANSACCIONES DEL DIA 04/03/2019SPYRAL - GESTION ADMINISTRATIVA"/>
    <n v="25.99"/>
    <n v="0"/>
    <s v="SABANITAS"/>
    <x v="2"/>
  </r>
  <r>
    <n v="54"/>
    <d v="2019-05-02T00:00:00"/>
    <x v="11"/>
    <x v="11"/>
    <x v="1"/>
    <s v="ADMINISTRACION DE SUCURSALES"/>
    <s v="OTROS EGRESOS 17"/>
    <s v="OTROS EGRESOS 1.P.O (OR:54/DES:54 TRN:86 PERF:300086 CAU: 17"/>
    <n v="5"/>
    <n v="0"/>
    <s v="SABANITAS"/>
    <x v="2"/>
  </r>
  <r>
    <n v="54"/>
    <d v="2019-05-07T00:00:00"/>
    <x v="11"/>
    <x v="11"/>
    <x v="1"/>
    <s v="ADMINISTRACION DE SUCURSALES"/>
    <s v="OTROS EGRESOS 17"/>
    <s v="OTROS EGRESOS 1.P.O (OR:54/DES:54 TRN:86 PERF:300086 CAU: 17"/>
    <n v="10"/>
    <n v="0"/>
    <s v="SABANITAS"/>
    <x v="2"/>
  </r>
  <r>
    <n v="54"/>
    <d v="2019-06-20T00:00:00"/>
    <x v="2"/>
    <x v="2"/>
    <x v="1"/>
    <s v="ADMINISTRACION DE SUCURSALES"/>
    <s v="NC ALIMENTACION DE EMPLEADOS NVA"/>
    <s v="TRANSACCIONES DEL DIA 06/20/2019SPYRAL - GESTION ADMINISTRATIVA"/>
    <n v="17.989999999999998"/>
    <n v="0"/>
    <s v="SABANITAS"/>
    <x v="2"/>
  </r>
  <r>
    <n v="54"/>
    <d v="2019-07-26T00:00:00"/>
    <x v="6"/>
    <x v="6"/>
    <x v="1"/>
    <s v="ADMINISTRACION DE SUCURSALES"/>
    <s v="NC ALIMENTACION DE EMPLEADOS NVA"/>
    <s v="TRANSACCIONES DEL DIA 07/26/2019SPYRAL - GESTION ADMINISTRATIVA"/>
    <n v="26.91"/>
    <n v="0"/>
    <s v="SABANITAS"/>
    <x v="2"/>
  </r>
  <r>
    <n v="54"/>
    <d v="2019-07-30T00:00:00"/>
    <x v="6"/>
    <x v="6"/>
    <x v="1"/>
    <s v="ADMINISTRACION DE SUCURSALES"/>
    <s v="OTROS EGRESOS 17"/>
    <s v="OTROS EGRESOS 1.P.O (OR:54/DES:54 TRN:86 PERF:300086 CAU: 17"/>
    <n v="42"/>
    <n v="0"/>
    <s v="SABANITAS"/>
    <x v="2"/>
  </r>
  <r>
    <n v="68"/>
    <d v="2019-03-19T00:00:00"/>
    <x v="9"/>
    <x v="9"/>
    <x v="1"/>
    <s v="ADMINISTRACION DE SUCURSALES"/>
    <s v="ALIMENTACION DE EMPLEADOS CTA NUEVA"/>
    <s v="TRANSACCIONES DEL DIA 03/19/2019SPYRAL - GESTION ADMINISTRATIVA"/>
    <n v="8"/>
    <n v="0"/>
    <s v="ALTOS DE PANAMA"/>
    <x v="2"/>
  </r>
  <r>
    <n v="68"/>
    <d v="2019-03-26T00:00:00"/>
    <x v="9"/>
    <x v="9"/>
    <x v="1"/>
    <s v="CAJA"/>
    <s v="ALIMENTACION DE EMPLEADOS CTA NUEVA"/>
    <s v="TRANSACCIONES DEL DIA 03/26/2019SPYRAL - GESTION ADMINISTRATIVA"/>
    <n v="8"/>
    <n v="0"/>
    <s v="ALTOS DE PANAMA"/>
    <x v="2"/>
  </r>
  <r>
    <n v="68"/>
    <d v="2019-03-19T00:00:00"/>
    <x v="9"/>
    <x v="9"/>
    <x v="1"/>
    <s v="SERVICIOS PERSONALES"/>
    <s v="ALIMENTACION DE EMPLEADOS CTA NUEVA"/>
    <s v="TRANSACCIONES DEL DIA 03/19/2019SPYRAL - GESTION ADMINISTRATIVA"/>
    <n v="8"/>
    <n v="0"/>
    <s v="ALTOS DE PANAMA"/>
    <x v="2"/>
  </r>
  <r>
    <n v="68"/>
    <d v="2019-05-02T00:00:00"/>
    <x v="11"/>
    <x v="11"/>
    <x v="1"/>
    <s v="SERVICIOS PERSONALES"/>
    <s v="ALIMENTACION DE EMPLEADOS CTA NUEVA"/>
    <s v="TRANSACCIONES DEL DIA 05/02/2019SPYRAL - GESTION ADMINISTRATIVA"/>
    <n v="8"/>
    <n v="0"/>
    <s v="ALTOS DE PANAMA"/>
    <x v="2"/>
  </r>
  <r>
    <n v="69"/>
    <d v="2019-01-02T00:00:00"/>
    <x v="7"/>
    <x v="7"/>
    <x v="1"/>
    <s v="ADMINISTRACION DE SUCURSALES"/>
    <s v="NC ALIMENTACION DE EMPLEADOS NVA"/>
    <s v="TRANSACCIONES DEL DIA 01/02/2019SPYRAL - GESTION ADMINISTRATIVA"/>
    <n v="80"/>
    <n v="0"/>
    <s v="VERSALLES"/>
    <x v="2"/>
  </r>
  <r>
    <n v="69"/>
    <d v="2019-01-16T00:00:00"/>
    <x v="7"/>
    <x v="7"/>
    <x v="1"/>
    <s v="ADMINISTRACION DE SUCURSALES"/>
    <s v="NC ALIMENTACION DE EMPLEADOS NVA"/>
    <s v="TRANSACCIONES DEL DIA 01/16/2019SPYRAL - GESTION ADMINISTRATIVA"/>
    <n v="104"/>
    <n v="0"/>
    <s v="VERSALLES"/>
    <x v="2"/>
  </r>
  <r>
    <n v="69"/>
    <d v="2019-02-01T00:00:00"/>
    <x v="8"/>
    <x v="8"/>
    <x v="1"/>
    <s v="ADMINISTRACION DE SUCURSALES"/>
    <s v="NC ALIMENTACION DE EMPLEADOS NVA"/>
    <s v="TRANSACCIONES DEL DIA 02/01/2019SPYRAL - GESTION ADMINISTRATIVA"/>
    <n v="104"/>
    <n v="0"/>
    <s v="VERSALLES"/>
    <x v="2"/>
  </r>
  <r>
    <n v="69"/>
    <d v="2019-02-18T00:00:00"/>
    <x v="8"/>
    <x v="8"/>
    <x v="1"/>
    <s v="ADMINISTRACION DE SUCURSALES"/>
    <s v="NC ALIMENTACION DE EMPLEADOS NVA"/>
    <s v="TRANSACCIONES DEL DIA 02/18/2019SPYRAL - GESTION ADMINISTRATIVA"/>
    <n v="80"/>
    <n v="0"/>
    <s v="VERSALLES"/>
    <x v="2"/>
  </r>
  <r>
    <n v="69"/>
    <d v="2019-03-01T00:00:00"/>
    <x v="9"/>
    <x v="9"/>
    <x v="1"/>
    <s v="ADMINISTRACION DE SUCURSALES"/>
    <s v="NC ALIMENTACION DE EMPLEADOS NVA"/>
    <s v="TRANSACCIONES DEL DIA 03/01/2019SPYRAL - GESTION ADMINISTRATIVA"/>
    <n v="80"/>
    <n v="0"/>
    <s v="VERSALLES"/>
    <x v="2"/>
  </r>
  <r>
    <n v="69"/>
    <d v="2019-03-16T00:00:00"/>
    <x v="9"/>
    <x v="9"/>
    <x v="1"/>
    <s v="ADMINISTRACION DE SUCURSALES"/>
    <s v="NC ALIMENTACION DE EMPLEADOS NVA"/>
    <s v="TRANSACCIONES DEL DIA 03/16/2019SPYRAL - GESTION ADMINISTRATIVA"/>
    <n v="104"/>
    <n v="0"/>
    <s v="VERSALLES"/>
    <x v="2"/>
  </r>
  <r>
    <n v="69"/>
    <d v="2019-04-01T00:00:00"/>
    <x v="10"/>
    <x v="10"/>
    <x v="1"/>
    <s v="ADMINISTRACION DE SUCURSALES"/>
    <s v="NC ALIMENTACION DE EMPLEADOS NVA"/>
    <s v="TRANSACCIONES DEL DIA 04/01/2019SPYRAL - GESTION ADMINISTRATIVA"/>
    <n v="104"/>
    <n v="0"/>
    <s v="VERSALLES"/>
    <x v="2"/>
  </r>
  <r>
    <n v="69"/>
    <d v="2019-04-16T00:00:00"/>
    <x v="10"/>
    <x v="10"/>
    <x v="1"/>
    <s v="ADMINISTRACION DE SUCURSALES"/>
    <s v="NC ALIMENTACION DE EMPLEADOS NVA"/>
    <s v="TRANSACCIONES DEL DIA 04/16/2019SPYRAL - GESTION ADMINISTRATIVA"/>
    <n v="88"/>
    <n v="0"/>
    <s v="VERSALLES"/>
    <x v="2"/>
  </r>
  <r>
    <n v="69"/>
    <d v="2019-05-03T00:00:00"/>
    <x v="11"/>
    <x v="11"/>
    <x v="1"/>
    <s v="ADMINISTRACION DE SUCURSALES"/>
    <s v="NC ALIMENTACION DE EMPLEADOS NVA"/>
    <s v="TRANSACCIONES DEL DIA 05/03/2019SPYRAL - GESTION ADMINISTRATIVA"/>
    <n v="96"/>
    <n v="0"/>
    <s v="VERSALLES"/>
    <x v="2"/>
  </r>
  <r>
    <n v="69"/>
    <d v="2019-05-16T00:00:00"/>
    <x v="11"/>
    <x v="11"/>
    <x v="1"/>
    <s v="ADMINISTRACION DE SUCURSALES"/>
    <s v="NC ALIMENTACION DE EMPLEADOS NVA"/>
    <s v="TRANSACCIONES DEL DIA 05/16/2019SPYRAL - GESTION ADMINISTRATIVA"/>
    <n v="112"/>
    <n v="0"/>
    <s v="VERSALLES"/>
    <x v="2"/>
  </r>
  <r>
    <n v="69"/>
    <d v="2019-06-03T00:00:00"/>
    <x v="2"/>
    <x v="2"/>
    <x v="1"/>
    <s v="ADMINISTRACION DE SUCURSALES"/>
    <s v="NC ALIMENTACION DE EMPLEADOS NVA"/>
    <s v="TRANSACCIONES DEL DIA 06/03/2019SPYRAL - GESTION ADMINISTRATIVA"/>
    <n v="104"/>
    <n v="0"/>
    <s v="VERSALLES"/>
    <x v="2"/>
  </r>
  <r>
    <n v="69"/>
    <d v="2019-06-17T00:00:00"/>
    <x v="2"/>
    <x v="2"/>
    <x v="1"/>
    <s v="ADMINISTRACION DE SUCURSALES"/>
    <s v="NC ALIMENTACION DE EMPLEADOS NVA"/>
    <s v="TRANSACCIONES DEL DIA 06/17/2019SPYRAL - GESTION ADMINISTRATIVA"/>
    <n v="138.56"/>
    <n v="0"/>
    <s v="VERSALLES"/>
    <x v="2"/>
  </r>
  <r>
    <n v="69"/>
    <d v="2019-07-23T00:00:00"/>
    <x v="6"/>
    <x v="6"/>
    <x v="1"/>
    <s v="ADMINISTRACION DE SUCURSALES"/>
    <s v="NC ALIMENTACION DE EMPLEADOS NVA"/>
    <s v="TRANSACCIONES DEL DIA 07/23/2019SPYRAL - GESTION ADMINISTRATIVA"/>
    <n v="64"/>
    <n v="0"/>
    <s v="VERSALLES"/>
    <x v="2"/>
  </r>
  <r>
    <n v="69"/>
    <d v="2019-07-24T00:00:00"/>
    <x v="6"/>
    <x v="6"/>
    <x v="1"/>
    <s v="ADMINISTRACION DE SUCURSALES"/>
    <s v="NC ALIMENTACION DE EMPLEADOS NVA"/>
    <s v="TRANSACCIONES DEL DIA 07/24/2019SPYRAL - GESTION ADMINISTRATIVA"/>
    <n v="0"/>
    <n v="64"/>
    <s v="VERSALLES"/>
    <x v="2"/>
  </r>
  <r>
    <n v="70"/>
    <d v="2019-05-21T00:00:00"/>
    <x v="11"/>
    <x v="11"/>
    <x v="1"/>
    <s v="ADMINISTRACION DE SUCURSALES"/>
    <s v="NC ALIMENTACION DE EMPLEADOS NVA"/>
    <s v="TRANSACCIONES DEL DIA 05/21/2019SPYRAL - GESTION ADMINISTRATIVA"/>
    <n v="41.3"/>
    <n v="0"/>
    <s v="BUSINESS PARK"/>
    <x v="2"/>
  </r>
  <r>
    <n v="71"/>
    <d v="2019-05-24T00:00:00"/>
    <x v="11"/>
    <x v="11"/>
    <x v="1"/>
    <s v="ADMINISTRACION DE SUCURSALES"/>
    <s v="NC ALIMENTACION DE EMPLEADOS NVA"/>
    <s v="TRANSACCIONES DEL DIA 05/24/2019SPYRAL - GESTION ADMINISTRATIVA"/>
    <n v="25.66"/>
    <n v="0"/>
    <s v="SAN FRANCISCO"/>
    <x v="2"/>
  </r>
  <r>
    <n v="71"/>
    <d v="2019-06-10T00:00:00"/>
    <x v="2"/>
    <x v="2"/>
    <x v="1"/>
    <s v="ADMINISTRACION DE SUCURSALES"/>
    <s v="NC ALIMENTACION DE EMPLEADOS NVA"/>
    <s v="TRANSACCIONES DEL DIA 06/10/2019SPYRAL - GESTION ADMINISTRATIVA"/>
    <n v="30.25"/>
    <n v="0"/>
    <s v="SAN FRANCISCO"/>
    <x v="2"/>
  </r>
  <r>
    <n v="73"/>
    <d v="2019-01-07T00:00:00"/>
    <x v="7"/>
    <x v="7"/>
    <x v="1"/>
    <s v="ADMINISTRACION DE SUCURSALES"/>
    <s v="NC ALIMENTACION DE EMPLEADOS NVA"/>
    <s v="TRANSACCIONES DEL DIA 01/07/2019SPYRAL - GESTION ADMINISTRATIVA"/>
    <n v="64.95"/>
    <n v="0"/>
    <s v="LA CHORRERA - PARQUE 10 DE NOV."/>
    <x v="2"/>
  </r>
  <r>
    <n v="73"/>
    <d v="2019-01-10T00:00:00"/>
    <x v="7"/>
    <x v="7"/>
    <x v="1"/>
    <s v="ADMINISTRACION DE SUCURSALES"/>
    <s v="NC ALIMENTACION DE EMPLEADOS NVA"/>
    <s v="TRANSACCIONES DEL DIA 01/10/2019SPYRAL - GESTION ADMINISTRATIVA"/>
    <n v="64.95"/>
    <n v="0"/>
    <s v="LA CHORRERA - PARQUE 10 DE NOV."/>
    <x v="2"/>
  </r>
  <r>
    <n v="73"/>
    <d v="2019-03-19T00:00:00"/>
    <x v="9"/>
    <x v="9"/>
    <x v="1"/>
    <s v="ADMINISTRACION DE SUCURSALES"/>
    <s v="NC ALIMENTACION DE EMPLEADOS NVA"/>
    <s v="TRANSACCIONES DEL DIA 03/19/2019SPYRAL - GESTION ADMINISTRATIVA"/>
    <n v="147.55000000000001"/>
    <n v="0"/>
    <s v="LA CHORRERA - PARQUE 10 DE NOV."/>
    <x v="2"/>
  </r>
  <r>
    <n v="73"/>
    <d v="2019-05-15T00:00:00"/>
    <x v="11"/>
    <x v="11"/>
    <x v="1"/>
    <s v="ADMINISTRACION DE SUCURSALES"/>
    <s v="NC ALIMENTACION DE EMPLEADOS NVA"/>
    <s v="TRANSACCIONES DEL DIA 05/15/2019SPYRAL - GESTION ADMINISTRATIVA"/>
    <n v="64.95"/>
    <n v="0"/>
    <s v="LA CHORRERA - PARQUE 10 DE NOV."/>
    <x v="2"/>
  </r>
  <r>
    <n v="73"/>
    <d v="2019-07-12T00:00:00"/>
    <x v="6"/>
    <x v="6"/>
    <x v="1"/>
    <s v="ADMINISTRACION DE SUCURSALES"/>
    <s v="NC ALIMENTACION DE EMPLEADOS NVA"/>
    <s v="TRANSACCIONES DEL DIA 07/12/2019SPYRAL - GESTION ADMINISTRATIVA"/>
    <n v="115.77"/>
    <n v="0"/>
    <s v="LA CHORRERA - PARQUE 10 DE NOV."/>
    <x v="2"/>
  </r>
  <r>
    <n v="73"/>
    <d v="2019-01-02T00:00:00"/>
    <x v="7"/>
    <x v="7"/>
    <x v="1"/>
    <s v="CAJA"/>
    <s v="ALIMENTACION DE EMPLEADOS CTA NUEVA"/>
    <s v="TRANSACCIONES DEL DIA 01/02/2019SPYRAL - GESTION ADMINISTRATIVA"/>
    <n v="88"/>
    <n v="0"/>
    <s v="LA CHORRERA - PARQUE 10 DE NOV."/>
    <x v="2"/>
  </r>
  <r>
    <n v="73"/>
    <d v="2019-01-10T00:00:00"/>
    <x v="7"/>
    <x v="7"/>
    <x v="1"/>
    <s v="CAJA"/>
    <s v="ALIMENTACION DE EMPLEADOS CTA NUEVA"/>
    <s v="TRANSACCIONES DEL DIA 01/10/2019SPYRAL - GESTION ADMINISTRATIVA"/>
    <n v="56"/>
    <n v="0"/>
    <s v="LA CHORRERA - PARQUE 10 DE NOV."/>
    <x v="2"/>
  </r>
  <r>
    <n v="73"/>
    <d v="2019-01-11T00:00:00"/>
    <x v="7"/>
    <x v="7"/>
    <x v="1"/>
    <s v="CAJA"/>
    <s v="ALIMENTACION DE EMPLEADOS CTA NUEVA"/>
    <s v="TRANSACCIONES DEL DIA 01/11/2019SPYRAL - GESTION ADMINISTRATIVA"/>
    <n v="16"/>
    <n v="0"/>
    <s v="LA CHORRERA - PARQUE 10 DE NOV."/>
    <x v="2"/>
  </r>
  <r>
    <n v="73"/>
    <d v="2019-01-14T00:00:00"/>
    <x v="7"/>
    <x v="7"/>
    <x v="1"/>
    <s v="CAJA"/>
    <s v="ALIMENTACION DE EMPLEADOS CTA NUEVA"/>
    <s v="TRANSACCIONES DEL DIA 01/14/2019SPYRAL - GESTION ADMINISTRATIVA"/>
    <n v="32"/>
    <n v="0"/>
    <s v="LA CHORRERA - PARQUE 10 DE NOV."/>
    <x v="2"/>
  </r>
  <r>
    <n v="73"/>
    <d v="2019-01-18T00:00:00"/>
    <x v="7"/>
    <x v="7"/>
    <x v="1"/>
    <s v="CAJA"/>
    <s v="ALIMENTACION DE EMPLEADOS CTA NUEVA"/>
    <s v="TRANSACCIONES DEL DIA 01/18/2019SPYRAL - GESTION ADMINISTRATIVA"/>
    <n v="48"/>
    <n v="0"/>
    <s v="LA CHORRERA - PARQUE 10 DE NOV."/>
    <x v="2"/>
  </r>
  <r>
    <n v="73"/>
    <d v="2019-01-21T00:00:00"/>
    <x v="7"/>
    <x v="7"/>
    <x v="1"/>
    <s v="CAJA"/>
    <s v="ALIMENTACION DE EMPLEADOS CTA NUEVA"/>
    <s v="TRANSACCIONES DEL DIA 01/21/2019SPYRAL - GESTION ADMINISTRATIVA"/>
    <n v="8"/>
    <n v="0"/>
    <s v="LA CHORRERA - PARQUE 10 DE NOV."/>
    <x v="2"/>
  </r>
  <r>
    <n v="73"/>
    <d v="2019-01-22T00:00:00"/>
    <x v="7"/>
    <x v="7"/>
    <x v="1"/>
    <s v="CAJA"/>
    <s v="ALIMENTACION DE EMPLEADOS CTA NUEVA"/>
    <s v="TRANSACCIONES DEL DIA 01/22/2019SPYRAL - GESTION ADMINISTRATIVA"/>
    <n v="8"/>
    <n v="0"/>
    <s v="LA CHORRERA - PARQUE 10 DE NOV."/>
    <x v="2"/>
  </r>
  <r>
    <n v="73"/>
    <d v="2019-02-01T00:00:00"/>
    <x v="8"/>
    <x v="8"/>
    <x v="1"/>
    <s v="CAJA"/>
    <s v="ALIMENTACION DE EMPLEADOS CTA NUEVA"/>
    <s v="TRANSACCIONES DEL DIA 02/01/2019SPYRAL - GESTION ADMINISTRATIVA"/>
    <n v="8"/>
    <n v="0"/>
    <s v="LA CHORRERA - PARQUE 10 DE NOV."/>
    <x v="2"/>
  </r>
  <r>
    <n v="73"/>
    <d v="2019-02-07T00:00:00"/>
    <x v="8"/>
    <x v="8"/>
    <x v="1"/>
    <s v="CAJA"/>
    <s v="ALIMENTACION DE EMPLEADOS CTA NUEVA"/>
    <s v="TRANSACCIONES DEL DIA 02/07/2019SPYRAL - GESTION ADMINISTRATIVA"/>
    <n v="64"/>
    <n v="0"/>
    <s v="LA CHORRERA - PARQUE 10 DE NOV."/>
    <x v="2"/>
  </r>
  <r>
    <n v="73"/>
    <d v="2019-02-08T00:00:00"/>
    <x v="8"/>
    <x v="8"/>
    <x v="1"/>
    <s v="CAJA"/>
    <s v="ALIMENTACION DE EMPLEADOS CTA NUEVA"/>
    <s v="TRANSACCIONES DEL DIA 02/08/2019SPYRAL - GESTION ADMINISTRATIVA"/>
    <n v="40"/>
    <n v="0"/>
    <s v="LA CHORRERA - PARQUE 10 DE NOV."/>
    <x v="2"/>
  </r>
  <r>
    <n v="73"/>
    <d v="2019-02-11T00:00:00"/>
    <x v="8"/>
    <x v="8"/>
    <x v="1"/>
    <s v="CAJA"/>
    <s v="ALIMENTACION DE EMPLEADOS CTA NUEVA"/>
    <s v="TRANSACCIONES DEL DIA 02/11/2019SPYRAL - GESTION ADMINISTRATIVA"/>
    <n v="32"/>
    <n v="0"/>
    <s v="LA CHORRERA - PARQUE 10 DE NOV."/>
    <x v="2"/>
  </r>
  <r>
    <n v="73"/>
    <d v="2019-02-15T00:00:00"/>
    <x v="8"/>
    <x v="8"/>
    <x v="1"/>
    <s v="CAJA"/>
    <s v="ALIMENTACION DE EMPLEADOS CTA NUEVA"/>
    <s v="TRANSACCIONES DEL DIA 02/15/2019SPYRAL - GESTION ADMINISTRATIVA"/>
    <n v="16"/>
    <n v="0"/>
    <s v="LA CHORRERA - PARQUE 10 DE NOV."/>
    <x v="2"/>
  </r>
  <r>
    <n v="73"/>
    <d v="2019-02-25T00:00:00"/>
    <x v="8"/>
    <x v="8"/>
    <x v="1"/>
    <s v="CAJA"/>
    <s v="ALIMENTACION DE EMPLEADOS CTA NUEVA"/>
    <s v="TRANSACCIONES DEL DIA 02/25/2019SPYRAL - GESTION ADMINISTRATIVA"/>
    <n v="48"/>
    <n v="0"/>
    <s v="LA CHORRERA - PARQUE 10 DE NOV."/>
    <x v="2"/>
  </r>
  <r>
    <n v="73"/>
    <d v="2019-03-06T00:00:00"/>
    <x v="9"/>
    <x v="9"/>
    <x v="1"/>
    <s v="CAJA"/>
    <s v="ALIMENTACION DE EMPLEADOS CTA NUEVA"/>
    <s v="TRANSACCIONES DEL DIA 03/06/2019SPYRAL - GESTION ADMINISTRATIVA"/>
    <n v="64"/>
    <n v="0"/>
    <s v="LA CHORRERA - PARQUE 10 DE NOV."/>
    <x v="2"/>
  </r>
  <r>
    <n v="73"/>
    <d v="2019-03-07T00:00:00"/>
    <x v="9"/>
    <x v="9"/>
    <x v="1"/>
    <s v="CAJA"/>
    <s v="ALIMENTACION DE EMPLEADOS CTA NUEVA"/>
    <s v="TRANSACCIONES DEL DIA 03/07/2019SPYRAL - GESTION ADMINISTRATIVA"/>
    <n v="32"/>
    <n v="0"/>
    <s v="LA CHORRERA - PARQUE 10 DE NOV."/>
    <x v="2"/>
  </r>
  <r>
    <n v="73"/>
    <d v="2019-03-12T00:00:00"/>
    <x v="9"/>
    <x v="9"/>
    <x v="1"/>
    <s v="CAJA"/>
    <s v="ALIMENTACION DE EMPLEADOS CTA NUEVA"/>
    <s v="TRANSACCIONES DEL DIA 03/12/2019SPYRAL - GESTION ADMINISTRATIVA"/>
    <n v="16"/>
    <n v="0"/>
    <s v="LA CHORRERA - PARQUE 10 DE NOV."/>
    <x v="2"/>
  </r>
  <r>
    <n v="73"/>
    <d v="2019-03-15T00:00:00"/>
    <x v="9"/>
    <x v="9"/>
    <x v="1"/>
    <s v="CAJA"/>
    <s v="ALIMENTACION DE EMPLEADOS CTA NUEVA"/>
    <s v="TRANSACCIONES DEL DIA 03/15/2019SPYRAL - GESTION ADMINISTRATIVA"/>
    <n v="16"/>
    <n v="0"/>
    <s v="LA CHORRERA - PARQUE 10 DE NOV."/>
    <x v="2"/>
  </r>
  <r>
    <n v="73"/>
    <d v="2019-03-18T00:00:00"/>
    <x v="9"/>
    <x v="9"/>
    <x v="1"/>
    <s v="CAJA"/>
    <s v="ALIMENTACION DE EMPLEADOS CTA NUEVA"/>
    <s v="TRANSACCIONES DEL DIA 03/18/2019SPYRAL - GESTION ADMINISTRATIVA"/>
    <n v="40"/>
    <n v="0"/>
    <s v="LA CHORRERA - PARQUE 10 DE NOV."/>
    <x v="2"/>
  </r>
  <r>
    <n v="73"/>
    <d v="2019-03-20T00:00:00"/>
    <x v="9"/>
    <x v="9"/>
    <x v="1"/>
    <s v="CAJA"/>
    <s v="ALIMENTACION DE EMPLEADOS CTA NUEVA"/>
    <s v="TRANSACCIONES DEL DIA 03/20/2019SPYRAL - GESTION ADMINISTRATIVA"/>
    <n v="32"/>
    <n v="0"/>
    <s v="LA CHORRERA - PARQUE 10 DE NOV."/>
    <x v="2"/>
  </r>
  <r>
    <n v="73"/>
    <d v="2019-03-25T00:00:00"/>
    <x v="9"/>
    <x v="9"/>
    <x v="1"/>
    <s v="CAJA"/>
    <s v="ALIMENTACION DE EMPLEADOS CTA NUEVA"/>
    <s v="TRANSACCIONES DEL DIA 03/25/2019SPYRAL - GESTION ADMINISTRATIVA"/>
    <n v="16"/>
    <n v="0"/>
    <s v="LA CHORRERA - PARQUE 10 DE NOV."/>
    <x v="2"/>
  </r>
  <r>
    <n v="73"/>
    <d v="2019-04-02T00:00:00"/>
    <x v="10"/>
    <x v="10"/>
    <x v="1"/>
    <s v="CAJA"/>
    <s v="ALIMENTACION DE EMPLEADOS CTA NUEVA"/>
    <s v="TRANSACCIONES DEL DIA 04/02/2019SPYRAL - GESTION ADMINISTRATIVA"/>
    <n v="64"/>
    <n v="0"/>
    <s v="LA CHORRERA - PARQUE 10 DE NOV."/>
    <x v="2"/>
  </r>
  <r>
    <n v="73"/>
    <d v="2019-04-06T00:00:00"/>
    <x v="10"/>
    <x v="10"/>
    <x v="1"/>
    <s v="CAJA"/>
    <s v="ALIMENTACION DE EMPLEADOS CTA NUEVA"/>
    <s v="TRANSACCIONES DEL DIA 04/06/2019SPYRAL - GESTION ADMINISTRATIVA"/>
    <n v="24"/>
    <n v="0"/>
    <s v="LA CHORRERA - PARQUE 10 DE NOV."/>
    <x v="2"/>
  </r>
  <r>
    <n v="73"/>
    <d v="2019-04-15T00:00:00"/>
    <x v="10"/>
    <x v="10"/>
    <x v="1"/>
    <s v="CAJA"/>
    <s v="ALIMENTACION DE EMPLEADOS CTA NUEVA"/>
    <s v="TRANSACCIONES DEL DIA 04/15/2019SPYRAL - GESTION ADMINISTRATIVA"/>
    <n v="16"/>
    <n v="0"/>
    <s v="LA CHORRERA - PARQUE 10 DE NOV."/>
    <x v="2"/>
  </r>
  <r>
    <n v="73"/>
    <d v="2019-04-16T00:00:00"/>
    <x v="10"/>
    <x v="10"/>
    <x v="1"/>
    <s v="CAJA"/>
    <s v="ALIMENTACION DE EMPLEADOS CTA NUEVA"/>
    <s v="TRANSACCIONES DEL DIA 04/16/2019SPYRAL - GESTION ADMINISTRATIVA"/>
    <n v="24"/>
    <n v="0"/>
    <s v="LA CHORRERA - PARQUE 10 DE NOV."/>
    <x v="2"/>
  </r>
  <r>
    <n v="73"/>
    <d v="2019-04-17T00:00:00"/>
    <x v="10"/>
    <x v="10"/>
    <x v="1"/>
    <s v="CAJA"/>
    <s v="ALIMENTACION DE EMPLEADOS CTA NUEVA"/>
    <s v="TRANSACCIONES DEL DIA 04/17/2019SPYRAL - GESTION ADMINISTRATIVA"/>
    <n v="24"/>
    <n v="0"/>
    <s v="LA CHORRERA - PARQUE 10 DE NOV."/>
    <x v="2"/>
  </r>
  <r>
    <n v="73"/>
    <d v="2019-04-24T00:00:00"/>
    <x v="10"/>
    <x v="10"/>
    <x v="1"/>
    <s v="CAJA"/>
    <s v="ALIMENTACION DE EMPLEADOS CTA NUEVA"/>
    <s v="TRANSACCIONES DEL DIA 04/24/2019SPYRAL - GESTION ADMINISTRATIVA"/>
    <n v="56"/>
    <n v="0"/>
    <s v="LA CHORRERA - PARQUE 10 DE NOV."/>
    <x v="2"/>
  </r>
  <r>
    <n v="73"/>
    <d v="2019-04-25T00:00:00"/>
    <x v="10"/>
    <x v="10"/>
    <x v="1"/>
    <s v="CAJA"/>
    <s v="ALIMENTACION DE EMPLEADOS CTA NUEVA"/>
    <s v="TRANSACCIONES DEL DIA 04/25/2019SPYRAL - GESTION ADMINISTRATIVA"/>
    <n v="8"/>
    <n v="0"/>
    <s v="LA CHORRERA - PARQUE 10 DE NOV."/>
    <x v="2"/>
  </r>
  <r>
    <n v="73"/>
    <d v="2019-05-04T00:00:00"/>
    <x v="11"/>
    <x v="11"/>
    <x v="1"/>
    <s v="CAJA"/>
    <s v="ALIMENTACION DE EMPLEADOS CTA NUEVA"/>
    <s v="TRANSACCIONES DEL DIA 05/04/2019SPYRAL - GESTION ADMINISTRATIVA"/>
    <n v="96"/>
    <n v="0"/>
    <s v="LA CHORRERA - PARQUE 10 DE NOV."/>
    <x v="2"/>
  </r>
  <r>
    <n v="73"/>
    <d v="2019-05-07T00:00:00"/>
    <x v="11"/>
    <x v="11"/>
    <x v="1"/>
    <s v="CAJA"/>
    <s v="ALIMENTACION DE EMPLEADOS CTA NUEVA"/>
    <s v="TRANSACCIONES DEL DIA 05/07/2019SPYRAL - GESTION ADMINISTRATIVA"/>
    <n v="56"/>
    <n v="0"/>
    <s v="LA CHORRERA - PARQUE 10 DE NOV."/>
    <x v="2"/>
  </r>
  <r>
    <n v="73"/>
    <d v="2019-05-13T00:00:00"/>
    <x v="11"/>
    <x v="11"/>
    <x v="1"/>
    <s v="CAJA"/>
    <s v="ALIMENTACION DE EMPLEADOS CTA NUEVA"/>
    <s v="TRANSACCIONES DEL DIA 05/13/2019SPYRAL - GESTION ADMINISTRATIVA"/>
    <n v="48"/>
    <n v="0"/>
    <s v="LA CHORRERA - PARQUE 10 DE NOV."/>
    <x v="2"/>
  </r>
  <r>
    <n v="73"/>
    <d v="2019-05-16T00:00:00"/>
    <x v="11"/>
    <x v="11"/>
    <x v="1"/>
    <s v="CAJA"/>
    <s v="ALIMENTACION DE EMPLEADOS CTA NUEVA"/>
    <s v="TRANSACCIONES DEL DIA 05/16/2019SPYRAL - GESTION ADMINISTRATIVA"/>
    <n v="40"/>
    <n v="0"/>
    <s v="LA CHORRERA - PARQUE 10 DE NOV."/>
    <x v="2"/>
  </r>
  <r>
    <n v="73"/>
    <d v="2019-05-21T00:00:00"/>
    <x v="11"/>
    <x v="11"/>
    <x v="1"/>
    <s v="CAJA"/>
    <s v="ALIMENTACION DE EMPLEADOS CTA NUEVA"/>
    <s v="TRANSACCIONES DEL DIA 05/21/2019SPYRAL - GESTION ADMINISTRATIVA"/>
    <n v="72"/>
    <n v="0"/>
    <s v="LA CHORRERA - PARQUE 10 DE NOV."/>
    <x v="2"/>
  </r>
  <r>
    <n v="73"/>
    <d v="2019-05-23T00:00:00"/>
    <x v="11"/>
    <x v="11"/>
    <x v="1"/>
    <s v="CAJA"/>
    <s v="ALIMENTACION DE EMPLEADOS CTA NUEVA"/>
    <s v="TRANSACCIONES DEL DIA 05/23/2019SPYRAL - GESTION ADMINISTRATIVA"/>
    <n v="40"/>
    <n v="0"/>
    <s v="LA CHORRERA - PARQUE 10 DE NOV."/>
    <x v="2"/>
  </r>
  <r>
    <n v="73"/>
    <d v="2019-05-25T00:00:00"/>
    <x v="11"/>
    <x v="11"/>
    <x v="1"/>
    <s v="CAJA"/>
    <s v="ALIMENTACION DE EMPLEADOS CTA NUEVA"/>
    <s v="TRANSACCIONES DEL DIA 05/25/2019SPYRAL - GESTION ADMINISTRATIVA"/>
    <n v="24"/>
    <n v="0"/>
    <s v="LA CHORRERA - PARQUE 10 DE NOV."/>
    <x v="2"/>
  </r>
  <r>
    <n v="73"/>
    <d v="2019-06-01T00:00:00"/>
    <x v="2"/>
    <x v="2"/>
    <x v="1"/>
    <s v="CAJA"/>
    <s v="ALIMENTACION DE EMPLEADOS CTA NUEVA"/>
    <s v="TRANSACCIONES DEL DIA 06/01/2019SPYRAL - GESTION ADMINISTRATIVA"/>
    <n v="56"/>
    <n v="0"/>
    <s v="LA CHORRERA - PARQUE 10 DE NOV."/>
    <x v="2"/>
  </r>
  <r>
    <n v="73"/>
    <d v="2019-06-05T00:00:00"/>
    <x v="2"/>
    <x v="2"/>
    <x v="1"/>
    <s v="CAJA"/>
    <s v="ALIMENTACION DE EMPLEADOS CTA NUEVA"/>
    <s v="TRANSACCIONES DEL DIA 06/05/2019SPYRAL - GESTION ADMINISTRATIVA"/>
    <n v="24"/>
    <n v="0"/>
    <s v="LA CHORRERA - PARQUE 10 DE NOV."/>
    <x v="2"/>
  </r>
  <r>
    <n v="73"/>
    <d v="2019-06-06T00:00:00"/>
    <x v="2"/>
    <x v="2"/>
    <x v="1"/>
    <s v="CAJA"/>
    <s v="CORRIGE RECHAZO 05/JUNIO/2019"/>
    <s v="CORRECCION DE RECHAZOS EN LA INTERFAZ CONTABLE"/>
    <n v="80"/>
    <n v="0"/>
    <s v="LA CHORRERA - PARQUE 10 DE NOV."/>
    <x v="2"/>
  </r>
  <r>
    <n v="73"/>
    <d v="2019-06-08T00:00:00"/>
    <x v="2"/>
    <x v="2"/>
    <x v="1"/>
    <s v="CAJA"/>
    <s v="NC ALIMENTACION DE EMPLEADOS NVA"/>
    <s v="TRANSACCIONES DEL DIA 06/08/2019SPYRAL - GESTION ADMINISTRATIVA"/>
    <n v="80"/>
    <n v="0"/>
    <s v="LA CHORRERA - PARQUE 10 DE NOV."/>
    <x v="2"/>
  </r>
  <r>
    <n v="73"/>
    <d v="2019-06-10T00:00:00"/>
    <x v="2"/>
    <x v="2"/>
    <x v="1"/>
    <s v="CAJA"/>
    <s v="CORRECCION DE RECHAZO REG. 08/06/2019"/>
    <s v="REGISTRO DE ENTRADA DE ADMINISTRACION"/>
    <n v="0"/>
    <n v="80"/>
    <s v="LA CHORRERA - PARQUE 10 DE NOV."/>
    <x v="2"/>
  </r>
  <r>
    <n v="73"/>
    <d v="2019-06-10T00:00:00"/>
    <x v="2"/>
    <x v="2"/>
    <x v="1"/>
    <s v="CAJA"/>
    <s v="ALIMENTACION DE EMPLEADOS CTA NUEVA"/>
    <s v="TRANSACCIONES DEL DIA 06/10/2019SPYRAL - GESTION ADMINISTRATIVA"/>
    <n v="16"/>
    <n v="0"/>
    <s v="LA CHORRERA - PARQUE 10 DE NOV."/>
    <x v="2"/>
  </r>
  <r>
    <n v="73"/>
    <d v="2019-06-14T00:00:00"/>
    <x v="2"/>
    <x v="2"/>
    <x v="1"/>
    <s v="CAJA"/>
    <s v="ALIMENTACION DE EMPLEADOS CTA NUEVA"/>
    <s v="TRANSACCIONES DEL DIA 06/14/2019SPYRAL - GESTION ADMINISTRATIVA"/>
    <n v="8"/>
    <n v="0"/>
    <s v="LA CHORRERA - PARQUE 10 DE NOV."/>
    <x v="2"/>
  </r>
  <r>
    <n v="73"/>
    <d v="2019-06-15T00:00:00"/>
    <x v="2"/>
    <x v="2"/>
    <x v="1"/>
    <s v="CAJA"/>
    <s v="ALIMENTACION DE EMPLEADOS CTA NUEVA"/>
    <s v="TRANSACCIONES DEL DIA 06/15/2019SPYRAL - GESTION ADMINISTRATIVA"/>
    <n v="40"/>
    <n v="0"/>
    <s v="LA CHORRERA - PARQUE 10 DE NOV."/>
    <x v="2"/>
  </r>
  <r>
    <n v="73"/>
    <d v="2019-06-19T00:00:00"/>
    <x v="2"/>
    <x v="2"/>
    <x v="1"/>
    <s v="CAJA"/>
    <s v="ALIMENTACION DE EMPLEADOS CTA NUEVA"/>
    <s v="TRANSACCIONES DEL DIA 06/19/2019SPYRAL - GESTION ADMINISTRATIVA"/>
    <n v="56"/>
    <n v="0"/>
    <s v="LA CHORRERA - PARQUE 10 DE NOV."/>
    <x v="2"/>
  </r>
  <r>
    <n v="73"/>
    <d v="2019-06-20T00:00:00"/>
    <x v="2"/>
    <x v="2"/>
    <x v="1"/>
    <s v="CAJA"/>
    <s v="ALIMENTACION DE EMPLEADOS CTA NUEVA"/>
    <s v="TRANSACCIONES DEL DIA 06/20/2019SPYRAL - GESTION ADMINISTRATIVA"/>
    <n v="8"/>
    <n v="0"/>
    <s v="LA CHORRERA - PARQUE 10 DE NOV."/>
    <x v="2"/>
  </r>
  <r>
    <n v="73"/>
    <d v="2019-06-24T00:00:00"/>
    <x v="2"/>
    <x v="2"/>
    <x v="1"/>
    <s v="CAJA"/>
    <s v="ALIMENTACION DE EMPLEADOS CTA NUEVA"/>
    <s v="TRANSACCIONES DEL DIA 06/24/2019SPYRAL - GESTION ADMINISTRATIVA"/>
    <n v="24"/>
    <n v="0"/>
    <s v="LA CHORRERA - PARQUE 10 DE NOV."/>
    <x v="2"/>
  </r>
  <r>
    <n v="73"/>
    <d v="2019-07-02T00:00:00"/>
    <x v="6"/>
    <x v="6"/>
    <x v="1"/>
    <s v="CAJA"/>
    <s v="ALIMENTACION DE EMPLEADOS CTA NUEVA"/>
    <s v="TRANSACCIONES DEL DIA 07/02/2019SPYRAL - GESTION ADMINISTRATIVA"/>
    <n v="40"/>
    <n v="0"/>
    <s v="LA CHORRERA - PARQUE 10 DE NOV."/>
    <x v="2"/>
  </r>
  <r>
    <n v="73"/>
    <d v="2019-07-03T00:00:00"/>
    <x v="6"/>
    <x v="6"/>
    <x v="1"/>
    <s v="CAJA"/>
    <s v="ALIMENTACION DE EMPLEADOS CTA NUEVA"/>
    <s v="TRANSACCIONES DEL DIA 07/03/2019SPYRAL - GESTION ADMINISTRATIVA"/>
    <n v="48"/>
    <n v="0"/>
    <s v="LA CHORRERA - PARQUE 10 DE NOV."/>
    <x v="2"/>
  </r>
  <r>
    <n v="73"/>
    <d v="2019-07-08T00:00:00"/>
    <x v="6"/>
    <x v="6"/>
    <x v="1"/>
    <s v="CAJA"/>
    <s v="ALIMENTACION DE EMPLEADOS CTA NUEVA"/>
    <s v="TRANSACCIONES DEL DIA 07/08/2019SPYRAL - GESTION ADMINISTRATIVA"/>
    <n v="8"/>
    <n v="0"/>
    <s v="LA CHORRERA - PARQUE 10 DE NOV."/>
    <x v="2"/>
  </r>
  <r>
    <n v="73"/>
    <d v="2019-07-10T00:00:00"/>
    <x v="6"/>
    <x v="6"/>
    <x v="1"/>
    <s v="CAJA"/>
    <s v="ALIMENTACION DE EMPLEADOS CTA NUEVA"/>
    <s v="TRANSACCIONES DEL DIA 07/10/2019SPYRAL - GESTION ADMINISTRATIVA"/>
    <n v="8"/>
    <n v="0"/>
    <s v="LA CHORRERA - PARQUE 10 DE NOV."/>
    <x v="2"/>
  </r>
  <r>
    <n v="73"/>
    <d v="2019-07-11T00:00:00"/>
    <x v="6"/>
    <x v="6"/>
    <x v="1"/>
    <s v="CAJA"/>
    <s v="ALIMENTACION DE EMPLEADOS CTA NUEVA"/>
    <s v="TRANSACCIONES DEL DIA 07/11/2019SPYRAL - GESTION ADMINISTRATIVA"/>
    <n v="8"/>
    <n v="0"/>
    <s v="LA CHORRERA - PARQUE 10 DE NOV."/>
    <x v="2"/>
  </r>
  <r>
    <n v="73"/>
    <d v="2019-07-13T00:00:00"/>
    <x v="6"/>
    <x v="6"/>
    <x v="1"/>
    <s v="CAJA"/>
    <s v="ALIMENTACION DE EMPLEADOS CTA NUEVA"/>
    <s v="TRANSACCIONES DEL DIA 07/13/2019SPYRAL - GESTION ADMINISTRATIVA"/>
    <n v="16"/>
    <n v="0"/>
    <s v="LA CHORRERA - PARQUE 10 DE NOV."/>
    <x v="2"/>
  </r>
  <r>
    <n v="73"/>
    <d v="2019-07-17T00:00:00"/>
    <x v="6"/>
    <x v="6"/>
    <x v="1"/>
    <s v="CAJA"/>
    <s v="ALIMENTACION DE EMPLEADOS CTA NUEVA"/>
    <s v="TRANSACCIONES DEL DIA 07/17/2019SPYRAL - GESTION ADMINISTRATIVA"/>
    <n v="80"/>
    <n v="0"/>
    <s v="LA CHORRERA - PARQUE 10 DE NOV."/>
    <x v="2"/>
  </r>
  <r>
    <n v="73"/>
    <d v="2019-07-20T00:00:00"/>
    <x v="6"/>
    <x v="6"/>
    <x v="1"/>
    <s v="CAJA"/>
    <s v="ALIMENTACION DE EMPLEADOS CTA NUEVA"/>
    <s v="TRANSACCIONES DEL DIA 07/20/2019SPYRAL - GESTION ADMINISTRATIVA"/>
    <n v="8"/>
    <n v="0"/>
    <s v="LA CHORRERA - PARQUE 10 DE NOV."/>
    <x v="2"/>
  </r>
  <r>
    <n v="73"/>
    <d v="2019-07-22T00:00:00"/>
    <x v="6"/>
    <x v="6"/>
    <x v="1"/>
    <s v="CAJA"/>
    <s v="ALIMENTACION DE EMPLEADOS CTA NUEVA"/>
    <s v="TRANSACCIONES DEL DIA 07/22/2019SPYRAL - GESTION ADMINISTRATIVA"/>
    <n v="8"/>
    <n v="0"/>
    <s v="LA CHORRERA - PARQUE 10 DE NOV."/>
    <x v="2"/>
  </r>
  <r>
    <n v="73"/>
    <d v="2019-07-30T00:00:00"/>
    <x v="6"/>
    <x v="6"/>
    <x v="1"/>
    <s v="CAJA"/>
    <s v="ALIMENTACION DE EMPLEADOS CTA NUEVA"/>
    <s v="TRANSACCIONES DEL DIA 07/30/2019SPYRAL - GESTION ADMINISTRATIVA"/>
    <n v="8"/>
    <n v="0"/>
    <s v="LA CHORRERA - PARQUE 10 DE NOV."/>
    <x v="2"/>
  </r>
  <r>
    <n v="73"/>
    <d v="2019-01-10T00:00:00"/>
    <x v="7"/>
    <x v="7"/>
    <x v="1"/>
    <s v="SERVICIOS PERSONALES"/>
    <s v="ALIMENTACION DE EMPLEADOS CTA NUEVA"/>
    <s v="TRANSACCIONES DEL DIA 01/10/2019SPYRAL - GESTION ADMINISTRATIVA"/>
    <n v="16"/>
    <n v="0"/>
    <s v="LA CHORRERA - PARQUE 10 DE NOV."/>
    <x v="2"/>
  </r>
  <r>
    <n v="73"/>
    <d v="2019-01-15T00:00:00"/>
    <x v="7"/>
    <x v="7"/>
    <x v="1"/>
    <s v="SERVICIOS PERSONALES"/>
    <s v="ALIMENTACION DE EMPLEADOS CTA NUEVA"/>
    <s v="TRANSACCIONES DEL DIA 01/15/2019SPYRAL - GESTION ADMINISTRATIVA"/>
    <n v="8"/>
    <n v="0"/>
    <s v="LA CHORRERA - PARQUE 10 DE NOV."/>
    <x v="2"/>
  </r>
  <r>
    <n v="73"/>
    <d v="2019-01-21T00:00:00"/>
    <x v="7"/>
    <x v="7"/>
    <x v="1"/>
    <s v="SERVICIOS PERSONALES"/>
    <s v="ALIMENTACION DE EMPLEADOS CTA NUEVA"/>
    <s v="TRANSACCIONES DEL DIA 01/21/2019SPYRAL - GESTION ADMINISTRATIVA"/>
    <n v="8"/>
    <n v="0"/>
    <s v="LA CHORRERA - PARQUE 10 DE NOV."/>
    <x v="2"/>
  </r>
  <r>
    <n v="73"/>
    <d v="2019-01-31T00:00:00"/>
    <x v="7"/>
    <x v="7"/>
    <x v="1"/>
    <s v="SERVICIOS PERSONALES"/>
    <s v="ALIMENTACION DE EMPLEADOS CTA NUEVA"/>
    <s v="TRANSACCIONES DEL DIA 01/31/2019SPYRAL - GESTION ADMINISTRATIVA"/>
    <n v="8"/>
    <n v="0"/>
    <s v="LA CHORRERA - PARQUE 10 DE NOV."/>
    <x v="2"/>
  </r>
  <r>
    <n v="73"/>
    <d v="2019-02-07T00:00:00"/>
    <x v="8"/>
    <x v="8"/>
    <x v="1"/>
    <s v="SERVICIOS PERSONALES"/>
    <s v="ALIMENTACION DE EMPLEADOS CTA NUEVA"/>
    <s v="TRANSACCIONES DEL DIA 02/07/2019SPYRAL - GESTION ADMINISTRATIVA"/>
    <n v="8"/>
    <n v="0"/>
    <s v="LA CHORRERA - PARQUE 10 DE NOV."/>
    <x v="2"/>
  </r>
  <r>
    <n v="73"/>
    <d v="2019-02-08T00:00:00"/>
    <x v="8"/>
    <x v="8"/>
    <x v="1"/>
    <s v="SERVICIOS PERSONALES"/>
    <s v="ALIMENTACION DE EMPLEADOS CTA NUEVA"/>
    <s v="TRANSACCIONES DEL DIA 02/08/2019SPYRAL - GESTION ADMINISTRATIVA"/>
    <n v="8"/>
    <n v="0"/>
    <s v="LA CHORRERA - PARQUE 10 DE NOV."/>
    <x v="2"/>
  </r>
  <r>
    <n v="73"/>
    <d v="2019-02-15T00:00:00"/>
    <x v="8"/>
    <x v="8"/>
    <x v="1"/>
    <s v="SERVICIOS PERSONALES"/>
    <s v="ALIMENTACION DE EMPLEADOS CTA NUEVA"/>
    <s v="TRANSACCIONES DEL DIA 02/15/2019SPYRAL - GESTION ADMINISTRATIVA"/>
    <n v="8"/>
    <n v="0"/>
    <s v="LA CHORRERA - PARQUE 10 DE NOV."/>
    <x v="2"/>
  </r>
  <r>
    <n v="73"/>
    <d v="2019-03-06T00:00:00"/>
    <x v="9"/>
    <x v="9"/>
    <x v="1"/>
    <s v="SERVICIOS PERSONALES"/>
    <s v="ALIMENTACION DE EMPLEADOS CTA NUEVA"/>
    <s v="TRANSACCIONES DEL DIA 03/06/2019SPYRAL - GESTION ADMINISTRATIVA"/>
    <n v="16"/>
    <n v="0"/>
    <s v="LA CHORRERA - PARQUE 10 DE NOV."/>
    <x v="2"/>
  </r>
  <r>
    <n v="73"/>
    <d v="2019-03-07T00:00:00"/>
    <x v="9"/>
    <x v="9"/>
    <x v="1"/>
    <s v="SERVICIOS PERSONALES"/>
    <s v="ALIMENTACION DE EMPLEADOS CTA NUEVA"/>
    <s v="TRANSACCIONES DEL DIA 03/07/2019SPYRAL - GESTION ADMINISTRATIVA"/>
    <n v="8"/>
    <n v="0"/>
    <s v="LA CHORRERA - PARQUE 10 DE NOV."/>
    <x v="2"/>
  </r>
  <r>
    <n v="73"/>
    <d v="2019-03-12T00:00:00"/>
    <x v="9"/>
    <x v="9"/>
    <x v="1"/>
    <s v="SERVICIOS PERSONALES"/>
    <s v="ALIMENTACION DE EMPLEADOS CTA NUEVA"/>
    <s v="TRANSACCIONES DEL DIA 03/12/2019SPYRAL - GESTION ADMINISTRATIVA"/>
    <n v="8"/>
    <n v="0"/>
    <s v="LA CHORRERA - PARQUE 10 DE NOV."/>
    <x v="2"/>
  </r>
  <r>
    <n v="73"/>
    <d v="2019-03-15T00:00:00"/>
    <x v="9"/>
    <x v="9"/>
    <x v="1"/>
    <s v="SERVICIOS PERSONALES"/>
    <s v="ALIMENTACION DE EMPLEADOS CTA NUEVA"/>
    <s v="TRANSACCIONES DEL DIA 03/15/2019SPYRAL - GESTION ADMINISTRATIVA"/>
    <n v="24"/>
    <n v="0"/>
    <s v="LA CHORRERA - PARQUE 10 DE NOV."/>
    <x v="2"/>
  </r>
  <r>
    <n v="73"/>
    <d v="2019-03-18T00:00:00"/>
    <x v="9"/>
    <x v="9"/>
    <x v="1"/>
    <s v="SERVICIOS PERSONALES"/>
    <s v="ALIMENTACION DE EMPLEADOS CTA NUEVA"/>
    <s v="TRANSACCIONES DEL DIA 03/18/2019SPYRAL - GESTION ADMINISTRATIVA"/>
    <n v="8"/>
    <n v="0"/>
    <s v="LA CHORRERA - PARQUE 10 DE NOV."/>
    <x v="2"/>
  </r>
  <r>
    <n v="73"/>
    <d v="2019-03-28T00:00:00"/>
    <x v="9"/>
    <x v="9"/>
    <x v="1"/>
    <s v="SERVICIOS PERSONALES"/>
    <s v="ALIMENTACION DE EMPLEADOS CTA NUEVA"/>
    <s v="TRANSACCIONES DEL DIA 03/28/2019SPYRAL - GESTION ADMINISTRATIVA"/>
    <n v="32"/>
    <n v="0"/>
    <s v="LA CHORRERA - PARQUE 10 DE NOV."/>
    <x v="2"/>
  </r>
  <r>
    <n v="73"/>
    <d v="2019-04-02T00:00:00"/>
    <x v="10"/>
    <x v="10"/>
    <x v="1"/>
    <s v="SERVICIOS PERSONALES"/>
    <s v="ALIMENTACION DE EMPLEADOS CTA NUEVA"/>
    <s v="TRANSACCIONES DEL DIA 04/02/2019SPYRAL - GESTION ADMINISTRATIVA"/>
    <n v="16"/>
    <n v="0"/>
    <s v="LA CHORRERA - PARQUE 10 DE NOV."/>
    <x v="2"/>
  </r>
  <r>
    <n v="73"/>
    <d v="2019-04-06T00:00:00"/>
    <x v="10"/>
    <x v="10"/>
    <x v="1"/>
    <s v="SERVICIOS PERSONALES"/>
    <s v="ALIMENTACION DE EMPLEADOS CTA NUEVA"/>
    <s v="TRANSACCIONES DEL DIA 04/06/2019SPYRAL - GESTION ADMINISTRATIVA"/>
    <n v="8"/>
    <n v="0"/>
    <s v="LA CHORRERA - PARQUE 10 DE NOV."/>
    <x v="2"/>
  </r>
  <r>
    <n v="73"/>
    <d v="2019-04-10T00:00:00"/>
    <x v="10"/>
    <x v="10"/>
    <x v="1"/>
    <s v="SERVICIOS PERSONALES"/>
    <s v="ALIMENTACION DE EMPLEADOS CTA NUEVA"/>
    <s v="TRANSACCIONES DEL DIA 04/10/2019SPYRAL - GESTION ADMINISTRATIVA"/>
    <n v="8"/>
    <n v="0"/>
    <s v="LA CHORRERA - PARQUE 10 DE NOV."/>
    <x v="2"/>
  </r>
  <r>
    <n v="73"/>
    <d v="2019-04-12T00:00:00"/>
    <x v="10"/>
    <x v="10"/>
    <x v="1"/>
    <s v="SERVICIOS PERSONALES"/>
    <s v="ALIMENTACION DE EMPLEADOS CTA NUEVA"/>
    <s v="TRANSACCIONES DEL DIA 04/12/2019SPYRAL - GESTION ADMINISTRATIVA"/>
    <n v="8"/>
    <n v="0"/>
    <s v="LA CHORRERA - PARQUE 10 DE NOV."/>
    <x v="2"/>
  </r>
  <r>
    <n v="73"/>
    <d v="2019-04-15T00:00:00"/>
    <x v="10"/>
    <x v="10"/>
    <x v="1"/>
    <s v="SERVICIOS PERSONALES"/>
    <s v="ALIMENTACION DE EMPLEADOS CTA NUEVA"/>
    <s v="TRANSACCIONES DEL DIA 04/15/2019SPYRAL - GESTION ADMINISTRATIVA"/>
    <n v="8"/>
    <n v="0"/>
    <s v="LA CHORRERA - PARQUE 10 DE NOV."/>
    <x v="2"/>
  </r>
  <r>
    <n v="73"/>
    <d v="2019-04-16T00:00:00"/>
    <x v="10"/>
    <x v="10"/>
    <x v="1"/>
    <s v="SERVICIOS PERSONALES"/>
    <s v="ALIMENTACION DE EMPLEADOS CTA NUEVA"/>
    <s v="TRANSACCIONES DEL DIA 04/16/2019SPYRAL - GESTION ADMINISTRATIVA"/>
    <n v="16"/>
    <n v="0"/>
    <s v="LA CHORRERA - PARQUE 10 DE NOV."/>
    <x v="2"/>
  </r>
  <r>
    <n v="73"/>
    <d v="2019-04-17T00:00:00"/>
    <x v="10"/>
    <x v="10"/>
    <x v="1"/>
    <s v="SERVICIOS PERSONALES"/>
    <s v="ALIMENTACION DE EMPLEADOS CTA NUEVA"/>
    <s v="TRANSACCIONES DEL DIA 04/17/2019SPYRAL - GESTION ADMINISTRATIVA"/>
    <n v="8"/>
    <n v="0"/>
    <s v="LA CHORRERA - PARQUE 10 DE NOV."/>
    <x v="2"/>
  </r>
  <r>
    <n v="73"/>
    <d v="2019-04-24T00:00:00"/>
    <x v="10"/>
    <x v="10"/>
    <x v="1"/>
    <s v="SERVICIOS PERSONALES"/>
    <s v="ALIMENTACION DE EMPLEADOS CTA NUEVA"/>
    <s v="TRANSACCIONES DEL DIA 04/24/2019SPYRAL - GESTION ADMINISTRATIVA"/>
    <n v="16"/>
    <n v="0"/>
    <s v="LA CHORRERA - PARQUE 10 DE NOV."/>
    <x v="2"/>
  </r>
  <r>
    <n v="73"/>
    <d v="2019-04-25T00:00:00"/>
    <x v="10"/>
    <x v="10"/>
    <x v="1"/>
    <s v="SERVICIOS PERSONALES"/>
    <s v="ALIMENTACION DE EMPLEADOS CTA NUEVA"/>
    <s v="TRANSACCIONES DEL DIA 04/25/2019SPYRAL - GESTION ADMINISTRATIVA"/>
    <n v="32"/>
    <n v="0"/>
    <s v="LA CHORRERA - PARQUE 10 DE NOV."/>
    <x v="2"/>
  </r>
  <r>
    <n v="73"/>
    <d v="2019-04-29T00:00:00"/>
    <x v="10"/>
    <x v="10"/>
    <x v="1"/>
    <s v="SERVICIOS PERSONALES"/>
    <s v="ALIMENTACION DE EMPLEADOS CTA NUEVA"/>
    <s v="TRANSACCIONES DEL DIA 04/29/2019SPYRAL - GESTION ADMINISTRATIVA"/>
    <n v="8"/>
    <n v="0"/>
    <s v="LA CHORRERA - PARQUE 10 DE NOV."/>
    <x v="2"/>
  </r>
  <r>
    <n v="73"/>
    <d v="2019-05-04T00:00:00"/>
    <x v="11"/>
    <x v="11"/>
    <x v="1"/>
    <s v="SERVICIOS PERSONALES"/>
    <s v="ALIMENTACION DE EMPLEADOS CTA NUEVA"/>
    <s v="TRANSACCIONES DEL DIA 05/04/2019SPYRAL - GESTION ADMINISTRATIVA"/>
    <n v="16"/>
    <n v="0"/>
    <s v="LA CHORRERA - PARQUE 10 DE NOV."/>
    <x v="2"/>
  </r>
  <r>
    <n v="73"/>
    <d v="2019-05-07T00:00:00"/>
    <x v="11"/>
    <x v="11"/>
    <x v="1"/>
    <s v="SERVICIOS PERSONALES"/>
    <s v="ALIMENTACION DE EMPLEADOS CTA NUEVA"/>
    <s v="TRANSACCIONES DEL DIA 05/07/2019SPYRAL - GESTION ADMINISTRATIVA"/>
    <n v="8"/>
    <n v="0"/>
    <s v="LA CHORRERA - PARQUE 10 DE NOV."/>
    <x v="2"/>
  </r>
  <r>
    <n v="73"/>
    <d v="2019-05-13T00:00:00"/>
    <x v="11"/>
    <x v="11"/>
    <x v="1"/>
    <s v="SERVICIOS PERSONALES"/>
    <s v="ALIMENTACION DE EMPLEADOS CTA NUEVA"/>
    <s v="TRANSACCIONES DEL DIA 05/13/2019SPYRAL - GESTION ADMINISTRATIVA"/>
    <n v="24"/>
    <n v="0"/>
    <s v="LA CHORRERA - PARQUE 10 DE NOV."/>
    <x v="2"/>
  </r>
  <r>
    <n v="73"/>
    <d v="2019-05-16T00:00:00"/>
    <x v="11"/>
    <x v="11"/>
    <x v="1"/>
    <s v="SERVICIOS PERSONALES"/>
    <s v="ALIMENTACION DE EMPLEADOS CTA NUEVA"/>
    <s v="TRANSACCIONES DEL DIA 05/16/2019SPYRAL - GESTION ADMINISTRATIVA"/>
    <n v="8"/>
    <n v="0"/>
    <s v="LA CHORRERA - PARQUE 10 DE NOV."/>
    <x v="2"/>
  </r>
  <r>
    <n v="73"/>
    <d v="2019-05-21T00:00:00"/>
    <x v="11"/>
    <x v="11"/>
    <x v="1"/>
    <s v="SERVICIOS PERSONALES"/>
    <s v="ALIMENTACION DE EMPLEADOS CTA NUEVA"/>
    <s v="TRANSACCIONES DEL DIA 05/21/2019SPYRAL - GESTION ADMINISTRATIVA"/>
    <n v="8"/>
    <n v="0"/>
    <s v="LA CHORRERA - PARQUE 10 DE NOV."/>
    <x v="2"/>
  </r>
  <r>
    <n v="73"/>
    <d v="2019-05-23T00:00:00"/>
    <x v="11"/>
    <x v="11"/>
    <x v="1"/>
    <s v="SERVICIOS PERSONALES"/>
    <s v="ALIMENTACION DE EMPLEADOS CTA NUEVA"/>
    <s v="TRANSACCIONES DEL DIA 05/23/2019SPYRAL - GESTION ADMINISTRATIVA"/>
    <n v="56"/>
    <n v="0"/>
    <s v="LA CHORRERA - PARQUE 10 DE NOV."/>
    <x v="2"/>
  </r>
  <r>
    <n v="73"/>
    <d v="2019-05-25T00:00:00"/>
    <x v="11"/>
    <x v="11"/>
    <x v="1"/>
    <s v="SERVICIOS PERSONALES"/>
    <s v="ALIMENTACION DE EMPLEADOS CTA NUEVA"/>
    <s v="TRANSACCIONES DEL DIA 05/25/2019SPYRAL - GESTION ADMINISTRATIVA"/>
    <n v="8"/>
    <n v="0"/>
    <s v="LA CHORRERA - PARQUE 10 DE NOV."/>
    <x v="2"/>
  </r>
  <r>
    <n v="73"/>
    <d v="2019-06-08T00:00:00"/>
    <x v="2"/>
    <x v="2"/>
    <x v="1"/>
    <s v="SERVICIOS PERSONALES"/>
    <s v="NC ALIMENTACION DE EMPLEADOS NVA"/>
    <s v="TRANSACCIONES DEL DIA 06/08/2019SPYRAL - GESTION ADMINISTRATIVA"/>
    <n v="8"/>
    <n v="0"/>
    <s v="LA CHORRERA - PARQUE 10 DE NOV."/>
    <x v="2"/>
  </r>
  <r>
    <n v="73"/>
    <d v="2019-06-10T00:00:00"/>
    <x v="2"/>
    <x v="2"/>
    <x v="1"/>
    <s v="SERVICIOS PERSONALES"/>
    <s v="ALIMENTACION DE EMPLEADOS CTA NUEVA"/>
    <s v="TRANSACCIONES DEL DIA 06/10/2019SPYRAL - GESTION ADMINISTRATIVA"/>
    <n v="8"/>
    <n v="0"/>
    <s v="LA CHORRERA - PARQUE 10 DE NOV."/>
    <x v="2"/>
  </r>
  <r>
    <n v="73"/>
    <d v="2019-06-14T00:00:00"/>
    <x v="2"/>
    <x v="2"/>
    <x v="1"/>
    <s v="SERVICIOS PERSONALES"/>
    <s v="ALIMENTACION DE EMPLEADOS CTA NUEVA"/>
    <s v="TRANSACCIONES DEL DIA 06/14/2019SPYRAL - GESTION ADMINISTRATIVA"/>
    <n v="32"/>
    <n v="0"/>
    <s v="LA CHORRERA - PARQUE 10 DE NOV."/>
    <x v="2"/>
  </r>
  <r>
    <n v="73"/>
    <d v="2019-06-24T00:00:00"/>
    <x v="2"/>
    <x v="2"/>
    <x v="1"/>
    <s v="SERVICIOS PERSONALES"/>
    <s v="ALIMENTACION DE EMPLEADOS CTA NUEVA"/>
    <s v="TRANSACCIONES DEL DIA 06/24/2019SPYRAL - GESTION ADMINISTRATIVA"/>
    <n v="24"/>
    <n v="0"/>
    <s v="LA CHORRERA - PARQUE 10 DE NOV."/>
    <x v="2"/>
  </r>
  <r>
    <n v="73"/>
    <d v="2019-07-02T00:00:00"/>
    <x v="6"/>
    <x v="6"/>
    <x v="1"/>
    <s v="SERVICIOS PERSONALES"/>
    <s v="ALIMENTACION DE EMPLEADOS CTA NUEVA"/>
    <s v="TRANSACCIONES DEL DIA 07/02/2019SPYRAL - GESTION ADMINISTRATIVA"/>
    <n v="64"/>
    <n v="0"/>
    <s v="LA CHORRERA - PARQUE 10 DE NOV."/>
    <x v="2"/>
  </r>
  <r>
    <n v="73"/>
    <d v="2019-07-03T00:00:00"/>
    <x v="6"/>
    <x v="6"/>
    <x v="1"/>
    <s v="SERVICIOS PERSONALES"/>
    <s v="ALIMENTACION DE EMPLEADOS CTA NUEVA"/>
    <s v="TRANSACCIONES DEL DIA 07/03/2019SPYRAL - GESTION ADMINISTRATIVA"/>
    <n v="8"/>
    <n v="0"/>
    <s v="LA CHORRERA - PARQUE 10 DE NOV."/>
    <x v="2"/>
  </r>
  <r>
    <n v="73"/>
    <d v="2019-07-08T00:00:00"/>
    <x v="6"/>
    <x v="6"/>
    <x v="1"/>
    <s v="SERVICIOS PERSONALES"/>
    <s v="ALIMENTACION DE EMPLEADOS CTA NUEVA"/>
    <s v="TRANSACCIONES DEL DIA 07/08/2019SPYRAL - GESTION ADMINISTRATIVA"/>
    <n v="8"/>
    <n v="0"/>
    <s v="LA CHORRERA - PARQUE 10 DE NOV."/>
    <x v="2"/>
  </r>
  <r>
    <n v="73"/>
    <d v="2019-07-10T00:00:00"/>
    <x v="6"/>
    <x v="6"/>
    <x v="1"/>
    <s v="SERVICIOS PERSONALES"/>
    <s v="ALIMENTACION DE EMPLEADOS CTA NUEVA"/>
    <s v="TRANSACCIONES DEL DIA 07/10/2019SPYRAL - GESTION ADMINISTRATIVA"/>
    <n v="8"/>
    <n v="0"/>
    <s v="LA CHORRERA - PARQUE 10 DE NOV."/>
    <x v="2"/>
  </r>
  <r>
    <n v="73"/>
    <d v="2019-07-11T00:00:00"/>
    <x v="6"/>
    <x v="6"/>
    <x v="1"/>
    <s v="SERVICIOS PERSONALES"/>
    <s v="ALIMENTACION DE EMPLEADOS CTA NUEVA"/>
    <s v="TRANSACCIONES DEL DIA 07/11/2019SPYRAL - GESTION ADMINISTRATIVA"/>
    <n v="8"/>
    <n v="0"/>
    <s v="LA CHORRERA - PARQUE 10 DE NOV."/>
    <x v="2"/>
  </r>
  <r>
    <n v="73"/>
    <d v="2019-07-12T00:00:00"/>
    <x v="6"/>
    <x v="6"/>
    <x v="1"/>
    <s v="SERVICIOS PERSONALES"/>
    <s v="ALIMENTACION DE EMPLEADOS CTA NUEVA"/>
    <s v="TRANSACCIONES DEL DIA 07/12/2019SPYRAL - GESTION ADMINISTRATIVA"/>
    <n v="16"/>
    <n v="0"/>
    <s v="LA CHORRERA - PARQUE 10 DE NOV."/>
    <x v="2"/>
  </r>
  <r>
    <n v="73"/>
    <d v="2019-07-13T00:00:00"/>
    <x v="6"/>
    <x v="6"/>
    <x v="1"/>
    <s v="SERVICIOS PERSONALES"/>
    <s v="ALIMENTACION DE EMPLEADOS CTA NUEVA"/>
    <s v="TRANSACCIONES DEL DIA 07/13/2019SPYRAL - GESTION ADMINISTRATIVA"/>
    <n v="16"/>
    <n v="0"/>
    <s v="LA CHORRERA - PARQUE 10 DE NOV."/>
    <x v="2"/>
  </r>
  <r>
    <n v="73"/>
    <d v="2019-07-26T00:00:00"/>
    <x v="6"/>
    <x v="6"/>
    <x v="1"/>
    <s v="SERVICIOS PERSONALES"/>
    <s v="ALIMENTACION DE EMPLEADOS CTA NUEVA"/>
    <s v="TRANSACCIONES DEL DIA 07/26/2019SPYRAL - GESTION ADMINISTRATIVA"/>
    <n v="24"/>
    <n v="0"/>
    <s v="LA CHORRERA - PARQUE 10 DE NOV."/>
    <x v="2"/>
  </r>
  <r>
    <n v="73"/>
    <d v="2019-07-27T00:00:00"/>
    <x v="6"/>
    <x v="6"/>
    <x v="1"/>
    <s v="SERVICIOS PERSONALES"/>
    <s v="ALIMENTACION DE EMPLEADOS CTA NUEVA"/>
    <s v="TRANSACCIONES DEL DIA 07/27/2019SPYRAL - GESTION ADMINISTRATIVA"/>
    <n v="8"/>
    <n v="0"/>
    <s v="LA CHORRERA - PARQUE 10 DE NOV."/>
    <x v="2"/>
  </r>
  <r>
    <n v="74"/>
    <d v="2019-04-05T00:00:00"/>
    <x v="10"/>
    <x v="10"/>
    <x v="1"/>
    <s v="ADMINISTRACION DE SUCURSALES"/>
    <s v="NC ALIMENTACION DE EMPLEADOS NVA"/>
    <s v="TRANSACCIONES DEL DIA 04/05/2019SPYRAL - GESTION ADMINISTRATIVA"/>
    <n v="25.98"/>
    <n v="0"/>
    <s v="COSTA DEL ESTE - CENTENARIO"/>
    <x v="2"/>
  </r>
  <r>
    <n v="76"/>
    <d v="2019-02-19T00:00:00"/>
    <x v="8"/>
    <x v="8"/>
    <x v="1"/>
    <s v="ADMINISTRACION DE SUCURSALES"/>
    <s v="NC ALIMENTACION DE EMPLEADOS NVA"/>
    <s v="TRANSACCIONES DEL DIA 02/19/2019SPYRAL - GESTION ADMINISTRATIVA"/>
    <n v="14.35"/>
    <n v="0"/>
    <s v="CLAYTON"/>
    <x v="2"/>
  </r>
  <r>
    <n v="76"/>
    <d v="2019-04-11T00:00:00"/>
    <x v="10"/>
    <x v="10"/>
    <x v="1"/>
    <s v="ADMINISTRACION DE SUCURSALES"/>
    <s v="NC ALIMENTACION DE EMPLEADOS NVA"/>
    <s v="TRANSACCIONES DEL DIA 04/11/2019SPYRAL - GESTION ADMINISTRATIVA"/>
    <n v="14.03"/>
    <n v="0"/>
    <s v="CLAYTON"/>
    <x v="2"/>
  </r>
  <r>
    <n v="76"/>
    <d v="2019-05-24T00:00:00"/>
    <x v="11"/>
    <x v="11"/>
    <x v="1"/>
    <s v="ADMINISTRACION DE SUCURSALES"/>
    <s v="NC ALIMENTACION DE EMPLEADOS NVA"/>
    <s v="TRANSACCIONES DEL DIA 05/24/2019SPYRAL - GESTION ADMINISTRATIVA"/>
    <n v="23.99"/>
    <n v="0"/>
    <s v="CLAYTON"/>
    <x v="2"/>
  </r>
  <r>
    <n v="76"/>
    <d v="2019-02-25T00:00:00"/>
    <x v="8"/>
    <x v="8"/>
    <x v="1"/>
    <s v="CAJA"/>
    <s v="ALIMENTACION DE EMPLEADOS CTA NUEVA"/>
    <s v="TRANSACCIONES DEL DIA 02/25/2019SPYRAL - GESTION ADMINISTRATIVA"/>
    <n v="8"/>
    <n v="0"/>
    <s v="CLAYTON"/>
    <x v="2"/>
  </r>
  <r>
    <n v="76"/>
    <d v="2019-06-21T00:00:00"/>
    <x v="2"/>
    <x v="2"/>
    <x v="1"/>
    <s v="CAJA"/>
    <s v="ALIMENTACION DE EMPLEADOS CTA NUEVA"/>
    <s v="TRANSACCIONES DEL DIA 06/21/2019SPYRAL - GESTION ADMINISTRATIVA"/>
    <n v="8"/>
    <n v="0"/>
    <s v="CLAYTON"/>
    <x v="2"/>
  </r>
  <r>
    <n v="77"/>
    <d v="2019-03-15T00:00:00"/>
    <x v="9"/>
    <x v="9"/>
    <x v="1"/>
    <s v="ADMINISTRACION DE SUCURSALES"/>
    <s v="NC ALIMENTACION DE EMPLEADOS NVA"/>
    <s v="TRANSACCIONES DEL DIA 03/15/2019SPYRAL - GESTION ADMINISTRATIVA"/>
    <n v="4.8"/>
    <n v="0"/>
    <s v="MARBELLA"/>
    <x v="2"/>
  </r>
  <r>
    <n v="77"/>
    <d v="2019-05-24T00:00:00"/>
    <x v="11"/>
    <x v="11"/>
    <x v="1"/>
    <s v="ADMINISTRACION DE SUCURSALES"/>
    <s v="NC ALIMENTACION DE EMPLEADOS NVA"/>
    <s v="TRANSACCIONES DEL DIA 05/24/2019SPYRAL - GESTION ADMINISTRATIVA"/>
    <n v="23.95"/>
    <n v="0"/>
    <s v="MARBELLA"/>
    <x v="2"/>
  </r>
  <r>
    <n v="77"/>
    <d v="2019-07-26T00:00:00"/>
    <x v="6"/>
    <x v="6"/>
    <x v="1"/>
    <s v="ADMINISTRACION DE SUCURSALES"/>
    <s v="NC ALIMENTACION DE EMPLEADOS NVA"/>
    <s v="TRANSACCIONES DEL DIA 07/26/2019SPYRAL - GESTION ADMINISTRATIVA"/>
    <n v="26.2"/>
    <n v="0"/>
    <s v="MARBELLA"/>
    <x v="2"/>
  </r>
  <r>
    <n v="78"/>
    <d v="2019-07-05T00:00:00"/>
    <x v="6"/>
    <x v="6"/>
    <x v="1"/>
    <s v="ADMINISTRACION DE SUCURSALES"/>
    <s v="NC ALIMENTACION DE EMPLEADOS NVA"/>
    <s v="TRANSACCIONES DEL DIA 07/05/2019SPYRAL - GESTION ADMINISTRATIVA"/>
    <n v="46.2"/>
    <n v="0"/>
    <s v="PLAZA CAROLINA"/>
    <x v="2"/>
  </r>
  <r>
    <n v="79"/>
    <d v="2019-04-03T00:00:00"/>
    <x v="10"/>
    <x v="10"/>
    <x v="1"/>
    <s v="ADMINISTRACION DE SUCURSALES"/>
    <s v="NC ALIMENTACION DE EMPLEADOS NVA"/>
    <s v="TRANSACCIONES DEL DIA 04/03/2019SPYRAL - GESTION ADMINISTRATIVA"/>
    <n v="12.55"/>
    <n v="0"/>
    <s v="PLAZA CORDOBA"/>
    <x v="2"/>
  </r>
  <r>
    <n v="80"/>
    <d v="2019-01-04T00:00:00"/>
    <x v="7"/>
    <x v="7"/>
    <x v="1"/>
    <s v="CAJA"/>
    <s v="ALIMENTACION DE EMPLEADOS CTA NUEVA"/>
    <s v="TRANSACCIONES DEL DIA 01/04/2019SPYRAL - GESTION ADMINISTRATIVA"/>
    <n v="16"/>
    <n v="0"/>
    <s v="VIA SIMON BOLIVAR"/>
    <x v="2"/>
  </r>
  <r>
    <n v="80"/>
    <d v="2019-01-08T00:00:00"/>
    <x v="7"/>
    <x v="7"/>
    <x v="1"/>
    <s v="CAJA"/>
    <s v="ALIMENTACION DE EMPLEADOS CTA NUEVA"/>
    <s v="TRANSACCIONES DEL DIA 01/08/2019SPYRAL - GESTION ADMINISTRATIVA"/>
    <n v="8"/>
    <n v="0"/>
    <s v="VIA SIMON BOLIVAR"/>
    <x v="2"/>
  </r>
  <r>
    <n v="80"/>
    <d v="2019-01-18T00:00:00"/>
    <x v="7"/>
    <x v="7"/>
    <x v="1"/>
    <s v="CAJA"/>
    <s v="ALIMENTACION DE EMPLEADOS CTA NUEVA"/>
    <s v="TRANSACCIONES DEL DIA 01/18/2019SPYRAL - GESTION ADMINISTRATIVA"/>
    <n v="16"/>
    <n v="0"/>
    <s v="VIA SIMON BOLIVAR"/>
    <x v="2"/>
  </r>
  <r>
    <n v="80"/>
    <d v="2019-02-07T00:00:00"/>
    <x v="8"/>
    <x v="8"/>
    <x v="1"/>
    <s v="CAJA"/>
    <s v="ALIMENTACION DE EMPLEADOS CTA NUEVA"/>
    <s v="TRANSACCIONES DEL DIA 02/07/2019SPYRAL - GESTION ADMINISTRATIVA"/>
    <n v="16"/>
    <n v="0"/>
    <s v="VIA SIMON BOLIVAR"/>
    <x v="2"/>
  </r>
  <r>
    <n v="80"/>
    <d v="2019-02-25T00:00:00"/>
    <x v="8"/>
    <x v="8"/>
    <x v="1"/>
    <s v="CAJA"/>
    <s v="ALIMENTACION DE EMPLEADOS CTA NUEVA"/>
    <s v="TRANSACCIONES DEL DIA 02/25/2019SPYRAL - GESTION ADMINISTRATIVA"/>
    <n v="16"/>
    <n v="0"/>
    <s v="VIA SIMON BOLIVAR"/>
    <x v="2"/>
  </r>
  <r>
    <n v="80"/>
    <d v="2019-03-06T00:00:00"/>
    <x v="9"/>
    <x v="9"/>
    <x v="1"/>
    <s v="CAJA"/>
    <s v="ALIMENTACION DE EMPLEADOS CTA NUEVA"/>
    <s v="TRANSACCIONES DEL DIA 03/06/2019SPYRAL - GESTION ADMINISTRATIVA"/>
    <n v="8"/>
    <n v="0"/>
    <s v="VIA SIMON BOLIVAR"/>
    <x v="2"/>
  </r>
  <r>
    <n v="80"/>
    <d v="2019-03-12T00:00:00"/>
    <x v="9"/>
    <x v="9"/>
    <x v="1"/>
    <s v="CAJA"/>
    <s v="ALIMENTACION DE EMPLEADOS CTA NUEVA"/>
    <s v="TRANSACCIONES DEL DIA 03/12/2019SPYRAL - GESTION ADMINISTRATIVA"/>
    <n v="16"/>
    <n v="0"/>
    <s v="VIA SIMON BOLIVAR"/>
    <x v="2"/>
  </r>
  <r>
    <n v="80"/>
    <d v="2019-03-25T00:00:00"/>
    <x v="9"/>
    <x v="9"/>
    <x v="1"/>
    <s v="CAJA"/>
    <s v="ALIMENTACION DE EMPLEADOS CTA NUEVA"/>
    <s v="TRANSACCIONES DEL DIA 03/25/2019SPYRAL - GESTION ADMINISTRATIVA"/>
    <n v="24"/>
    <n v="0"/>
    <s v="VIA SIMON BOLIVAR"/>
    <x v="2"/>
  </r>
  <r>
    <n v="80"/>
    <d v="2019-04-06T00:00:00"/>
    <x v="10"/>
    <x v="10"/>
    <x v="1"/>
    <s v="CAJA"/>
    <s v="ALIMENTACION DE EMPLEADOS CTA NUEVA"/>
    <s v="TRANSACCIONES DEL DIA 04/06/2019SPYRAL - GESTION ADMINISTRATIVA"/>
    <n v="16"/>
    <n v="0"/>
    <s v="VIA SIMON BOLIVAR"/>
    <x v="2"/>
  </r>
  <r>
    <n v="80"/>
    <d v="2019-04-22T00:00:00"/>
    <x v="10"/>
    <x v="10"/>
    <x v="1"/>
    <s v="CAJA"/>
    <s v="ALIMENTACION DE EMPLEADOS CTA NUEVA"/>
    <s v="TRANSACCIONES DEL DIA 04/22/2019SPYRAL - GESTION ADMINISTRATIVA"/>
    <n v="24"/>
    <n v="0"/>
    <s v="VIA SIMON BOLIVAR"/>
    <x v="2"/>
  </r>
  <r>
    <n v="80"/>
    <d v="2019-05-02T00:00:00"/>
    <x v="11"/>
    <x v="11"/>
    <x v="1"/>
    <s v="CAJA"/>
    <s v="ALIMENTACION DE EMPLEADOS CTA NUEVA"/>
    <s v="TRANSACCIONES DEL DIA 05/02/2019SPYRAL - GESTION ADMINISTRATIVA"/>
    <n v="16"/>
    <n v="0"/>
    <s v="VIA SIMON BOLIVAR"/>
    <x v="2"/>
  </r>
  <r>
    <n v="80"/>
    <d v="2019-05-07T00:00:00"/>
    <x v="11"/>
    <x v="11"/>
    <x v="1"/>
    <s v="CAJA"/>
    <s v="ALIMENTACION DE EMPLEADOS CTA NUEVA"/>
    <s v="TRANSACCIONES DEL DIA 05/07/2019SPYRAL - GESTION ADMINISTRATIVA"/>
    <n v="24"/>
    <n v="0"/>
    <s v="VIA SIMON BOLIVAR"/>
    <x v="2"/>
  </r>
  <r>
    <n v="80"/>
    <d v="2019-05-21T00:00:00"/>
    <x v="11"/>
    <x v="11"/>
    <x v="1"/>
    <s v="CAJA"/>
    <s v="ALIMENTACION DE EMPLEADOS CTA NUEVA"/>
    <s v="TRANSACCIONES DEL DIA 05/21/2019SPYRAL - GESTION ADMINISTRATIVA"/>
    <n v="8"/>
    <n v="0"/>
    <s v="VIA SIMON BOLIVAR"/>
    <x v="2"/>
  </r>
  <r>
    <n v="80"/>
    <d v="2019-05-30T00:00:00"/>
    <x v="11"/>
    <x v="11"/>
    <x v="1"/>
    <s v="CAJA"/>
    <s v="ALIMENTACION DE EMPLEADOS CTA NUEVA"/>
    <s v="TRANSACCIONES DEL DIA 05/30/2019SPYRAL - GESTION ADMINISTRATIVA"/>
    <n v="8"/>
    <n v="0"/>
    <s v="VIA SIMON BOLIVAR"/>
    <x v="2"/>
  </r>
  <r>
    <n v="80"/>
    <d v="2019-06-19T00:00:00"/>
    <x v="2"/>
    <x v="2"/>
    <x v="1"/>
    <s v="CAJA"/>
    <s v="ALIMENTACION DE EMPLEADOS CTA NUEVA"/>
    <s v="TRANSACCIONES DEL DIA 06/19/2019SPYRAL - GESTION ADMINISTRATIVA"/>
    <n v="8"/>
    <n v="0"/>
    <s v="VIA SIMON BOLIVAR"/>
    <x v="2"/>
  </r>
  <r>
    <n v="80"/>
    <d v="2019-06-21T00:00:00"/>
    <x v="2"/>
    <x v="2"/>
    <x v="1"/>
    <s v="CAJA"/>
    <s v="ALIMENTACION DE EMPLEADOS CTA NUEVA"/>
    <s v="TRANSACCIONES DEL DIA 06/21/2019SPYRAL - GESTION ADMINISTRATIVA"/>
    <n v="16"/>
    <n v="0"/>
    <s v="VIA SIMON BOLIVAR"/>
    <x v="2"/>
  </r>
  <r>
    <n v="80"/>
    <d v="2019-07-18T00:00:00"/>
    <x v="6"/>
    <x v="6"/>
    <x v="1"/>
    <s v="CAJA"/>
    <s v="ALIMENTACION DE EMPLEADOS CTA NUEVA"/>
    <s v="TRANSACCIONES DEL DIA 07/18/2019SPYRAL - GESTION ADMINISTRATIVA"/>
    <n v="24"/>
    <n v="0"/>
    <s v="VIA SIMON BOLIVAR"/>
    <x v="2"/>
  </r>
  <r>
    <n v="80"/>
    <d v="2019-07-22T00:00:00"/>
    <x v="6"/>
    <x v="6"/>
    <x v="1"/>
    <s v="CAJA"/>
    <s v="ALIMENTACION DE EMPLEADOS CTA NUEVA"/>
    <s v="TRANSACCIONES DEL DIA 07/22/2019SPYRAL - GESTION ADMINISTRATIVA"/>
    <n v="16"/>
    <n v="0"/>
    <s v="VIA SIMON BOLIVAR"/>
    <x v="2"/>
  </r>
  <r>
    <n v="80"/>
    <d v="2019-07-25T00:00:00"/>
    <x v="6"/>
    <x v="6"/>
    <x v="1"/>
    <s v="CAJA"/>
    <s v="ALIMENTACION DE EMPLEADOS CTA NUEVA"/>
    <s v="TRANSACCIONES DEL DIA 07/25/2019SPYRAL - GESTION ADMINISTRATIVA"/>
    <n v="8"/>
    <n v="0"/>
    <s v="VIA SIMON BOLIVAR"/>
    <x v="2"/>
  </r>
  <r>
    <n v="80"/>
    <d v="2019-07-29T00:00:00"/>
    <x v="6"/>
    <x v="6"/>
    <x v="1"/>
    <s v="CAJA"/>
    <s v="ALIMENTACION DE EMPLEADOS CTA NUEVA"/>
    <s v="TRANSACCIONES DEL DIA 07/29/2019SPYRAL - GESTION ADMINISTRATIVA"/>
    <n v="8"/>
    <n v="0"/>
    <s v="VIA SIMON BOLIVAR"/>
    <x v="2"/>
  </r>
  <r>
    <n v="80"/>
    <d v="2019-07-30T00:00:00"/>
    <x v="6"/>
    <x v="6"/>
    <x v="1"/>
    <s v="CAJA"/>
    <s v="ALIMENTACION DE EMPLEADOS CTA NUEVA"/>
    <s v="TRANSACCIONES DEL DIA 07/30/2019SPYRAL - GESTION ADMINISTRATIVA"/>
    <n v="24"/>
    <n v="0"/>
    <s v="VIA SIMON BOLIVAR"/>
    <x v="2"/>
  </r>
  <r>
    <n v="91"/>
    <d v="2019-01-11T00:00:00"/>
    <x v="7"/>
    <x v="7"/>
    <x v="1"/>
    <s v="BANCA CORPORATIVA"/>
    <s v="ALIMENTACION DE EMPLEADOS CTA NUEVA"/>
    <s v="TRANSACCIONES DEL DIA 01/11/2019SPYRAL - GESTION ADMINISTRATIVA"/>
    <n v="86.16"/>
    <n v="0"/>
    <s v="NEGOCIOS"/>
    <x v="2"/>
  </r>
  <r>
    <n v="91"/>
    <d v="2019-01-14T00:00:00"/>
    <x v="7"/>
    <x v="7"/>
    <x v="1"/>
    <s v="BANCA CORPORATIVA"/>
    <s v="NC ALIMENTACION DE EMPLEADOS NVA"/>
    <s v="TRANSACCIONES DEL DIA 01/14/2019SPYRAL - GESTION ADMINISTRATIVA"/>
    <n v="89.6"/>
    <n v="0"/>
    <s v="NEGOCIOS"/>
    <x v="2"/>
  </r>
  <r>
    <n v="91"/>
    <d v="2019-01-30T00:00:00"/>
    <x v="7"/>
    <x v="7"/>
    <x v="1"/>
    <s v="BANCA CORPORATIVA"/>
    <s v="NC ALIMENTACION DE EMPLEADOS NVA"/>
    <s v="TRANSACCIONES DEL DIA 01/30/2019SPYRAL - GESTION ADMINISTRATIVA"/>
    <n v="31.5"/>
    <n v="0"/>
    <s v="NEGOCIOS"/>
    <x v="2"/>
  </r>
  <r>
    <n v="91"/>
    <d v="2019-02-01T00:00:00"/>
    <x v="8"/>
    <x v="8"/>
    <x v="1"/>
    <s v="BANCA CORPORATIVA"/>
    <s v="NC ALIMENTACION DE EMPLEADOS NVA"/>
    <s v="TRANSACCIONES DEL DIA 02/01/2019SPYRAL - GESTION ADMINISTRATIVA"/>
    <n v="39"/>
    <n v="0"/>
    <s v="NEGOCIOS"/>
    <x v="2"/>
  </r>
  <r>
    <n v="91"/>
    <d v="2019-02-05T00:00:00"/>
    <x v="8"/>
    <x v="8"/>
    <x v="1"/>
    <s v="BANCA CORPORATIVA"/>
    <s v="NC ALIMENTACION DE EMPLEADOS NVA"/>
    <s v="TRANSACCIONES DEL DIA 02/05/2019SPYRAL - GESTION ADMINISTRATIVA"/>
    <n v="27.75"/>
    <n v="0"/>
    <s v="NEGOCIOS"/>
    <x v="2"/>
  </r>
  <r>
    <n v="91"/>
    <d v="2019-02-08T00:00:00"/>
    <x v="8"/>
    <x v="8"/>
    <x v="1"/>
    <s v="BANCA CORPORATIVA"/>
    <s v="NC ALIMENTACION DE EMPLEADOS NVA"/>
    <s v="TRANSACCIONES DEL DIA 02/08/2019SPYRAL - GESTION ADMINISTRATIVA"/>
    <n v="158.94999999999999"/>
    <n v="0"/>
    <s v="NEGOCIOS"/>
    <x v="2"/>
  </r>
  <r>
    <n v="91"/>
    <d v="2019-04-03T00:00:00"/>
    <x v="10"/>
    <x v="10"/>
    <x v="1"/>
    <s v="BANCA CORPORATIVA"/>
    <s v="NC ALIMENTACION DE EMPLEADOS NVA"/>
    <s v="TRANSACCIONES DEL DIA 04/03/2019SPYRAL - GESTION ADMINISTRATIVA"/>
    <n v="20.75"/>
    <n v="0"/>
    <s v="NEGOCIOS"/>
    <x v="2"/>
  </r>
  <r>
    <n v="91"/>
    <d v="2019-05-17T00:00:00"/>
    <x v="11"/>
    <x v="11"/>
    <x v="1"/>
    <s v="BANCA CORPORATIVA"/>
    <s v="ALIMENTACION DE EMPLEADOS CTA NUEVA"/>
    <s v="TRANSACCIONES DEL DIA 05/17/2019SPYRAL - GESTION ADMINISTRATIVA"/>
    <n v="74.099999999999994"/>
    <n v="0"/>
    <s v="NEGOCIOS"/>
    <x v="2"/>
  </r>
  <r>
    <n v="91"/>
    <d v="2019-05-24T00:00:00"/>
    <x v="11"/>
    <x v="11"/>
    <x v="1"/>
    <s v="BANCA CORPORATIVA"/>
    <s v="NC ALIMENTACION DE EMPLEADOS NVA"/>
    <s v="TRANSACCIONES DEL DIA 05/24/2019SPYRAL - GESTION ADMINISTRATIVA"/>
    <n v="31.5"/>
    <n v="0"/>
    <s v="NEGOCIOS"/>
    <x v="2"/>
  </r>
  <r>
    <n v="91"/>
    <d v="2019-07-05T00:00:00"/>
    <x v="6"/>
    <x v="6"/>
    <x v="1"/>
    <s v="BANCA CORPORATIVA"/>
    <s v="NC ALIMENTACION DE EMPLEADOS NVA"/>
    <s v="TRANSACCIONES DEL DIA 07/05/2019SPYRAL - GESTION ADMINISTRATIVA"/>
    <n v="46.25"/>
    <n v="0"/>
    <s v="NEGOCIOS"/>
    <x v="2"/>
  </r>
  <r>
    <n v="91"/>
    <d v="2019-07-09T00:00:00"/>
    <x v="6"/>
    <x v="6"/>
    <x v="1"/>
    <s v="BANCA CORPORATIVA"/>
    <s v="ALIMENTACION DE EMPLEADOS CTA NUEVA"/>
    <s v="TRANSACCIONES DEL DIA 07/09/2019SPYRAL - GESTION ADMINISTRATIVA"/>
    <n v="7.44"/>
    <n v="0"/>
    <s v="NEGOCIOS"/>
    <x v="2"/>
  </r>
  <r>
    <n v="91"/>
    <d v="2019-07-12T00:00:00"/>
    <x v="6"/>
    <x v="6"/>
    <x v="1"/>
    <s v="BANCA CORPORATIVA"/>
    <s v="NC ALIMENTACION DE EMPLEADOS NVA"/>
    <s v="TRANSACCIONES DEL DIA 07/12/2019SPYRAL - GESTION ADMINISTRATIVA"/>
    <n v="27.57"/>
    <n v="0"/>
    <s v="NEGOCIOS"/>
    <x v="2"/>
  </r>
  <r>
    <n v="91"/>
    <d v="2019-07-23T00:00:00"/>
    <x v="6"/>
    <x v="6"/>
    <x v="1"/>
    <s v="BANCA CORPORATIVA"/>
    <s v="NC ALIMENTACION DE EMPLEADOS NVA"/>
    <s v="TRANSACCIONES DEL DIA 07/23/2019SPYRAL - GESTION ADMINISTRATIVA"/>
    <n v="15.75"/>
    <n v="0"/>
    <s v="NEGOCIOS"/>
    <x v="2"/>
  </r>
  <r>
    <n v="91"/>
    <d v="2019-01-21T00:00:00"/>
    <x v="7"/>
    <x v="7"/>
    <x v="1"/>
    <s v="INTERINOS"/>
    <s v="ALIMENTACION DE EMPLEADOS CTA NUEVA"/>
    <s v="TRANSACCIONES DEL DIA 01/21/2019SPYRAL - GESTION ADMINISTRATIVA"/>
    <n v="98.88"/>
    <n v="0"/>
    <s v="NEGOCIOS"/>
    <x v="2"/>
  </r>
  <r>
    <n v="91"/>
    <d v="2019-02-08T00:00:00"/>
    <x v="8"/>
    <x v="8"/>
    <x v="1"/>
    <s v="INTERINOS"/>
    <s v="NC ALIMENTACION DE EMPLEADOS NVA"/>
    <s v="TRANSACCIONES DEL DIA 02/08/2019SPYRAL - GESTION ADMINISTRATIVA"/>
    <n v="45.13"/>
    <n v="0"/>
    <s v="NEGOCIOS"/>
    <x v="2"/>
  </r>
  <r>
    <n v="91"/>
    <d v="2019-04-01T00:00:00"/>
    <x v="10"/>
    <x v="10"/>
    <x v="1"/>
    <s v="INTERINOS"/>
    <s v="ALIMENTACION DE EMPLEADOS CTA NUEVA"/>
    <s v="TRANSACCIONES DEL DIA 04/01/2019SPYRAL - GESTION ADMINISTRATIVA"/>
    <n v="60.19"/>
    <n v="0"/>
    <s v="NEGOCIOS"/>
    <x v="2"/>
  </r>
  <r>
    <n v="91"/>
    <d v="2019-04-11T00:00:00"/>
    <x v="10"/>
    <x v="10"/>
    <x v="1"/>
    <s v="INTERINOS"/>
    <s v="ALIMENTACION DE EMPLEADOS CTA NUEVA"/>
    <s v="TRANSACCIONES DEL DIA 04/11/2019SPYRAL - GESTION ADMINISTRATIVA"/>
    <n v="32.96"/>
    <n v="0"/>
    <s v="NEGOCIOS"/>
    <x v="2"/>
  </r>
  <r>
    <n v="91"/>
    <d v="2019-05-18T00:00:00"/>
    <x v="11"/>
    <x v="11"/>
    <x v="1"/>
    <s v="INTERINOS"/>
    <s v="ALIMENTACION DE EMPLEADOS CTA NUEVA"/>
    <s v="TRANSACCIONES DEL DIA 05/18/2019SPYRAL - GESTION ADMINISTRATIVA"/>
    <n v="12.5"/>
    <n v="0"/>
    <s v="NEGOCIOS"/>
    <x v="2"/>
  </r>
  <r>
    <n v="91"/>
    <d v="2019-07-11T00:00:00"/>
    <x v="6"/>
    <x v="6"/>
    <x v="1"/>
    <s v="INTERINOS"/>
    <s v="NC ALIMENTACION DE EMPLEADOS NVA"/>
    <s v="TRANSACCIONES DEL DIA 07/11/2019SPYRAL - GESTION ADMINISTRATIVA"/>
    <n v="0"/>
    <n v="93.15"/>
    <s v="NEGOCIOS"/>
    <x v="2"/>
  </r>
  <r>
    <n v="91"/>
    <d v="2019-07-26T00:00:00"/>
    <x v="6"/>
    <x v="6"/>
    <x v="1"/>
    <s v="INTERINOS"/>
    <s v="ALIMENTACION DE EMPLEADOS CTA NUEVA"/>
    <s v="TRANSACCIONES DEL DIA 07/26/2019SPYRAL - GESTION ADMINISTRATIVA"/>
    <n v="18.190000000000001"/>
    <n v="0"/>
    <s v="NEGOCIOS"/>
    <x v="2"/>
  </r>
  <r>
    <n v="91"/>
    <d v="2019-07-12T00:00:00"/>
    <x v="6"/>
    <x v="6"/>
    <x v="1"/>
    <s v="CUENTAS CORPORATIVAS"/>
    <s v="NC ALIMENTACION DE EMPLEADOS NVA"/>
    <s v="TRANSACCIONES DEL DIA 07/12/2019SPYRAL - GESTION ADMINISTRATIVA"/>
    <n v="62.39"/>
    <n v="0"/>
    <s v="NEGOCIOS"/>
    <x v="2"/>
  </r>
  <r>
    <n v="91"/>
    <d v="2019-03-12T00:00:00"/>
    <x v="9"/>
    <x v="9"/>
    <x v="1"/>
    <s v="HIPOTECAS"/>
    <s v="ALIMENTACION DE EMPLEADOS CTA NUEVA"/>
    <s v="TRANSACCIONES DEL DIA 03/12/2019SPYRAL - GESTION ADMINISTRATIVA"/>
    <n v="10"/>
    <n v="0"/>
    <s v="NEGOCIOS"/>
    <x v="2"/>
  </r>
  <r>
    <n v="91"/>
    <d v="2019-03-16T00:00:00"/>
    <x v="9"/>
    <x v="9"/>
    <x v="1"/>
    <s v="HIPOTECAS"/>
    <s v="ALIMENTACION DE EMPLEADOS CTA NUEVA"/>
    <s v="TRANSACCIONES DEL DIA 03/16/2019SPYRAL - GESTION ADMINISTRATIVA"/>
    <n v="24"/>
    <n v="0"/>
    <s v="NEGOCIOS"/>
    <x v="2"/>
  </r>
  <r>
    <n v="91"/>
    <d v="2019-03-20T00:00:00"/>
    <x v="9"/>
    <x v="9"/>
    <x v="1"/>
    <s v="HIPOTECAS"/>
    <s v="ALIMENTACION DE EMPLEADOS CTA NUEVA"/>
    <s v="TRANSACCIONES DEL DIA 03/20/2019SPYRAL - GESTION ADMINISTRATIVA"/>
    <n v="5"/>
    <n v="0"/>
    <s v="NEGOCIOS"/>
    <x v="2"/>
  </r>
  <r>
    <n v="91"/>
    <d v="2019-03-27T00:00:00"/>
    <x v="9"/>
    <x v="9"/>
    <x v="1"/>
    <s v="HIPOTECAS"/>
    <s v="ALIMENTACION DE EMPLEADOS CTA NUEVA"/>
    <s v="TRANSACCIONES DEL DIA 03/27/2019SPYRAL - GESTION ADMINISTRATIVA"/>
    <n v="7.33"/>
    <n v="0"/>
    <s v="NEGOCIOS"/>
    <x v="2"/>
  </r>
  <r>
    <n v="91"/>
    <d v="2019-03-29T00:00:00"/>
    <x v="9"/>
    <x v="9"/>
    <x v="1"/>
    <s v="HIPOTECAS"/>
    <s v="ALIMENTACION DE EMPLEADOS CTA NUEVA"/>
    <s v="TRANSACCIONES DEL DIA 03/29/2019SPYRAL - GESTION ADMINISTRATIVA"/>
    <n v="35"/>
    <n v="0"/>
    <s v="NEGOCIOS"/>
    <x v="2"/>
  </r>
  <r>
    <n v="91"/>
    <d v="2019-04-10T00:00:00"/>
    <x v="10"/>
    <x v="10"/>
    <x v="1"/>
    <s v="HIPOTECAS"/>
    <s v="ALIMENTACION DE EMPLEADOS CTA NUEVA"/>
    <s v="TRANSACCIONES DEL DIA 04/10/2019SPYRAL - GESTION ADMINISTRATIVA"/>
    <n v="20"/>
    <n v="0"/>
    <s v="NEGOCIOS"/>
    <x v="2"/>
  </r>
  <r>
    <n v="91"/>
    <d v="2019-01-16T00:00:00"/>
    <x v="7"/>
    <x v="7"/>
    <x v="1"/>
    <s v="GESTION HIPOTECARIA"/>
    <s v="ALIMENTACION DE EMPLEADOS CTA NUEVA"/>
    <s v="TRANSACCIONES DEL DIA 01/16/2019SPYRAL - GESTION ADMINISTRATIVA"/>
    <n v="16"/>
    <n v="0"/>
    <s v="NEGOCIOS"/>
    <x v="2"/>
  </r>
  <r>
    <n v="91"/>
    <d v="2019-01-18T00:00:00"/>
    <x v="7"/>
    <x v="7"/>
    <x v="1"/>
    <s v="GESTION HIPOTECARIA"/>
    <s v="ALIMENTACION DE EMPLEADOS CTA NUEVA"/>
    <s v="TRANSACCIONES DEL DIA 01/18/2019SPYRAL - GESTION ADMINISTRATIVA"/>
    <n v="10"/>
    <n v="0"/>
    <s v="NEGOCIOS"/>
    <x v="2"/>
  </r>
  <r>
    <n v="91"/>
    <d v="2019-04-23T00:00:00"/>
    <x v="10"/>
    <x v="10"/>
    <x v="1"/>
    <s v="GESTION HIPOTECARIA"/>
    <s v="NC ALIMENTACION DE EMPLEADOS NVA"/>
    <s v="TRANSACCIONES DEL DIA 04/23/2019SPYRAL - GESTION ADMINISTRATIVA"/>
    <n v="70.09"/>
    <n v="0"/>
    <s v="NEGOCIOS"/>
    <x v="2"/>
  </r>
  <r>
    <n v="91"/>
    <d v="2019-05-07T00:00:00"/>
    <x v="11"/>
    <x v="11"/>
    <x v="1"/>
    <s v="GESTION HIPOTECARIA"/>
    <s v="ALIMENTACION DE EMPLEADOS CTA NUEVA"/>
    <s v="TRANSACCIONES DEL DIA 05/07/2019SPYRAL - GESTION ADMINISTRATIVA"/>
    <n v="21.06"/>
    <n v="0"/>
    <s v="NEGOCIOS"/>
    <x v="2"/>
  </r>
  <r>
    <n v="91"/>
    <d v="2019-05-29T00:00:00"/>
    <x v="11"/>
    <x v="11"/>
    <x v="1"/>
    <s v="GESTION HIPOTECARIA"/>
    <s v="ALIMENTACION DE EMPLEADOS CTA NUEVA"/>
    <s v="TRANSACCIONES DEL DIA 05/29/2019SPYRAL - GESTION ADMINISTRATIVA"/>
    <n v="9.08"/>
    <n v="0"/>
    <s v="NEGOCIOS"/>
    <x v="2"/>
  </r>
  <r>
    <n v="91"/>
    <d v="2019-07-11T00:00:00"/>
    <x v="6"/>
    <x v="6"/>
    <x v="1"/>
    <s v="GESTION HIPOTECARIA"/>
    <s v="NC ALIMENTACION DE EMPLEADOS NVA"/>
    <s v="TRANSACCIONES DEL DIA 07/11/2019SPYRAL - GESTION ADMINISTRATIVA"/>
    <n v="0"/>
    <n v="10"/>
    <s v="NEGOCIOS"/>
    <x v="2"/>
  </r>
  <r>
    <n v="91"/>
    <d v="2019-04-12T00:00:00"/>
    <x v="10"/>
    <x v="10"/>
    <x v="1"/>
    <s v="BANCA DE CONSUMO"/>
    <s v="NC ALIMENTACION DE EMPLEADOS NVA"/>
    <s v="TRANSACCIONES DEL DIA 04/12/2019SPYRAL - GESTION ADMINISTRATIVA"/>
    <n v="3.5"/>
    <n v="0"/>
    <s v="NEGOCIOS"/>
    <x v="2"/>
  </r>
  <r>
    <n v="91"/>
    <d v="2019-05-25T00:00:00"/>
    <x v="11"/>
    <x v="11"/>
    <x v="1"/>
    <s v="BANCA DE CONSUMO"/>
    <s v="ALIMENTACION DE EMPLEADOS CTA NUEVA"/>
    <s v="TRANSACCIONES DEL DIA 05/25/2019SPYRAL - GESTION ADMINISTRATIVA"/>
    <n v="294.75"/>
    <n v="0"/>
    <s v="NEGOCIOS"/>
    <x v="2"/>
  </r>
  <r>
    <n v="91"/>
    <d v="2019-01-17T00:00:00"/>
    <x v="7"/>
    <x v="7"/>
    <x v="1"/>
    <s v="CANALES DE DISTRIBUCION"/>
    <s v="ALIMENTACION DE EMPLEADOS CTA NUEVA"/>
    <s v="TRANSACCIONES DEL DIA 01/17/2019SPYRAL - GESTION ADMINISTRATIVA"/>
    <n v="40"/>
    <n v="0"/>
    <s v="NEGOCIOS"/>
    <x v="2"/>
  </r>
  <r>
    <n v="91"/>
    <d v="2019-01-28T00:00:00"/>
    <x v="7"/>
    <x v="7"/>
    <x v="1"/>
    <s v="CANALES DE DISTRIBUCION"/>
    <s v="NC ALIMENTACION DE EMPLEADOS NVA"/>
    <s v="TRANSACCIONES DEL DIA 01/28/2019SPYRAL - GESTION ADMINISTRATIVA"/>
    <n v="58.5"/>
    <n v="0"/>
    <s v="NEGOCIOS"/>
    <x v="2"/>
  </r>
  <r>
    <n v="91"/>
    <d v="2019-02-08T00:00:00"/>
    <x v="8"/>
    <x v="8"/>
    <x v="1"/>
    <s v="CANALES DE DISTRIBUCION"/>
    <s v="ALIMENTACION DE EMPLEADOS CTA NUEVA"/>
    <s v="TRANSACCIONES DEL DIA 02/08/2019SPYRAL - GESTION ADMINISTRATIVA"/>
    <n v="574.17999999999995"/>
    <n v="0"/>
    <s v="NEGOCIOS"/>
    <x v="2"/>
  </r>
  <r>
    <n v="91"/>
    <d v="2019-02-27T00:00:00"/>
    <x v="8"/>
    <x v="8"/>
    <x v="1"/>
    <s v="CANALES DE DISTRIBUCION"/>
    <s v="NC ALIMENTACION DE EMPLEADOS NVA"/>
    <s v="TRANSACCIONES DEL DIA 02/27/2019SPYRAL - GESTION ADMINISTRATIVA"/>
    <n v="44"/>
    <n v="0"/>
    <s v="NEGOCIOS"/>
    <x v="2"/>
  </r>
  <r>
    <n v="91"/>
    <d v="2019-03-12T00:00:00"/>
    <x v="9"/>
    <x v="9"/>
    <x v="1"/>
    <s v="CANALES DE DISTRIBUCION"/>
    <s v="ALIMENTACION DE EMPLEADOS CTA NUEVA"/>
    <s v="TRANSACCIONES DEL DIA 03/12/2019SPYRAL - GESTION ADMINISTRATIVA"/>
    <n v="40"/>
    <n v="0"/>
    <s v="NEGOCIOS"/>
    <x v="2"/>
  </r>
  <r>
    <n v="91"/>
    <d v="2019-03-19T00:00:00"/>
    <x v="9"/>
    <x v="9"/>
    <x v="1"/>
    <s v="CANALES DE DISTRIBUCION"/>
    <s v="ALIMENTACION DE EMPLEADOS CTA NUEVA"/>
    <s v="TRANSACCIONES DEL DIA 03/19/2019SPYRAL - GESTION ADMINISTRATIVA"/>
    <n v="139.08000000000001"/>
    <n v="0"/>
    <s v="NEGOCIOS"/>
    <x v="2"/>
  </r>
  <r>
    <n v="91"/>
    <d v="2019-03-23T00:00:00"/>
    <x v="9"/>
    <x v="9"/>
    <x v="1"/>
    <s v="CANALES DE DISTRIBUCION"/>
    <s v="ALIMENTACION DE EMPLEADOS CTA NUEVA"/>
    <s v="TRANSACCIONES DEL DIA 03/23/2019SPYRAL - GESTION ADMINISTRATIVA"/>
    <n v="25.6"/>
    <n v="0"/>
    <s v="NEGOCIOS"/>
    <x v="2"/>
  </r>
  <r>
    <n v="91"/>
    <d v="2019-03-26T00:00:00"/>
    <x v="9"/>
    <x v="9"/>
    <x v="1"/>
    <s v="CANALES DE DISTRIBUCION"/>
    <s v="NC ALIMENTACION DE EMPLEADOS NVA"/>
    <s v="TRANSACCIONES DEL DIA 03/26/2019SPYRAL - GESTION ADMINISTRATIVA"/>
    <n v="41.19"/>
    <n v="0"/>
    <s v="NEGOCIOS"/>
    <x v="2"/>
  </r>
  <r>
    <n v="91"/>
    <d v="2019-04-01T00:00:00"/>
    <x v="10"/>
    <x v="10"/>
    <x v="1"/>
    <s v="CANALES DE DISTRIBUCION"/>
    <s v="ALIMENTACION DE EMPLEADOS CTA NUEVA"/>
    <s v="TRANSACCIONES DEL DIA 04/01/2019SPYRAL - GESTION ADMINISTRATIVA"/>
    <n v="70"/>
    <n v="0"/>
    <s v="NEGOCIOS"/>
    <x v="2"/>
  </r>
  <r>
    <n v="91"/>
    <d v="2019-04-03T00:00:00"/>
    <x v="10"/>
    <x v="10"/>
    <x v="1"/>
    <s v="CANALES DE DISTRIBUCION"/>
    <s v="NC ALIMENTACION DE EMPLEADOS NVA"/>
    <s v="TRANSACCIONES DEL DIA 04/03/2019SPYRAL - GESTION ADMINISTRATIVA"/>
    <n v="23.61"/>
    <n v="0"/>
    <s v="NEGOCIOS"/>
    <x v="2"/>
  </r>
  <r>
    <n v="91"/>
    <d v="2019-04-05T00:00:00"/>
    <x v="10"/>
    <x v="10"/>
    <x v="1"/>
    <s v="CANALES DE DISTRIBUCION"/>
    <s v="NC ALIMENTACION DE EMPLEADOS NVA"/>
    <s v="TRANSACCIONES DEL DIA 04/05/2019SPYRAL - GESTION ADMINISTRATIVA"/>
    <n v="66.59"/>
    <n v="0"/>
    <s v="NEGOCIOS"/>
    <x v="2"/>
  </r>
  <r>
    <n v="91"/>
    <d v="2019-04-11T00:00:00"/>
    <x v="10"/>
    <x v="10"/>
    <x v="1"/>
    <s v="CANALES DE DISTRIBUCION"/>
    <s v="NC ALIMENTACION DE EMPLEADOS NVA"/>
    <s v="TRANSACCIONES DEL DIA 04/11/2019SPYRAL - GESTION ADMINISTRATIVA"/>
    <n v="136.85"/>
    <n v="0"/>
    <s v="NEGOCIOS"/>
    <x v="2"/>
  </r>
  <r>
    <n v="91"/>
    <d v="2019-04-12T00:00:00"/>
    <x v="10"/>
    <x v="10"/>
    <x v="1"/>
    <s v="CANALES DE DISTRIBUCION"/>
    <s v="NC ALIMENTACION DE EMPLEADOS NVA"/>
    <s v="TRANSACCIONES DEL DIA 04/12/2019SPYRAL - GESTION ADMINISTRATIVA"/>
    <n v="46.28"/>
    <n v="0"/>
    <s v="NEGOCIOS"/>
    <x v="2"/>
  </r>
  <r>
    <n v="91"/>
    <d v="2019-04-16T00:00:00"/>
    <x v="10"/>
    <x v="10"/>
    <x v="1"/>
    <s v="CANALES DE DISTRIBUCION"/>
    <s v="ALIMENTACION DE EMPLEADOS CTA NUEVA"/>
    <s v="TRANSACCIONES DEL DIA 04/16/2019SPYRAL - GESTION ADMINISTRATIVA"/>
    <n v="522.97"/>
    <n v="0"/>
    <s v="NEGOCIOS"/>
    <x v="2"/>
  </r>
  <r>
    <n v="91"/>
    <d v="2019-05-03T00:00:00"/>
    <x v="11"/>
    <x v="11"/>
    <x v="1"/>
    <s v="CANALES DE DISTRIBUCION"/>
    <s v="NC ALIMENTACION DE EMPLEADOS NVA"/>
    <s v="TRANSACCIONES DEL DIA 05/03/2019SPYRAL - GESTION ADMINISTRATIVA"/>
    <n v="80.02"/>
    <n v="0"/>
    <s v="NEGOCIOS"/>
    <x v="2"/>
  </r>
  <r>
    <n v="91"/>
    <d v="2019-05-03T00:00:00"/>
    <x v="11"/>
    <x v="11"/>
    <x v="1"/>
    <s v="CANALES DE DISTRIBUCION"/>
    <s v="ALIMENTACION DE EMPLEADOS CTA NUEVA"/>
    <s v="TRANSACCIONES DEL DIA 05/03/2019SPYRAL - GESTION ADMINISTRATIVA"/>
    <n v="45"/>
    <n v="0"/>
    <s v="NEGOCIOS"/>
    <x v="2"/>
  </r>
  <r>
    <n v="91"/>
    <d v="2019-05-06T00:00:00"/>
    <x v="11"/>
    <x v="11"/>
    <x v="1"/>
    <s v="CANALES DE DISTRIBUCION"/>
    <s v="NC ALIMENTACION DE EMPLEADOS NVA"/>
    <s v="TRANSACCIONES DEL DIA 05/06/2019SPYRAL - GESTION ADMINISTRATIVA"/>
    <n v="21"/>
    <n v="0"/>
    <s v="NEGOCIOS"/>
    <x v="2"/>
  </r>
  <r>
    <n v="91"/>
    <d v="2019-05-09T00:00:00"/>
    <x v="11"/>
    <x v="11"/>
    <x v="1"/>
    <s v="CANALES DE DISTRIBUCION"/>
    <s v="NC ALIMENTACION DE EMPLEADOS NVA"/>
    <s v="TRANSACCIONES DEL DIA 05/09/2019SPYRAL - GESTION ADMINISTRATIVA"/>
    <n v="29.5"/>
    <n v="0"/>
    <s v="NEGOCIOS"/>
    <x v="2"/>
  </r>
  <r>
    <n v="91"/>
    <d v="2019-05-13T00:00:00"/>
    <x v="11"/>
    <x v="11"/>
    <x v="1"/>
    <s v="CANALES DE DISTRIBUCION"/>
    <s v="NC ALIMENTACION DE EMPLEADOS NVA"/>
    <s v="TRANSACCIONES DEL DIA 05/13/2019SPYRAL - GESTION ADMINISTRATIVA"/>
    <n v="64.650000000000006"/>
    <n v="0"/>
    <s v="NEGOCIOS"/>
    <x v="2"/>
  </r>
  <r>
    <n v="91"/>
    <d v="2019-05-21T00:00:00"/>
    <x v="11"/>
    <x v="11"/>
    <x v="1"/>
    <s v="CANALES DE DISTRIBUCION"/>
    <s v="NC ALIMENTACION DE EMPLEADOS NVA"/>
    <s v="TRANSACCIONES DEL DIA 05/21/2019SPYRAL - GESTION ADMINISTRATIVA"/>
    <n v="0"/>
    <n v="33.36"/>
    <s v="NEGOCIOS"/>
    <x v="2"/>
  </r>
  <r>
    <n v="91"/>
    <d v="2019-05-24T00:00:00"/>
    <x v="11"/>
    <x v="11"/>
    <x v="1"/>
    <s v="CANALES DE DISTRIBUCION"/>
    <s v="NC ALIMENTACION DE EMPLEADOS NVA"/>
    <s v="TRANSACCIONES DEL DIA 05/24/2019SPYRAL - GESTION ADMINISTRATIVA"/>
    <n v="17.5"/>
    <n v="0"/>
    <s v="NEGOCIOS"/>
    <x v="2"/>
  </r>
  <r>
    <n v="91"/>
    <d v="2019-05-27T00:00:00"/>
    <x v="11"/>
    <x v="11"/>
    <x v="1"/>
    <s v="CANALES DE DISTRIBUCION"/>
    <s v="NC ALIMENTACION DE EMPLEADOS NVA"/>
    <s v="TRANSACCIONES DEL DIA 05/27/2019SPYRAL - GESTION ADMINISTRATIVA"/>
    <n v="24"/>
    <n v="0"/>
    <s v="NEGOCIOS"/>
    <x v="2"/>
  </r>
  <r>
    <n v="91"/>
    <d v="2019-06-03T00:00:00"/>
    <x v="2"/>
    <x v="2"/>
    <x v="1"/>
    <s v="CANALES DE DISTRIBUCION"/>
    <s v="NC ALIMENTACION DE EMPLEADOS NVA"/>
    <s v="TRANSACCIONES DEL DIA 06/03/2019SPYRAL - GESTION ADMINISTRATIVA"/>
    <n v="94.5"/>
    <n v="0"/>
    <s v="NEGOCIOS"/>
    <x v="2"/>
  </r>
  <r>
    <n v="91"/>
    <d v="2019-06-17T00:00:00"/>
    <x v="2"/>
    <x v="2"/>
    <x v="1"/>
    <s v="CANALES DE DISTRIBUCION"/>
    <s v="NC ALIMENTACION DE EMPLEADOS NVA"/>
    <s v="TRANSACCIONES DEL DIA 06/17/2019SPYRAL - GESTION ADMINISTRATIVA"/>
    <n v="57.86"/>
    <n v="0"/>
    <s v="NEGOCIOS"/>
    <x v="2"/>
  </r>
  <r>
    <n v="91"/>
    <d v="2019-06-20T00:00:00"/>
    <x v="2"/>
    <x v="2"/>
    <x v="1"/>
    <s v="CANALES DE DISTRIBUCION"/>
    <s v="NC ALIMENTACION DE EMPLEADOS NVA"/>
    <s v="TRANSACCIONES DEL DIA 06/20/2019SPYRAL - GESTION ADMINISTRATIVA"/>
    <n v="105.34"/>
    <n v="0"/>
    <s v="NEGOCIOS"/>
    <x v="2"/>
  </r>
  <r>
    <n v="91"/>
    <d v="2019-06-25T00:00:00"/>
    <x v="2"/>
    <x v="2"/>
    <x v="1"/>
    <s v="CANALES DE DISTRIBUCION"/>
    <s v="NC ALIMENTACION DE EMPLEADOS NVA"/>
    <s v="TRANSACCIONES DEL DIA 06/25/2019SPYRAL - GESTION ADMINISTRATIVA"/>
    <n v="13.76"/>
    <n v="0"/>
    <s v="NEGOCIOS"/>
    <x v="2"/>
  </r>
  <r>
    <n v="91"/>
    <d v="2019-07-05T00:00:00"/>
    <x v="6"/>
    <x v="6"/>
    <x v="1"/>
    <s v="CANALES DE DISTRIBUCION"/>
    <s v="NC ALIMENTACION DE EMPLEADOS NVA"/>
    <s v="TRANSACCIONES DEL DIA 07/05/2019SPYRAL - GESTION ADMINISTRATIVA"/>
    <n v="16.75"/>
    <n v="0"/>
    <s v="NEGOCIOS"/>
    <x v="2"/>
  </r>
  <r>
    <n v="91"/>
    <d v="2019-07-12T00:00:00"/>
    <x v="6"/>
    <x v="6"/>
    <x v="1"/>
    <s v="CANALES DE DISTRIBUCION"/>
    <s v="NC ALIMENTACION DE EMPLEADOS NVA"/>
    <s v="TRANSACCIONES DEL DIA 07/12/2019SPYRAL - GESTION ADMINISTRATIVA"/>
    <n v="68"/>
    <n v="0"/>
    <s v="NEGOCIOS"/>
    <x v="2"/>
  </r>
  <r>
    <n v="91"/>
    <d v="2019-07-23T00:00:00"/>
    <x v="6"/>
    <x v="6"/>
    <x v="1"/>
    <s v="CANALES DE DISTRIBUCION"/>
    <s v="NC ALIMENTACION DE EMPLEADOS NVA"/>
    <s v="TRANSACCIONES DEL DIA 07/23/2019SPYRAL - GESTION ADMINISTRATIVA"/>
    <n v="24.16"/>
    <n v="0"/>
    <s v="NEGOCIOS"/>
    <x v="2"/>
  </r>
  <r>
    <n v="91"/>
    <d v="2019-03-27T00:00:00"/>
    <x v="9"/>
    <x v="9"/>
    <x v="1"/>
    <s v="AUTOS"/>
    <s v="ALIMENTACION DE EMPLEADOS CTA NUEVA"/>
    <s v="TRANSACCIONES DEL DIA 03/27/2019SPYRAL - GESTION ADMINISTRATIVA"/>
    <n v="10.1"/>
    <n v="0"/>
    <s v="NEGOCIOS"/>
    <x v="2"/>
  </r>
  <r>
    <n v="91"/>
    <d v="2019-03-13T00:00:00"/>
    <x v="9"/>
    <x v="9"/>
    <x v="1"/>
    <s v="CENTRO DE TARJETAS"/>
    <s v="NC ALIMENTACION DE EMPLEADOS NVA"/>
    <s v="TRANSACCIONES DEL DIA 03/13/2019SPYRAL - GESTION ADMINISTRATIVA"/>
    <n v="339.18"/>
    <n v="0"/>
    <s v="NEGOCIOS"/>
    <x v="2"/>
  </r>
  <r>
    <n v="91"/>
    <d v="2019-04-05T00:00:00"/>
    <x v="10"/>
    <x v="10"/>
    <x v="1"/>
    <s v="CENTRO DE TARJETAS"/>
    <s v="NC ALIMENTACION DE EMPLEADOS NVA"/>
    <s v="TRANSACCIONES DEL DIA 04/05/2019SPYRAL - GESTION ADMINISTRATIVA"/>
    <n v="131.61000000000001"/>
    <n v="0"/>
    <s v="NEGOCIOS"/>
    <x v="2"/>
  </r>
  <r>
    <n v="91"/>
    <d v="2019-07-23T00:00:00"/>
    <x v="6"/>
    <x v="6"/>
    <x v="1"/>
    <s v="CENTRO DE TARJETAS"/>
    <s v="NC ALIMENTACION DE EMPLEADOS NVA"/>
    <s v="TRANSACCIONES DEL DIA 07/23/2019SPYRAL - GESTION ADMINISTRATIVA"/>
    <n v="96.2"/>
    <n v="0"/>
    <s v="NEGOCIOS"/>
    <x v="2"/>
  </r>
  <r>
    <n v="91"/>
    <d v="2019-02-13T00:00:00"/>
    <x v="8"/>
    <x v="8"/>
    <x v="1"/>
    <s v="CANALES ALTERNOS"/>
    <s v="ALIMENTACION DE EMPLEADOS CTA NUEVA"/>
    <s v="TRANSACCIONES DEL DIA 02/13/2019SPYRAL - GESTION ADMINISTRATIVA"/>
    <n v="299"/>
    <n v="0"/>
    <s v="NEGOCIOS"/>
    <x v="2"/>
  </r>
  <r>
    <n v="91"/>
    <d v="2019-02-20T00:00:00"/>
    <x v="8"/>
    <x v="8"/>
    <x v="1"/>
    <s v="CANALES ALTERNOS"/>
    <s v="ALIMENTACION DE EMPLEADOS CTA NUEVA"/>
    <s v="TRANSACCIONES DEL DIA 02/20/2019SPYRAL - GESTION ADMINISTRATIVA"/>
    <n v="68.53"/>
    <n v="0"/>
    <s v="NEGOCIOS"/>
    <x v="2"/>
  </r>
  <r>
    <n v="91"/>
    <d v="2019-04-11T00:00:00"/>
    <x v="10"/>
    <x v="10"/>
    <x v="1"/>
    <s v="CANALES ALTERNOS"/>
    <s v="ALIMENTACION DE EMPLEADOS CTA NUEVA"/>
    <s v="TRANSACCIONES DEL DIA 04/11/2019SPYRAL - GESTION ADMINISTRATIVA"/>
    <n v="10"/>
    <n v="0"/>
    <s v="NEGOCIOS"/>
    <x v="2"/>
  </r>
  <r>
    <n v="91"/>
    <d v="2019-04-15T00:00:00"/>
    <x v="10"/>
    <x v="10"/>
    <x v="1"/>
    <s v="CANALES ALTERNOS"/>
    <s v="ALIMENTACION DE EMPLEADOS CTA NUEVA"/>
    <s v="TRANSACCIONES DEL DIA 04/15/2019SPYRAL - GESTION ADMINISTRATIVA"/>
    <n v="12.48"/>
    <n v="0"/>
    <s v="NEGOCIOS"/>
    <x v="2"/>
  </r>
  <r>
    <n v="91"/>
    <d v="2019-05-06T00:00:00"/>
    <x v="11"/>
    <x v="11"/>
    <x v="1"/>
    <s v="CANALES ALTERNOS"/>
    <s v="ALIMENTACION DE EMPLEADOS CTA NUEVA"/>
    <s v="TRANSACCIONES DEL DIA 05/06/2019SPYRAL - GESTION ADMINISTRATIVA"/>
    <n v="49.79"/>
    <n v="0"/>
    <s v="NEGOCIOS"/>
    <x v="2"/>
  </r>
  <r>
    <n v="91"/>
    <d v="2019-05-15T00:00:00"/>
    <x v="11"/>
    <x v="11"/>
    <x v="1"/>
    <s v="CANALES ALTERNOS"/>
    <s v="ALIMENTACION DE EMPLEADOS CTA NUEVA"/>
    <s v="TRANSACCIONES DEL DIA 05/15/2019SPYRAL - GESTION ADMINISTRATIVA"/>
    <n v="138.59"/>
    <n v="0"/>
    <s v="NEGOCIOS"/>
    <x v="2"/>
  </r>
  <r>
    <n v="91"/>
    <d v="2019-05-16T00:00:00"/>
    <x v="11"/>
    <x v="11"/>
    <x v="1"/>
    <s v="CANALES ALTERNOS"/>
    <s v="ALIMENTACION DE EMPLEADOS CTA NUEVA"/>
    <s v="TRANSACCIONES DEL DIA 05/16/2019SPYRAL - GESTION ADMINISTRATIVA"/>
    <n v="159.80000000000001"/>
    <n v="0"/>
    <s v="NEGOCIOS"/>
    <x v="2"/>
  </r>
  <r>
    <n v="91"/>
    <d v="2019-05-28T00:00:00"/>
    <x v="11"/>
    <x v="11"/>
    <x v="1"/>
    <s v="CANALES ALTERNOS"/>
    <s v="ALIMENTACION DE EMPLEADOS CTA NUEVA"/>
    <s v="TRANSACCIONES DEL DIA 05/28/2019SPYRAL - GESTION ADMINISTRATIVA"/>
    <n v="54.57"/>
    <n v="0"/>
    <s v="NEGOCIOS"/>
    <x v="2"/>
  </r>
  <r>
    <n v="91"/>
    <d v="2019-06-05T00:00:00"/>
    <x v="2"/>
    <x v="2"/>
    <x v="1"/>
    <s v="CANALES ALTERNOS"/>
    <s v="ALIMENTACION DE EMPLEADOS CTA NUEVA"/>
    <s v="TRANSACCIONES DEL DIA 06/05/2019SPYRAL - GESTION ADMINISTRATIVA"/>
    <n v="39.950000000000003"/>
    <n v="0"/>
    <s v="NEGOCIOS"/>
    <x v="2"/>
  </r>
  <r>
    <n v="91"/>
    <d v="2019-06-12T00:00:00"/>
    <x v="2"/>
    <x v="2"/>
    <x v="1"/>
    <s v="CANALES ALTERNOS"/>
    <s v="ALIMENTACION DE EMPLEADOS CTA NUEVA"/>
    <s v="TRANSACCIONES DEL DIA 06/12/2019SPYRAL - GESTION ADMINISTRATIVA"/>
    <n v="145.74"/>
    <n v="0"/>
    <s v="NEGOCIOS"/>
    <x v="2"/>
  </r>
  <r>
    <n v="91"/>
    <d v="2019-06-21T00:00:00"/>
    <x v="2"/>
    <x v="2"/>
    <x v="1"/>
    <s v="CANALES ALTERNOS"/>
    <s v="ALIMENTACION DE EMPLEADOS CTA NUEVA"/>
    <s v="TRANSACCIONES DEL DIA 06/21/2019SPYRAL - GESTION ADMINISTRATIVA"/>
    <n v="119.9"/>
    <n v="0"/>
    <s v="NEGOCIOS"/>
    <x v="2"/>
  </r>
  <r>
    <n v="91"/>
    <d v="2019-07-09T00:00:00"/>
    <x v="6"/>
    <x v="6"/>
    <x v="1"/>
    <s v="CANALES ALTERNOS"/>
    <s v="NC ALIMENTACION DE EMPLEADOS NVA"/>
    <s v="TRANSACCIONES DEL DIA 07/09/2019SPYRAL - GESTION ADMINISTRATIVA"/>
    <n v="0"/>
    <n v="119.9"/>
    <s v="NEGOCIOS"/>
    <x v="2"/>
  </r>
  <r>
    <n v="91"/>
    <d v="2019-07-11T00:00:00"/>
    <x v="6"/>
    <x v="6"/>
    <x v="1"/>
    <s v="CANALES ALTERNOS"/>
    <s v="NC ALIMENTACION DE EMPLEADOS NVA"/>
    <s v="TRANSACCIONES DEL DIA 07/11/2019SPYRAL - GESTION ADMINISTRATIVA"/>
    <n v="0"/>
    <n v="10"/>
    <s v="NEGOCIOS"/>
    <x v="2"/>
  </r>
  <r>
    <n v="91"/>
    <d v="2019-07-25T00:00:00"/>
    <x v="6"/>
    <x v="6"/>
    <x v="1"/>
    <s v="CANALES ALTERNOS"/>
    <s v="ALIMENTACION DE EMPLEADOS CTA NUEVA"/>
    <s v="TRANSACCIONES DEL DIA 07/25/2019SPYRAL - GESTION ADMINISTRATIVA"/>
    <n v="39.619999999999997"/>
    <n v="0"/>
    <s v="NEGOCIOS"/>
    <x v="2"/>
  </r>
  <r>
    <n v="91"/>
    <d v="2019-01-18T00:00:00"/>
    <x v="7"/>
    <x v="7"/>
    <x v="1"/>
    <s v="TELEMERCADEO"/>
    <s v="NC ALIMENTACION DE EMPLEADOS NVA"/>
    <s v="TRANSACCIONES DEL DIA 01/18/2019SPYRAL - GESTION ADMINISTRATIVA"/>
    <n v="325.32"/>
    <n v="0"/>
    <s v="NEGOCIOS"/>
    <x v="2"/>
  </r>
  <r>
    <n v="91"/>
    <d v="2019-01-22T00:00:00"/>
    <x v="7"/>
    <x v="7"/>
    <x v="1"/>
    <s v="TELEMERCADEO"/>
    <s v="NC ALIMENTACION DE EMPLEADOS NVA"/>
    <s v="TRANSACCIONES DEL DIA 01/22/2019SPYRAL - GESTION ADMINISTRATIVA"/>
    <n v="103.6"/>
    <n v="0"/>
    <s v="NEGOCIOS"/>
    <x v="2"/>
  </r>
  <r>
    <n v="91"/>
    <d v="2019-02-04T00:00:00"/>
    <x v="8"/>
    <x v="8"/>
    <x v="1"/>
    <s v="TELEMERCADEO"/>
    <s v="ALIMENTACION DE EMPLEADOS CTA NUEVA"/>
    <s v="TRANSACCIONES DEL DIA 02/04/2019SPYRAL - GESTION ADMINISTRATIVA"/>
    <n v="23.99"/>
    <n v="0"/>
    <s v="NEGOCIOS"/>
    <x v="2"/>
  </r>
  <r>
    <n v="91"/>
    <d v="2019-02-15T00:00:00"/>
    <x v="8"/>
    <x v="8"/>
    <x v="1"/>
    <s v="TELEMERCADEO"/>
    <s v="NC ALIMENTACION DE EMPLEADOS NVA"/>
    <s v="TRANSACCIONES DEL DIA 02/15/2019SPYRAL - GESTION ADMINISTRATIVA"/>
    <n v="62.65"/>
    <n v="0"/>
    <s v="NEGOCIOS"/>
    <x v="2"/>
  </r>
  <r>
    <n v="91"/>
    <d v="2019-02-26T00:00:00"/>
    <x v="8"/>
    <x v="8"/>
    <x v="1"/>
    <s v="TELEMERCADEO"/>
    <s v="ALIMENTACION DE EMPLEADOS CTA NUEVA"/>
    <s v="TRANSACCIONES DEL DIA 02/26/2019SPYRAL - GESTION ADMINISTRATIVA"/>
    <n v="75.5"/>
    <n v="0"/>
    <s v="NEGOCIOS"/>
    <x v="2"/>
  </r>
  <r>
    <n v="91"/>
    <d v="2019-04-11T00:00:00"/>
    <x v="10"/>
    <x v="10"/>
    <x v="1"/>
    <s v="TELEMERCADEO"/>
    <s v="NC ALIMENTACION DE EMPLEADOS NVA"/>
    <s v="TRANSACCIONES DEL DIA 04/11/2019SPYRAL - GESTION ADMINISTRATIVA"/>
    <n v="94.21"/>
    <n v="0"/>
    <s v="NEGOCIOS"/>
    <x v="2"/>
  </r>
  <r>
    <n v="91"/>
    <d v="2019-04-24T00:00:00"/>
    <x v="10"/>
    <x v="10"/>
    <x v="1"/>
    <s v="TELEMERCADEO"/>
    <s v="ALIMENTACION DE EMPLEADOS CTA NUEVA"/>
    <s v="TRANSACCIONES DEL DIA 04/24/2019SPYRAL - GESTION ADMINISTRATIVA"/>
    <n v="22.1"/>
    <n v="0"/>
    <s v="NEGOCIOS"/>
    <x v="2"/>
  </r>
  <r>
    <n v="91"/>
    <d v="2019-04-29T00:00:00"/>
    <x v="10"/>
    <x v="10"/>
    <x v="1"/>
    <s v="TELEMERCADEO"/>
    <s v="NC ALIMENTACION DE EMPLEADOS NVA"/>
    <s v="TRANSACCIONES DEL DIA 04/29/2019SPYRAL - GESTION ADMINISTRATIVA"/>
    <n v="81.349999999999994"/>
    <n v="0"/>
    <s v="NEGOCIOS"/>
    <x v="2"/>
  </r>
  <r>
    <n v="91"/>
    <d v="2019-05-07T00:00:00"/>
    <x v="11"/>
    <x v="11"/>
    <x v="1"/>
    <s v="TELEMERCADEO"/>
    <s v="ALIMENTACION DE EMPLEADOS CTA NUEVA"/>
    <s v="TRANSACCIONES DEL DIA 05/07/2019SPYRAL - GESTION ADMINISTRATIVA"/>
    <n v="159.9"/>
    <n v="0"/>
    <s v="NEGOCIOS"/>
    <x v="2"/>
  </r>
  <r>
    <n v="91"/>
    <d v="2019-05-09T00:00:00"/>
    <x v="11"/>
    <x v="11"/>
    <x v="1"/>
    <s v="TELEMERCADEO"/>
    <s v="ALIMENTACION DE EMPLEADOS CTA NUEVA"/>
    <s v="TRANSACCIONES DEL DIA 05/09/2019SPYRAL - GESTION ADMINISTRATIVA"/>
    <n v="14.5"/>
    <n v="0"/>
    <s v="NEGOCIOS"/>
    <x v="2"/>
  </r>
  <r>
    <n v="91"/>
    <d v="2019-05-10T00:00:00"/>
    <x v="11"/>
    <x v="11"/>
    <x v="1"/>
    <s v="TELEMERCADEO"/>
    <s v="NC ALIMENTACION DE EMPLEADOS NVA"/>
    <s v="TRANSACCIONES DEL DIA 05/10/2019SPYRAL - GESTION ADMINISTRATIVA"/>
    <n v="728.97"/>
    <n v="0"/>
    <s v="NEGOCIOS"/>
    <x v="2"/>
  </r>
  <r>
    <n v="91"/>
    <d v="2019-07-03T00:00:00"/>
    <x v="6"/>
    <x v="6"/>
    <x v="1"/>
    <s v="TELEMERCADEO"/>
    <s v="NC ALIMENTACION DE EMPLEADOS NVA"/>
    <s v="TRANSACCIONES DEL DIA 07/03/2019SPYRAL - GESTION ADMINISTRATIVA"/>
    <n v="264.39999999999998"/>
    <n v="0"/>
    <s v="NEGOCIOS"/>
    <x v="2"/>
  </r>
  <r>
    <n v="91"/>
    <d v="2019-07-05T00:00:00"/>
    <x v="6"/>
    <x v="6"/>
    <x v="1"/>
    <s v="TELEMERCADEO"/>
    <s v="NC ALIMENTACION DE EMPLEADOS NVA"/>
    <s v="TRANSACCIONES DEL DIA 07/05/2019SPYRAL - GESTION ADMINISTRATIVA"/>
    <n v="104.05"/>
    <n v="0"/>
    <s v="NEGOCIOS"/>
    <x v="2"/>
  </r>
  <r>
    <n v="91"/>
    <d v="2019-07-23T00:00:00"/>
    <x v="6"/>
    <x v="6"/>
    <x v="1"/>
    <s v="TELEMERCADEO"/>
    <s v="NC ALIMENTACION DE EMPLEADOS NVA"/>
    <s v="TRANSACCIONES DEL DIA 07/23/2019SPYRAL - GESTION ADMINISTRATIVA"/>
    <n v="29.56"/>
    <n v="0"/>
    <s v="NEGOCIOS"/>
    <x v="2"/>
  </r>
  <r>
    <n v="91"/>
    <d v="2019-01-08T00:00:00"/>
    <x v="7"/>
    <x v="7"/>
    <x v="1"/>
    <s v="ATM"/>
    <s v="ALIMENTACION DE EMPLEADOS CTA NUEVA"/>
    <s v="TRANSACCIONES DEL DIA 01/08/2019SPYRAL - GESTION ADMINISTRATIVA"/>
    <n v="77.97"/>
    <n v="0"/>
    <s v="NEGOCIOS"/>
    <x v="2"/>
  </r>
  <r>
    <n v="91"/>
    <d v="2019-01-30T00:00:00"/>
    <x v="7"/>
    <x v="7"/>
    <x v="1"/>
    <s v="ATM"/>
    <s v="ALIMENTACION DE EMPLEADOS CTA NUEVA"/>
    <s v="TRANSACCIONES DEL DIA 01/30/2019SPYRAL - GESTION ADMINISTRATIVA"/>
    <n v="75.48"/>
    <n v="0"/>
    <s v="NEGOCIOS"/>
    <x v="2"/>
  </r>
  <r>
    <n v="91"/>
    <d v="2019-03-29T00:00:00"/>
    <x v="9"/>
    <x v="9"/>
    <x v="1"/>
    <s v="ATM"/>
    <s v="ALIMENTACION DE EMPLEADOS CTA NUEVA"/>
    <s v="TRANSACCIONES DEL DIA 03/29/2019SPYRAL - GESTION ADMINISTRATIVA"/>
    <n v="19.45"/>
    <n v="0"/>
    <s v="NEGOCIOS"/>
    <x v="2"/>
  </r>
  <r>
    <n v="91"/>
    <d v="2019-04-16T00:00:00"/>
    <x v="10"/>
    <x v="10"/>
    <x v="1"/>
    <s v="ATM"/>
    <s v="ALIMENTACION DE EMPLEADOS CTA NUEVA"/>
    <s v="TRANSACCIONES DEL DIA 04/16/2019SPYRAL - GESTION ADMINISTRATIVA"/>
    <n v="10"/>
    <n v="0"/>
    <s v="NEGOCIOS"/>
    <x v="2"/>
  </r>
  <r>
    <n v="91"/>
    <d v="2019-05-04T00:00:00"/>
    <x v="11"/>
    <x v="11"/>
    <x v="1"/>
    <s v="ATM"/>
    <s v="ALIMENTACION DE EMPLEADOS CTA NUEVA"/>
    <s v="TRANSACCIONES DEL DIA 05/04/2019SPYRAL - GESTION ADMINISTRATIVA"/>
    <n v="10"/>
    <n v="0"/>
    <s v="NEGOCIOS"/>
    <x v="2"/>
  </r>
  <r>
    <n v="91"/>
    <d v="2019-05-15T00:00:00"/>
    <x v="11"/>
    <x v="11"/>
    <x v="1"/>
    <s v="ATM"/>
    <s v="ALIMENTACION DE EMPLEADOS CTA NUEVA"/>
    <s v="TRANSACCIONES DEL DIA 05/15/2019SPYRAL - GESTION ADMINISTRATIVA"/>
    <n v="10"/>
    <n v="0"/>
    <s v="NEGOCIOS"/>
    <x v="2"/>
  </r>
  <r>
    <n v="91"/>
    <d v="2019-05-22T00:00:00"/>
    <x v="11"/>
    <x v="11"/>
    <x v="1"/>
    <s v="ATM"/>
    <s v="ALIMENTACION DE EMPLEADOS CTA NUEVA"/>
    <s v="TRANSACCIONES DEL DIA 05/22/2019SPYRAL - GESTION ADMINISTRATIVA"/>
    <n v="59.8"/>
    <n v="0"/>
    <s v="NEGOCIOS"/>
    <x v="2"/>
  </r>
  <r>
    <n v="91"/>
    <d v="2019-07-11T00:00:00"/>
    <x v="6"/>
    <x v="6"/>
    <x v="1"/>
    <s v="ATM"/>
    <s v="NC ALIMENTACION DE EMPLEADOS NVA"/>
    <s v="TRANSACCIONES DEL DIA 07/11/2019SPYRAL - GESTION ADMINISTRATIVA"/>
    <n v="0"/>
    <n v="30"/>
    <s v="NEGOCIOS"/>
    <x v="2"/>
  </r>
  <r>
    <n v="91"/>
    <d v="2019-07-23T00:00:00"/>
    <x v="6"/>
    <x v="6"/>
    <x v="1"/>
    <s v="ATM"/>
    <s v="NC ALIMENTACION DE EMPLEADOS NVA"/>
    <s v="TRANSACCIONES DEL DIA 07/23/2019SPYRAL - GESTION ADMINISTRATIVA"/>
    <n v="66.099999999999994"/>
    <n v="0"/>
    <s v="NEGOCIOS"/>
    <x v="2"/>
  </r>
  <r>
    <n v="91"/>
    <d v="2019-03-01T00:00:00"/>
    <x v="9"/>
    <x v="9"/>
    <x v="1"/>
    <s v="ATENCION A CLIENTES"/>
    <s v="NC ALIMENTACION DE EMPLEADOS NVA"/>
    <s v="TRANSACCIONES DEL DIA 03/01/2019SPYRAL - GESTION ADMINISTRATIVA"/>
    <n v="71.97"/>
    <n v="0"/>
    <s v="NEGOCIOS"/>
    <x v="2"/>
  </r>
  <r>
    <n v="91"/>
    <d v="2019-03-12T00:00:00"/>
    <x v="9"/>
    <x v="9"/>
    <x v="1"/>
    <s v="ATENCION A CLIENTES"/>
    <s v="NC ALIMENTACION DE EMPLEADOS NVA"/>
    <s v="TRANSACCIONES DEL DIA 03/12/2019SPYRAL - GESTION ADMINISTRATIVA"/>
    <n v="158.16999999999999"/>
    <n v="0"/>
    <s v="NEGOCIOS"/>
    <x v="2"/>
  </r>
  <r>
    <n v="91"/>
    <d v="2019-03-12T00:00:00"/>
    <x v="9"/>
    <x v="9"/>
    <x v="1"/>
    <s v="ATENCION A CLIENTES"/>
    <s v="ALIMENTACION DE EMPLEADOS CTA NUEVA"/>
    <s v="TRANSACCIONES DEL DIA 03/12/2019SPYRAL - GESTION ADMINISTRATIVA"/>
    <n v="41.16"/>
    <n v="0"/>
    <s v="NEGOCIOS"/>
    <x v="2"/>
  </r>
  <r>
    <n v="91"/>
    <d v="2019-03-27T00:00:00"/>
    <x v="9"/>
    <x v="9"/>
    <x v="1"/>
    <s v="ATENCION A CLIENTES"/>
    <s v="ALIMENTACION DE EMPLEADOS CTA NUEVA"/>
    <s v="TRANSACCIONES DEL DIA 03/27/2019SPYRAL - GESTION ADMINISTRATIVA"/>
    <n v="15"/>
    <n v="0"/>
    <s v="NEGOCIOS"/>
    <x v="2"/>
  </r>
  <r>
    <n v="91"/>
    <d v="2019-04-22T00:00:00"/>
    <x v="10"/>
    <x v="10"/>
    <x v="1"/>
    <s v="ATENCION A CLIENTES"/>
    <s v="ALIMENTACION DE EMPLEADOS CTA NUEVA"/>
    <s v="TRANSACCIONES DEL DIA 04/22/2019SPYRAL - GESTION ADMINISTRATIVA"/>
    <n v="129.9"/>
    <n v="0"/>
    <s v="NEGOCIOS"/>
    <x v="2"/>
  </r>
  <r>
    <n v="91"/>
    <d v="2019-04-25T00:00:00"/>
    <x v="10"/>
    <x v="10"/>
    <x v="1"/>
    <s v="ATENCION A CLIENTES"/>
    <s v="ALIMENTACION DE EMPLEADOS CTA NUEVA"/>
    <s v="TRANSACCIONES DEL DIA 04/25/2019SPYRAL - GESTION ADMINISTRATIVA"/>
    <n v="129.9"/>
    <n v="0"/>
    <s v="NEGOCIOS"/>
    <x v="2"/>
  </r>
  <r>
    <n v="91"/>
    <d v="2019-05-07T00:00:00"/>
    <x v="11"/>
    <x v="11"/>
    <x v="1"/>
    <s v="ATENCION A CLIENTES"/>
    <s v="NC ALIMENTACION DE EMPLEADOS NVA"/>
    <s v="TRANSACCIONES DEL DIA 05/07/2019SPYRAL - GESTION ADMINISTRATIVA"/>
    <n v="142.87"/>
    <n v="0"/>
    <s v="NEGOCIOS"/>
    <x v="2"/>
  </r>
  <r>
    <n v="91"/>
    <d v="2019-05-08T00:00:00"/>
    <x v="11"/>
    <x v="11"/>
    <x v="1"/>
    <s v="ATENCION A CLIENTES"/>
    <s v="ALIMENTACION DE EMPLEADOS CTA NUEVA"/>
    <s v="TRANSACCIONES DEL DIA 05/08/2019SPYRAL - GESTION ADMINISTRATIVA"/>
    <n v="12.64"/>
    <n v="0"/>
    <s v="NEGOCIOS"/>
    <x v="2"/>
  </r>
  <r>
    <n v="91"/>
    <d v="2019-05-08T00:00:00"/>
    <x v="11"/>
    <x v="11"/>
    <x v="1"/>
    <s v="ATENCION A CLIENTES"/>
    <s v="NC ALIMENTACION DE EMPLEADOS NVA"/>
    <s v="TRANSACCIONES DEL DIA 05/08/2019SPYRAL - GESTION ADMINISTRATIVA"/>
    <n v="0"/>
    <n v="129.9"/>
    <s v="NEGOCIOS"/>
    <x v="2"/>
  </r>
  <r>
    <n v="91"/>
    <d v="2019-06-01T00:00:00"/>
    <x v="2"/>
    <x v="2"/>
    <x v="1"/>
    <s v="ATENCION A CLIENTES"/>
    <s v="ALIMENTACION DE EMPLEADOS CTA NUEVA"/>
    <s v="TRANSACCIONES DEL DIA 06/01/2019SPYRAL - GESTION ADMINISTRATIVA"/>
    <n v="80.489999999999995"/>
    <n v="0"/>
    <s v="NEGOCIOS"/>
    <x v="2"/>
  </r>
  <r>
    <n v="91"/>
    <d v="2019-06-03T00:00:00"/>
    <x v="2"/>
    <x v="2"/>
    <x v="1"/>
    <s v="ATENCION A CLIENTES"/>
    <s v="NC ALIMENTACION DE EMPLEADOS NVA"/>
    <s v="TRANSACCIONES DEL DIA 06/03/2019SPYRAL - GESTION ADMINISTRATIVA"/>
    <n v="38.159999999999997"/>
    <n v="0"/>
    <s v="NEGOCIOS"/>
    <x v="2"/>
  </r>
  <r>
    <n v="91"/>
    <d v="2019-06-27T00:00:00"/>
    <x v="2"/>
    <x v="2"/>
    <x v="1"/>
    <s v="ATENCION A CLIENTES"/>
    <s v="ALIMENTACION DE EMPLEADOS CTA NUEVA"/>
    <s v="TRANSACCIONES DEL DIA 06/27/2019SPYRAL - GESTION ADMINISTRATIVA"/>
    <n v="18.690000000000001"/>
    <n v="0"/>
    <s v="NEGOCIOS"/>
    <x v="2"/>
  </r>
  <r>
    <n v="91"/>
    <d v="2019-07-17T00:00:00"/>
    <x v="6"/>
    <x v="6"/>
    <x v="1"/>
    <s v="ATENCION A CLIENTES"/>
    <s v="ALIMENTACION DE EMPLEADOS CTA NUEVA"/>
    <s v="TRANSACCIONES DEL DIA 07/17/2019SPYRAL - GESTION ADMINISTRATIVA"/>
    <n v="153.85"/>
    <n v="0"/>
    <s v="NEGOCIOS"/>
    <x v="2"/>
  </r>
  <r>
    <n v="91"/>
    <d v="2019-01-02T00:00:00"/>
    <x v="7"/>
    <x v="7"/>
    <x v="1"/>
    <s v="DESARROLLO DE PRODUCTOS"/>
    <s v="ALIMENTACION DE EMPLEADOS CTA NUEVA"/>
    <s v="TRANSACCIONES DEL DIA 01/02/2019SPYRAL - GESTION ADMINISTRATIVA"/>
    <n v="28.5"/>
    <n v="0"/>
    <s v="NEGOCIOS"/>
    <x v="2"/>
  </r>
  <r>
    <n v="91"/>
    <d v="2019-02-25T00:00:00"/>
    <x v="8"/>
    <x v="8"/>
    <x v="1"/>
    <s v="DESARROLLO DE PRODUCTOS"/>
    <s v="ALIMENTACION DE EMPLEADOS CTA NUEVA"/>
    <s v="TRANSACCIONES DEL DIA 02/25/2019SPYRAL - GESTION ADMINISTRATIVA"/>
    <n v="24"/>
    <n v="0"/>
    <s v="NEGOCIOS"/>
    <x v="2"/>
  </r>
  <r>
    <n v="91"/>
    <d v="2019-05-28T00:00:00"/>
    <x v="11"/>
    <x v="11"/>
    <x v="1"/>
    <s v="DESARROLLO DE PRODUCTOS"/>
    <s v="ALIMENTACION DE EMPLEADOS CTA NUEVA"/>
    <s v="TRANSACCIONES DEL DIA 05/28/2019SPYRAL - GESTION ADMINISTRATIVA"/>
    <n v="117.45"/>
    <n v="0"/>
    <s v="NEGOCIOS"/>
    <x v="2"/>
  </r>
  <r>
    <n v="91"/>
    <d v="2019-02-22T00:00:00"/>
    <x v="8"/>
    <x v="8"/>
    <x v="1"/>
    <s v="VENTAS CONSUMO"/>
    <s v="NC ALIMENTACION DE EMPLEADOS NVA"/>
    <s v="TRANSACCIONES DEL DIA 02/22/2019SPYRAL - GESTION ADMINISTRATIVA"/>
    <n v="84.12"/>
    <n v="0"/>
    <s v="NEGOCIOS"/>
    <x v="2"/>
  </r>
  <r>
    <n v="91"/>
    <d v="2019-04-03T00:00:00"/>
    <x v="10"/>
    <x v="10"/>
    <x v="1"/>
    <s v="VENTAS CONSUMO"/>
    <s v="NC ALIMENTACION DE EMPLEADOS NVA"/>
    <s v="TRANSACCIONES DEL DIA 04/03/2019SPYRAL - GESTION ADMINISTRATIVA"/>
    <n v="297.3"/>
    <n v="0"/>
    <s v="NEGOCIOS"/>
    <x v="2"/>
  </r>
  <r>
    <n v="91"/>
    <d v="2019-05-21T00:00:00"/>
    <x v="11"/>
    <x v="11"/>
    <x v="1"/>
    <s v="VENTAS CONSUMO"/>
    <s v="NC ALIMENTACION DE EMPLEADOS NVA"/>
    <s v="TRANSACCIONES DEL DIA 05/21/2019SPYRAL - GESTION ADMINISTRATIVA"/>
    <n v="64.86"/>
    <n v="0"/>
    <s v="NEGOCIOS"/>
    <x v="2"/>
  </r>
  <r>
    <n v="91"/>
    <d v="2019-06-17T00:00:00"/>
    <x v="2"/>
    <x v="2"/>
    <x v="1"/>
    <s v="VENTAS CONSUMO"/>
    <s v="NC ALIMENTACION DE EMPLEADOS NVA"/>
    <s v="TRANSACCIONES DEL DIA 06/17/2019SPYRAL - GESTION ADMINISTRATIVA"/>
    <n v="173.06"/>
    <n v="0"/>
    <s v="NEGOCIOS"/>
    <x v="2"/>
  </r>
  <r>
    <n v="91"/>
    <d v="2019-07-05T00:00:00"/>
    <x v="6"/>
    <x v="6"/>
    <x v="1"/>
    <s v="VENTAS CONSUMO"/>
    <s v="NC ALIMENTACION DE EMPLEADOS NVA"/>
    <s v="TRANSACCIONES DEL DIA 07/05/2019SPYRAL - GESTION ADMINISTRATIVA"/>
    <n v="22.86"/>
    <n v="0"/>
    <s v="NEGOCIOS"/>
    <x v="2"/>
  </r>
  <r>
    <n v="91"/>
    <d v="2019-07-11T00:00:00"/>
    <x v="6"/>
    <x v="6"/>
    <x v="1"/>
    <s v="VENTAS CONSUMO"/>
    <s v="NC ALIMENTACION DE EMPLEADOS NVA"/>
    <s v="TRANSACCIONES DEL DIA 07/11/2019SPYRAL - GESTION ADMINISTRATIVA"/>
    <n v="0"/>
    <n v="20.25"/>
    <s v="NEGOCIOS"/>
    <x v="2"/>
  </r>
  <r>
    <n v="91"/>
    <d v="2019-01-15T00:00:00"/>
    <x v="7"/>
    <x v="7"/>
    <x v="1"/>
    <s v="FUERZAS DE VENTAS PANAMA"/>
    <s v="ALIMENTACION DE EMPLEADOS CTA NUEVA"/>
    <s v="TRANSACCIONES DEL DIA 01/15/2019SPYRAL - GESTION ADMINISTRATIVA"/>
    <n v="20"/>
    <n v="0"/>
    <s v="NEGOCIOS"/>
    <x v="2"/>
  </r>
  <r>
    <n v="91"/>
    <d v="2019-02-08T00:00:00"/>
    <x v="8"/>
    <x v="8"/>
    <x v="1"/>
    <s v="FUERZAS DE VENTAS PANAMA"/>
    <s v="ALIMENTACION DE EMPLEADOS CTA NUEVA"/>
    <s v="TRANSACCIONES DEL DIA 02/08/2019SPYRAL - GESTION ADMINISTRATIVA"/>
    <n v="10"/>
    <n v="0"/>
    <s v="NEGOCIOS"/>
    <x v="2"/>
  </r>
  <r>
    <n v="91"/>
    <d v="2019-02-22T00:00:00"/>
    <x v="8"/>
    <x v="8"/>
    <x v="1"/>
    <s v="FUERZAS DE VENTAS PANAMA"/>
    <s v="NC ALIMENTACION DE EMPLEADOS NVA"/>
    <s v="TRANSACCIONES DEL DIA 02/22/2019SPYRAL - GESTION ADMINISTRATIVA"/>
    <n v="27.5"/>
    <n v="0"/>
    <s v="NEGOCIOS"/>
    <x v="2"/>
  </r>
  <r>
    <n v="91"/>
    <d v="2019-03-21T00:00:00"/>
    <x v="9"/>
    <x v="9"/>
    <x v="1"/>
    <s v="FUERZAS DE VENTAS PANAMA"/>
    <s v="ALIMENTACION DE EMPLEADOS CTA NUEVA"/>
    <s v="TRANSACCIONES DEL DIA 03/21/2019SPYRAL - GESTION ADMINISTRATIVA"/>
    <n v="39.96"/>
    <n v="0"/>
    <s v="NEGOCIOS"/>
    <x v="2"/>
  </r>
  <r>
    <n v="91"/>
    <d v="2019-04-09T00:00:00"/>
    <x v="10"/>
    <x v="10"/>
    <x v="1"/>
    <s v="FUERZAS DE VENTAS PANAMA"/>
    <s v="ALIMENTACION DE EMPLEADOS CTA NUEVA"/>
    <s v="TRANSACCIONES DEL DIA 04/09/2019SPYRAL - GESTION ADMINISTRATIVA"/>
    <n v="16"/>
    <n v="0"/>
    <s v="NEGOCIOS"/>
    <x v="2"/>
  </r>
  <r>
    <n v="91"/>
    <d v="2019-04-10T00:00:00"/>
    <x v="10"/>
    <x v="10"/>
    <x v="1"/>
    <s v="FUERZAS DE VENTAS PANAMA"/>
    <s v="ALIMENTACION DE EMPLEADOS CTA NUEVA"/>
    <s v="TRANSACCIONES DEL DIA 04/10/2019SPYRAL - GESTION ADMINISTRATIVA"/>
    <n v="45.13"/>
    <n v="0"/>
    <s v="NEGOCIOS"/>
    <x v="2"/>
  </r>
  <r>
    <n v="91"/>
    <d v="2019-04-22T00:00:00"/>
    <x v="10"/>
    <x v="10"/>
    <x v="1"/>
    <s v="FUERZAS DE VENTAS PANAMA"/>
    <s v="ALIMENTACION DE EMPLEADOS CTA NUEVA"/>
    <s v="TRANSACCIONES DEL DIA 04/22/2019SPYRAL - GESTION ADMINISTRATIVA"/>
    <n v="20"/>
    <n v="0"/>
    <s v="NEGOCIOS"/>
    <x v="2"/>
  </r>
  <r>
    <n v="91"/>
    <d v="2019-07-18T00:00:00"/>
    <x v="6"/>
    <x v="6"/>
    <x v="1"/>
    <s v="FUERZAS DE VENTAS PANAMA"/>
    <s v="ALIMENTACION DE EMPLEADOS CTA NUEVA"/>
    <s v="TRANSACCIONES DEL DIA 07/18/2019SPYRAL - GESTION ADMINISTRATIVA"/>
    <n v="49.97"/>
    <n v="0"/>
    <s v="NEGOCIOS"/>
    <x v="2"/>
  </r>
  <r>
    <n v="91"/>
    <d v="2019-05-03T00:00:00"/>
    <x v="11"/>
    <x v="11"/>
    <x v="1"/>
    <s v="SEGMENTO DE NEGOCIOS"/>
    <s v="NC ALIMENTACION DE EMPLEADOS NVA"/>
    <s v="TRANSACCIONES DEL DIA 05/03/2019SPYRAL - GESTION ADMINISTRATIVA"/>
    <n v="51.51"/>
    <n v="0"/>
    <s v="NEGOCIOS"/>
    <x v="2"/>
  </r>
  <r>
    <n v="91"/>
    <d v="2019-07-23T00:00:00"/>
    <x v="6"/>
    <x v="6"/>
    <x v="1"/>
    <s v="SEGMENTO DE NEGOCIOS"/>
    <s v="NC ALIMENTACION DE EMPLEADOS NVA"/>
    <s v="TRANSACCIONES DEL DIA 07/23/2019SPYRAL - GESTION ADMINISTRATIVA"/>
    <n v="98.08"/>
    <n v="0"/>
    <s v="NEGOCIOS"/>
    <x v="2"/>
  </r>
  <r>
    <n v="91"/>
    <d v="2019-01-29T00:00:00"/>
    <x v="7"/>
    <x v="7"/>
    <x v="1"/>
    <s v="BANCA PRIVADA"/>
    <s v="ALIMENTACION DE EMPLEADOS CTA NUEVA"/>
    <s v="TRANSACCIONES DEL DIA 01/29/2019SPYRAL - GESTION ADMINISTRATIVA"/>
    <n v="34.24"/>
    <n v="0"/>
    <s v="NEGOCIOS"/>
    <x v="2"/>
  </r>
  <r>
    <n v="91"/>
    <d v="2019-03-01T00:00:00"/>
    <x v="9"/>
    <x v="9"/>
    <x v="1"/>
    <s v="BANCA PRIVADA"/>
    <s v="NC ALIMENTACION DE EMPLEADOS NVA"/>
    <s v="TRANSACCIONES DEL DIA 03/01/2019SPYRAL - GESTION ADMINISTRATIVA"/>
    <n v="38.96"/>
    <n v="0"/>
    <s v="NEGOCIOS"/>
    <x v="2"/>
  </r>
  <r>
    <n v="91"/>
    <d v="2019-04-23T00:00:00"/>
    <x v="10"/>
    <x v="10"/>
    <x v="1"/>
    <s v="BANCA PRIVADA"/>
    <s v="NC ALIMENTACION DE EMPLEADOS NVA"/>
    <s v="TRANSACCIONES DEL DIA 04/23/2019SPYRAL - GESTION ADMINISTRATIVA"/>
    <n v="73.75"/>
    <n v="0"/>
    <s v="NEGOCIOS"/>
    <x v="2"/>
  </r>
  <r>
    <n v="91"/>
    <d v="2019-05-07T00:00:00"/>
    <x v="11"/>
    <x v="11"/>
    <x v="1"/>
    <s v="BANCA PRIVADA"/>
    <s v="NC ALIMENTACION DE EMPLEADOS NVA"/>
    <s v="TRANSACCIONES DEL DIA 05/07/2019SPYRAL - GESTION ADMINISTRATIVA"/>
    <n v="5.16"/>
    <n v="0"/>
    <s v="NEGOCIOS"/>
    <x v="2"/>
  </r>
  <r>
    <n v="91"/>
    <d v="2019-05-10T00:00:00"/>
    <x v="11"/>
    <x v="11"/>
    <x v="1"/>
    <s v="BANCA PRIVADA"/>
    <s v="NC ALIMENTACION DE EMPLEADOS NVA"/>
    <s v="TRANSACCIONES DEL DIA 05/10/2019SPYRAL - GESTION ADMINISTRATIVA"/>
    <n v="91.6"/>
    <n v="0"/>
    <s v="NEGOCIOS"/>
    <x v="2"/>
  </r>
  <r>
    <n v="91"/>
    <d v="2019-06-03T00:00:00"/>
    <x v="2"/>
    <x v="2"/>
    <x v="1"/>
    <s v="BANCA PRIVADA"/>
    <s v="NC ALIMENTACION DE EMPLEADOS NVA"/>
    <s v="TRANSACCIONES DEL DIA 06/03/2019SPYRAL - GESTION ADMINISTRATIVA"/>
    <n v="65.12"/>
    <n v="0"/>
    <s v="NEGOCIOS"/>
    <x v="2"/>
  </r>
  <r>
    <n v="91"/>
    <d v="2019-06-26T00:00:00"/>
    <x v="2"/>
    <x v="2"/>
    <x v="1"/>
    <s v="BANCA PRIVADA"/>
    <s v="NC ALIMENTACION DE EMPLEADOS NVA"/>
    <s v="TRANSACCIONES DEL DIA 06/26/2019SPYRAL - GESTION ADMINISTRATIVA"/>
    <n v="137.63"/>
    <n v="0"/>
    <s v="NEGOCIOS"/>
    <x v="2"/>
  </r>
  <r>
    <n v="91"/>
    <d v="2019-07-09T00:00:00"/>
    <x v="6"/>
    <x v="6"/>
    <x v="1"/>
    <s v="BANCA PRIVADA"/>
    <s v="NC ALIMENTACION DE EMPLEADOS NVA"/>
    <s v="TRANSACCIONES DEL DIA 07/09/2019SPYRAL - GESTION ADMINISTRATIVA"/>
    <n v="0"/>
    <n v="21.98"/>
    <s v="NEGOCIOS"/>
    <x v="2"/>
  </r>
  <r>
    <n v="91"/>
    <d v="2019-01-22T00:00:00"/>
    <x v="7"/>
    <x v="7"/>
    <x v="1"/>
    <s v="BANCA COMERCIAL"/>
    <s v="NC ALIMENTACION DE EMPLEADOS NVA"/>
    <s v="TRANSACCIONES DEL DIA 01/22/2019SPYRAL - GESTION ADMINISTRATIVA"/>
    <n v="45.75"/>
    <n v="0"/>
    <s v="NEGOCIOS"/>
    <x v="2"/>
  </r>
  <r>
    <n v="91"/>
    <d v="2019-02-13T00:00:00"/>
    <x v="8"/>
    <x v="8"/>
    <x v="1"/>
    <s v="BANCA COMERCIAL"/>
    <s v="NC ALIMENTACION DE EMPLEADOS NVA"/>
    <s v="TRANSACCIONES DEL DIA 02/13/2019SPYRAL - GESTION ADMINISTRATIVA"/>
    <n v="158.47999999999999"/>
    <n v="0"/>
    <s v="NEGOCIOS"/>
    <x v="2"/>
  </r>
  <r>
    <n v="91"/>
    <d v="2019-02-19T00:00:00"/>
    <x v="8"/>
    <x v="8"/>
    <x v="1"/>
    <s v="BANCA COMERCIAL"/>
    <s v="NC ALIMENTACION DE EMPLEADOS NVA"/>
    <s v="TRANSACCIONES DEL DIA 02/19/2019SPYRAL - GESTION ADMINISTRATIVA"/>
    <n v="20.75"/>
    <n v="0"/>
    <s v="NEGOCIOS"/>
    <x v="2"/>
  </r>
  <r>
    <n v="91"/>
    <d v="2019-03-12T00:00:00"/>
    <x v="9"/>
    <x v="9"/>
    <x v="1"/>
    <s v="BANCA COMERCIAL"/>
    <s v="ALIMENTACION DE EMPLEADOS CTA NUEVA"/>
    <s v="TRANSACCIONES DEL DIA 03/12/2019SPYRAL - GESTION ADMINISTRATIVA"/>
    <n v="121.95"/>
    <n v="0"/>
    <s v="NEGOCIOS"/>
    <x v="2"/>
  </r>
  <r>
    <n v="91"/>
    <d v="2019-05-03T00:00:00"/>
    <x v="11"/>
    <x v="11"/>
    <x v="1"/>
    <s v="BANCA COMERCIAL"/>
    <s v="ALIMENTACION DE EMPLEADOS CTA NUEVA"/>
    <s v="TRANSACCIONES DEL DIA 05/03/2019SPYRAL - GESTION ADMINISTRATIVA"/>
    <n v="62.75"/>
    <n v="0"/>
    <s v="NEGOCIOS"/>
    <x v="2"/>
  </r>
  <r>
    <n v="91"/>
    <d v="2019-05-21T00:00:00"/>
    <x v="11"/>
    <x v="11"/>
    <x v="1"/>
    <s v="BANCA COMERCIAL"/>
    <s v="NC ALIMENTACION DE EMPLEADOS NVA"/>
    <s v="TRANSACCIONES DEL DIA 05/21/2019SPYRAL - GESTION ADMINISTRATIVA"/>
    <n v="21.58"/>
    <n v="0"/>
    <s v="NEGOCIOS"/>
    <x v="2"/>
  </r>
  <r>
    <n v="91"/>
    <d v="2019-06-10T00:00:00"/>
    <x v="2"/>
    <x v="2"/>
    <x v="1"/>
    <s v="BANCA COMERCIAL"/>
    <s v="NC ALIMENTACION DE EMPLEADOS NVA"/>
    <s v="TRANSACCIONES DEL DIA 06/10/2019SPYRAL - GESTION ADMINISTRATIVA"/>
    <n v="103"/>
    <n v="0"/>
    <s v="NEGOCIOS"/>
    <x v="2"/>
  </r>
  <r>
    <n v="91"/>
    <d v="2019-06-17T00:00:00"/>
    <x v="2"/>
    <x v="2"/>
    <x v="1"/>
    <s v="BANCA COMERCIAL"/>
    <s v="NC ALIMENTACION DE EMPLEADOS NVA"/>
    <s v="TRANSACCIONES DEL DIA 06/17/2019SPYRAL - GESTION ADMINISTRATIVA"/>
    <n v="153.63999999999999"/>
    <n v="0"/>
    <s v="NEGOCIOS"/>
    <x v="2"/>
  </r>
  <r>
    <n v="91"/>
    <d v="2019-01-03T00:00:00"/>
    <x v="7"/>
    <x v="7"/>
    <x v="1"/>
    <s v="BANCA COMERCIAL INTERIOR"/>
    <s v="NC ALIMENTACION DE EMPLEADOS NVA"/>
    <s v="TRANSACCIONES DEL DIA 01/03/2019SPYRAL - GESTION ADMINISTRATIVA"/>
    <n v="113.39"/>
    <n v="0"/>
    <s v="NEGOCIOS"/>
    <x v="2"/>
  </r>
  <r>
    <n v="91"/>
    <d v="2019-01-22T00:00:00"/>
    <x v="7"/>
    <x v="7"/>
    <x v="1"/>
    <s v="BANCA COMERCIAL INTERIOR"/>
    <s v="NC ALIMENTACION DE EMPLEADOS NVA"/>
    <s v="TRANSACCIONES DEL DIA 01/22/2019SPYRAL - GESTION ADMINISTRATIVA"/>
    <n v="50.36"/>
    <n v="0"/>
    <s v="NEGOCIOS"/>
    <x v="2"/>
  </r>
  <r>
    <n v="91"/>
    <d v="2019-02-13T00:00:00"/>
    <x v="8"/>
    <x v="8"/>
    <x v="1"/>
    <s v="BANCA COMERCIAL INTERIOR"/>
    <s v="NC ALIMENTACION DE EMPLEADOS NVA"/>
    <s v="TRANSACCIONES DEL DIA 02/13/2019SPYRAL - GESTION ADMINISTRATIVA"/>
    <n v="144.99"/>
    <n v="0"/>
    <s v="NEGOCIOS"/>
    <x v="2"/>
  </r>
  <r>
    <n v="91"/>
    <d v="2019-02-15T00:00:00"/>
    <x v="8"/>
    <x v="8"/>
    <x v="1"/>
    <s v="BANCA COMERCIAL INTERIOR"/>
    <s v="NC ALIMENTACION DE EMPLEADOS NVA"/>
    <s v="TRANSACCIONES DEL DIA 02/15/2019SPYRAL - GESTION ADMINISTRATIVA"/>
    <n v="16.260000000000002"/>
    <n v="0"/>
    <s v="NEGOCIOS"/>
    <x v="2"/>
  </r>
  <r>
    <n v="91"/>
    <d v="2019-02-22T00:00:00"/>
    <x v="8"/>
    <x v="8"/>
    <x v="1"/>
    <s v="BANCA COMERCIAL INTERIOR"/>
    <s v="NC ALIMENTACION DE EMPLEADOS NVA"/>
    <s v="TRANSACCIONES DEL DIA 02/22/2019SPYRAL - GESTION ADMINISTRATIVA"/>
    <n v="171.21"/>
    <n v="0"/>
    <s v="NEGOCIOS"/>
    <x v="2"/>
  </r>
  <r>
    <n v="91"/>
    <d v="2019-03-07T00:00:00"/>
    <x v="9"/>
    <x v="9"/>
    <x v="1"/>
    <s v="BANCA COMERCIAL INTERIOR"/>
    <s v="NC ALIMENTACION DE EMPLEADOS NVA"/>
    <s v="TRANSACCIONES DEL DIA 03/07/2019SPYRAL - GESTION ADMINISTRATIVA"/>
    <n v="57.09"/>
    <n v="0"/>
    <s v="NEGOCIOS"/>
    <x v="2"/>
  </r>
  <r>
    <n v="91"/>
    <d v="2019-04-11T00:00:00"/>
    <x v="10"/>
    <x v="10"/>
    <x v="1"/>
    <s v="BANCA COMERCIAL INTERIOR"/>
    <s v="NC ALIMENTACION DE EMPLEADOS NVA"/>
    <s v="TRANSACCIONES DEL DIA 04/11/2019SPYRAL - GESTION ADMINISTRATIVA"/>
    <n v="52.95"/>
    <n v="0"/>
    <s v="NEGOCIOS"/>
    <x v="2"/>
  </r>
  <r>
    <n v="91"/>
    <d v="2019-04-12T00:00:00"/>
    <x v="10"/>
    <x v="10"/>
    <x v="1"/>
    <s v="BANCA COMERCIAL INTERIOR"/>
    <s v="NC ALIMENTACION DE EMPLEADOS NVA"/>
    <s v="TRANSACCIONES DEL DIA 04/12/2019SPYRAL - GESTION ADMINISTRATIVA"/>
    <n v="8.5"/>
    <n v="0"/>
    <s v="NEGOCIOS"/>
    <x v="2"/>
  </r>
  <r>
    <n v="91"/>
    <d v="2019-07-11T00:00:00"/>
    <x v="6"/>
    <x v="6"/>
    <x v="1"/>
    <s v="BANCA COMERCIAL INTERIOR"/>
    <s v="NC ALIMENTACION DE EMPLEADOS NVA"/>
    <s v="TRANSACCIONES DEL DIA 07/11/2019SPYRAL - GESTION ADMINISTRATIVA"/>
    <n v="0"/>
    <n v="68.680000000000007"/>
    <s v="NEGOCIOS"/>
    <x v="2"/>
  </r>
  <r>
    <n v="91"/>
    <d v="2019-07-12T00:00:00"/>
    <x v="6"/>
    <x v="6"/>
    <x v="1"/>
    <s v="BANCA COMERCIAL INTERIOR"/>
    <s v="NC ALIMENTACION DE EMPLEADOS NVA"/>
    <s v="TRANSACCIONES DEL DIA 07/12/2019SPYRAL - GESTION ADMINISTRATIVA"/>
    <n v="49.5"/>
    <n v="0"/>
    <s v="NEGOCIOS"/>
    <x v="2"/>
  </r>
  <r>
    <n v="91"/>
    <d v="2019-06-14T00:00:00"/>
    <x v="2"/>
    <x v="2"/>
    <x v="1"/>
    <s v="BANCA COMERCIAL CENTRO"/>
    <s v="ALIMENTACION DE EMPLEADOS CTA NUEVA"/>
    <s v="TRANSACCIONES DEL DIA 06/14/2019SPYRAL - GESTION ADMINISTRATIVA"/>
    <n v="22.3"/>
    <n v="0"/>
    <s v="NEGOCIOS"/>
    <x v="2"/>
  </r>
  <r>
    <n v="91"/>
    <d v="2019-03-19T00:00:00"/>
    <x v="9"/>
    <x v="9"/>
    <x v="1"/>
    <s v="BANCA COMERCIAL PERIFERIA"/>
    <s v="NC ALIMENTACION DE EMPLEADOS NVA"/>
    <s v="TRANSACCIONES DEL DIA 03/19/2019SPYRAL - GESTION ADMINISTRATIVA"/>
    <n v="87.63"/>
    <n v="0"/>
    <s v="NEGOCIOS"/>
    <x v="2"/>
  </r>
  <r>
    <n v="91"/>
    <d v="2019-03-19T00:00:00"/>
    <x v="9"/>
    <x v="9"/>
    <x v="1"/>
    <s v="BANCA COMERCIAL PERIFERIA"/>
    <s v="ALIMENTACION DE EMPLEADOS CTA NUEVA"/>
    <s v="TRANSACCIONES DEL DIA 03/19/2019SPYRAL - GESTION ADMINISTRATIVA"/>
    <n v="100"/>
    <n v="0"/>
    <s v="NEGOCIOS"/>
    <x v="2"/>
  </r>
  <r>
    <n v="91"/>
    <d v="2019-04-03T00:00:00"/>
    <x v="10"/>
    <x v="10"/>
    <x v="1"/>
    <s v="IMAGEN CORPORATIVA"/>
    <s v="ALIMENTACION DE EMPLEADOS CTA NUEVA"/>
    <s v="TRANSACCIONES DEL DIA 04/03/2019SPYRAL - GESTION ADMINISTRATIVA"/>
    <n v="14.75"/>
    <n v="0"/>
    <s v="NEGOCIOS"/>
    <x v="2"/>
  </r>
  <r>
    <n v="95"/>
    <d v="2019-01-21T00:00:00"/>
    <x v="7"/>
    <x v="7"/>
    <x v="1"/>
    <s v="ADMINISTRACION DE SUCURSALES"/>
    <s v="ALIMENTACION DE EMPLEADOS CTA NUEVA"/>
    <s v="TRANSACCIONES DEL DIA 01/21/2019SPYRAL - GESTION ADMINISTRATIVA"/>
    <n v="16"/>
    <n v="0"/>
    <s v="BOULEVARD EL DORADO"/>
    <x v="2"/>
  </r>
  <r>
    <n v="95"/>
    <d v="2019-03-12T00:00:00"/>
    <x v="9"/>
    <x v="9"/>
    <x v="1"/>
    <s v="ADMINISTRACION DE SUCURSALES"/>
    <s v="NC ALIMENTACION DE EMPLEADOS NVA"/>
    <s v="TRANSACCIONES DEL DIA 03/12/2019SPYRAL - GESTION ADMINISTRATIVA"/>
    <n v="47.25"/>
    <n v="0"/>
    <s v="BOULEVARD EL DORADO"/>
    <x v="2"/>
  </r>
  <r>
    <n v="95"/>
    <d v="2019-05-21T00:00:00"/>
    <x v="11"/>
    <x v="11"/>
    <x v="1"/>
    <s v="ADMINISTRACION DE SUCURSALES"/>
    <s v="ALIMENTACION DE EMPLEADOS CTA NUEVA"/>
    <s v="TRANSACCIONES DEL DIA 05/21/2019SPYRAL - GESTION ADMINISTRATIVA"/>
    <n v="8"/>
    <n v="0"/>
    <s v="BOULEVARD EL DORADO"/>
    <x v="2"/>
  </r>
  <r>
    <n v="95"/>
    <d v="2019-06-10T00:00:00"/>
    <x v="2"/>
    <x v="2"/>
    <x v="1"/>
    <s v="ADMINISTRACION DE SUCURSALES"/>
    <s v="NC ALIMENTACION DE EMPLEADOS NVA"/>
    <s v="TRANSACCIONES DEL DIA 06/10/2019SPYRAL - GESTION ADMINISTRATIVA"/>
    <n v="67.5"/>
    <n v="0"/>
    <s v="BOULEVARD EL DORADO"/>
    <x v="2"/>
  </r>
  <r>
    <n v="95"/>
    <d v="2019-06-17T00:00:00"/>
    <x v="2"/>
    <x v="2"/>
    <x v="1"/>
    <s v="ADMINISTRACION DE SUCURSALES"/>
    <s v="NC ALIMENTACION DE EMPLEADOS NVA"/>
    <s v="TRANSACCIONES DEL DIA 06/17/2019SPYRAL - GESTION ADMINISTRATIVA"/>
    <n v="22.07"/>
    <n v="0"/>
    <s v="BOULEVARD EL DORADO"/>
    <x v="2"/>
  </r>
  <r>
    <n v="95"/>
    <d v="2019-01-02T00:00:00"/>
    <x v="7"/>
    <x v="7"/>
    <x v="1"/>
    <s v="CAJA"/>
    <s v="ALIMENTACION DE EMPLEADOS CTA NUEVA"/>
    <s v="TRANSACCIONES DEL DIA 01/02/2019SPYRAL - GESTION ADMINISTRATIVA"/>
    <n v="24"/>
    <n v="0"/>
    <s v="BOULEVARD EL DORADO"/>
    <x v="2"/>
  </r>
  <r>
    <n v="95"/>
    <d v="2019-01-18T00:00:00"/>
    <x v="7"/>
    <x v="7"/>
    <x v="1"/>
    <s v="CAJA"/>
    <s v="ALIMENTACION DE EMPLEADOS CTA NUEVA"/>
    <s v="TRANSACCIONES DEL DIA 01/18/2019SPYRAL - GESTION ADMINISTRATIVA"/>
    <n v="32"/>
    <n v="0"/>
    <s v="BOULEVARD EL DORADO"/>
    <x v="2"/>
  </r>
  <r>
    <n v="95"/>
    <d v="2019-02-04T00:00:00"/>
    <x v="8"/>
    <x v="8"/>
    <x v="1"/>
    <s v="CAJA"/>
    <s v="ALIMENTACION DE EMPLEADOS CTA NUEVA"/>
    <s v="TRANSACCIONES DEL DIA 02/04/2019SPYRAL - GESTION ADMINISTRATIVA"/>
    <n v="16"/>
    <n v="0"/>
    <s v="BOULEVARD EL DORADO"/>
    <x v="2"/>
  </r>
  <r>
    <n v="95"/>
    <d v="2019-02-11T00:00:00"/>
    <x v="8"/>
    <x v="8"/>
    <x v="1"/>
    <s v="CAJA"/>
    <s v="ALIMENTACION DE EMPLEADOS CTA NUEVA"/>
    <s v="TRANSACCIONES DEL DIA 02/11/2019SPYRAL - GESTION ADMINISTRATIVA"/>
    <n v="8"/>
    <n v="0"/>
    <s v="BOULEVARD EL DORADO"/>
    <x v="2"/>
  </r>
  <r>
    <n v="95"/>
    <d v="2019-03-08T00:00:00"/>
    <x v="9"/>
    <x v="9"/>
    <x v="1"/>
    <s v="CAJA"/>
    <s v="ALIMENTACION DE EMPLEADOS CTA NUEVA"/>
    <s v="TRANSACCIONES DEL DIA 03/08/2019SPYRAL - GESTION ADMINISTRATIVA"/>
    <n v="16"/>
    <n v="0"/>
    <s v="BOULEVARD EL DORADO"/>
    <x v="2"/>
  </r>
  <r>
    <n v="95"/>
    <d v="2019-03-11T00:00:00"/>
    <x v="9"/>
    <x v="9"/>
    <x v="1"/>
    <s v="CAJA"/>
    <s v="ALIMENTACION DE EMPLEADOS CTA NUEVA"/>
    <s v="TRANSACCIONES DEL DIA 03/11/2019SPYRAL - GESTION ADMINISTRATIVA"/>
    <n v="56"/>
    <n v="0"/>
    <s v="BOULEVARD EL DORADO"/>
    <x v="2"/>
  </r>
  <r>
    <n v="95"/>
    <d v="2019-03-18T00:00:00"/>
    <x v="9"/>
    <x v="9"/>
    <x v="1"/>
    <s v="CAJA"/>
    <s v="ALIMENTACION DE EMPLEADOS CTA NUEVA"/>
    <s v="TRANSACCIONES DEL DIA 03/18/2019SPYRAL - GESTION ADMINISTRATIVA"/>
    <n v="16"/>
    <n v="0"/>
    <s v="BOULEVARD EL DORADO"/>
    <x v="2"/>
  </r>
  <r>
    <n v="95"/>
    <d v="2019-04-01T00:00:00"/>
    <x v="10"/>
    <x v="10"/>
    <x v="1"/>
    <s v="CAJA"/>
    <s v="ALIMENTACION DE EMPLEADOS CTA NUEVA"/>
    <s v="TRANSACCIONES DEL DIA 04/01/2019SPYRAL - GESTION ADMINISTRATIVA"/>
    <n v="24"/>
    <n v="0"/>
    <s v="BOULEVARD EL DORADO"/>
    <x v="2"/>
  </r>
  <r>
    <n v="95"/>
    <d v="2019-04-05T00:00:00"/>
    <x v="10"/>
    <x v="10"/>
    <x v="1"/>
    <s v="CAJA"/>
    <s v="ALIMENTACION DE EMPLEADOS CTA NUEVA"/>
    <s v="TRANSACCIONES DEL DIA 04/05/2019SPYRAL - GESTION ADMINISTRATIVA"/>
    <n v="24"/>
    <n v="0"/>
    <s v="BOULEVARD EL DORADO"/>
    <x v="2"/>
  </r>
  <r>
    <n v="95"/>
    <d v="2019-04-06T00:00:00"/>
    <x v="10"/>
    <x v="10"/>
    <x v="1"/>
    <s v="CAJA"/>
    <s v="ALIMENTACION DE EMPLEADOS CTA NUEVA"/>
    <s v="TRANSACCIONES DEL DIA 04/06/2019SPYRAL - GESTION ADMINISTRATIVA"/>
    <n v="16"/>
    <n v="0"/>
    <s v="BOULEVARD EL DORADO"/>
    <x v="2"/>
  </r>
  <r>
    <n v="95"/>
    <d v="2019-04-11T00:00:00"/>
    <x v="10"/>
    <x v="10"/>
    <x v="1"/>
    <s v="CAJA"/>
    <s v="ALIMENTACION DE EMPLEADOS CTA NUEVA"/>
    <s v="TRANSACCIONES DEL DIA 04/11/2019SPYRAL - GESTION ADMINISTRATIVA"/>
    <n v="8"/>
    <n v="0"/>
    <s v="BOULEVARD EL DORADO"/>
    <x v="2"/>
  </r>
  <r>
    <n v="95"/>
    <d v="2019-04-16T00:00:00"/>
    <x v="10"/>
    <x v="10"/>
    <x v="1"/>
    <s v="CAJA"/>
    <s v="ALIMENTACION DE EMPLEADOS CTA NUEVA"/>
    <s v="TRANSACCIONES DEL DIA 04/16/2019SPYRAL - GESTION ADMINISTRATIVA"/>
    <n v="32"/>
    <n v="0"/>
    <s v="BOULEVARD EL DORADO"/>
    <x v="2"/>
  </r>
  <r>
    <n v="95"/>
    <d v="2019-04-17T00:00:00"/>
    <x v="10"/>
    <x v="10"/>
    <x v="1"/>
    <s v="CAJA"/>
    <s v="ALIMENTACION DE EMPLEADOS CTA NUEVA"/>
    <s v="TRANSACCIONES DEL DIA 04/17/2019SPYRAL - GESTION ADMINISTRATIVA"/>
    <n v="8"/>
    <n v="0"/>
    <s v="BOULEVARD EL DORADO"/>
    <x v="2"/>
  </r>
  <r>
    <n v="95"/>
    <d v="2019-04-25T00:00:00"/>
    <x v="10"/>
    <x v="10"/>
    <x v="1"/>
    <s v="CAJA"/>
    <s v="ALIMENTACION DE EMPLEADOS CTA NUEVA"/>
    <s v="TRANSACCIONES DEL DIA 04/25/2019SPYRAL - GESTION ADMINISTRATIVA"/>
    <n v="32"/>
    <n v="0"/>
    <s v="BOULEVARD EL DORADO"/>
    <x v="2"/>
  </r>
  <r>
    <n v="95"/>
    <d v="2019-05-03T00:00:00"/>
    <x v="11"/>
    <x v="11"/>
    <x v="1"/>
    <s v="CAJA"/>
    <s v="ALIMENTACION DE EMPLEADOS CTA NUEVA"/>
    <s v="TRANSACCIONES DEL DIA 05/03/2019SPYRAL - GESTION ADMINISTRATIVA"/>
    <n v="8"/>
    <n v="0"/>
    <s v="BOULEVARD EL DORADO"/>
    <x v="2"/>
  </r>
  <r>
    <n v="95"/>
    <d v="2019-05-04T00:00:00"/>
    <x v="11"/>
    <x v="11"/>
    <x v="1"/>
    <s v="CAJA"/>
    <s v="ALIMENTACION DE EMPLEADOS CTA NUEVA"/>
    <s v="TRANSACCIONES DEL DIA 05/04/2019SPYRAL - GESTION ADMINISTRATIVA"/>
    <n v="40"/>
    <n v="0"/>
    <s v="BOULEVARD EL DORADO"/>
    <x v="2"/>
  </r>
  <r>
    <n v="95"/>
    <d v="2019-06-14T00:00:00"/>
    <x v="2"/>
    <x v="2"/>
    <x v="1"/>
    <s v="CAJA"/>
    <s v="ALIMENTACION DE EMPLEADOS CTA NUEVA"/>
    <s v="TRANSACCIONES DEL DIA 06/14/2019SPYRAL - GESTION ADMINISTRATIVA"/>
    <n v="24"/>
    <n v="0"/>
    <s v="BOULEVARD EL DORADO"/>
    <x v="2"/>
  </r>
  <r>
    <n v="95"/>
    <d v="2019-06-18T00:00:00"/>
    <x v="2"/>
    <x v="2"/>
    <x v="1"/>
    <s v="CAJA"/>
    <s v="ALIMENTACION DE EMPLEADOS CTA NUEVA"/>
    <s v="TRANSACCIONES DEL DIA 06/18/2019SPYRAL - GESTION ADMINISTRATIVA"/>
    <n v="16"/>
    <n v="0"/>
    <s v="BOULEVARD EL DORADO"/>
    <x v="2"/>
  </r>
  <r>
    <n v="95"/>
    <d v="2019-07-05T00:00:00"/>
    <x v="6"/>
    <x v="6"/>
    <x v="1"/>
    <s v="CAJA"/>
    <s v="ALIMENTACION DE EMPLEADOS CTA NUEVA"/>
    <s v="TRANSACCIONES DEL DIA 07/05/2019SPYRAL - GESTION ADMINISTRATIVA"/>
    <n v="8"/>
    <n v="0"/>
    <s v="BOULEVARD EL DORADO"/>
    <x v="2"/>
  </r>
  <r>
    <n v="95"/>
    <d v="2019-07-08T00:00:00"/>
    <x v="6"/>
    <x v="6"/>
    <x v="1"/>
    <s v="CAJA"/>
    <s v="ALIMENTACION DE EMPLEADOS CTA NUEVA"/>
    <s v="TRANSACCIONES DEL DIA 07/08/2019SPYRAL - GESTION ADMINISTRATIVA"/>
    <n v="8"/>
    <n v="0"/>
    <s v="BOULEVARD EL DORADO"/>
    <x v="2"/>
  </r>
  <r>
    <n v="95"/>
    <d v="2019-07-20T00:00:00"/>
    <x v="6"/>
    <x v="6"/>
    <x v="1"/>
    <s v="CAJA"/>
    <s v="ALIMENTACION DE EMPLEADOS CTA NUEVA"/>
    <s v="TRANSACCIONES DEL DIA 07/20/2019SPYRAL - GESTION ADMINISTRATIVA"/>
    <n v="24"/>
    <n v="0"/>
    <s v="BOULEVARD EL DORADO"/>
    <x v="2"/>
  </r>
  <r>
    <n v="95"/>
    <d v="2019-07-25T00:00:00"/>
    <x v="6"/>
    <x v="6"/>
    <x v="1"/>
    <s v="CAJA"/>
    <s v="ALIMENTACION DE EMPLEADOS CTA NUEVA"/>
    <s v="TRANSACCIONES DEL DIA 07/25/2019SPYRAL - GESTION ADMINISTRATIVA"/>
    <n v="8"/>
    <n v="0"/>
    <s v="BOULEVARD EL DORADO"/>
    <x v="2"/>
  </r>
  <r>
    <n v="95"/>
    <d v="2019-01-16T00:00:00"/>
    <x v="7"/>
    <x v="7"/>
    <x v="1"/>
    <s v="SERVICIOS PERSONALES"/>
    <s v="ALIMENTACION DE EMPLEADOS CTA NUEVA"/>
    <s v="TRANSACCIONES DEL DIA 01/16/2019SPYRAL - GESTION ADMINISTRATIVA"/>
    <n v="8"/>
    <n v="0"/>
    <s v="BOULEVARD EL DORADO"/>
    <x v="2"/>
  </r>
  <r>
    <n v="95"/>
    <d v="2019-01-21T00:00:00"/>
    <x v="7"/>
    <x v="7"/>
    <x v="1"/>
    <s v="SERVICIOS PERSONALES"/>
    <s v="ALIMENTACION DE EMPLEADOS CTA NUEVA"/>
    <s v="TRANSACCIONES DEL DIA 01/21/2019SPYRAL - GESTION ADMINISTRATIVA"/>
    <n v="16"/>
    <n v="0"/>
    <s v="BOULEVARD EL DORADO"/>
    <x v="2"/>
  </r>
  <r>
    <n v="95"/>
    <d v="2019-02-11T00:00:00"/>
    <x v="8"/>
    <x v="8"/>
    <x v="1"/>
    <s v="SERVICIOS PERSONALES"/>
    <s v="ALIMENTACION DE EMPLEADOS CTA NUEVA"/>
    <s v="TRANSACCIONES DEL DIA 02/11/2019SPYRAL - GESTION ADMINISTRATIVA"/>
    <n v="8"/>
    <n v="0"/>
    <s v="BOULEVARD EL DORADO"/>
    <x v="2"/>
  </r>
  <r>
    <n v="95"/>
    <d v="2019-04-04T00:00:00"/>
    <x v="10"/>
    <x v="10"/>
    <x v="1"/>
    <s v="SERVICIOS PERSONALES"/>
    <s v="ALIMENTACION DE EMPLEADOS CTA NUEVA"/>
    <s v="TRANSACCIONES DEL DIA 04/04/2019SPYRAL - GESTION ADMINISTRATIVA"/>
    <n v="16"/>
    <n v="0"/>
    <s v="BOULEVARD EL DORADO"/>
    <x v="2"/>
  </r>
  <r>
    <n v="95"/>
    <d v="2019-04-16T00:00:00"/>
    <x v="10"/>
    <x v="10"/>
    <x v="1"/>
    <s v="SERVICIOS PERSONALES"/>
    <s v="ALIMENTACION DE EMPLEADOS CTA NUEVA"/>
    <s v="TRANSACCIONES DEL DIA 04/16/2019SPYRAL - GESTION ADMINISTRATIVA"/>
    <n v="8"/>
    <n v="0"/>
    <s v="BOULEVARD EL DORADO"/>
    <x v="2"/>
  </r>
  <r>
    <n v="95"/>
    <d v="2019-04-22T00:00:00"/>
    <x v="10"/>
    <x v="10"/>
    <x v="1"/>
    <s v="SERVICIOS PERSONALES"/>
    <s v="ALIMENTACION DE EMPLEADOS CTA NUEVA"/>
    <s v="TRANSACCIONES DEL DIA 04/22/2019SPYRAL - GESTION ADMINISTRATIVA"/>
    <n v="8"/>
    <n v="0"/>
    <s v="BOULEVARD EL DORADO"/>
    <x v="2"/>
  </r>
  <r>
    <n v="95"/>
    <d v="2019-05-22T00:00:00"/>
    <x v="11"/>
    <x v="11"/>
    <x v="1"/>
    <s v="SERVICIOS PERSONALES"/>
    <s v="ALIMENTACION DE EMPLEADOS CTA NUEVA"/>
    <s v="TRANSACCIONES DEL DIA 05/22/2019SPYRAL - GESTION ADMINISTRATIVA"/>
    <n v="24"/>
    <n v="0"/>
    <s v="BOULEVARD EL DORADO"/>
    <x v="2"/>
  </r>
  <r>
    <n v="95"/>
    <d v="2019-06-01T00:00:00"/>
    <x v="2"/>
    <x v="2"/>
    <x v="1"/>
    <s v="SERVICIOS PERSONALES"/>
    <s v="ALIMENTACION DE EMPLEADOS CTA NUEVA"/>
    <s v="TRANSACCIONES DEL DIA 06/01/2019SPYRAL - GESTION ADMINISTRATIVA"/>
    <n v="16"/>
    <n v="0"/>
    <s v="BOULEVARD EL DORADO"/>
    <x v="2"/>
  </r>
  <r>
    <n v="95"/>
    <d v="2019-07-16T00:00:00"/>
    <x v="6"/>
    <x v="6"/>
    <x v="1"/>
    <s v="SERVICIOS PERSONALES"/>
    <s v="ALIMENTACION DE EMPLEADOS CTA NUEVA"/>
    <s v="TRANSACCIONES DEL DIA 07/16/2019SPYRAL - GESTION ADMINISTRATIVA"/>
    <n v="8"/>
    <n v="0"/>
    <s v="BOULEVARD EL DORADO"/>
    <x v="2"/>
  </r>
  <r>
    <n v="95"/>
    <d v="2019-07-19T00:00:00"/>
    <x v="6"/>
    <x v="6"/>
    <x v="1"/>
    <s v="SERVICIOS PERSONALES"/>
    <s v="ALIMENTACION DE EMPLEADOS CTA NUEVA"/>
    <s v="TRANSACCIONES DEL DIA 07/19/2019SPYRAL - GESTION ADMINISTRATIVA"/>
    <n v="16"/>
    <n v="0"/>
    <s v="BOULEVARD EL DORADO"/>
    <x v="2"/>
  </r>
  <r>
    <n v="95"/>
    <d v="2019-07-22T00:00:00"/>
    <x v="6"/>
    <x v="6"/>
    <x v="1"/>
    <s v="SERVICIOS PERSONALES"/>
    <s v="ALIMENTACION DE EMPLEADOS CTA NUEVA"/>
    <s v="TRANSACCIONES DEL DIA 07/22/2019SPYRAL - GESTION ADMINISTRATIVA"/>
    <n v="16"/>
    <n v="0"/>
    <s v="BOULEVARD EL DORADO"/>
    <x v="2"/>
  </r>
  <r>
    <n v="95"/>
    <d v="2019-07-29T00:00:00"/>
    <x v="6"/>
    <x v="6"/>
    <x v="1"/>
    <s v="SERVICIOS PERSONALES"/>
    <s v="ALIMENTACION DE EMPLEADOS CTA NUEVA"/>
    <s v="TRANSACCIONES DEL DIA 07/29/2019SPYRAL - GESTION ADMINISTRATIVA"/>
    <n v="8"/>
    <n v="0"/>
    <s v="BOULEVARD EL DORADO"/>
    <x v="2"/>
  </r>
  <r>
    <n v="97"/>
    <d v="2019-03-23T00:00:00"/>
    <x v="9"/>
    <x v="9"/>
    <x v="1"/>
    <s v="ADMINISTRACION DE SUCURSALES"/>
    <s v="ALIMENTACION DE EMPLEADOS CTA NUEVA"/>
    <s v="TRANSACCIONES DEL DIA 03/23/2019SPYRAL - GESTION ADMINISTRATIVA"/>
    <n v="8"/>
    <n v="0"/>
    <s v="SAN SEBASTIAN"/>
    <x v="2"/>
  </r>
  <r>
    <n v="97"/>
    <d v="2019-05-13T00:00:00"/>
    <x v="11"/>
    <x v="11"/>
    <x v="1"/>
    <s v="ADMINISTRACION DE SUCURSALES"/>
    <s v="ALIMENTACION DE EMPLEADOS CTA NUEVA"/>
    <s v="TRANSACCIONES DEL DIA 05/13/2019SPYRAL - GESTION ADMINISTRATIVA"/>
    <n v="8"/>
    <n v="0"/>
    <s v="SAN SEBASTIAN"/>
    <x v="2"/>
  </r>
  <r>
    <n v="97"/>
    <d v="2019-05-30T00:00:00"/>
    <x v="11"/>
    <x v="11"/>
    <x v="1"/>
    <s v="ADMINISTRACION DE SUCURSALES"/>
    <s v="ALIMENTACION DE EMPLEADOS CTA NUEVA"/>
    <s v="TRANSACCIONES DEL DIA 05/30/2019SPYRAL - GESTION ADMINISTRATIVA"/>
    <n v="8"/>
    <n v="0"/>
    <s v="SAN SEBASTIAN"/>
    <x v="2"/>
  </r>
  <r>
    <n v="97"/>
    <d v="2019-01-03T00:00:00"/>
    <x v="7"/>
    <x v="7"/>
    <x v="1"/>
    <s v="CAJA"/>
    <s v="ALIMENTACION DE EMPLEADOS CTA NUEVA"/>
    <s v="TRANSACCIONES DEL DIA 01/03/2019SPYRAL - GESTION ADMINISTRATIVA"/>
    <n v="8"/>
    <n v="0"/>
    <s v="SAN SEBASTIAN"/>
    <x v="2"/>
  </r>
  <r>
    <n v="97"/>
    <d v="2019-01-04T00:00:00"/>
    <x v="7"/>
    <x v="7"/>
    <x v="1"/>
    <s v="CAJA"/>
    <s v="ALIMENTACION DE EMPLEADOS CTA NUEVA"/>
    <s v="TRANSACCIONES DEL DIA 01/04/2019SPYRAL - GESTION ADMINISTRATIVA"/>
    <n v="64"/>
    <n v="0"/>
    <s v="SAN SEBASTIAN"/>
    <x v="2"/>
  </r>
  <r>
    <n v="97"/>
    <d v="2019-01-05T00:00:00"/>
    <x v="7"/>
    <x v="7"/>
    <x v="1"/>
    <s v="CAJA"/>
    <s v="ALIMENTACION DE EMPLEADOS CTA NUEVA"/>
    <s v="TRANSACCIONES DEL DIA 01/05/2019SPYRAL - GESTION ADMINISTRATIVA"/>
    <n v="32"/>
    <n v="0"/>
    <s v="SAN SEBASTIAN"/>
    <x v="2"/>
  </r>
  <r>
    <n v="97"/>
    <d v="2019-01-10T00:00:00"/>
    <x v="7"/>
    <x v="7"/>
    <x v="1"/>
    <s v="CAJA"/>
    <s v="ALIMENTACION DE EMPLEADOS CTA NUEVA"/>
    <s v="TRANSACCIONES DEL DIA 01/10/2019SPYRAL - GESTION ADMINISTRATIVA"/>
    <n v="8"/>
    <n v="0"/>
    <s v="SAN SEBASTIAN"/>
    <x v="2"/>
  </r>
  <r>
    <n v="97"/>
    <d v="2019-01-11T00:00:00"/>
    <x v="7"/>
    <x v="7"/>
    <x v="1"/>
    <s v="CAJA"/>
    <s v="ALIMENTACION DE EMPLEADOS CTA NUEVA"/>
    <s v="TRANSACCIONES DEL DIA 01/11/2019SPYRAL - GESTION ADMINISTRATIVA"/>
    <n v="8"/>
    <n v="0"/>
    <s v="SAN SEBASTIAN"/>
    <x v="2"/>
  </r>
  <r>
    <n v="97"/>
    <d v="2019-01-14T00:00:00"/>
    <x v="7"/>
    <x v="7"/>
    <x v="1"/>
    <s v="CAJA"/>
    <s v="ALIMENTACION DE EMPLEADOS CTA NUEVA"/>
    <s v="TRANSACCIONES DEL DIA 01/14/2019SPYRAL - GESTION ADMINISTRATIVA"/>
    <n v="32"/>
    <n v="0"/>
    <s v="SAN SEBASTIAN"/>
    <x v="2"/>
  </r>
  <r>
    <n v="97"/>
    <d v="2019-01-15T00:00:00"/>
    <x v="7"/>
    <x v="7"/>
    <x v="1"/>
    <s v="CAJA"/>
    <s v="ALIMENTACION DE EMPLEADOS CTA NUEVA"/>
    <s v="TRANSACCIONES DEL DIA 01/15/2019SPYRAL - GESTION ADMINISTRATIVA"/>
    <n v="16"/>
    <n v="0"/>
    <s v="SAN SEBASTIAN"/>
    <x v="2"/>
  </r>
  <r>
    <n v="97"/>
    <d v="2019-01-21T00:00:00"/>
    <x v="7"/>
    <x v="7"/>
    <x v="1"/>
    <s v="CAJA"/>
    <s v="ALIMENTACION DE EMPLEADOS CTA NUEVA"/>
    <s v="TRANSACCIONES DEL DIA 01/21/2019SPYRAL - GESTION ADMINISTRATIVA"/>
    <n v="80"/>
    <n v="0"/>
    <s v="SAN SEBASTIAN"/>
    <x v="2"/>
  </r>
  <r>
    <n v="97"/>
    <d v="2019-01-22T00:00:00"/>
    <x v="7"/>
    <x v="7"/>
    <x v="1"/>
    <s v="CAJA"/>
    <s v="ALIMENTACION DE EMPLEADOS CTA NUEVA"/>
    <s v="TRANSACCIONES DEL DIA 01/22/2019SPYRAL - GESTION ADMINISTRATIVA"/>
    <n v="56"/>
    <n v="0"/>
    <s v="SAN SEBASTIAN"/>
    <x v="2"/>
  </r>
  <r>
    <n v="97"/>
    <d v="2019-01-30T00:00:00"/>
    <x v="7"/>
    <x v="7"/>
    <x v="1"/>
    <s v="CAJA"/>
    <s v="ALIMENTACION DE EMPLEADOS CTA NUEVA"/>
    <s v="TRANSACCIONES DEL DIA 01/30/2019SPYRAL - GESTION ADMINISTRATIVA"/>
    <n v="48"/>
    <n v="0"/>
    <s v="SAN SEBASTIAN"/>
    <x v="2"/>
  </r>
  <r>
    <n v="97"/>
    <d v="2019-02-01T00:00:00"/>
    <x v="8"/>
    <x v="8"/>
    <x v="1"/>
    <s v="CAJA"/>
    <s v="ALIMENTACION DE EMPLEADOS CTA NUEVA"/>
    <s v="TRANSACCIONES DEL DIA 02/01/2019SPYRAL - GESTION ADMINISTRATIVA"/>
    <n v="72"/>
    <n v="0"/>
    <s v="SAN SEBASTIAN"/>
    <x v="2"/>
  </r>
  <r>
    <n v="97"/>
    <d v="2019-02-04T00:00:00"/>
    <x v="8"/>
    <x v="8"/>
    <x v="1"/>
    <s v="CAJA"/>
    <s v="ALIMENTACION DE EMPLEADOS CTA NUEVA"/>
    <s v="TRANSACCIONES DEL DIA 02/04/2019SPYRAL - GESTION ADMINISTRATIVA"/>
    <n v="16"/>
    <n v="0"/>
    <s v="SAN SEBASTIAN"/>
    <x v="2"/>
  </r>
  <r>
    <n v="97"/>
    <d v="2019-02-08T00:00:00"/>
    <x v="8"/>
    <x v="8"/>
    <x v="1"/>
    <s v="CAJA"/>
    <s v="ALIMENTACION DE EMPLEADOS CTA NUEVA"/>
    <s v="TRANSACCIONES DEL DIA 02/08/2019SPYRAL - GESTION ADMINISTRATIVA"/>
    <n v="32"/>
    <n v="0"/>
    <s v="SAN SEBASTIAN"/>
    <x v="2"/>
  </r>
  <r>
    <n v="97"/>
    <d v="2019-02-11T00:00:00"/>
    <x v="8"/>
    <x v="8"/>
    <x v="1"/>
    <s v="CAJA"/>
    <s v="ALIMENTACION DE EMPLEADOS CTA NUEVA"/>
    <s v="TRANSACCIONES DEL DIA 02/11/2019SPYRAL - GESTION ADMINISTRATIVA"/>
    <n v="8"/>
    <n v="0"/>
    <s v="SAN SEBASTIAN"/>
    <x v="2"/>
  </r>
  <r>
    <n v="97"/>
    <d v="2019-02-13T00:00:00"/>
    <x v="8"/>
    <x v="8"/>
    <x v="1"/>
    <s v="CAJA"/>
    <s v="ALIMENTACION DE EMPLEADOS CTA NUEVA"/>
    <s v="TRANSACCIONES DEL DIA 02/13/2019SPYRAL - GESTION ADMINISTRATIVA"/>
    <n v="32"/>
    <n v="0"/>
    <s v="SAN SEBASTIAN"/>
    <x v="2"/>
  </r>
  <r>
    <n v="97"/>
    <d v="2019-02-15T00:00:00"/>
    <x v="8"/>
    <x v="8"/>
    <x v="1"/>
    <s v="CAJA"/>
    <s v="ALIMENTACION DE EMPLEADOS CTA NUEVA"/>
    <s v="TRANSACCIONES DEL DIA 02/15/2019SPYRAL - GESTION ADMINISTRATIVA"/>
    <n v="32"/>
    <n v="0"/>
    <s v="SAN SEBASTIAN"/>
    <x v="2"/>
  </r>
  <r>
    <n v="97"/>
    <d v="2019-02-18T00:00:00"/>
    <x v="8"/>
    <x v="8"/>
    <x v="1"/>
    <s v="CAJA"/>
    <s v="ALIMENTACION DE EMPLEADOS CTA NUEVA"/>
    <s v="TRANSACCIONES DEL DIA 02/18/2019SPYRAL - GESTION ADMINISTRATIVA"/>
    <n v="64"/>
    <n v="0"/>
    <s v="SAN SEBASTIAN"/>
    <x v="2"/>
  </r>
  <r>
    <n v="97"/>
    <d v="2019-02-20T00:00:00"/>
    <x v="8"/>
    <x v="8"/>
    <x v="1"/>
    <s v="CAJA"/>
    <s v="ALIMENTACION DE EMPLEADOS CTA NUEVA"/>
    <s v="TRANSACCIONES DEL DIA 02/20/2019SPYRAL - GESTION ADMINISTRATIVA"/>
    <n v="8"/>
    <n v="0"/>
    <s v="SAN SEBASTIAN"/>
    <x v="2"/>
  </r>
  <r>
    <n v="97"/>
    <d v="2019-02-21T00:00:00"/>
    <x v="8"/>
    <x v="8"/>
    <x v="1"/>
    <s v="CAJA"/>
    <s v="ALIMENTACION DE EMPLEADOS CTA NUEVA"/>
    <s v="TRANSACCIONES DEL DIA 02/21/2019SPYRAL - GESTION ADMINISTRATIVA"/>
    <n v="8"/>
    <n v="0"/>
    <s v="SAN SEBASTIAN"/>
    <x v="2"/>
  </r>
  <r>
    <n v="97"/>
    <d v="2019-02-25T00:00:00"/>
    <x v="8"/>
    <x v="8"/>
    <x v="1"/>
    <s v="CAJA"/>
    <s v="ALIMENTACION DE EMPLEADOS CTA NUEVA"/>
    <s v="TRANSACCIONES DEL DIA 02/25/2019SPYRAL - GESTION ADMINISTRATIVA"/>
    <n v="24"/>
    <n v="0"/>
    <s v="SAN SEBASTIAN"/>
    <x v="2"/>
  </r>
  <r>
    <n v="97"/>
    <d v="2019-02-27T00:00:00"/>
    <x v="8"/>
    <x v="8"/>
    <x v="1"/>
    <s v="CAJA"/>
    <s v="ALIMENTACION DE EMPLEADOS CTA NUEVA"/>
    <s v="TRANSACCIONES DEL DIA 02/27/2019SPYRAL - GESTION ADMINISTRATIVA"/>
    <n v="24"/>
    <n v="0"/>
    <s v="SAN SEBASTIAN"/>
    <x v="2"/>
  </r>
  <r>
    <n v="97"/>
    <d v="2019-03-06T00:00:00"/>
    <x v="9"/>
    <x v="9"/>
    <x v="1"/>
    <s v="CAJA"/>
    <s v="ALIMENTACION DE EMPLEADOS CTA NUEVA"/>
    <s v="TRANSACCIONES DEL DIA 03/06/2019SPYRAL - GESTION ADMINISTRATIVA"/>
    <n v="128"/>
    <n v="0"/>
    <s v="SAN SEBASTIAN"/>
    <x v="2"/>
  </r>
  <r>
    <n v="97"/>
    <d v="2019-03-11T00:00:00"/>
    <x v="9"/>
    <x v="9"/>
    <x v="1"/>
    <s v="CAJA"/>
    <s v="ALIMENTACION DE EMPLEADOS CTA NUEVA"/>
    <s v="TRANSACCIONES DEL DIA 03/11/2019SPYRAL - GESTION ADMINISTRATIVA"/>
    <n v="24"/>
    <n v="0"/>
    <s v="SAN SEBASTIAN"/>
    <x v="2"/>
  </r>
  <r>
    <n v="97"/>
    <d v="2019-03-13T00:00:00"/>
    <x v="9"/>
    <x v="9"/>
    <x v="1"/>
    <s v="CAJA"/>
    <s v="ALIMENTACION DE EMPLEADOS CTA NUEVA"/>
    <s v="TRANSACCIONES DEL DIA 03/13/2019SPYRAL - GESTION ADMINISTRATIVA"/>
    <n v="16"/>
    <n v="0"/>
    <s v="SAN SEBASTIAN"/>
    <x v="2"/>
  </r>
  <r>
    <n v="97"/>
    <d v="2019-03-18T00:00:00"/>
    <x v="9"/>
    <x v="9"/>
    <x v="1"/>
    <s v="CAJA"/>
    <s v="ALIMENTACION DE EMPLEADOS CTA NUEVA"/>
    <s v="TRANSACCIONES DEL DIA 03/18/2019SPYRAL - GESTION ADMINISTRATIVA"/>
    <n v="72"/>
    <n v="0"/>
    <s v="SAN SEBASTIAN"/>
    <x v="2"/>
  </r>
  <r>
    <n v="97"/>
    <d v="2019-03-19T00:00:00"/>
    <x v="9"/>
    <x v="9"/>
    <x v="1"/>
    <s v="CAJA"/>
    <s v="ALIMENTACION DE EMPLEADOS CTA NUEVA"/>
    <s v="TRANSACCIONES DEL DIA 03/19/2019SPYRAL - GESTION ADMINISTRATIVA"/>
    <n v="8"/>
    <n v="0"/>
    <s v="SAN SEBASTIAN"/>
    <x v="2"/>
  </r>
  <r>
    <n v="97"/>
    <d v="2019-03-21T00:00:00"/>
    <x v="9"/>
    <x v="9"/>
    <x v="1"/>
    <s v="CAJA"/>
    <s v="ALIMENTACION DE EMPLEADOS CTA NUEVA"/>
    <s v="TRANSACCIONES DEL DIA 03/21/2019SPYRAL - GESTION ADMINISTRATIVA"/>
    <n v="16"/>
    <n v="0"/>
    <s v="SAN SEBASTIAN"/>
    <x v="2"/>
  </r>
  <r>
    <n v="97"/>
    <d v="2019-03-25T00:00:00"/>
    <x v="9"/>
    <x v="9"/>
    <x v="1"/>
    <s v="CAJA"/>
    <s v="ALIMENTACION DE EMPLEADOS CTA NUEVA"/>
    <s v="TRANSACCIONES DEL DIA 03/25/2019SPYRAL - GESTION ADMINISTRATIVA"/>
    <n v="16"/>
    <n v="0"/>
    <s v="SAN SEBASTIAN"/>
    <x v="2"/>
  </r>
  <r>
    <n v="97"/>
    <d v="2019-03-26T00:00:00"/>
    <x v="9"/>
    <x v="9"/>
    <x v="1"/>
    <s v="CAJA"/>
    <s v="ALIMENTACION DE EMPLEADOS CTA NUEVA"/>
    <s v="TRANSACCIONES DEL DIA 03/26/2019SPYRAL - GESTION ADMINISTRATIVA"/>
    <n v="8"/>
    <n v="0"/>
    <s v="SAN SEBASTIAN"/>
    <x v="2"/>
  </r>
  <r>
    <n v="97"/>
    <d v="2019-03-28T00:00:00"/>
    <x v="9"/>
    <x v="9"/>
    <x v="1"/>
    <s v="CAJA"/>
    <s v="ALIMENTACION DE EMPLEADOS CTA NUEVA"/>
    <s v="TRANSACCIONES DEL DIA 03/28/2019SPYRAL - GESTION ADMINISTRATIVA"/>
    <n v="8"/>
    <n v="0"/>
    <s v="SAN SEBASTIAN"/>
    <x v="2"/>
  </r>
  <r>
    <n v="97"/>
    <d v="2019-03-29T00:00:00"/>
    <x v="9"/>
    <x v="9"/>
    <x v="1"/>
    <s v="CAJA"/>
    <s v="ALIMENTACION DE EMPLEADOS CTA NUEVA"/>
    <s v="TRANSACCIONES DEL DIA 03/29/2019SPYRAL - GESTION ADMINISTRATIVA"/>
    <n v="8"/>
    <n v="0"/>
    <s v="SAN SEBASTIAN"/>
    <x v="2"/>
  </r>
  <r>
    <n v="97"/>
    <d v="2019-04-01T00:00:00"/>
    <x v="10"/>
    <x v="10"/>
    <x v="1"/>
    <s v="CAJA"/>
    <s v="ALIMENTACION DE EMPLEADOS CTA NUEVA"/>
    <s v="TRANSACCIONES DEL DIA 04/01/2019SPYRAL - GESTION ADMINISTRATIVA"/>
    <n v="8"/>
    <n v="0"/>
    <s v="SAN SEBASTIAN"/>
    <x v="2"/>
  </r>
  <r>
    <n v="97"/>
    <d v="2019-04-02T00:00:00"/>
    <x v="10"/>
    <x v="10"/>
    <x v="1"/>
    <s v="CAJA"/>
    <s v="ALIMENTACION DE EMPLEADOS CTA NUEVA"/>
    <s v="TRANSACCIONES DEL DIA 04/02/2019SPYRAL - GESTION ADMINISTRATIVA"/>
    <n v="48"/>
    <n v="0"/>
    <s v="SAN SEBASTIAN"/>
    <x v="2"/>
  </r>
  <r>
    <n v="97"/>
    <d v="2019-04-04T00:00:00"/>
    <x v="10"/>
    <x v="10"/>
    <x v="1"/>
    <s v="CAJA"/>
    <s v="ALIMENTACION DE EMPLEADOS CTA NUEVA"/>
    <s v="TRANSACCIONES DEL DIA 04/04/2019SPYRAL - GESTION ADMINISTRATIVA"/>
    <n v="16"/>
    <n v="0"/>
    <s v="SAN SEBASTIAN"/>
    <x v="2"/>
  </r>
  <r>
    <n v="97"/>
    <d v="2019-04-06T00:00:00"/>
    <x v="10"/>
    <x v="10"/>
    <x v="1"/>
    <s v="CAJA"/>
    <s v="ALIMENTACION DE EMPLEADOS CTA NUEVA"/>
    <s v="TRANSACCIONES DEL DIA 04/06/2019SPYRAL - GESTION ADMINISTRATIVA"/>
    <n v="8"/>
    <n v="0"/>
    <s v="SAN SEBASTIAN"/>
    <x v="2"/>
  </r>
  <r>
    <n v="97"/>
    <d v="2019-04-08T00:00:00"/>
    <x v="10"/>
    <x v="10"/>
    <x v="1"/>
    <s v="CAJA"/>
    <s v="ALIMENTACION DE EMPLEADOS CTA NUEVA"/>
    <s v="TRANSACCIONES DEL DIA 04/08/2019SPYRAL - GESTION ADMINISTRATIVA"/>
    <n v="8"/>
    <n v="0"/>
    <s v="SAN SEBASTIAN"/>
    <x v="2"/>
  </r>
  <r>
    <n v="97"/>
    <d v="2019-04-09T00:00:00"/>
    <x v="10"/>
    <x v="10"/>
    <x v="1"/>
    <s v="CAJA"/>
    <s v="ALIMENTACION DE EMPLEADOS CTA NUEVA"/>
    <s v="TRANSACCIONES DEL DIA 04/09/2019SPYRAL - GESTION ADMINISTRATIVA"/>
    <n v="16"/>
    <n v="0"/>
    <s v="SAN SEBASTIAN"/>
    <x v="2"/>
  </r>
  <r>
    <n v="97"/>
    <d v="2019-04-10T00:00:00"/>
    <x v="10"/>
    <x v="10"/>
    <x v="1"/>
    <s v="CAJA"/>
    <s v="ALIMENTACION DE EMPLEADOS CTA NUEVA"/>
    <s v="TRANSACCIONES DEL DIA 04/10/2019SPYRAL - GESTION ADMINISTRATIVA"/>
    <n v="16"/>
    <n v="0"/>
    <s v="SAN SEBASTIAN"/>
    <x v="2"/>
  </r>
  <r>
    <n v="97"/>
    <d v="2019-04-12T00:00:00"/>
    <x v="10"/>
    <x v="10"/>
    <x v="1"/>
    <s v="CAJA"/>
    <s v="ALIMENTACION DE EMPLEADOS CTA NUEVA"/>
    <s v="TRANSACCIONES DEL DIA 04/12/2019SPYRAL - GESTION ADMINISTRATIVA"/>
    <n v="16"/>
    <n v="0"/>
    <s v="SAN SEBASTIAN"/>
    <x v="2"/>
  </r>
  <r>
    <n v="97"/>
    <d v="2019-04-15T00:00:00"/>
    <x v="10"/>
    <x v="10"/>
    <x v="1"/>
    <s v="CAJA"/>
    <s v="ALIMENTACION DE EMPLEADOS CTA NUEVA"/>
    <s v="TRANSACCIONES DEL DIA 04/15/2019SPYRAL - GESTION ADMINISTRATIVA"/>
    <n v="8"/>
    <n v="0"/>
    <s v="SAN SEBASTIAN"/>
    <x v="2"/>
  </r>
  <r>
    <n v="97"/>
    <d v="2019-04-16T00:00:00"/>
    <x v="10"/>
    <x v="10"/>
    <x v="1"/>
    <s v="CAJA"/>
    <s v="ALIMENTACION DE EMPLEADOS CTA NUEVA"/>
    <s v="TRANSACCIONES DEL DIA 04/16/2019SPYRAL - GESTION ADMINISTRATIVA"/>
    <n v="16"/>
    <n v="0"/>
    <s v="SAN SEBASTIAN"/>
    <x v="2"/>
  </r>
  <r>
    <n v="97"/>
    <d v="2019-04-17T00:00:00"/>
    <x v="10"/>
    <x v="10"/>
    <x v="1"/>
    <s v="CAJA"/>
    <s v="ALIMENTACION DE EMPLEADOS CTA NUEVA"/>
    <s v="TRANSACCIONES DEL DIA 04/17/2019SPYRAL - GESTION ADMINISTRATIVA"/>
    <n v="56"/>
    <n v="0"/>
    <s v="SAN SEBASTIAN"/>
    <x v="2"/>
  </r>
  <r>
    <n v="97"/>
    <d v="2019-04-18T00:00:00"/>
    <x v="10"/>
    <x v="10"/>
    <x v="1"/>
    <s v="CAJA"/>
    <s v="ALIMENTACION DE EMPLEADOS CTA NUEVA"/>
    <s v="TRANSACCIONES DEL DIA 04/18/2019SPYRAL - GESTION ADMINISTRATIVA"/>
    <n v="24"/>
    <n v="0"/>
    <s v="SAN SEBASTIAN"/>
    <x v="2"/>
  </r>
  <r>
    <n v="97"/>
    <d v="2019-04-22T00:00:00"/>
    <x v="10"/>
    <x v="10"/>
    <x v="1"/>
    <s v="CAJA"/>
    <s v="ALIMENTACION DE EMPLEADOS CTA NUEVA"/>
    <s v="TRANSACCIONES DEL DIA 04/22/2019SPYRAL - GESTION ADMINISTRATIVA"/>
    <n v="8"/>
    <n v="0"/>
    <s v="SAN SEBASTIAN"/>
    <x v="2"/>
  </r>
  <r>
    <n v="97"/>
    <d v="2019-04-24T00:00:00"/>
    <x v="10"/>
    <x v="10"/>
    <x v="1"/>
    <s v="CAJA"/>
    <s v="ALIMENTACION DE EMPLEADOS CTA NUEVA"/>
    <s v="TRANSACCIONES DEL DIA 04/24/2019SPYRAL - GESTION ADMINISTRATIVA"/>
    <n v="16"/>
    <n v="0"/>
    <s v="SAN SEBASTIAN"/>
    <x v="2"/>
  </r>
  <r>
    <n v="97"/>
    <d v="2019-04-26T00:00:00"/>
    <x v="10"/>
    <x v="10"/>
    <x v="1"/>
    <s v="CAJA"/>
    <s v="ALIMENTACION DE EMPLEADOS CTA NUEVA"/>
    <s v="TRANSACCIONES DEL DIA 04/26/2019SPYRAL - GESTION ADMINISTRATIVA"/>
    <n v="16"/>
    <n v="0"/>
    <s v="SAN SEBASTIAN"/>
    <x v="2"/>
  </r>
  <r>
    <n v="97"/>
    <d v="2019-05-02T00:00:00"/>
    <x v="11"/>
    <x v="11"/>
    <x v="1"/>
    <s v="CAJA"/>
    <s v="ALIMENTACION DE EMPLEADOS CTA NUEVA"/>
    <s v="TRANSACCIONES DEL DIA 05/02/2019SPYRAL - GESTION ADMINISTRATIVA"/>
    <n v="24"/>
    <n v="0"/>
    <s v="SAN SEBASTIAN"/>
    <x v="2"/>
  </r>
  <r>
    <n v="97"/>
    <d v="2019-05-06T00:00:00"/>
    <x v="11"/>
    <x v="11"/>
    <x v="1"/>
    <s v="CAJA"/>
    <s v="ALIMENTACION DE EMPLEADOS CTA NUEVA"/>
    <s v="TRANSACCIONES DEL DIA 05/06/2019SPYRAL - GESTION ADMINISTRATIVA"/>
    <n v="64"/>
    <n v="0"/>
    <s v="SAN SEBASTIAN"/>
    <x v="2"/>
  </r>
  <r>
    <n v="97"/>
    <d v="2019-05-07T00:00:00"/>
    <x v="11"/>
    <x v="11"/>
    <x v="1"/>
    <s v="CAJA"/>
    <s v="ALIMENTACION DE EMPLEADOS CTA NUEVA"/>
    <s v="TRANSACCIONES DEL DIA 05/07/2019SPYRAL - GESTION ADMINISTRATIVA"/>
    <n v="24"/>
    <n v="0"/>
    <s v="SAN SEBASTIAN"/>
    <x v="2"/>
  </r>
  <r>
    <n v="97"/>
    <d v="2019-05-09T00:00:00"/>
    <x v="11"/>
    <x v="11"/>
    <x v="1"/>
    <s v="CAJA"/>
    <s v="ALIMENTACION DE EMPLEADOS CTA NUEVA"/>
    <s v="TRANSACCIONES DEL DIA 05/09/2019SPYRAL - GESTION ADMINISTRATIVA"/>
    <n v="16"/>
    <n v="0"/>
    <s v="SAN SEBASTIAN"/>
    <x v="2"/>
  </r>
  <r>
    <n v="97"/>
    <d v="2019-05-10T00:00:00"/>
    <x v="11"/>
    <x v="11"/>
    <x v="1"/>
    <s v="CAJA"/>
    <s v="ALIMENTACION DE EMPLEADOS CTA NUEVA"/>
    <s v="TRANSACCIONES DEL DIA 05/10/2019SPYRAL - GESTION ADMINISTRATIVA"/>
    <n v="16"/>
    <n v="0"/>
    <s v="SAN SEBASTIAN"/>
    <x v="2"/>
  </r>
  <r>
    <n v="97"/>
    <d v="2019-05-13T00:00:00"/>
    <x v="11"/>
    <x v="11"/>
    <x v="1"/>
    <s v="CAJA"/>
    <s v="ALIMENTACION DE EMPLEADOS CTA NUEVA"/>
    <s v="TRANSACCIONES DEL DIA 05/13/2019SPYRAL - GESTION ADMINISTRATIVA"/>
    <n v="16"/>
    <n v="0"/>
    <s v="SAN SEBASTIAN"/>
    <x v="2"/>
  </r>
  <r>
    <n v="97"/>
    <d v="2019-05-15T00:00:00"/>
    <x v="11"/>
    <x v="11"/>
    <x v="1"/>
    <s v="CAJA"/>
    <s v="ALIMENTACION DE EMPLEADOS CTA NUEVA"/>
    <s v="TRANSACCIONES DEL DIA 05/15/2019SPYRAL - GESTION ADMINISTRATIVA"/>
    <n v="8"/>
    <n v="0"/>
    <s v="SAN SEBASTIAN"/>
    <x v="2"/>
  </r>
  <r>
    <n v="97"/>
    <d v="2019-05-18T00:00:00"/>
    <x v="11"/>
    <x v="11"/>
    <x v="1"/>
    <s v="CAJA"/>
    <s v="ALIMENTACION DE EMPLEADOS CTA NUEVA"/>
    <s v="TRANSACCIONES DEL DIA 05/18/2019SPYRAL - GESTION ADMINISTRATIVA"/>
    <n v="96"/>
    <n v="0"/>
    <s v="SAN SEBASTIAN"/>
    <x v="2"/>
  </r>
  <r>
    <n v="97"/>
    <d v="2019-05-21T00:00:00"/>
    <x v="11"/>
    <x v="11"/>
    <x v="1"/>
    <s v="CAJA"/>
    <s v="ALIMENTACION DE EMPLEADOS CTA NUEVA"/>
    <s v="TRANSACCIONES DEL DIA 05/21/2019SPYRAL - GESTION ADMINISTRATIVA"/>
    <n v="16"/>
    <n v="0"/>
    <s v="SAN SEBASTIAN"/>
    <x v="2"/>
  </r>
  <r>
    <n v="97"/>
    <d v="2019-05-22T00:00:00"/>
    <x v="11"/>
    <x v="11"/>
    <x v="1"/>
    <s v="CAJA"/>
    <s v="ALIMENTACION DE EMPLEADOS CTA NUEVA"/>
    <s v="TRANSACCIONES DEL DIA 05/22/2019SPYRAL - GESTION ADMINISTRATIVA"/>
    <n v="8"/>
    <n v="0"/>
    <s v="SAN SEBASTIAN"/>
    <x v="2"/>
  </r>
  <r>
    <n v="97"/>
    <d v="2019-05-23T00:00:00"/>
    <x v="11"/>
    <x v="11"/>
    <x v="1"/>
    <s v="CAJA"/>
    <s v="ALIMENTACION DE EMPLEADOS CTA NUEVA"/>
    <s v="TRANSACCIONES DEL DIA 05/23/2019SPYRAL - GESTION ADMINISTRATIVA"/>
    <n v="8"/>
    <n v="0"/>
    <s v="SAN SEBASTIAN"/>
    <x v="2"/>
  </r>
  <r>
    <n v="97"/>
    <d v="2019-05-25T00:00:00"/>
    <x v="11"/>
    <x v="11"/>
    <x v="1"/>
    <s v="CAJA"/>
    <s v="ALIMENTACION DE EMPLEADOS CTA NUEVA"/>
    <s v="TRANSACCIONES DEL DIA 05/25/2019SPYRAL - GESTION ADMINISTRATIVA"/>
    <n v="8"/>
    <n v="0"/>
    <s v="SAN SEBASTIAN"/>
    <x v="2"/>
  </r>
  <r>
    <n v="97"/>
    <d v="2019-05-28T00:00:00"/>
    <x v="11"/>
    <x v="11"/>
    <x v="1"/>
    <s v="CAJA"/>
    <s v="ALIMENTACION DE EMPLEADOS CTA NUEVA"/>
    <s v="TRANSACCIONES DEL DIA 05/28/2019SPYRAL - GESTION ADMINISTRATIVA"/>
    <n v="16"/>
    <n v="0"/>
    <s v="SAN SEBASTIAN"/>
    <x v="2"/>
  </r>
  <r>
    <n v="97"/>
    <d v="2019-05-29T00:00:00"/>
    <x v="11"/>
    <x v="11"/>
    <x v="1"/>
    <s v="CAJA"/>
    <s v="ALIMENTACION DE EMPLEADOS CTA NUEVA"/>
    <s v="TRANSACCIONES DEL DIA 05/29/2019SPYRAL - GESTION ADMINISTRATIVA"/>
    <n v="8"/>
    <n v="0"/>
    <s v="SAN SEBASTIAN"/>
    <x v="2"/>
  </r>
  <r>
    <n v="97"/>
    <d v="2019-05-30T00:00:00"/>
    <x v="11"/>
    <x v="11"/>
    <x v="1"/>
    <s v="CAJA"/>
    <s v="ALIMENTACION DE EMPLEADOS CTA NUEVA"/>
    <s v="TRANSACCIONES DEL DIA 05/30/2019SPYRAL - GESTION ADMINISTRATIVA"/>
    <n v="8"/>
    <n v="0"/>
    <s v="SAN SEBASTIAN"/>
    <x v="2"/>
  </r>
  <r>
    <n v="97"/>
    <d v="2019-06-01T00:00:00"/>
    <x v="2"/>
    <x v="2"/>
    <x v="1"/>
    <s v="CAJA"/>
    <s v="ALIMENTACION DE EMPLEADOS CTA NUEVA"/>
    <s v="TRANSACCIONES DEL DIA 06/01/2019SPYRAL - GESTION ADMINISTRATIVA"/>
    <n v="72"/>
    <n v="0"/>
    <s v="SAN SEBASTIAN"/>
    <x v="2"/>
  </r>
  <r>
    <n v="97"/>
    <d v="2019-06-07T00:00:00"/>
    <x v="2"/>
    <x v="2"/>
    <x v="1"/>
    <s v="CAJA"/>
    <s v="ALIMENTACION DE EMPLEADOS CTA NUEVA"/>
    <s v="TRANSACCIONES DEL DIA 06/07/2019SPYRAL - GESTION ADMINISTRATIVA"/>
    <n v="48"/>
    <n v="0"/>
    <s v="SAN SEBASTIAN"/>
    <x v="2"/>
  </r>
  <r>
    <n v="97"/>
    <d v="2019-06-08T00:00:00"/>
    <x v="2"/>
    <x v="2"/>
    <x v="1"/>
    <s v="CAJA"/>
    <s v="ALIMENTACION DE EMPLEADOS CTA NUEVA"/>
    <s v="TRANSACCIONES DEL DIA 06/08/2019SPYRAL - GESTION ADMINISTRATIVA"/>
    <n v="8"/>
    <n v="0"/>
    <s v="SAN SEBASTIAN"/>
    <x v="2"/>
  </r>
  <r>
    <n v="97"/>
    <d v="2019-06-12T00:00:00"/>
    <x v="2"/>
    <x v="2"/>
    <x v="1"/>
    <s v="CAJA"/>
    <s v="ALIMENTACION DE EMPLEADOS CTA NUEVA"/>
    <s v="TRANSACCIONES DEL DIA 06/12/2019SPYRAL - GESTION ADMINISTRATIVA"/>
    <n v="16"/>
    <n v="0"/>
    <s v="SAN SEBASTIAN"/>
    <x v="2"/>
  </r>
  <r>
    <n v="97"/>
    <d v="2019-06-13T00:00:00"/>
    <x v="2"/>
    <x v="2"/>
    <x v="1"/>
    <s v="CAJA"/>
    <s v="ALIMENTACION DE EMPLEADOS CTA NUEVA"/>
    <s v="TRANSACCIONES DEL DIA 06/13/2019SPYRAL - GESTION ADMINISTRATIVA"/>
    <n v="16"/>
    <n v="0"/>
    <s v="SAN SEBASTIAN"/>
    <x v="2"/>
  </r>
  <r>
    <n v="97"/>
    <d v="2019-06-14T00:00:00"/>
    <x v="2"/>
    <x v="2"/>
    <x v="1"/>
    <s v="CAJA"/>
    <s v="ALIMENTACION DE EMPLEADOS CTA NUEVA"/>
    <s v="TRANSACCIONES DEL DIA 06/14/2019SPYRAL - GESTION ADMINISTRATIVA"/>
    <n v="8"/>
    <n v="0"/>
    <s v="SAN SEBASTIAN"/>
    <x v="2"/>
  </r>
  <r>
    <n v="97"/>
    <d v="2019-06-17T00:00:00"/>
    <x v="2"/>
    <x v="2"/>
    <x v="1"/>
    <s v="CAJA"/>
    <s v="ALIMENTACION DE EMPLEADOS CTA NUEVA"/>
    <s v="TRANSACCIONES DEL DIA 06/17/2019SPYRAL - GESTION ADMINISTRATIVA"/>
    <n v="64"/>
    <n v="0"/>
    <s v="SAN SEBASTIAN"/>
    <x v="2"/>
  </r>
  <r>
    <n v="97"/>
    <d v="2019-06-19T00:00:00"/>
    <x v="2"/>
    <x v="2"/>
    <x v="1"/>
    <s v="CAJA"/>
    <s v="ALIMENTACION DE EMPLEADOS CTA NUEVA"/>
    <s v="TRANSACCIONES DEL DIA 06/19/2019SPYRAL - GESTION ADMINISTRATIVA"/>
    <n v="24"/>
    <n v="0"/>
    <s v="SAN SEBASTIAN"/>
    <x v="2"/>
  </r>
  <r>
    <n v="97"/>
    <d v="2019-06-20T00:00:00"/>
    <x v="2"/>
    <x v="2"/>
    <x v="1"/>
    <s v="CAJA"/>
    <s v="ALIMENTACION DE EMPLEADOS CTA NUEVA"/>
    <s v="TRANSACCIONES DEL DIA 06/20/2019SPYRAL - GESTION ADMINISTRATIVA"/>
    <n v="8"/>
    <n v="0"/>
    <s v="SAN SEBASTIAN"/>
    <x v="2"/>
  </r>
  <r>
    <n v="97"/>
    <d v="2019-06-21T00:00:00"/>
    <x v="2"/>
    <x v="2"/>
    <x v="1"/>
    <s v="CAJA"/>
    <s v="ALIMENTACION DE EMPLEADOS CTA NUEVA"/>
    <s v="TRANSACCIONES DEL DIA 06/21/2019SPYRAL - GESTION ADMINISTRATIVA"/>
    <n v="8"/>
    <n v="0"/>
    <s v="SAN SEBASTIAN"/>
    <x v="2"/>
  </r>
  <r>
    <n v="97"/>
    <d v="2019-06-22T00:00:00"/>
    <x v="2"/>
    <x v="2"/>
    <x v="1"/>
    <s v="CAJA"/>
    <s v="ALIMENTACION DE EMPLEADOS CTA NUEVA"/>
    <s v="TRANSACCIONES DEL DIA 06/22/2019SPYRAL - GESTION ADMINISTRATIVA"/>
    <n v="8"/>
    <n v="0"/>
    <s v="SAN SEBASTIAN"/>
    <x v="2"/>
  </r>
  <r>
    <n v="97"/>
    <d v="2019-06-25T00:00:00"/>
    <x v="2"/>
    <x v="2"/>
    <x v="1"/>
    <s v="CAJA"/>
    <s v="ALIMENTACION DE EMPLEADOS CTA NUEVA"/>
    <s v="TRANSACCIONES DEL DIA 06/25/2019SPYRAL - GESTION ADMINISTRATIVA"/>
    <n v="16"/>
    <n v="0"/>
    <s v="SAN SEBASTIAN"/>
    <x v="2"/>
  </r>
  <r>
    <n v="97"/>
    <d v="2019-06-26T00:00:00"/>
    <x v="2"/>
    <x v="2"/>
    <x v="1"/>
    <s v="CAJA"/>
    <s v="ALIMENTACION DE EMPLEADOS CTA NUEVA"/>
    <s v="TRANSACCIONES DEL DIA 06/26/2019SPYRAL - GESTION ADMINISTRATIVA"/>
    <n v="8"/>
    <n v="0"/>
    <s v="SAN SEBASTIAN"/>
    <x v="2"/>
  </r>
  <r>
    <n v="97"/>
    <d v="2019-06-27T00:00:00"/>
    <x v="2"/>
    <x v="2"/>
    <x v="1"/>
    <s v="CAJA"/>
    <s v="ALIMENTACION DE EMPLEADOS CTA NUEVA"/>
    <s v="TRANSACCIONES DEL DIA 06/27/2019SPYRAL - GESTION ADMINISTRATIVA"/>
    <n v="8"/>
    <n v="0"/>
    <s v="SAN SEBASTIAN"/>
    <x v="2"/>
  </r>
  <r>
    <n v="97"/>
    <d v="2019-07-02T00:00:00"/>
    <x v="6"/>
    <x v="6"/>
    <x v="1"/>
    <s v="CAJA"/>
    <s v="ALIMENTACION DE EMPLEADOS CTA NUEVA"/>
    <s v="TRANSACCIONES DEL DIA 07/02/2019SPYRAL - GESTION ADMINISTRATIVA"/>
    <n v="16"/>
    <n v="0"/>
    <s v="SAN SEBASTIAN"/>
    <x v="2"/>
  </r>
  <r>
    <n v="97"/>
    <d v="2019-07-03T00:00:00"/>
    <x v="6"/>
    <x v="6"/>
    <x v="1"/>
    <s v="CAJA"/>
    <s v="ALIMENTACION DE EMPLEADOS CTA NUEVA"/>
    <s v="TRANSACCIONES DEL DIA 07/03/2019SPYRAL - GESTION ADMINISTRATIVA"/>
    <n v="8"/>
    <n v="0"/>
    <s v="SAN SEBASTIAN"/>
    <x v="2"/>
  </r>
  <r>
    <n v="97"/>
    <d v="2019-07-04T00:00:00"/>
    <x v="6"/>
    <x v="6"/>
    <x v="1"/>
    <s v="CAJA"/>
    <s v="ALIMENTACION DE EMPLEADOS CTA NUEVA"/>
    <s v="TRANSACCIONES DEL DIA 07/04/2019SPYRAL - GESTION ADMINISTRATIVA"/>
    <n v="24"/>
    <n v="0"/>
    <s v="SAN SEBASTIAN"/>
    <x v="2"/>
  </r>
  <r>
    <n v="97"/>
    <d v="2019-07-05T00:00:00"/>
    <x v="6"/>
    <x v="6"/>
    <x v="1"/>
    <s v="CAJA"/>
    <s v="ALIMENTACION DE EMPLEADOS CTA NUEVA"/>
    <s v="TRANSACCIONES DEL DIA 07/05/2019SPYRAL - GESTION ADMINISTRATIVA"/>
    <n v="40"/>
    <n v="0"/>
    <s v="SAN SEBASTIAN"/>
    <x v="2"/>
  </r>
  <r>
    <n v="97"/>
    <d v="2019-07-08T00:00:00"/>
    <x v="6"/>
    <x v="6"/>
    <x v="1"/>
    <s v="CAJA"/>
    <s v="ALIMENTACION DE EMPLEADOS CTA NUEVA"/>
    <s v="TRANSACCIONES DEL DIA 07/08/2019SPYRAL - GESTION ADMINISTRATIVA"/>
    <n v="24"/>
    <n v="0"/>
    <s v="SAN SEBASTIAN"/>
    <x v="2"/>
  </r>
  <r>
    <n v="97"/>
    <d v="2019-07-10T00:00:00"/>
    <x v="6"/>
    <x v="6"/>
    <x v="1"/>
    <s v="CAJA"/>
    <s v="ALIMENTACION DE EMPLEADOS CTA NUEVA"/>
    <s v="TRANSACCIONES DEL DIA 07/10/2019SPYRAL - GESTION ADMINISTRATIVA"/>
    <n v="8"/>
    <n v="0"/>
    <s v="SAN SEBASTIAN"/>
    <x v="2"/>
  </r>
  <r>
    <n v="97"/>
    <d v="2019-07-11T00:00:00"/>
    <x v="6"/>
    <x v="6"/>
    <x v="1"/>
    <s v="CAJA"/>
    <s v="ALIMENTACION DE EMPLEADOS CTA NUEVA"/>
    <s v="TRANSACCIONES DEL DIA 07/11/2019SPYRAL - GESTION ADMINISTRATIVA"/>
    <n v="8"/>
    <n v="0"/>
    <s v="SAN SEBASTIAN"/>
    <x v="2"/>
  </r>
  <r>
    <n v="97"/>
    <d v="2019-07-13T00:00:00"/>
    <x v="6"/>
    <x v="6"/>
    <x v="1"/>
    <s v="CAJA"/>
    <s v="ALIMENTACION DE EMPLEADOS CTA NUEVA"/>
    <s v="TRANSACCIONES DEL DIA 07/13/2019SPYRAL - GESTION ADMINISTRATIVA"/>
    <n v="16"/>
    <n v="0"/>
    <s v="SAN SEBASTIAN"/>
    <x v="2"/>
  </r>
  <r>
    <n v="97"/>
    <d v="2019-07-16T00:00:00"/>
    <x v="6"/>
    <x v="6"/>
    <x v="1"/>
    <s v="CAJA"/>
    <s v="ALIMENTACION DE EMPLEADOS CTA NUEVA"/>
    <s v="TRANSACCIONES DEL DIA 07/16/2019SPYRAL - GESTION ADMINISTRATIVA"/>
    <n v="16"/>
    <n v="0"/>
    <s v="SAN SEBASTIAN"/>
    <x v="2"/>
  </r>
  <r>
    <n v="97"/>
    <d v="2019-07-17T00:00:00"/>
    <x v="6"/>
    <x v="6"/>
    <x v="1"/>
    <s v="CAJA"/>
    <s v="ALIMENTACION DE EMPLEADOS CTA NUEVA"/>
    <s v="TRANSACCIONES DEL DIA 07/17/2019SPYRAL - GESTION ADMINISTRATIVA"/>
    <n v="56"/>
    <n v="0"/>
    <s v="SAN SEBASTIAN"/>
    <x v="2"/>
  </r>
  <r>
    <n v="97"/>
    <d v="2019-07-18T00:00:00"/>
    <x v="6"/>
    <x v="6"/>
    <x v="1"/>
    <s v="CAJA"/>
    <s v="ALIMENTACION DE EMPLEADOS CTA NUEVA"/>
    <s v="TRANSACCIONES DEL DIA 07/18/2019SPYRAL - GESTION ADMINISTRATIVA"/>
    <n v="24"/>
    <n v="0"/>
    <s v="SAN SEBASTIAN"/>
    <x v="2"/>
  </r>
  <r>
    <n v="97"/>
    <d v="2019-07-19T00:00:00"/>
    <x v="6"/>
    <x v="6"/>
    <x v="1"/>
    <s v="CAJA"/>
    <s v="ALIMENTACION DE EMPLEADOS CTA NUEVA"/>
    <s v="TRANSACCIONES DEL DIA 07/19/2019SPYRAL - GESTION ADMINISTRATIVA"/>
    <n v="8"/>
    <n v="0"/>
    <s v="SAN SEBASTIAN"/>
    <x v="2"/>
  </r>
  <r>
    <n v="97"/>
    <d v="2019-07-20T00:00:00"/>
    <x v="6"/>
    <x v="6"/>
    <x v="1"/>
    <s v="CAJA"/>
    <s v="ALIMENTACION DE EMPLEADOS CTA NUEVA"/>
    <s v="TRANSACCIONES DEL DIA 07/20/2019SPYRAL - GESTION ADMINISTRATIVA"/>
    <n v="16"/>
    <n v="0"/>
    <s v="SAN SEBASTIAN"/>
    <x v="2"/>
  </r>
  <r>
    <n v="97"/>
    <d v="2019-07-23T00:00:00"/>
    <x v="6"/>
    <x v="6"/>
    <x v="1"/>
    <s v="CAJA"/>
    <s v="ALIMENTACION DE EMPLEADOS CTA NUEVA"/>
    <s v="TRANSACCIONES DEL DIA 07/23/2019SPYRAL - GESTION ADMINISTRATIVA"/>
    <n v="16"/>
    <n v="0"/>
    <s v="SAN SEBASTIAN"/>
    <x v="2"/>
  </r>
  <r>
    <n v="97"/>
    <d v="2019-07-24T00:00:00"/>
    <x v="6"/>
    <x v="6"/>
    <x v="1"/>
    <s v="CAJA"/>
    <s v="ALIMENTACION DE EMPLEADOS CTA NUEVA"/>
    <s v="TRANSACCIONES DEL DIA 07/24/2019SPYRAL - GESTION ADMINISTRATIVA"/>
    <n v="8"/>
    <n v="0"/>
    <s v="SAN SEBASTIAN"/>
    <x v="2"/>
  </r>
  <r>
    <n v="97"/>
    <d v="2019-07-25T00:00:00"/>
    <x v="6"/>
    <x v="6"/>
    <x v="1"/>
    <s v="CAJA"/>
    <s v="ALIMENTACION DE EMPLEADOS CTA NUEVA"/>
    <s v="TRANSACCIONES DEL DIA 07/25/2019SPYRAL - GESTION ADMINISTRATIVA"/>
    <n v="8"/>
    <n v="0"/>
    <s v="SAN SEBASTIAN"/>
    <x v="2"/>
  </r>
  <r>
    <n v="97"/>
    <d v="2019-07-26T00:00:00"/>
    <x v="6"/>
    <x v="6"/>
    <x v="1"/>
    <s v="CAJA"/>
    <s v="ALIMENTACION DE EMPLEADOS CTA NUEVA"/>
    <s v="TRANSACCIONES DEL DIA 07/26/2019SPYRAL - GESTION ADMINISTRATIVA"/>
    <n v="8"/>
    <n v="0"/>
    <s v="SAN SEBASTIAN"/>
    <x v="2"/>
  </r>
  <r>
    <n v="97"/>
    <d v="2019-07-27T00:00:00"/>
    <x v="6"/>
    <x v="6"/>
    <x v="1"/>
    <s v="CAJA"/>
    <s v="ALIMENTACION DE EMPLEADOS CTA NUEVA"/>
    <s v="TRANSACCIONES DEL DIA 07/27/2019SPYRAL - GESTION ADMINISTRATIVA"/>
    <n v="8"/>
    <n v="0"/>
    <s v="SAN SEBASTIAN"/>
    <x v="2"/>
  </r>
  <r>
    <n v="97"/>
    <d v="2019-01-05T00:00:00"/>
    <x v="7"/>
    <x v="7"/>
    <x v="1"/>
    <s v="SERVICIOS PERSONALES"/>
    <s v="ALIMENTACION DE EMPLEADOS CTA NUEVA"/>
    <s v="TRANSACCIONES DEL DIA 01/05/2019SPYRAL - GESTION ADMINISTRATIVA"/>
    <n v="8"/>
    <n v="0"/>
    <s v="SAN SEBASTIAN"/>
    <x v="2"/>
  </r>
  <r>
    <n v="97"/>
    <d v="2019-01-11T00:00:00"/>
    <x v="7"/>
    <x v="7"/>
    <x v="1"/>
    <s v="SERVICIOS PERSONALES"/>
    <s v="ALIMENTACION DE EMPLEADOS CTA NUEVA"/>
    <s v="TRANSACCIONES DEL DIA 01/11/2019SPYRAL - GESTION ADMINISTRATIVA"/>
    <n v="24"/>
    <n v="0"/>
    <s v="SAN SEBASTIAN"/>
    <x v="2"/>
  </r>
  <r>
    <n v="97"/>
    <d v="2019-01-22T00:00:00"/>
    <x v="7"/>
    <x v="7"/>
    <x v="1"/>
    <s v="SERVICIOS PERSONALES"/>
    <s v="ALIMENTACION DE EMPLEADOS CTA NUEVA"/>
    <s v="TRANSACCIONES DEL DIA 01/22/2019SPYRAL - GESTION ADMINISTRATIVA"/>
    <n v="8"/>
    <n v="0"/>
    <s v="SAN SEBASTIAN"/>
    <x v="2"/>
  </r>
  <r>
    <n v="97"/>
    <d v="2019-02-13T00:00:00"/>
    <x v="8"/>
    <x v="8"/>
    <x v="1"/>
    <s v="SERVICIOS PERSONALES"/>
    <s v="ALIMENTACION DE EMPLEADOS CTA NUEVA"/>
    <s v="TRANSACCIONES DEL DIA 02/13/2019SPYRAL - GESTION ADMINISTRATIVA"/>
    <n v="8"/>
    <n v="0"/>
    <s v="SAN SEBASTIAN"/>
    <x v="2"/>
  </r>
  <r>
    <n v="97"/>
    <d v="2019-03-11T00:00:00"/>
    <x v="9"/>
    <x v="9"/>
    <x v="1"/>
    <s v="SERVICIOS PERSONALES"/>
    <s v="ALIMENTACION DE EMPLEADOS CTA NUEVA"/>
    <s v="TRANSACCIONES DEL DIA 03/11/2019SPYRAL - GESTION ADMINISTRATIVA"/>
    <n v="8"/>
    <n v="0"/>
    <s v="SAN SEBASTIAN"/>
    <x v="2"/>
  </r>
  <r>
    <n v="97"/>
    <d v="2019-05-13T00:00:00"/>
    <x v="11"/>
    <x v="11"/>
    <x v="1"/>
    <s v="SERVICIOS PERSONALES"/>
    <s v="ALIMENTACION DE EMPLEADOS CTA NUEVA"/>
    <s v="TRANSACCIONES DEL DIA 05/13/2019SPYRAL - GESTION ADMINISTRATIVA"/>
    <n v="8"/>
    <n v="0"/>
    <s v="SAN SEBASTIAN"/>
    <x v="2"/>
  </r>
  <r>
    <n v="97"/>
    <d v="2019-05-29T00:00:00"/>
    <x v="11"/>
    <x v="11"/>
    <x v="1"/>
    <s v="SERVICIOS PERSONALES"/>
    <s v="ALIMENTACION DE EMPLEADOS CTA NUEVA"/>
    <s v="TRANSACCIONES DEL DIA 05/29/2019SPYRAL - GESTION ADMINISTRATIVA"/>
    <n v="8"/>
    <n v="0"/>
    <s v="SAN SEBASTIAN"/>
    <x v="2"/>
  </r>
  <r>
    <n v="97"/>
    <d v="2019-07-08T00:00:00"/>
    <x v="6"/>
    <x v="6"/>
    <x v="1"/>
    <s v="SERVICIOS PERSONALES"/>
    <s v="ALIMENTACION DE EMPLEADOS CTA NUEVA"/>
    <s v="TRANSACCIONES DEL DIA 07/08/2019SPYRAL - GESTION ADMINISTRATIVA"/>
    <n v="8"/>
    <n v="0"/>
    <s v="SAN SEBASTIAN"/>
    <x v="2"/>
  </r>
  <r>
    <n v="97"/>
    <d v="2019-07-13T00:00:00"/>
    <x v="6"/>
    <x v="6"/>
    <x v="1"/>
    <s v="SERVICIOS PERSONALES"/>
    <s v="ALIMENTACION DE EMPLEADOS CTA NUEVA"/>
    <s v="TRANSACCIONES DEL DIA 07/13/2019SPYRAL - GESTION ADMINISTRATIVA"/>
    <n v="8"/>
    <n v="0"/>
    <s v="SAN SEBASTIAN"/>
    <x v="2"/>
  </r>
  <r>
    <n v="97"/>
    <d v="2019-07-16T00:00:00"/>
    <x v="6"/>
    <x v="6"/>
    <x v="1"/>
    <s v="SERVICIOS PERSONALES"/>
    <s v="ALIMENTACION DE EMPLEADOS CTA NUEVA"/>
    <s v="TRANSACCIONES DEL DIA 07/16/2019SPYRAL - GESTION ADMINISTRATIVA"/>
    <n v="8"/>
    <n v="0"/>
    <s v="SAN SEBASTIAN"/>
    <x v="2"/>
  </r>
  <r>
    <n v="97"/>
    <d v="2019-07-17T00:00:00"/>
    <x v="6"/>
    <x v="6"/>
    <x v="1"/>
    <s v="SERVICIOS PERSONALES"/>
    <s v="ALIMENTACION DE EMPLEADOS CTA NUEVA"/>
    <s v="TRANSACCIONES DEL DIA 07/17/2019SPYRAL - GESTION ADMINISTRATIVA"/>
    <n v="8"/>
    <n v="0"/>
    <s v="SAN SEBASTIAN"/>
    <x v="2"/>
  </r>
  <r>
    <n v="97"/>
    <d v="2019-07-18T00:00:00"/>
    <x v="6"/>
    <x v="6"/>
    <x v="1"/>
    <s v="SERVICIOS PERSONALES"/>
    <s v="ALIMENTACION DE EMPLEADOS CTA NUEVA"/>
    <s v="TRANSACCIONES DEL DIA 07/18/2019SPYRAL - GESTION ADMINISTRATIVA"/>
    <n v="8"/>
    <n v="0"/>
    <s v="SAN SEBASTIAN"/>
    <x v="2"/>
  </r>
  <r>
    <n v="97"/>
    <d v="2019-07-19T00:00:00"/>
    <x v="6"/>
    <x v="6"/>
    <x v="1"/>
    <s v="SERVICIOS PERSONALES"/>
    <s v="ALIMENTACION DE EMPLEADOS CTA NUEVA"/>
    <s v="TRANSACCIONES DEL DIA 07/19/2019SPYRAL - GESTION ADMINISTRATIVA"/>
    <n v="8"/>
    <n v="0"/>
    <s v="SAN SEBASTIAN"/>
    <x v="2"/>
  </r>
  <r>
    <n v="97"/>
    <d v="2019-07-20T00:00:00"/>
    <x v="6"/>
    <x v="6"/>
    <x v="1"/>
    <s v="SERVICIOS PERSONALES"/>
    <s v="ALIMENTACION DE EMPLEADOS CTA NUEVA"/>
    <s v="TRANSACCIONES DEL DIA 07/20/2019SPYRAL - GESTION ADMINISTRATIVA"/>
    <n v="8"/>
    <n v="0"/>
    <s v="SAN SEBASTIAN"/>
    <x v="2"/>
  </r>
  <r>
    <n v="97"/>
    <d v="2019-07-23T00:00:00"/>
    <x v="6"/>
    <x v="6"/>
    <x v="1"/>
    <s v="SERVICIOS PERSONALES"/>
    <s v="ALIMENTACION DE EMPLEADOS CTA NUEVA"/>
    <s v="TRANSACCIONES DEL DIA 07/23/2019SPYRAL - GESTION ADMINISTRATIVA"/>
    <n v="8"/>
    <n v="0"/>
    <s v="SAN SEBASTIAN"/>
    <x v="2"/>
  </r>
  <r>
    <n v="99"/>
    <d v="2019-03-12T00:00:00"/>
    <x v="9"/>
    <x v="9"/>
    <x v="1"/>
    <s v="ADMINISTRACION DE SUCURSALES"/>
    <s v="NC ALIMENTACION DE EMPLEADOS NVA"/>
    <s v="TRANSACCIONES DEL DIA 03/12/2019SPYRAL - GESTION ADMINISTRATIVA"/>
    <n v="15.91"/>
    <n v="0"/>
    <s v="CIUDAD DEL SABER"/>
    <x v="2"/>
  </r>
  <r>
    <n v="99"/>
    <d v="2019-05-04T00:00:00"/>
    <x v="11"/>
    <x v="11"/>
    <x v="1"/>
    <s v="ADMINISTRACION DE SUCURSALES"/>
    <s v="ALIMENTACION DE EMPLEADOS CTA NUEVA"/>
    <s v="TRANSACCIONES DEL DIA 05/04/2019SPYRAL - GESTION ADMINISTRATIVA"/>
    <n v="8"/>
    <n v="0"/>
    <s v="CIUDAD DEL SABER"/>
    <x v="2"/>
  </r>
  <r>
    <n v="101"/>
    <d v="2019-01-18T00:00:00"/>
    <x v="7"/>
    <x v="7"/>
    <x v="1"/>
    <s v="CAJA"/>
    <s v="ALIMENTACION DE EMPLEADOS CTA NUEVA"/>
    <s v="TRANSACCIONES DEL DIA 01/18/2019SPYRAL - GESTION ADMINISTRATIVA"/>
    <n v="8"/>
    <n v="0"/>
    <s v="VILLA ZAITA"/>
    <x v="2"/>
  </r>
  <r>
    <n v="103"/>
    <d v="2019-03-07T00:00:00"/>
    <x v="9"/>
    <x v="9"/>
    <x v="1"/>
    <s v="ADMINISTRACION DE SUCURSALES"/>
    <s v="NC ALIMENTACION DE EMPLEADOS NVA"/>
    <s v="TRANSACCIONES DEL DIA 03/07/2019SPYRAL - GESTION ADMINISTRATIVA"/>
    <n v="23.99"/>
    <n v="0"/>
    <s v="TOWN CENTER COSTA DEL ESTE"/>
    <x v="2"/>
  </r>
  <r>
    <n v="103"/>
    <d v="2019-03-19T00:00:00"/>
    <x v="9"/>
    <x v="9"/>
    <x v="1"/>
    <s v="ADMINISTRACION DE SUCURSALES"/>
    <s v="NC ALIMENTACION DE EMPLEADOS NVA"/>
    <s v="TRANSACCIONES DEL DIA 03/19/2019SPYRAL - GESTION ADMINISTRATIVA"/>
    <n v="15.08"/>
    <n v="0"/>
    <s v="TOWN CENTER COSTA DEL ESTE"/>
    <x v="2"/>
  </r>
  <r>
    <n v="103"/>
    <d v="2019-05-27T00:00:00"/>
    <x v="11"/>
    <x v="11"/>
    <x v="1"/>
    <s v="ADMINISTRACION DE SUCURSALES"/>
    <s v="NC ALIMENTACION DE EMPLEADOS NVA"/>
    <s v="TRANSACCIONES DEL DIA 05/27/2019SPYRAL - GESTION ADMINISTRATIVA"/>
    <n v="40.5"/>
    <n v="0"/>
    <s v="TOWN CENTER COSTA DEL ESTE"/>
    <x v="2"/>
  </r>
  <r>
    <n v="103"/>
    <d v="2019-07-16T00:00:00"/>
    <x v="6"/>
    <x v="6"/>
    <x v="1"/>
    <s v="CAJA"/>
    <s v="ALIMENTACION DE EMPLEADOS CTA NUEVA"/>
    <s v="TRANSACCIONES DEL DIA 07/16/2019SPYRAL - GESTION ADMINISTRATIVA"/>
    <n v="8"/>
    <n v="0"/>
    <s v="TOWN CENTER COSTA DEL ESTE"/>
    <x v="2"/>
  </r>
  <r>
    <n v="125"/>
    <d v="2019-03-12T00:00:00"/>
    <x v="9"/>
    <x v="9"/>
    <x v="1"/>
    <s v="ADMINISTRACION DE SUCURSALES"/>
    <s v="NC ALIMENTACION DE EMPLEADOS NVA"/>
    <s v="TRANSACCIONES DEL DIA 03/12/2019SPYRAL - GESTION ADMINISTRATIVA"/>
    <n v="37.979999999999997"/>
    <n v="0"/>
    <s v="COSTA VERDE"/>
    <x v="2"/>
  </r>
  <r>
    <n v="125"/>
    <d v="2019-03-19T00:00:00"/>
    <x v="9"/>
    <x v="9"/>
    <x v="1"/>
    <s v="ADMINISTRACION DE SUCURSALES"/>
    <s v="NC ALIMENTACION DE EMPLEADOS NVA"/>
    <s v="TRANSACCIONES DEL DIA 03/19/2019SPYRAL - GESTION ADMINISTRATIVA"/>
    <n v="40.49"/>
    <n v="0"/>
    <s v="COSTA VERDE"/>
    <x v="2"/>
  </r>
  <r>
    <n v="125"/>
    <d v="2019-04-03T00:00:00"/>
    <x v="10"/>
    <x v="10"/>
    <x v="1"/>
    <s v="ADMINISTRACION DE SUCURSALES"/>
    <s v="NC ALIMENTACION DE EMPLEADOS NVA"/>
    <s v="TRANSACCIONES DEL DIA 04/03/2019SPYRAL - GESTION ADMINISTRATIVA"/>
    <n v="37.979999999999997"/>
    <n v="0"/>
    <s v="COSTA VERDE"/>
    <x v="2"/>
  </r>
  <r>
    <n v="125"/>
    <d v="2019-05-23T00:00:00"/>
    <x v="11"/>
    <x v="11"/>
    <x v="1"/>
    <s v="ADMINISTRACION DE SUCURSALES"/>
    <s v="NC ALIMENTACION DE EMPLEADOS NVA"/>
    <s v="TRANSACCIONES DEL DIA 05/23/2019SPYRAL - GESTION ADMINISTRATIVA"/>
    <n v="0"/>
    <n v="8"/>
    <s v="COSTA VERDE"/>
    <x v="2"/>
  </r>
  <r>
    <n v="125"/>
    <d v="2019-05-24T00:00:00"/>
    <x v="11"/>
    <x v="11"/>
    <x v="1"/>
    <s v="ADMINISTRACION DE SUCURSALES"/>
    <s v="NC ALIMENTACION DE EMPLEADOS NVA"/>
    <s v="TRANSACCIONES DEL DIA 05/24/2019SPYRAL - GESTION ADMINISTRATIVA"/>
    <n v="73.319999999999993"/>
    <n v="0"/>
    <s v="COSTA VERDE"/>
    <x v="2"/>
  </r>
  <r>
    <n v="125"/>
    <d v="2019-07-26T00:00:00"/>
    <x v="6"/>
    <x v="6"/>
    <x v="1"/>
    <s v="ADMINISTRACION DE SUCURSALES"/>
    <s v="NC ALIMENTACION DE EMPLEADOS NVA"/>
    <s v="TRANSACCIONES DEL DIA 07/26/2019SPYRAL - GESTION ADMINISTRATIVA"/>
    <n v="22.26"/>
    <n v="0"/>
    <s v="COSTA VERDE"/>
    <x v="2"/>
  </r>
  <r>
    <n v="125"/>
    <d v="2019-05-18T00:00:00"/>
    <x v="11"/>
    <x v="11"/>
    <x v="1"/>
    <s v="CAJA"/>
    <s v="ALIMENTACION DE EMPLEADOS CTA NUEVA"/>
    <s v="TRANSACCIONES DEL DIA 05/18/2019SPYRAL - GESTION ADMINISTRATIVA"/>
    <n v="80"/>
    <n v="0"/>
    <s v="COSTA VERDE"/>
    <x v="2"/>
  </r>
  <r>
    <n v="125"/>
    <d v="2019-05-22T00:00:00"/>
    <x v="11"/>
    <x v="11"/>
    <x v="1"/>
    <s v="CAJA"/>
    <s v="ALIMENTACION DE EMPLEADOS CTA NUEVA"/>
    <s v="TRANSACCIONES DEL DIA 05/22/2019SPYRAL - GESTION ADMINISTRATIVA"/>
    <n v="16"/>
    <n v="0"/>
    <s v="COSTA VERDE"/>
    <x v="2"/>
  </r>
  <r>
    <n v="125"/>
    <d v="2019-05-25T00:00:00"/>
    <x v="11"/>
    <x v="11"/>
    <x v="1"/>
    <s v="CAJA"/>
    <s v="NC ALIMENTACION DE EMPLEADOS NVA"/>
    <s v="TRANSACCIONES DEL DIA 05/25/2019SPYRAL - GESTION ADMINISTRATIVA"/>
    <n v="0"/>
    <n v="16"/>
    <s v="COSTA VERDE"/>
    <x v="2"/>
  </r>
  <r>
    <n v="125"/>
    <d v="2019-06-04T00:00:00"/>
    <x v="2"/>
    <x v="2"/>
    <x v="1"/>
    <s v="CAJA"/>
    <s v="ALIMENTACION DE EMPLEADOS CTA NUEVA"/>
    <s v="TRANSACCIONES DEL DIA 06/04/2019SPYRAL - GESTION ADMINISTRATIVA"/>
    <n v="16"/>
    <n v="0"/>
    <s v="COSTA VERDE"/>
    <x v="2"/>
  </r>
  <r>
    <n v="125"/>
    <d v="2019-06-07T00:00:00"/>
    <x v="2"/>
    <x v="2"/>
    <x v="1"/>
    <s v="CAJA"/>
    <s v="ALIMENTACION DE EMPLEADOS CTA NUEVA"/>
    <s v="TRANSACCIONES DEL DIA 06/07/2019SPYRAL - GESTION ADMINISTRATIVA"/>
    <n v="16"/>
    <n v="0"/>
    <s v="COSTA VERDE"/>
    <x v="2"/>
  </r>
  <r>
    <n v="125"/>
    <d v="2019-06-14T00:00:00"/>
    <x v="2"/>
    <x v="2"/>
    <x v="1"/>
    <s v="CAJA"/>
    <s v="ALIMENTACION DE EMPLEADOS CTA NUEVA"/>
    <s v="TRANSACCIONES DEL DIA 06/14/2019SPYRAL - GESTION ADMINISTRATIVA"/>
    <n v="16"/>
    <n v="0"/>
    <s v="COSTA VERDE"/>
    <x v="2"/>
  </r>
  <r>
    <n v="125"/>
    <d v="2019-06-19T00:00:00"/>
    <x v="2"/>
    <x v="2"/>
    <x v="1"/>
    <s v="CAJA"/>
    <s v="ALIMENTACION DE EMPLEADOS CTA NUEVA"/>
    <s v="TRANSACCIONES DEL DIA 06/19/2019SPYRAL - GESTION ADMINISTRATIVA"/>
    <n v="16"/>
    <n v="0"/>
    <s v="COSTA VERDE"/>
    <x v="2"/>
  </r>
  <r>
    <n v="125"/>
    <d v="2019-06-25T00:00:00"/>
    <x v="2"/>
    <x v="2"/>
    <x v="1"/>
    <s v="CAJA"/>
    <s v="ALIMENTACION DE EMPLEADOS CTA NUEVA"/>
    <s v="TRANSACCIONES DEL DIA 06/25/2019SPYRAL - GESTION ADMINISTRATIVA"/>
    <n v="8"/>
    <n v="0"/>
    <s v="COSTA VERDE"/>
    <x v="2"/>
  </r>
  <r>
    <n v="125"/>
    <d v="2019-07-04T00:00:00"/>
    <x v="6"/>
    <x v="6"/>
    <x v="1"/>
    <s v="CAJA"/>
    <s v="ALIMENTACION DE EMPLEADOS CTA NUEVA"/>
    <s v="TRANSACCIONES DEL DIA 07/04/2019SPYRAL - GESTION ADMINISTRATIVA"/>
    <n v="16"/>
    <n v="0"/>
    <s v="COSTA VERDE"/>
    <x v="2"/>
  </r>
  <r>
    <n v="125"/>
    <d v="2019-07-05T00:00:00"/>
    <x v="6"/>
    <x v="6"/>
    <x v="1"/>
    <s v="CAJA"/>
    <s v="ALIMENTACION DE EMPLEADOS CTA NUEVA"/>
    <s v="TRANSACCIONES DEL DIA 07/05/2019SPYRAL - GESTION ADMINISTRATIVA"/>
    <n v="24"/>
    <n v="0"/>
    <s v="COSTA VERDE"/>
    <x v="2"/>
  </r>
  <r>
    <n v="125"/>
    <d v="2019-07-08T00:00:00"/>
    <x v="6"/>
    <x v="6"/>
    <x v="1"/>
    <s v="CAJA"/>
    <s v="ALIMENTACION DE EMPLEADOS CTA NUEVA"/>
    <s v="TRANSACCIONES DEL DIA 07/08/2019SPYRAL - GESTION ADMINISTRATIVA"/>
    <n v="8"/>
    <n v="0"/>
    <s v="COSTA VERDE"/>
    <x v="2"/>
  </r>
  <r>
    <n v="125"/>
    <d v="2019-07-10T00:00:00"/>
    <x v="6"/>
    <x v="6"/>
    <x v="1"/>
    <s v="CAJA"/>
    <s v="ALIMENTACION DE EMPLEADOS CTA NUEVA"/>
    <s v="TRANSACCIONES DEL DIA 07/10/2019SPYRAL - GESTION ADMINISTRATIVA"/>
    <n v="24"/>
    <n v="0"/>
    <s v="COSTA VERDE"/>
    <x v="2"/>
  </r>
  <r>
    <n v="125"/>
    <d v="2019-07-13T00:00:00"/>
    <x v="6"/>
    <x v="6"/>
    <x v="1"/>
    <s v="CAJA"/>
    <s v="ALIMENTACION DE EMPLEADOS CTA NUEVA"/>
    <s v="TRANSACCIONES DEL DIA 07/13/2019SPYRAL - GESTION ADMINISTRATIVA"/>
    <n v="24"/>
    <n v="0"/>
    <s v="COSTA VERDE"/>
    <x v="2"/>
  </r>
  <r>
    <n v="125"/>
    <d v="2019-07-17T00:00:00"/>
    <x v="6"/>
    <x v="6"/>
    <x v="1"/>
    <s v="CAJA"/>
    <s v="ALIMENTACION DE EMPLEADOS CTA NUEVA"/>
    <s v="TRANSACCIONES DEL DIA 07/17/2019SPYRAL - GESTION ADMINISTRATIVA"/>
    <n v="56"/>
    <n v="0"/>
    <s v="COSTA VERDE"/>
    <x v="2"/>
  </r>
  <r>
    <n v="125"/>
    <d v="2019-07-20T00:00:00"/>
    <x v="6"/>
    <x v="6"/>
    <x v="1"/>
    <s v="CAJA"/>
    <s v="ALIMENTACION DE EMPLEADOS CTA NUEVA"/>
    <s v="TRANSACCIONES DEL DIA 07/20/2019SPYRAL - GESTION ADMINISTRATIVA"/>
    <n v="16"/>
    <n v="0"/>
    <s v="COSTA VERDE"/>
    <x v="2"/>
  </r>
  <r>
    <n v="125"/>
    <d v="2019-07-22T00:00:00"/>
    <x v="6"/>
    <x v="6"/>
    <x v="1"/>
    <s v="CAJA"/>
    <s v="ALIMENTACION DE EMPLEADOS CTA NUEVA"/>
    <s v="TRANSACCIONES DEL DIA 07/22/2019SPYRAL - GESTION ADMINISTRATIVA"/>
    <n v="16"/>
    <n v="0"/>
    <s v="COSTA VERDE"/>
    <x v="2"/>
  </r>
  <r>
    <n v="125"/>
    <d v="2019-07-26T00:00:00"/>
    <x v="6"/>
    <x v="6"/>
    <x v="1"/>
    <s v="CAJA"/>
    <s v="ALIMENTACION DE EMPLEADOS CTA NUEVA"/>
    <s v="TRANSACCIONES DEL DIA 07/26/2019SPYRAL - GESTION ADMINISTRATIVA"/>
    <n v="32"/>
    <n v="0"/>
    <s v="COSTA VERDE"/>
    <x v="2"/>
  </r>
  <r>
    <n v="125"/>
    <d v="2019-07-30T00:00:00"/>
    <x v="6"/>
    <x v="6"/>
    <x v="1"/>
    <s v="CAJA"/>
    <s v="ALIMENTACION DE EMPLEADOS CTA NUEVA"/>
    <s v="TRANSACCIONES DEL DIA 07/30/2019SPYRAL - GESTION ADMINISTRATIVA"/>
    <n v="16"/>
    <n v="0"/>
    <s v="COSTA VERDE"/>
    <x v="2"/>
  </r>
  <r>
    <n v="125"/>
    <d v="2019-06-14T00:00:00"/>
    <x v="2"/>
    <x v="2"/>
    <x v="1"/>
    <s v="SERVICIOS PERSONALES"/>
    <s v="ALIMENTACION DE EMPLEADOS CTA NUEVA"/>
    <s v="TRANSACCIONES DEL DIA 06/14/2019SPYRAL - GESTION ADMINISTRATIVA"/>
    <n v="8"/>
    <n v="0"/>
    <s v="COSTA VERDE"/>
    <x v="2"/>
  </r>
  <r>
    <n v="125"/>
    <d v="2019-06-21T00:00:00"/>
    <x v="2"/>
    <x v="2"/>
    <x v="1"/>
    <s v="SERVICIOS PERSONALES"/>
    <s v="ALIMENTACION DE EMPLEADOS CTA NUEVA"/>
    <s v="TRANSACCIONES DEL DIA 06/21/2019SPYRAL - GESTION ADMINISTRATIVA"/>
    <n v="16"/>
    <n v="0"/>
    <s v="COSTA VERDE"/>
    <x v="2"/>
  </r>
  <r>
    <n v="125"/>
    <d v="2019-07-02T00:00:00"/>
    <x v="6"/>
    <x v="6"/>
    <x v="1"/>
    <s v="SERVICIOS PERSONALES"/>
    <s v="ALIMENTACION DE EMPLEADOS CTA NUEVA"/>
    <s v="TRANSACCIONES DEL DIA 07/02/2019SPYRAL - GESTION ADMINISTRATIVA"/>
    <n v="8"/>
    <n v="0"/>
    <s v="COSTA VERDE"/>
    <x v="2"/>
  </r>
  <r>
    <n v="125"/>
    <d v="2019-07-03T00:00:00"/>
    <x v="6"/>
    <x v="6"/>
    <x v="1"/>
    <s v="SERVICIOS PERSONALES"/>
    <s v="ALIMENTACION DE EMPLEADOS CTA NUEVA"/>
    <s v="TRANSACCIONES DEL DIA 07/03/2019SPYRAL - GESTION ADMINISTRATIVA"/>
    <n v="32"/>
    <n v="0"/>
    <s v="COSTA VERDE"/>
    <x v="2"/>
  </r>
  <r>
    <n v="131"/>
    <d v="2019-02-22T00:00:00"/>
    <x v="8"/>
    <x v="8"/>
    <x v="1"/>
    <s v="ADMINISTRACION DE SUCURSALES"/>
    <s v="NC ALIMENTACION DE EMPLEADOS NVA"/>
    <s v="TRANSACCIONES DEL DIA 02/22/2019SPYRAL - GESTION ADMINISTRATIVA"/>
    <n v="41.84"/>
    <n v="0"/>
    <s v="PLAZA LOS ANGELES"/>
    <x v="2"/>
  </r>
  <r>
    <n v="131"/>
    <d v="2019-06-03T00:00:00"/>
    <x v="2"/>
    <x v="2"/>
    <x v="1"/>
    <s v="ADMINISTRACION DE SUCURSALES"/>
    <s v="NC ALIMENTACION DE EMPLEADOS NVA"/>
    <s v="TRANSACCIONES DEL DIA 06/03/2019SPYRAL - GESTION ADMINISTRATIVA"/>
    <n v="13.08"/>
    <n v="0"/>
    <s v="PLAZA LOS ANGELES"/>
    <x v="2"/>
  </r>
  <r>
    <n v="131"/>
    <d v="2019-06-20T00:00:00"/>
    <x v="2"/>
    <x v="2"/>
    <x v="1"/>
    <s v="CAJA"/>
    <s v="ALIMENTACION DE EMPLEADOS CTA NUEVA"/>
    <s v="TRANSACCIONES DEL DIA 06/20/2019SPYRAL - GESTION ADMINISTRATIVA"/>
    <n v="8"/>
    <n v="0"/>
    <s v="PLAZA LOS ANGELES"/>
    <x v="2"/>
  </r>
  <r>
    <n v="157"/>
    <d v="2019-03-19T00:00:00"/>
    <x v="9"/>
    <x v="9"/>
    <x v="1"/>
    <s v="ADMINISTRACION DE SUCURSALES"/>
    <s v="NC ALIMENTACION DE EMPLEADOS NVA"/>
    <s v="TRANSACCIONES DEL DIA 03/19/2019SPYRAL - GESTION ADMINISTRATIVA"/>
    <n v="35.950000000000003"/>
    <n v="0"/>
    <s v="SAN MATEO"/>
    <x v="2"/>
  </r>
  <r>
    <n v="157"/>
    <d v="2019-04-03T00:00:00"/>
    <x v="10"/>
    <x v="10"/>
    <x v="1"/>
    <s v="ADMINISTRACION DE SUCURSALES"/>
    <s v="NC ALIMENTACION DE EMPLEADOS NVA"/>
    <s v="TRANSACCIONES DEL DIA 04/03/2019SPYRAL - GESTION ADMINISTRATIVA"/>
    <n v="35.950000000000003"/>
    <n v="0"/>
    <s v="SAN MATEO"/>
    <x v="2"/>
  </r>
  <r>
    <n v="157"/>
    <d v="2019-05-07T00:00:00"/>
    <x v="11"/>
    <x v="11"/>
    <x v="1"/>
    <s v="ADMINISTRACION DE SUCURSALES"/>
    <s v="NC ALIMENTACION DE EMPLEADOS NVA"/>
    <s v="TRANSACCIONES DEL DIA 05/07/2019SPYRAL - GESTION ADMINISTRATIVA"/>
    <n v="35.950000000000003"/>
    <n v="0"/>
    <s v="SAN MATEO"/>
    <x v="2"/>
  </r>
  <r>
    <n v="157"/>
    <d v="2019-07-26T00:00:00"/>
    <x v="6"/>
    <x v="6"/>
    <x v="1"/>
    <s v="ADMINISTRACION DE SUCURSALES"/>
    <s v="NC ALIMENTACION DE EMPLEADOS NVA"/>
    <s v="TRANSACCIONES DEL DIA 07/26/2019SPYRAL - GESTION ADMINISTRATIVA"/>
    <n v="39.950000000000003"/>
    <n v="0"/>
    <s v="SAN MATEO"/>
    <x v="2"/>
  </r>
  <r>
    <n v="162"/>
    <d v="2019-04-03T00:00:00"/>
    <x v="10"/>
    <x v="10"/>
    <x v="1"/>
    <s v="ADMINISTRACION DE SUCURSALES"/>
    <s v="NC ALIMENTACION DE EMPLEADOS NVA"/>
    <s v="TRANSACCIONES DEL DIA 04/03/2019SPYRAL - GESTION ADMINISTRATIVA"/>
    <n v="24.2"/>
    <n v="0"/>
    <s v="BRISAS DEL GOLF ARRAIJAN"/>
    <x v="2"/>
  </r>
  <r>
    <n v="162"/>
    <d v="2019-06-17T00:00:00"/>
    <x v="2"/>
    <x v="2"/>
    <x v="1"/>
    <s v="ADMINISTRACION DE SUCURSALES"/>
    <s v="NC ALIMENTACION DE EMPLEADOS NVA"/>
    <s v="TRANSACCIONES DEL DIA 06/17/2019SPYRAL - GESTION ADMINISTRATIVA"/>
    <n v="10.91"/>
    <n v="0"/>
    <s v="BRISAS DEL GOLF ARRAIJAN"/>
    <x v="2"/>
  </r>
  <r>
    <n v="162"/>
    <d v="2019-07-02T00:00:00"/>
    <x v="6"/>
    <x v="6"/>
    <x v="1"/>
    <s v="ADMINISTRACION DE SUCURSALES"/>
    <s v="OTROS EGRESOS 17"/>
    <s v="OTROS EGRESOS 1.P.O (OR:162/DES:162 TRN:86 PERF:300086 CAU: 17"/>
    <n v="16"/>
    <n v="0"/>
    <s v="BRISAS DEL GOLF ARRAIJAN"/>
    <x v="2"/>
  </r>
  <r>
    <n v="164"/>
    <d v="2019-01-14T00:00:00"/>
    <x v="7"/>
    <x v="7"/>
    <x v="1"/>
    <s v="ADMINISTRACION DE SUCURSALES"/>
    <s v="NC ALIMENTACION DE EMPLEADOS NVA"/>
    <s v="TRANSACCIONES DEL DIA 01/14/2019SPYRAL - GESTION ADMINISTRATIVA"/>
    <n v="38.340000000000003"/>
    <n v="0"/>
    <s v="PASEO ARRAIJAN"/>
    <x v="2"/>
  </r>
  <r>
    <n v="164"/>
    <d v="2019-02-15T00:00:00"/>
    <x v="8"/>
    <x v="8"/>
    <x v="1"/>
    <s v="ADMINISTRACION DE SUCURSALES"/>
    <s v="NC ALIMENTACION DE EMPLEADOS NVA"/>
    <s v="TRANSACCIONES DEL DIA 02/15/2019SPYRAL - GESTION ADMINISTRATIVA"/>
    <n v="56.18"/>
    <n v="0"/>
    <s v="PASEO ARRAIJAN"/>
    <x v="2"/>
  </r>
  <r>
    <n v="164"/>
    <d v="2019-02-27T00:00:00"/>
    <x v="8"/>
    <x v="8"/>
    <x v="1"/>
    <s v="ADMINISTRACION DE SUCURSALES"/>
    <s v="NC ALIMENTACION DE EMPLEADOS NVA"/>
    <s v="TRANSACCIONES DEL DIA 02/27/2019SPYRAL - GESTION ADMINISTRATIVA"/>
    <n v="39.25"/>
    <n v="0"/>
    <s v="PASEO ARRAIJAN"/>
    <x v="2"/>
  </r>
  <r>
    <n v="164"/>
    <d v="2019-04-03T00:00:00"/>
    <x v="10"/>
    <x v="10"/>
    <x v="1"/>
    <s v="ADMINISTRACION DE SUCURSALES"/>
    <s v="NC ALIMENTACION DE EMPLEADOS NVA"/>
    <s v="TRANSACCIONES DEL DIA 04/03/2019SPYRAL - GESTION ADMINISTRATIVA"/>
    <n v="40.229999999999997"/>
    <n v="0"/>
    <s v="PASEO ARRAIJAN"/>
    <x v="2"/>
  </r>
  <r>
    <n v="165"/>
    <d v="2019-06-24T00:00:00"/>
    <x v="2"/>
    <x v="2"/>
    <x v="1"/>
    <s v="SERVICIOS PERSONALES"/>
    <s v="ALIMENTACION DE EMPLEADOS CTA NUEVA"/>
    <s v="TRANSACCIONES DEL DIA 06/24/2019SPYRAL - GESTION ADMINISTRATIVA"/>
    <n v="16"/>
    <n v="0"/>
    <s v="PLAZA NUEVO TOCUMEN"/>
    <x v="2"/>
  </r>
  <r>
    <n v="9"/>
    <d v="2019-06-20T00:00:00"/>
    <x v="2"/>
    <x v="2"/>
    <x v="1"/>
    <s v="ADMINISTRACION DE SUCURSALES"/>
    <s v="NC  RECONOCIMIENTOS"/>
    <s v="TRANSACCIONES DEL DIA 06/20/2019SPYRAL - GESTION ADMINISTRATIVA"/>
    <n v="23"/>
    <n v="0"/>
    <s v="SANTIAGO"/>
    <x v="3"/>
  </r>
  <r>
    <n v="33"/>
    <d v="2019-01-25T00:00:00"/>
    <x v="7"/>
    <x v="7"/>
    <x v="1"/>
    <s v="ADMINISTRACION DE SUCURSALES"/>
    <s v="NC  RECONOCIMIENTOS"/>
    <s v="TRANSACCIONES DEL DIA 01/25/2019SPYRAL - GESTION ADMINISTRATIVA"/>
    <n v="9.7799999999999994"/>
    <n v="0"/>
    <s v="CORONADO"/>
    <x v="3"/>
  </r>
  <r>
    <n v="40"/>
    <d v="2019-01-03T00:00:00"/>
    <x v="7"/>
    <x v="7"/>
    <x v="1"/>
    <s v="ADMINISTRACION DE SUCURSALES"/>
    <s v="NC  RECONOCIMIENTOS"/>
    <s v="TRANSACCIONES DEL DIA 01/03/2019SPYRAL - GESTION ADMINISTRATIVA"/>
    <n v="52.99"/>
    <n v="0"/>
    <s v="LAS TABLAS"/>
    <x v="3"/>
  </r>
  <r>
    <n v="42"/>
    <d v="2019-02-07T00:00:00"/>
    <x v="8"/>
    <x v="8"/>
    <x v="1"/>
    <s v="ADMINISTRACION DE SUCURSALES"/>
    <s v="NC  RECONOCIMIENTOS"/>
    <s v="TRANSACCIONES DEL DIA 02/07/2019SPYRAL - GESTION ADMINISTRATIVA"/>
    <n v="32.1"/>
    <n v="0"/>
    <s v="DAVID - TERRONAL"/>
    <x v="3"/>
  </r>
  <r>
    <n v="43"/>
    <d v="2019-05-27T00:00:00"/>
    <x v="11"/>
    <x v="11"/>
    <x v="1"/>
    <s v="ADMINISTRACION DE SUCURSALES"/>
    <s v="NC  RECONOCIMIENTOS"/>
    <s v="TRANSACCIONES DEL DIA 05/27/2019SPYRAL - GESTION ADMINISTRATIVA"/>
    <n v="17.989999999999998"/>
    <n v="0"/>
    <s v="COSTA DEL ESTE"/>
    <x v="3"/>
  </r>
  <r>
    <n v="54"/>
    <d v="2019-05-27T00:00:00"/>
    <x v="11"/>
    <x v="11"/>
    <x v="1"/>
    <s v="ADMINISTRACION DE SUCURSALES"/>
    <s v="NC  RECONOCIMIENTOS"/>
    <s v="TRANSACCIONES DEL DIA 05/27/2019SPYRAL - GESTION ADMINISTRATIVA"/>
    <n v="30"/>
    <n v="0"/>
    <s v="SABANITAS"/>
    <x v="3"/>
  </r>
  <r>
    <n v="68"/>
    <d v="2019-01-03T00:00:00"/>
    <x v="7"/>
    <x v="7"/>
    <x v="1"/>
    <s v="ADMINISTRACION DE SUCURSALES"/>
    <s v="NC  RECONOCIMIENTOS"/>
    <s v="TRANSACCIONES DEL DIA 01/03/2019SPYRAL - GESTION ADMINISTRATIVA"/>
    <n v="17.11"/>
    <n v="0"/>
    <s v="ALTOS DE PANAMA"/>
    <x v="3"/>
  </r>
  <r>
    <n v="73"/>
    <d v="2019-01-07T00:00:00"/>
    <x v="7"/>
    <x v="7"/>
    <x v="1"/>
    <s v="ADMINISTRACION DE SUCURSALES"/>
    <s v="NC  RECONOCIMIENTOS"/>
    <s v="TRANSACCIONES DEL DIA 01/07/2019SPYRAL - GESTION ADMINISTRATIVA"/>
    <n v="117.49"/>
    <n v="0"/>
    <s v="LA CHORRERA - PARQUE 10 DE NOV."/>
    <x v="3"/>
  </r>
  <r>
    <n v="76"/>
    <d v="2019-01-04T00:00:00"/>
    <x v="7"/>
    <x v="7"/>
    <x v="1"/>
    <s v="ADMINISTRACION DE SUCURSALES"/>
    <s v="NC  RECONOCIMIENTOS"/>
    <s v="TRANSACCIONES DEL DIA 01/04/2019SPYRAL - GESTION ADMINISTRATIVA"/>
    <n v="18.600000000000001"/>
    <n v="0"/>
    <s v="CLAYTON"/>
    <x v="3"/>
  </r>
  <r>
    <n v="91"/>
    <d v="2019-03-11T00:00:00"/>
    <x v="9"/>
    <x v="9"/>
    <x v="1"/>
    <s v="BANCA DE CONSUMO"/>
    <s v="RECONOCIMIENTO"/>
    <s v="TRANSACCIONES DEL DIA 03/11/2019SPYRAL - GESTION ADMINISTRATIVA"/>
    <n v="127.57"/>
    <n v="0"/>
    <s v="NEGOCIOS"/>
    <x v="3"/>
  </r>
  <r>
    <n v="91"/>
    <d v="2019-03-21T00:00:00"/>
    <x v="9"/>
    <x v="9"/>
    <x v="1"/>
    <s v="BANCA DE CONSUMO"/>
    <s v="RECONOCIMIENTO"/>
    <s v="TRANSACCIONES DEL DIA 03/21/2019SPYRAL - GESTION ADMINISTRATIVA"/>
    <n v="1396.4"/>
    <n v="0"/>
    <s v="NEGOCIOS"/>
    <x v="3"/>
  </r>
  <r>
    <n v="91"/>
    <d v="2019-04-30T00:00:00"/>
    <x v="10"/>
    <x v="10"/>
    <x v="1"/>
    <s v="BANCA DE CONSUMO"/>
    <s v="RECONOCIMIENTO"/>
    <s v="TRANSACCIONES DEL DIA 04/30/2019SPYRAL - GESTION ADMINISTRATIVA"/>
    <n v="1000"/>
    <n v="0"/>
    <s v="NEGOCIOS"/>
    <x v="3"/>
  </r>
  <r>
    <n v="91"/>
    <d v="2019-01-03T00:00:00"/>
    <x v="7"/>
    <x v="7"/>
    <x v="1"/>
    <s v="CANALES DE DISTRIBUCION"/>
    <s v="NC  RECONOCIMIENTOS"/>
    <s v="TRANSACCIONES DEL DIA 01/03/2019SPYRAL - GESTION ADMINISTRATIVA"/>
    <n v="30"/>
    <n v="0"/>
    <s v="NEGOCIOS"/>
    <x v="3"/>
  </r>
  <r>
    <n v="91"/>
    <d v="2019-01-10T00:00:00"/>
    <x v="7"/>
    <x v="7"/>
    <x v="1"/>
    <s v="CANALES DE DISTRIBUCION"/>
    <s v="NC  RECONOCIMIENTOS"/>
    <s v="TRANSACCIONES DEL DIA 01/10/2019SPYRAL - GESTION ADMINISTRATIVA"/>
    <n v="67.95"/>
    <n v="0"/>
    <s v="NEGOCIOS"/>
    <x v="3"/>
  </r>
  <r>
    <n v="91"/>
    <d v="2019-01-28T00:00:00"/>
    <x v="7"/>
    <x v="7"/>
    <x v="1"/>
    <s v="CANALES DE DISTRIBUCION"/>
    <s v="NC  RECONOCIMIENTOS"/>
    <s v="TRANSACCIONES DEL DIA 01/28/2019SPYRAL - GESTION ADMINISTRATIVA"/>
    <n v="49.1"/>
    <n v="0"/>
    <s v="NEGOCIOS"/>
    <x v="3"/>
  </r>
  <r>
    <n v="91"/>
    <d v="2019-01-29T00:00:00"/>
    <x v="7"/>
    <x v="7"/>
    <x v="1"/>
    <s v="CANALES DE DISTRIBUCION"/>
    <s v="PROVISION DEL MES ENERO 2019"/>
    <s v="PROVISION CUENTA DE RECONOCIMIENTOS"/>
    <n v="48000"/>
    <n v="0"/>
    <s v="NEGOCIOS"/>
    <x v="3"/>
  </r>
  <r>
    <n v="91"/>
    <d v="2019-02-02T00:00:00"/>
    <x v="8"/>
    <x v="8"/>
    <x v="1"/>
    <s v="CANALES DE DISTRIBUCION"/>
    <s v="RECONOCIMIENTO"/>
    <s v="TRANSACCIONES DEL DIA 02/02/2019SPYRAL - GESTION ADMINISTRATIVA"/>
    <n v="13570"/>
    <n v="0"/>
    <s v="NEGOCIOS"/>
    <x v="3"/>
  </r>
  <r>
    <n v="91"/>
    <d v="2019-02-26T00:00:00"/>
    <x v="8"/>
    <x v="8"/>
    <x v="1"/>
    <s v="CANALES DE DISTRIBUCION"/>
    <s v="REVERSI╦N - FEBRERO 2019"/>
    <s v="REVERSION PROVISION CUENTA DE RECONOCIMIENTOS"/>
    <n v="0"/>
    <n v="13600"/>
    <s v="NEGOCIOS"/>
    <x v="3"/>
  </r>
  <r>
    <n v="91"/>
    <d v="2019-04-30T00:00:00"/>
    <x v="10"/>
    <x v="10"/>
    <x v="1"/>
    <s v="CANALES DE DISTRIBUCION"/>
    <s v="REVERSION - ABRIL 2019"/>
    <s v="REVERSION PROVISION CUENTA DE RECONOCIMIENTOS"/>
    <n v="0"/>
    <n v="6000"/>
    <s v="NEGOCIOS"/>
    <x v="3"/>
  </r>
  <r>
    <n v="91"/>
    <d v="2019-04-30T00:00:00"/>
    <x v="10"/>
    <x v="10"/>
    <x v="1"/>
    <s v="CANALES DE DISTRIBUCION"/>
    <s v="RECONOCIMIENTO"/>
    <s v="TRANSACCIONES DEL DIA 04/30/2019SPYRAL - GESTION ADMINISTRATIVA"/>
    <n v="4850"/>
    <n v="0"/>
    <s v="NEGOCIOS"/>
    <x v="3"/>
  </r>
  <r>
    <n v="91"/>
    <d v="2019-05-02T00:00:00"/>
    <x v="11"/>
    <x v="11"/>
    <x v="1"/>
    <s v="CANALES DE DISTRIBUCION"/>
    <s v="RECONOCIMIENTO"/>
    <s v="TRANSACCIONES DEL DIA 05/02/2019SPYRAL - GESTION ADMINISTRATIVA"/>
    <n v="20320"/>
    <n v="0"/>
    <s v="NEGOCIOS"/>
    <x v="3"/>
  </r>
  <r>
    <n v="91"/>
    <d v="2019-05-13T00:00:00"/>
    <x v="11"/>
    <x v="11"/>
    <x v="1"/>
    <s v="CANALES DE DISTRIBUCION"/>
    <s v="NC  RECONOCIMIENTOS"/>
    <s v="TRANSACCIONES DEL DIA 05/13/2019SPYRAL - GESTION ADMINISTRATIVA"/>
    <n v="50"/>
    <n v="0"/>
    <s v="NEGOCIOS"/>
    <x v="3"/>
  </r>
  <r>
    <n v="91"/>
    <d v="2019-05-29T00:00:00"/>
    <x v="11"/>
    <x v="11"/>
    <x v="1"/>
    <s v="CANALES DE DISTRIBUCION"/>
    <s v="REVERSION MAYO 2019"/>
    <s v="REVERSION PROVISION CUENTA DE RECONOCIMIENTOS"/>
    <n v="0"/>
    <n v="10400"/>
    <s v="NEGOCIOS"/>
    <x v="3"/>
  </r>
  <r>
    <n v="91"/>
    <d v="2019-07-23T00:00:00"/>
    <x v="6"/>
    <x v="6"/>
    <x v="1"/>
    <s v="CANALES DE DISTRIBUCION"/>
    <s v="NC  RECONOCIMIENTOS"/>
    <s v="TRANSACCIONES DEL DIA 07/23/2019SPYRAL - GESTION ADMINISTRATIVA"/>
    <n v="15.5"/>
    <n v="0"/>
    <s v="NEGOCIOS"/>
    <x v="3"/>
  </r>
  <r>
    <n v="91"/>
    <d v="2019-07-30T00:00:00"/>
    <x v="6"/>
    <x v="6"/>
    <x v="1"/>
    <s v="CANALES DE DISTRIBUCION"/>
    <s v="RECONOCIMIENTO"/>
    <s v="TRANSACCIONES DEL DIA 07/30/2019SPYRAL - GESTION ADMINISTRATIVA"/>
    <n v="81.84"/>
    <n v="0"/>
    <s v="NEGOCIOS"/>
    <x v="3"/>
  </r>
  <r>
    <n v="91"/>
    <d v="2019-01-18T00:00:00"/>
    <x v="7"/>
    <x v="7"/>
    <x v="1"/>
    <s v="CENTRO DE TARJETAS"/>
    <s v="NC  RECONOCIMIENTOS"/>
    <s v="TRANSACCIONES DEL DIA 01/18/2019SPYRAL - GESTION ADMINISTRATIVA"/>
    <n v="53.73"/>
    <n v="0"/>
    <s v="NEGOCIOS"/>
    <x v="3"/>
  </r>
  <r>
    <n v="91"/>
    <d v="2019-07-05T00:00:00"/>
    <x v="6"/>
    <x v="6"/>
    <x v="1"/>
    <s v="CENTRO DE TARJETAS"/>
    <s v="NC  RECONOCIMIENTOS"/>
    <s v="TRANSACCIONES DEL DIA 07/05/2019SPYRAL - GESTION ADMINISTRATIVA"/>
    <n v="132.72"/>
    <n v="0"/>
    <s v="NEGOCIOS"/>
    <x v="3"/>
  </r>
  <r>
    <n v="91"/>
    <d v="2019-07-23T00:00:00"/>
    <x v="6"/>
    <x v="6"/>
    <x v="1"/>
    <s v="CENTRO DE TARJETAS"/>
    <s v="NC  RECONOCIMIENTOS"/>
    <s v="TRANSACCIONES DEL DIA 07/23/2019SPYRAL - GESTION ADMINISTRATIVA"/>
    <n v="19.75"/>
    <n v="0"/>
    <s v="NEGOCIOS"/>
    <x v="3"/>
  </r>
  <r>
    <n v="91"/>
    <d v="2019-05-15T00:00:00"/>
    <x v="11"/>
    <x v="11"/>
    <x v="1"/>
    <s v="TELEMERCADEO"/>
    <s v="NC  RECONOCIMIENTOS"/>
    <s v="TRANSACCIONES DEL DIA 05/15/2019SPYRAL - GESTION ADMINISTRATIVA"/>
    <n v="281.52999999999997"/>
    <n v="0"/>
    <s v="NEGOCIOS"/>
    <x v="3"/>
  </r>
  <r>
    <n v="91"/>
    <d v="2019-05-09T00:00:00"/>
    <x v="11"/>
    <x v="11"/>
    <x v="1"/>
    <s v="ATENCION A CLIENTES"/>
    <s v="RECONOCIMIENTO"/>
    <s v="TRANSACCIONES DEL DIA 05/09/2019SPYRAL - GESTION ADMINISTRATIVA"/>
    <n v="90.05"/>
    <n v="0"/>
    <s v="NEGOCIOS"/>
    <x v="3"/>
  </r>
  <r>
    <n v="91"/>
    <d v="2019-03-13T00:00:00"/>
    <x v="9"/>
    <x v="9"/>
    <x v="1"/>
    <s v="DESARROLLO DE PRODUCTOS"/>
    <s v="NC  RECONOCIMIENTOS"/>
    <s v="TRANSACCIONES DEL DIA 03/13/2019SPYRAL - GESTION ADMINISTRATIVA"/>
    <n v="4413.76"/>
    <n v="0"/>
    <s v="NEGOCIOS"/>
    <x v="3"/>
  </r>
  <r>
    <n v="91"/>
    <d v="2019-05-07T00:00:00"/>
    <x v="11"/>
    <x v="11"/>
    <x v="1"/>
    <s v="DESARROLLO DE PRODUCTOS"/>
    <s v="NC  RECONOCIMIENTOS"/>
    <s v="TRANSACCIONES DEL DIA 05/07/2019SPYRAL - GESTION ADMINISTRATIVA"/>
    <n v="84.53"/>
    <n v="0"/>
    <s v="NEGOCIOS"/>
    <x v="3"/>
  </r>
  <r>
    <n v="91"/>
    <d v="2019-01-22T00:00:00"/>
    <x v="7"/>
    <x v="7"/>
    <x v="1"/>
    <s v="FUERZAS DE VENTAS PANAMA"/>
    <s v="NC  RECONOCIMIENTOS"/>
    <s v="TRANSACCIONES DEL DIA 01/22/2019SPYRAL - GESTION ADMINISTRATIVA"/>
    <n v="125"/>
    <n v="0"/>
    <s v="NEGOCIOS"/>
    <x v="3"/>
  </r>
  <r>
    <n v="91"/>
    <d v="2019-02-01T00:00:00"/>
    <x v="8"/>
    <x v="8"/>
    <x v="1"/>
    <s v="FUERZAS DE VENTAS PANAMA"/>
    <s v="NC  RECONOCIMIENTOS"/>
    <s v="TRANSACCIONES DEL DIA 02/01/2019SPYRAL - GESTION ADMINISTRATIVA"/>
    <n v="25"/>
    <n v="0"/>
    <s v="NEGOCIOS"/>
    <x v="3"/>
  </r>
  <r>
    <n v="91"/>
    <d v="2019-03-26T00:00:00"/>
    <x v="9"/>
    <x v="9"/>
    <x v="1"/>
    <s v="FUERZAS DE VENTAS PANAMA"/>
    <s v="NC  RECONOCIMIENTOS"/>
    <s v="TRANSACCIONES DEL DIA 03/26/2019SPYRAL - GESTION ADMINISTRATIVA"/>
    <n v="150"/>
    <n v="0"/>
    <s v="NEGOCIOS"/>
    <x v="3"/>
  </r>
  <r>
    <n v="91"/>
    <d v="2019-04-11T00:00:00"/>
    <x v="10"/>
    <x v="10"/>
    <x v="1"/>
    <s v="FUERZAS DE VENTAS PANAMA"/>
    <s v="NC  RECONOCIMIENTOS"/>
    <s v="TRANSACCIONES DEL DIA 04/11/2019SPYRAL - GESTION ADMINISTRATIVA"/>
    <n v="63.57"/>
    <n v="0"/>
    <s v="NEGOCIOS"/>
    <x v="3"/>
  </r>
  <r>
    <n v="91"/>
    <d v="2019-05-24T00:00:00"/>
    <x v="11"/>
    <x v="11"/>
    <x v="1"/>
    <s v="FUERZAS DE VENTAS PANAMA"/>
    <s v="NC  RECONOCIMIENTOS"/>
    <s v="TRANSACCIONES DEL DIA 05/24/2019SPYRAL - GESTION ADMINISTRATIVA"/>
    <n v="25"/>
    <n v="0"/>
    <s v="NEGOCIOS"/>
    <x v="3"/>
  </r>
  <r>
    <n v="91"/>
    <d v="2019-05-28T00:00:00"/>
    <x v="11"/>
    <x v="11"/>
    <x v="1"/>
    <s v="FUERZAS DE VENTAS PANAMA"/>
    <s v="NC  RECONOCIMIENTOS"/>
    <s v="TRANSACCIONES DEL DIA 05/28/2019SPYRAL - GESTION ADMINISTRATIVA"/>
    <n v="175"/>
    <n v="0"/>
    <s v="NEGOCIOS"/>
    <x v="3"/>
  </r>
  <r>
    <n v="91"/>
    <d v="2019-06-03T00:00:00"/>
    <x v="2"/>
    <x v="2"/>
    <x v="1"/>
    <s v="FUERZAS DE VENTAS PANAMA"/>
    <s v="NC  RECONOCIMIENTOS"/>
    <s v="TRANSACCIONES DEL DIA 06/03/2019SPYRAL - GESTION ADMINISTRATIVA"/>
    <n v="100"/>
    <n v="0"/>
    <s v="NEGOCIOS"/>
    <x v="3"/>
  </r>
  <r>
    <n v="91"/>
    <d v="2019-07-08T00:00:00"/>
    <x v="6"/>
    <x v="6"/>
    <x v="1"/>
    <s v="FUERZAS DE VENTAS PANAMA"/>
    <s v="NC  RECONOCIMIENTOS"/>
    <s v="TRANSACCIONES DEL DIA 07/08/2019SPYRAL - GESTION ADMINISTRATIVA"/>
    <n v="25"/>
    <n v="0"/>
    <s v="NEGOCIOS"/>
    <x v="3"/>
  </r>
  <r>
    <n v="91"/>
    <d v="2019-02-13T00:00:00"/>
    <x v="8"/>
    <x v="8"/>
    <x v="1"/>
    <s v="FUERZA DE VENTAS AUTOS"/>
    <s v="RECONOCIMIENTO"/>
    <s v="TRANSACCIONES DEL DIA 02/13/2019SPYRAL - GESTION ADMINISTRATIVA"/>
    <n v="100"/>
    <n v="0"/>
    <s v="NEGOCIOS"/>
    <x v="3"/>
  </r>
  <r>
    <n v="91"/>
    <d v="2019-05-22T00:00:00"/>
    <x v="11"/>
    <x v="11"/>
    <x v="1"/>
    <s v="FUERZA DE VENTAS AUTOS"/>
    <s v="RECONOCIMIENTO"/>
    <s v="TRANSACCIONES DEL DIA 05/22/2019SPYRAL - GESTION ADMINISTRATIVA"/>
    <n v="50"/>
    <n v="0"/>
    <s v="NEGOCIOS"/>
    <x v="3"/>
  </r>
  <r>
    <n v="91"/>
    <d v="2019-07-09T00:00:00"/>
    <x v="6"/>
    <x v="6"/>
    <x v="1"/>
    <s v="BANCA PRIVADA"/>
    <s v="NC  RECONOCIMIENTOS"/>
    <s v="TRANSACCIONES DEL DIA 07/09/2019SPYRAL - GESTION ADMINISTRATIVA"/>
    <n v="21.98"/>
    <n v="0"/>
    <s v="NEGOCIOS"/>
    <x v="3"/>
  </r>
  <r>
    <n v="91"/>
    <d v="2019-07-11T00:00:00"/>
    <x v="6"/>
    <x v="6"/>
    <x v="1"/>
    <s v="CAMPAðA"/>
    <s v="RECONOCIMIENTO"/>
    <s v="TRANSACCIONES DEL DIA 07/11/2019SPYRAL - GESTION ADMINISTRATIVA"/>
    <n v="12.83"/>
    <n v="0"/>
    <s v="NEGOCIOS"/>
    <x v="3"/>
  </r>
  <r>
    <n v="98"/>
    <d v="2019-05-15T00:00:00"/>
    <x v="11"/>
    <x v="11"/>
    <x v="1"/>
    <s v="ADMINISTRACION DE SUCURSALES"/>
    <s v="NC  RECONOCIMIENTOS"/>
    <s v="TRANSACCIONES DEL DIA 05/15/2019SPYRAL - GESTION ADMINISTRATIVA"/>
    <n v="50"/>
    <n v="0"/>
    <s v="SANTIAGO INTERAMERICANA"/>
    <x v="3"/>
  </r>
  <r>
    <n v="164"/>
    <d v="2019-01-03T00:00:00"/>
    <x v="7"/>
    <x v="7"/>
    <x v="1"/>
    <s v="ADMINISTRACION DE SUCURSALES"/>
    <s v="NC  RECONOCIMIENTOS"/>
    <s v="TRANSACCIONES DEL DIA 01/03/2019SPYRAL - GESTION ADMINISTRATIVA"/>
    <n v="45"/>
    <n v="0"/>
    <s v="PASEO ARRAIJAN"/>
    <x v="3"/>
  </r>
  <r>
    <n v="1"/>
    <d v="2019-02-05T00:00:00"/>
    <x v="8"/>
    <x v="8"/>
    <x v="1"/>
    <s v="ADMINISTRACION DE SUCURSALES"/>
    <s v="NC GASTO NO DEDUCIBLES"/>
    <s v="TRANSACCIONES DEL DIA 02/05/2019SPYRAL - GESTION ADMINISTRATIVA"/>
    <n v="44.99"/>
    <n v="0"/>
    <s v="CASA MATRIZ"/>
    <x v="4"/>
  </r>
  <r>
    <n v="1"/>
    <d v="2019-03-07T00:00:00"/>
    <x v="9"/>
    <x v="9"/>
    <x v="1"/>
    <s v="ADMINISTRACION DE SUCURSALES"/>
    <s v="NC GASTO NO DEDUCIBLES"/>
    <s v="TRANSACCIONES DEL DIA 03/07/2019SPYRAL - GESTION ADMINISTRATIVA"/>
    <n v="63.01"/>
    <n v="0"/>
    <s v="CASA MATRIZ"/>
    <x v="4"/>
  </r>
  <r>
    <n v="1"/>
    <d v="2019-04-18T00:00:00"/>
    <x v="10"/>
    <x v="10"/>
    <x v="1"/>
    <s v="ADMINISTRACION DE SUCURSALES"/>
    <s v="NC GASTO NO DEDUCIBLES"/>
    <s v="TRANSACCIONES DEL DIA 04/18/2019SPYRAL - GESTION ADMINISTRATIVA"/>
    <n v="42.45"/>
    <n v="0"/>
    <s v="CASA MATRIZ"/>
    <x v="4"/>
  </r>
  <r>
    <n v="1"/>
    <d v="2019-04-23T00:00:00"/>
    <x v="10"/>
    <x v="10"/>
    <x v="1"/>
    <s v="ADMINISTRACION DE SUCURSALES"/>
    <s v="NC GASTO NO DEDUCIBLES"/>
    <s v="TRANSACCIONES DEL DIA 04/23/2019SPYRAL - GESTION ADMINISTRATIVA"/>
    <n v="42.45"/>
    <n v="0"/>
    <s v="CASA MATRIZ"/>
    <x v="4"/>
  </r>
  <r>
    <n v="1"/>
    <d v="2019-05-03T00:00:00"/>
    <x v="11"/>
    <x v="11"/>
    <x v="1"/>
    <s v="ADMINISTRACION DE SUCURSALES"/>
    <s v="NC GASTO NO DEDUCIBLES"/>
    <s v="TRANSACCIONES DEL DIA 05/03/2019SPYRAL - GESTION ADMINISTRATIVA"/>
    <n v="77.64"/>
    <n v="0"/>
    <s v="CASA MATRIZ"/>
    <x v="4"/>
  </r>
  <r>
    <n v="1"/>
    <d v="2019-05-07T00:00:00"/>
    <x v="11"/>
    <x v="11"/>
    <x v="1"/>
    <s v="ADMINISTRACION DE SUCURSALES"/>
    <s v="NC GASTO NO DEDUCIBLES"/>
    <s v="TRANSACCIONES DEL DIA 05/07/2019SPYRAL - GESTION ADMINISTRATIVA"/>
    <n v="53.37"/>
    <n v="0"/>
    <s v="CASA MATRIZ"/>
    <x v="4"/>
  </r>
  <r>
    <n v="1"/>
    <d v="2019-07-03T00:00:00"/>
    <x v="6"/>
    <x v="6"/>
    <x v="1"/>
    <s v="ADMINISTRACION DE SUCURSALES"/>
    <s v="NC GASTO NO DEDUCIBLES"/>
    <s v="TRANSACCIONES DEL DIA 07/03/2019SPYRAL - GESTION ADMINISTRATIVA"/>
    <n v="18.690000000000001"/>
    <n v="0"/>
    <s v="CASA MATRIZ"/>
    <x v="4"/>
  </r>
  <r>
    <n v="2"/>
    <d v="2019-02-27T00:00:00"/>
    <x v="8"/>
    <x v="8"/>
    <x v="1"/>
    <s v="ADMINISTRACION DE SUCURSALES"/>
    <s v="GASTOS NO DEDUCIBLES"/>
    <s v="TRANSACCIONES DEL DIA 02/27/2019SPYRAL - GESTION ADMINISTRATIVA"/>
    <n v="47.15"/>
    <n v="0"/>
    <s v="PAITILLA"/>
    <x v="4"/>
  </r>
  <r>
    <n v="2"/>
    <d v="2019-04-04T00:00:00"/>
    <x v="10"/>
    <x v="10"/>
    <x v="1"/>
    <s v="ADMINISTRACION DE SUCURSALES"/>
    <s v="GASTOS NO DEDUCIBLES"/>
    <s v="TRANSACCIONES DEL DIA 04/04/2019SPYRAL - GESTION ADMINISTRATIVA"/>
    <n v="121.01"/>
    <n v="0"/>
    <s v="PAITILLA"/>
    <x v="4"/>
  </r>
  <r>
    <n v="3"/>
    <d v="2019-05-27T00:00:00"/>
    <x v="11"/>
    <x v="11"/>
    <x v="1"/>
    <s v="ADMINISTRACION DE SUCURSALES"/>
    <s v="GASTOS NO DEDUCIBLES"/>
    <s v="TRANSACCIONES DEL DIA 05/27/2019SPYRAL - GESTION ADMINISTRATIVA"/>
    <n v="187.5"/>
    <n v="0"/>
    <s v="EL DORADO"/>
    <x v="4"/>
  </r>
  <r>
    <n v="3"/>
    <d v="2019-05-27T00:00:00"/>
    <x v="11"/>
    <x v="11"/>
    <x v="1"/>
    <s v="ADMINISTRACION DE SUCURSALES"/>
    <s v="NC GASTO NO DEDUCIBLES"/>
    <s v="TRANSACCIONES DEL DIA 05/27/2019SPYRAL - GESTION ADMINISTRATIVA"/>
    <n v="10.49"/>
    <n v="0"/>
    <s v="EL DORADO"/>
    <x v="4"/>
  </r>
  <r>
    <n v="4"/>
    <d v="2019-03-07T00:00:00"/>
    <x v="9"/>
    <x v="9"/>
    <x v="1"/>
    <s v="ADMINISTRACION DE SUCURSALES"/>
    <s v="NC GASTO NO DEDUCIBLES"/>
    <s v="TRANSACCIONES DEL DIA 03/07/2019SPYRAL - GESTION ADMINISTRATIVA"/>
    <n v="37.68"/>
    <n v="0"/>
    <s v="VIA ARGENTINA"/>
    <x v="4"/>
  </r>
  <r>
    <n v="4"/>
    <d v="2019-06-17T00:00:00"/>
    <x v="2"/>
    <x v="2"/>
    <x v="1"/>
    <s v="ADMINISTRACION DE SUCURSALES"/>
    <s v="NC GASTO NO DEDUCIBLES"/>
    <s v="TRANSACCIONES DEL DIA 06/17/2019SPYRAL - GESTION ADMINISTRATIVA"/>
    <n v="41.83"/>
    <n v="0"/>
    <s v="VIA ARGENTINA"/>
    <x v="4"/>
  </r>
  <r>
    <n v="5"/>
    <d v="2019-02-26T00:00:00"/>
    <x v="8"/>
    <x v="8"/>
    <x v="1"/>
    <s v="ADMINISTRACION DE SUCURSALES"/>
    <s v="NC GASTO NO DEDUCIBLES"/>
    <s v="TRANSACCIONES DEL DIA 02/26/2019SPYRAL - GESTION ADMINISTRATIVA"/>
    <n v="80"/>
    <n v="0"/>
    <s v="VIA PORRAS"/>
    <x v="4"/>
  </r>
  <r>
    <n v="5"/>
    <d v="2019-03-28T00:00:00"/>
    <x v="9"/>
    <x v="9"/>
    <x v="1"/>
    <s v="ADMINISTRACION DE SUCURSALES"/>
    <s v="NC GASTO NO DEDUCIBLES"/>
    <s v="TRANSACCIONES DEL DIA 03/28/2019SPYRAL - GESTION ADMINISTRATIVA"/>
    <n v="221.05"/>
    <n v="0"/>
    <s v="VIA PORRAS"/>
    <x v="4"/>
  </r>
  <r>
    <n v="5"/>
    <d v="2019-05-27T00:00:00"/>
    <x v="11"/>
    <x v="11"/>
    <x v="1"/>
    <s v="ADMINISTRACION DE SUCURSALES"/>
    <s v="NC GASTO NO DEDUCIBLES"/>
    <s v="TRANSACCIONES DEL DIA 05/27/2019SPYRAL - GESTION ADMINISTRATIVA"/>
    <n v="160"/>
    <n v="0"/>
    <s v="VIA PORRAS"/>
    <x v="4"/>
  </r>
  <r>
    <n v="5"/>
    <d v="2019-06-17T00:00:00"/>
    <x v="2"/>
    <x v="2"/>
    <x v="1"/>
    <s v="ADMINISTRACION DE SUCURSALES"/>
    <s v="NC GASTO NO DEDUCIBLES"/>
    <s v="TRANSACCIONES DEL DIA 06/17/2019SPYRAL - GESTION ADMINISTRATIVA"/>
    <n v="112"/>
    <n v="0"/>
    <s v="VIA PORRAS"/>
    <x v="4"/>
  </r>
  <r>
    <n v="5"/>
    <d v="2019-07-19T00:00:00"/>
    <x v="6"/>
    <x v="6"/>
    <x v="1"/>
    <s v="ADMINISTRACION DE SUCURSALES"/>
    <s v="NC GASTO NO DEDUCIBLES"/>
    <s v="TRANSACCIONES DEL DIA 07/19/2019SPYRAL - GESTION ADMINISTRATIVA"/>
    <n v="71.94"/>
    <n v="0"/>
    <s v="VIA PORRAS"/>
    <x v="4"/>
  </r>
  <r>
    <n v="6"/>
    <d v="2019-03-26T00:00:00"/>
    <x v="9"/>
    <x v="9"/>
    <x v="1"/>
    <s v="ADMINISTRACION DE SUCURSALES"/>
    <s v="NC GASTO NO DEDUCIBLES"/>
    <s v="TRANSACCIONES DEL DIA 03/26/2019SPYRAL - GESTION ADMINISTRATIVA"/>
    <n v="137.11000000000001"/>
    <n v="0"/>
    <s v="EL INGENIO"/>
    <x v="4"/>
  </r>
  <r>
    <n v="6"/>
    <d v="2019-07-05T00:00:00"/>
    <x v="6"/>
    <x v="6"/>
    <x v="1"/>
    <s v="ADMINISTRACION DE SUCURSALES"/>
    <s v="NC GASTO NO DEDUCIBLES"/>
    <s v="TRANSACCIONES DEL DIA 07/05/2019SPYRAL - GESTION ADMINISTRATIVA"/>
    <n v="78.95"/>
    <n v="0"/>
    <s v="EL INGENIO"/>
    <x v="4"/>
  </r>
  <r>
    <n v="7"/>
    <d v="2019-01-22T00:00:00"/>
    <x v="7"/>
    <x v="7"/>
    <x v="1"/>
    <s v="ADMINISTRACION DE SUCURSALES"/>
    <s v="NC GASTO NO DEDUCIBLES"/>
    <s v="TRANSACCIONES DEL DIA 01/22/2019SPYRAL - GESTION ADMINISTRATIVA"/>
    <n v="38.520000000000003"/>
    <n v="0"/>
    <s v="CHANIS"/>
    <x v="4"/>
  </r>
  <r>
    <n v="7"/>
    <d v="2019-03-19T00:00:00"/>
    <x v="9"/>
    <x v="9"/>
    <x v="1"/>
    <s v="ADMINISTRACION DE SUCURSALES"/>
    <s v="GASTOS NO DEDUCIBLES"/>
    <s v="TRANSACCIONES DEL DIA 03/19/2019SPYRAL - GESTION ADMINISTRATIVA"/>
    <n v="15.95"/>
    <n v="0"/>
    <s v="CHANIS"/>
    <x v="4"/>
  </r>
  <r>
    <n v="7"/>
    <d v="2019-05-06T00:00:00"/>
    <x v="11"/>
    <x v="11"/>
    <x v="1"/>
    <s v="ADMINISTRACION DE SUCURSALES"/>
    <s v="NC GASTO NO DEDUCIBLES"/>
    <s v="TRANSACCIONES DEL DIA 05/06/2019SPYRAL - GESTION ADMINISTRATIVA"/>
    <n v="55.52"/>
    <n v="0"/>
    <s v="CHANIS"/>
    <x v="4"/>
  </r>
  <r>
    <n v="7"/>
    <d v="2019-05-10T00:00:00"/>
    <x v="11"/>
    <x v="11"/>
    <x v="1"/>
    <s v="ADMINISTRACION DE SUCURSALES"/>
    <s v="NC GASTO NO DEDUCIBLES"/>
    <s v="TRANSACCIONES DEL DIA 05/10/2019SPYRAL - GESTION ADMINISTRATIVA"/>
    <n v="13.99"/>
    <n v="0"/>
    <s v="CHANIS"/>
    <x v="4"/>
  </r>
  <r>
    <n v="7"/>
    <d v="2019-06-20T00:00:00"/>
    <x v="2"/>
    <x v="2"/>
    <x v="1"/>
    <s v="ADMINISTRACION DE SUCURSALES"/>
    <s v="NC GASTO NO DEDUCIBLES"/>
    <s v="TRANSACCIONES DEL DIA 06/20/2019SPYRAL - GESTION ADMINISTRATIVA"/>
    <n v="35.5"/>
    <n v="0"/>
    <s v="CHANIS"/>
    <x v="4"/>
  </r>
  <r>
    <n v="8"/>
    <d v="2019-02-26T00:00:00"/>
    <x v="8"/>
    <x v="8"/>
    <x v="1"/>
    <s v="ADMINISTRACION DE SUCURSALES"/>
    <s v="NC GASTO NO DEDUCIBLES"/>
    <s v="TRANSACCIONES DEL DIA 02/26/2019SPYRAL - GESTION ADMINISTRATIVA"/>
    <n v="82.83"/>
    <n v="0"/>
    <s v="PLAZA TOCUMEN"/>
    <x v="4"/>
  </r>
  <r>
    <n v="8"/>
    <d v="2019-03-19T00:00:00"/>
    <x v="9"/>
    <x v="9"/>
    <x v="1"/>
    <s v="ADMINISTRACION DE SUCURSALES"/>
    <s v="NC GASTO NO DEDUCIBLES"/>
    <s v="TRANSACCIONES DEL DIA 03/19/2019SPYRAL - GESTION ADMINISTRATIVA"/>
    <n v="34.86"/>
    <n v="0"/>
    <s v="PLAZA TOCUMEN"/>
    <x v="4"/>
  </r>
  <r>
    <n v="8"/>
    <d v="2019-04-17T00:00:00"/>
    <x v="10"/>
    <x v="10"/>
    <x v="1"/>
    <s v="ADMINISTRACION DE SUCURSALES"/>
    <s v="GASTOS NO DEDUCIBLES"/>
    <s v="TRANSACCIONES DEL DIA 04/17/2019SPYRAL - GESTION ADMINISTRATIVA"/>
    <n v="24.08"/>
    <n v="0"/>
    <s v="PLAZA TOCUMEN"/>
    <x v="4"/>
  </r>
  <r>
    <n v="8"/>
    <d v="2019-06-17T00:00:00"/>
    <x v="2"/>
    <x v="2"/>
    <x v="1"/>
    <s v="ADMINISTRACION DE SUCURSALES"/>
    <s v="NC GASTO NO DEDUCIBLES"/>
    <s v="TRANSACCIONES DEL DIA 06/17/2019SPYRAL - GESTION ADMINISTRATIVA"/>
    <n v="20.85"/>
    <n v="0"/>
    <s v="PLAZA TOCUMEN"/>
    <x v="4"/>
  </r>
  <r>
    <n v="8"/>
    <d v="2019-07-03T00:00:00"/>
    <x v="6"/>
    <x v="6"/>
    <x v="1"/>
    <s v="ADMINISTRACION DE SUCURSALES"/>
    <s v="NC GASTO NO DEDUCIBLES"/>
    <s v="TRANSACCIONES DEL DIA 07/03/2019SPYRAL - GESTION ADMINISTRATIVA"/>
    <n v="19.350000000000001"/>
    <n v="0"/>
    <s v="PLAZA TOCUMEN"/>
    <x v="4"/>
  </r>
  <r>
    <n v="9"/>
    <d v="2019-01-30T00:00:00"/>
    <x v="7"/>
    <x v="7"/>
    <x v="1"/>
    <s v="ADMINISTRACION DE SUCURSALES"/>
    <s v="NC GASTO NO DEDUCIBLES"/>
    <s v="TRANSACCIONES DEL DIA 01/30/2019SPYRAL - GESTION ADMINISTRATIVA"/>
    <n v="354.12"/>
    <n v="0"/>
    <s v="SANTIAGO"/>
    <x v="4"/>
  </r>
  <r>
    <n v="9"/>
    <d v="2019-03-01T00:00:00"/>
    <x v="9"/>
    <x v="9"/>
    <x v="1"/>
    <s v="ADMINISTRACION DE SUCURSALES"/>
    <s v="NC GASTO NO DEDUCIBLES"/>
    <s v="TRANSACCIONES DEL DIA 03/01/2019SPYRAL - GESTION ADMINISTRATIVA"/>
    <n v="60.87"/>
    <n v="0"/>
    <s v="SANTIAGO"/>
    <x v="4"/>
  </r>
  <r>
    <n v="9"/>
    <d v="2019-04-05T00:00:00"/>
    <x v="10"/>
    <x v="10"/>
    <x v="1"/>
    <s v="ADMINISTRACION DE SUCURSALES"/>
    <s v="NC GASTO NO DEDUCIBLES"/>
    <s v="TRANSACCIONES DEL DIA 04/05/2019SPYRAL - GESTION ADMINISTRATIVA"/>
    <n v="51.46"/>
    <n v="0"/>
    <s v="SANTIAGO"/>
    <x v="4"/>
  </r>
  <r>
    <n v="9"/>
    <d v="2019-06-20T00:00:00"/>
    <x v="2"/>
    <x v="2"/>
    <x v="1"/>
    <s v="ADMINISTRACION DE SUCURSALES"/>
    <s v="NC GASTO NO DEDUCIBLES"/>
    <s v="TRANSACCIONES DEL DIA 06/20/2019SPYRAL - GESTION ADMINISTRATIVA"/>
    <n v="84.51"/>
    <n v="0"/>
    <s v="SANTIAGO"/>
    <x v="4"/>
  </r>
  <r>
    <n v="9"/>
    <d v="2019-07-26T00:00:00"/>
    <x v="6"/>
    <x v="6"/>
    <x v="1"/>
    <s v="ADMINISTRACION DE SUCURSALES"/>
    <s v="NC GASTO NO DEDUCIBLES"/>
    <s v="TRANSACCIONES DEL DIA 07/26/2019SPYRAL - GESTION ADMINISTRATIVA"/>
    <n v="90"/>
    <n v="0"/>
    <s v="SANTIAGO"/>
    <x v="4"/>
  </r>
  <r>
    <n v="10"/>
    <d v="2019-02-08T00:00:00"/>
    <x v="8"/>
    <x v="8"/>
    <x v="1"/>
    <s v="ADMINISTRACION DE SUCURSALES"/>
    <s v="GASTOS NO DEDUCIBLES"/>
    <s v="TRANSACCIONES DEL DIA 02/08/2019SPYRAL - GESTION ADMINISTRATIVA"/>
    <n v="17"/>
    <n v="0"/>
    <s v="OBARRIO"/>
    <x v="4"/>
  </r>
  <r>
    <n v="10"/>
    <d v="2019-02-15T00:00:00"/>
    <x v="8"/>
    <x v="8"/>
    <x v="1"/>
    <s v="ADMINISTRACION DE SUCURSALES"/>
    <s v="NC GASTO NO DEDUCIBLES"/>
    <s v="TRANSACCIONES DEL DIA 02/15/2019SPYRAL - GESTION ADMINISTRATIVA"/>
    <n v="142.96"/>
    <n v="0"/>
    <s v="OBARRIO"/>
    <x v="4"/>
  </r>
  <r>
    <n v="10"/>
    <d v="2019-02-19T00:00:00"/>
    <x v="8"/>
    <x v="8"/>
    <x v="1"/>
    <s v="ADMINISTRACION DE SUCURSALES"/>
    <s v="NC GASTO NO DEDUCIBLES"/>
    <s v="TRANSACCIONES DEL DIA 02/19/2019SPYRAL - GESTION ADMINISTRATIVA"/>
    <n v="188.88"/>
    <n v="0"/>
    <s v="OBARRIO"/>
    <x v="4"/>
  </r>
  <r>
    <n v="10"/>
    <d v="2019-04-23T00:00:00"/>
    <x v="10"/>
    <x v="10"/>
    <x v="1"/>
    <s v="ADMINISTRACION DE SUCURSALES"/>
    <s v="NC GASTO NO DEDUCIBLES"/>
    <s v="TRANSACCIONES DEL DIA 04/23/2019SPYRAL - GESTION ADMINISTRATIVA"/>
    <n v="73.5"/>
    <n v="0"/>
    <s v="OBARRIO"/>
    <x v="4"/>
  </r>
  <r>
    <n v="10"/>
    <d v="2019-05-21T00:00:00"/>
    <x v="11"/>
    <x v="11"/>
    <x v="1"/>
    <s v="ADMINISTRACION DE SUCURSALES"/>
    <s v="NC GASTO NO DEDUCIBLES"/>
    <s v="TRANSACCIONES DEL DIA 05/21/2019SPYRAL - GESTION ADMINISTRATIVA"/>
    <n v="82.55"/>
    <n v="0"/>
    <s v="OBARRIO"/>
    <x v="4"/>
  </r>
  <r>
    <n v="10"/>
    <d v="2019-06-25T00:00:00"/>
    <x v="2"/>
    <x v="2"/>
    <x v="1"/>
    <s v="ADMINISTRACION DE SUCURSALES"/>
    <s v="NC GASTO NO DEDUCIBLES"/>
    <s v="TRANSACCIONES DEL DIA 06/25/2019SPYRAL - GESTION ADMINISTRATIVA"/>
    <n v="95.71"/>
    <n v="0"/>
    <s v="OBARRIO"/>
    <x v="4"/>
  </r>
  <r>
    <n v="11"/>
    <d v="2019-01-28T00:00:00"/>
    <x v="7"/>
    <x v="7"/>
    <x v="1"/>
    <s v="ADMINISTRACION DE SUCURSALES"/>
    <s v="NC GASTO NO DEDUCIBLES"/>
    <s v="TRANSACCIONES DEL DIA 01/28/2019SPYRAL - GESTION ADMINISTRATIVA"/>
    <n v="236.39"/>
    <n v="0"/>
    <s v="COLON"/>
    <x v="4"/>
  </r>
  <r>
    <n v="11"/>
    <d v="2019-06-17T00:00:00"/>
    <x v="2"/>
    <x v="2"/>
    <x v="1"/>
    <s v="ADMINISTRACION DE SUCURSALES"/>
    <s v="NC GASTO NO DEDUCIBLES"/>
    <s v="TRANSACCIONES DEL DIA 06/17/2019SPYRAL - GESTION ADMINISTRATIVA"/>
    <n v="140.03"/>
    <n v="0"/>
    <s v="COLON"/>
    <x v="4"/>
  </r>
  <r>
    <n v="11"/>
    <d v="2019-07-26T00:00:00"/>
    <x v="6"/>
    <x v="6"/>
    <x v="1"/>
    <s v="ADMINISTRACION DE SUCURSALES"/>
    <s v="NC GASTO NO DEDUCIBLES"/>
    <s v="TRANSACCIONES DEL DIA 07/26/2019SPYRAL - GESTION ADMINISTRATIVA"/>
    <n v="107.29"/>
    <n v="0"/>
    <s v="COLON"/>
    <x v="4"/>
  </r>
  <r>
    <n v="13"/>
    <d v="2019-02-01T00:00:00"/>
    <x v="8"/>
    <x v="8"/>
    <x v="1"/>
    <s v="ADMINISTRACION DE SUCURSALES"/>
    <s v="NC GASTO NO DEDUCIBLES"/>
    <s v="TRANSACCIONES DEL DIA 02/01/2019SPYRAL - GESTION ADMINISTRATIVA"/>
    <n v="102.77"/>
    <n v="0"/>
    <s v="HATO PINTADO"/>
    <x v="4"/>
  </r>
  <r>
    <n v="13"/>
    <d v="2019-02-26T00:00:00"/>
    <x v="8"/>
    <x v="8"/>
    <x v="1"/>
    <s v="ADMINISTRACION DE SUCURSALES"/>
    <s v="NC GASTO NO DEDUCIBLES"/>
    <s v="TRANSACCIONES DEL DIA 02/26/2019SPYRAL - GESTION ADMINISTRATIVA"/>
    <n v="65.94"/>
    <n v="0"/>
    <s v="HATO PINTADO"/>
    <x v="4"/>
  </r>
  <r>
    <n v="13"/>
    <d v="2019-03-01T00:00:00"/>
    <x v="9"/>
    <x v="9"/>
    <x v="1"/>
    <s v="ADMINISTRACION DE SUCURSALES"/>
    <s v="NC GASTO NO DEDUCIBLES"/>
    <s v="TRANSACCIONES DEL DIA 03/01/2019SPYRAL - GESTION ADMINISTRATIVA"/>
    <n v="59.15"/>
    <n v="0"/>
    <s v="HATO PINTADO"/>
    <x v="4"/>
  </r>
  <r>
    <n v="13"/>
    <d v="2019-03-12T00:00:00"/>
    <x v="9"/>
    <x v="9"/>
    <x v="1"/>
    <s v="ADMINISTRACION DE SUCURSALES"/>
    <s v="NC GASTO NO DEDUCIBLES"/>
    <s v="TRANSACCIONES DEL DIA 03/12/2019SPYRAL - GESTION ADMINISTRATIVA"/>
    <n v="50.45"/>
    <n v="0"/>
    <s v="HATO PINTADO"/>
    <x v="4"/>
  </r>
  <r>
    <n v="13"/>
    <d v="2019-04-03T00:00:00"/>
    <x v="10"/>
    <x v="10"/>
    <x v="1"/>
    <s v="ADMINISTRACION DE SUCURSALES"/>
    <s v="NC GASTO NO DEDUCIBLES"/>
    <s v="TRANSACCIONES DEL DIA 04/03/2019SPYRAL - GESTION ADMINISTRATIVA"/>
    <n v="8.35"/>
    <n v="0"/>
    <s v="HATO PINTADO"/>
    <x v="4"/>
  </r>
  <r>
    <n v="13"/>
    <d v="2019-05-03T00:00:00"/>
    <x v="11"/>
    <x v="11"/>
    <x v="1"/>
    <s v="ADMINISTRACION DE SUCURSALES"/>
    <s v="NC GASTO NO DEDUCIBLES"/>
    <s v="TRANSACCIONES DEL DIA 05/03/2019SPYRAL - GESTION ADMINISTRATIVA"/>
    <n v="128.6"/>
    <n v="0"/>
    <s v="HATO PINTADO"/>
    <x v="4"/>
  </r>
  <r>
    <n v="13"/>
    <d v="2019-05-10T00:00:00"/>
    <x v="11"/>
    <x v="11"/>
    <x v="1"/>
    <s v="ADMINISTRACION DE SUCURSALES"/>
    <s v="NC GASTO NO DEDUCIBLES"/>
    <s v="TRANSACCIONES DEL DIA 05/10/2019SPYRAL - GESTION ADMINISTRATIVA"/>
    <n v="94.69"/>
    <n v="0"/>
    <s v="HATO PINTADO"/>
    <x v="4"/>
  </r>
  <r>
    <n v="13"/>
    <d v="2019-05-27T00:00:00"/>
    <x v="11"/>
    <x v="11"/>
    <x v="1"/>
    <s v="ADMINISTRACION DE SUCURSALES"/>
    <s v="NC GASTO NO DEDUCIBLES"/>
    <s v="TRANSACCIONES DEL DIA 05/27/2019SPYRAL - GESTION ADMINISTRATIVA"/>
    <n v="116.42"/>
    <n v="0"/>
    <s v="HATO PINTADO"/>
    <x v="4"/>
  </r>
  <r>
    <n v="13"/>
    <d v="2019-06-03T00:00:00"/>
    <x v="2"/>
    <x v="2"/>
    <x v="1"/>
    <s v="ADMINISTRACION DE SUCURSALES"/>
    <s v="NC GASTO NO DEDUCIBLES"/>
    <s v="TRANSACCIONES DEL DIA 06/03/2019SPYRAL - GESTION ADMINISTRATIVA"/>
    <n v="170.2"/>
    <n v="0"/>
    <s v="HATO PINTADO"/>
    <x v="4"/>
  </r>
  <r>
    <n v="13"/>
    <d v="2019-06-25T00:00:00"/>
    <x v="2"/>
    <x v="2"/>
    <x v="1"/>
    <s v="ADMINISTRACION DE SUCURSALES"/>
    <s v="NC GASTO NO DEDUCIBLES"/>
    <s v="TRANSACCIONES DEL DIA 06/25/2019SPYRAL - GESTION ADMINISTRATIVA"/>
    <n v="96.89"/>
    <n v="0"/>
    <s v="HATO PINTADO"/>
    <x v="4"/>
  </r>
  <r>
    <n v="13"/>
    <d v="2019-07-05T00:00:00"/>
    <x v="6"/>
    <x v="6"/>
    <x v="1"/>
    <s v="ADMINISTRACION DE SUCURSALES"/>
    <s v="NC GASTO NO DEDUCIBLES"/>
    <s v="TRANSACCIONES DEL DIA 07/05/2019SPYRAL - GESTION ADMINISTRATIVA"/>
    <n v="31.71"/>
    <n v="0"/>
    <s v="HATO PINTADO"/>
    <x v="4"/>
  </r>
  <r>
    <n v="14"/>
    <d v="2019-04-03T00:00:00"/>
    <x v="10"/>
    <x v="10"/>
    <x v="1"/>
    <s v="ADMINISTRACION DE SUCURSALES"/>
    <s v="NC GASTO NO DEDUCIBLES"/>
    <s v="TRANSACCIONES DEL DIA 04/03/2019SPYRAL - GESTION ADMINISTRATIVA"/>
    <n v="71.84"/>
    <n v="0"/>
    <s v="RIO ABAJO"/>
    <x v="4"/>
  </r>
  <r>
    <n v="14"/>
    <d v="2019-05-10T00:00:00"/>
    <x v="11"/>
    <x v="11"/>
    <x v="1"/>
    <s v="ADMINISTRACION DE SUCURSALES"/>
    <s v="NC GASTO NO DEDUCIBLES"/>
    <s v="TRANSACCIONES DEL DIA 05/10/2019SPYRAL - GESTION ADMINISTRATIVA"/>
    <n v="71.5"/>
    <n v="0"/>
    <s v="RIO ABAJO"/>
    <x v="4"/>
  </r>
  <r>
    <n v="15"/>
    <d v="2019-03-15T00:00:00"/>
    <x v="9"/>
    <x v="9"/>
    <x v="1"/>
    <s v="ADMINISTRACION DE SUCURSALES"/>
    <s v="NC GASTO NO DEDUCIBLES"/>
    <s v="TRANSACCIONES DEL DIA 03/15/2019SPYRAL - GESTION ADMINISTRATIVA"/>
    <n v="33.86"/>
    <n v="0"/>
    <s v="LA CHORRERA"/>
    <x v="4"/>
  </r>
  <r>
    <n v="16"/>
    <d v="2019-04-11T00:00:00"/>
    <x v="10"/>
    <x v="10"/>
    <x v="1"/>
    <s v="ADMINISTRACION DE SUCURSALES"/>
    <s v="NC GASTO NO DEDUCIBLES"/>
    <s v="TRANSACCIONES DEL DIA 04/11/2019SPYRAL - GESTION ADMINISTRATIVA"/>
    <n v="33"/>
    <n v="0"/>
    <s v="AVENIDA CENTRAL"/>
    <x v="4"/>
  </r>
  <r>
    <n v="16"/>
    <d v="2019-05-15T00:00:00"/>
    <x v="11"/>
    <x v="11"/>
    <x v="1"/>
    <s v="ADMINISTRACION DE SUCURSALES"/>
    <s v="NC GASTO NO DEDUCIBLES"/>
    <s v="TRANSACCIONES DEL DIA 05/15/2019SPYRAL - GESTION ADMINISTRATIVA"/>
    <n v="142.61000000000001"/>
    <n v="0"/>
    <s v="AVENIDA CENTRAL"/>
    <x v="4"/>
  </r>
  <r>
    <n v="16"/>
    <d v="2019-06-17T00:00:00"/>
    <x v="2"/>
    <x v="2"/>
    <x v="1"/>
    <s v="ADMINISTRACION DE SUCURSALES"/>
    <s v="NC GASTO NO DEDUCIBLES"/>
    <s v="TRANSACCIONES DEL DIA 06/17/2019SPYRAL - GESTION ADMINISTRATIVA"/>
    <n v="79.55"/>
    <n v="0"/>
    <s v="AVENIDA CENTRAL"/>
    <x v="4"/>
  </r>
  <r>
    <n v="17"/>
    <d v="2019-01-10T00:00:00"/>
    <x v="7"/>
    <x v="7"/>
    <x v="1"/>
    <s v="ADMINISTRACION DE SUCURSALES"/>
    <s v="NC GASTO NO DEDUCIBLES"/>
    <s v="TRANSACCIONES DEL DIA 01/10/2019SPYRAL - GESTION ADMINISTRATIVA"/>
    <n v="42.92"/>
    <n v="0"/>
    <s v="LOS ANGELES"/>
    <x v="4"/>
  </r>
  <r>
    <n v="17"/>
    <d v="2019-03-12T00:00:00"/>
    <x v="9"/>
    <x v="9"/>
    <x v="1"/>
    <s v="ADMINISTRACION DE SUCURSALES"/>
    <s v="NC GASTO NO DEDUCIBLES"/>
    <s v="TRANSACCIONES DEL DIA 03/12/2019SPYRAL - GESTION ADMINISTRATIVA"/>
    <n v="26.75"/>
    <n v="0"/>
    <s v="LOS ANGELES"/>
    <x v="4"/>
  </r>
  <r>
    <n v="17"/>
    <d v="2019-04-03T00:00:00"/>
    <x v="10"/>
    <x v="10"/>
    <x v="1"/>
    <s v="ADMINISTRACION DE SUCURSALES"/>
    <s v="NC GASTO NO DEDUCIBLES"/>
    <s v="TRANSACCIONES DEL DIA 04/03/2019SPYRAL - GESTION ADMINISTRATIVA"/>
    <n v="65.099999999999994"/>
    <n v="0"/>
    <s v="LOS ANGELES"/>
    <x v="4"/>
  </r>
  <r>
    <n v="17"/>
    <d v="2019-05-15T00:00:00"/>
    <x v="11"/>
    <x v="11"/>
    <x v="1"/>
    <s v="ADMINISTRACION DE SUCURSALES"/>
    <s v="NC GASTO NO DEDUCIBLES"/>
    <s v="TRANSACCIONES DEL DIA 05/15/2019SPYRAL - GESTION ADMINISTRATIVA"/>
    <n v="31.14"/>
    <n v="0"/>
    <s v="LOS ANGELES"/>
    <x v="4"/>
  </r>
  <r>
    <n v="17"/>
    <d v="2019-05-21T00:00:00"/>
    <x v="11"/>
    <x v="11"/>
    <x v="1"/>
    <s v="ADMINISTRACION DE SUCURSALES"/>
    <s v="NC GASTO NO DEDUCIBLES"/>
    <s v="TRANSACCIONES DEL DIA 05/21/2019SPYRAL - GESTION ADMINISTRATIVA"/>
    <n v="41.97"/>
    <n v="0"/>
    <s v="LOS ANGELES"/>
    <x v="4"/>
  </r>
  <r>
    <n v="17"/>
    <d v="2019-06-17T00:00:00"/>
    <x v="2"/>
    <x v="2"/>
    <x v="1"/>
    <s v="ADMINISTRACION DE SUCURSALES"/>
    <s v="NC GASTO NO DEDUCIBLES"/>
    <s v="TRANSACCIONES DEL DIA 06/17/2019SPYRAL - GESTION ADMINISTRATIVA"/>
    <n v="73.510000000000005"/>
    <n v="0"/>
    <s v="LOS ANGELES"/>
    <x v="4"/>
  </r>
  <r>
    <n v="17"/>
    <d v="2019-07-12T00:00:00"/>
    <x v="6"/>
    <x v="6"/>
    <x v="1"/>
    <s v="ADMINISTRACION DE SUCURSALES"/>
    <s v="NC GASTO NO DEDUCIBLES"/>
    <s v="TRANSACCIONES DEL DIA 07/12/2019SPYRAL - GESTION ADMINISTRATIVA"/>
    <n v="57.78"/>
    <n v="0"/>
    <s v="LOS ANGELES"/>
    <x v="4"/>
  </r>
  <r>
    <n v="18"/>
    <d v="2019-02-19T00:00:00"/>
    <x v="8"/>
    <x v="8"/>
    <x v="1"/>
    <s v="ADMINISTRACION DE SUCURSALES"/>
    <s v="NC GASTO NO DEDUCIBLES"/>
    <s v="TRANSACCIONES DEL DIA 02/19/2019SPYRAL - GESTION ADMINISTRATIVA"/>
    <n v="100.68"/>
    <n v="0"/>
    <s v="VILLA LUCRE"/>
    <x v="4"/>
  </r>
  <r>
    <n v="18"/>
    <d v="2019-04-03T00:00:00"/>
    <x v="10"/>
    <x v="10"/>
    <x v="1"/>
    <s v="ADMINISTRACION DE SUCURSALES"/>
    <s v="NC GASTO NO DEDUCIBLES"/>
    <s v="TRANSACCIONES DEL DIA 04/03/2019SPYRAL - GESTION ADMINISTRATIVA"/>
    <n v="62.27"/>
    <n v="0"/>
    <s v="VILLA LUCRE"/>
    <x v="4"/>
  </r>
  <r>
    <n v="18"/>
    <d v="2019-05-06T00:00:00"/>
    <x v="11"/>
    <x v="11"/>
    <x v="1"/>
    <s v="ADMINISTRACION DE SUCURSALES"/>
    <s v="NC GASTO NO DEDUCIBLES"/>
    <s v="TRANSACCIONES DEL DIA 05/06/2019SPYRAL - GESTION ADMINISTRATIVA"/>
    <n v="31.03"/>
    <n v="0"/>
    <s v="VILLA LUCRE"/>
    <x v="4"/>
  </r>
  <r>
    <n v="18"/>
    <d v="2019-05-24T00:00:00"/>
    <x v="11"/>
    <x v="11"/>
    <x v="1"/>
    <s v="ADMINISTRACION DE SUCURSALES"/>
    <s v="NC GASTO NO DEDUCIBLES"/>
    <s v="TRANSACCIONES DEL DIA 05/24/2019SPYRAL - GESTION ADMINISTRATIVA"/>
    <n v="43.73"/>
    <n v="0"/>
    <s v="VILLA LUCRE"/>
    <x v="4"/>
  </r>
  <r>
    <n v="18"/>
    <d v="2019-06-03T00:00:00"/>
    <x v="2"/>
    <x v="2"/>
    <x v="1"/>
    <s v="ADMINISTRACION DE SUCURSALES"/>
    <s v="NC GASTO NO DEDUCIBLES"/>
    <s v="TRANSACCIONES DEL DIA 06/03/2019SPYRAL - GESTION ADMINISTRATIVA"/>
    <n v="31.38"/>
    <n v="0"/>
    <s v="VILLA LUCRE"/>
    <x v="4"/>
  </r>
  <r>
    <n v="18"/>
    <d v="2019-06-17T00:00:00"/>
    <x v="2"/>
    <x v="2"/>
    <x v="1"/>
    <s v="ADMINISTRACION DE SUCURSALES"/>
    <s v="NC GASTO NO DEDUCIBLES"/>
    <s v="TRANSACCIONES DEL DIA 06/17/2019SPYRAL - GESTION ADMINISTRATIVA"/>
    <n v="35.06"/>
    <n v="0"/>
    <s v="VILLA LUCRE"/>
    <x v="4"/>
  </r>
  <r>
    <n v="18"/>
    <d v="2019-07-09T00:00:00"/>
    <x v="6"/>
    <x v="6"/>
    <x v="1"/>
    <s v="ADMINISTRACION DE SUCURSALES"/>
    <s v="NC GASTO NO DEDUCIBLES"/>
    <s v="TRANSACCIONES DEL DIA 07/09/2019SPYRAL - GESTION ADMINISTRATIVA"/>
    <n v="297.8"/>
    <n v="0"/>
    <s v="VILLA LUCRE"/>
    <x v="4"/>
  </r>
  <r>
    <n v="18"/>
    <d v="2019-07-23T00:00:00"/>
    <x v="6"/>
    <x v="6"/>
    <x v="1"/>
    <s v="ADMINISTRACION DE SUCURSALES"/>
    <s v="NC GASTO NO DEDUCIBLES"/>
    <s v="TRANSACCIONES DEL DIA 07/23/2019SPYRAL - GESTION ADMINISTRATIVA"/>
    <n v="10.7"/>
    <n v="0"/>
    <s v="VILLA LUCRE"/>
    <x v="4"/>
  </r>
  <r>
    <n v="18"/>
    <d v="2019-07-26T00:00:00"/>
    <x v="6"/>
    <x v="6"/>
    <x v="1"/>
    <s v="ADMINISTRACION DE SUCURSALES"/>
    <s v="NC GASTO NO DEDUCIBLES"/>
    <s v="TRANSACCIONES DEL DIA 07/26/2019SPYRAL - GESTION ADMINISTRATIVA"/>
    <n v="76.81"/>
    <n v="0"/>
    <s v="VILLA LUCRE"/>
    <x v="4"/>
  </r>
  <r>
    <n v="19"/>
    <d v="2019-02-05T00:00:00"/>
    <x v="8"/>
    <x v="8"/>
    <x v="1"/>
    <s v="ADMINISTRACION DE SUCURSALES"/>
    <s v="NC GASTO NO DEDUCIBLES"/>
    <s v="TRANSACCIONES DEL DIA 02/05/2019SPYRAL - GESTION ADMINISTRATIVA"/>
    <n v="79.86"/>
    <n v="0"/>
    <s v="LOS ANDES"/>
    <x v="4"/>
  </r>
  <r>
    <n v="19"/>
    <d v="2019-03-26T00:00:00"/>
    <x v="9"/>
    <x v="9"/>
    <x v="1"/>
    <s v="ADMINISTRACION DE SUCURSALES"/>
    <s v="NC GASTO NO DEDUCIBLES"/>
    <s v="TRANSACCIONES DEL DIA 03/26/2019SPYRAL - GESTION ADMINISTRATIVA"/>
    <n v="213.44"/>
    <n v="0"/>
    <s v="LOS ANDES"/>
    <x v="4"/>
  </r>
  <r>
    <n v="19"/>
    <d v="2019-04-23T00:00:00"/>
    <x v="10"/>
    <x v="10"/>
    <x v="1"/>
    <s v="ADMINISTRACION DE SUCURSALES"/>
    <s v="NC GASTO NO DEDUCIBLES"/>
    <s v="TRANSACCIONES DEL DIA 04/23/2019SPYRAL - GESTION ADMINISTRATIVA"/>
    <n v="52.02"/>
    <n v="0"/>
    <s v="LOS ANDES"/>
    <x v="4"/>
  </r>
  <r>
    <n v="19"/>
    <d v="2019-06-01T00:00:00"/>
    <x v="2"/>
    <x v="2"/>
    <x v="1"/>
    <s v="ADMINISTRACION DE SUCURSALES"/>
    <s v="GASTOS NO DEDUCIBLES"/>
    <s v="TRANSACCIONES DEL DIA 06/01/2019SPYRAL - GESTION ADMINISTRATIVA"/>
    <n v="30"/>
    <n v="0"/>
    <s v="LOS ANDES"/>
    <x v="4"/>
  </r>
  <r>
    <n v="19"/>
    <d v="2019-06-03T00:00:00"/>
    <x v="2"/>
    <x v="2"/>
    <x v="1"/>
    <s v="ADMINISTRACION DE SUCURSALES"/>
    <s v="NC GASTO NO DEDUCIBLES"/>
    <s v="TRANSACCIONES DEL DIA 06/03/2019SPYRAL - GESTION ADMINISTRATIVA"/>
    <n v="80.03"/>
    <n v="0"/>
    <s v="LOS ANDES"/>
    <x v="4"/>
  </r>
  <r>
    <n v="19"/>
    <d v="2019-06-10T00:00:00"/>
    <x v="2"/>
    <x v="2"/>
    <x v="1"/>
    <s v="ADMINISTRACION DE SUCURSALES"/>
    <s v="NC GASTO NO DEDUCIBLES"/>
    <s v="TRANSACCIONES DEL DIA 06/10/2019SPYRAL - GESTION ADMINISTRATIVA"/>
    <n v="0.27"/>
    <n v="0"/>
    <s v="LOS ANDES"/>
    <x v="4"/>
  </r>
  <r>
    <n v="19"/>
    <d v="2019-07-02T00:00:00"/>
    <x v="6"/>
    <x v="6"/>
    <x v="1"/>
    <s v="ADMINISTRACION DE SUCURSALES"/>
    <s v="GASTOS NO DEDUCIBLES"/>
    <s v="TRANSACCIONES DEL DIA 07/02/2019SPYRAL - GESTION ADMINISTRATIVA"/>
    <n v="30"/>
    <n v="0"/>
    <s v="LOS ANDES"/>
    <x v="4"/>
  </r>
  <r>
    <n v="19"/>
    <d v="2019-07-03T00:00:00"/>
    <x v="6"/>
    <x v="6"/>
    <x v="1"/>
    <s v="ADMINISTRACION DE SUCURSALES"/>
    <s v="NC GASTO NO DEDUCIBLES"/>
    <s v="TRANSACCIONES DEL DIA 07/03/2019SPYRAL - GESTION ADMINISTRATIVA"/>
    <n v="102.76"/>
    <n v="0"/>
    <s v="LOS ANDES"/>
    <x v="4"/>
  </r>
  <r>
    <n v="19"/>
    <d v="2019-07-05T00:00:00"/>
    <x v="6"/>
    <x v="6"/>
    <x v="1"/>
    <s v="ADMINISTRACION DE SUCURSALES"/>
    <s v="GASTOS NO DEDUCIBLES"/>
    <s v="TRANSACCIONES DEL DIA 07/05/2019SPYRAL - GESTION ADMINISTRATIVA"/>
    <n v="30"/>
    <n v="0"/>
    <s v="LOS ANDES"/>
    <x v="4"/>
  </r>
  <r>
    <n v="20"/>
    <d v="2019-01-16T00:00:00"/>
    <x v="7"/>
    <x v="7"/>
    <x v="1"/>
    <s v="ADMINISTRACION DE SUCURSALES"/>
    <s v="NC GASTO NO DEDUCIBLES"/>
    <s v="TRANSACCIONES DEL DIA 01/16/2019SPYRAL - GESTION ADMINISTRATIVA"/>
    <n v="15.95"/>
    <n v="0"/>
    <s v="VIA ESPANA"/>
    <x v="4"/>
  </r>
  <r>
    <n v="20"/>
    <d v="2019-01-25T00:00:00"/>
    <x v="7"/>
    <x v="7"/>
    <x v="1"/>
    <s v="ADMINISTRACION DE SUCURSALES"/>
    <s v="NC GASTO NO DEDUCIBLES"/>
    <s v="TRANSACCIONES DEL DIA 01/25/2019SPYRAL - GESTION ADMINISTRATIVA"/>
    <n v="15.95"/>
    <n v="0"/>
    <s v="VIA ESPANA"/>
    <x v="4"/>
  </r>
  <r>
    <n v="20"/>
    <d v="2019-03-12T00:00:00"/>
    <x v="9"/>
    <x v="9"/>
    <x v="1"/>
    <s v="ADMINISTRACION DE SUCURSALES"/>
    <s v="NC GASTO NO DEDUCIBLES"/>
    <s v="TRANSACCIONES DEL DIA 03/12/2019SPYRAL - GESTION ADMINISTRATIVA"/>
    <n v="19.95"/>
    <n v="0"/>
    <s v="VIA ESPANA"/>
    <x v="4"/>
  </r>
  <r>
    <n v="20"/>
    <d v="2019-06-20T00:00:00"/>
    <x v="2"/>
    <x v="2"/>
    <x v="1"/>
    <s v="ADMINISTRACION DE SUCURSALES"/>
    <s v="NC GASTO NO DEDUCIBLES"/>
    <s v="TRANSACCIONES DEL DIA 06/20/2019SPYRAL - GESTION ADMINISTRATIVA"/>
    <n v="30.04"/>
    <n v="0"/>
    <s v="VIA ESPANA"/>
    <x v="4"/>
  </r>
  <r>
    <n v="21"/>
    <d v="2019-04-05T00:00:00"/>
    <x v="10"/>
    <x v="10"/>
    <x v="1"/>
    <s v="ADMINISTRACION DE SUCURSALES"/>
    <s v="NC GASTO NO DEDUCIBLES"/>
    <s v="TRANSACCIONES DEL DIA 04/05/2019SPYRAL - GESTION ADMINISTRATIVA"/>
    <n v="53.9"/>
    <n v="0"/>
    <s v="AVENIDA CUBA"/>
    <x v="4"/>
  </r>
  <r>
    <n v="21"/>
    <d v="2019-04-06T00:00:00"/>
    <x v="10"/>
    <x v="10"/>
    <x v="1"/>
    <s v="ADMINISTRACION DE SUCURSALES"/>
    <s v="GASTOS NO DEDUCIBLES"/>
    <s v="TRANSACCIONES DEL DIA 04/06/2019SPYRAL - GESTION ADMINISTRATIVA"/>
    <n v="155"/>
    <n v="0"/>
    <s v="AVENIDA CUBA"/>
    <x v="4"/>
  </r>
  <r>
    <n v="22"/>
    <d v="2019-02-19T00:00:00"/>
    <x v="8"/>
    <x v="8"/>
    <x v="1"/>
    <s v="ADMINISTRACION DE SUCURSALES"/>
    <s v="NC GASTO NO DEDUCIBLES"/>
    <s v="TRANSACCIONES DEL DIA 02/19/2019SPYRAL - GESTION ADMINISTRATIVA"/>
    <n v="189.2"/>
    <n v="0"/>
    <s v="CHITRE"/>
    <x v="4"/>
  </r>
  <r>
    <n v="22"/>
    <d v="2019-03-13T00:00:00"/>
    <x v="9"/>
    <x v="9"/>
    <x v="1"/>
    <s v="ADMINISTRACION DE SUCURSALES"/>
    <s v="NC GASTO NO DEDUCIBLES"/>
    <s v="TRANSACCIONES DEL DIA 03/13/2019SPYRAL - GESTION ADMINISTRATIVA"/>
    <n v="114.05"/>
    <n v="0"/>
    <s v="CHITRE"/>
    <x v="4"/>
  </r>
  <r>
    <n v="22"/>
    <d v="2019-06-10T00:00:00"/>
    <x v="2"/>
    <x v="2"/>
    <x v="1"/>
    <s v="ADMINISTRACION DE SUCURSALES"/>
    <s v="NC GASTO NO DEDUCIBLES"/>
    <s v="TRANSACCIONES DEL DIA 06/10/2019SPYRAL - GESTION ADMINISTRATIVA"/>
    <n v="245.96"/>
    <n v="0"/>
    <s v="CHITRE"/>
    <x v="4"/>
  </r>
  <r>
    <n v="23"/>
    <d v="2019-01-18T00:00:00"/>
    <x v="7"/>
    <x v="7"/>
    <x v="1"/>
    <s v="ADMINISTRACION DE SUCURSALES"/>
    <s v="NC GASTO NO DEDUCIBLES"/>
    <s v="TRANSACCIONES DEL DIA 01/18/2019SPYRAL - GESTION ADMINISTRATIVA"/>
    <n v="85.13"/>
    <n v="0"/>
    <s v="LOS PUEBLOS"/>
    <x v="4"/>
  </r>
  <r>
    <n v="23"/>
    <d v="2019-03-07T00:00:00"/>
    <x v="9"/>
    <x v="9"/>
    <x v="1"/>
    <s v="ADMINISTRACION DE SUCURSALES"/>
    <s v="NC GASTO NO DEDUCIBLES"/>
    <s v="TRANSACCIONES DEL DIA 03/07/2019SPYRAL - GESTION ADMINISTRATIVA"/>
    <n v="86.12"/>
    <n v="0"/>
    <s v="LOS PUEBLOS"/>
    <x v="4"/>
  </r>
  <r>
    <n v="23"/>
    <d v="2019-04-03T00:00:00"/>
    <x v="10"/>
    <x v="10"/>
    <x v="1"/>
    <s v="ADMINISTRACION DE SUCURSALES"/>
    <s v="NC GASTO NO DEDUCIBLES"/>
    <s v="TRANSACCIONES DEL DIA 04/03/2019SPYRAL - GESTION ADMINISTRATIVA"/>
    <n v="89.56"/>
    <n v="0"/>
    <s v="LOS PUEBLOS"/>
    <x v="4"/>
  </r>
  <r>
    <n v="23"/>
    <d v="2019-05-03T00:00:00"/>
    <x v="11"/>
    <x v="11"/>
    <x v="1"/>
    <s v="ADMINISTRACION DE SUCURSALES"/>
    <s v="NC GASTO NO DEDUCIBLES"/>
    <s v="TRANSACCIONES DEL DIA 05/03/2019SPYRAL - GESTION ADMINISTRATIVA"/>
    <n v="66.81"/>
    <n v="0"/>
    <s v="LOS PUEBLOS"/>
    <x v="4"/>
  </r>
  <r>
    <n v="23"/>
    <d v="2019-06-03T00:00:00"/>
    <x v="2"/>
    <x v="2"/>
    <x v="1"/>
    <s v="ADMINISTRACION DE SUCURSALES"/>
    <s v="NC GASTO NO DEDUCIBLES"/>
    <s v="TRANSACCIONES DEL DIA 06/03/2019SPYRAL - GESTION ADMINISTRATIVA"/>
    <n v="93.56"/>
    <n v="0"/>
    <s v="LOS PUEBLOS"/>
    <x v="4"/>
  </r>
  <r>
    <n v="23"/>
    <d v="2019-07-03T00:00:00"/>
    <x v="6"/>
    <x v="6"/>
    <x v="1"/>
    <s v="ADMINISTRACION DE SUCURSALES"/>
    <s v="NC GASTO NO DEDUCIBLES"/>
    <s v="TRANSACCIONES DEL DIA 07/03/2019SPYRAL - GESTION ADMINISTRATIVA"/>
    <n v="94.23"/>
    <n v="0"/>
    <s v="LOS PUEBLOS"/>
    <x v="4"/>
  </r>
  <r>
    <n v="26"/>
    <d v="2019-02-07T00:00:00"/>
    <x v="8"/>
    <x v="8"/>
    <x v="1"/>
    <s v="ADMINISTRACION DE SUCURSALES"/>
    <s v="NC GASTO NO DEDUCIBLES"/>
    <s v="TRANSACCIONES DEL DIA 02/07/2019SPYRAL - GESTION ADMINISTRATIVA"/>
    <n v="101.68"/>
    <n v="0"/>
    <s v="TRANSISTMICA"/>
    <x v="4"/>
  </r>
  <r>
    <n v="26"/>
    <d v="2019-03-09T00:00:00"/>
    <x v="9"/>
    <x v="9"/>
    <x v="1"/>
    <s v="ADMINISTRACION DE SUCURSALES"/>
    <s v="NC GASTO NO DEDUCIBLES"/>
    <s v="TRANSACCIONES DEL DIA 03/09/2019SPYRAL - GESTION ADMINISTRATIVA"/>
    <n v="36.590000000000003"/>
    <n v="0"/>
    <s v="TRANSISTMICA"/>
    <x v="4"/>
  </r>
  <r>
    <n v="26"/>
    <d v="2019-03-27T00:00:00"/>
    <x v="9"/>
    <x v="9"/>
    <x v="1"/>
    <s v="ADMINISTRACION DE SUCURSALES"/>
    <s v="NC GASTO NO DEDUCIBLES"/>
    <s v="TRANSACCIONES DEL DIA 03/27/2019SPYRAL - GESTION ADMINISTRATIVA"/>
    <n v="85"/>
    <n v="0"/>
    <s v="TRANSISTMICA"/>
    <x v="4"/>
  </r>
  <r>
    <n v="26"/>
    <d v="2019-04-03T00:00:00"/>
    <x v="10"/>
    <x v="10"/>
    <x v="1"/>
    <s v="ADMINISTRACION DE SUCURSALES"/>
    <s v="NC GASTO NO DEDUCIBLES"/>
    <s v="TRANSACCIONES DEL DIA 04/03/2019SPYRAL - GESTION ADMINISTRATIVA"/>
    <n v="90"/>
    <n v="0"/>
    <s v="TRANSISTMICA"/>
    <x v="4"/>
  </r>
  <r>
    <n v="26"/>
    <d v="2019-05-03T00:00:00"/>
    <x v="11"/>
    <x v="11"/>
    <x v="1"/>
    <s v="ADMINISTRACION DE SUCURSALES"/>
    <s v="NC GASTO NO DEDUCIBLES"/>
    <s v="TRANSACCIONES DEL DIA 05/03/2019SPYRAL - GESTION ADMINISTRATIVA"/>
    <n v="84.3"/>
    <n v="0"/>
    <s v="TRANSISTMICA"/>
    <x v="4"/>
  </r>
  <r>
    <n v="26"/>
    <d v="2019-05-27T00:00:00"/>
    <x v="11"/>
    <x v="11"/>
    <x v="1"/>
    <s v="ADMINISTRACION DE SUCURSALES"/>
    <s v="NC GASTO NO DEDUCIBLES"/>
    <s v="TRANSACCIONES DEL DIA 05/27/2019SPYRAL - GESTION ADMINISTRATIVA"/>
    <n v="94.47"/>
    <n v="0"/>
    <s v="TRANSISTMICA"/>
    <x v="4"/>
  </r>
  <r>
    <n v="26"/>
    <d v="2019-07-23T00:00:00"/>
    <x v="6"/>
    <x v="6"/>
    <x v="1"/>
    <s v="ADMINISTRACION DE SUCURSALES"/>
    <s v="NC GASTO NO DEDUCIBLES"/>
    <s v="TRANSACCIONES DEL DIA 07/23/2019SPYRAL - GESTION ADMINISTRATIVA"/>
    <n v="85"/>
    <n v="0"/>
    <s v="TRANSISTMICA"/>
    <x v="4"/>
  </r>
  <r>
    <n v="27"/>
    <d v="2019-02-13T00:00:00"/>
    <x v="8"/>
    <x v="8"/>
    <x v="1"/>
    <s v="ADMINISTRACION DE SUCURSALES"/>
    <s v="NC GASTO NO DEDUCIBLES"/>
    <s v="TRANSACCIONES DEL DIA 02/13/2019SPYRAL - GESTION ADMINISTRATIVA"/>
    <n v="250"/>
    <n v="0"/>
    <s v="ZONA LIBRE"/>
    <x v="4"/>
  </r>
  <r>
    <n v="27"/>
    <d v="2019-04-29T00:00:00"/>
    <x v="10"/>
    <x v="10"/>
    <x v="1"/>
    <s v="ADMINISTRACION DE SUCURSALES"/>
    <s v="NC GASTO NO DEDUCIBLES"/>
    <s v="TRANSACCIONES DEL DIA 04/29/2019SPYRAL - GESTION ADMINISTRATIVA"/>
    <n v="75.75"/>
    <n v="0"/>
    <s v="ZONA LIBRE"/>
    <x v="4"/>
  </r>
  <r>
    <n v="27"/>
    <d v="2019-06-26T00:00:00"/>
    <x v="2"/>
    <x v="2"/>
    <x v="1"/>
    <s v="ADMINISTRACION DE SUCURSALES"/>
    <s v="NC GASTO NO DEDUCIBLES"/>
    <s v="TRANSACCIONES DEL DIA 06/26/2019SPYRAL - GESTION ADMINISTRATIVA"/>
    <n v="59.88"/>
    <n v="0"/>
    <s v="ZONA LIBRE"/>
    <x v="4"/>
  </r>
  <r>
    <n v="28"/>
    <d v="2019-01-05T00:00:00"/>
    <x v="7"/>
    <x v="7"/>
    <x v="1"/>
    <s v="ADMINISTRACION DE SUCURSALES"/>
    <s v="GASTOS NO DEDUCIBLES"/>
    <s v="TRANSACCIONES DEL DIA 01/05/2019SPYRAL - GESTION ADMINISTRATIVA"/>
    <n v="58.85"/>
    <n v="0"/>
    <s v="PLAZA GALAPAGO"/>
    <x v="4"/>
  </r>
  <r>
    <n v="28"/>
    <d v="2019-01-25T00:00:00"/>
    <x v="7"/>
    <x v="7"/>
    <x v="1"/>
    <s v="ADMINISTRACION DE SUCURSALES"/>
    <s v="NC GASTO NO DEDUCIBLES"/>
    <s v="TRANSACCIONES DEL DIA 01/25/2019SPYRAL - GESTION ADMINISTRATIVA"/>
    <n v="0"/>
    <n v="0.17"/>
    <s v="PLAZA GALAPAGO"/>
    <x v="4"/>
  </r>
  <r>
    <n v="28"/>
    <d v="2019-04-12T00:00:00"/>
    <x v="10"/>
    <x v="10"/>
    <x v="1"/>
    <s v="ADMINISTRACION DE SUCURSALES"/>
    <s v="NC GASTO NO DEDUCIBLES"/>
    <s v="TRANSACCIONES DEL DIA 04/12/2019SPYRAL - GESTION ADMINISTRATIVA"/>
    <n v="34.76"/>
    <n v="0"/>
    <s v="PLAZA GALAPAGO"/>
    <x v="4"/>
  </r>
  <r>
    <n v="28"/>
    <d v="2019-04-29T00:00:00"/>
    <x v="10"/>
    <x v="10"/>
    <x v="1"/>
    <s v="ADMINISTRACION DE SUCURSALES"/>
    <s v="NC GASTO NO DEDUCIBLES"/>
    <s v="TRANSACCIONES DEL DIA 04/29/2019SPYRAL - GESTION ADMINISTRATIVA"/>
    <n v="7.47"/>
    <n v="0"/>
    <s v="PLAZA GALAPAGO"/>
    <x v="4"/>
  </r>
  <r>
    <n v="28"/>
    <d v="2019-05-03T00:00:00"/>
    <x v="11"/>
    <x v="11"/>
    <x v="1"/>
    <s v="ADMINISTRACION DE SUCURSALES"/>
    <s v="NC GASTO NO DEDUCIBLES"/>
    <s v="TRANSACCIONES DEL DIA 05/03/2019SPYRAL - GESTION ADMINISTRATIVA"/>
    <n v="63.7"/>
    <n v="0"/>
    <s v="PLAZA GALAPAGO"/>
    <x v="4"/>
  </r>
  <r>
    <n v="29"/>
    <d v="2019-04-11T00:00:00"/>
    <x v="10"/>
    <x v="10"/>
    <x v="1"/>
    <s v="ADMINISTRACION DE SUCURSALES"/>
    <s v="NC GASTO NO DEDUCIBLES"/>
    <s v="TRANSACCIONES DEL DIA 04/11/2019SPYRAL - GESTION ADMINISTRATIVA"/>
    <n v="13.38"/>
    <n v="0"/>
    <s v="PARQUE LEFEVRE"/>
    <x v="4"/>
  </r>
  <r>
    <n v="29"/>
    <d v="2019-05-06T00:00:00"/>
    <x v="11"/>
    <x v="11"/>
    <x v="1"/>
    <s v="ADMINISTRACION DE SUCURSALES"/>
    <s v="NC GASTO NO DEDUCIBLES"/>
    <s v="TRANSACCIONES DEL DIA 05/06/2019SPYRAL - GESTION ADMINISTRATIVA"/>
    <n v="9.89"/>
    <n v="0"/>
    <s v="PARQUE LEFEVRE"/>
    <x v="4"/>
  </r>
  <r>
    <n v="29"/>
    <d v="2019-05-21T00:00:00"/>
    <x v="11"/>
    <x v="11"/>
    <x v="1"/>
    <s v="ADMINISTRACION DE SUCURSALES"/>
    <s v="NC GASTO NO DEDUCIBLES"/>
    <s v="TRANSACCIONES DEL DIA 05/21/2019SPYRAL - GESTION ADMINISTRATIVA"/>
    <n v="85.82"/>
    <n v="0"/>
    <s v="PARQUE LEFEVRE"/>
    <x v="4"/>
  </r>
  <r>
    <n v="29"/>
    <d v="2019-07-05T00:00:00"/>
    <x v="6"/>
    <x v="6"/>
    <x v="1"/>
    <s v="ADMINISTRACION DE SUCURSALES"/>
    <s v="NC GASTO NO DEDUCIBLES"/>
    <s v="TRANSACCIONES DEL DIA 07/05/2019SPYRAL - GESTION ADMINISTRATIVA"/>
    <n v="73.05"/>
    <n v="0"/>
    <s v="PARQUE LEFEVRE"/>
    <x v="4"/>
  </r>
  <r>
    <n v="32"/>
    <d v="2019-01-18T00:00:00"/>
    <x v="7"/>
    <x v="7"/>
    <x v="1"/>
    <s v="ADMINISTRACION DE SUCURSALES"/>
    <s v="NC GASTO NO DEDUCIBLES"/>
    <s v="TRANSACCIONES DEL DIA 01/18/2019SPYRAL - GESTION ADMINISTRATIVA"/>
    <n v="41.2"/>
    <n v="0"/>
    <s v="PLAZA LAS AMERICAS"/>
    <x v="4"/>
  </r>
  <r>
    <n v="32"/>
    <d v="2019-04-05T00:00:00"/>
    <x v="10"/>
    <x v="10"/>
    <x v="1"/>
    <s v="ADMINISTRACION DE SUCURSALES"/>
    <s v="NC GASTO NO DEDUCIBLES"/>
    <s v="TRANSACCIONES DEL DIA 04/05/2019SPYRAL - GESTION ADMINISTRATIVA"/>
    <n v="37.159999999999997"/>
    <n v="0"/>
    <s v="PLAZA LAS AMERICAS"/>
    <x v="4"/>
  </r>
  <r>
    <n v="32"/>
    <d v="2019-06-03T00:00:00"/>
    <x v="2"/>
    <x v="2"/>
    <x v="1"/>
    <s v="ADMINISTRACION DE SUCURSALES"/>
    <s v="NC GASTO NO DEDUCIBLES"/>
    <s v="TRANSACCIONES DEL DIA 06/03/2019SPYRAL - GESTION ADMINISTRATIVA"/>
    <n v="63.06"/>
    <n v="0"/>
    <s v="PLAZA LAS AMERICAS"/>
    <x v="4"/>
  </r>
  <r>
    <n v="33"/>
    <d v="2019-01-28T00:00:00"/>
    <x v="7"/>
    <x v="7"/>
    <x v="1"/>
    <s v="ADMINISTRACION DE SUCURSALES"/>
    <s v="NC GASTO NO DEDUCIBLES"/>
    <s v="TRANSACCIONES DEL DIA 01/28/2019SPYRAL - GESTION ADMINISTRATIVA"/>
    <n v="78"/>
    <n v="0"/>
    <s v="CORONADO"/>
    <x v="4"/>
  </r>
  <r>
    <n v="33"/>
    <d v="2019-03-09T00:00:00"/>
    <x v="9"/>
    <x v="9"/>
    <x v="1"/>
    <s v="ADMINISTRACION DE SUCURSALES"/>
    <s v="NC GASTO NO DEDUCIBLES"/>
    <s v="TRANSACCIONES DEL DIA 03/09/2019SPYRAL - GESTION ADMINISTRATIVA"/>
    <n v="32.049999999999997"/>
    <n v="0"/>
    <s v="CORONADO"/>
    <x v="4"/>
  </r>
  <r>
    <n v="33"/>
    <d v="2019-04-29T00:00:00"/>
    <x v="10"/>
    <x v="10"/>
    <x v="1"/>
    <s v="ADMINISTRACION DE SUCURSALES"/>
    <s v="NC GASTO NO DEDUCIBLES"/>
    <s v="TRANSACCIONES DEL DIA 04/29/2019SPYRAL - GESTION ADMINISTRATIVA"/>
    <n v="107.63"/>
    <n v="0"/>
    <s v="CORONADO"/>
    <x v="4"/>
  </r>
  <r>
    <n v="33"/>
    <d v="2019-06-10T00:00:00"/>
    <x v="2"/>
    <x v="2"/>
    <x v="1"/>
    <s v="ADMINISTRACION DE SUCURSALES"/>
    <s v="NC GASTO NO DEDUCIBLES"/>
    <s v="TRANSACCIONES DEL DIA 06/10/2019SPYRAL - GESTION ADMINISTRATIVA"/>
    <n v="34.880000000000003"/>
    <n v="0"/>
    <s v="CORONADO"/>
    <x v="4"/>
  </r>
  <r>
    <n v="33"/>
    <d v="2019-07-05T00:00:00"/>
    <x v="6"/>
    <x v="6"/>
    <x v="1"/>
    <s v="ADMINISTRACION DE SUCURSALES"/>
    <s v="NC GASTO NO DEDUCIBLES"/>
    <s v="TRANSACCIONES DEL DIA 07/05/2019SPYRAL - GESTION ADMINISTRATIVA"/>
    <n v="27.76"/>
    <n v="0"/>
    <s v="CORONADO"/>
    <x v="4"/>
  </r>
  <r>
    <n v="33"/>
    <d v="2019-07-23T00:00:00"/>
    <x v="6"/>
    <x v="6"/>
    <x v="1"/>
    <s v="ADMINISTRACION DE SUCURSALES"/>
    <s v="NC GASTO NO DEDUCIBLES"/>
    <s v="TRANSACCIONES DEL DIA 07/23/2019SPYRAL - GESTION ADMINISTRATIVA"/>
    <n v="21.3"/>
    <n v="0"/>
    <s v="CORONADO"/>
    <x v="4"/>
  </r>
  <r>
    <n v="34"/>
    <d v="2019-03-19T00:00:00"/>
    <x v="9"/>
    <x v="9"/>
    <x v="1"/>
    <s v="ADMINISTRACION DE SUCURSALES"/>
    <s v="NC GASTO NO DEDUCIBLES"/>
    <s v="TRANSACCIONES DEL DIA 03/19/2019SPYRAL - GESTION ADMINISTRATIVA"/>
    <n v="110"/>
    <n v="0"/>
    <s v="ALBROOK MALL"/>
    <x v="4"/>
  </r>
  <r>
    <n v="34"/>
    <d v="2019-03-29T00:00:00"/>
    <x v="9"/>
    <x v="9"/>
    <x v="1"/>
    <s v="ADMINISTRACION DE SUCURSALES"/>
    <s v="NC GASTO NO DEDUCIBLES"/>
    <s v="TRANSACCIONES DEL DIA 03/29/2019SPYRAL - GESTION ADMINISTRATIVA"/>
    <n v="10.69"/>
    <n v="0"/>
    <s v="ALBROOK MALL"/>
    <x v="4"/>
  </r>
  <r>
    <n v="34"/>
    <d v="2019-05-24T00:00:00"/>
    <x v="11"/>
    <x v="11"/>
    <x v="1"/>
    <s v="ADMINISTRACION DE SUCURSALES"/>
    <s v="NC GASTO NO DEDUCIBLES"/>
    <s v="TRANSACCIONES DEL DIA 05/24/2019SPYRAL - GESTION ADMINISTRATIVA"/>
    <n v="97.75"/>
    <n v="0"/>
    <s v="ALBROOK MALL"/>
    <x v="4"/>
  </r>
  <r>
    <n v="35"/>
    <d v="2019-02-05T00:00:00"/>
    <x v="8"/>
    <x v="8"/>
    <x v="1"/>
    <s v="ADMINISTRACION DE SUCURSALES"/>
    <s v="NC GASTO NO DEDUCIBLES"/>
    <s v="TRANSACCIONES DEL DIA 02/05/2019SPYRAL - GESTION ADMINISTRATIVA"/>
    <n v="37.520000000000003"/>
    <n v="0"/>
    <s v="PANAMA PACIFICO"/>
    <x v="4"/>
  </r>
  <r>
    <n v="35"/>
    <d v="2019-02-19T00:00:00"/>
    <x v="8"/>
    <x v="8"/>
    <x v="1"/>
    <s v="ADMINISTRACION DE SUCURSALES"/>
    <s v="NC GASTO NO DEDUCIBLES"/>
    <s v="TRANSACCIONES DEL DIA 02/19/2019SPYRAL - GESTION ADMINISTRATIVA"/>
    <n v="24.5"/>
    <n v="0"/>
    <s v="PANAMA PACIFICO"/>
    <x v="4"/>
  </r>
  <r>
    <n v="35"/>
    <d v="2019-02-26T00:00:00"/>
    <x v="8"/>
    <x v="8"/>
    <x v="1"/>
    <s v="ADMINISTRACION DE SUCURSALES"/>
    <s v="NC GASTO NO DEDUCIBLES"/>
    <s v="TRANSACCIONES DEL DIA 02/26/2019SPYRAL - GESTION ADMINISTRATIVA"/>
    <n v="10.99"/>
    <n v="0"/>
    <s v="PANAMA PACIFICO"/>
    <x v="4"/>
  </r>
  <r>
    <n v="35"/>
    <d v="2019-06-10T00:00:00"/>
    <x v="2"/>
    <x v="2"/>
    <x v="1"/>
    <s v="ADMINISTRACION DE SUCURSALES"/>
    <s v="NC GASTO NO DEDUCIBLES"/>
    <s v="TRANSACCIONES DEL DIA 06/10/2019SPYRAL - GESTION ADMINISTRATIVA"/>
    <n v="17.190000000000001"/>
    <n v="0"/>
    <s v="PANAMA PACIFICO"/>
    <x v="4"/>
  </r>
  <r>
    <n v="35"/>
    <d v="2019-06-20T00:00:00"/>
    <x v="2"/>
    <x v="2"/>
    <x v="1"/>
    <s v="ADMINISTRACION DE SUCURSALES"/>
    <s v="NC GASTO NO DEDUCIBLES"/>
    <s v="TRANSACCIONES DEL DIA 06/20/2019SPYRAL - GESTION ADMINISTRATIVA"/>
    <n v="21.88"/>
    <n v="0"/>
    <s v="PANAMA PACIFICO"/>
    <x v="4"/>
  </r>
  <r>
    <n v="37"/>
    <d v="2019-03-15T00:00:00"/>
    <x v="9"/>
    <x v="9"/>
    <x v="1"/>
    <s v="ADMINISTRACION DE SUCURSALES"/>
    <s v="NC GASTO NO DEDUCIBLES"/>
    <s v="TRANSACCIONES DEL DIA 03/15/2019SPYRAL - GESTION ADMINISTRATIVA"/>
    <n v="35.47"/>
    <n v="0"/>
    <s v="PENONOME"/>
    <x v="4"/>
  </r>
  <r>
    <n v="37"/>
    <d v="2019-04-11T00:00:00"/>
    <x v="10"/>
    <x v="10"/>
    <x v="1"/>
    <s v="ADMINISTRACION DE SUCURSALES"/>
    <s v="NC GASTO NO DEDUCIBLES"/>
    <s v="TRANSACCIONES DEL DIA 04/11/2019SPYRAL - GESTION ADMINISTRATIVA"/>
    <n v="17.02"/>
    <n v="0"/>
    <s v="PENONOME"/>
    <x v="4"/>
  </r>
  <r>
    <n v="38"/>
    <d v="2019-04-03T00:00:00"/>
    <x v="10"/>
    <x v="10"/>
    <x v="1"/>
    <s v="ADMINISTRACION DE SUCURSALES"/>
    <s v="NC GASTO NO DEDUCIBLES"/>
    <s v="TRANSACCIONES DEL DIA 04/03/2019SPYRAL - GESTION ADMINISTRATIVA"/>
    <n v="237"/>
    <n v="0"/>
    <s v="ALBROOK"/>
    <x v="4"/>
  </r>
  <r>
    <n v="38"/>
    <d v="2019-05-15T00:00:00"/>
    <x v="11"/>
    <x v="11"/>
    <x v="1"/>
    <s v="ADMINISTRACION DE SUCURSALES"/>
    <s v="NC GASTO NO DEDUCIBLES"/>
    <s v="TRANSACCIONES DEL DIA 05/15/2019SPYRAL - GESTION ADMINISTRATIVA"/>
    <n v="8.6999999999999993"/>
    <n v="0"/>
    <s v="ALBROOK"/>
    <x v="4"/>
  </r>
  <r>
    <n v="38"/>
    <d v="2019-07-19T00:00:00"/>
    <x v="6"/>
    <x v="6"/>
    <x v="1"/>
    <s v="ADMINISTRACION DE SUCURSALES"/>
    <s v="GASTOS NO DEDUCIBLES"/>
    <s v="TRANSACCIONES DEL DIA 07/19/2019SPYRAL - GESTION ADMINISTRATIVA"/>
    <n v="182.25"/>
    <n v="0"/>
    <s v="ALBROOK"/>
    <x v="4"/>
  </r>
  <r>
    <n v="39"/>
    <d v="2019-02-08T00:00:00"/>
    <x v="8"/>
    <x v="8"/>
    <x v="1"/>
    <s v="ADMINISTRACION DE SUCURSALES"/>
    <s v="GASTOS NO DEDUCIBLES"/>
    <s v="TRANSACCIONES DEL DIA 02/08/2019SPYRAL - GESTION ADMINISTRATIVA"/>
    <n v="22.27"/>
    <n v="0"/>
    <s v="SUCURSAL DE VISTA ALEGRE"/>
    <x v="4"/>
  </r>
  <r>
    <n v="39"/>
    <d v="2019-03-12T00:00:00"/>
    <x v="9"/>
    <x v="9"/>
    <x v="1"/>
    <s v="ADMINISTRACION DE SUCURSALES"/>
    <s v="NC GASTO NO DEDUCIBLES"/>
    <s v="TRANSACCIONES DEL DIA 03/12/2019SPYRAL - GESTION ADMINISTRATIVA"/>
    <n v="112.85"/>
    <n v="0"/>
    <s v="SUCURSAL DE VISTA ALEGRE"/>
    <x v="4"/>
  </r>
  <r>
    <n v="39"/>
    <d v="2019-05-03T00:00:00"/>
    <x v="11"/>
    <x v="11"/>
    <x v="1"/>
    <s v="ADMINISTRACION DE SUCURSALES"/>
    <s v="NC GASTO NO DEDUCIBLES"/>
    <s v="TRANSACCIONES DEL DIA 05/03/2019SPYRAL - GESTION ADMINISTRATIVA"/>
    <n v="33.44"/>
    <n v="0"/>
    <s v="SUCURSAL DE VISTA ALEGRE"/>
    <x v="4"/>
  </r>
  <r>
    <n v="39"/>
    <d v="2019-05-21T00:00:00"/>
    <x v="11"/>
    <x v="11"/>
    <x v="1"/>
    <s v="ADMINISTRACION DE SUCURSALES"/>
    <s v="NC GASTO NO DEDUCIBLES"/>
    <s v="TRANSACCIONES DEL DIA 05/21/2019SPYRAL - GESTION ADMINISTRATIVA"/>
    <n v="31.5"/>
    <n v="0"/>
    <s v="SUCURSAL DE VISTA ALEGRE"/>
    <x v="4"/>
  </r>
  <r>
    <n v="39"/>
    <d v="2019-07-03T00:00:00"/>
    <x v="6"/>
    <x v="6"/>
    <x v="1"/>
    <s v="ADMINISTRACION DE SUCURSALES"/>
    <s v="NC GASTO NO DEDUCIBLES"/>
    <s v="TRANSACCIONES DEL DIA 07/03/2019SPYRAL - GESTION ADMINISTRATIVA"/>
    <n v="129.52000000000001"/>
    <n v="0"/>
    <s v="SUCURSAL DE VISTA ALEGRE"/>
    <x v="4"/>
  </r>
  <r>
    <n v="40"/>
    <d v="2019-02-05T00:00:00"/>
    <x v="8"/>
    <x v="8"/>
    <x v="1"/>
    <s v="ADMINISTRACION DE SUCURSALES"/>
    <s v="NC GASTO NO DEDUCIBLES"/>
    <s v="TRANSACCIONES DEL DIA 02/05/2019SPYRAL - GESTION ADMINISTRATIVA"/>
    <n v="23.98"/>
    <n v="0"/>
    <s v="LAS TABLAS"/>
    <x v="4"/>
  </r>
  <r>
    <n v="40"/>
    <d v="2019-03-19T00:00:00"/>
    <x v="9"/>
    <x v="9"/>
    <x v="1"/>
    <s v="ADMINISTRACION DE SUCURSALES"/>
    <s v="NC GASTO NO DEDUCIBLES"/>
    <s v="TRANSACCIONES DEL DIA 03/19/2019SPYRAL - GESTION ADMINISTRATIVA"/>
    <n v="48"/>
    <n v="0"/>
    <s v="LAS TABLAS"/>
    <x v="4"/>
  </r>
  <r>
    <n v="40"/>
    <d v="2019-04-25T00:00:00"/>
    <x v="10"/>
    <x v="10"/>
    <x v="1"/>
    <s v="ADMINISTRACION DE SUCURSALES"/>
    <s v="NC GASTO NO DEDUCIBLES"/>
    <s v="TRANSACCIONES DEL DIA 04/25/2019SPYRAL - GESTION ADMINISTRATIVA"/>
    <n v="29.5"/>
    <n v="0"/>
    <s v="LAS TABLAS"/>
    <x v="4"/>
  </r>
  <r>
    <n v="41"/>
    <d v="2019-02-05T00:00:00"/>
    <x v="8"/>
    <x v="8"/>
    <x v="1"/>
    <s v="ADMINISTRACION DE SUCURSALES"/>
    <s v="NC GASTO NO DEDUCIBLES"/>
    <s v="TRANSACCIONES DEL DIA 02/05/2019SPYRAL - GESTION ADMINISTRATIVA"/>
    <n v="15.95"/>
    <n v="0"/>
    <s v="24 DE DICIEMBRE"/>
    <x v="4"/>
  </r>
  <r>
    <n v="41"/>
    <d v="2019-03-09T00:00:00"/>
    <x v="9"/>
    <x v="9"/>
    <x v="1"/>
    <s v="ADMINISTRACION DE SUCURSALES"/>
    <s v="NC GASTO NO DEDUCIBLES"/>
    <s v="TRANSACCIONES DEL DIA 03/09/2019SPYRAL - GESTION ADMINISTRATIVA"/>
    <n v="21.2"/>
    <n v="0"/>
    <s v="24 DE DICIEMBRE"/>
    <x v="4"/>
  </r>
  <r>
    <n v="41"/>
    <d v="2019-04-17T00:00:00"/>
    <x v="10"/>
    <x v="10"/>
    <x v="1"/>
    <s v="ADMINISTRACION DE SUCURSALES"/>
    <s v="NC GASTO NO DEDUCIBLES"/>
    <s v="TRANSACCIONES DEL DIA 04/17/2019SPYRAL - GESTION ADMINISTRATIVA"/>
    <n v="29.65"/>
    <n v="0"/>
    <s v="24 DE DICIEMBRE"/>
    <x v="4"/>
  </r>
  <r>
    <n v="41"/>
    <d v="2019-05-15T00:00:00"/>
    <x v="11"/>
    <x v="11"/>
    <x v="1"/>
    <s v="ADMINISTRACION DE SUCURSALES"/>
    <s v="NC GASTO NO DEDUCIBLES"/>
    <s v="TRANSACCIONES DEL DIA 05/15/2019SPYRAL - GESTION ADMINISTRATIVA"/>
    <n v="22.65"/>
    <n v="0"/>
    <s v="24 DE DICIEMBRE"/>
    <x v="4"/>
  </r>
  <r>
    <n v="41"/>
    <d v="2019-06-17T00:00:00"/>
    <x v="2"/>
    <x v="2"/>
    <x v="1"/>
    <s v="ADMINISTRACION DE SUCURSALES"/>
    <s v="NC GASTO NO DEDUCIBLES"/>
    <s v="TRANSACCIONES DEL DIA 06/17/2019SPYRAL - GESTION ADMINISTRATIVA"/>
    <n v="46.97"/>
    <n v="0"/>
    <s v="24 DE DICIEMBRE"/>
    <x v="4"/>
  </r>
  <r>
    <n v="42"/>
    <d v="2019-01-10T00:00:00"/>
    <x v="7"/>
    <x v="7"/>
    <x v="1"/>
    <s v="ADMINISTRACION DE SUCURSALES"/>
    <s v="NC GASTO NO DEDUCIBLES"/>
    <s v="TRANSACCIONES DEL DIA 01/10/2019SPYRAL - GESTION ADMINISTRATIVA"/>
    <n v="25.95"/>
    <n v="0"/>
    <s v="DAVID - TERRONAL"/>
    <x v="4"/>
  </r>
  <r>
    <n v="42"/>
    <d v="2019-04-03T00:00:00"/>
    <x v="10"/>
    <x v="10"/>
    <x v="1"/>
    <s v="ADMINISTRACION DE SUCURSALES"/>
    <s v="NC GASTO NO DEDUCIBLES"/>
    <s v="TRANSACCIONES DEL DIA 04/03/2019SPYRAL - GESTION ADMINISTRATIVA"/>
    <n v="75.97"/>
    <n v="0"/>
    <s v="DAVID - TERRONAL"/>
    <x v="4"/>
  </r>
  <r>
    <n v="42"/>
    <d v="2019-05-13T00:00:00"/>
    <x v="11"/>
    <x v="11"/>
    <x v="1"/>
    <s v="ADMINISTRACION DE SUCURSALES"/>
    <s v="NC GASTO NO DEDUCIBLES"/>
    <s v="TRANSACCIONES DEL DIA 05/13/2019SPYRAL - GESTION ADMINISTRATIVA"/>
    <n v="35"/>
    <n v="0"/>
    <s v="DAVID - TERRONAL"/>
    <x v="4"/>
  </r>
  <r>
    <n v="42"/>
    <d v="2019-05-14T00:00:00"/>
    <x v="11"/>
    <x v="11"/>
    <x v="1"/>
    <s v="ADMINISTRACION DE SUCURSALES"/>
    <s v="NC GASTO NO DEDUCIBLES"/>
    <s v="TRANSACCIONES DEL DIA 05/14/2019SPYRAL - GESTION ADMINISTRATIVA"/>
    <n v="0"/>
    <n v="5"/>
    <s v="DAVID - TERRONAL"/>
    <x v="4"/>
  </r>
  <r>
    <n v="42"/>
    <d v="2019-06-20T00:00:00"/>
    <x v="2"/>
    <x v="2"/>
    <x v="1"/>
    <s v="ADMINISTRACION DE SUCURSALES"/>
    <s v="NC GASTO NO DEDUCIBLES"/>
    <s v="TRANSACCIONES DEL DIA 06/20/2019SPYRAL - GESTION ADMINISTRATIVA"/>
    <n v="40.130000000000003"/>
    <n v="0"/>
    <s v="DAVID - TERRONAL"/>
    <x v="4"/>
  </r>
  <r>
    <n v="42"/>
    <d v="2019-07-26T00:00:00"/>
    <x v="6"/>
    <x v="6"/>
    <x v="1"/>
    <s v="ADMINISTRACION DE SUCURSALES"/>
    <s v="NC GASTO NO DEDUCIBLES"/>
    <s v="TRANSACCIONES DEL DIA 07/26/2019SPYRAL - GESTION ADMINISTRATIVA"/>
    <n v="69.55"/>
    <n v="0"/>
    <s v="DAVID - TERRONAL"/>
    <x v="4"/>
  </r>
  <r>
    <n v="43"/>
    <d v="2019-04-29T00:00:00"/>
    <x v="10"/>
    <x v="10"/>
    <x v="1"/>
    <s v="ADMINISTRACION DE SUCURSALES"/>
    <s v="NC GASTO NO DEDUCIBLES"/>
    <s v="TRANSACCIONES DEL DIA 04/29/2019SPYRAL - GESTION ADMINISTRATIVA"/>
    <n v="72.760000000000005"/>
    <n v="0"/>
    <s v="COSTA DEL ESTE"/>
    <x v="4"/>
  </r>
  <r>
    <n v="43"/>
    <d v="2019-06-03T00:00:00"/>
    <x v="2"/>
    <x v="2"/>
    <x v="1"/>
    <s v="ADMINISTRACION DE SUCURSALES"/>
    <s v="NC GASTO NO DEDUCIBLES"/>
    <s v="TRANSACCIONES DEL DIA 06/03/2019SPYRAL - GESTION ADMINISTRATIVA"/>
    <n v="67.3"/>
    <n v="0"/>
    <s v="COSTA DEL ESTE"/>
    <x v="4"/>
  </r>
  <r>
    <n v="43"/>
    <d v="2019-07-26T00:00:00"/>
    <x v="6"/>
    <x v="6"/>
    <x v="1"/>
    <s v="ADMINISTRACION DE SUCURSALES"/>
    <s v="NC GASTO NO DEDUCIBLES"/>
    <s v="TRANSACCIONES DEL DIA 07/26/2019SPYRAL - GESTION ADMINISTRATIVA"/>
    <n v="66.45"/>
    <n v="0"/>
    <s v="COSTA DEL ESTE"/>
    <x v="4"/>
  </r>
  <r>
    <n v="44"/>
    <d v="2019-02-13T00:00:00"/>
    <x v="8"/>
    <x v="8"/>
    <x v="1"/>
    <s v="ADMINISTRACION DE SUCURSALES"/>
    <s v="NC GASTO NO DEDUCIBLES"/>
    <s v="TRANSACCIONES DEL DIA 02/13/2019SPYRAL - GESTION ADMINISTRATIVA"/>
    <n v="43.39"/>
    <n v="0"/>
    <s v="MULTI PLAZA"/>
    <x v="4"/>
  </r>
  <r>
    <n v="44"/>
    <d v="2019-02-19T00:00:00"/>
    <x v="8"/>
    <x v="8"/>
    <x v="1"/>
    <s v="ADMINISTRACION DE SUCURSALES"/>
    <s v="NC GASTO NO DEDUCIBLES"/>
    <s v="TRANSACCIONES DEL DIA 02/19/2019SPYRAL - GESTION ADMINISTRATIVA"/>
    <n v="49.83"/>
    <n v="0"/>
    <s v="MULTI PLAZA"/>
    <x v="4"/>
  </r>
  <r>
    <n v="44"/>
    <d v="2019-04-05T00:00:00"/>
    <x v="10"/>
    <x v="10"/>
    <x v="1"/>
    <s v="ADMINISTRACION DE SUCURSALES"/>
    <s v="NC GASTO NO DEDUCIBLES"/>
    <s v="TRANSACCIONES DEL DIA 04/05/2019SPYRAL - GESTION ADMINISTRATIVA"/>
    <n v="66.959999999999994"/>
    <n v="0"/>
    <s v="MULTI PLAZA"/>
    <x v="4"/>
  </r>
  <r>
    <n v="44"/>
    <d v="2019-05-07T00:00:00"/>
    <x v="11"/>
    <x v="11"/>
    <x v="1"/>
    <s v="ADMINISTRACION DE SUCURSALES"/>
    <s v="NC GASTO NO DEDUCIBLES"/>
    <s v="TRANSACCIONES DEL DIA 05/07/2019SPYRAL - GESTION ADMINISTRATIVA"/>
    <n v="64.31"/>
    <n v="0"/>
    <s v="MULTI PLAZA"/>
    <x v="4"/>
  </r>
  <r>
    <n v="44"/>
    <d v="2019-05-21T00:00:00"/>
    <x v="11"/>
    <x v="11"/>
    <x v="1"/>
    <s v="ADMINISTRACION DE SUCURSALES"/>
    <s v="NC GASTO NO DEDUCIBLES"/>
    <s v="TRANSACCIONES DEL DIA 05/21/2019SPYRAL - GESTION ADMINISTRATIVA"/>
    <n v="56.62"/>
    <n v="0"/>
    <s v="MULTI PLAZA"/>
    <x v="4"/>
  </r>
  <r>
    <n v="44"/>
    <d v="2019-07-08T00:00:00"/>
    <x v="6"/>
    <x v="6"/>
    <x v="1"/>
    <s v="ADMINISTRACION DE SUCURSALES"/>
    <s v="NC GASTO NO DEDUCIBLES"/>
    <s v="TRANSACCIONES DEL DIA 07/08/2019SPYRAL - GESTION ADMINISTRATIVA"/>
    <n v="82.21"/>
    <n v="0"/>
    <s v="MULTI PLAZA"/>
    <x v="4"/>
  </r>
  <r>
    <n v="44"/>
    <d v="2019-07-09T00:00:00"/>
    <x v="6"/>
    <x v="6"/>
    <x v="1"/>
    <s v="ADMINISTRACION DE SUCURSALES"/>
    <s v="NC GASTO NO DEDUCIBLES"/>
    <s v="TRANSACCIONES DEL DIA 07/09/2019SPYRAL - GESTION ADMINISTRATIVA"/>
    <n v="61.6"/>
    <n v="0"/>
    <s v="MULTI PLAZA"/>
    <x v="4"/>
  </r>
  <r>
    <n v="45"/>
    <d v="2019-02-07T00:00:00"/>
    <x v="8"/>
    <x v="8"/>
    <x v="1"/>
    <s v="ADMINISTRACION DE SUCURSALES"/>
    <s v="NC GASTO NO DEDUCIBLES"/>
    <s v="TRANSACCIONES DEL DIA 02/07/2019SPYRAL - GESTION ADMINISTRATIVA"/>
    <n v="31.13"/>
    <n v="0"/>
    <s v="HOSPITAL PUNTA PACIFICA"/>
    <x v="4"/>
  </r>
  <r>
    <n v="45"/>
    <d v="2019-02-13T00:00:00"/>
    <x v="8"/>
    <x v="8"/>
    <x v="1"/>
    <s v="ADMINISTRACION DE SUCURSALES"/>
    <s v="GASTOS NO DEDUCIBLES"/>
    <s v="TRANSACCIONES DEL DIA 02/13/2019SPYRAL - GESTION ADMINISTRATIVA"/>
    <n v="18"/>
    <n v="0"/>
    <s v="HOSPITAL PUNTA PACIFICA"/>
    <x v="4"/>
  </r>
  <r>
    <n v="45"/>
    <d v="2019-03-01T00:00:00"/>
    <x v="9"/>
    <x v="9"/>
    <x v="1"/>
    <s v="ADMINISTRACION DE SUCURSALES"/>
    <s v="NC GASTO NO DEDUCIBLES"/>
    <s v="TRANSACCIONES DEL DIA 03/01/2019SPYRAL - GESTION ADMINISTRATIVA"/>
    <n v="26.15"/>
    <n v="0"/>
    <s v="HOSPITAL PUNTA PACIFICA"/>
    <x v="4"/>
  </r>
  <r>
    <n v="45"/>
    <d v="2019-03-07T00:00:00"/>
    <x v="9"/>
    <x v="9"/>
    <x v="1"/>
    <s v="ADMINISTRACION DE SUCURSALES"/>
    <s v="GASTOS NO DEDUCIBLES"/>
    <s v="TRANSACCIONES DEL DIA 03/07/2019SPYRAL - GESTION ADMINISTRATIVA"/>
    <n v="18"/>
    <n v="0"/>
    <s v="HOSPITAL PUNTA PACIFICA"/>
    <x v="4"/>
  </r>
  <r>
    <n v="45"/>
    <d v="2019-03-13T00:00:00"/>
    <x v="9"/>
    <x v="9"/>
    <x v="1"/>
    <s v="ADMINISTRACION DE SUCURSALES"/>
    <s v="NC GASTO NO DEDUCIBLES"/>
    <s v="TRANSACCIONES DEL DIA 03/13/2019SPYRAL - GESTION ADMINISTRATIVA"/>
    <n v="32.75"/>
    <n v="0"/>
    <s v="HOSPITAL PUNTA PACIFICA"/>
    <x v="4"/>
  </r>
  <r>
    <n v="45"/>
    <d v="2019-03-19T00:00:00"/>
    <x v="9"/>
    <x v="9"/>
    <x v="1"/>
    <s v="ADMINISTRACION DE SUCURSALES"/>
    <s v="NC GASTO NO DEDUCIBLES"/>
    <s v="TRANSACCIONES DEL DIA 03/19/2019SPYRAL - GESTION ADMINISTRATIVA"/>
    <n v="2.95"/>
    <n v="0"/>
    <s v="HOSPITAL PUNTA PACIFICA"/>
    <x v="4"/>
  </r>
  <r>
    <n v="45"/>
    <d v="2019-04-01T00:00:00"/>
    <x v="10"/>
    <x v="10"/>
    <x v="1"/>
    <s v="ADMINISTRACION DE SUCURSALES"/>
    <s v="GASTOS NO DEDUCIBLES"/>
    <s v="TRANSACCIONES DEL DIA 04/01/2019SPYRAL - GESTION ADMINISTRATIVA"/>
    <n v="18"/>
    <n v="0"/>
    <s v="HOSPITAL PUNTA PACIFICA"/>
    <x v="4"/>
  </r>
  <r>
    <n v="45"/>
    <d v="2019-04-11T00:00:00"/>
    <x v="10"/>
    <x v="10"/>
    <x v="1"/>
    <s v="ADMINISTRACION DE SUCURSALES"/>
    <s v="NC GASTO NO DEDUCIBLES"/>
    <s v="TRANSACCIONES DEL DIA 04/11/2019SPYRAL - GESTION ADMINISTRATIVA"/>
    <n v="29.98"/>
    <n v="0"/>
    <s v="HOSPITAL PUNTA PACIFICA"/>
    <x v="4"/>
  </r>
  <r>
    <n v="45"/>
    <d v="2019-04-16T00:00:00"/>
    <x v="10"/>
    <x v="10"/>
    <x v="1"/>
    <s v="ADMINISTRACION DE SUCURSALES"/>
    <s v="GASTOS NO DEDUCIBLES"/>
    <s v="TRANSACCIONES DEL DIA 04/16/2019SPYRAL - GESTION ADMINISTRATIVA"/>
    <n v="24.25"/>
    <n v="0"/>
    <s v="HOSPITAL PUNTA PACIFICA"/>
    <x v="4"/>
  </r>
  <r>
    <n v="45"/>
    <d v="2019-05-21T00:00:00"/>
    <x v="11"/>
    <x v="11"/>
    <x v="1"/>
    <s v="ADMINISTRACION DE SUCURSALES"/>
    <s v="NC GASTO NO DEDUCIBLES"/>
    <s v="TRANSACCIONES DEL DIA 05/21/2019SPYRAL - GESTION ADMINISTRATIVA"/>
    <n v="10.99"/>
    <n v="0"/>
    <s v="HOSPITAL PUNTA PACIFICA"/>
    <x v="4"/>
  </r>
  <r>
    <n v="45"/>
    <d v="2019-06-25T00:00:00"/>
    <x v="2"/>
    <x v="2"/>
    <x v="1"/>
    <s v="ADMINISTRACION DE SUCURSALES"/>
    <s v="GASTOS NO DEDUCIBLES"/>
    <s v="TRANSACCIONES DEL DIA 06/25/2019SPYRAL - GESTION ADMINISTRATIVA"/>
    <n v="72.459999999999994"/>
    <n v="0"/>
    <s v="HOSPITAL PUNTA PACIFICA"/>
    <x v="4"/>
  </r>
  <r>
    <n v="45"/>
    <d v="2019-06-25T00:00:00"/>
    <x v="2"/>
    <x v="2"/>
    <x v="1"/>
    <s v="ADMINISTRACION DE SUCURSALES"/>
    <s v="NC GASTO NO DEDUCIBLES"/>
    <s v="TRANSACCIONES DEL DIA 06/25/2019SPYRAL - GESTION ADMINISTRATIVA"/>
    <n v="52.06"/>
    <n v="0"/>
    <s v="HOSPITAL PUNTA PACIFICA"/>
    <x v="4"/>
  </r>
  <r>
    <n v="46"/>
    <d v="2019-01-14T00:00:00"/>
    <x v="7"/>
    <x v="7"/>
    <x v="1"/>
    <s v="ADMINISTRACION DE SUCURSALES"/>
    <s v="NC GASTO NO DEDUCIBLES"/>
    <s v="TRANSACCIONES DEL DIA 01/14/2019SPYRAL - GESTION ADMINISTRATIVA"/>
    <n v="36.950000000000003"/>
    <n v="0"/>
    <s v="TERMINAL DE ALBROOK"/>
    <x v="4"/>
  </r>
  <r>
    <n v="46"/>
    <d v="2019-01-22T00:00:00"/>
    <x v="7"/>
    <x v="7"/>
    <x v="1"/>
    <s v="ADMINISTRACION DE SUCURSALES"/>
    <s v="NC GASTO NO DEDUCIBLES"/>
    <s v="TRANSACCIONES DEL DIA 01/22/2019SPYRAL - GESTION ADMINISTRATIVA"/>
    <n v="20.8"/>
    <n v="0"/>
    <s v="TERMINAL DE ALBROOK"/>
    <x v="4"/>
  </r>
  <r>
    <n v="46"/>
    <d v="2019-02-01T00:00:00"/>
    <x v="8"/>
    <x v="8"/>
    <x v="1"/>
    <s v="ADMINISTRACION DE SUCURSALES"/>
    <s v="NC GASTO NO DEDUCIBLES"/>
    <s v="TRANSACCIONES DEL DIA 02/01/2019SPYRAL - GESTION ADMINISTRATIVA"/>
    <n v="13.5"/>
    <n v="0"/>
    <s v="TERMINAL DE ALBROOK"/>
    <x v="4"/>
  </r>
  <r>
    <n v="46"/>
    <d v="2019-02-13T00:00:00"/>
    <x v="8"/>
    <x v="8"/>
    <x v="1"/>
    <s v="ADMINISTRACION DE SUCURSALES"/>
    <s v="NC GASTO NO DEDUCIBLES"/>
    <s v="TRANSACCIONES DEL DIA 02/13/2019SPYRAL - GESTION ADMINISTRATIVA"/>
    <n v="23.55"/>
    <n v="0"/>
    <s v="TERMINAL DE ALBROOK"/>
    <x v="4"/>
  </r>
  <r>
    <n v="46"/>
    <d v="2019-02-26T00:00:00"/>
    <x v="8"/>
    <x v="8"/>
    <x v="1"/>
    <s v="ADMINISTRACION DE SUCURSALES"/>
    <s v="NC GASTO NO DEDUCIBLES"/>
    <s v="TRANSACCIONES DEL DIA 02/26/2019SPYRAL - GESTION ADMINISTRATIVA"/>
    <n v="16.350000000000001"/>
    <n v="0"/>
    <s v="TERMINAL DE ALBROOK"/>
    <x v="4"/>
  </r>
  <r>
    <n v="46"/>
    <d v="2019-04-03T00:00:00"/>
    <x v="10"/>
    <x v="10"/>
    <x v="1"/>
    <s v="ADMINISTRACION DE SUCURSALES"/>
    <s v="NC GASTO NO DEDUCIBLES"/>
    <s v="TRANSACCIONES DEL DIA 04/03/2019SPYRAL - GESTION ADMINISTRATIVA"/>
    <n v="95"/>
    <n v="0"/>
    <s v="TERMINAL DE ALBROOK"/>
    <x v="4"/>
  </r>
  <r>
    <n v="46"/>
    <d v="2019-05-03T00:00:00"/>
    <x v="11"/>
    <x v="11"/>
    <x v="1"/>
    <s v="ADMINISTRACION DE SUCURSALES"/>
    <s v="NC GASTO NO DEDUCIBLES"/>
    <s v="TRANSACCIONES DEL DIA 05/03/2019SPYRAL - GESTION ADMINISTRATIVA"/>
    <n v="81.069999999999993"/>
    <n v="0"/>
    <s v="TERMINAL DE ALBROOK"/>
    <x v="4"/>
  </r>
  <r>
    <n v="46"/>
    <d v="2019-06-10T00:00:00"/>
    <x v="2"/>
    <x v="2"/>
    <x v="1"/>
    <s v="ADMINISTRACION DE SUCURSALES"/>
    <s v="NC GASTO NO DEDUCIBLES"/>
    <s v="TRANSACCIONES DEL DIA 06/10/2019SPYRAL - GESTION ADMINISTRATIVA"/>
    <n v="50.97"/>
    <n v="0"/>
    <s v="TERMINAL DE ALBROOK"/>
    <x v="4"/>
  </r>
  <r>
    <n v="46"/>
    <d v="2019-07-23T00:00:00"/>
    <x v="6"/>
    <x v="6"/>
    <x v="1"/>
    <s v="ADMINISTRACION DE SUCURSALES"/>
    <s v="NC GASTO NO DEDUCIBLES"/>
    <s v="TRANSACCIONES DEL DIA 07/23/2019SPYRAL - GESTION ADMINISTRATIVA"/>
    <n v="35.409999999999997"/>
    <n v="0"/>
    <s v="TERMINAL DE ALBROOK"/>
    <x v="4"/>
  </r>
  <r>
    <n v="47"/>
    <d v="2019-04-05T00:00:00"/>
    <x v="10"/>
    <x v="10"/>
    <x v="1"/>
    <s v="ADMINISTRACION DE SUCURSALES"/>
    <s v="NC GASTO NO DEDUCIBLES"/>
    <s v="TRANSACCIONES DEL DIA 04/05/2019SPYRAL - GESTION ADMINISTRATIVA"/>
    <n v="26.08"/>
    <n v="0"/>
    <s v="CONCEPCION"/>
    <x v="4"/>
  </r>
  <r>
    <n v="47"/>
    <d v="2019-05-24T00:00:00"/>
    <x v="11"/>
    <x v="11"/>
    <x v="1"/>
    <s v="ADMINISTRACION DE SUCURSALES"/>
    <s v="NC GASTO NO DEDUCIBLES"/>
    <s v="TRANSACCIONES DEL DIA 05/24/2019SPYRAL - GESTION ADMINISTRATIVA"/>
    <n v="25.97"/>
    <n v="0"/>
    <s v="CONCEPCION"/>
    <x v="4"/>
  </r>
  <r>
    <n v="48"/>
    <d v="2019-02-07T00:00:00"/>
    <x v="8"/>
    <x v="8"/>
    <x v="1"/>
    <s v="ADMINISTRACION DE SUCURSALES"/>
    <s v="NC GASTO NO DEDUCIBLES"/>
    <s v="TRANSACCIONES DEL DIA 02/07/2019SPYRAL - GESTION ADMINISTRATIVA"/>
    <n v="18"/>
    <n v="0"/>
    <s v="BOQUETE"/>
    <x v="4"/>
  </r>
  <r>
    <n v="48"/>
    <d v="2019-03-12T00:00:00"/>
    <x v="9"/>
    <x v="9"/>
    <x v="1"/>
    <s v="ADMINISTRACION DE SUCURSALES"/>
    <s v="NC GASTO NO DEDUCIBLES"/>
    <s v="TRANSACCIONES DEL DIA 03/12/2019SPYRAL - GESTION ADMINISTRATIVA"/>
    <n v="18"/>
    <n v="0"/>
    <s v="BOQUETE"/>
    <x v="4"/>
  </r>
  <r>
    <n v="48"/>
    <d v="2019-06-25T00:00:00"/>
    <x v="2"/>
    <x v="2"/>
    <x v="1"/>
    <s v="ADMINISTRACION DE SUCURSALES"/>
    <s v="NC GASTO NO DEDUCIBLES"/>
    <s v="TRANSACCIONES DEL DIA 06/25/2019SPYRAL - GESTION ADMINISTRATIVA"/>
    <n v="18"/>
    <n v="0"/>
    <s v="BOQUETE"/>
    <x v="4"/>
  </r>
  <r>
    <n v="48"/>
    <d v="2019-07-26T00:00:00"/>
    <x v="6"/>
    <x v="6"/>
    <x v="1"/>
    <s v="ADMINISTRACION DE SUCURSALES"/>
    <s v="NC GASTO NO DEDUCIBLES"/>
    <s v="TRANSACCIONES DEL DIA 07/26/2019SPYRAL - GESTION ADMINISTRATIVA"/>
    <n v="18"/>
    <n v="0"/>
    <s v="BOQUETE"/>
    <x v="4"/>
  </r>
  <r>
    <n v="49"/>
    <d v="2019-01-10T00:00:00"/>
    <x v="7"/>
    <x v="7"/>
    <x v="1"/>
    <s v="ADMINISTRACION DE SUCURSALES"/>
    <s v="NC GASTO NO DEDUCIBLES"/>
    <s v="TRANSACCIONES DEL DIA 01/10/2019SPYRAL - GESTION ADMINISTRATIVA"/>
    <n v="51.8"/>
    <n v="0"/>
    <s v="BRISAS DEL GOLF"/>
    <x v="4"/>
  </r>
  <r>
    <n v="49"/>
    <d v="2019-03-01T00:00:00"/>
    <x v="9"/>
    <x v="9"/>
    <x v="1"/>
    <s v="ADMINISTRACION DE SUCURSALES"/>
    <s v="NC GASTO NO DEDUCIBLES"/>
    <s v="TRANSACCIONES DEL DIA 03/01/2019SPYRAL - GESTION ADMINISTRATIVA"/>
    <n v="65.44"/>
    <n v="0"/>
    <s v="BRISAS DEL GOLF"/>
    <x v="4"/>
  </r>
  <r>
    <n v="49"/>
    <d v="2019-03-22T00:00:00"/>
    <x v="9"/>
    <x v="9"/>
    <x v="1"/>
    <s v="ADMINISTRACION DE SUCURSALES"/>
    <s v="NC GASTO NO DEDUCIBLES"/>
    <s v="TRANSACCIONES DEL DIA 03/22/2019SPYRAL - GESTION ADMINISTRATIVA"/>
    <n v="44.15"/>
    <n v="0"/>
    <s v="BRISAS DEL GOLF"/>
    <x v="4"/>
  </r>
  <r>
    <n v="49"/>
    <d v="2019-03-23T00:00:00"/>
    <x v="9"/>
    <x v="9"/>
    <x v="1"/>
    <s v="ADMINISTRACION DE SUCURSALES"/>
    <s v="GASTOS NO DEDUCIBLES"/>
    <s v="TRANSACCIONES DEL DIA 03/23/2019SPYRAL - GESTION ADMINISTRATIVA"/>
    <n v="30"/>
    <n v="0"/>
    <s v="BRISAS DEL GOLF"/>
    <x v="4"/>
  </r>
  <r>
    <n v="49"/>
    <d v="2019-05-06T00:00:00"/>
    <x v="11"/>
    <x v="11"/>
    <x v="1"/>
    <s v="ADMINISTRACION DE SUCURSALES"/>
    <s v="NC GASTO NO DEDUCIBLES"/>
    <s v="TRANSACCIONES DEL DIA 05/06/2019SPYRAL - GESTION ADMINISTRATIVA"/>
    <n v="67.069999999999993"/>
    <n v="0"/>
    <s v="BRISAS DEL GOLF"/>
    <x v="4"/>
  </r>
  <r>
    <n v="49"/>
    <d v="2019-05-10T00:00:00"/>
    <x v="11"/>
    <x v="11"/>
    <x v="1"/>
    <s v="ADMINISTRACION DE SUCURSALES"/>
    <s v="GASTOS NO DEDUCIBLES"/>
    <s v="TRANSACCIONES DEL DIA 05/10/2019SPYRAL - GESTION ADMINISTRATIVA"/>
    <n v="30"/>
    <n v="0"/>
    <s v="BRISAS DEL GOLF"/>
    <x v="4"/>
  </r>
  <r>
    <n v="49"/>
    <d v="2019-05-10T00:00:00"/>
    <x v="11"/>
    <x v="11"/>
    <x v="1"/>
    <s v="ADMINISTRACION DE SUCURSALES"/>
    <s v="NC GASTO NO DEDUCIBLES"/>
    <s v="TRANSACCIONES DEL DIA 05/10/2019SPYRAL - GESTION ADMINISTRATIVA"/>
    <n v="45.28"/>
    <n v="0"/>
    <s v="BRISAS DEL GOLF"/>
    <x v="4"/>
  </r>
  <r>
    <n v="49"/>
    <d v="2019-06-26T00:00:00"/>
    <x v="2"/>
    <x v="2"/>
    <x v="1"/>
    <s v="ADMINISTRACION DE SUCURSALES"/>
    <s v="NC GASTO NO DEDUCIBLES"/>
    <s v="TRANSACCIONES DEL DIA 06/26/2019SPYRAL - GESTION ADMINISTRATIVA"/>
    <n v="60.45"/>
    <n v="0"/>
    <s v="BRISAS DEL GOLF"/>
    <x v="4"/>
  </r>
  <r>
    <n v="49"/>
    <d v="2019-07-23T00:00:00"/>
    <x v="6"/>
    <x v="6"/>
    <x v="1"/>
    <s v="ADMINISTRACION DE SUCURSALES"/>
    <s v="NC GASTO NO DEDUCIBLES"/>
    <s v="TRANSACCIONES DEL DIA 07/23/2019SPYRAL - GESTION ADMINISTRATIVA"/>
    <n v="36"/>
    <n v="0"/>
    <s v="BRISAS DEL GOLF"/>
    <x v="4"/>
  </r>
  <r>
    <n v="51"/>
    <d v="2019-04-02T00:00:00"/>
    <x v="10"/>
    <x v="10"/>
    <x v="1"/>
    <s v="ADMINISTRACION DE SUCURSALES"/>
    <s v="GASTOS NO DEDUCIBLES"/>
    <s v="TRANSACCIONES DEL DIA 04/02/2019SPYRAL - GESTION ADMINISTRATIVA"/>
    <n v="47"/>
    <n v="0"/>
    <s v="PUENTE CENTENARIO"/>
    <x v="4"/>
  </r>
  <r>
    <n v="51"/>
    <d v="2019-04-03T00:00:00"/>
    <x v="10"/>
    <x v="10"/>
    <x v="1"/>
    <s v="ADMINISTRACION DE SUCURSALES"/>
    <s v="NC GASTO NO DEDUCIBLES"/>
    <s v="TRANSACCIONES DEL DIA 04/03/2019SPYRAL - GESTION ADMINISTRATIVA"/>
    <n v="200.79"/>
    <n v="0"/>
    <s v="PUENTE CENTENARIO"/>
    <x v="4"/>
  </r>
  <r>
    <n v="51"/>
    <d v="2019-07-19T00:00:00"/>
    <x v="6"/>
    <x v="6"/>
    <x v="1"/>
    <s v="ADMINISTRACION DE SUCURSALES"/>
    <s v="GASTOS NO DEDUCIBLES"/>
    <s v="TRANSACCIONES DEL DIA 07/19/2019SPYRAL - GESTION ADMINISTRATIVA"/>
    <n v="30"/>
    <n v="0"/>
    <s v="PUENTE CENTENARIO"/>
    <x v="4"/>
  </r>
  <r>
    <n v="51"/>
    <d v="2019-07-26T00:00:00"/>
    <x v="6"/>
    <x v="6"/>
    <x v="1"/>
    <s v="ADMINISTRACION DE SUCURSALES"/>
    <s v="NC GASTO NO DEDUCIBLES"/>
    <s v="TRANSACCIONES DEL DIA 07/26/2019SPYRAL - GESTION ADMINISTRATIVA"/>
    <n v="138"/>
    <n v="0"/>
    <s v="PUENTE CENTENARIO"/>
    <x v="4"/>
  </r>
  <r>
    <n v="53"/>
    <d v="2019-03-07T00:00:00"/>
    <x v="9"/>
    <x v="9"/>
    <x v="1"/>
    <s v="ADMINISTRACION DE SUCURSALES"/>
    <s v="NC GASTO NO DEDUCIBLES"/>
    <s v="TRANSACCIONES DEL DIA 03/07/2019SPYRAL - GESTION ADMINISTRATIVA"/>
    <n v="36.450000000000003"/>
    <n v="0"/>
    <s v="AGUADULCE"/>
    <x v="4"/>
  </r>
  <r>
    <n v="53"/>
    <d v="2019-04-29T00:00:00"/>
    <x v="10"/>
    <x v="10"/>
    <x v="1"/>
    <s v="ADMINISTRACION DE SUCURSALES"/>
    <s v="NC GASTO NO DEDUCIBLES"/>
    <s v="TRANSACCIONES DEL DIA 04/29/2019SPYRAL - GESTION ADMINISTRATIVA"/>
    <n v="23.85"/>
    <n v="0"/>
    <s v="AGUADULCE"/>
    <x v="4"/>
  </r>
  <r>
    <n v="54"/>
    <d v="2019-02-15T00:00:00"/>
    <x v="8"/>
    <x v="8"/>
    <x v="1"/>
    <s v="ADMINISTRACION DE SUCURSALES"/>
    <s v="NC GASTO NO DEDUCIBLES"/>
    <s v="TRANSACCIONES DEL DIA 02/15/2019SPYRAL - GESTION ADMINISTRATIVA"/>
    <n v="46.18"/>
    <n v="0"/>
    <s v="SABANITAS"/>
    <x v="4"/>
  </r>
  <r>
    <n v="54"/>
    <d v="2019-05-06T00:00:00"/>
    <x v="11"/>
    <x v="11"/>
    <x v="1"/>
    <s v="ADMINISTRACION DE SUCURSALES"/>
    <s v="NC GASTO NO DEDUCIBLES"/>
    <s v="TRANSACCIONES DEL DIA 05/06/2019SPYRAL - GESTION ADMINISTRATIVA"/>
    <n v="48.62"/>
    <n v="0"/>
    <s v="SABANITAS"/>
    <x v="4"/>
  </r>
  <r>
    <n v="54"/>
    <d v="2019-05-27T00:00:00"/>
    <x v="11"/>
    <x v="11"/>
    <x v="1"/>
    <s v="ADMINISTRACION DE SUCURSALES"/>
    <s v="NC GASTO NO DEDUCIBLES"/>
    <s v="TRANSACCIONES DEL DIA 05/27/2019SPYRAL - GESTION ADMINISTRATIVA"/>
    <n v="48.16"/>
    <n v="0"/>
    <s v="SABANITAS"/>
    <x v="4"/>
  </r>
  <r>
    <n v="54"/>
    <d v="2019-07-08T00:00:00"/>
    <x v="6"/>
    <x v="6"/>
    <x v="1"/>
    <s v="ADMINISTRACION DE SUCURSALES"/>
    <s v="NC GASTO NO DEDUCIBLES"/>
    <s v="TRANSACCIONES DEL DIA 07/08/2019SPYRAL - GESTION ADMINISTRATIVA"/>
    <n v="35"/>
    <n v="0"/>
    <s v="SABANITAS"/>
    <x v="4"/>
  </r>
  <r>
    <n v="66"/>
    <d v="2019-03-27T00:00:00"/>
    <x v="9"/>
    <x v="9"/>
    <x v="1"/>
    <s v="ADMINISTRACION DE SUCURSALES"/>
    <s v="NC GASTO NO DEDUCIBLES"/>
    <s v="TRANSACCIONES DEL DIA 03/27/2019SPYRAL - GESTION ADMINISTRATIVA"/>
    <n v="60.5"/>
    <n v="0"/>
    <s v="METROMALL"/>
    <x v="4"/>
  </r>
  <r>
    <n v="66"/>
    <d v="2019-05-07T00:00:00"/>
    <x v="11"/>
    <x v="11"/>
    <x v="1"/>
    <s v="ADMINISTRACION DE SUCURSALES"/>
    <s v="NC GASTO NO DEDUCIBLES"/>
    <s v="TRANSACCIONES DEL DIA 05/07/2019SPYRAL - GESTION ADMINISTRATIVA"/>
    <n v="42.03"/>
    <n v="0"/>
    <s v="METROMALL"/>
    <x v="4"/>
  </r>
  <r>
    <n v="68"/>
    <d v="2019-02-22T00:00:00"/>
    <x v="8"/>
    <x v="8"/>
    <x v="1"/>
    <s v="ADMINISTRACION DE SUCURSALES"/>
    <s v="NC GASTO NO DEDUCIBLES"/>
    <s v="TRANSACCIONES DEL DIA 02/22/2019SPYRAL - GESTION ADMINISTRATIVA"/>
    <n v="17.66"/>
    <n v="0"/>
    <s v="ALTOS DE PANAMA"/>
    <x v="4"/>
  </r>
  <r>
    <n v="68"/>
    <d v="2019-03-26T00:00:00"/>
    <x v="9"/>
    <x v="9"/>
    <x v="1"/>
    <s v="ADMINISTRACION DE SUCURSALES"/>
    <s v="NC GASTO NO DEDUCIBLES"/>
    <s v="TRANSACCIONES DEL DIA 03/26/2019SPYRAL - GESTION ADMINISTRATIVA"/>
    <n v="39.86"/>
    <n v="0"/>
    <s v="ALTOS DE PANAMA"/>
    <x v="4"/>
  </r>
  <r>
    <n v="68"/>
    <d v="2019-05-09T00:00:00"/>
    <x v="11"/>
    <x v="11"/>
    <x v="1"/>
    <s v="ADMINISTRACION DE SUCURSALES"/>
    <s v="NC GASTO NO DEDUCIBLES"/>
    <s v="TRANSACCIONES DEL DIA 05/09/2019SPYRAL - GESTION ADMINISTRATIVA"/>
    <n v="32.82"/>
    <n v="0"/>
    <s v="ALTOS DE PANAMA"/>
    <x v="4"/>
  </r>
  <r>
    <n v="68"/>
    <d v="2019-06-26T00:00:00"/>
    <x v="2"/>
    <x v="2"/>
    <x v="1"/>
    <s v="ADMINISTRACION DE SUCURSALES"/>
    <s v="NC GASTO NO DEDUCIBLES"/>
    <s v="TRANSACCIONES DEL DIA 06/26/2019SPYRAL - GESTION ADMINISTRATIVA"/>
    <n v="23.99"/>
    <n v="0"/>
    <s v="ALTOS DE PANAMA"/>
    <x v="4"/>
  </r>
  <r>
    <n v="69"/>
    <d v="2019-02-13T00:00:00"/>
    <x v="8"/>
    <x v="8"/>
    <x v="1"/>
    <s v="ADMINISTRACION DE SUCURSALES"/>
    <s v="NC GASTO NO DEDUCIBLES"/>
    <s v="TRANSACCIONES DEL DIA 02/13/2019SPYRAL - GESTION ADMINISTRATIVA"/>
    <n v="81.83"/>
    <n v="0"/>
    <s v="VERSALLES"/>
    <x v="4"/>
  </r>
  <r>
    <n v="69"/>
    <d v="2019-06-17T00:00:00"/>
    <x v="2"/>
    <x v="2"/>
    <x v="1"/>
    <s v="ADMINISTRACION DE SUCURSALES"/>
    <s v="NC GASTO NO DEDUCIBLES"/>
    <s v="TRANSACCIONES DEL DIA 06/17/2019SPYRAL - GESTION ADMINISTRATIVA"/>
    <n v="82.43"/>
    <n v="0"/>
    <s v="VERSALLES"/>
    <x v="4"/>
  </r>
  <r>
    <n v="70"/>
    <d v="2019-04-12T00:00:00"/>
    <x v="10"/>
    <x v="10"/>
    <x v="1"/>
    <s v="ADMINISTRACION DE SUCURSALES"/>
    <s v="NC GASTO NO DEDUCIBLES"/>
    <s v="TRANSACCIONES DEL DIA 04/12/2019SPYRAL - GESTION ADMINISTRATIVA"/>
    <n v="25"/>
    <n v="0"/>
    <s v="BUSINESS PARK"/>
    <x v="4"/>
  </r>
  <r>
    <n v="70"/>
    <d v="2019-04-17T00:00:00"/>
    <x v="10"/>
    <x v="10"/>
    <x v="1"/>
    <s v="ADMINISTRACION DE SUCURSALES"/>
    <s v="NC GASTO NO DEDUCIBLES"/>
    <s v="TRANSACCIONES DEL DIA 04/17/2019SPYRAL - GESTION ADMINISTRATIVA"/>
    <n v="31.72"/>
    <n v="0"/>
    <s v="BUSINESS PARK"/>
    <x v="4"/>
  </r>
  <r>
    <n v="70"/>
    <d v="2019-06-03T00:00:00"/>
    <x v="2"/>
    <x v="2"/>
    <x v="1"/>
    <s v="ADMINISTRACION DE SUCURSALES"/>
    <s v="NC GASTO NO DEDUCIBLES"/>
    <s v="TRANSACCIONES DEL DIA 06/03/2019SPYRAL - GESTION ADMINISTRATIVA"/>
    <n v="28.75"/>
    <n v="0"/>
    <s v="BUSINESS PARK"/>
    <x v="4"/>
  </r>
  <r>
    <n v="70"/>
    <d v="2019-06-17T00:00:00"/>
    <x v="2"/>
    <x v="2"/>
    <x v="1"/>
    <s v="ADMINISTRACION DE SUCURSALES"/>
    <s v="NC GASTO NO DEDUCIBLES"/>
    <s v="TRANSACCIONES DEL DIA 06/17/2019SPYRAL - GESTION ADMINISTRATIVA"/>
    <n v="33.25"/>
    <n v="0"/>
    <s v="BUSINESS PARK"/>
    <x v="4"/>
  </r>
  <r>
    <n v="70"/>
    <d v="2019-07-03T00:00:00"/>
    <x v="6"/>
    <x v="6"/>
    <x v="1"/>
    <s v="ADMINISTRACION DE SUCURSALES"/>
    <s v="NC GASTO NO DEDUCIBLES"/>
    <s v="TRANSACCIONES DEL DIA 07/03/2019SPYRAL - GESTION ADMINISTRATIVA"/>
    <n v="10.99"/>
    <n v="0"/>
    <s v="BUSINESS PARK"/>
    <x v="4"/>
  </r>
  <r>
    <n v="70"/>
    <d v="2019-07-12T00:00:00"/>
    <x v="6"/>
    <x v="6"/>
    <x v="1"/>
    <s v="ADMINISTRACION DE SUCURSALES"/>
    <s v="NC GASTO NO DEDUCIBLES"/>
    <s v="TRANSACCIONES DEL DIA 07/12/2019SPYRAL - GESTION ADMINISTRATIVA"/>
    <n v="28"/>
    <n v="0"/>
    <s v="BUSINESS PARK"/>
    <x v="4"/>
  </r>
  <r>
    <n v="70"/>
    <d v="2019-07-23T00:00:00"/>
    <x v="6"/>
    <x v="6"/>
    <x v="1"/>
    <s v="ADMINISTRACION DE SUCURSALES"/>
    <s v="NC GASTO NO DEDUCIBLES"/>
    <s v="TRANSACCIONES DEL DIA 07/23/2019SPYRAL - GESTION ADMINISTRATIVA"/>
    <n v="34"/>
    <n v="0"/>
    <s v="BUSINESS PARK"/>
    <x v="4"/>
  </r>
  <r>
    <n v="71"/>
    <d v="2019-01-04T00:00:00"/>
    <x v="7"/>
    <x v="7"/>
    <x v="1"/>
    <s v="ADMINISTRACION DE SUCURSALES"/>
    <s v="GASTOS NO DEDUCIBLES"/>
    <s v="TRANSACCIONES DEL DIA 01/04/2019SPYRAL - GESTION ADMINISTRATIVA"/>
    <n v="15.95"/>
    <n v="0"/>
    <s v="SAN FRANCISCO"/>
    <x v="4"/>
  </r>
  <r>
    <n v="71"/>
    <d v="2019-03-01T00:00:00"/>
    <x v="9"/>
    <x v="9"/>
    <x v="1"/>
    <s v="ADMINISTRACION DE SUCURSALES"/>
    <s v="NC GASTO NO DEDUCIBLES"/>
    <s v="TRANSACCIONES DEL DIA 03/01/2019SPYRAL - GESTION ADMINISTRATIVA"/>
    <n v="15.92"/>
    <n v="0"/>
    <s v="SAN FRANCISCO"/>
    <x v="4"/>
  </r>
  <r>
    <n v="71"/>
    <d v="2019-03-08T00:00:00"/>
    <x v="9"/>
    <x v="9"/>
    <x v="1"/>
    <s v="ADMINISTRACION DE SUCURSALES"/>
    <s v="GASTOS NO DEDUCIBLES"/>
    <s v="TRANSACCIONES DEL DIA 03/08/2019SPYRAL - GESTION ADMINISTRATIVA"/>
    <n v="24.7"/>
    <n v="0"/>
    <s v="SAN FRANCISCO"/>
    <x v="4"/>
  </r>
  <r>
    <n v="71"/>
    <d v="2019-04-05T00:00:00"/>
    <x v="10"/>
    <x v="10"/>
    <x v="1"/>
    <s v="ADMINISTRACION DE SUCURSALES"/>
    <s v="NC GASTO NO DEDUCIBLES"/>
    <s v="TRANSACCIONES DEL DIA 04/05/2019SPYRAL - GESTION ADMINISTRATIVA"/>
    <n v="21.95"/>
    <n v="0"/>
    <s v="SAN FRANCISCO"/>
    <x v="4"/>
  </r>
  <r>
    <n v="71"/>
    <d v="2019-05-03T00:00:00"/>
    <x v="11"/>
    <x v="11"/>
    <x v="1"/>
    <s v="ADMINISTRACION DE SUCURSALES"/>
    <s v="NC GASTO NO DEDUCIBLES"/>
    <s v="TRANSACCIONES DEL DIA 05/03/2019SPYRAL - GESTION ADMINISTRATIVA"/>
    <n v="21.95"/>
    <n v="0"/>
    <s v="SAN FRANCISCO"/>
    <x v="4"/>
  </r>
  <r>
    <n v="71"/>
    <d v="2019-05-10T00:00:00"/>
    <x v="11"/>
    <x v="11"/>
    <x v="1"/>
    <s v="ADMINISTRACION DE SUCURSALES"/>
    <s v="NC GASTO NO DEDUCIBLES"/>
    <s v="TRANSACCIONES DEL DIA 05/10/2019SPYRAL - GESTION ADMINISTRATIVA"/>
    <n v="21.2"/>
    <n v="0"/>
    <s v="SAN FRANCISCO"/>
    <x v="4"/>
  </r>
  <r>
    <n v="72"/>
    <d v="2019-02-13T00:00:00"/>
    <x v="8"/>
    <x v="8"/>
    <x v="1"/>
    <s v="ADMINISTRACION DE SUCURSALES"/>
    <s v="NC GASTO NO DEDUCIBLES"/>
    <s v="TRANSACCIONES DEL DIA 02/13/2019SPYRAL - GESTION ADMINISTRATIVA"/>
    <n v="66.099999999999994"/>
    <n v="0"/>
    <s v="PLAZA BANCO GENERAL"/>
    <x v="4"/>
  </r>
  <r>
    <n v="72"/>
    <d v="2019-04-18T00:00:00"/>
    <x v="10"/>
    <x v="10"/>
    <x v="1"/>
    <s v="ADMINISTRACION DE SUCURSALES"/>
    <s v="NC GASTO NO DEDUCIBLES"/>
    <s v="TRANSACCIONES DEL DIA 04/18/2019SPYRAL - GESTION ADMINISTRATIVA"/>
    <n v="27.81"/>
    <n v="0"/>
    <s v="PLAZA BANCO GENERAL"/>
    <x v="4"/>
  </r>
  <r>
    <n v="72"/>
    <d v="2019-06-03T00:00:00"/>
    <x v="2"/>
    <x v="2"/>
    <x v="1"/>
    <s v="ADMINISTRACION DE SUCURSALES"/>
    <s v="NC GASTO NO DEDUCIBLES"/>
    <s v="TRANSACCIONES DEL DIA 06/03/2019SPYRAL - GESTION ADMINISTRATIVA"/>
    <n v="77.98"/>
    <n v="0"/>
    <s v="PLAZA BANCO GENERAL"/>
    <x v="4"/>
  </r>
  <r>
    <n v="72"/>
    <d v="2019-07-03T00:00:00"/>
    <x v="6"/>
    <x v="6"/>
    <x v="1"/>
    <s v="ADMINISTRACION DE SUCURSALES"/>
    <s v="NC GASTO NO DEDUCIBLES"/>
    <s v="TRANSACCIONES DEL DIA 07/03/2019SPYRAL - GESTION ADMINISTRATIVA"/>
    <n v="99.5"/>
    <n v="0"/>
    <s v="PLAZA BANCO GENERAL"/>
    <x v="4"/>
  </r>
  <r>
    <n v="73"/>
    <d v="2019-02-26T00:00:00"/>
    <x v="8"/>
    <x v="8"/>
    <x v="1"/>
    <s v="ADMINISTRACION DE SUCURSALES"/>
    <s v="NC GASTO NO DEDUCIBLES"/>
    <s v="TRANSACCIONES DEL DIA 02/26/2019SPYRAL - GESTION ADMINISTRATIVA"/>
    <n v="53.96"/>
    <n v="0"/>
    <s v="LA CHORRERA - PARQUE 10 DE NOV."/>
    <x v="4"/>
  </r>
  <r>
    <n v="73"/>
    <d v="2019-03-19T00:00:00"/>
    <x v="9"/>
    <x v="9"/>
    <x v="1"/>
    <s v="ADMINISTRACION DE SUCURSALES"/>
    <s v="NC GASTO NO DEDUCIBLES"/>
    <s v="TRANSACCIONES DEL DIA 03/19/2019SPYRAL - GESTION ADMINISTRATIVA"/>
    <n v="52.73"/>
    <n v="0"/>
    <s v="LA CHORRERA - PARQUE 10 DE NOV."/>
    <x v="4"/>
  </r>
  <r>
    <n v="73"/>
    <d v="2019-05-15T00:00:00"/>
    <x v="11"/>
    <x v="11"/>
    <x v="1"/>
    <s v="ADMINISTRACION DE SUCURSALES"/>
    <s v="NC GASTO NO DEDUCIBLES"/>
    <s v="TRANSACCIONES DEL DIA 05/15/2019SPYRAL - GESTION ADMINISTRATIVA"/>
    <n v="122.34"/>
    <n v="0"/>
    <s v="LA CHORRERA - PARQUE 10 DE NOV."/>
    <x v="4"/>
  </r>
  <r>
    <n v="73"/>
    <d v="2019-07-12T00:00:00"/>
    <x v="6"/>
    <x v="6"/>
    <x v="1"/>
    <s v="ADMINISTRACION DE SUCURSALES"/>
    <s v="NC GASTO NO DEDUCIBLES"/>
    <s v="TRANSACCIONES DEL DIA 07/12/2019SPYRAL - GESTION ADMINISTRATIVA"/>
    <n v="75.739999999999995"/>
    <n v="0"/>
    <s v="LA CHORRERA - PARQUE 10 DE NOV."/>
    <x v="4"/>
  </r>
  <r>
    <n v="74"/>
    <d v="2019-02-22T00:00:00"/>
    <x v="8"/>
    <x v="8"/>
    <x v="1"/>
    <s v="ADMINISTRACION DE SUCURSALES"/>
    <s v="NC GASTO NO DEDUCIBLES"/>
    <s v="TRANSACCIONES DEL DIA 02/22/2019SPYRAL - GESTION ADMINISTRATIVA"/>
    <n v="39.19"/>
    <n v="0"/>
    <s v="COSTA DEL ESTE - CENTENARIO"/>
    <x v="4"/>
  </r>
  <r>
    <n v="74"/>
    <d v="2019-04-23T00:00:00"/>
    <x v="10"/>
    <x v="10"/>
    <x v="1"/>
    <s v="ADMINISTRACION DE SUCURSALES"/>
    <s v="NC GASTO NO DEDUCIBLES"/>
    <s v="TRANSACCIONES DEL DIA 04/23/2019SPYRAL - GESTION ADMINISTRATIVA"/>
    <n v="41.14"/>
    <n v="0"/>
    <s v="COSTA DEL ESTE - CENTENARIO"/>
    <x v="4"/>
  </r>
  <r>
    <n v="74"/>
    <d v="2019-06-10T00:00:00"/>
    <x v="2"/>
    <x v="2"/>
    <x v="1"/>
    <s v="ADMINISTRACION DE SUCURSALES"/>
    <s v="NC GASTO NO DEDUCIBLES"/>
    <s v="TRANSACCIONES DEL DIA 06/10/2019SPYRAL - GESTION ADMINISTRATIVA"/>
    <n v="42.14"/>
    <n v="0"/>
    <s v="COSTA DEL ESTE - CENTENARIO"/>
    <x v="4"/>
  </r>
  <r>
    <n v="74"/>
    <d v="2019-06-25T00:00:00"/>
    <x v="2"/>
    <x v="2"/>
    <x v="1"/>
    <s v="ADMINISTRACION DE SUCURSALES"/>
    <s v="NC GASTO NO DEDUCIBLES"/>
    <s v="TRANSACCIONES DEL DIA 06/25/2019SPYRAL - GESTION ADMINISTRATIVA"/>
    <n v="40.26"/>
    <n v="0"/>
    <s v="COSTA DEL ESTE - CENTENARIO"/>
    <x v="4"/>
  </r>
  <r>
    <n v="76"/>
    <d v="2019-02-01T00:00:00"/>
    <x v="8"/>
    <x v="8"/>
    <x v="1"/>
    <s v="ADMINISTRACION DE SUCURSALES"/>
    <s v="NC GASTO NO DEDUCIBLES"/>
    <s v="TRANSACCIONES DEL DIA 02/01/2019SPYRAL - GESTION ADMINISTRATIVA"/>
    <n v="18.600000000000001"/>
    <n v="0"/>
    <s v="CLAYTON"/>
    <x v="4"/>
  </r>
  <r>
    <n v="76"/>
    <d v="2019-04-25T00:00:00"/>
    <x v="10"/>
    <x v="10"/>
    <x v="1"/>
    <s v="ADMINISTRACION DE SUCURSALES"/>
    <s v="NC GASTO NO DEDUCIBLES"/>
    <s v="TRANSACCIONES DEL DIA 04/25/2019SPYRAL - GESTION ADMINISTRATIVA"/>
    <n v="36.659999999999997"/>
    <n v="0"/>
    <s v="CLAYTON"/>
    <x v="4"/>
  </r>
  <r>
    <n v="76"/>
    <d v="2019-06-17T00:00:00"/>
    <x v="2"/>
    <x v="2"/>
    <x v="1"/>
    <s v="ADMINISTRACION DE SUCURSALES"/>
    <s v="NC GASTO NO DEDUCIBLES"/>
    <s v="TRANSACCIONES DEL DIA 06/17/2019SPYRAL - GESTION ADMINISTRATIVA"/>
    <n v="7.1"/>
    <n v="0"/>
    <s v="CLAYTON"/>
    <x v="4"/>
  </r>
  <r>
    <n v="76"/>
    <d v="2019-06-20T00:00:00"/>
    <x v="2"/>
    <x v="2"/>
    <x v="1"/>
    <s v="ADMINISTRACION DE SUCURSALES"/>
    <s v="NC GASTO NO DEDUCIBLES"/>
    <s v="TRANSACCIONES DEL DIA 06/20/2019SPYRAL - GESTION ADMINISTRATIVA"/>
    <n v="29.24"/>
    <n v="0"/>
    <s v="CLAYTON"/>
    <x v="4"/>
  </r>
  <r>
    <n v="76"/>
    <d v="2019-06-25T00:00:00"/>
    <x v="2"/>
    <x v="2"/>
    <x v="1"/>
    <s v="ADMINISTRACION DE SUCURSALES"/>
    <s v="NC GASTO NO DEDUCIBLES"/>
    <s v="TRANSACCIONES DEL DIA 06/25/2019SPYRAL - GESTION ADMINISTRATIVA"/>
    <n v="22.27"/>
    <n v="0"/>
    <s v="CLAYTON"/>
    <x v="4"/>
  </r>
  <r>
    <n v="76"/>
    <d v="2019-07-23T00:00:00"/>
    <x v="6"/>
    <x v="6"/>
    <x v="1"/>
    <s v="ADMINISTRACION DE SUCURSALES"/>
    <s v="NC GASTO NO DEDUCIBLES"/>
    <s v="TRANSACCIONES DEL DIA 07/23/2019SPYRAL - GESTION ADMINISTRATIVA"/>
    <n v="15.36"/>
    <n v="0"/>
    <s v="CLAYTON"/>
    <x v="4"/>
  </r>
  <r>
    <n v="77"/>
    <d v="2019-02-19T00:00:00"/>
    <x v="8"/>
    <x v="8"/>
    <x v="1"/>
    <s v="ADMINISTRACION DE SUCURSALES"/>
    <s v="NC GASTO NO DEDUCIBLES"/>
    <s v="TRANSACCIONES DEL DIA 02/19/2019SPYRAL - GESTION ADMINISTRATIVA"/>
    <n v="10.43"/>
    <n v="0"/>
    <s v="MARBELLA"/>
    <x v="4"/>
  </r>
  <r>
    <n v="77"/>
    <d v="2019-03-27T00:00:00"/>
    <x v="9"/>
    <x v="9"/>
    <x v="1"/>
    <s v="ADMINISTRACION DE SUCURSALES"/>
    <s v="NC GASTO NO DEDUCIBLES"/>
    <s v="TRANSACCIONES DEL DIA 03/27/2019SPYRAL - GESTION ADMINISTRATIVA"/>
    <n v="97.25"/>
    <n v="0"/>
    <s v="MARBELLA"/>
    <x v="4"/>
  </r>
  <r>
    <n v="77"/>
    <d v="2019-04-11T00:00:00"/>
    <x v="10"/>
    <x v="10"/>
    <x v="1"/>
    <s v="ADMINISTRACION DE SUCURSALES"/>
    <s v="NC GASTO NO DEDUCIBLES"/>
    <s v="TRANSACCIONES DEL DIA 04/11/2019SPYRAL - GESTION ADMINISTRATIVA"/>
    <n v="103.25"/>
    <n v="0"/>
    <s v="MARBELLA"/>
    <x v="4"/>
  </r>
  <r>
    <n v="77"/>
    <d v="2019-05-06T00:00:00"/>
    <x v="11"/>
    <x v="11"/>
    <x v="1"/>
    <s v="ADMINISTRACION DE SUCURSALES"/>
    <s v="NC GASTO NO DEDUCIBLES"/>
    <s v="TRANSACCIONES DEL DIA 05/06/2019SPYRAL - GESTION ADMINISTRATIVA"/>
    <n v="91"/>
    <n v="0"/>
    <s v="MARBELLA"/>
    <x v="4"/>
  </r>
  <r>
    <n v="77"/>
    <d v="2019-07-03T00:00:00"/>
    <x v="6"/>
    <x v="6"/>
    <x v="1"/>
    <s v="ADMINISTRACION DE SUCURSALES"/>
    <s v="NC GASTO NO DEDUCIBLES"/>
    <s v="TRANSACCIONES DEL DIA 07/03/2019SPYRAL - GESTION ADMINISTRATIVA"/>
    <n v="88.8"/>
    <n v="0"/>
    <s v="MARBELLA"/>
    <x v="4"/>
  </r>
  <r>
    <n v="78"/>
    <d v="2019-04-03T00:00:00"/>
    <x v="10"/>
    <x v="10"/>
    <x v="1"/>
    <s v="ADMINISTRACION DE SUCURSALES"/>
    <s v="NC GASTO NO DEDUCIBLES"/>
    <s v="TRANSACCIONES DEL DIA 04/03/2019SPYRAL - GESTION ADMINISTRATIVA"/>
    <n v="98.66"/>
    <n v="0"/>
    <s v="PLAZA CAROLINA"/>
    <x v="4"/>
  </r>
  <r>
    <n v="78"/>
    <d v="2019-05-06T00:00:00"/>
    <x v="11"/>
    <x v="11"/>
    <x v="1"/>
    <s v="ADMINISTRACION DE SUCURSALES"/>
    <s v="NC GASTO NO DEDUCIBLES"/>
    <s v="TRANSACCIONES DEL DIA 05/06/2019SPYRAL - GESTION ADMINISTRATIVA"/>
    <n v="24.57"/>
    <n v="0"/>
    <s v="PLAZA CAROLINA"/>
    <x v="4"/>
  </r>
  <r>
    <n v="78"/>
    <d v="2019-06-27T00:00:00"/>
    <x v="2"/>
    <x v="2"/>
    <x v="1"/>
    <s v="ADMINISTRACION DE SUCURSALES"/>
    <s v="GASTOS NO DEDUCIBLES"/>
    <s v="TRANSACCIONES DEL DIA 06/27/2019SPYRAL - GESTION ADMINISTRATIVA"/>
    <n v="75"/>
    <n v="0"/>
    <s v="PLAZA CAROLINA"/>
    <x v="4"/>
  </r>
  <r>
    <n v="79"/>
    <d v="2019-02-26T00:00:00"/>
    <x v="8"/>
    <x v="8"/>
    <x v="1"/>
    <s v="ADMINISTRACION DE SUCURSALES"/>
    <s v="NC GASTO NO DEDUCIBLES"/>
    <s v="TRANSACCIONES DEL DIA 02/26/2019SPYRAL - GESTION ADMINISTRATIVA"/>
    <n v="34.56"/>
    <n v="0"/>
    <s v="PLAZA CORDOBA"/>
    <x v="4"/>
  </r>
  <r>
    <n v="79"/>
    <d v="2019-05-13T00:00:00"/>
    <x v="11"/>
    <x v="11"/>
    <x v="1"/>
    <s v="ADMINISTRACION DE SUCURSALES"/>
    <s v="NC GASTO NO DEDUCIBLES"/>
    <s v="TRANSACCIONES DEL DIA 05/13/2019SPYRAL - GESTION ADMINISTRATIVA"/>
    <n v="24.82"/>
    <n v="0"/>
    <s v="PLAZA CORDOBA"/>
    <x v="4"/>
  </r>
  <r>
    <n v="80"/>
    <d v="2019-01-18T00:00:00"/>
    <x v="7"/>
    <x v="7"/>
    <x v="1"/>
    <s v="ADMINISTRACION DE SUCURSALES"/>
    <s v="NC GASTO NO DEDUCIBLES"/>
    <s v="TRANSACCIONES DEL DIA 01/18/2019SPYRAL - GESTION ADMINISTRATIVA"/>
    <n v="21.2"/>
    <n v="0"/>
    <s v="VIA SIMON BOLIVAR"/>
    <x v="4"/>
  </r>
  <r>
    <n v="80"/>
    <d v="2019-01-29T00:00:00"/>
    <x v="7"/>
    <x v="7"/>
    <x v="1"/>
    <s v="ADMINISTRACION DE SUCURSALES"/>
    <s v="NC GASTO NO DEDUCIBLES"/>
    <s v="TRANSACCIONES DEL DIA 01/29/2019SPYRAL - GESTION ADMINISTRATIVA"/>
    <n v="27.08"/>
    <n v="0"/>
    <s v="VIA SIMON BOLIVAR"/>
    <x v="4"/>
  </r>
  <r>
    <n v="80"/>
    <d v="2019-02-13T00:00:00"/>
    <x v="8"/>
    <x v="8"/>
    <x v="1"/>
    <s v="ADMINISTRACION DE SUCURSALES"/>
    <s v="NC GASTO NO DEDUCIBLES"/>
    <s v="TRANSACCIONES DEL DIA 02/13/2019SPYRAL - GESTION ADMINISTRATIVA"/>
    <n v="23.4"/>
    <n v="0"/>
    <s v="VIA SIMON BOLIVAR"/>
    <x v="4"/>
  </r>
  <r>
    <n v="80"/>
    <d v="2019-04-03T00:00:00"/>
    <x v="10"/>
    <x v="10"/>
    <x v="1"/>
    <s v="ADMINISTRACION DE SUCURSALES"/>
    <s v="NC GASTO NO DEDUCIBLES"/>
    <s v="TRANSACCIONES DEL DIA 04/03/2019SPYRAL - GESTION ADMINISTRATIVA"/>
    <n v="13.12"/>
    <n v="0"/>
    <s v="VIA SIMON BOLIVAR"/>
    <x v="4"/>
  </r>
  <r>
    <n v="80"/>
    <d v="2019-05-03T00:00:00"/>
    <x v="11"/>
    <x v="11"/>
    <x v="1"/>
    <s v="ADMINISTRACION DE SUCURSALES"/>
    <s v="NC GASTO NO DEDUCIBLES"/>
    <s v="TRANSACCIONES DEL DIA 05/03/2019SPYRAL - GESTION ADMINISTRATIVA"/>
    <n v="28.07"/>
    <n v="0"/>
    <s v="VIA SIMON BOLIVAR"/>
    <x v="4"/>
  </r>
  <r>
    <n v="80"/>
    <d v="2019-05-10T00:00:00"/>
    <x v="11"/>
    <x v="11"/>
    <x v="1"/>
    <s v="ADMINISTRACION DE SUCURSALES"/>
    <s v="NC GASTO NO DEDUCIBLES"/>
    <s v="TRANSACCIONES DEL DIA 05/10/2019SPYRAL - GESTION ADMINISTRATIVA"/>
    <n v="18.88"/>
    <n v="0"/>
    <s v="VIA SIMON BOLIVAR"/>
    <x v="4"/>
  </r>
  <r>
    <n v="80"/>
    <d v="2019-05-15T00:00:00"/>
    <x v="11"/>
    <x v="11"/>
    <x v="1"/>
    <s v="ADMINISTRACION DE SUCURSALES"/>
    <s v="NC GASTO NO DEDUCIBLES"/>
    <s v="TRANSACCIONES DEL DIA 05/15/2019SPYRAL - GESTION ADMINISTRATIVA"/>
    <n v="19.29"/>
    <n v="0"/>
    <s v="VIA SIMON BOLIVAR"/>
    <x v="4"/>
  </r>
  <r>
    <n v="80"/>
    <d v="2019-05-27T00:00:00"/>
    <x v="11"/>
    <x v="11"/>
    <x v="1"/>
    <s v="ADMINISTRACION DE SUCURSALES"/>
    <s v="NC GASTO NO DEDUCIBLES"/>
    <s v="TRANSACCIONES DEL DIA 05/27/2019SPYRAL - GESTION ADMINISTRATIVA"/>
    <n v="28.39"/>
    <n v="0"/>
    <s v="VIA SIMON BOLIVAR"/>
    <x v="4"/>
  </r>
  <r>
    <n v="89"/>
    <d v="2019-02-22T00:00:00"/>
    <x v="8"/>
    <x v="8"/>
    <x v="1"/>
    <s v="ADMINISTRACION DE SUCURSALES"/>
    <s v="NC GASTO NO DEDUCIBLES"/>
    <s v="TRANSACCIONES DEL DIA 02/22/2019SPYRAL - GESTION ADMINISTRATIVA"/>
    <n v="23.32"/>
    <n v="0"/>
    <s v="JUSTO AROSEMENA"/>
    <x v="4"/>
  </r>
  <r>
    <n v="89"/>
    <d v="2019-03-19T00:00:00"/>
    <x v="9"/>
    <x v="9"/>
    <x v="1"/>
    <s v="ADMINISTRACION DE SUCURSALES"/>
    <s v="NC GASTO NO DEDUCIBLES"/>
    <s v="TRANSACCIONES DEL DIA 03/19/2019SPYRAL - GESTION ADMINISTRATIVA"/>
    <n v="38.1"/>
    <n v="0"/>
    <s v="JUSTO AROSEMENA"/>
    <x v="4"/>
  </r>
  <r>
    <n v="89"/>
    <d v="2019-04-23T00:00:00"/>
    <x v="10"/>
    <x v="10"/>
    <x v="1"/>
    <s v="ADMINISTRACION DE SUCURSALES"/>
    <s v="NC GASTO NO DEDUCIBLES"/>
    <s v="TRANSACCIONES DEL DIA 04/23/2019SPYRAL - GESTION ADMINISTRATIVA"/>
    <n v="81.03"/>
    <n v="0"/>
    <s v="JUSTO AROSEMENA"/>
    <x v="4"/>
  </r>
  <r>
    <n v="89"/>
    <d v="2019-06-03T00:00:00"/>
    <x v="2"/>
    <x v="2"/>
    <x v="1"/>
    <s v="ADMINISTRACION DE SUCURSALES"/>
    <s v="NC GASTO NO DEDUCIBLES"/>
    <s v="TRANSACCIONES DEL DIA 06/03/2019SPYRAL - GESTION ADMINISTRATIVA"/>
    <n v="20.45"/>
    <n v="0"/>
    <s v="JUSTO AROSEMENA"/>
    <x v="4"/>
  </r>
  <r>
    <n v="89"/>
    <d v="2019-06-10T00:00:00"/>
    <x v="2"/>
    <x v="2"/>
    <x v="1"/>
    <s v="ADMINISTRACION DE SUCURSALES"/>
    <s v="NC GASTO NO DEDUCIBLES"/>
    <s v="TRANSACCIONES DEL DIA 06/10/2019SPYRAL - GESTION ADMINISTRATIVA"/>
    <n v="29.69"/>
    <n v="0"/>
    <s v="JUSTO AROSEMENA"/>
    <x v="4"/>
  </r>
  <r>
    <n v="89"/>
    <d v="2019-07-23T00:00:00"/>
    <x v="6"/>
    <x v="6"/>
    <x v="1"/>
    <s v="ADMINISTRACION DE SUCURSALES"/>
    <s v="GASTOS NO DEDUCIBLES"/>
    <s v="TRANSACCIONES DEL DIA 07/23/2019SPYRAL - GESTION ADMINISTRATIVA"/>
    <n v="23.29"/>
    <n v="0"/>
    <s v="JUSTO AROSEMENA"/>
    <x v="4"/>
  </r>
  <r>
    <n v="91"/>
    <d v="2019-02-26T00:00:00"/>
    <x v="8"/>
    <x v="8"/>
    <x v="1"/>
    <s v="BANCA CORPORATIVA"/>
    <s v="NC GASTO NO DEDUCIBLES"/>
    <s v="TRANSACCIONES DEL DIA 02/26/2019SPYRAL - GESTION ADMINISTRATIVA"/>
    <n v="65"/>
    <n v="0"/>
    <s v="NEGOCIOS"/>
    <x v="4"/>
  </r>
  <r>
    <n v="91"/>
    <d v="2019-02-22T00:00:00"/>
    <x v="8"/>
    <x v="8"/>
    <x v="1"/>
    <s v="HIPOTECAS"/>
    <s v="GASTOS NO DEDUCIBLES"/>
    <s v="TRANSACCIONES DEL DIA 02/22/2019SPYRAL - GESTION ADMINISTRATIVA"/>
    <n v="15.25"/>
    <n v="0"/>
    <s v="NEGOCIOS"/>
    <x v="4"/>
  </r>
  <r>
    <n v="91"/>
    <d v="2019-05-02T00:00:00"/>
    <x v="11"/>
    <x v="11"/>
    <x v="1"/>
    <s v="GESTION HIPOTECARIA"/>
    <s v="GASTOS NO DEDUCIBLES"/>
    <s v="TRANSACCIONES DEL DIA 05/02/2019SPYRAL - GESTION ADMINISTRATIVA"/>
    <n v="92"/>
    <n v="0"/>
    <s v="NEGOCIOS"/>
    <x v="4"/>
  </r>
  <r>
    <n v="91"/>
    <d v="2019-05-08T00:00:00"/>
    <x v="11"/>
    <x v="11"/>
    <x v="1"/>
    <s v="GESTION HIPOTECARIA"/>
    <s v="GASTOS NO DEDUCIBLES"/>
    <s v="TRANSACCIONES DEL DIA 05/08/2019SPYRAL - GESTION ADMINISTRATIVA"/>
    <n v="85.7"/>
    <n v="0"/>
    <s v="NEGOCIOS"/>
    <x v="4"/>
  </r>
  <r>
    <n v="91"/>
    <d v="2019-07-11T00:00:00"/>
    <x v="6"/>
    <x v="6"/>
    <x v="1"/>
    <s v="GESTION HIPOTECARIA"/>
    <s v="GASTOS NO DEDUCIBLES"/>
    <s v="TRANSACCIONES DEL DIA 07/11/2019SPYRAL - GESTION ADMINISTRATIVA"/>
    <n v="60.7"/>
    <n v="0"/>
    <s v="NEGOCIOS"/>
    <x v="4"/>
  </r>
  <r>
    <n v="91"/>
    <d v="2019-07-12T00:00:00"/>
    <x v="6"/>
    <x v="6"/>
    <x v="1"/>
    <s v="GESTION HIPOTECARIA"/>
    <s v="NC GASTO NO DEDUCIBLES"/>
    <s v="TRANSACCIONES DEL DIA 07/12/2019SPYRAL - GESTION ADMINISTRATIVA"/>
    <n v="186.42"/>
    <n v="0"/>
    <s v="NEGOCIOS"/>
    <x v="4"/>
  </r>
  <r>
    <n v="91"/>
    <d v="2019-07-18T00:00:00"/>
    <x v="6"/>
    <x v="6"/>
    <x v="1"/>
    <s v="GESTION HIPOTECARIA"/>
    <s v="GASTOS NO DEDUCIBLES"/>
    <s v="TRANSACCIONES DEL DIA 07/18/2019SPYRAL - GESTION ADMINISTRATIVA"/>
    <n v="148.85"/>
    <n v="0"/>
    <s v="NEGOCIOS"/>
    <x v="4"/>
  </r>
  <r>
    <n v="91"/>
    <d v="2019-04-12T00:00:00"/>
    <x v="10"/>
    <x v="10"/>
    <x v="1"/>
    <s v="BANCA DE CONSUMO"/>
    <s v="GASTOS NO DEDUCIBLES"/>
    <s v="TRANSACCIONES DEL DIA 04/12/2019SPYRAL - GESTION ADMINISTRATIVA"/>
    <n v="500"/>
    <n v="0"/>
    <s v="NEGOCIOS"/>
    <x v="4"/>
  </r>
  <r>
    <n v="91"/>
    <d v="2019-05-29T00:00:00"/>
    <x v="11"/>
    <x v="11"/>
    <x v="1"/>
    <s v="BANCA DE CONSUMO"/>
    <s v="GASTOS NO DEDUCIBLES"/>
    <s v="TRANSACCIONES DEL DIA 05/29/2019SPYRAL - GESTION ADMINISTRATIVA"/>
    <n v="3909"/>
    <n v="0"/>
    <s v="NEGOCIOS"/>
    <x v="4"/>
  </r>
  <r>
    <n v="91"/>
    <d v="2019-07-11T00:00:00"/>
    <x v="6"/>
    <x v="6"/>
    <x v="1"/>
    <s v="BANCA DE CONSUMO"/>
    <s v="GASTOS NO DEDUCIBLES"/>
    <s v="TRANSACCIONES DEL DIA 07/11/2019SPYRAL - GESTION ADMINISTRATIVA"/>
    <n v="147.5"/>
    <n v="0"/>
    <s v="NEGOCIOS"/>
    <x v="4"/>
  </r>
  <r>
    <n v="91"/>
    <d v="2019-01-28T00:00:00"/>
    <x v="7"/>
    <x v="7"/>
    <x v="1"/>
    <s v="CANALES DE DISTRIBUCION"/>
    <s v="NC GASTO NO DEDUCIBLES"/>
    <s v="TRANSACCIONES DEL DIA 01/28/2019SPYRAL - GESTION ADMINISTRATIVA"/>
    <n v="131.35"/>
    <n v="0"/>
    <s v="NEGOCIOS"/>
    <x v="4"/>
  </r>
  <r>
    <n v="91"/>
    <d v="2019-02-05T00:00:00"/>
    <x v="8"/>
    <x v="8"/>
    <x v="1"/>
    <s v="CANALES DE DISTRIBUCION"/>
    <s v="NC GASTO NO DEDUCIBLES"/>
    <s v="TRANSACCIONES DEL DIA 02/05/2019SPYRAL - GESTION ADMINISTRATIVA"/>
    <n v="29.96"/>
    <n v="0"/>
    <s v="NEGOCIOS"/>
    <x v="4"/>
  </r>
  <r>
    <n v="91"/>
    <d v="2019-02-22T00:00:00"/>
    <x v="8"/>
    <x v="8"/>
    <x v="1"/>
    <s v="CANALES DE DISTRIBUCION"/>
    <s v="NC GASTO NO DEDUCIBLES"/>
    <s v="TRANSACCIONES DEL DIA 02/22/2019SPYRAL - GESTION ADMINISTRATIVA"/>
    <n v="56.75"/>
    <n v="0"/>
    <s v="NEGOCIOS"/>
    <x v="4"/>
  </r>
  <r>
    <n v="91"/>
    <d v="2019-02-26T00:00:00"/>
    <x v="8"/>
    <x v="8"/>
    <x v="1"/>
    <s v="CANALES DE DISTRIBUCION"/>
    <s v="NC GASTO NO DEDUCIBLES"/>
    <s v="TRANSACCIONES DEL DIA 02/26/2019SPYRAL - GESTION ADMINISTRATIVA"/>
    <n v="26.25"/>
    <n v="0"/>
    <s v="NEGOCIOS"/>
    <x v="4"/>
  </r>
  <r>
    <n v="91"/>
    <d v="2019-03-14T00:00:00"/>
    <x v="9"/>
    <x v="9"/>
    <x v="1"/>
    <s v="CANALES DE DISTRIBUCION"/>
    <s v="GASTOS NO DEDUCIBLES"/>
    <s v="TRANSACCIONES DEL DIA 03/14/2019SPYRAL - GESTION ADMINISTRATIVA"/>
    <n v="3.35"/>
    <n v="0"/>
    <s v="NEGOCIOS"/>
    <x v="4"/>
  </r>
  <r>
    <n v="91"/>
    <d v="2019-03-26T00:00:00"/>
    <x v="9"/>
    <x v="9"/>
    <x v="1"/>
    <s v="CANALES DE DISTRIBUCION"/>
    <s v="NC GASTO NO DEDUCIBLES"/>
    <s v="TRANSACCIONES DEL DIA 03/26/2019SPYRAL - GESTION ADMINISTRATIVA"/>
    <n v="23.26"/>
    <n v="0"/>
    <s v="NEGOCIOS"/>
    <x v="4"/>
  </r>
  <r>
    <n v="91"/>
    <d v="2019-03-27T00:00:00"/>
    <x v="9"/>
    <x v="9"/>
    <x v="1"/>
    <s v="CANALES DE DISTRIBUCION"/>
    <s v="NC GASTO NO DEDUCIBLES"/>
    <s v="TRANSACCIONES DEL DIA 03/27/2019SPYRAL - GESTION ADMINISTRATIVA"/>
    <n v="18"/>
    <n v="0"/>
    <s v="NEGOCIOS"/>
    <x v="4"/>
  </r>
  <r>
    <n v="91"/>
    <d v="2019-04-01T00:00:00"/>
    <x v="10"/>
    <x v="10"/>
    <x v="1"/>
    <s v="CANALES DE DISTRIBUCION"/>
    <s v="GASTOS NO DEDUCIBLES"/>
    <s v="TRANSACCIONES DEL DIA 04/01/2019SPYRAL - GESTION ADMINISTRATIVA"/>
    <n v="27"/>
    <n v="0"/>
    <s v="NEGOCIOS"/>
    <x v="4"/>
  </r>
  <r>
    <n v="91"/>
    <d v="2019-04-11T00:00:00"/>
    <x v="10"/>
    <x v="10"/>
    <x v="1"/>
    <s v="CANALES DE DISTRIBUCION"/>
    <s v="NC GASTO NO DEDUCIBLES"/>
    <s v="TRANSACCIONES DEL DIA 04/11/2019SPYRAL - GESTION ADMINISTRATIVA"/>
    <n v="18"/>
    <n v="0"/>
    <s v="NEGOCIOS"/>
    <x v="4"/>
  </r>
  <r>
    <n v="91"/>
    <d v="2019-04-23T00:00:00"/>
    <x v="10"/>
    <x v="10"/>
    <x v="1"/>
    <s v="CANALES DE DISTRIBUCION"/>
    <s v="NC GASTO NO DEDUCIBLES"/>
    <s v="TRANSACCIONES DEL DIA 04/23/2019SPYRAL - GESTION ADMINISTRATIVA"/>
    <n v="23.19"/>
    <n v="0"/>
    <s v="NEGOCIOS"/>
    <x v="4"/>
  </r>
  <r>
    <n v="91"/>
    <d v="2019-04-23T00:00:00"/>
    <x v="10"/>
    <x v="10"/>
    <x v="1"/>
    <s v="CANALES DE DISTRIBUCION"/>
    <s v="GASTOS NO DEDUCIBLES"/>
    <s v="TRANSACCIONES DEL DIA 04/23/2019SPYRAL - GESTION ADMINISTRATIVA"/>
    <n v="15.95"/>
    <n v="0"/>
    <s v="NEGOCIOS"/>
    <x v="4"/>
  </r>
  <r>
    <n v="91"/>
    <d v="2019-05-15T00:00:00"/>
    <x v="11"/>
    <x v="11"/>
    <x v="1"/>
    <s v="CANALES DE DISTRIBUCION"/>
    <s v="NC GASTO NO DEDUCIBLES"/>
    <s v="TRANSACCIONES DEL DIA 05/15/2019SPYRAL - GESTION ADMINISTRATIVA"/>
    <n v="22.86"/>
    <n v="0"/>
    <s v="NEGOCIOS"/>
    <x v="4"/>
  </r>
  <r>
    <n v="91"/>
    <d v="2019-05-18T00:00:00"/>
    <x v="11"/>
    <x v="11"/>
    <x v="1"/>
    <s v="CANALES DE DISTRIBUCION"/>
    <s v="GASTOS NO DEDUCIBLES"/>
    <s v="TRANSACCIONES DEL DIA 05/18/2019SPYRAL - GESTION ADMINISTRATIVA"/>
    <n v="65.75"/>
    <n v="0"/>
    <s v="NEGOCIOS"/>
    <x v="4"/>
  </r>
  <r>
    <n v="91"/>
    <d v="2019-05-21T00:00:00"/>
    <x v="11"/>
    <x v="11"/>
    <x v="1"/>
    <s v="CANALES DE DISTRIBUCION"/>
    <s v="NC GASTO NO DEDUCIBLES"/>
    <s v="TRANSACCIONES DEL DIA 05/21/2019SPYRAL - GESTION ADMINISTRATIVA"/>
    <n v="32.1"/>
    <n v="0"/>
    <s v="NEGOCIOS"/>
    <x v="4"/>
  </r>
  <r>
    <n v="91"/>
    <d v="2019-05-21T00:00:00"/>
    <x v="11"/>
    <x v="11"/>
    <x v="1"/>
    <s v="CANALES DE DISTRIBUCION"/>
    <s v="GASTOS NO DEDUCIBLES"/>
    <s v="TRANSACCIONES DEL DIA 05/21/2019SPYRAL - GESTION ADMINISTRATIVA"/>
    <n v="32.68"/>
    <n v="0"/>
    <s v="NEGOCIOS"/>
    <x v="4"/>
  </r>
  <r>
    <n v="91"/>
    <d v="2019-06-03T00:00:00"/>
    <x v="2"/>
    <x v="2"/>
    <x v="1"/>
    <s v="CANALES DE DISTRIBUCION"/>
    <s v="NC GASTO NO DEDUCIBLES"/>
    <s v="TRANSACCIONES DEL DIA 06/03/2019SPYRAL - GESTION ADMINISTRATIVA"/>
    <n v="18"/>
    <n v="0"/>
    <s v="NEGOCIOS"/>
    <x v="4"/>
  </r>
  <r>
    <n v="91"/>
    <d v="2019-06-12T00:00:00"/>
    <x v="2"/>
    <x v="2"/>
    <x v="1"/>
    <s v="CANALES DE DISTRIBUCION"/>
    <s v="GASTOS NO DEDUCIBLES"/>
    <s v="TRANSACCIONES DEL DIA 06/12/2019SPYRAL - GESTION ADMINISTRATIVA"/>
    <n v="39"/>
    <n v="0"/>
    <s v="NEGOCIOS"/>
    <x v="4"/>
  </r>
  <r>
    <n v="91"/>
    <d v="2019-07-05T00:00:00"/>
    <x v="6"/>
    <x v="6"/>
    <x v="1"/>
    <s v="CANALES DE DISTRIBUCION"/>
    <s v="NC GASTO NO DEDUCIBLES"/>
    <s v="TRANSACCIONES DEL DIA 07/05/2019SPYRAL - GESTION ADMINISTRATIVA"/>
    <n v="11.26"/>
    <n v="0"/>
    <s v="NEGOCIOS"/>
    <x v="4"/>
  </r>
  <r>
    <n v="91"/>
    <d v="2019-07-09T00:00:00"/>
    <x v="6"/>
    <x v="6"/>
    <x v="1"/>
    <s v="CANALES DE DISTRIBUCION"/>
    <s v="GASTOS NO DEDUCIBLES"/>
    <s v="TRANSACCIONES DEL DIA 07/09/2019SPYRAL - GESTION ADMINISTRATIVA"/>
    <n v="29.95"/>
    <n v="0"/>
    <s v="NEGOCIOS"/>
    <x v="4"/>
  </r>
  <r>
    <n v="91"/>
    <d v="2019-07-26T00:00:00"/>
    <x v="6"/>
    <x v="6"/>
    <x v="1"/>
    <s v="CANALES DE DISTRIBUCION"/>
    <s v="NC GASTO NO DEDUCIBLES"/>
    <s v="TRANSACCIONES DEL DIA 07/26/2019SPYRAL - GESTION ADMINISTRATIVA"/>
    <n v="91.5"/>
    <n v="0"/>
    <s v="NEGOCIOS"/>
    <x v="4"/>
  </r>
  <r>
    <n v="91"/>
    <d v="2019-07-26T00:00:00"/>
    <x v="6"/>
    <x v="6"/>
    <x v="1"/>
    <s v="CANALES DE DISTRIBUCION"/>
    <s v="GASTOS NO DEDUCIBLES"/>
    <s v="TRANSACCIONES DEL DIA 07/26/2019SPYRAL - GESTION ADMINISTRATIVA"/>
    <n v="27"/>
    <n v="0"/>
    <s v="NEGOCIOS"/>
    <x v="4"/>
  </r>
  <r>
    <n v="91"/>
    <d v="2019-02-16T00:00:00"/>
    <x v="8"/>
    <x v="8"/>
    <x v="1"/>
    <s v="PERSONALES"/>
    <s v="GASTOS NO DEDUCIBLES"/>
    <s v="TRANSACCIONES DEL DIA 02/16/2019SPYRAL - GESTION ADMINISTRATIVA"/>
    <n v="1000"/>
    <n v="0"/>
    <s v="NEGOCIOS"/>
    <x v="4"/>
  </r>
  <r>
    <n v="91"/>
    <d v="2019-03-14T00:00:00"/>
    <x v="9"/>
    <x v="9"/>
    <x v="1"/>
    <s v="PERSONALES"/>
    <s v="NC GASTO NO DEDUCIBLES"/>
    <s v="TRANSACCIONES DEL DIA 03/14/2019SPYRAL - GESTION ADMINISTRATIVA"/>
    <n v="1000"/>
    <n v="0"/>
    <s v="NEGOCIOS"/>
    <x v="4"/>
  </r>
  <r>
    <n v="91"/>
    <d v="2019-06-04T00:00:00"/>
    <x v="2"/>
    <x v="2"/>
    <x v="1"/>
    <s v="PERSONALES"/>
    <s v="GASTOS NO DEDUCIBLES"/>
    <s v="TRANSACCIONES DEL DIA 06/04/2019SPYRAL - GESTION ADMINISTRATIVA"/>
    <n v="5100"/>
    <n v="0"/>
    <s v="NEGOCIOS"/>
    <x v="4"/>
  </r>
  <r>
    <n v="91"/>
    <d v="2019-06-28T00:00:00"/>
    <x v="2"/>
    <x v="2"/>
    <x v="1"/>
    <s v="PERSONALES"/>
    <s v="NC GASTO NO DEDUCIBLES"/>
    <s v="TRANSACCIONES DEL DIA 06/28/2019SPYRAL - GESTION ADMINISTRATIVA"/>
    <n v="1000"/>
    <n v="0"/>
    <s v="NEGOCIOS"/>
    <x v="4"/>
  </r>
  <r>
    <n v="91"/>
    <d v="2019-07-05T00:00:00"/>
    <x v="6"/>
    <x v="6"/>
    <x v="1"/>
    <s v="PERSONALES"/>
    <s v="NC GASTO NO DEDUCIBLES"/>
    <s v="TRANSACCIONES DEL DIA 07/05/2019SPYRAL - GESTION ADMINISTRATIVA"/>
    <n v="0"/>
    <n v="2550"/>
    <s v="NEGOCIOS"/>
    <x v="4"/>
  </r>
  <r>
    <n v="91"/>
    <d v="2019-01-29T00:00:00"/>
    <x v="7"/>
    <x v="7"/>
    <x v="1"/>
    <s v="CENTRO DE TARJETAS"/>
    <s v="GASTOS NO DEDUCIBLES"/>
    <s v="TRANSACCIONES DEL DIA 01/29/2019SPYRAL - GESTION ADMINISTRATIVA"/>
    <n v="141.36000000000001"/>
    <n v="0"/>
    <s v="NEGOCIOS"/>
    <x v="4"/>
  </r>
  <r>
    <n v="91"/>
    <d v="2019-03-13T00:00:00"/>
    <x v="9"/>
    <x v="9"/>
    <x v="1"/>
    <s v="CENTRO DE TARJETAS"/>
    <s v="NC GASTO NO DEDUCIBLES"/>
    <s v="TRANSACCIONES DEL DIA 03/13/2019SPYRAL - GESTION ADMINISTRATIVA"/>
    <n v="34.22"/>
    <n v="0"/>
    <s v="NEGOCIOS"/>
    <x v="4"/>
  </r>
  <r>
    <n v="91"/>
    <d v="2019-04-01T00:00:00"/>
    <x v="10"/>
    <x v="10"/>
    <x v="1"/>
    <s v="CENTRO DE TARJETAS"/>
    <s v="GASTOS NO DEDUCIBLES"/>
    <s v="TRANSACCIONES DEL DIA 04/01/2019SPYRAL - GESTION ADMINISTRATIVA"/>
    <n v="282.70999999999998"/>
    <n v="0"/>
    <s v="NEGOCIOS"/>
    <x v="4"/>
  </r>
  <r>
    <n v="91"/>
    <d v="2019-04-03T00:00:00"/>
    <x v="10"/>
    <x v="10"/>
    <x v="1"/>
    <s v="CENTRO DE TARJETAS"/>
    <s v="GASTOS NO DEDUCIBLES"/>
    <s v="TRANSACCIONES DEL DIA 04/03/2019SPYRAL - GESTION ADMINISTRATIVA"/>
    <n v="2544.39"/>
    <n v="0"/>
    <s v="NEGOCIOS"/>
    <x v="4"/>
  </r>
  <r>
    <n v="91"/>
    <d v="2019-06-03T00:00:00"/>
    <x v="2"/>
    <x v="2"/>
    <x v="1"/>
    <s v="CENTRO DE TARJETAS"/>
    <s v="NC GASTO NO DEDUCIBLES"/>
    <s v="TRANSACCIONES DEL DIA 06/03/2019SPYRAL - GESTION ADMINISTRATIVA"/>
    <n v="29.86"/>
    <n v="0"/>
    <s v="NEGOCIOS"/>
    <x v="4"/>
  </r>
  <r>
    <n v="91"/>
    <d v="2019-06-03T00:00:00"/>
    <x v="2"/>
    <x v="2"/>
    <x v="1"/>
    <s v="CENTRO DE TARJETAS"/>
    <s v="GASTOS NO DEDUCIBLES"/>
    <s v="TRANSACCIONES DEL DIA 06/03/2019SPYRAL - GESTION ADMINISTRATIVA"/>
    <n v="983.06"/>
    <n v="0"/>
    <s v="NEGOCIOS"/>
    <x v="4"/>
  </r>
  <r>
    <n v="91"/>
    <d v="2019-06-04T00:00:00"/>
    <x v="2"/>
    <x v="2"/>
    <x v="1"/>
    <s v="CENTRO DE TARJETAS"/>
    <s v="GASTOS NO DEDUCIBLES"/>
    <s v="TRANSACCIONES DEL DIA 06/04/2019SPYRAL - GESTION ADMINISTRATIVA"/>
    <n v="462.62"/>
    <n v="0"/>
    <s v="NEGOCIOS"/>
    <x v="4"/>
  </r>
  <r>
    <n v="91"/>
    <d v="2019-06-15T00:00:00"/>
    <x v="2"/>
    <x v="2"/>
    <x v="1"/>
    <s v="CENTRO DE TARJETAS"/>
    <s v="GASTOS NO DEDUCIBLES"/>
    <s v="TRANSACCIONES DEL DIA 06/15/2019SPYRAL - GESTION ADMINISTRATIVA"/>
    <n v="19.38"/>
    <n v="0"/>
    <s v="NEGOCIOS"/>
    <x v="4"/>
  </r>
  <r>
    <n v="91"/>
    <d v="2019-06-19T00:00:00"/>
    <x v="2"/>
    <x v="2"/>
    <x v="1"/>
    <s v="CENTRO DE TARJETAS"/>
    <s v="GASTOS NO DEDUCIBLES"/>
    <s v="TRANSACCIONES DEL DIA 06/19/2019SPYRAL - GESTION ADMINISTRATIVA"/>
    <n v="505.25"/>
    <n v="0"/>
    <s v="NEGOCIOS"/>
    <x v="4"/>
  </r>
  <r>
    <n v="91"/>
    <d v="2019-06-25T00:00:00"/>
    <x v="2"/>
    <x v="2"/>
    <x v="1"/>
    <s v="CENTRO DE TARJETAS"/>
    <s v="GASTOS NO DEDUCIBLES"/>
    <s v="TRANSACCIONES DEL DIA 06/25/2019SPYRAL - GESTION ADMINISTRATIVA"/>
    <n v="1379.52"/>
    <n v="0"/>
    <s v="NEGOCIOS"/>
    <x v="4"/>
  </r>
  <r>
    <n v="91"/>
    <d v="2019-07-03T00:00:00"/>
    <x v="6"/>
    <x v="6"/>
    <x v="1"/>
    <s v="CENTRO DE TARJETAS"/>
    <s v="NC GASTO NO DEDUCIBLES"/>
    <s v="TRANSACCIONES DEL DIA 07/03/2019SPYRAL - GESTION ADMINISTRATIVA"/>
    <n v="249.75"/>
    <n v="0"/>
    <s v="NEGOCIOS"/>
    <x v="4"/>
  </r>
  <r>
    <n v="91"/>
    <d v="2019-07-03T00:00:00"/>
    <x v="6"/>
    <x v="6"/>
    <x v="1"/>
    <s v="CENTRO DE TARJETAS"/>
    <s v="GASTOS NO DEDUCIBLES"/>
    <s v="TRANSACCIONES DEL DIA 07/03/2019SPYRAL - GESTION ADMINISTRATIVA"/>
    <n v="571.85"/>
    <n v="0"/>
    <s v="NEGOCIOS"/>
    <x v="4"/>
  </r>
  <r>
    <n v="91"/>
    <d v="2019-07-05T00:00:00"/>
    <x v="6"/>
    <x v="6"/>
    <x v="1"/>
    <s v="OPERACIONES DE CENTRO DE TARJETAS"/>
    <s v="NC GASTO NO DEDUCIBLES"/>
    <s v="TRANSACCIONES DEL DIA 07/05/2019SPYRAL - GESTION ADMINISTRATIVA"/>
    <n v="2550"/>
    <n v="0"/>
    <s v="NEGOCIOS"/>
    <x v="4"/>
  </r>
  <r>
    <n v="91"/>
    <d v="2019-07-16T00:00:00"/>
    <x v="6"/>
    <x v="6"/>
    <x v="1"/>
    <s v="OPERACIONES DE CENTRO DE TARJETAS"/>
    <s v="GASTOS NO DEDUCIBLES"/>
    <s v="TRANSACCIONES DEL DIA 07/16/2019SPYRAL - GESTION ADMINISTRATIVA"/>
    <n v="1000"/>
    <n v="0"/>
    <s v="NEGOCIOS"/>
    <x v="4"/>
  </r>
  <r>
    <n v="91"/>
    <d v="2019-05-22T00:00:00"/>
    <x v="11"/>
    <x v="11"/>
    <x v="1"/>
    <s v="EMISOR DE TARJETAS"/>
    <s v="GASTOS NO DEDUCIBLES"/>
    <s v="TRANSACCIONES DEL DIA 05/22/2019SPYRAL - GESTION ADMINISTRATIVA"/>
    <n v="600"/>
    <n v="0"/>
    <s v="NEGOCIOS"/>
    <x v="4"/>
  </r>
  <r>
    <n v="91"/>
    <d v="2019-04-17T00:00:00"/>
    <x v="10"/>
    <x v="10"/>
    <x v="1"/>
    <s v="CANALES ALTERNOS"/>
    <s v="GASTOS NO DEDUCIBLES"/>
    <s v="TRANSACCIONES DEL DIA 04/17/2019SPYRAL - GESTION ADMINISTRATIVA"/>
    <n v="2550"/>
    <n v="0"/>
    <s v="NEGOCIOS"/>
    <x v="4"/>
  </r>
  <r>
    <n v="91"/>
    <d v="2019-06-05T00:00:00"/>
    <x v="2"/>
    <x v="2"/>
    <x v="1"/>
    <s v="CANALES ALTERNOS"/>
    <s v="NC GASTO NO DEDUCIBLES"/>
    <s v="TRANSACCIONES DEL DIA 06/05/2019SPYRAL - GESTION ADMINISTRATIVA"/>
    <n v="0"/>
    <n v="2550"/>
    <s v="NEGOCIOS"/>
    <x v="4"/>
  </r>
  <r>
    <n v="91"/>
    <d v="2019-06-18T00:00:00"/>
    <x v="2"/>
    <x v="2"/>
    <x v="1"/>
    <s v="CANALES ALTERNOS"/>
    <s v="GASTOS NO DEDUCIBLES"/>
    <s v="TRANSACCIONES DEL DIA 06/18/2019SPYRAL - GESTION ADMINISTRATIVA"/>
    <n v="111.79"/>
    <n v="0"/>
    <s v="NEGOCIOS"/>
    <x v="4"/>
  </r>
  <r>
    <n v="91"/>
    <d v="2019-07-09T00:00:00"/>
    <x v="6"/>
    <x v="6"/>
    <x v="1"/>
    <s v="CANALES ALTERNOS"/>
    <s v="NC GASTO NO DEDUCIBLES"/>
    <s v="TRANSACCIONES DEL DIA 07/09/2019SPYRAL - GESTION ADMINISTRATIVA"/>
    <n v="119.9"/>
    <n v="0"/>
    <s v="NEGOCIOS"/>
    <x v="4"/>
  </r>
  <r>
    <n v="91"/>
    <d v="2019-07-22T00:00:00"/>
    <x v="6"/>
    <x v="6"/>
    <x v="1"/>
    <s v="CANALES ALTERNOS"/>
    <s v="GASTOS NO DEDUCIBLES"/>
    <s v="TRANSACCIONES DEL DIA 07/22/2019SPYRAL - GESTION ADMINISTRATIVA"/>
    <n v="4047.41"/>
    <n v="0"/>
    <s v="NEGOCIOS"/>
    <x v="4"/>
  </r>
  <r>
    <n v="91"/>
    <d v="2019-07-29T00:00:00"/>
    <x v="6"/>
    <x v="6"/>
    <x v="1"/>
    <s v="CANALES ALTERNOS"/>
    <s v="GASTOS NO DEDUCIBLES"/>
    <s v="TRANSACCIONES DEL DIA 07/29/2019SPYRAL - GESTION ADMINISTRATIVA"/>
    <n v="990"/>
    <n v="0"/>
    <s v="NEGOCIOS"/>
    <x v="4"/>
  </r>
  <r>
    <n v="91"/>
    <d v="2019-07-30T00:00:00"/>
    <x v="6"/>
    <x v="6"/>
    <x v="1"/>
    <s v="CANALES ALTERNOS"/>
    <s v="GASTOS NO DEDUCIBLES"/>
    <s v="TRANSACCIONES DEL DIA 07/30/2019SPYRAL - GESTION ADMINISTRATIVA"/>
    <n v="990"/>
    <n v="0"/>
    <s v="NEGOCIOS"/>
    <x v="4"/>
  </r>
  <r>
    <n v="91"/>
    <d v="2019-07-30T00:00:00"/>
    <x v="6"/>
    <x v="6"/>
    <x v="1"/>
    <s v="CANALES ALTERNOS"/>
    <s v="NC GASTO NO DEDUCIBLES"/>
    <s v="TRANSACCIONES DEL DIA 07/30/2019SPYRAL - GESTION ADMINISTRATIVA"/>
    <n v="0"/>
    <n v="990"/>
    <s v="NEGOCIOS"/>
    <x v="4"/>
  </r>
  <r>
    <n v="91"/>
    <d v="2019-02-09T00:00:00"/>
    <x v="8"/>
    <x v="8"/>
    <x v="1"/>
    <s v="TELEMERCADEO"/>
    <s v="GASTOS NO DEDUCIBLES"/>
    <s v="TRANSACCIONES DEL DIA 02/09/2019SPYRAL - GESTION ADMINISTRATIVA"/>
    <n v="20.100000000000001"/>
    <n v="0"/>
    <s v="NEGOCIOS"/>
    <x v="4"/>
  </r>
  <r>
    <n v="91"/>
    <d v="2019-02-18T00:00:00"/>
    <x v="8"/>
    <x v="8"/>
    <x v="1"/>
    <s v="TELEMERCADEO"/>
    <s v="GASTOS NO DEDUCIBLES"/>
    <s v="TRANSACCIONES DEL DIA 02/18/2019SPYRAL - GESTION ADMINISTRATIVA"/>
    <n v="58.47"/>
    <n v="0"/>
    <s v="NEGOCIOS"/>
    <x v="4"/>
  </r>
  <r>
    <n v="91"/>
    <d v="2019-03-06T00:00:00"/>
    <x v="9"/>
    <x v="9"/>
    <x v="1"/>
    <s v="TELEMERCADEO"/>
    <s v="GASTOS NO DEDUCIBLES"/>
    <s v="TRANSACCIONES DEL DIA 03/06/2019SPYRAL - GESTION ADMINISTRATIVA"/>
    <n v="19.559999999999999"/>
    <n v="0"/>
    <s v="NEGOCIOS"/>
    <x v="4"/>
  </r>
  <r>
    <n v="91"/>
    <d v="2019-03-14T00:00:00"/>
    <x v="9"/>
    <x v="9"/>
    <x v="1"/>
    <s v="TELEMERCADEO"/>
    <s v="GASTOS NO DEDUCIBLES"/>
    <s v="TRANSACCIONES DEL DIA 03/14/2019SPYRAL - GESTION ADMINISTRATIVA"/>
    <n v="69.45"/>
    <n v="0"/>
    <s v="NEGOCIOS"/>
    <x v="4"/>
  </r>
  <r>
    <n v="91"/>
    <d v="2019-04-05T00:00:00"/>
    <x v="10"/>
    <x v="10"/>
    <x v="1"/>
    <s v="TELEMERCADEO"/>
    <s v="NC GASTO NO DEDUCIBLES"/>
    <s v="TRANSACCIONES DEL DIA 04/05/2019SPYRAL - GESTION ADMINISTRATIVA"/>
    <n v="185.06"/>
    <n v="0"/>
    <s v="NEGOCIOS"/>
    <x v="4"/>
  </r>
  <r>
    <n v="91"/>
    <d v="2019-04-10T00:00:00"/>
    <x v="10"/>
    <x v="10"/>
    <x v="1"/>
    <s v="TELEMERCADEO"/>
    <s v="GASTOS NO DEDUCIBLES"/>
    <s v="TRANSACCIONES DEL DIA 04/10/2019SPYRAL - GESTION ADMINISTRATIVA"/>
    <n v="68.41"/>
    <n v="0"/>
    <s v="NEGOCIOS"/>
    <x v="4"/>
  </r>
  <r>
    <n v="91"/>
    <d v="2019-04-15T00:00:00"/>
    <x v="10"/>
    <x v="10"/>
    <x v="1"/>
    <s v="TELEMERCADEO"/>
    <s v="GASTOS NO DEDUCIBLES"/>
    <s v="TRANSACCIONES DEL DIA 04/15/2019SPYRAL - GESTION ADMINISTRATIVA"/>
    <n v="20.25"/>
    <n v="0"/>
    <s v="NEGOCIOS"/>
    <x v="4"/>
  </r>
  <r>
    <n v="91"/>
    <d v="2019-04-30T00:00:00"/>
    <x v="10"/>
    <x v="10"/>
    <x v="1"/>
    <s v="TELEMERCADEO"/>
    <s v="NC GASTO NO DEDUCIBLES"/>
    <s v="TRANSACCIONES DEL DIA 04/30/2019SPYRAL - GESTION ADMINISTRATIVA"/>
    <n v="764.79"/>
    <n v="0"/>
    <s v="NEGOCIOS"/>
    <x v="4"/>
  </r>
  <r>
    <n v="91"/>
    <d v="2019-05-10T00:00:00"/>
    <x v="11"/>
    <x v="11"/>
    <x v="1"/>
    <s v="TELEMERCADEO"/>
    <s v="NC GASTO NO DEDUCIBLES"/>
    <s v="TRANSACCIONES DEL DIA 05/10/2019SPYRAL - GESTION ADMINISTRATIVA"/>
    <n v="5.08"/>
    <n v="0"/>
    <s v="NEGOCIOS"/>
    <x v="4"/>
  </r>
  <r>
    <n v="91"/>
    <d v="2019-06-03T00:00:00"/>
    <x v="2"/>
    <x v="2"/>
    <x v="1"/>
    <s v="TELEMERCADEO"/>
    <s v="NC GASTO NO DEDUCIBLES"/>
    <s v="TRANSACCIONES DEL DIA 06/03/2019SPYRAL - GESTION ADMINISTRATIVA"/>
    <n v="59.68"/>
    <n v="0"/>
    <s v="NEGOCIOS"/>
    <x v="4"/>
  </r>
  <r>
    <n v="91"/>
    <d v="2019-06-12T00:00:00"/>
    <x v="2"/>
    <x v="2"/>
    <x v="1"/>
    <s v="TELEMERCADEO"/>
    <s v="GASTOS NO DEDUCIBLES"/>
    <s v="TRANSACCIONES DEL DIA 06/12/2019SPYRAL - GESTION ADMINISTRATIVA"/>
    <n v="25.95"/>
    <n v="0"/>
    <s v="NEGOCIOS"/>
    <x v="4"/>
  </r>
  <r>
    <n v="91"/>
    <d v="2019-06-18T00:00:00"/>
    <x v="2"/>
    <x v="2"/>
    <x v="1"/>
    <s v="TELEMERCADEO"/>
    <s v="GASTOS NO DEDUCIBLES"/>
    <s v="TRANSACCIONES DEL DIA 06/18/2019SPYRAL - GESTION ADMINISTRATIVA"/>
    <n v="37.68"/>
    <n v="0"/>
    <s v="NEGOCIOS"/>
    <x v="4"/>
  </r>
  <r>
    <n v="91"/>
    <d v="2019-06-22T00:00:00"/>
    <x v="2"/>
    <x v="2"/>
    <x v="1"/>
    <s v="TELEMERCADEO"/>
    <s v="GASTOS NO DEDUCIBLES"/>
    <s v="TRANSACCIONES DEL DIA 06/22/2019SPYRAL - GESTION ADMINISTRATIVA"/>
    <n v="26.75"/>
    <n v="0"/>
    <s v="NEGOCIOS"/>
    <x v="4"/>
  </r>
  <r>
    <n v="91"/>
    <d v="2019-06-25T00:00:00"/>
    <x v="2"/>
    <x v="2"/>
    <x v="1"/>
    <s v="TELEMERCADEO"/>
    <s v="NC GASTO NO DEDUCIBLES"/>
    <s v="TRANSACCIONES DEL DIA 06/25/2019SPYRAL - GESTION ADMINISTRATIVA"/>
    <n v="129.75"/>
    <n v="0"/>
    <s v="NEGOCIOS"/>
    <x v="4"/>
  </r>
  <r>
    <n v="91"/>
    <d v="2019-07-03T00:00:00"/>
    <x v="6"/>
    <x v="6"/>
    <x v="1"/>
    <s v="TELEMERCADEO"/>
    <s v="NC GASTO NO DEDUCIBLES"/>
    <s v="TRANSACCIONES DEL DIA 07/03/2019SPYRAL - GESTION ADMINISTRATIVA"/>
    <n v="195.78"/>
    <n v="0"/>
    <s v="NEGOCIOS"/>
    <x v="4"/>
  </r>
  <r>
    <n v="91"/>
    <d v="2019-07-04T00:00:00"/>
    <x v="6"/>
    <x v="6"/>
    <x v="1"/>
    <s v="TELEMERCADEO"/>
    <s v="GASTOS NO DEDUCIBLES"/>
    <s v="TRANSACCIONES DEL DIA 07/04/2019SPYRAL - GESTION ADMINISTRATIVA"/>
    <n v="63.2"/>
    <n v="0"/>
    <s v="NEGOCIOS"/>
    <x v="4"/>
  </r>
  <r>
    <n v="91"/>
    <d v="2019-01-08T00:00:00"/>
    <x v="7"/>
    <x v="7"/>
    <x v="1"/>
    <s v="ATM"/>
    <s v="GASTOS NO DEDUCIBLES"/>
    <s v="TRANSACCIONES DEL DIA 01/08/2019SPYRAL - GESTION ADMINISTRATIVA"/>
    <n v="25.95"/>
    <n v="0"/>
    <s v="NEGOCIOS"/>
    <x v="4"/>
  </r>
  <r>
    <n v="91"/>
    <d v="2019-01-30T00:00:00"/>
    <x v="7"/>
    <x v="7"/>
    <x v="1"/>
    <s v="ATM"/>
    <s v="GASTOS NO DEDUCIBLES"/>
    <s v="TRANSACCIONES DEL DIA 01/30/2019SPYRAL - GESTION ADMINISTRATIVA"/>
    <n v="25.95"/>
    <n v="0"/>
    <s v="NEGOCIOS"/>
    <x v="4"/>
  </r>
  <r>
    <n v="91"/>
    <d v="2019-03-28T00:00:00"/>
    <x v="9"/>
    <x v="9"/>
    <x v="1"/>
    <s v="ATM"/>
    <s v="GASTOS NO DEDUCIBLES"/>
    <s v="TRANSACCIONES DEL DIA 03/28/2019SPYRAL - GESTION ADMINISTRATIVA"/>
    <n v="96.45"/>
    <n v="0"/>
    <s v="NEGOCIOS"/>
    <x v="4"/>
  </r>
  <r>
    <n v="91"/>
    <d v="2019-04-06T00:00:00"/>
    <x v="10"/>
    <x v="10"/>
    <x v="1"/>
    <s v="ATM"/>
    <s v="GASTOS NO DEDUCIBLES"/>
    <s v="TRANSACCIONES DEL DIA 04/06/2019SPYRAL - GESTION ADMINISTRATIVA"/>
    <n v="136.80000000000001"/>
    <n v="0"/>
    <s v="NEGOCIOS"/>
    <x v="4"/>
  </r>
  <r>
    <n v="91"/>
    <d v="2019-04-09T00:00:00"/>
    <x v="10"/>
    <x v="10"/>
    <x v="1"/>
    <s v="ATM"/>
    <s v="GASTOS NO DEDUCIBLES"/>
    <s v="TRANSACCIONES DEL DIA 04/09/2019SPYRAL - GESTION ADMINISTRATIVA"/>
    <n v="106.93"/>
    <n v="0"/>
    <s v="NEGOCIOS"/>
    <x v="4"/>
  </r>
  <r>
    <n v="91"/>
    <d v="2019-04-24T00:00:00"/>
    <x v="10"/>
    <x v="10"/>
    <x v="1"/>
    <s v="ATM"/>
    <s v="GASTOS NO DEDUCIBLES"/>
    <s v="TRANSACCIONES DEL DIA 04/24/2019SPYRAL - GESTION ADMINISTRATIVA"/>
    <n v="91.91"/>
    <n v="0"/>
    <s v="NEGOCIOS"/>
    <x v="4"/>
  </r>
  <r>
    <n v="91"/>
    <d v="2019-05-04T00:00:00"/>
    <x v="11"/>
    <x v="11"/>
    <x v="1"/>
    <s v="ATM"/>
    <s v="GASTOS NO DEDUCIBLES"/>
    <s v="TRANSACCIONES DEL DIA 05/04/2019SPYRAL - GESTION ADMINISTRATIVA"/>
    <n v="25.95"/>
    <n v="0"/>
    <s v="NEGOCIOS"/>
    <x v="4"/>
  </r>
  <r>
    <n v="91"/>
    <d v="2019-05-22T00:00:00"/>
    <x v="11"/>
    <x v="11"/>
    <x v="1"/>
    <s v="ATM"/>
    <s v="GASTOS NO DEDUCIBLES"/>
    <s v="TRANSACCIONES DEL DIA 05/22/2019SPYRAL - GESTION ADMINISTRATIVA"/>
    <n v="33"/>
    <n v="0"/>
    <s v="NEGOCIOS"/>
    <x v="4"/>
  </r>
  <r>
    <n v="91"/>
    <d v="2019-07-25T00:00:00"/>
    <x v="6"/>
    <x v="6"/>
    <x v="1"/>
    <s v="ATM"/>
    <s v="GASTOS NO DEDUCIBLES"/>
    <s v="TRANSACCIONES DEL DIA 07/25/2019SPYRAL - GESTION ADMINISTRATIVA"/>
    <n v="25.95"/>
    <n v="0"/>
    <s v="NEGOCIOS"/>
    <x v="4"/>
  </r>
  <r>
    <n v="91"/>
    <d v="2019-02-26T00:00:00"/>
    <x v="8"/>
    <x v="8"/>
    <x v="1"/>
    <s v="ATENCION A CLIENTES"/>
    <s v="GASTOS NO DEDUCIBLES"/>
    <s v="TRANSACCIONES DEL DIA 02/26/2019SPYRAL - GESTION ADMINISTRATIVA"/>
    <n v="28"/>
    <n v="0"/>
    <s v="NEGOCIOS"/>
    <x v="4"/>
  </r>
  <r>
    <n v="91"/>
    <d v="2019-03-12T00:00:00"/>
    <x v="9"/>
    <x v="9"/>
    <x v="1"/>
    <s v="ATENCION A CLIENTES"/>
    <s v="GASTOS NO DEDUCIBLES"/>
    <s v="TRANSACCIONES DEL DIA 03/12/2019SPYRAL - GESTION ADMINISTRATIVA"/>
    <n v="41.97"/>
    <n v="0"/>
    <s v="NEGOCIOS"/>
    <x v="4"/>
  </r>
  <r>
    <n v="91"/>
    <d v="2019-03-27T00:00:00"/>
    <x v="9"/>
    <x v="9"/>
    <x v="1"/>
    <s v="ATENCION A CLIENTES"/>
    <s v="GASTOS NO DEDUCIBLES"/>
    <s v="TRANSACCIONES DEL DIA 03/27/2019SPYRAL - GESTION ADMINISTRATIVA"/>
    <n v="126.3"/>
    <n v="0"/>
    <s v="NEGOCIOS"/>
    <x v="4"/>
  </r>
  <r>
    <n v="91"/>
    <d v="2019-03-28T00:00:00"/>
    <x v="9"/>
    <x v="9"/>
    <x v="1"/>
    <s v="ATENCION A CLIENTES"/>
    <s v="GASTOS NO DEDUCIBLES"/>
    <s v="TRANSACCIONES DEL DIA 03/28/2019SPYRAL - GESTION ADMINISTRATIVA"/>
    <n v="28.75"/>
    <n v="0"/>
    <s v="NEGOCIOS"/>
    <x v="4"/>
  </r>
  <r>
    <n v="91"/>
    <d v="2019-04-01T00:00:00"/>
    <x v="10"/>
    <x v="10"/>
    <x v="1"/>
    <s v="ATENCION A CLIENTES"/>
    <s v="GASTOS NO DEDUCIBLES"/>
    <s v="TRANSACCIONES DEL DIA 04/01/2019SPYRAL - GESTION ADMINISTRATIVA"/>
    <n v="57.94"/>
    <n v="0"/>
    <s v="NEGOCIOS"/>
    <x v="4"/>
  </r>
  <r>
    <n v="91"/>
    <d v="2019-04-06T00:00:00"/>
    <x v="10"/>
    <x v="10"/>
    <x v="1"/>
    <s v="ATENCION A CLIENTES"/>
    <s v="GASTOS NO DEDUCIBLES"/>
    <s v="TRANSACCIONES DEL DIA 04/06/2019SPYRAL - GESTION ADMINISTRATIVA"/>
    <n v="41.95"/>
    <n v="0"/>
    <s v="NEGOCIOS"/>
    <x v="4"/>
  </r>
  <r>
    <n v="91"/>
    <d v="2019-04-11T00:00:00"/>
    <x v="10"/>
    <x v="10"/>
    <x v="1"/>
    <s v="ATENCION A CLIENTES"/>
    <s v="NC GASTO NO DEDUCIBLES"/>
    <s v="TRANSACCIONES DEL DIA 04/11/2019SPYRAL - GESTION ADMINISTRATIVA"/>
    <n v="400.7"/>
    <n v="0"/>
    <s v="NEGOCIOS"/>
    <x v="4"/>
  </r>
  <r>
    <n v="91"/>
    <d v="2019-04-22T00:00:00"/>
    <x v="10"/>
    <x v="10"/>
    <x v="1"/>
    <s v="ATENCION A CLIENTES"/>
    <s v="GASTOS NO DEDUCIBLES"/>
    <s v="TRANSACCIONES DEL DIA 04/22/2019SPYRAL - GESTION ADMINISTRATIVA"/>
    <n v="40.74"/>
    <n v="0"/>
    <s v="NEGOCIOS"/>
    <x v="4"/>
  </r>
  <r>
    <n v="91"/>
    <d v="2019-05-02T00:00:00"/>
    <x v="11"/>
    <x v="11"/>
    <x v="1"/>
    <s v="ATENCION A CLIENTES"/>
    <s v="GASTOS NO DEDUCIBLES"/>
    <s v="TRANSACCIONES DEL DIA 05/02/2019SPYRAL - GESTION ADMINISTRATIVA"/>
    <n v="46.13"/>
    <n v="0"/>
    <s v="NEGOCIOS"/>
    <x v="4"/>
  </r>
  <r>
    <n v="91"/>
    <d v="2019-06-06T00:00:00"/>
    <x v="2"/>
    <x v="2"/>
    <x v="1"/>
    <s v="ATENCION A CLIENTES"/>
    <s v="GASTOS NO DEDUCIBLES"/>
    <s v="TRANSACCIONES DEL DIA 06/06/2019SPYRAL - GESTION ADMINISTRATIVA"/>
    <n v="181.06"/>
    <n v="0"/>
    <s v="NEGOCIOS"/>
    <x v="4"/>
  </r>
  <r>
    <n v="91"/>
    <d v="2019-06-25T00:00:00"/>
    <x v="2"/>
    <x v="2"/>
    <x v="1"/>
    <s v="ATENCION A CLIENTES"/>
    <s v="NC GASTO NO DEDUCIBLES"/>
    <s v="TRANSACCIONES DEL DIA 06/25/2019SPYRAL - GESTION ADMINISTRATIVA"/>
    <n v="44.94"/>
    <n v="0"/>
    <s v="NEGOCIOS"/>
    <x v="4"/>
  </r>
  <r>
    <n v="91"/>
    <d v="2019-06-27T00:00:00"/>
    <x v="2"/>
    <x v="2"/>
    <x v="1"/>
    <s v="ATENCION A CLIENTES"/>
    <s v="GASTOS NO DEDUCIBLES"/>
    <s v="TRANSACCIONES DEL DIA 06/27/2019SPYRAL - GESTION ADMINISTRATIVA"/>
    <n v="22.5"/>
    <n v="0"/>
    <s v="NEGOCIOS"/>
    <x v="4"/>
  </r>
  <r>
    <n v="91"/>
    <d v="2019-07-17T00:00:00"/>
    <x v="6"/>
    <x v="6"/>
    <x v="1"/>
    <s v="ATENCION A CLIENTES"/>
    <s v="GASTOS NO DEDUCIBLES"/>
    <s v="TRANSACCIONES DEL DIA 07/17/2019SPYRAL - GESTION ADMINISTRATIVA"/>
    <n v="71.94"/>
    <n v="0"/>
    <s v="NEGOCIOS"/>
    <x v="4"/>
  </r>
  <r>
    <n v="91"/>
    <d v="2019-07-26T00:00:00"/>
    <x v="6"/>
    <x v="6"/>
    <x v="1"/>
    <s v="ATENCION A CLIENTES"/>
    <s v="GASTOS NO DEDUCIBLES"/>
    <s v="TRANSACCIONES DEL DIA 07/26/2019SPYRAL - GESTION ADMINISTRATIVA"/>
    <n v="44.84"/>
    <n v="0"/>
    <s v="NEGOCIOS"/>
    <x v="4"/>
  </r>
  <r>
    <n v="91"/>
    <d v="2019-02-26T00:00:00"/>
    <x v="8"/>
    <x v="8"/>
    <x v="1"/>
    <s v="GESTION Y CONTROL CANALES ALTERNOS"/>
    <s v="NC GASTO NO DEDUCIBLES"/>
    <s v="TRANSACCIONES DEL DIA 02/26/2019SPYRAL - GESTION ADMINISTRATIVA"/>
    <n v="69.900000000000006"/>
    <n v="0"/>
    <s v="NEGOCIOS"/>
    <x v="4"/>
  </r>
  <r>
    <n v="91"/>
    <d v="2019-04-03T00:00:00"/>
    <x v="10"/>
    <x v="10"/>
    <x v="1"/>
    <s v="GESTION Y CONTROL CANALES ALTERNOS"/>
    <s v="NC GASTO NO DEDUCIBLES"/>
    <s v="TRANSACCIONES DEL DIA 04/03/2019SPYRAL - GESTION ADMINISTRATIVA"/>
    <n v="74.849999999999994"/>
    <n v="0"/>
    <s v="NEGOCIOS"/>
    <x v="4"/>
  </r>
  <r>
    <n v="91"/>
    <d v="2019-04-23T00:00:00"/>
    <x v="10"/>
    <x v="10"/>
    <x v="1"/>
    <s v="GESTION Y CONTROL CANALES ALTERNOS"/>
    <s v="NC GASTO NO DEDUCIBLES"/>
    <s v="TRANSACCIONES DEL DIA 04/23/2019SPYRAL - GESTION ADMINISTRATIVA"/>
    <n v="70.42"/>
    <n v="0"/>
    <s v="NEGOCIOS"/>
    <x v="4"/>
  </r>
  <r>
    <n v="91"/>
    <d v="2019-06-03T00:00:00"/>
    <x v="2"/>
    <x v="2"/>
    <x v="1"/>
    <s v="GESTION Y CONTROL CANALES ALTERNOS"/>
    <s v="NC GASTO NO DEDUCIBLES"/>
    <s v="TRANSACCIONES DEL DIA 06/03/2019SPYRAL - GESTION ADMINISTRATIVA"/>
    <n v="96.25"/>
    <n v="0"/>
    <s v="NEGOCIOS"/>
    <x v="4"/>
  </r>
  <r>
    <n v="91"/>
    <d v="2019-02-01T00:00:00"/>
    <x v="8"/>
    <x v="8"/>
    <x v="1"/>
    <s v="DESARROLLO DE PRODUCTOS"/>
    <s v="GASTOS NO DEDUCIBLES"/>
    <s v="TRANSACCIONES DEL DIA 02/01/2019SPYRAL - GESTION ADMINISTRATIVA"/>
    <n v="66.900000000000006"/>
    <n v="0"/>
    <s v="NEGOCIOS"/>
    <x v="4"/>
  </r>
  <r>
    <n v="91"/>
    <d v="2019-02-02T00:00:00"/>
    <x v="8"/>
    <x v="8"/>
    <x v="1"/>
    <s v="DESARROLLO DE PRODUCTOS"/>
    <s v="GASTOS NO DEDUCIBLES"/>
    <s v="TRANSACCIONES DEL DIA 02/02/2019SPYRAL - GESTION ADMINISTRATIVA"/>
    <n v="25"/>
    <n v="0"/>
    <s v="NEGOCIOS"/>
    <x v="4"/>
  </r>
  <r>
    <n v="91"/>
    <d v="2019-02-20T00:00:00"/>
    <x v="8"/>
    <x v="8"/>
    <x v="1"/>
    <s v="DESARROLLO DE PRODUCTOS"/>
    <s v="GASTOS NO DEDUCIBLES"/>
    <s v="TRANSACCIONES DEL DIA 02/20/2019SPYRAL - GESTION ADMINISTRATIVA"/>
    <n v="25"/>
    <n v="0"/>
    <s v="NEGOCIOS"/>
    <x v="4"/>
  </r>
  <r>
    <n v="91"/>
    <d v="2019-02-27T00:00:00"/>
    <x v="8"/>
    <x v="8"/>
    <x v="1"/>
    <s v="DESARROLLO DE PRODUCTOS"/>
    <s v="GASTOS NO DEDUCIBLES"/>
    <s v="TRANSACCIONES DEL DIA 02/27/2019SPYRAL - GESTION ADMINISTRATIVA"/>
    <n v="72"/>
    <n v="0"/>
    <s v="NEGOCIOS"/>
    <x v="4"/>
  </r>
  <r>
    <n v="91"/>
    <d v="2019-03-25T00:00:00"/>
    <x v="9"/>
    <x v="9"/>
    <x v="1"/>
    <s v="DESARROLLO DE PRODUCTOS"/>
    <s v="GASTOS NO DEDUCIBLES"/>
    <s v="TRANSACCIONES DEL DIA 03/25/2019SPYRAL - GESTION ADMINISTRATIVA"/>
    <n v="30.75"/>
    <n v="0"/>
    <s v="NEGOCIOS"/>
    <x v="4"/>
  </r>
  <r>
    <n v="91"/>
    <d v="2019-04-02T00:00:00"/>
    <x v="10"/>
    <x v="10"/>
    <x v="1"/>
    <s v="DESARROLLO DE PRODUCTOS"/>
    <s v="GASTOS NO DEDUCIBLES"/>
    <s v="TRANSACCIONES DEL DIA 04/02/2019SPYRAL - GESTION ADMINISTRATIVA"/>
    <n v="35"/>
    <n v="0"/>
    <s v="NEGOCIOS"/>
    <x v="4"/>
  </r>
  <r>
    <n v="91"/>
    <d v="2019-04-18T00:00:00"/>
    <x v="10"/>
    <x v="10"/>
    <x v="1"/>
    <s v="DESARROLLO DE PRODUCTOS"/>
    <s v="GASTOS NO DEDUCIBLES"/>
    <s v="TRANSACCIONES DEL DIA 04/18/2019SPYRAL - GESTION ADMINISTRATIVA"/>
    <n v="68"/>
    <n v="0"/>
    <s v="NEGOCIOS"/>
    <x v="4"/>
  </r>
  <r>
    <n v="91"/>
    <d v="2019-05-02T00:00:00"/>
    <x v="11"/>
    <x v="11"/>
    <x v="1"/>
    <s v="DESARROLLO DE PRODUCTOS"/>
    <s v="GASTOS NO DEDUCIBLES"/>
    <s v="TRANSACCIONES DEL DIA 05/02/2019SPYRAL - GESTION ADMINISTRATIVA"/>
    <n v="30"/>
    <n v="0"/>
    <s v="NEGOCIOS"/>
    <x v="4"/>
  </r>
  <r>
    <n v="91"/>
    <d v="2019-05-16T00:00:00"/>
    <x v="11"/>
    <x v="11"/>
    <x v="1"/>
    <s v="DESARROLLO DE PRODUCTOS"/>
    <s v="GASTOS NO DEDUCIBLES"/>
    <s v="TRANSACCIONES DEL DIA 05/16/2019SPYRAL - GESTION ADMINISTRATIVA"/>
    <n v="40"/>
    <n v="0"/>
    <s v="NEGOCIOS"/>
    <x v="4"/>
  </r>
  <r>
    <n v="91"/>
    <d v="2019-06-04T00:00:00"/>
    <x v="2"/>
    <x v="2"/>
    <x v="1"/>
    <s v="DESARROLLO DE PRODUCTOS"/>
    <s v="GASTOS NO DEDUCIBLES"/>
    <s v="TRANSACCIONES DEL DIA 06/04/2019SPYRAL - GESTION ADMINISTRATIVA"/>
    <n v="156.19999999999999"/>
    <n v="0"/>
    <s v="NEGOCIOS"/>
    <x v="4"/>
  </r>
  <r>
    <n v="91"/>
    <d v="2019-06-10T00:00:00"/>
    <x v="2"/>
    <x v="2"/>
    <x v="1"/>
    <s v="DESARROLLO DE PRODUCTOS"/>
    <s v="NC GASTO NO DEDUCIBLES"/>
    <s v="TRANSACCIONES DEL DIA 06/10/2019SPYRAL - GESTION ADMINISTRATIVA"/>
    <n v="40"/>
    <n v="0"/>
    <s v="NEGOCIOS"/>
    <x v="4"/>
  </r>
  <r>
    <n v="91"/>
    <d v="2019-06-12T00:00:00"/>
    <x v="2"/>
    <x v="2"/>
    <x v="1"/>
    <s v="DESARROLLO DE PRODUCTOS"/>
    <s v="GASTOS NO DEDUCIBLES"/>
    <s v="TRANSACCIONES DEL DIA 06/12/2019SPYRAL - GESTION ADMINISTRATIVA"/>
    <n v="101.25"/>
    <n v="0"/>
    <s v="NEGOCIOS"/>
    <x v="4"/>
  </r>
  <r>
    <n v="91"/>
    <d v="2019-06-20T00:00:00"/>
    <x v="2"/>
    <x v="2"/>
    <x v="1"/>
    <s v="DESARROLLO DE PRODUCTOS"/>
    <s v="GASTOS NO DEDUCIBLES"/>
    <s v="TRANSACCIONES DEL DIA 06/20/2019SPYRAL - GESTION ADMINISTRATIVA"/>
    <n v="28"/>
    <n v="0"/>
    <s v="NEGOCIOS"/>
    <x v="4"/>
  </r>
  <r>
    <n v="91"/>
    <d v="2019-07-03T00:00:00"/>
    <x v="6"/>
    <x v="6"/>
    <x v="1"/>
    <s v="DESARROLLO DE PRODUCTOS"/>
    <s v="GASTOS NO DEDUCIBLES"/>
    <s v="TRANSACCIONES DEL DIA 07/03/2019SPYRAL - GESTION ADMINISTRATIVA"/>
    <n v="35"/>
    <n v="0"/>
    <s v="NEGOCIOS"/>
    <x v="4"/>
  </r>
  <r>
    <n v="91"/>
    <d v="2019-07-18T00:00:00"/>
    <x v="6"/>
    <x v="6"/>
    <x v="1"/>
    <s v="DESARROLLO DE PRODUCTOS"/>
    <s v="GASTOS NO DEDUCIBLES"/>
    <s v="TRANSACCIONES DEL DIA 07/18/2019SPYRAL - GESTION ADMINISTRATIVA"/>
    <n v="70.900000000000006"/>
    <n v="0"/>
    <s v="NEGOCIOS"/>
    <x v="4"/>
  </r>
  <r>
    <n v="91"/>
    <d v="2019-07-19T00:00:00"/>
    <x v="6"/>
    <x v="6"/>
    <x v="1"/>
    <s v="DESARROLLO DE PRODUCTOS"/>
    <s v="GASTOS NO DEDUCIBLES"/>
    <s v="TRANSACCIONES DEL DIA 07/19/2019SPYRAL - GESTION ADMINISTRATIVA"/>
    <n v="63.46"/>
    <n v="0"/>
    <s v="NEGOCIOS"/>
    <x v="4"/>
  </r>
  <r>
    <n v="91"/>
    <d v="2019-04-03T00:00:00"/>
    <x v="10"/>
    <x v="10"/>
    <x v="1"/>
    <s v="VENTAS CONSUMO"/>
    <s v="NC GASTO NO DEDUCIBLES"/>
    <s v="TRANSACCIONES DEL DIA 04/03/2019SPYRAL - GESTION ADMINISTRATIVA"/>
    <n v="225.98"/>
    <n v="0"/>
    <s v="NEGOCIOS"/>
    <x v="4"/>
  </r>
  <r>
    <n v="91"/>
    <d v="2019-04-15T00:00:00"/>
    <x v="10"/>
    <x v="10"/>
    <x v="1"/>
    <s v="VENTAS CONSUMO"/>
    <s v="GASTOS NO DEDUCIBLES"/>
    <s v="TRANSACCIONES DEL DIA 04/15/2019SPYRAL - GESTION ADMINISTRATIVA"/>
    <n v="59.38"/>
    <n v="0"/>
    <s v="NEGOCIOS"/>
    <x v="4"/>
  </r>
  <r>
    <n v="91"/>
    <d v="2019-06-17T00:00:00"/>
    <x v="2"/>
    <x v="2"/>
    <x v="1"/>
    <s v="VENTAS CONSUMO"/>
    <s v="NC GASTO NO DEDUCIBLES"/>
    <s v="TRANSACCIONES DEL DIA 06/17/2019SPYRAL - GESTION ADMINISTRATIVA"/>
    <n v="157.21"/>
    <n v="0"/>
    <s v="NEGOCIOS"/>
    <x v="4"/>
  </r>
  <r>
    <n v="91"/>
    <d v="2019-07-05T00:00:00"/>
    <x v="6"/>
    <x v="6"/>
    <x v="1"/>
    <s v="VENTAS CONSUMO"/>
    <s v="NC GASTO NO DEDUCIBLES"/>
    <s v="TRANSACCIONES DEL DIA 07/05/2019SPYRAL - GESTION ADMINISTRATIVA"/>
    <n v="256.23"/>
    <n v="0"/>
    <s v="NEGOCIOS"/>
    <x v="4"/>
  </r>
  <r>
    <n v="91"/>
    <d v="2019-01-04T00:00:00"/>
    <x v="7"/>
    <x v="7"/>
    <x v="1"/>
    <s v="FUERZAS DE VENTAS PANAMA"/>
    <s v="GASTOS NO DEDUCIBLES"/>
    <s v="TRANSACCIONES DEL DIA 01/04/2019SPYRAL - GESTION ADMINISTRATIVA"/>
    <n v="8.8000000000000007"/>
    <n v="0"/>
    <s v="NEGOCIOS"/>
    <x v="4"/>
  </r>
  <r>
    <n v="91"/>
    <d v="2019-01-29T00:00:00"/>
    <x v="7"/>
    <x v="7"/>
    <x v="1"/>
    <s v="FUERZAS DE VENTAS PANAMA"/>
    <s v="NC GASTO NO DEDUCIBLES"/>
    <s v="TRANSACCIONES DEL DIA 01/29/2019SPYRAL - GESTION ADMINISTRATIVA"/>
    <n v="182.15"/>
    <n v="0"/>
    <s v="NEGOCIOS"/>
    <x v="4"/>
  </r>
  <r>
    <n v="91"/>
    <d v="2019-01-31T00:00:00"/>
    <x v="7"/>
    <x v="7"/>
    <x v="1"/>
    <s v="FUERZAS DE VENTAS PANAMA"/>
    <s v="GASTOS NO DEDUCIBLES"/>
    <s v="TRANSACCIONES DEL DIA 01/31/2019SPYRAL - GESTION ADMINISTRATIVA"/>
    <n v="47.99"/>
    <n v="0"/>
    <s v="NEGOCIOS"/>
    <x v="4"/>
  </r>
  <r>
    <n v="91"/>
    <d v="2019-02-01T00:00:00"/>
    <x v="8"/>
    <x v="8"/>
    <x v="1"/>
    <s v="FUERZAS DE VENTAS PANAMA"/>
    <s v="GASTOS NO DEDUCIBLES"/>
    <s v="TRANSACCIONES DEL DIA 02/01/2019SPYRAL - GESTION ADMINISTRATIVA"/>
    <n v="113.89"/>
    <n v="0"/>
    <s v="NEGOCIOS"/>
    <x v="4"/>
  </r>
  <r>
    <n v="91"/>
    <d v="2019-02-19T00:00:00"/>
    <x v="8"/>
    <x v="8"/>
    <x v="1"/>
    <s v="FUERZAS DE VENTAS PANAMA"/>
    <s v="NC GASTO NO DEDUCIBLES"/>
    <s v="TRANSACCIONES DEL DIA 02/19/2019SPYRAL - GESTION ADMINISTRATIVA"/>
    <n v="47.52"/>
    <n v="0"/>
    <s v="NEGOCIOS"/>
    <x v="4"/>
  </r>
  <r>
    <n v="91"/>
    <d v="2019-03-06T00:00:00"/>
    <x v="9"/>
    <x v="9"/>
    <x v="1"/>
    <s v="FUERZAS DE VENTAS PANAMA"/>
    <s v="GASTOS NO DEDUCIBLES"/>
    <s v="TRANSACCIONES DEL DIA 03/06/2019SPYRAL - GESTION ADMINISTRATIVA"/>
    <n v="88"/>
    <n v="0"/>
    <s v="NEGOCIOS"/>
    <x v="4"/>
  </r>
  <r>
    <n v="91"/>
    <d v="2019-03-09T00:00:00"/>
    <x v="9"/>
    <x v="9"/>
    <x v="1"/>
    <s v="FUERZAS DE VENTAS PANAMA"/>
    <s v="NC GASTO NO DEDUCIBLES"/>
    <s v="TRANSACCIONES DEL DIA 03/09/2019SPYRAL - GESTION ADMINISTRATIVA"/>
    <n v="167.84"/>
    <n v="0"/>
    <s v="NEGOCIOS"/>
    <x v="4"/>
  </r>
  <r>
    <n v="91"/>
    <d v="2019-03-12T00:00:00"/>
    <x v="9"/>
    <x v="9"/>
    <x v="1"/>
    <s v="FUERZAS DE VENTAS PANAMA"/>
    <s v="GASTOS NO DEDUCIBLES"/>
    <s v="TRANSACCIONES DEL DIA 03/12/2019SPYRAL - GESTION ADMINISTRATIVA"/>
    <n v="12.95"/>
    <n v="0"/>
    <s v="NEGOCIOS"/>
    <x v="4"/>
  </r>
  <r>
    <n v="91"/>
    <d v="2019-03-27T00:00:00"/>
    <x v="9"/>
    <x v="9"/>
    <x v="1"/>
    <s v="FUERZAS DE VENTAS PANAMA"/>
    <s v="NC GASTO NO DEDUCIBLES"/>
    <s v="TRANSACCIONES DEL DIA 03/27/2019SPYRAL - GESTION ADMINISTRATIVA"/>
    <n v="294.31"/>
    <n v="0"/>
    <s v="NEGOCIOS"/>
    <x v="4"/>
  </r>
  <r>
    <n v="91"/>
    <d v="2019-04-03T00:00:00"/>
    <x v="10"/>
    <x v="10"/>
    <x v="1"/>
    <s v="FUERZAS DE VENTAS PANAMA"/>
    <s v="NC GASTO NO DEDUCIBLES"/>
    <s v="TRANSACCIONES DEL DIA 04/03/2019SPYRAL - GESTION ADMINISTRATIVA"/>
    <n v="36.85"/>
    <n v="0"/>
    <s v="NEGOCIOS"/>
    <x v="4"/>
  </r>
  <r>
    <n v="91"/>
    <d v="2019-04-05T00:00:00"/>
    <x v="10"/>
    <x v="10"/>
    <x v="1"/>
    <s v="FUERZAS DE VENTAS PANAMA"/>
    <s v="GASTOS NO DEDUCIBLES"/>
    <s v="TRANSACCIONES DEL DIA 04/05/2019SPYRAL - GESTION ADMINISTRATIVA"/>
    <n v="112.92"/>
    <n v="0"/>
    <s v="NEGOCIOS"/>
    <x v="4"/>
  </r>
  <r>
    <n v="91"/>
    <d v="2019-05-10T00:00:00"/>
    <x v="11"/>
    <x v="11"/>
    <x v="1"/>
    <s v="FUERZAS DE VENTAS PANAMA"/>
    <s v="GASTOS NO DEDUCIBLES"/>
    <s v="TRANSACCIONES DEL DIA 05/10/2019SPYRAL - GESTION ADMINISTRATIVA"/>
    <n v="81.73"/>
    <n v="0"/>
    <s v="NEGOCIOS"/>
    <x v="4"/>
  </r>
  <r>
    <n v="91"/>
    <d v="2019-06-01T00:00:00"/>
    <x v="2"/>
    <x v="2"/>
    <x v="1"/>
    <s v="FUERZAS DE VENTAS PANAMA"/>
    <s v="GASTOS NO DEDUCIBLES"/>
    <s v="TRANSACCIONES DEL DIA 06/01/2019SPYRAL - GESTION ADMINISTRATIVA"/>
    <n v="19.95"/>
    <n v="0"/>
    <s v="NEGOCIOS"/>
    <x v="4"/>
  </r>
  <r>
    <n v="91"/>
    <d v="2019-06-03T00:00:00"/>
    <x v="2"/>
    <x v="2"/>
    <x v="1"/>
    <s v="FUERZAS DE VENTAS PANAMA"/>
    <s v="NC GASTO NO DEDUCIBLES"/>
    <s v="TRANSACCIONES DEL DIA 06/03/2019SPYRAL - GESTION ADMINISTRATIVA"/>
    <n v="183.19"/>
    <n v="0"/>
    <s v="NEGOCIOS"/>
    <x v="4"/>
  </r>
  <r>
    <n v="91"/>
    <d v="2019-07-03T00:00:00"/>
    <x v="6"/>
    <x v="6"/>
    <x v="1"/>
    <s v="FUERZAS DE VENTAS PANAMA"/>
    <s v="GASTOS NO DEDUCIBLES"/>
    <s v="TRANSACCIONES DEL DIA 07/03/2019SPYRAL - GESTION ADMINISTRATIVA"/>
    <n v="22.5"/>
    <n v="0"/>
    <s v="NEGOCIOS"/>
    <x v="4"/>
  </r>
  <r>
    <n v="91"/>
    <d v="2019-07-08T00:00:00"/>
    <x v="6"/>
    <x v="6"/>
    <x v="1"/>
    <s v="FUERZAS DE VENTAS PANAMA"/>
    <s v="NC GASTO NO DEDUCIBLES"/>
    <s v="TRANSACCIONES DEL DIA 07/08/2019SPYRAL - GESTION ADMINISTRATIVA"/>
    <n v="318.62"/>
    <n v="0"/>
    <s v="NEGOCIOS"/>
    <x v="4"/>
  </r>
  <r>
    <n v="91"/>
    <d v="2019-07-23T00:00:00"/>
    <x v="6"/>
    <x v="6"/>
    <x v="1"/>
    <s v="FUERZAS DE VENTAS PANAMA"/>
    <s v="GASTOS NO DEDUCIBLES"/>
    <s v="TRANSACCIONES DEL DIA 07/23/2019SPYRAL - GESTION ADMINISTRATIVA"/>
    <n v="20"/>
    <n v="0"/>
    <s v="NEGOCIOS"/>
    <x v="4"/>
  </r>
  <r>
    <n v="91"/>
    <d v="2019-02-08T00:00:00"/>
    <x v="8"/>
    <x v="8"/>
    <x v="1"/>
    <s v="FUERZA DE VENTAS AUTOS"/>
    <s v="GASTOS NO DEDUCIBLES"/>
    <s v="TRANSACCIONES DEL DIA 02/08/2019SPYRAL - GESTION ADMINISTRATIVA"/>
    <n v="36"/>
    <n v="0"/>
    <s v="NEGOCIOS"/>
    <x v="4"/>
  </r>
  <r>
    <n v="91"/>
    <d v="2019-05-10T00:00:00"/>
    <x v="11"/>
    <x v="11"/>
    <x v="1"/>
    <s v="FUERZA DE VENTAS AUTOS"/>
    <s v="GASTOS NO DEDUCIBLES"/>
    <s v="TRANSACCIONES DEL DIA 05/10/2019SPYRAL - GESTION ADMINISTRATIVA"/>
    <n v="66"/>
    <n v="0"/>
    <s v="NEGOCIOS"/>
    <x v="4"/>
  </r>
  <r>
    <n v="91"/>
    <d v="2019-02-08T00:00:00"/>
    <x v="8"/>
    <x v="8"/>
    <x v="1"/>
    <s v="SEGMENTO DE NEGOCIOS"/>
    <s v="GASTOS NO DEDUCIBLES"/>
    <s v="TRANSACCIONES DEL DIA 02/08/2019SPYRAL - GESTION ADMINISTRATIVA"/>
    <n v="30"/>
    <n v="0"/>
    <s v="NEGOCIOS"/>
    <x v="4"/>
  </r>
  <r>
    <n v="91"/>
    <d v="2019-02-25T00:00:00"/>
    <x v="8"/>
    <x v="8"/>
    <x v="1"/>
    <s v="SEGMENTO DE NEGOCIOS"/>
    <s v="GASTOS NO DEDUCIBLES"/>
    <s v="TRANSACCIONES DEL DIA 02/25/2019SPYRAL - GESTION ADMINISTRATIVA"/>
    <n v="29.96"/>
    <n v="0"/>
    <s v="NEGOCIOS"/>
    <x v="4"/>
  </r>
  <r>
    <n v="91"/>
    <d v="2019-05-07T00:00:00"/>
    <x v="11"/>
    <x v="11"/>
    <x v="1"/>
    <s v="SEGMENTO DE NEGOCIOS"/>
    <s v="GASTOS NO DEDUCIBLES"/>
    <s v="TRANSACCIONES DEL DIA 05/07/2019SPYRAL - GESTION ADMINISTRATIVA"/>
    <n v="30"/>
    <n v="0"/>
    <s v="NEGOCIOS"/>
    <x v="4"/>
  </r>
  <r>
    <n v="91"/>
    <d v="2019-06-22T00:00:00"/>
    <x v="2"/>
    <x v="2"/>
    <x v="1"/>
    <s v="SEGMENTO DE NEGOCIOS"/>
    <s v="GASTOS NO DEDUCIBLES"/>
    <s v="TRANSACCIONES DEL DIA 06/22/2019SPYRAL - GESTION ADMINISTRATIVA"/>
    <n v="30"/>
    <n v="0"/>
    <s v="NEGOCIOS"/>
    <x v="4"/>
  </r>
  <r>
    <n v="91"/>
    <d v="2019-07-08T00:00:00"/>
    <x v="6"/>
    <x v="6"/>
    <x v="1"/>
    <s v="SEGMENTO DE NEGOCIOS"/>
    <s v="NC GASTO NO DEDUCIBLES"/>
    <s v="TRANSACCIONES DEL DIA 07/08/2019SPYRAL - GESTION ADMINISTRATIVA"/>
    <n v="96"/>
    <n v="0"/>
    <s v="NEGOCIOS"/>
    <x v="4"/>
  </r>
  <r>
    <n v="91"/>
    <d v="2019-07-19T00:00:00"/>
    <x v="6"/>
    <x v="6"/>
    <x v="1"/>
    <s v="SEGMENTO DE NEGOCIOS"/>
    <s v="GASTOS NO DEDUCIBLES"/>
    <s v="TRANSACCIONES DEL DIA 07/19/2019SPYRAL - GESTION ADMINISTRATIVA"/>
    <n v="30"/>
    <n v="0"/>
    <s v="NEGOCIOS"/>
    <x v="4"/>
  </r>
  <r>
    <n v="91"/>
    <d v="2019-07-23T00:00:00"/>
    <x v="6"/>
    <x v="6"/>
    <x v="1"/>
    <s v="SEGMENTO DE NEGOCIOS"/>
    <s v="NC GASTO NO DEDUCIBLES"/>
    <s v="TRANSACCIONES DEL DIA 07/23/2019SPYRAL - GESTION ADMINISTRATIVA"/>
    <n v="32"/>
    <n v="0"/>
    <s v="NEGOCIOS"/>
    <x v="4"/>
  </r>
  <r>
    <n v="91"/>
    <d v="2019-05-27T00:00:00"/>
    <x v="11"/>
    <x v="11"/>
    <x v="1"/>
    <s v="BANCA PRIVADA"/>
    <s v="NC GASTO NO DEDUCIBLES"/>
    <s v="TRANSACCIONES DEL DIA 05/27/2019SPYRAL - GESTION ADMINISTRATIVA"/>
    <n v="101.65"/>
    <n v="0"/>
    <s v="NEGOCIOS"/>
    <x v="4"/>
  </r>
  <r>
    <n v="91"/>
    <d v="2019-06-17T00:00:00"/>
    <x v="2"/>
    <x v="2"/>
    <x v="1"/>
    <s v="BANCA PRIVADA"/>
    <s v="NC GASTO NO DEDUCIBLES"/>
    <s v="TRANSACCIONES DEL DIA 06/17/2019SPYRAL - GESTION ADMINISTRATIVA"/>
    <n v="27"/>
    <n v="0"/>
    <s v="NEGOCIOS"/>
    <x v="4"/>
  </r>
  <r>
    <n v="91"/>
    <d v="2019-07-23T00:00:00"/>
    <x v="6"/>
    <x v="6"/>
    <x v="1"/>
    <s v="BANCA PRIVADA"/>
    <s v="NC GASTO NO DEDUCIBLES"/>
    <s v="TRANSACCIONES DEL DIA 07/23/2019SPYRAL - GESTION ADMINISTRATIVA"/>
    <n v="27"/>
    <n v="0"/>
    <s v="NEGOCIOS"/>
    <x v="4"/>
  </r>
  <r>
    <n v="91"/>
    <d v="2019-04-25T00:00:00"/>
    <x v="10"/>
    <x v="10"/>
    <x v="1"/>
    <s v="BANCA COMERCIAL INTERIOR"/>
    <s v="NC GASTO NO DEDUCIBLES"/>
    <s v="TRANSACCIONES DEL DIA 04/25/2019SPYRAL - GESTION ADMINISTRATIVA"/>
    <n v="17"/>
    <n v="0"/>
    <s v="NEGOCIOS"/>
    <x v="4"/>
  </r>
  <r>
    <n v="91"/>
    <d v="2019-05-21T00:00:00"/>
    <x v="11"/>
    <x v="11"/>
    <x v="1"/>
    <s v="BANCA COMERCIAL INTERIOR"/>
    <s v="NC GASTO NO DEDUCIBLES"/>
    <s v="TRANSACCIONES DEL DIA 05/21/2019SPYRAL - GESTION ADMINISTRATIVA"/>
    <n v="23.29"/>
    <n v="0"/>
    <s v="NEGOCIOS"/>
    <x v="4"/>
  </r>
  <r>
    <n v="91"/>
    <d v="2019-06-04T00:00:00"/>
    <x v="2"/>
    <x v="2"/>
    <x v="1"/>
    <s v="BANCA COMERCIAL INTERIOR"/>
    <s v="GASTOS NO DEDUCIBLES"/>
    <s v="TRANSACCIONES DEL DIA 06/04/2019SPYRAL - GESTION ADMINISTRATIVA"/>
    <n v="50"/>
    <n v="0"/>
    <s v="NEGOCIOS"/>
    <x v="4"/>
  </r>
  <r>
    <n v="91"/>
    <d v="2019-07-02T00:00:00"/>
    <x v="6"/>
    <x v="6"/>
    <x v="1"/>
    <s v="BANCA COMERCIAL INTERIOR"/>
    <s v="GASTOS NO DEDUCIBLES"/>
    <s v="TRANSACCIONES DEL DIA 07/02/2019SPYRAL - GESTION ADMINISTRATIVA"/>
    <n v="35"/>
    <n v="0"/>
    <s v="NEGOCIOS"/>
    <x v="4"/>
  </r>
  <r>
    <n v="91"/>
    <d v="2019-07-12T00:00:00"/>
    <x v="6"/>
    <x v="6"/>
    <x v="1"/>
    <s v="BANCA COMERCIAL INTERIOR"/>
    <s v="NC GASTO NO DEDUCIBLES"/>
    <s v="TRANSACCIONES DEL DIA 07/12/2019SPYRAL - GESTION ADMINISTRATIVA"/>
    <n v="5.0599999999999996"/>
    <n v="0"/>
    <s v="NEGOCIOS"/>
    <x v="4"/>
  </r>
  <r>
    <n v="91"/>
    <d v="2019-05-18T00:00:00"/>
    <x v="11"/>
    <x v="11"/>
    <x v="1"/>
    <s v="MERCADEO"/>
    <s v="GASTOS NO DEDUCIBLES"/>
    <s v="TRANSACCIONES DEL DIA 05/18/2019SPYRAL - GESTION ADMINISTRATIVA"/>
    <n v="526.63"/>
    <n v="0"/>
    <s v="NEGOCIOS"/>
    <x v="4"/>
  </r>
  <r>
    <n v="91"/>
    <d v="2019-07-04T00:00:00"/>
    <x v="6"/>
    <x v="6"/>
    <x v="1"/>
    <s v="MERCADEO"/>
    <s v="GASTOS NO DEDUCIBLES"/>
    <s v="TRANSACCIONES DEL DIA 07/04/2019SPYRAL - GESTION ADMINISTRATIVA"/>
    <n v="77.95"/>
    <n v="0"/>
    <s v="NEGOCIOS"/>
    <x v="4"/>
  </r>
  <r>
    <n v="91"/>
    <d v="2019-07-10T00:00:00"/>
    <x v="6"/>
    <x v="6"/>
    <x v="1"/>
    <s v="MERCADEO"/>
    <s v="GASTOS NO DEDUCIBLES"/>
    <s v="TRANSACCIONES DEL DIA 07/10/2019SPYRAL - GESTION ADMINISTRATIVA"/>
    <n v="12.5"/>
    <n v="0"/>
    <s v="NEGOCIOS"/>
    <x v="4"/>
  </r>
  <r>
    <n v="91"/>
    <d v="2019-02-20T00:00:00"/>
    <x v="8"/>
    <x v="8"/>
    <x v="1"/>
    <s v="MERCADEO Y PUBLICIDAD"/>
    <s v="GASTOS NO DEDUCIBLES"/>
    <s v="TRANSACCIONES DEL DIA 02/20/2019SPYRAL - GESTION ADMINISTRATIVA"/>
    <n v="625"/>
    <n v="0"/>
    <s v="NEGOCIOS"/>
    <x v="4"/>
  </r>
  <r>
    <n v="91"/>
    <d v="2019-03-23T00:00:00"/>
    <x v="9"/>
    <x v="9"/>
    <x v="1"/>
    <s v="MERCADEO Y PUBLICIDAD"/>
    <s v="GASTOS NO DEDUCIBLES"/>
    <s v="TRANSACCIONES DEL DIA 03/23/2019SPYRAL - GESTION ADMINISTRATIVA"/>
    <n v="1024.77"/>
    <n v="0"/>
    <s v="NEGOCIOS"/>
    <x v="4"/>
  </r>
  <r>
    <n v="91"/>
    <d v="2019-04-16T00:00:00"/>
    <x v="10"/>
    <x v="10"/>
    <x v="1"/>
    <s v="MERCADEO Y PUBLICIDAD"/>
    <s v="GASTOS NO DEDUCIBLES"/>
    <s v="TRANSACCIONES DEL DIA 04/16/2019SPYRAL - GESTION ADMINISTRATIVA"/>
    <n v="1076.46"/>
    <n v="0"/>
    <s v="NEGOCIOS"/>
    <x v="4"/>
  </r>
  <r>
    <n v="91"/>
    <d v="2019-05-25T00:00:00"/>
    <x v="11"/>
    <x v="11"/>
    <x v="1"/>
    <s v="MERCADEO Y PUBLICIDAD"/>
    <s v="GASTOS NO DEDUCIBLES"/>
    <s v="TRANSACCIONES DEL DIA 05/25/2019SPYRAL - GESTION ADMINISTRATIVA"/>
    <n v="1501.66"/>
    <n v="0"/>
    <s v="NEGOCIOS"/>
    <x v="4"/>
  </r>
  <r>
    <n v="91"/>
    <d v="2019-01-04T00:00:00"/>
    <x v="7"/>
    <x v="7"/>
    <x v="1"/>
    <s v="IMAGEN CORPORATIVA"/>
    <s v="GASTOS NO DEDUCIBLES"/>
    <s v="TRANSACCIONES DEL DIA 01/04/2019SPYRAL - GESTION ADMINISTRATIVA"/>
    <n v="297.89"/>
    <n v="0"/>
    <s v="NEGOCIOS"/>
    <x v="4"/>
  </r>
  <r>
    <n v="91"/>
    <d v="2019-02-05T00:00:00"/>
    <x v="8"/>
    <x v="8"/>
    <x v="1"/>
    <s v="IMAGEN CORPORATIVA"/>
    <s v="GASTOS NO DEDUCIBLES"/>
    <s v="TRANSACCIONES DEL DIA 02/05/2019SPYRAL - GESTION ADMINISTRATIVA"/>
    <n v="262.48"/>
    <n v="0"/>
    <s v="NEGOCIOS"/>
    <x v="4"/>
  </r>
  <r>
    <n v="91"/>
    <d v="2019-03-07T00:00:00"/>
    <x v="9"/>
    <x v="9"/>
    <x v="1"/>
    <s v="IMAGEN CORPORATIVA"/>
    <s v="GASTOS NO DEDUCIBLES"/>
    <s v="TRANSACCIONES DEL DIA 03/07/2019SPYRAL - GESTION ADMINISTRATIVA"/>
    <n v="255.93"/>
    <n v="0"/>
    <s v="NEGOCIOS"/>
    <x v="4"/>
  </r>
  <r>
    <n v="91"/>
    <d v="2019-04-05T00:00:00"/>
    <x v="10"/>
    <x v="10"/>
    <x v="1"/>
    <s v="IMAGEN CORPORATIVA"/>
    <s v="GASTOS NO DEDUCIBLES"/>
    <s v="TRANSACCIONES DEL DIA 04/05/2019SPYRAL - GESTION ADMINISTRATIVA"/>
    <n v="347.34"/>
    <n v="0"/>
    <s v="NEGOCIOS"/>
    <x v="4"/>
  </r>
  <r>
    <n v="91"/>
    <d v="2019-05-06T00:00:00"/>
    <x v="11"/>
    <x v="11"/>
    <x v="1"/>
    <s v="IMAGEN CORPORATIVA"/>
    <s v="GASTOS NO DEDUCIBLES"/>
    <s v="TRANSACCIONES DEL DIA 05/06/2019SPYRAL - GESTION ADMINISTRATIVA"/>
    <n v="292.12"/>
    <n v="0"/>
    <s v="NEGOCIOS"/>
    <x v="4"/>
  </r>
  <r>
    <n v="91"/>
    <d v="2019-06-05T00:00:00"/>
    <x v="2"/>
    <x v="2"/>
    <x v="1"/>
    <s v="IMAGEN CORPORATIVA"/>
    <s v="GASTOS NO DEDUCIBLES"/>
    <s v="TRANSACCIONES DEL DIA 06/05/2019SPYRAL - GESTION ADMINISTRATIVA"/>
    <n v="342.22"/>
    <n v="0"/>
    <s v="NEGOCIOS"/>
    <x v="4"/>
  </r>
  <r>
    <n v="91"/>
    <d v="2019-07-05T00:00:00"/>
    <x v="6"/>
    <x v="6"/>
    <x v="1"/>
    <s v="IMAGEN CORPORATIVA"/>
    <s v="GASTOS NO DEDUCIBLES"/>
    <s v="TRANSACCIONES DEL DIA 07/05/2019SPYRAL - GESTION ADMINISTRATIVA"/>
    <n v="455.09"/>
    <n v="0"/>
    <s v="NEGOCIOS"/>
    <x v="4"/>
  </r>
  <r>
    <n v="95"/>
    <d v="2019-01-28T00:00:00"/>
    <x v="7"/>
    <x v="7"/>
    <x v="1"/>
    <s v="ADMINISTRACION DE SUCURSALES"/>
    <s v="NC GASTO NO DEDUCIBLES"/>
    <s v="TRANSACCIONES DEL DIA 01/28/2019SPYRAL - GESTION ADMINISTRATIVA"/>
    <n v="48"/>
    <n v="0"/>
    <s v="BOULEVARD EL DORADO"/>
    <x v="4"/>
  </r>
  <r>
    <n v="95"/>
    <d v="2019-02-02T00:00:00"/>
    <x v="8"/>
    <x v="8"/>
    <x v="1"/>
    <s v="ADMINISTRACION DE SUCURSALES"/>
    <s v="GASTOS NO DEDUCIBLES"/>
    <s v="TRANSACCIONES DEL DIA 02/02/2019SPYRAL - GESTION ADMINISTRATIVA"/>
    <n v="30"/>
    <n v="0"/>
    <s v="BOULEVARD EL DORADO"/>
    <x v="4"/>
  </r>
  <r>
    <n v="95"/>
    <d v="2019-02-13T00:00:00"/>
    <x v="8"/>
    <x v="8"/>
    <x v="1"/>
    <s v="ADMINISTRACION DE SUCURSALES"/>
    <s v="NC GASTO NO DEDUCIBLES"/>
    <s v="TRANSACCIONES DEL DIA 02/13/2019SPYRAL - GESTION ADMINISTRATIVA"/>
    <n v="104.61"/>
    <n v="0"/>
    <s v="BOULEVARD EL DORADO"/>
    <x v="4"/>
  </r>
  <r>
    <n v="95"/>
    <d v="2019-04-05T00:00:00"/>
    <x v="10"/>
    <x v="10"/>
    <x v="1"/>
    <s v="ADMINISTRACION DE SUCURSALES"/>
    <s v="NC GASTO NO DEDUCIBLES"/>
    <s v="TRANSACCIONES DEL DIA 04/05/2019SPYRAL - GESTION ADMINISTRATIVA"/>
    <n v="152.85"/>
    <n v="0"/>
    <s v="BOULEVARD EL DORADO"/>
    <x v="4"/>
  </r>
  <r>
    <n v="95"/>
    <d v="2019-05-03T00:00:00"/>
    <x v="11"/>
    <x v="11"/>
    <x v="1"/>
    <s v="ADMINISTRACION DE SUCURSALES"/>
    <s v="NC GASTO NO DEDUCIBLES"/>
    <s v="TRANSACCIONES DEL DIA 05/03/2019SPYRAL - GESTION ADMINISTRATIVA"/>
    <n v="23.76"/>
    <n v="0"/>
    <s v="BOULEVARD EL DORADO"/>
    <x v="4"/>
  </r>
  <r>
    <n v="95"/>
    <d v="2019-05-15T00:00:00"/>
    <x v="11"/>
    <x v="11"/>
    <x v="1"/>
    <s v="ADMINISTRACION DE SUCURSALES"/>
    <s v="NC GASTO NO DEDUCIBLES"/>
    <s v="TRANSACCIONES DEL DIA 05/15/2019SPYRAL - GESTION ADMINISTRATIVA"/>
    <n v="92.79"/>
    <n v="0"/>
    <s v="BOULEVARD EL DORADO"/>
    <x v="4"/>
  </r>
  <r>
    <n v="95"/>
    <d v="2019-06-10T00:00:00"/>
    <x v="2"/>
    <x v="2"/>
    <x v="1"/>
    <s v="ADMINISTRACION DE SUCURSALES"/>
    <s v="NC GASTO NO DEDUCIBLES"/>
    <s v="TRANSACCIONES DEL DIA 06/10/2019SPYRAL - GESTION ADMINISTRATIVA"/>
    <n v="99.22"/>
    <n v="0"/>
    <s v="BOULEVARD EL DORADO"/>
    <x v="4"/>
  </r>
  <r>
    <n v="95"/>
    <d v="2019-07-03T00:00:00"/>
    <x v="6"/>
    <x v="6"/>
    <x v="1"/>
    <s v="ADMINISTRACION DE SUCURSALES"/>
    <s v="NC GASTO NO DEDUCIBLES"/>
    <s v="TRANSACCIONES DEL DIA 07/03/2019SPYRAL - GESTION ADMINISTRATIVA"/>
    <n v="61.5"/>
    <n v="0"/>
    <s v="BOULEVARD EL DORADO"/>
    <x v="4"/>
  </r>
  <r>
    <n v="95"/>
    <d v="2019-07-05T00:00:00"/>
    <x v="6"/>
    <x v="6"/>
    <x v="1"/>
    <s v="ADMINISTRACION DE SUCURSALES"/>
    <s v="NC GASTO NO DEDUCIBLES"/>
    <s v="TRANSACCIONES DEL DIA 07/05/2019SPYRAL - GESTION ADMINISTRATIVA"/>
    <n v="72.489999999999995"/>
    <n v="0"/>
    <s v="BOULEVARD EL DORADO"/>
    <x v="4"/>
  </r>
  <r>
    <n v="97"/>
    <d v="2019-05-07T00:00:00"/>
    <x v="11"/>
    <x v="11"/>
    <x v="1"/>
    <s v="ADMINISTRACION DE SUCURSALES"/>
    <s v="NC GASTO NO DEDUCIBLES"/>
    <s v="TRANSACCIONES DEL DIA 05/07/2019SPYRAL - GESTION ADMINISTRATIVA"/>
    <n v="163.47999999999999"/>
    <n v="0"/>
    <s v="SAN SEBASTIAN"/>
    <x v="4"/>
  </r>
  <r>
    <n v="98"/>
    <d v="2019-02-05T00:00:00"/>
    <x v="8"/>
    <x v="8"/>
    <x v="1"/>
    <s v="ADMINISTRACION DE SUCURSALES"/>
    <s v="NC GASTO NO DEDUCIBLES"/>
    <s v="TRANSACCIONES DEL DIA 02/05/2019SPYRAL - GESTION ADMINISTRATIVA"/>
    <n v="66.55"/>
    <n v="0"/>
    <s v="SANTIAGO INTERAMERICANA"/>
    <x v="4"/>
  </r>
  <r>
    <n v="98"/>
    <d v="2019-02-07T00:00:00"/>
    <x v="8"/>
    <x v="8"/>
    <x v="1"/>
    <s v="ADMINISTRACION DE SUCURSALES"/>
    <s v="NC GASTO NO DEDUCIBLES"/>
    <s v="TRANSACCIONES DEL DIA 02/07/2019SPYRAL - GESTION ADMINISTRATIVA"/>
    <n v="66.849999999999994"/>
    <n v="0"/>
    <s v="SANTIAGO INTERAMERICANA"/>
    <x v="4"/>
  </r>
  <r>
    <n v="98"/>
    <d v="2019-03-19T00:00:00"/>
    <x v="9"/>
    <x v="9"/>
    <x v="1"/>
    <s v="ADMINISTRACION DE SUCURSALES"/>
    <s v="NC GASTO NO DEDUCIBLES"/>
    <s v="TRANSACCIONES DEL DIA 03/19/2019SPYRAL - GESTION ADMINISTRATIVA"/>
    <n v="41.59"/>
    <n v="0"/>
    <s v="SANTIAGO INTERAMERICANA"/>
    <x v="4"/>
  </r>
  <r>
    <n v="98"/>
    <d v="2019-05-09T00:00:00"/>
    <x v="11"/>
    <x v="11"/>
    <x v="1"/>
    <s v="ADMINISTRACION DE SUCURSALES"/>
    <s v="NC GASTO NO DEDUCIBLES"/>
    <s v="TRANSACCIONES DEL DIA 05/09/2019SPYRAL - GESTION ADMINISTRATIVA"/>
    <n v="39.44"/>
    <n v="0"/>
    <s v="SANTIAGO INTERAMERICANA"/>
    <x v="4"/>
  </r>
  <r>
    <n v="98"/>
    <d v="2019-07-23T00:00:00"/>
    <x v="6"/>
    <x v="6"/>
    <x v="1"/>
    <s v="ADMINISTRACION DE SUCURSALES"/>
    <s v="NC GASTO NO DEDUCIBLES"/>
    <s v="TRANSACCIONES DEL DIA 07/23/2019SPYRAL - GESTION ADMINISTRATIVA"/>
    <n v="87.91"/>
    <n v="0"/>
    <s v="SANTIAGO INTERAMERICANA"/>
    <x v="4"/>
  </r>
  <r>
    <n v="99"/>
    <d v="2019-02-07T00:00:00"/>
    <x v="8"/>
    <x v="8"/>
    <x v="1"/>
    <s v="ADMINISTRACION DE SUCURSALES"/>
    <s v="NC GASTO NO DEDUCIBLES"/>
    <s v="TRANSACCIONES DEL DIA 02/07/2019SPYRAL - GESTION ADMINISTRATIVA"/>
    <n v="49.11"/>
    <n v="0"/>
    <s v="CIUDAD DEL SABER"/>
    <x v="4"/>
  </r>
  <r>
    <n v="99"/>
    <d v="2019-04-29T00:00:00"/>
    <x v="10"/>
    <x v="10"/>
    <x v="1"/>
    <s v="ADMINISTRACION DE SUCURSALES"/>
    <s v="NC GASTO NO DEDUCIBLES"/>
    <s v="TRANSACCIONES DEL DIA 04/29/2019SPYRAL - GESTION ADMINISTRATIVA"/>
    <n v="60"/>
    <n v="0"/>
    <s v="CIUDAD DEL SABER"/>
    <x v="4"/>
  </r>
  <r>
    <n v="99"/>
    <d v="2019-06-18T00:00:00"/>
    <x v="2"/>
    <x v="2"/>
    <x v="1"/>
    <s v="ADMINISTRACION DE SUCURSALES"/>
    <s v="GASTOS NO DEDUCIBLES"/>
    <s v="TRANSACCIONES DEL DIA 06/18/2019SPYRAL - GESTION ADMINISTRATIVA"/>
    <n v="25"/>
    <n v="0"/>
    <s v="CIUDAD DEL SABER"/>
    <x v="4"/>
  </r>
  <r>
    <n v="99"/>
    <d v="2019-07-12T00:00:00"/>
    <x v="6"/>
    <x v="6"/>
    <x v="1"/>
    <s v="ADMINISTRACION DE SUCURSALES"/>
    <s v="NC GASTO NO DEDUCIBLES"/>
    <s v="TRANSACCIONES DEL DIA 07/12/2019SPYRAL - GESTION ADMINISTRATIVA"/>
    <n v="25"/>
    <n v="0"/>
    <s v="CIUDAD DEL SABER"/>
    <x v="4"/>
  </r>
  <r>
    <n v="101"/>
    <d v="2019-01-25T00:00:00"/>
    <x v="7"/>
    <x v="7"/>
    <x v="1"/>
    <s v="ADMINISTRACION DE SUCURSALES"/>
    <s v="NC GASTO NO DEDUCIBLES"/>
    <s v="TRANSACCIONES DEL DIA 01/25/2019SPYRAL - GESTION ADMINISTRATIVA"/>
    <n v="48"/>
    <n v="0"/>
    <s v="VILLA ZAITA"/>
    <x v="4"/>
  </r>
  <r>
    <n v="101"/>
    <d v="2019-02-05T00:00:00"/>
    <x v="8"/>
    <x v="8"/>
    <x v="1"/>
    <s v="ADMINISTRACION DE SUCURSALES"/>
    <s v="NC GASTO NO DEDUCIBLES"/>
    <s v="TRANSACCIONES DEL DIA 02/05/2019SPYRAL - GESTION ADMINISTRATIVA"/>
    <n v="32.61"/>
    <n v="0"/>
    <s v="VILLA ZAITA"/>
    <x v="4"/>
  </r>
  <r>
    <n v="101"/>
    <d v="2019-02-05T00:00:00"/>
    <x v="8"/>
    <x v="8"/>
    <x v="1"/>
    <s v="ADMINISTRACION DE SUCURSALES"/>
    <s v="GASTOS NO DEDUCIBLES"/>
    <s v="TRANSACCIONES DEL DIA 02/05/2019SPYRAL - GESTION ADMINISTRATIVA"/>
    <n v="18"/>
    <n v="0"/>
    <s v="VILLA ZAITA"/>
    <x v="4"/>
  </r>
  <r>
    <n v="101"/>
    <d v="2019-04-11T00:00:00"/>
    <x v="10"/>
    <x v="10"/>
    <x v="1"/>
    <s v="ADMINISTRACION DE SUCURSALES"/>
    <s v="NC GASTO NO DEDUCIBLES"/>
    <s v="TRANSACCIONES DEL DIA 04/11/2019SPYRAL - GESTION ADMINISTRATIVA"/>
    <n v="67.16"/>
    <n v="0"/>
    <s v="VILLA ZAITA"/>
    <x v="4"/>
  </r>
  <r>
    <n v="101"/>
    <d v="2019-04-16T00:00:00"/>
    <x v="10"/>
    <x v="10"/>
    <x v="1"/>
    <s v="ADMINISTRACION DE SUCURSALES"/>
    <s v="GASTOS NO DEDUCIBLES"/>
    <s v="TRANSACCIONES DEL DIA 04/16/2019SPYRAL - GESTION ADMINISTRATIVA"/>
    <n v="52.5"/>
    <n v="0"/>
    <s v="VILLA ZAITA"/>
    <x v="4"/>
  </r>
  <r>
    <n v="101"/>
    <d v="2019-05-07T00:00:00"/>
    <x v="11"/>
    <x v="11"/>
    <x v="1"/>
    <s v="ADMINISTRACION DE SUCURSALES"/>
    <s v="NC GASTO NO DEDUCIBLES"/>
    <s v="TRANSACCIONES DEL DIA 05/07/2019SPYRAL - GESTION ADMINISTRATIVA"/>
    <n v="36.979999999999997"/>
    <n v="0"/>
    <s v="VILLA ZAITA"/>
    <x v="4"/>
  </r>
  <r>
    <n v="101"/>
    <d v="2019-05-10T00:00:00"/>
    <x v="11"/>
    <x v="11"/>
    <x v="1"/>
    <s v="ADMINISTRACION DE SUCURSALES"/>
    <s v="GASTOS NO DEDUCIBLES"/>
    <s v="TRANSACCIONES DEL DIA 05/10/2019SPYRAL - GESTION ADMINISTRATIVA"/>
    <n v="25.06"/>
    <n v="0"/>
    <s v="VILLA ZAITA"/>
    <x v="4"/>
  </r>
  <r>
    <n v="101"/>
    <d v="2019-06-25T00:00:00"/>
    <x v="2"/>
    <x v="2"/>
    <x v="1"/>
    <s v="ADMINISTRACION DE SUCURSALES"/>
    <s v="GASTOS NO DEDUCIBLES"/>
    <s v="TRANSACCIONES DEL DIA 06/25/2019SPYRAL - GESTION ADMINISTRATIVA"/>
    <n v="75.12"/>
    <n v="0"/>
    <s v="VILLA ZAITA"/>
    <x v="4"/>
  </r>
  <r>
    <n v="102"/>
    <d v="2019-04-05T00:00:00"/>
    <x v="10"/>
    <x v="10"/>
    <x v="1"/>
    <s v="ADMINISTRACION DE SUCURSALES"/>
    <s v="NC GASTO NO DEDUCIBLES"/>
    <s v="TRANSACCIONES DEL DIA 04/05/2019SPYRAL - GESTION ADMINISTRATIVA"/>
    <n v="18.95"/>
    <n v="0"/>
    <s v="AZUERO TERMINAL PLAZA"/>
    <x v="4"/>
  </r>
  <r>
    <n v="102"/>
    <d v="2019-05-09T00:00:00"/>
    <x v="11"/>
    <x v="11"/>
    <x v="1"/>
    <s v="ADMINISTRACION DE SUCURSALES"/>
    <s v="NC GASTO NO DEDUCIBLES"/>
    <s v="TRANSACCIONES DEL DIA 05/09/2019SPYRAL - GESTION ADMINISTRATIVA"/>
    <n v="20.67"/>
    <n v="0"/>
    <s v="AZUERO TERMINAL PLAZA"/>
    <x v="4"/>
  </r>
  <r>
    <n v="102"/>
    <d v="2019-07-05T00:00:00"/>
    <x v="6"/>
    <x v="6"/>
    <x v="1"/>
    <s v="ADMINISTRACION DE SUCURSALES"/>
    <s v="NC GASTO NO DEDUCIBLES"/>
    <s v="TRANSACCIONES DEL DIA 07/05/2019SPYRAL - GESTION ADMINISTRATIVA"/>
    <n v="23.62"/>
    <n v="0"/>
    <s v="AZUERO TERMINAL PLAZA"/>
    <x v="4"/>
  </r>
  <r>
    <n v="103"/>
    <d v="2019-03-22T00:00:00"/>
    <x v="9"/>
    <x v="9"/>
    <x v="1"/>
    <s v="ADMINISTRACION DE SUCURSALES"/>
    <s v="NC GASTO NO DEDUCIBLES"/>
    <s v="TRANSACCIONES DEL DIA 03/22/2019SPYRAL - GESTION ADMINISTRATIVA"/>
    <n v="27.85"/>
    <n v="0"/>
    <s v="TOWN CENTER COSTA DEL ESTE"/>
    <x v="4"/>
  </r>
  <r>
    <n v="103"/>
    <d v="2019-04-29T00:00:00"/>
    <x v="10"/>
    <x v="10"/>
    <x v="1"/>
    <s v="ADMINISTRACION DE SUCURSALES"/>
    <s v="NC GASTO NO DEDUCIBLES"/>
    <s v="TRANSACCIONES DEL DIA 04/29/2019SPYRAL - GESTION ADMINISTRATIVA"/>
    <n v="24.15"/>
    <n v="0"/>
    <s v="TOWN CENTER COSTA DEL ESTE"/>
    <x v="4"/>
  </r>
  <r>
    <n v="103"/>
    <d v="2019-05-24T00:00:00"/>
    <x v="11"/>
    <x v="11"/>
    <x v="1"/>
    <s v="ADMINISTRACION DE SUCURSALES"/>
    <s v="NC GASTO NO DEDUCIBLES"/>
    <s v="TRANSACCIONES DEL DIA 05/24/2019SPYRAL - GESTION ADMINISTRATIVA"/>
    <n v="99.51"/>
    <n v="0"/>
    <s v="TOWN CENTER COSTA DEL ESTE"/>
    <x v="4"/>
  </r>
  <r>
    <n v="103"/>
    <d v="2019-06-10T00:00:00"/>
    <x v="2"/>
    <x v="2"/>
    <x v="1"/>
    <s v="ADMINISTRACION DE SUCURSALES"/>
    <s v="NC GASTO NO DEDUCIBLES"/>
    <s v="TRANSACCIONES DEL DIA 06/10/2019SPYRAL - GESTION ADMINISTRATIVA"/>
    <n v="19.02"/>
    <n v="0"/>
    <s v="TOWN CENTER COSTA DEL ESTE"/>
    <x v="4"/>
  </r>
  <r>
    <n v="103"/>
    <d v="2019-07-23T00:00:00"/>
    <x v="6"/>
    <x v="6"/>
    <x v="1"/>
    <s v="ADMINISTRACION DE SUCURSALES"/>
    <s v="NC GASTO NO DEDUCIBLES"/>
    <s v="TRANSACCIONES DEL DIA 07/23/2019SPYRAL - GESTION ADMINISTRATIVA"/>
    <n v="14.51"/>
    <n v="0"/>
    <s v="TOWN CENTER COSTA DEL ESTE"/>
    <x v="4"/>
  </r>
  <r>
    <n v="125"/>
    <d v="2019-05-07T00:00:00"/>
    <x v="11"/>
    <x v="11"/>
    <x v="1"/>
    <s v="ADMINISTRACION DE SUCURSALES"/>
    <s v="NC GASTO NO DEDUCIBLES"/>
    <s v="TRANSACCIONES DEL DIA 05/07/2019SPYRAL - GESTION ADMINISTRATIVA"/>
    <n v="25.57"/>
    <n v="0"/>
    <s v="COSTA VERDE"/>
    <x v="4"/>
  </r>
  <r>
    <n v="125"/>
    <d v="2019-06-03T00:00:00"/>
    <x v="2"/>
    <x v="2"/>
    <x v="1"/>
    <s v="ADMINISTRACION DE SUCURSALES"/>
    <s v="NC GASTO NO DEDUCIBLES"/>
    <s v="TRANSACCIONES DEL DIA 06/03/2019SPYRAL - GESTION ADMINISTRATIVA"/>
    <n v="27.45"/>
    <n v="0"/>
    <s v="COSTA VERDE"/>
    <x v="4"/>
  </r>
  <r>
    <n v="125"/>
    <d v="2019-06-17T00:00:00"/>
    <x v="2"/>
    <x v="2"/>
    <x v="1"/>
    <s v="ADMINISTRACION DE SUCURSALES"/>
    <s v="NC GASTO NO DEDUCIBLES"/>
    <s v="TRANSACCIONES DEL DIA 06/17/2019SPYRAL - GESTION ADMINISTRATIVA"/>
    <n v="78"/>
    <n v="0"/>
    <s v="COSTA VERDE"/>
    <x v="4"/>
  </r>
  <r>
    <n v="131"/>
    <d v="2019-01-16T00:00:00"/>
    <x v="7"/>
    <x v="7"/>
    <x v="1"/>
    <s v="ADMINISTRACION DE SUCURSALES"/>
    <s v="NC GASTO NO DEDUCIBLES"/>
    <s v="TRANSACCIONES DEL DIA 01/16/2019SPYRAL - GESTION ADMINISTRATIVA"/>
    <n v="16.59"/>
    <n v="0"/>
    <s v="PLAZA LOS ANGELES"/>
    <x v="4"/>
  </r>
  <r>
    <n v="131"/>
    <d v="2019-01-23T00:00:00"/>
    <x v="7"/>
    <x v="7"/>
    <x v="1"/>
    <s v="ADMINISTRACION DE SUCURSALES"/>
    <s v="NC GASTO NO DEDUCIBLES"/>
    <s v="TRANSACCIONES DEL DIA 01/23/2019SPYRAL - GESTION ADMINISTRATIVA"/>
    <n v="0"/>
    <n v="16.59"/>
    <s v="PLAZA LOS ANGELES"/>
    <x v="4"/>
  </r>
  <r>
    <n v="131"/>
    <d v="2019-04-03T00:00:00"/>
    <x v="10"/>
    <x v="10"/>
    <x v="1"/>
    <s v="ADMINISTRACION DE SUCURSALES"/>
    <s v="NC GASTO NO DEDUCIBLES"/>
    <s v="TRANSACCIONES DEL DIA 04/03/2019SPYRAL - GESTION ADMINISTRATIVA"/>
    <n v="31.99"/>
    <n v="0"/>
    <s v="PLAZA LOS ANGELES"/>
    <x v="4"/>
  </r>
  <r>
    <n v="131"/>
    <d v="2019-05-21T00:00:00"/>
    <x v="11"/>
    <x v="11"/>
    <x v="1"/>
    <s v="ADMINISTRACION DE SUCURSALES"/>
    <s v="NC GASTO NO DEDUCIBLES"/>
    <s v="TRANSACCIONES DEL DIA 05/21/2019SPYRAL - GESTION ADMINISTRATIVA"/>
    <n v="37.31"/>
    <n v="0"/>
    <s v="PLAZA LOS ANGELES"/>
    <x v="4"/>
  </r>
  <r>
    <n v="131"/>
    <d v="2019-06-25T00:00:00"/>
    <x v="2"/>
    <x v="2"/>
    <x v="1"/>
    <s v="ADMINISTRACION DE SUCURSALES"/>
    <s v="NC GASTO NO DEDUCIBLES"/>
    <s v="TRANSACCIONES DEL DIA 06/25/2019SPYRAL - GESTION ADMINISTRATIVA"/>
    <n v="46.99"/>
    <n v="0"/>
    <s v="PLAZA LOS ANGELES"/>
    <x v="4"/>
  </r>
  <r>
    <n v="157"/>
    <d v="2019-03-19T00:00:00"/>
    <x v="9"/>
    <x v="9"/>
    <x v="1"/>
    <s v="ADMINISTRACION DE SUCURSALES"/>
    <s v="NC GASTO NO DEDUCIBLES"/>
    <s v="TRANSACCIONES DEL DIA 03/19/2019SPYRAL - GESTION ADMINISTRATIVA"/>
    <n v="71.349999999999994"/>
    <n v="0"/>
    <s v="SAN MATEO"/>
    <x v="4"/>
  </r>
  <r>
    <n v="157"/>
    <d v="2019-07-05T00:00:00"/>
    <x v="6"/>
    <x v="6"/>
    <x v="1"/>
    <s v="ADMINISTRACION DE SUCURSALES"/>
    <s v="NC GASTO NO DEDUCIBLES"/>
    <s v="TRANSACCIONES DEL DIA 07/05/2019SPYRAL - GESTION ADMINISTRATIVA"/>
    <n v="130.54"/>
    <n v="0"/>
    <s v="SAN MATEO"/>
    <x v="4"/>
  </r>
  <r>
    <n v="157"/>
    <d v="2019-07-12T00:00:00"/>
    <x v="6"/>
    <x v="6"/>
    <x v="1"/>
    <s v="ADMINISTRACION DE SUCURSALES"/>
    <s v="NC GASTO NO DEDUCIBLES"/>
    <s v="TRANSACCIONES DEL DIA 07/12/2019SPYRAL - GESTION ADMINISTRATIVA"/>
    <n v="39.950000000000003"/>
    <n v="0"/>
    <s v="SAN MATEO"/>
    <x v="4"/>
  </r>
  <r>
    <n v="157"/>
    <d v="2019-07-19T00:00:00"/>
    <x v="6"/>
    <x v="6"/>
    <x v="1"/>
    <s v="ADMINISTRACION DE SUCURSALES"/>
    <s v="NC GASTO NO DEDUCIBLES"/>
    <s v="TRANSACCIONES DEL DIA 07/19/2019SPYRAL - GESTION ADMINISTRATIVA"/>
    <n v="39.950000000000003"/>
    <n v="0"/>
    <s v="SAN MATEO"/>
    <x v="4"/>
  </r>
  <r>
    <n v="162"/>
    <d v="2019-01-16T00:00:00"/>
    <x v="7"/>
    <x v="7"/>
    <x v="1"/>
    <s v="ADMINISTRACION DE SUCURSALES"/>
    <s v="NC GASTO NO DEDUCIBLES"/>
    <s v="TRANSACCIONES DEL DIA 01/16/2019SPYRAL - GESTION ADMINISTRATIVA"/>
    <n v="17.55"/>
    <n v="0"/>
    <s v="BRISAS DEL GOLF ARRAIJAN"/>
    <x v="4"/>
  </r>
  <r>
    <n v="162"/>
    <d v="2019-02-07T00:00:00"/>
    <x v="8"/>
    <x v="8"/>
    <x v="1"/>
    <s v="ADMINISTRACION DE SUCURSALES"/>
    <s v="NC GASTO NO DEDUCIBLES"/>
    <s v="TRANSACCIONES DEL DIA 02/07/2019SPYRAL - GESTION ADMINISTRATIVA"/>
    <n v="17.07"/>
    <n v="0"/>
    <s v="BRISAS DEL GOLF ARRAIJAN"/>
    <x v="4"/>
  </r>
  <r>
    <n v="162"/>
    <d v="2019-04-03T00:00:00"/>
    <x v="10"/>
    <x v="10"/>
    <x v="1"/>
    <s v="ADMINISTRACION DE SUCURSALES"/>
    <s v="NC GASTO NO DEDUCIBLES"/>
    <s v="TRANSACCIONES DEL DIA 04/03/2019SPYRAL - GESTION ADMINISTRATIVA"/>
    <n v="16"/>
    <n v="0"/>
    <s v="BRISAS DEL GOLF ARRAIJAN"/>
    <x v="4"/>
  </r>
  <r>
    <n v="162"/>
    <d v="2019-06-25T00:00:00"/>
    <x v="2"/>
    <x v="2"/>
    <x v="1"/>
    <s v="ADMINISTRACION DE SUCURSALES"/>
    <s v="NC GASTO NO DEDUCIBLES"/>
    <s v="TRANSACCIONES DEL DIA 06/25/2019SPYRAL - GESTION ADMINISTRATIVA"/>
    <n v="11.49"/>
    <n v="0"/>
    <s v="BRISAS DEL GOLF ARRAIJAN"/>
    <x v="4"/>
  </r>
  <r>
    <n v="164"/>
    <d v="2019-01-10T00:00:00"/>
    <x v="7"/>
    <x v="7"/>
    <x v="1"/>
    <s v="ADMINISTRACION DE SUCURSALES"/>
    <s v="NC GASTO NO DEDUCIBLES"/>
    <s v="TRANSACCIONES DEL DIA 01/10/2019SPYRAL - GESTION ADMINISTRATIVA"/>
    <n v="33"/>
    <n v="0"/>
    <s v="PASEO ARRAIJAN"/>
    <x v="4"/>
  </r>
  <r>
    <n v="164"/>
    <d v="2019-01-23T00:00:00"/>
    <x v="7"/>
    <x v="7"/>
    <x v="1"/>
    <s v="ADMINISTRACION DE SUCURSALES"/>
    <s v="NC GASTO NO DEDUCIBLES"/>
    <s v="TRANSACCIONES DEL DIA 01/23/2019SPYRAL - GESTION ADMINISTRATIVA"/>
    <n v="16.59"/>
    <n v="0"/>
    <s v="PASEO ARRAIJAN"/>
    <x v="4"/>
  </r>
  <r>
    <n v="164"/>
    <d v="2019-01-25T00:00:00"/>
    <x v="7"/>
    <x v="7"/>
    <x v="1"/>
    <s v="ADMINISTRACION DE SUCURSALES"/>
    <s v="NC GASTO NO DEDUCIBLES"/>
    <s v="TRANSACCIONES DEL DIA 01/25/2019SPYRAL - GESTION ADMINISTRATIVA"/>
    <n v="40.92"/>
    <n v="0"/>
    <s v="PASEO ARRAIJAN"/>
    <x v="4"/>
  </r>
  <r>
    <n v="164"/>
    <d v="2019-02-15T00:00:00"/>
    <x v="8"/>
    <x v="8"/>
    <x v="1"/>
    <s v="ADMINISTRACION DE SUCURSALES"/>
    <s v="NC GASTO NO DEDUCIBLES"/>
    <s v="TRANSACCIONES DEL DIA 02/15/2019SPYRAL - GESTION ADMINISTRATIVA"/>
    <n v="23.78"/>
    <n v="0"/>
    <s v="PASEO ARRAIJAN"/>
    <x v="4"/>
  </r>
  <r>
    <n v="164"/>
    <d v="2019-02-27T00:00:00"/>
    <x v="8"/>
    <x v="8"/>
    <x v="1"/>
    <s v="ADMINISTRACION DE SUCURSALES"/>
    <s v="NC GASTO NO DEDUCIBLES"/>
    <s v="TRANSACCIONES DEL DIA 02/27/2019SPYRAL - GESTION ADMINISTRATIVA"/>
    <n v="23.98"/>
    <n v="0"/>
    <s v="PASEO ARRAIJAN"/>
    <x v="4"/>
  </r>
  <r>
    <n v="164"/>
    <d v="2019-04-03T00:00:00"/>
    <x v="10"/>
    <x v="10"/>
    <x v="1"/>
    <s v="ADMINISTRACION DE SUCURSALES"/>
    <s v="NC GASTO NO DEDUCIBLES"/>
    <s v="TRANSACCIONES DEL DIA 04/03/2019SPYRAL - GESTION ADMINISTRATIVA"/>
    <n v="27.6"/>
    <n v="0"/>
    <s v="PASEO ARRAIJAN"/>
    <x v="4"/>
  </r>
  <r>
    <n v="164"/>
    <d v="2019-06-03T00:00:00"/>
    <x v="2"/>
    <x v="2"/>
    <x v="1"/>
    <s v="ADMINISTRACION DE SUCURSALES"/>
    <s v="NC GASTO NO DEDUCIBLES"/>
    <s v="TRANSACCIONES DEL DIA 06/03/2019SPYRAL - GESTION ADMINISTRATIVA"/>
    <n v="73.05"/>
    <n v="0"/>
    <s v="PASEO ARRAIJAN"/>
    <x v="4"/>
  </r>
  <r>
    <n v="164"/>
    <d v="2019-07-26T00:00:00"/>
    <x v="6"/>
    <x v="6"/>
    <x v="1"/>
    <s v="ADMINISTRACION DE SUCURSALES"/>
    <s v="NC GASTO NO DEDUCIBLES"/>
    <s v="TRANSACCIONES DEL DIA 07/26/2019SPYRAL - GESTION ADMINISTRATIVA"/>
    <n v="30"/>
    <n v="0"/>
    <s v="PASEO ARRAIJAN"/>
    <x v="4"/>
  </r>
  <r>
    <n v="165"/>
    <d v="2019-02-22T00:00:00"/>
    <x v="8"/>
    <x v="8"/>
    <x v="1"/>
    <s v="ADMINISTRACION DE SUCURSALES"/>
    <s v="NC GASTO NO DEDUCIBLES"/>
    <s v="TRANSACCIONES DEL DIA 02/22/2019SPYRAL - GESTION ADMINISTRATIVA"/>
    <n v="44.91"/>
    <n v="0"/>
    <s v="PLAZA NUEVO TOCUMEN"/>
    <x v="4"/>
  </r>
  <r>
    <n v="165"/>
    <d v="2019-03-26T00:00:00"/>
    <x v="9"/>
    <x v="9"/>
    <x v="1"/>
    <s v="ADMINISTRACION DE SUCURSALES"/>
    <s v="NC GASTO NO DEDUCIBLES"/>
    <s v="TRANSACCIONES DEL DIA 03/26/2019SPYRAL - GESTION ADMINISTRATIVA"/>
    <n v="35.369999999999997"/>
    <n v="0"/>
    <s v="PLAZA NUEVO TOCUMEN"/>
    <x v="4"/>
  </r>
  <r>
    <n v="165"/>
    <d v="2019-05-09T00:00:00"/>
    <x v="11"/>
    <x v="11"/>
    <x v="1"/>
    <s v="ADMINISTRACION DE SUCURSALES"/>
    <s v="NC GASTO NO DEDUCIBLES"/>
    <s v="TRANSACCIONES DEL DIA 05/09/2019SPYRAL - GESTION ADMINISTRATIVA"/>
    <n v="32.799999999999997"/>
    <n v="0"/>
    <s v="PLAZA NUEVO TOCUMEN"/>
    <x v="4"/>
  </r>
  <r>
    <n v="165"/>
    <d v="2019-06-03T00:00:00"/>
    <x v="2"/>
    <x v="2"/>
    <x v="1"/>
    <s v="ADMINISTRACION DE SUCURSALES"/>
    <s v="NC GASTO NO DEDUCIBLES"/>
    <s v="TRANSACCIONES DEL DIA 06/03/2019SPYRAL - GESTION ADMINISTRATIVA"/>
    <n v="39"/>
    <n v="0"/>
    <s v="PLAZA NUEVO TOCUMEN"/>
    <x v="4"/>
  </r>
  <r>
    <n v="165"/>
    <d v="2019-07-08T00:00:00"/>
    <x v="6"/>
    <x v="6"/>
    <x v="1"/>
    <s v="ADMINISTRACION DE SUCURSALES"/>
    <s v="NC GASTO NO DEDUCIBLES"/>
    <s v="TRANSACCIONES DEL DIA 07/08/2019SPYRAL - GESTION ADMINISTRATIVA"/>
    <n v="35.75"/>
    <n v="0"/>
    <s v="PLAZA NUEVO TOCUMEN"/>
    <x v="4"/>
  </r>
  <r>
    <n v="165"/>
    <d v="2019-07-23T00:00:00"/>
    <x v="6"/>
    <x v="6"/>
    <x v="1"/>
    <s v="ADMINISTRACION DE SUCURSALES"/>
    <s v="NC GASTO NO DEDUCIBLES"/>
    <s v="TRANSACCIONES DEL DIA 07/23/2019SPYRAL - GESTION ADMINISTRATIVA"/>
    <n v="32.130000000000003"/>
    <n v="0"/>
    <s v="PLAZA NUEVO TOCUMEN"/>
    <x v="4"/>
  </r>
  <r>
    <n v="196"/>
    <d v="2019-02-15T00:00:00"/>
    <x v="8"/>
    <x v="8"/>
    <x v="1"/>
    <s v="ADMINISTRACION DE SUCURSALES"/>
    <s v="NC GASTO NO DEDUCIBLES"/>
    <s v="TRANSACCIONES DEL DIA 02/15/2019SPYRAL - GESTION ADMINISTRATIVA"/>
    <n v="38.64"/>
    <n v="0"/>
    <s v="SANTA MARIA"/>
    <x v="4"/>
  </r>
  <r>
    <n v="196"/>
    <d v="2019-03-27T00:00:00"/>
    <x v="9"/>
    <x v="9"/>
    <x v="1"/>
    <s v="ADMINISTRACION DE SUCURSALES"/>
    <s v="NC GASTO NO DEDUCIBLES"/>
    <s v="TRANSACCIONES DEL DIA 03/27/2019SPYRAL - GESTION ADMINISTRATIVA"/>
    <n v="31.55"/>
    <n v="0"/>
    <s v="SANTA MARIA"/>
    <x v="4"/>
  </r>
  <r>
    <n v="196"/>
    <d v="2019-05-09T00:00:00"/>
    <x v="11"/>
    <x v="11"/>
    <x v="1"/>
    <s v="ADMINISTRACION DE SUCURSALES"/>
    <s v="NC GASTO NO DEDUCIBLES"/>
    <s v="TRANSACCIONES DEL DIA 05/09/2019SPYRAL - GESTION ADMINISTRATIVA"/>
    <n v="43.38"/>
    <n v="0"/>
    <s v="SANTA MARIA"/>
    <x v="4"/>
  </r>
  <r>
    <n v="196"/>
    <d v="2019-06-03T00:00:00"/>
    <x v="2"/>
    <x v="2"/>
    <x v="1"/>
    <s v="ADMINISTRACION DE SUCURSALES"/>
    <s v="NC GASTO NO DEDUCIBLES"/>
    <s v="TRANSACCIONES DEL DIA 06/03/2019SPYRAL - GESTION ADMINISTRATIVA"/>
    <n v="25.47"/>
    <n v="0"/>
    <s v="SANTA MARIA"/>
    <x v="4"/>
  </r>
</pivotCacheRecords>
</file>

<file path=xl/pivotCache/pivotCacheRecords3.xml><?xml version="1.0" encoding="utf-8"?>
<pivotCacheRecords xmlns="http://schemas.openxmlformats.org/spreadsheetml/2006/main" xmlns:r="http://schemas.openxmlformats.org/officeDocument/2006/relationships" count="912">
  <r>
    <x v="0"/>
    <x v="0"/>
    <x v="0"/>
    <m/>
    <n v="340"/>
    <x v="0"/>
  </r>
  <r>
    <x v="0"/>
    <x v="0"/>
    <x v="0"/>
    <m/>
    <n v="340"/>
    <x v="1"/>
  </r>
  <r>
    <x v="0"/>
    <x v="1"/>
    <x v="1"/>
    <n v="-29.260000000000105"/>
    <n v="170.88399999999999"/>
    <x v="0"/>
  </r>
  <r>
    <x v="0"/>
    <x v="1"/>
    <x v="1"/>
    <n v="-29.260000000000105"/>
    <n v="170.88399999999999"/>
    <x v="1"/>
  </r>
  <r>
    <x v="0"/>
    <x v="2"/>
    <x v="2"/>
    <n v="23.049999999999983"/>
    <n v="206.5446"/>
    <x v="0"/>
  </r>
  <r>
    <x v="0"/>
    <x v="2"/>
    <x v="2"/>
    <n v="23.049999999999983"/>
    <n v="206.5446"/>
    <x v="1"/>
  </r>
  <r>
    <x v="0"/>
    <x v="3"/>
    <x v="3"/>
    <n v="165.64"/>
    <n v="1800"/>
    <x v="0"/>
  </r>
  <r>
    <x v="0"/>
    <x v="3"/>
    <x v="3"/>
    <n v="165.64"/>
    <n v="1800"/>
    <x v="1"/>
  </r>
  <r>
    <x v="0"/>
    <x v="4"/>
    <x v="4"/>
    <n v="215.24"/>
    <n v="1333.5740000000001"/>
    <x v="0"/>
  </r>
  <r>
    <x v="0"/>
    <x v="4"/>
    <x v="4"/>
    <n v="215.24"/>
    <n v="1333.5740000000001"/>
    <x v="1"/>
  </r>
  <r>
    <x v="0"/>
    <x v="5"/>
    <x v="5"/>
    <n v="0"/>
    <n v="100"/>
    <x v="0"/>
  </r>
  <r>
    <x v="0"/>
    <x v="5"/>
    <x v="5"/>
    <n v="0"/>
    <n v="100"/>
    <x v="1"/>
  </r>
  <r>
    <x v="1"/>
    <x v="0"/>
    <x v="0"/>
    <m/>
    <n v="232"/>
    <x v="0"/>
  </r>
  <r>
    <x v="1"/>
    <x v="0"/>
    <x v="0"/>
    <m/>
    <n v="232"/>
    <x v="1"/>
  </r>
  <r>
    <x v="1"/>
    <x v="1"/>
    <x v="1"/>
    <n v="-502.27"/>
    <n v="1918.165"/>
    <x v="0"/>
  </r>
  <r>
    <x v="1"/>
    <x v="1"/>
    <x v="1"/>
    <n v="-502.27"/>
    <n v="1918.165"/>
    <x v="1"/>
  </r>
  <r>
    <x v="1"/>
    <x v="2"/>
    <x v="2"/>
    <n v="29.5"/>
    <n v="34.444400000000002"/>
    <x v="0"/>
  </r>
  <r>
    <x v="1"/>
    <x v="2"/>
    <x v="2"/>
    <n v="29.5"/>
    <n v="34.444400000000002"/>
    <x v="1"/>
  </r>
  <r>
    <x v="1"/>
    <x v="3"/>
    <x v="3"/>
    <n v="13.960000000000036"/>
    <n v="1224"/>
    <x v="0"/>
  </r>
  <r>
    <x v="1"/>
    <x v="3"/>
    <x v="3"/>
    <n v="13.960000000000036"/>
    <n v="1224"/>
    <x v="1"/>
  </r>
  <r>
    <x v="1"/>
    <x v="4"/>
    <x v="4"/>
    <n v="-72"/>
    <n v="682.928"/>
    <x v="0"/>
  </r>
  <r>
    <x v="1"/>
    <x v="4"/>
    <x v="4"/>
    <n v="-72"/>
    <n v="682.928"/>
    <x v="1"/>
  </r>
  <r>
    <x v="1"/>
    <x v="5"/>
    <x v="5"/>
    <m/>
    <n v="100"/>
    <x v="0"/>
  </r>
  <r>
    <x v="1"/>
    <x v="5"/>
    <x v="5"/>
    <m/>
    <n v="100"/>
    <x v="1"/>
  </r>
  <r>
    <x v="2"/>
    <x v="0"/>
    <x v="0"/>
    <m/>
    <n v="368"/>
    <x v="0"/>
  </r>
  <r>
    <x v="2"/>
    <x v="0"/>
    <x v="0"/>
    <m/>
    <n v="368"/>
    <x v="1"/>
  </r>
  <r>
    <x v="2"/>
    <x v="1"/>
    <x v="1"/>
    <n v="-227.33000000000004"/>
    <n v="713.70420000000001"/>
    <x v="0"/>
  </r>
  <r>
    <x v="2"/>
    <x v="1"/>
    <x v="1"/>
    <n v="-227.33000000000004"/>
    <n v="713.70420000000001"/>
    <x v="1"/>
  </r>
  <r>
    <x v="2"/>
    <x v="2"/>
    <x v="2"/>
    <n v="6.0499999999999829"/>
    <n v="164.39859999999999"/>
    <x v="0"/>
  </r>
  <r>
    <x v="2"/>
    <x v="2"/>
    <x v="2"/>
    <n v="6.0499999999999829"/>
    <n v="164.39859999999999"/>
    <x v="1"/>
  </r>
  <r>
    <x v="2"/>
    <x v="3"/>
    <x v="3"/>
    <n v="-192.96000000000004"/>
    <n v="1944"/>
    <x v="0"/>
  </r>
  <r>
    <x v="2"/>
    <x v="3"/>
    <x v="3"/>
    <n v="-192.96000000000004"/>
    <n v="1944"/>
    <x v="1"/>
  </r>
  <r>
    <x v="2"/>
    <x v="4"/>
    <x v="4"/>
    <n v="-8"/>
    <n v="1627.5476000000001"/>
    <x v="0"/>
  </r>
  <r>
    <x v="2"/>
    <x v="4"/>
    <x v="4"/>
    <n v="-8"/>
    <n v="1627.5476000000001"/>
    <x v="1"/>
  </r>
  <r>
    <x v="2"/>
    <x v="5"/>
    <x v="5"/>
    <m/>
    <n v="264"/>
    <x v="0"/>
  </r>
  <r>
    <x v="2"/>
    <x v="5"/>
    <x v="5"/>
    <m/>
    <n v="264"/>
    <x v="1"/>
  </r>
  <r>
    <x v="3"/>
    <x v="0"/>
    <x v="0"/>
    <m/>
    <n v="246"/>
    <x v="0"/>
  </r>
  <r>
    <x v="3"/>
    <x v="0"/>
    <x v="0"/>
    <m/>
    <n v="246"/>
    <x v="1"/>
  </r>
  <r>
    <x v="3"/>
    <x v="1"/>
    <x v="1"/>
    <n v="-139.23000000000002"/>
    <n v="601.20060000000001"/>
    <x v="0"/>
  </r>
  <r>
    <x v="3"/>
    <x v="1"/>
    <x v="1"/>
    <n v="-139.23000000000002"/>
    <n v="601.20060000000001"/>
    <x v="1"/>
  </r>
  <r>
    <x v="3"/>
    <x v="2"/>
    <x v="2"/>
    <n v="14.399999999999991"/>
    <n v="41.252000000000002"/>
    <x v="0"/>
  </r>
  <r>
    <x v="3"/>
    <x v="2"/>
    <x v="2"/>
    <n v="14.399999999999991"/>
    <n v="41.252000000000002"/>
    <x v="1"/>
  </r>
  <r>
    <x v="3"/>
    <x v="3"/>
    <x v="3"/>
    <n v="79.510000000000048"/>
    <n v="1296"/>
    <x v="0"/>
  </r>
  <r>
    <x v="3"/>
    <x v="3"/>
    <x v="3"/>
    <n v="79.510000000000048"/>
    <n v="1296"/>
    <x v="1"/>
  </r>
  <r>
    <x v="3"/>
    <x v="4"/>
    <x v="4"/>
    <n v="-20.689999999999998"/>
    <n v="35.943600000000004"/>
    <x v="0"/>
  </r>
  <r>
    <x v="3"/>
    <x v="4"/>
    <x v="4"/>
    <n v="-20.689999999999998"/>
    <n v="35.943600000000004"/>
    <x v="1"/>
  </r>
  <r>
    <x v="3"/>
    <x v="5"/>
    <x v="5"/>
    <n v="-25"/>
    <n v="100"/>
    <x v="0"/>
  </r>
  <r>
    <x v="3"/>
    <x v="5"/>
    <x v="5"/>
    <n v="-25"/>
    <n v="100"/>
    <x v="1"/>
  </r>
  <r>
    <x v="4"/>
    <x v="0"/>
    <x v="0"/>
    <m/>
    <n v="666"/>
    <x v="0"/>
  </r>
  <r>
    <x v="4"/>
    <x v="0"/>
    <x v="0"/>
    <m/>
    <n v="666"/>
    <x v="1"/>
  </r>
  <r>
    <x v="4"/>
    <x v="1"/>
    <x v="1"/>
    <n v="4525.2200000000012"/>
    <n v="51258.410799999998"/>
    <x v="0"/>
  </r>
  <r>
    <x v="4"/>
    <x v="1"/>
    <x v="1"/>
    <n v="4525.2200000000012"/>
    <n v="51258.410799999998"/>
    <x v="1"/>
  </r>
  <r>
    <x v="4"/>
    <x v="2"/>
    <x v="2"/>
    <n v="32.700000000000003"/>
    <n v="243.5496"/>
    <x v="0"/>
  </r>
  <r>
    <x v="4"/>
    <x v="2"/>
    <x v="2"/>
    <n v="32.700000000000003"/>
    <n v="243.5496"/>
    <x v="1"/>
  </r>
  <r>
    <x v="4"/>
    <x v="3"/>
    <x v="3"/>
    <n v="395.67000000000007"/>
    <n v="3528"/>
    <x v="0"/>
  </r>
  <r>
    <x v="4"/>
    <x v="3"/>
    <x v="3"/>
    <n v="395.67000000000007"/>
    <n v="3528"/>
    <x v="1"/>
  </r>
  <r>
    <x v="4"/>
    <x v="4"/>
    <x v="4"/>
    <n v="412.58000000000015"/>
    <n v="2349.0025999999998"/>
    <x v="0"/>
  </r>
  <r>
    <x v="4"/>
    <x v="4"/>
    <x v="4"/>
    <n v="412.58000000000015"/>
    <n v="2349.0025999999998"/>
    <x v="1"/>
  </r>
  <r>
    <x v="4"/>
    <x v="5"/>
    <x v="5"/>
    <m/>
    <n v="420"/>
    <x v="0"/>
  </r>
  <r>
    <x v="4"/>
    <x v="5"/>
    <x v="5"/>
    <m/>
    <n v="420"/>
    <x v="1"/>
  </r>
  <r>
    <x v="5"/>
    <x v="0"/>
    <x v="0"/>
    <m/>
    <n v="178"/>
    <x v="0"/>
  </r>
  <r>
    <x v="5"/>
    <x v="0"/>
    <x v="0"/>
    <m/>
    <n v="178"/>
    <x v="1"/>
  </r>
  <r>
    <x v="5"/>
    <x v="1"/>
    <x v="1"/>
    <n v="-66.170000000000044"/>
    <n v="405.41660000000002"/>
    <x v="0"/>
  </r>
  <r>
    <x v="5"/>
    <x v="1"/>
    <x v="1"/>
    <n v="-66.170000000000044"/>
    <n v="405.41660000000002"/>
    <x v="1"/>
  </r>
  <r>
    <x v="5"/>
    <x v="2"/>
    <x v="2"/>
    <n v="55.699999999999989"/>
    <n v="93.071200000000005"/>
    <x v="0"/>
  </r>
  <r>
    <x v="5"/>
    <x v="2"/>
    <x v="2"/>
    <n v="55.699999999999989"/>
    <n v="93.071200000000005"/>
    <x v="1"/>
  </r>
  <r>
    <x v="5"/>
    <x v="3"/>
    <x v="3"/>
    <n v="216.06000000000012"/>
    <n v="936"/>
    <x v="0"/>
  </r>
  <r>
    <x v="5"/>
    <x v="3"/>
    <x v="3"/>
    <n v="216.06000000000012"/>
    <n v="936"/>
    <x v="1"/>
  </r>
  <r>
    <x v="5"/>
    <x v="4"/>
    <x v="4"/>
    <n v="0"/>
    <n v="17.971800000000002"/>
    <x v="0"/>
  </r>
  <r>
    <x v="5"/>
    <x v="4"/>
    <x v="4"/>
    <n v="0"/>
    <n v="17.971800000000002"/>
    <x v="1"/>
  </r>
  <r>
    <x v="5"/>
    <x v="5"/>
    <x v="5"/>
    <m/>
    <n v="100"/>
    <x v="0"/>
  </r>
  <r>
    <x v="5"/>
    <x v="5"/>
    <x v="5"/>
    <m/>
    <n v="100"/>
    <x v="1"/>
  </r>
  <r>
    <x v="6"/>
    <x v="0"/>
    <x v="0"/>
    <m/>
    <n v="136"/>
    <x v="0"/>
  </r>
  <r>
    <x v="6"/>
    <x v="0"/>
    <x v="0"/>
    <m/>
    <n v="136"/>
    <x v="1"/>
  </r>
  <r>
    <x v="6"/>
    <x v="1"/>
    <x v="1"/>
    <n v="-91.059999999999945"/>
    <n v="1056.9844000000001"/>
    <x v="0"/>
  </r>
  <r>
    <x v="6"/>
    <x v="1"/>
    <x v="1"/>
    <n v="-91.059999999999945"/>
    <n v="1056.9844000000001"/>
    <x v="1"/>
  </r>
  <r>
    <x v="6"/>
    <x v="2"/>
    <x v="2"/>
    <n v="-1.4500000000000028"/>
    <n v="122.74"/>
    <x v="0"/>
  </r>
  <r>
    <x v="6"/>
    <x v="2"/>
    <x v="2"/>
    <n v="-1.4500000000000028"/>
    <n v="122.74"/>
    <x v="1"/>
  </r>
  <r>
    <x v="6"/>
    <x v="3"/>
    <x v="3"/>
    <n v="133.80000000000001"/>
    <n v="720"/>
    <x v="0"/>
  </r>
  <r>
    <x v="6"/>
    <x v="3"/>
    <x v="3"/>
    <n v="133.80000000000001"/>
    <n v="720"/>
    <x v="1"/>
  </r>
  <r>
    <x v="6"/>
    <x v="4"/>
    <x v="4"/>
    <n v="44.91"/>
    <n v="317.98840000000001"/>
    <x v="0"/>
  </r>
  <r>
    <x v="6"/>
    <x v="4"/>
    <x v="4"/>
    <n v="44.91"/>
    <n v="317.98840000000001"/>
    <x v="1"/>
  </r>
  <r>
    <x v="6"/>
    <x v="5"/>
    <x v="5"/>
    <n v="0"/>
    <n v="100"/>
    <x v="0"/>
  </r>
  <r>
    <x v="6"/>
    <x v="5"/>
    <x v="5"/>
    <n v="0"/>
    <n v="100"/>
    <x v="1"/>
  </r>
  <r>
    <x v="7"/>
    <x v="0"/>
    <x v="0"/>
    <m/>
    <n v="218"/>
    <x v="0"/>
  </r>
  <r>
    <x v="7"/>
    <x v="0"/>
    <x v="0"/>
    <m/>
    <n v="218"/>
    <x v="1"/>
  </r>
  <r>
    <x v="7"/>
    <x v="1"/>
    <x v="1"/>
    <n v="-780.56000000000006"/>
    <n v="211.30160000000001"/>
    <x v="0"/>
  </r>
  <r>
    <x v="7"/>
    <x v="1"/>
    <x v="1"/>
    <n v="-780.56000000000006"/>
    <n v="211.30160000000001"/>
    <x v="1"/>
  </r>
  <r>
    <x v="7"/>
    <x v="2"/>
    <x v="2"/>
    <n v="1.5000000000000071"/>
    <n v="112.173"/>
    <x v="0"/>
  </r>
  <r>
    <x v="7"/>
    <x v="2"/>
    <x v="2"/>
    <n v="1.5000000000000071"/>
    <n v="112.173"/>
    <x v="1"/>
  </r>
  <r>
    <x v="7"/>
    <x v="3"/>
    <x v="3"/>
    <n v="79.610000000000014"/>
    <n v="1152"/>
    <x v="0"/>
  </r>
  <r>
    <x v="7"/>
    <x v="3"/>
    <x v="3"/>
    <n v="79.610000000000014"/>
    <n v="1152"/>
    <x v="1"/>
  </r>
  <r>
    <x v="7"/>
    <x v="4"/>
    <x v="4"/>
    <n v="-226.64999999999986"/>
    <n v="2755.7266"/>
    <x v="0"/>
  </r>
  <r>
    <x v="7"/>
    <x v="4"/>
    <x v="4"/>
    <n v="-226.64999999999986"/>
    <n v="2755.7266"/>
    <x v="1"/>
  </r>
  <r>
    <x v="7"/>
    <x v="5"/>
    <x v="5"/>
    <n v="0"/>
    <n v="100"/>
    <x v="0"/>
  </r>
  <r>
    <x v="7"/>
    <x v="5"/>
    <x v="5"/>
    <n v="0"/>
    <n v="100"/>
    <x v="1"/>
  </r>
  <r>
    <x v="8"/>
    <x v="0"/>
    <x v="0"/>
    <m/>
    <n v="300"/>
    <x v="0"/>
  </r>
  <r>
    <x v="8"/>
    <x v="0"/>
    <x v="0"/>
    <m/>
    <n v="300"/>
    <x v="1"/>
  </r>
  <r>
    <x v="8"/>
    <x v="1"/>
    <x v="1"/>
    <n v="-12.700000000000017"/>
    <n v="1402.21"/>
    <x v="0"/>
  </r>
  <r>
    <x v="8"/>
    <x v="1"/>
    <x v="1"/>
    <n v="-12.700000000000017"/>
    <n v="1402.21"/>
    <x v="1"/>
  </r>
  <r>
    <x v="8"/>
    <x v="2"/>
    <x v="2"/>
    <n v="592.49999999999989"/>
    <n v="1674.6702"/>
    <x v="0"/>
  </r>
  <r>
    <x v="8"/>
    <x v="2"/>
    <x v="2"/>
    <n v="592.49999999999989"/>
    <n v="1674.6702"/>
    <x v="1"/>
  </r>
  <r>
    <x v="8"/>
    <x v="3"/>
    <x v="3"/>
    <n v="372.98"/>
    <n v="1584"/>
    <x v="0"/>
  </r>
  <r>
    <x v="8"/>
    <x v="3"/>
    <x v="3"/>
    <n v="372.98"/>
    <n v="1584"/>
    <x v="1"/>
  </r>
  <r>
    <x v="8"/>
    <x v="4"/>
    <x v="4"/>
    <n v="91.03"/>
    <n v="68.382599999999996"/>
    <x v="0"/>
  </r>
  <r>
    <x v="8"/>
    <x v="4"/>
    <x v="4"/>
    <n v="91.03"/>
    <n v="68.382599999999996"/>
    <x v="1"/>
  </r>
  <r>
    <x v="8"/>
    <x v="5"/>
    <x v="5"/>
    <n v="5.7999999999999972"/>
    <n v="100"/>
    <x v="0"/>
  </r>
  <r>
    <x v="8"/>
    <x v="5"/>
    <x v="5"/>
    <n v="5.7999999999999972"/>
    <n v="100"/>
    <x v="1"/>
  </r>
  <r>
    <x v="9"/>
    <x v="0"/>
    <x v="0"/>
    <m/>
    <n v="382"/>
    <x v="0"/>
  </r>
  <r>
    <x v="9"/>
    <x v="0"/>
    <x v="0"/>
    <m/>
    <n v="382"/>
    <x v="1"/>
  </r>
  <r>
    <x v="9"/>
    <x v="1"/>
    <x v="1"/>
    <n v="1239.2100000000009"/>
    <n v="15281.15"/>
    <x v="0"/>
  </r>
  <r>
    <x v="9"/>
    <x v="1"/>
    <x v="1"/>
    <n v="1239.2100000000009"/>
    <n v="15281.15"/>
    <x v="1"/>
  </r>
  <r>
    <x v="9"/>
    <x v="2"/>
    <x v="2"/>
    <n v="0"/>
    <n v="35.663800000000002"/>
    <x v="0"/>
  </r>
  <r>
    <x v="9"/>
    <x v="2"/>
    <x v="2"/>
    <n v="0"/>
    <n v="35.663800000000002"/>
    <x v="1"/>
  </r>
  <r>
    <x v="9"/>
    <x v="3"/>
    <x v="3"/>
    <n v="387.4"/>
    <n v="2016"/>
    <x v="0"/>
  </r>
  <r>
    <x v="9"/>
    <x v="3"/>
    <x v="3"/>
    <n v="387.4"/>
    <n v="2016"/>
    <x v="1"/>
  </r>
  <r>
    <x v="9"/>
    <x v="4"/>
    <x v="4"/>
    <n v="-72.63"/>
    <n v="1096.279"/>
    <x v="0"/>
  </r>
  <r>
    <x v="9"/>
    <x v="4"/>
    <x v="4"/>
    <n v="-72.63"/>
    <n v="1096.279"/>
    <x v="1"/>
  </r>
  <r>
    <x v="9"/>
    <x v="5"/>
    <x v="5"/>
    <m/>
    <n v="100"/>
    <x v="0"/>
  </r>
  <r>
    <x v="9"/>
    <x v="5"/>
    <x v="5"/>
    <m/>
    <n v="100"/>
    <x v="1"/>
  </r>
  <r>
    <x v="10"/>
    <x v="0"/>
    <x v="0"/>
    <m/>
    <n v="246"/>
    <x v="0"/>
  </r>
  <r>
    <x v="10"/>
    <x v="0"/>
    <x v="0"/>
    <m/>
    <n v="246"/>
    <x v="1"/>
  </r>
  <r>
    <x v="10"/>
    <x v="1"/>
    <x v="1"/>
    <m/>
    <n v="0"/>
    <x v="0"/>
  </r>
  <r>
    <x v="10"/>
    <x v="1"/>
    <x v="1"/>
    <m/>
    <n v="0"/>
    <x v="1"/>
  </r>
  <r>
    <x v="10"/>
    <x v="2"/>
    <x v="2"/>
    <n v="-40.300000000000011"/>
    <n v="117.6598"/>
    <x v="0"/>
  </r>
  <r>
    <x v="10"/>
    <x v="2"/>
    <x v="2"/>
    <n v="-40.300000000000011"/>
    <n v="117.6598"/>
    <x v="1"/>
  </r>
  <r>
    <x v="10"/>
    <x v="3"/>
    <x v="3"/>
    <n v="311.61999999999989"/>
    <n v="1296"/>
    <x v="0"/>
  </r>
  <r>
    <x v="10"/>
    <x v="3"/>
    <x v="3"/>
    <n v="311.61999999999989"/>
    <n v="1296"/>
    <x v="1"/>
  </r>
  <r>
    <x v="10"/>
    <x v="4"/>
    <x v="4"/>
    <n v="-21.4"/>
    <n v="1401.7994000000001"/>
    <x v="0"/>
  </r>
  <r>
    <x v="10"/>
    <x v="4"/>
    <x v="4"/>
    <n v="-21.4"/>
    <n v="1401.7994000000001"/>
    <x v="1"/>
  </r>
  <r>
    <x v="10"/>
    <x v="5"/>
    <x v="5"/>
    <n v="0"/>
    <n v="100"/>
    <x v="0"/>
  </r>
  <r>
    <x v="10"/>
    <x v="5"/>
    <x v="5"/>
    <n v="0"/>
    <n v="100"/>
    <x v="1"/>
  </r>
  <r>
    <x v="11"/>
    <x v="0"/>
    <x v="0"/>
    <m/>
    <n v="382"/>
    <x v="0"/>
  </r>
  <r>
    <x v="11"/>
    <x v="0"/>
    <x v="0"/>
    <m/>
    <n v="382"/>
    <x v="1"/>
  </r>
  <r>
    <x v="11"/>
    <x v="1"/>
    <x v="1"/>
    <n v="6513.8500000000076"/>
    <n v="40799.469799999999"/>
    <x v="0"/>
  </r>
  <r>
    <x v="11"/>
    <x v="1"/>
    <x v="1"/>
    <n v="6513.8500000000076"/>
    <n v="40799.469799999999"/>
    <x v="1"/>
  </r>
  <r>
    <x v="11"/>
    <x v="2"/>
    <x v="2"/>
    <n v="-42.699999999999989"/>
    <n v="191.12100000000001"/>
    <x v="0"/>
  </r>
  <r>
    <x v="11"/>
    <x v="2"/>
    <x v="2"/>
    <n v="-42.699999999999989"/>
    <n v="191.12100000000001"/>
    <x v="1"/>
  </r>
  <r>
    <x v="11"/>
    <x v="3"/>
    <x v="3"/>
    <n v="175.00000000000045"/>
    <n v="2016"/>
    <x v="0"/>
  </r>
  <r>
    <x v="11"/>
    <x v="3"/>
    <x v="3"/>
    <n v="175.00000000000045"/>
    <n v="2016"/>
    <x v="1"/>
  </r>
  <r>
    <x v="11"/>
    <x v="4"/>
    <x v="4"/>
    <n v="1175.9999999999995"/>
    <n v="8638.4416000000001"/>
    <x v="0"/>
  </r>
  <r>
    <x v="11"/>
    <x v="4"/>
    <x v="4"/>
    <n v="1175.9999999999995"/>
    <n v="8638.4416000000001"/>
    <x v="1"/>
  </r>
  <r>
    <x v="11"/>
    <x v="5"/>
    <x v="5"/>
    <m/>
    <n v="100"/>
    <x v="0"/>
  </r>
  <r>
    <x v="11"/>
    <x v="5"/>
    <x v="5"/>
    <m/>
    <n v="100"/>
    <x v="1"/>
  </r>
  <r>
    <x v="12"/>
    <x v="0"/>
    <x v="0"/>
    <m/>
    <n v="164"/>
    <x v="0"/>
  </r>
  <r>
    <x v="12"/>
    <x v="0"/>
    <x v="0"/>
    <m/>
    <n v="164"/>
    <x v="1"/>
  </r>
  <r>
    <x v="12"/>
    <x v="1"/>
    <x v="1"/>
    <n v="-398.44"/>
    <n v="963.19839999999999"/>
    <x v="0"/>
  </r>
  <r>
    <x v="12"/>
    <x v="1"/>
    <x v="1"/>
    <n v="-398.44"/>
    <n v="963.19839999999999"/>
    <x v="1"/>
  </r>
  <r>
    <x v="12"/>
    <x v="2"/>
    <x v="2"/>
    <n v="2.4000000000000057"/>
    <n v="36.476599999999998"/>
    <x v="0"/>
  </r>
  <r>
    <x v="12"/>
    <x v="2"/>
    <x v="2"/>
    <n v="2.4000000000000057"/>
    <n v="36.476599999999998"/>
    <x v="1"/>
  </r>
  <r>
    <x v="12"/>
    <x v="3"/>
    <x v="3"/>
    <n v="-49.260000000000048"/>
    <n v="864"/>
    <x v="0"/>
  </r>
  <r>
    <x v="12"/>
    <x v="3"/>
    <x v="3"/>
    <n v="-49.260000000000048"/>
    <n v="864"/>
    <x v="1"/>
  </r>
  <r>
    <x v="12"/>
    <x v="4"/>
    <x v="4"/>
    <n v="0"/>
    <n v="17.971800000000002"/>
    <x v="0"/>
  </r>
  <r>
    <x v="12"/>
    <x v="4"/>
    <x v="4"/>
    <n v="0"/>
    <n v="17.971800000000002"/>
    <x v="1"/>
  </r>
  <r>
    <x v="12"/>
    <x v="5"/>
    <x v="5"/>
    <m/>
    <n v="100"/>
    <x v="0"/>
  </r>
  <r>
    <x v="12"/>
    <x v="5"/>
    <x v="5"/>
    <m/>
    <n v="100"/>
    <x v="1"/>
  </r>
  <r>
    <x v="13"/>
    <x v="0"/>
    <x v="0"/>
    <m/>
    <n v="192"/>
    <x v="0"/>
  </r>
  <r>
    <x v="13"/>
    <x v="0"/>
    <x v="0"/>
    <m/>
    <n v="192"/>
    <x v="1"/>
  </r>
  <r>
    <x v="13"/>
    <x v="1"/>
    <x v="1"/>
    <n v="-467.50000000000006"/>
    <n v="888.10699999999997"/>
    <x v="0"/>
  </r>
  <r>
    <x v="13"/>
    <x v="1"/>
    <x v="1"/>
    <n v="-467.50000000000006"/>
    <n v="888.10699999999997"/>
    <x v="1"/>
  </r>
  <r>
    <x v="13"/>
    <x v="2"/>
    <x v="2"/>
    <n v="32.399999999999977"/>
    <n v="372.38600000000002"/>
    <x v="0"/>
  </r>
  <r>
    <x v="13"/>
    <x v="2"/>
    <x v="2"/>
    <n v="32.399999999999977"/>
    <n v="372.38600000000002"/>
    <x v="1"/>
  </r>
  <r>
    <x v="13"/>
    <x v="3"/>
    <x v="3"/>
    <n v="-51.550000000000068"/>
    <n v="1008"/>
    <x v="0"/>
  </r>
  <r>
    <x v="13"/>
    <x v="3"/>
    <x v="3"/>
    <n v="-51.550000000000068"/>
    <n v="1008"/>
    <x v="1"/>
  </r>
  <r>
    <x v="13"/>
    <x v="4"/>
    <x v="4"/>
    <n v="26.79000000000002"/>
    <n v="423.01100000000002"/>
    <x v="0"/>
  </r>
  <r>
    <x v="13"/>
    <x v="4"/>
    <x v="4"/>
    <n v="26.79000000000002"/>
    <n v="423.01100000000002"/>
    <x v="1"/>
  </r>
  <r>
    <x v="13"/>
    <x v="5"/>
    <x v="5"/>
    <n v="0"/>
    <n v="100"/>
    <x v="0"/>
  </r>
  <r>
    <x v="13"/>
    <x v="5"/>
    <x v="5"/>
    <n v="0"/>
    <n v="100"/>
    <x v="1"/>
  </r>
  <r>
    <x v="14"/>
    <x v="0"/>
    <x v="0"/>
    <m/>
    <n v="192"/>
    <x v="0"/>
  </r>
  <r>
    <x v="14"/>
    <x v="0"/>
    <x v="0"/>
    <m/>
    <n v="192"/>
    <x v="1"/>
  </r>
  <r>
    <x v="14"/>
    <x v="1"/>
    <x v="1"/>
    <n v="-219.51000000000002"/>
    <n v="598.56960000000004"/>
    <x v="0"/>
  </r>
  <r>
    <x v="14"/>
    <x v="1"/>
    <x v="1"/>
    <n v="-219.51000000000002"/>
    <n v="598.56960000000004"/>
    <x v="1"/>
  </r>
  <r>
    <x v="14"/>
    <x v="2"/>
    <x v="2"/>
    <n v="-46.609999999999992"/>
    <n v="120.5048"/>
    <x v="0"/>
  </r>
  <r>
    <x v="14"/>
    <x v="2"/>
    <x v="2"/>
    <n v="-46.609999999999992"/>
    <n v="120.5048"/>
    <x v="1"/>
  </r>
  <r>
    <x v="14"/>
    <x v="3"/>
    <x v="3"/>
    <n v="81.37"/>
    <n v="1008"/>
    <x v="0"/>
  </r>
  <r>
    <x v="14"/>
    <x v="3"/>
    <x v="3"/>
    <n v="81.37"/>
    <n v="1008"/>
    <x v="1"/>
  </r>
  <r>
    <x v="14"/>
    <x v="4"/>
    <x v="4"/>
    <n v="8"/>
    <n v="143.77440000000001"/>
    <x v="0"/>
  </r>
  <r>
    <x v="14"/>
    <x v="4"/>
    <x v="4"/>
    <n v="8"/>
    <n v="143.77440000000001"/>
    <x v="1"/>
  </r>
  <r>
    <x v="14"/>
    <x v="5"/>
    <x v="5"/>
    <m/>
    <n v="100"/>
    <x v="0"/>
  </r>
  <r>
    <x v="14"/>
    <x v="5"/>
    <x v="5"/>
    <m/>
    <n v="100"/>
    <x v="1"/>
  </r>
  <r>
    <x v="15"/>
    <x v="0"/>
    <x v="0"/>
    <m/>
    <n v="192"/>
    <x v="0"/>
  </r>
  <r>
    <x v="15"/>
    <x v="0"/>
    <x v="0"/>
    <m/>
    <n v="192"/>
    <x v="1"/>
  </r>
  <r>
    <x v="15"/>
    <x v="1"/>
    <x v="1"/>
    <n v="-4.6999999999999318"/>
    <n v="1522.8358000000001"/>
    <x v="0"/>
  </r>
  <r>
    <x v="15"/>
    <x v="1"/>
    <x v="1"/>
    <n v="-4.6999999999999318"/>
    <n v="1522.8358000000001"/>
    <x v="1"/>
  </r>
  <r>
    <x v="15"/>
    <x v="2"/>
    <x v="2"/>
    <n v="12.900000000000006"/>
    <n v="211.13720000000001"/>
    <x v="0"/>
  </r>
  <r>
    <x v="15"/>
    <x v="2"/>
    <x v="2"/>
    <n v="12.900000000000006"/>
    <n v="211.13720000000001"/>
    <x v="1"/>
  </r>
  <r>
    <x v="15"/>
    <x v="3"/>
    <x v="3"/>
    <n v="296.56999999999994"/>
    <n v="1008"/>
    <x v="0"/>
  </r>
  <r>
    <x v="15"/>
    <x v="3"/>
    <x v="3"/>
    <n v="296.56999999999994"/>
    <n v="1008"/>
    <x v="1"/>
  </r>
  <r>
    <x v="15"/>
    <x v="4"/>
    <x v="4"/>
    <m/>
    <n v="238.77760000000001"/>
    <x v="0"/>
  </r>
  <r>
    <x v="15"/>
    <x v="4"/>
    <x v="4"/>
    <m/>
    <n v="238.77760000000001"/>
    <x v="1"/>
  </r>
  <r>
    <x v="15"/>
    <x v="5"/>
    <x v="5"/>
    <n v="-29.26"/>
    <n v="120"/>
    <x v="0"/>
  </r>
  <r>
    <x v="15"/>
    <x v="5"/>
    <x v="5"/>
    <n v="-29.26"/>
    <n v="120"/>
    <x v="1"/>
  </r>
  <r>
    <x v="16"/>
    <x v="0"/>
    <x v="0"/>
    <m/>
    <n v="408"/>
    <x v="0"/>
  </r>
  <r>
    <x v="16"/>
    <x v="0"/>
    <x v="0"/>
    <m/>
    <n v="408"/>
    <x v="1"/>
  </r>
  <r>
    <x v="16"/>
    <x v="1"/>
    <x v="1"/>
    <n v="1364.9800000000014"/>
    <n v="27089.0154"/>
    <x v="0"/>
  </r>
  <r>
    <x v="16"/>
    <x v="1"/>
    <x v="1"/>
    <n v="1364.9800000000014"/>
    <n v="27089.0154"/>
    <x v="1"/>
  </r>
  <r>
    <x v="16"/>
    <x v="2"/>
    <x v="2"/>
    <n v="-8.1499999999999915"/>
    <n v="194.77879999999999"/>
    <x v="0"/>
  </r>
  <r>
    <x v="16"/>
    <x v="2"/>
    <x v="2"/>
    <n v="-8.1499999999999915"/>
    <n v="194.77879999999999"/>
    <x v="1"/>
  </r>
  <r>
    <x v="16"/>
    <x v="3"/>
    <x v="3"/>
    <n v="624.85"/>
    <n v="2160"/>
    <x v="0"/>
  </r>
  <r>
    <x v="16"/>
    <x v="3"/>
    <x v="3"/>
    <n v="624.85"/>
    <n v="2160"/>
    <x v="1"/>
  </r>
  <r>
    <x v="16"/>
    <x v="4"/>
    <x v="4"/>
    <n v="117.73999999999978"/>
    <n v="5083.9492"/>
    <x v="0"/>
  </r>
  <r>
    <x v="16"/>
    <x v="4"/>
    <x v="4"/>
    <n v="117.73999999999978"/>
    <n v="5083.9492"/>
    <x v="1"/>
  </r>
  <r>
    <x v="16"/>
    <x v="5"/>
    <x v="5"/>
    <n v="0"/>
    <n v="288"/>
    <x v="0"/>
  </r>
  <r>
    <x v="16"/>
    <x v="5"/>
    <x v="5"/>
    <n v="0"/>
    <n v="288"/>
    <x v="1"/>
  </r>
  <r>
    <x v="17"/>
    <x v="0"/>
    <x v="0"/>
    <m/>
    <n v="394"/>
    <x v="0"/>
  </r>
  <r>
    <x v="17"/>
    <x v="0"/>
    <x v="0"/>
    <m/>
    <n v="394"/>
    <x v="1"/>
  </r>
  <r>
    <x v="17"/>
    <x v="1"/>
    <x v="1"/>
    <n v="4927.5199999999932"/>
    <n v="51422.146200000003"/>
    <x v="0"/>
  </r>
  <r>
    <x v="17"/>
    <x v="1"/>
    <x v="1"/>
    <n v="4927.5199999999932"/>
    <n v="51422.146200000003"/>
    <x v="1"/>
  </r>
  <r>
    <x v="17"/>
    <x v="2"/>
    <x v="2"/>
    <n v="-77.849999999999994"/>
    <n v="193.55940000000001"/>
    <x v="0"/>
  </r>
  <r>
    <x v="17"/>
    <x v="2"/>
    <x v="2"/>
    <n v="-77.849999999999994"/>
    <n v="193.55940000000001"/>
    <x v="1"/>
  </r>
  <r>
    <x v="17"/>
    <x v="3"/>
    <x v="3"/>
    <n v="452.32999999999993"/>
    <n v="2088"/>
    <x v="0"/>
  </r>
  <r>
    <x v="17"/>
    <x v="3"/>
    <x v="3"/>
    <n v="452.32999999999993"/>
    <n v="2088"/>
    <x v="1"/>
  </r>
  <r>
    <x v="17"/>
    <x v="4"/>
    <x v="4"/>
    <n v="1592"/>
    <n v="6809.1382000000003"/>
    <x v="0"/>
  </r>
  <r>
    <x v="17"/>
    <x v="4"/>
    <x v="4"/>
    <n v="1592"/>
    <n v="6809.1382000000003"/>
    <x v="1"/>
  </r>
  <r>
    <x v="17"/>
    <x v="5"/>
    <x v="5"/>
    <n v="0"/>
    <n v="264"/>
    <x v="0"/>
  </r>
  <r>
    <x v="17"/>
    <x v="5"/>
    <x v="5"/>
    <n v="0"/>
    <n v="264"/>
    <x v="1"/>
  </r>
  <r>
    <x v="18"/>
    <x v="0"/>
    <x v="0"/>
    <m/>
    <n v="218"/>
    <x v="0"/>
  </r>
  <r>
    <x v="18"/>
    <x v="0"/>
    <x v="0"/>
    <m/>
    <n v="218"/>
    <x v="1"/>
  </r>
  <r>
    <x v="18"/>
    <x v="1"/>
    <x v="1"/>
    <n v="-92.95999999999998"/>
    <n v="892.43340000000001"/>
    <x v="0"/>
  </r>
  <r>
    <x v="18"/>
    <x v="1"/>
    <x v="1"/>
    <n v="-92.95999999999998"/>
    <n v="892.43340000000001"/>
    <x v="1"/>
  </r>
  <r>
    <x v="18"/>
    <x v="2"/>
    <x v="2"/>
    <n v="20.350000000000364"/>
    <n v="121.0128"/>
    <x v="0"/>
  </r>
  <r>
    <x v="18"/>
    <x v="2"/>
    <x v="2"/>
    <n v="20.350000000000364"/>
    <n v="121.0128"/>
    <x v="1"/>
  </r>
  <r>
    <x v="18"/>
    <x v="3"/>
    <x v="3"/>
    <n v="-0.82999999999998408"/>
    <n v="1152"/>
    <x v="0"/>
  </r>
  <r>
    <x v="18"/>
    <x v="3"/>
    <x v="3"/>
    <n v="-0.82999999999998408"/>
    <n v="1152"/>
    <x v="1"/>
  </r>
  <r>
    <x v="18"/>
    <x v="4"/>
    <x v="4"/>
    <n v="63.64"/>
    <n v="36.550199999999997"/>
    <x v="0"/>
  </r>
  <r>
    <x v="18"/>
    <x v="4"/>
    <x v="4"/>
    <n v="63.64"/>
    <n v="36.550199999999997"/>
    <x v="1"/>
  </r>
  <r>
    <x v="18"/>
    <x v="5"/>
    <x v="5"/>
    <m/>
    <n v="168"/>
    <x v="0"/>
  </r>
  <r>
    <x v="18"/>
    <x v="5"/>
    <x v="5"/>
    <m/>
    <n v="168"/>
    <x v="1"/>
  </r>
  <r>
    <x v="19"/>
    <x v="0"/>
    <x v="0"/>
    <m/>
    <n v="218"/>
    <x v="0"/>
  </r>
  <r>
    <x v="19"/>
    <x v="0"/>
    <x v="0"/>
    <m/>
    <n v="218"/>
    <x v="1"/>
  </r>
  <r>
    <x v="19"/>
    <x v="1"/>
    <x v="1"/>
    <n v="-629.88999999999987"/>
    <n v="1193.9677999999999"/>
    <x v="0"/>
  </r>
  <r>
    <x v="19"/>
    <x v="1"/>
    <x v="1"/>
    <n v="-629.88999999999987"/>
    <n v="1193.9677999999999"/>
    <x v="1"/>
  </r>
  <r>
    <x v="19"/>
    <x v="2"/>
    <x v="2"/>
    <n v="28.15"/>
    <n v="50.802999999999997"/>
    <x v="0"/>
  </r>
  <r>
    <x v="19"/>
    <x v="2"/>
    <x v="2"/>
    <n v="28.15"/>
    <n v="50.802999999999997"/>
    <x v="1"/>
  </r>
  <r>
    <x v="19"/>
    <x v="3"/>
    <x v="3"/>
    <n v="208.89999999999998"/>
    <n v="1152"/>
    <x v="0"/>
  </r>
  <r>
    <x v="19"/>
    <x v="3"/>
    <x v="3"/>
    <n v="208.89999999999998"/>
    <n v="1152"/>
    <x v="1"/>
  </r>
  <r>
    <x v="19"/>
    <x v="4"/>
    <x v="4"/>
    <n v="107.98"/>
    <n v="391.67259999999999"/>
    <x v="0"/>
  </r>
  <r>
    <x v="19"/>
    <x v="4"/>
    <x v="4"/>
    <n v="107.98"/>
    <n v="391.67259999999999"/>
    <x v="1"/>
  </r>
  <r>
    <x v="19"/>
    <x v="5"/>
    <x v="5"/>
    <m/>
    <n v="192"/>
    <x v="0"/>
  </r>
  <r>
    <x v="19"/>
    <x v="5"/>
    <x v="5"/>
    <m/>
    <n v="192"/>
    <x v="1"/>
  </r>
  <r>
    <x v="20"/>
    <x v="0"/>
    <x v="0"/>
    <m/>
    <n v="354"/>
    <x v="0"/>
  </r>
  <r>
    <x v="20"/>
    <x v="0"/>
    <x v="0"/>
    <m/>
    <n v="354"/>
    <x v="1"/>
  </r>
  <r>
    <x v="20"/>
    <x v="1"/>
    <x v="1"/>
    <n v="2505.7099999999991"/>
    <n v="7196.2322000000004"/>
    <x v="0"/>
  </r>
  <r>
    <x v="20"/>
    <x v="1"/>
    <x v="1"/>
    <n v="2505.7099999999991"/>
    <n v="7196.2322000000004"/>
    <x v="1"/>
  </r>
  <r>
    <x v="20"/>
    <x v="2"/>
    <x v="2"/>
    <n v="-771.66000000000008"/>
    <n v="6382.9301999999998"/>
    <x v="0"/>
  </r>
  <r>
    <x v="20"/>
    <x v="2"/>
    <x v="2"/>
    <n v="-771.66000000000008"/>
    <n v="6382.9301999999998"/>
    <x v="1"/>
  </r>
  <r>
    <x v="20"/>
    <x v="3"/>
    <x v="3"/>
    <n v="462.77999999999992"/>
    <n v="1872"/>
    <x v="0"/>
  </r>
  <r>
    <x v="20"/>
    <x v="3"/>
    <x v="3"/>
    <n v="462.77999999999992"/>
    <n v="1872"/>
    <x v="1"/>
  </r>
  <r>
    <x v="20"/>
    <x v="4"/>
    <x v="4"/>
    <n v="115.17999999999998"/>
    <n v="220.26679999999999"/>
    <x v="0"/>
  </r>
  <r>
    <x v="20"/>
    <x v="4"/>
    <x v="4"/>
    <n v="115.17999999999998"/>
    <n v="220.26679999999999"/>
    <x v="1"/>
  </r>
  <r>
    <x v="20"/>
    <x v="5"/>
    <x v="5"/>
    <m/>
    <n v="240"/>
    <x v="0"/>
  </r>
  <r>
    <x v="20"/>
    <x v="5"/>
    <x v="5"/>
    <m/>
    <n v="240"/>
    <x v="1"/>
  </r>
  <r>
    <x v="21"/>
    <x v="0"/>
    <x v="0"/>
    <m/>
    <n v="462"/>
    <x v="0"/>
  </r>
  <r>
    <x v="21"/>
    <x v="0"/>
    <x v="0"/>
    <m/>
    <n v="462"/>
    <x v="1"/>
  </r>
  <r>
    <x v="21"/>
    <x v="1"/>
    <x v="1"/>
    <n v="2666.029999999997"/>
    <n v="25032.3734"/>
    <x v="0"/>
  </r>
  <r>
    <x v="21"/>
    <x v="1"/>
    <x v="1"/>
    <n v="2666.029999999997"/>
    <n v="25032.3734"/>
    <x v="1"/>
  </r>
  <r>
    <x v="21"/>
    <x v="2"/>
    <x v="2"/>
    <n v="31.40000000000002"/>
    <n v="177.30240000000001"/>
    <x v="0"/>
  </r>
  <r>
    <x v="21"/>
    <x v="2"/>
    <x v="2"/>
    <n v="31.40000000000002"/>
    <n v="177.30240000000001"/>
    <x v="1"/>
  </r>
  <r>
    <x v="21"/>
    <x v="3"/>
    <x v="3"/>
    <n v="431.96999999999991"/>
    <n v="2448"/>
    <x v="0"/>
  </r>
  <r>
    <x v="21"/>
    <x v="3"/>
    <x v="3"/>
    <n v="431.96999999999991"/>
    <n v="2448"/>
    <x v="1"/>
  </r>
  <r>
    <x v="21"/>
    <x v="4"/>
    <x v="4"/>
    <n v="416"/>
    <n v="406.45440000000002"/>
    <x v="0"/>
  </r>
  <r>
    <x v="21"/>
    <x v="4"/>
    <x v="4"/>
    <n v="416"/>
    <n v="406.45440000000002"/>
    <x v="1"/>
  </r>
  <r>
    <x v="21"/>
    <x v="5"/>
    <x v="5"/>
    <m/>
    <n v="336"/>
    <x v="0"/>
  </r>
  <r>
    <x v="21"/>
    <x v="5"/>
    <x v="5"/>
    <m/>
    <n v="336"/>
    <x v="1"/>
  </r>
  <r>
    <x v="22"/>
    <x v="0"/>
    <x v="0"/>
    <m/>
    <n v="0"/>
    <x v="0"/>
  </r>
  <r>
    <x v="22"/>
    <x v="0"/>
    <x v="0"/>
    <m/>
    <n v="0"/>
    <x v="1"/>
  </r>
  <r>
    <x v="22"/>
    <x v="1"/>
    <x v="1"/>
    <m/>
    <n v="0"/>
    <x v="0"/>
  </r>
  <r>
    <x v="22"/>
    <x v="1"/>
    <x v="1"/>
    <m/>
    <n v="0"/>
    <x v="1"/>
  </r>
  <r>
    <x v="22"/>
    <x v="2"/>
    <x v="2"/>
    <m/>
    <n v="0"/>
    <x v="0"/>
  </r>
  <r>
    <x v="22"/>
    <x v="2"/>
    <x v="2"/>
    <m/>
    <n v="0"/>
    <x v="1"/>
  </r>
  <r>
    <x v="22"/>
    <x v="3"/>
    <x v="3"/>
    <m/>
    <n v="0"/>
    <x v="0"/>
  </r>
  <r>
    <x v="22"/>
    <x v="3"/>
    <x v="3"/>
    <m/>
    <n v="0"/>
    <x v="1"/>
  </r>
  <r>
    <x v="22"/>
    <x v="4"/>
    <x v="4"/>
    <m/>
    <n v="0"/>
    <x v="0"/>
  </r>
  <r>
    <x v="22"/>
    <x v="4"/>
    <x v="4"/>
    <m/>
    <n v="0"/>
    <x v="1"/>
  </r>
  <r>
    <x v="22"/>
    <x v="5"/>
    <x v="5"/>
    <m/>
    <n v="0"/>
    <x v="0"/>
  </r>
  <r>
    <x v="22"/>
    <x v="5"/>
    <x v="5"/>
    <m/>
    <n v="0"/>
    <x v="1"/>
  </r>
  <r>
    <x v="23"/>
    <x v="0"/>
    <x v="0"/>
    <m/>
    <n v="408"/>
    <x v="0"/>
  </r>
  <r>
    <x v="23"/>
    <x v="0"/>
    <x v="0"/>
    <m/>
    <n v="408"/>
    <x v="1"/>
  </r>
  <r>
    <x v="23"/>
    <x v="1"/>
    <x v="1"/>
    <n v="3949.2099999999955"/>
    <n v="13320.9836"/>
    <x v="0"/>
  </r>
  <r>
    <x v="23"/>
    <x v="1"/>
    <x v="1"/>
    <n v="3949.2099999999955"/>
    <n v="13320.9836"/>
    <x v="1"/>
  </r>
  <r>
    <x v="23"/>
    <x v="2"/>
    <x v="2"/>
    <n v="3.7999999999999829"/>
    <n v="70.006600000000006"/>
    <x v="0"/>
  </r>
  <r>
    <x v="23"/>
    <x v="2"/>
    <x v="2"/>
    <n v="3.7999999999999829"/>
    <n v="70.006600000000006"/>
    <x v="1"/>
  </r>
  <r>
    <x v="23"/>
    <x v="3"/>
    <x v="3"/>
    <n v="153.1400000000001"/>
    <n v="2160"/>
    <x v="0"/>
  </r>
  <r>
    <x v="23"/>
    <x v="3"/>
    <x v="3"/>
    <n v="153.1400000000001"/>
    <n v="2160"/>
    <x v="1"/>
  </r>
  <r>
    <x v="23"/>
    <x v="4"/>
    <x v="4"/>
    <n v="496"/>
    <n v="2551.9938000000002"/>
    <x v="0"/>
  </r>
  <r>
    <x v="23"/>
    <x v="4"/>
    <x v="4"/>
    <n v="496"/>
    <n v="2551.9938000000002"/>
    <x v="1"/>
  </r>
  <r>
    <x v="23"/>
    <x v="5"/>
    <x v="5"/>
    <m/>
    <n v="100"/>
    <x v="0"/>
  </r>
  <r>
    <x v="23"/>
    <x v="5"/>
    <x v="5"/>
    <m/>
    <n v="100"/>
    <x v="1"/>
  </r>
  <r>
    <x v="24"/>
    <x v="0"/>
    <x v="0"/>
    <m/>
    <n v="232"/>
    <x v="0"/>
  </r>
  <r>
    <x v="24"/>
    <x v="0"/>
    <x v="0"/>
    <m/>
    <n v="232"/>
    <x v="1"/>
  </r>
  <r>
    <x v="24"/>
    <x v="1"/>
    <x v="1"/>
    <m/>
    <n v="253.34700000000001"/>
    <x v="0"/>
  </r>
  <r>
    <x v="24"/>
    <x v="1"/>
    <x v="1"/>
    <m/>
    <n v="253.34700000000001"/>
    <x v="1"/>
  </r>
  <r>
    <x v="24"/>
    <x v="2"/>
    <x v="2"/>
    <n v="180.7999999999995"/>
    <n v="352.36959999999999"/>
    <x v="0"/>
  </r>
  <r>
    <x v="24"/>
    <x v="2"/>
    <x v="2"/>
    <n v="180.7999999999995"/>
    <n v="352.36959999999999"/>
    <x v="1"/>
  </r>
  <r>
    <x v="24"/>
    <x v="3"/>
    <x v="3"/>
    <n v="185.09000000000003"/>
    <n v="1224"/>
    <x v="0"/>
  </r>
  <r>
    <x v="24"/>
    <x v="3"/>
    <x v="3"/>
    <n v="185.09000000000003"/>
    <n v="1224"/>
    <x v="1"/>
  </r>
  <r>
    <x v="24"/>
    <x v="4"/>
    <x v="4"/>
    <n v="0"/>
    <n v="105.5842"/>
    <x v="0"/>
  </r>
  <r>
    <x v="24"/>
    <x v="4"/>
    <x v="4"/>
    <n v="0"/>
    <n v="105.5842"/>
    <x v="1"/>
  </r>
  <r>
    <x v="24"/>
    <x v="5"/>
    <x v="5"/>
    <n v="0"/>
    <n v="100"/>
    <x v="0"/>
  </r>
  <r>
    <x v="24"/>
    <x v="5"/>
    <x v="5"/>
    <n v="0"/>
    <n v="100"/>
    <x v="1"/>
  </r>
  <r>
    <x v="25"/>
    <x v="0"/>
    <x v="0"/>
    <m/>
    <n v="124"/>
    <x v="0"/>
  </r>
  <r>
    <x v="25"/>
    <x v="0"/>
    <x v="0"/>
    <m/>
    <n v="124"/>
    <x v="1"/>
  </r>
  <r>
    <x v="25"/>
    <x v="1"/>
    <x v="1"/>
    <n v="16.97"/>
    <n v="629.56420000000003"/>
    <x v="0"/>
  </r>
  <r>
    <x v="25"/>
    <x v="1"/>
    <x v="1"/>
    <n v="16.97"/>
    <n v="629.56420000000003"/>
    <x v="1"/>
  </r>
  <r>
    <x v="25"/>
    <x v="2"/>
    <x v="2"/>
    <n v="-38.6"/>
    <n v="179.13140000000001"/>
    <x v="0"/>
  </r>
  <r>
    <x v="25"/>
    <x v="2"/>
    <x v="2"/>
    <n v="-38.6"/>
    <n v="179.13140000000001"/>
    <x v="1"/>
  </r>
  <r>
    <x v="25"/>
    <x v="3"/>
    <x v="3"/>
    <n v="101.61999999999998"/>
    <n v="648"/>
    <x v="0"/>
  </r>
  <r>
    <x v="25"/>
    <x v="3"/>
    <x v="3"/>
    <n v="101.61999999999998"/>
    <n v="648"/>
    <x v="1"/>
  </r>
  <r>
    <x v="25"/>
    <x v="4"/>
    <x v="4"/>
    <m/>
    <n v="35.224800000000002"/>
    <x v="0"/>
  </r>
  <r>
    <x v="25"/>
    <x v="4"/>
    <x v="4"/>
    <m/>
    <n v="35.224800000000002"/>
    <x v="1"/>
  </r>
  <r>
    <x v="25"/>
    <x v="5"/>
    <x v="5"/>
    <m/>
    <n v="48"/>
    <x v="0"/>
  </r>
  <r>
    <x v="25"/>
    <x v="5"/>
    <x v="5"/>
    <m/>
    <n v="48"/>
    <x v="1"/>
  </r>
  <r>
    <x v="26"/>
    <x v="0"/>
    <x v="0"/>
    <m/>
    <n v="218"/>
    <x v="0"/>
  </r>
  <r>
    <x v="26"/>
    <x v="0"/>
    <x v="0"/>
    <m/>
    <n v="218"/>
    <x v="1"/>
  </r>
  <r>
    <x v="26"/>
    <x v="1"/>
    <x v="1"/>
    <n v="-119.62"/>
    <n v="460.57560000000001"/>
    <x v="0"/>
  </r>
  <r>
    <x v="26"/>
    <x v="1"/>
    <x v="1"/>
    <n v="-119.62"/>
    <n v="460.57560000000001"/>
    <x v="1"/>
  </r>
  <r>
    <x v="26"/>
    <x v="2"/>
    <x v="2"/>
    <n v="8.4499999999999922"/>
    <n v="426.44040000000001"/>
    <x v="0"/>
  </r>
  <r>
    <x v="26"/>
    <x v="2"/>
    <x v="2"/>
    <n v="8.4499999999999922"/>
    <n v="426.44040000000001"/>
    <x v="1"/>
  </r>
  <r>
    <x v="26"/>
    <x v="3"/>
    <x v="3"/>
    <n v="33.680000000000064"/>
    <n v="1152"/>
    <x v="0"/>
  </r>
  <r>
    <x v="26"/>
    <x v="3"/>
    <x v="3"/>
    <n v="33.680000000000064"/>
    <n v="1152"/>
    <x v="1"/>
  </r>
  <r>
    <x v="26"/>
    <x v="4"/>
    <x v="4"/>
    <n v="0"/>
    <n v="49.377400000000002"/>
    <x v="0"/>
  </r>
  <r>
    <x v="26"/>
    <x v="4"/>
    <x v="4"/>
    <n v="0"/>
    <n v="49.377400000000002"/>
    <x v="1"/>
  </r>
  <r>
    <x v="26"/>
    <x v="5"/>
    <x v="5"/>
    <m/>
    <n v="144"/>
    <x v="0"/>
  </r>
  <r>
    <x v="26"/>
    <x v="5"/>
    <x v="5"/>
    <m/>
    <n v="144"/>
    <x v="1"/>
  </r>
  <r>
    <x v="27"/>
    <x v="0"/>
    <x v="0"/>
    <m/>
    <n v="612"/>
    <x v="0"/>
  </r>
  <r>
    <x v="27"/>
    <x v="0"/>
    <x v="0"/>
    <m/>
    <n v="612"/>
    <x v="1"/>
  </r>
  <r>
    <x v="27"/>
    <x v="1"/>
    <x v="1"/>
    <n v="-205.80000000000291"/>
    <n v="42669.412199999999"/>
    <x v="0"/>
  </r>
  <r>
    <x v="27"/>
    <x v="1"/>
    <x v="1"/>
    <n v="-205.80000000000291"/>
    <n v="42669.412199999999"/>
    <x v="1"/>
  </r>
  <r>
    <x v="27"/>
    <x v="2"/>
    <x v="2"/>
    <n v="1001.52"/>
    <n v="500.99900000000002"/>
    <x v="0"/>
  </r>
  <r>
    <x v="27"/>
    <x v="2"/>
    <x v="2"/>
    <n v="1001.52"/>
    <n v="500.99900000000002"/>
    <x v="1"/>
  </r>
  <r>
    <x v="27"/>
    <x v="3"/>
    <x v="3"/>
    <n v="-4.67999999999995"/>
    <n v="3240"/>
    <x v="0"/>
  </r>
  <r>
    <x v="27"/>
    <x v="3"/>
    <x v="3"/>
    <n v="-4.67999999999995"/>
    <n v="3240"/>
    <x v="1"/>
  </r>
  <r>
    <x v="27"/>
    <x v="4"/>
    <x v="4"/>
    <n v="246"/>
    <n v="6862.9763999999996"/>
    <x v="0"/>
  </r>
  <r>
    <x v="27"/>
    <x v="4"/>
    <x v="4"/>
    <n v="246"/>
    <n v="6862.9763999999996"/>
    <x v="1"/>
  </r>
  <r>
    <x v="27"/>
    <x v="5"/>
    <x v="5"/>
    <n v="0"/>
    <n v="100"/>
    <x v="0"/>
  </r>
  <r>
    <x v="27"/>
    <x v="5"/>
    <x v="5"/>
    <n v="0"/>
    <n v="100"/>
    <x v="1"/>
  </r>
  <r>
    <x v="28"/>
    <x v="0"/>
    <x v="0"/>
    <m/>
    <n v="192"/>
    <x v="0"/>
  </r>
  <r>
    <x v="28"/>
    <x v="0"/>
    <x v="0"/>
    <m/>
    <n v="192"/>
    <x v="1"/>
  </r>
  <r>
    <x v="28"/>
    <x v="1"/>
    <x v="1"/>
    <n v="55.51"/>
    <n v="779.14639999999997"/>
    <x v="0"/>
  </r>
  <r>
    <x v="28"/>
    <x v="1"/>
    <x v="1"/>
    <n v="55.51"/>
    <n v="779.14639999999997"/>
    <x v="1"/>
  </r>
  <r>
    <x v="28"/>
    <x v="2"/>
    <x v="2"/>
    <n v="64.050000000000011"/>
    <n v="20.5244"/>
    <x v="0"/>
  </r>
  <r>
    <x v="28"/>
    <x v="2"/>
    <x v="2"/>
    <n v="64.050000000000011"/>
    <n v="20.5244"/>
    <x v="1"/>
  </r>
  <r>
    <x v="28"/>
    <x v="3"/>
    <x v="3"/>
    <n v="9.8800000000000523"/>
    <n v="1008"/>
    <x v="0"/>
  </r>
  <r>
    <x v="28"/>
    <x v="3"/>
    <x v="3"/>
    <n v="9.8800000000000523"/>
    <n v="1008"/>
    <x v="1"/>
  </r>
  <r>
    <x v="28"/>
    <x v="4"/>
    <x v="4"/>
    <n v="-101.16000000000003"/>
    <n v="713.56979999999999"/>
    <x v="0"/>
  </r>
  <r>
    <x v="28"/>
    <x v="4"/>
    <x v="4"/>
    <n v="-101.16000000000003"/>
    <n v="713.56979999999999"/>
    <x v="1"/>
  </r>
  <r>
    <x v="28"/>
    <x v="5"/>
    <x v="5"/>
    <m/>
    <n v="100"/>
    <x v="0"/>
  </r>
  <r>
    <x v="28"/>
    <x v="5"/>
    <x v="5"/>
    <m/>
    <n v="100"/>
    <x v="1"/>
  </r>
  <r>
    <x v="29"/>
    <x v="0"/>
    <x v="0"/>
    <m/>
    <n v="96"/>
    <x v="0"/>
  </r>
  <r>
    <x v="29"/>
    <x v="0"/>
    <x v="0"/>
    <m/>
    <n v="96"/>
    <x v="1"/>
  </r>
  <r>
    <x v="29"/>
    <x v="1"/>
    <x v="1"/>
    <n v="-1075.98"/>
    <n v="2654.9915999999998"/>
    <x v="0"/>
  </r>
  <r>
    <x v="29"/>
    <x v="1"/>
    <x v="1"/>
    <n v="-1075.98"/>
    <n v="2654.9915999999998"/>
    <x v="1"/>
  </r>
  <r>
    <x v="29"/>
    <x v="2"/>
    <x v="2"/>
    <n v="2376"/>
    <n v="15234.602000000001"/>
    <x v="0"/>
  </r>
  <r>
    <x v="29"/>
    <x v="2"/>
    <x v="2"/>
    <n v="2376"/>
    <n v="15234.602000000001"/>
    <x v="1"/>
  </r>
  <r>
    <x v="29"/>
    <x v="3"/>
    <x v="3"/>
    <n v="243.57999999999998"/>
    <n v="504"/>
    <x v="0"/>
  </r>
  <r>
    <x v="29"/>
    <x v="3"/>
    <x v="3"/>
    <n v="243.57999999999998"/>
    <n v="504"/>
    <x v="1"/>
  </r>
  <r>
    <x v="29"/>
    <x v="4"/>
    <x v="4"/>
    <n v="-166.14999999999998"/>
    <n v="159.3424"/>
    <x v="0"/>
  </r>
  <r>
    <x v="29"/>
    <x v="4"/>
    <x v="4"/>
    <n v="-166.14999999999998"/>
    <n v="159.3424"/>
    <x v="1"/>
  </r>
  <r>
    <x v="29"/>
    <x v="5"/>
    <x v="5"/>
    <n v="9.7799999999999994"/>
    <n v="96"/>
    <x v="0"/>
  </r>
  <r>
    <x v="29"/>
    <x v="5"/>
    <x v="5"/>
    <n v="9.7799999999999994"/>
    <n v="96"/>
    <x v="1"/>
  </r>
  <r>
    <x v="30"/>
    <x v="0"/>
    <x v="0"/>
    <m/>
    <n v="272"/>
    <x v="0"/>
  </r>
  <r>
    <x v="30"/>
    <x v="0"/>
    <x v="0"/>
    <m/>
    <n v="272"/>
    <x v="1"/>
  </r>
  <r>
    <x v="30"/>
    <x v="1"/>
    <x v="1"/>
    <n v="2951.6299999999992"/>
    <n v="26982.4352"/>
    <x v="0"/>
  </r>
  <r>
    <x v="30"/>
    <x v="1"/>
    <x v="1"/>
    <n v="2951.6299999999992"/>
    <n v="26982.4352"/>
    <x v="1"/>
  </r>
  <r>
    <x v="30"/>
    <x v="2"/>
    <x v="2"/>
    <n v="-21.28"/>
    <n v="213.9212"/>
    <x v="0"/>
  </r>
  <r>
    <x v="30"/>
    <x v="2"/>
    <x v="2"/>
    <n v="-21.28"/>
    <n v="213.9212"/>
    <x v="1"/>
  </r>
  <r>
    <x v="30"/>
    <x v="3"/>
    <x v="3"/>
    <n v="-144.28999999999996"/>
    <n v="1440"/>
    <x v="0"/>
  </r>
  <r>
    <x v="30"/>
    <x v="3"/>
    <x v="3"/>
    <n v="-144.28999999999996"/>
    <n v="1440"/>
    <x v="1"/>
  </r>
  <r>
    <x v="30"/>
    <x v="4"/>
    <x v="4"/>
    <n v="8"/>
    <n v="762.20600000000002"/>
    <x v="0"/>
  </r>
  <r>
    <x v="30"/>
    <x v="4"/>
    <x v="4"/>
    <n v="8"/>
    <n v="762.20600000000002"/>
    <x v="1"/>
  </r>
  <r>
    <x v="30"/>
    <x v="5"/>
    <x v="5"/>
    <n v="0"/>
    <n v="100"/>
    <x v="0"/>
  </r>
  <r>
    <x v="30"/>
    <x v="5"/>
    <x v="5"/>
    <n v="0"/>
    <n v="100"/>
    <x v="1"/>
  </r>
  <r>
    <x v="31"/>
    <x v="0"/>
    <x v="0"/>
    <m/>
    <n v="82"/>
    <x v="0"/>
  </r>
  <r>
    <x v="31"/>
    <x v="0"/>
    <x v="0"/>
    <m/>
    <n v="82"/>
    <x v="1"/>
  </r>
  <r>
    <x v="31"/>
    <x v="1"/>
    <x v="1"/>
    <n v="-502.5"/>
    <n v="1353.848"/>
    <x v="0"/>
  </r>
  <r>
    <x v="31"/>
    <x v="1"/>
    <x v="1"/>
    <n v="-502.5"/>
    <n v="1353.848"/>
    <x v="1"/>
  </r>
  <r>
    <x v="31"/>
    <x v="2"/>
    <x v="2"/>
    <n v="-44.25"/>
    <n v="1137.9874"/>
    <x v="0"/>
  </r>
  <r>
    <x v="31"/>
    <x v="2"/>
    <x v="2"/>
    <n v="-44.25"/>
    <n v="1137.9874"/>
    <x v="1"/>
  </r>
  <r>
    <x v="31"/>
    <x v="3"/>
    <x v="3"/>
    <n v="54.569999999999993"/>
    <n v="432"/>
    <x v="0"/>
  </r>
  <r>
    <x v="31"/>
    <x v="3"/>
    <x v="3"/>
    <n v="54.569999999999993"/>
    <n v="432"/>
    <x v="1"/>
  </r>
  <r>
    <x v="31"/>
    <x v="4"/>
    <x v="4"/>
    <n v="-20.400000000000006"/>
    <n v="111.425"/>
    <x v="0"/>
  </r>
  <r>
    <x v="31"/>
    <x v="4"/>
    <x v="4"/>
    <n v="-20.400000000000006"/>
    <n v="111.425"/>
    <x v="1"/>
  </r>
  <r>
    <x v="31"/>
    <x v="5"/>
    <x v="5"/>
    <m/>
    <n v="48"/>
    <x v="0"/>
  </r>
  <r>
    <x v="31"/>
    <x v="5"/>
    <x v="5"/>
    <m/>
    <n v="48"/>
    <x v="1"/>
  </r>
  <r>
    <x v="32"/>
    <x v="0"/>
    <x v="0"/>
    <m/>
    <n v="192"/>
    <x v="0"/>
  </r>
  <r>
    <x v="32"/>
    <x v="0"/>
    <x v="0"/>
    <m/>
    <n v="192"/>
    <x v="1"/>
  </r>
  <r>
    <x v="32"/>
    <x v="1"/>
    <x v="1"/>
    <m/>
    <n v="191.46379999999999"/>
    <x v="0"/>
  </r>
  <r>
    <x v="32"/>
    <x v="1"/>
    <x v="1"/>
    <m/>
    <n v="191.46379999999999"/>
    <x v="1"/>
  </r>
  <r>
    <x v="32"/>
    <x v="2"/>
    <x v="2"/>
    <n v="288.79999999999973"/>
    <n v="4188.9110000000001"/>
    <x v="0"/>
  </r>
  <r>
    <x v="32"/>
    <x v="2"/>
    <x v="2"/>
    <n v="288.79999999999973"/>
    <n v="4188.9110000000001"/>
    <x v="1"/>
  </r>
  <r>
    <x v="32"/>
    <x v="3"/>
    <x v="3"/>
    <n v="52.489999999999995"/>
    <n v="1008"/>
    <x v="0"/>
  </r>
  <r>
    <x v="32"/>
    <x v="3"/>
    <x v="3"/>
    <n v="52.489999999999995"/>
    <n v="1008"/>
    <x v="1"/>
  </r>
  <r>
    <x v="32"/>
    <x v="4"/>
    <x v="4"/>
    <n v="-48.800000000000011"/>
    <n v="679.96259999999995"/>
    <x v="0"/>
  </r>
  <r>
    <x v="32"/>
    <x v="4"/>
    <x v="4"/>
    <n v="-48.800000000000011"/>
    <n v="679.96259999999995"/>
    <x v="1"/>
  </r>
  <r>
    <x v="32"/>
    <x v="5"/>
    <x v="5"/>
    <n v="0"/>
    <n v="96"/>
    <x v="0"/>
  </r>
  <r>
    <x v="32"/>
    <x v="5"/>
    <x v="5"/>
    <n v="0"/>
    <n v="96"/>
    <x v="1"/>
  </r>
  <r>
    <x v="33"/>
    <x v="0"/>
    <x v="0"/>
    <m/>
    <n v="394"/>
    <x v="0"/>
  </r>
  <r>
    <x v="33"/>
    <x v="0"/>
    <x v="0"/>
    <m/>
    <n v="394"/>
    <x v="1"/>
  </r>
  <r>
    <x v="33"/>
    <x v="1"/>
    <x v="1"/>
    <n v="314.21999999999889"/>
    <n v="5413.7133999999996"/>
    <x v="0"/>
  </r>
  <r>
    <x v="33"/>
    <x v="1"/>
    <x v="1"/>
    <n v="314.21999999999889"/>
    <n v="5413.7133999999996"/>
    <x v="1"/>
  </r>
  <r>
    <x v="33"/>
    <x v="2"/>
    <x v="2"/>
    <n v="446.15000000000055"/>
    <n v="2783.0902000000001"/>
    <x v="0"/>
  </r>
  <r>
    <x v="33"/>
    <x v="2"/>
    <x v="2"/>
    <n v="446.15000000000055"/>
    <n v="2783.0902000000001"/>
    <x v="1"/>
  </r>
  <r>
    <x v="33"/>
    <x v="3"/>
    <x v="3"/>
    <n v="266.23"/>
    <n v="2088"/>
    <x v="0"/>
  </r>
  <r>
    <x v="33"/>
    <x v="3"/>
    <x v="3"/>
    <n v="266.23"/>
    <n v="2088"/>
    <x v="1"/>
  </r>
  <r>
    <x v="33"/>
    <x v="4"/>
    <x v="4"/>
    <n v="149.96000000000004"/>
    <n v="413.35120000000001"/>
    <x v="0"/>
  </r>
  <r>
    <x v="33"/>
    <x v="4"/>
    <x v="4"/>
    <n v="149.96000000000004"/>
    <n v="413.35120000000001"/>
    <x v="1"/>
  </r>
  <r>
    <x v="33"/>
    <x v="5"/>
    <x v="5"/>
    <m/>
    <n v="100"/>
    <x v="0"/>
  </r>
  <r>
    <x v="33"/>
    <x v="5"/>
    <x v="5"/>
    <m/>
    <n v="100"/>
    <x v="1"/>
  </r>
  <r>
    <x v="34"/>
    <x v="0"/>
    <x v="0"/>
    <m/>
    <n v="354"/>
    <x v="0"/>
  </r>
  <r>
    <x v="34"/>
    <x v="0"/>
    <x v="0"/>
    <m/>
    <n v="354"/>
    <x v="1"/>
  </r>
  <r>
    <x v="34"/>
    <x v="1"/>
    <x v="1"/>
    <n v="2036.4400000000014"/>
    <n v="13343.515799999999"/>
    <x v="0"/>
  </r>
  <r>
    <x v="34"/>
    <x v="1"/>
    <x v="1"/>
    <n v="2036.4400000000014"/>
    <n v="13343.515799999999"/>
    <x v="1"/>
  </r>
  <r>
    <x v="34"/>
    <x v="2"/>
    <x v="2"/>
    <n v="98.75"/>
    <n v="669.07560000000001"/>
    <x v="0"/>
  </r>
  <r>
    <x v="34"/>
    <x v="2"/>
    <x v="2"/>
    <n v="98.75"/>
    <n v="669.07560000000001"/>
    <x v="1"/>
  </r>
  <r>
    <x v="34"/>
    <x v="3"/>
    <x v="3"/>
    <n v="206.14000000000004"/>
    <n v="1872"/>
    <x v="0"/>
  </r>
  <r>
    <x v="34"/>
    <x v="3"/>
    <x v="3"/>
    <n v="206.14000000000004"/>
    <n v="1872"/>
    <x v="1"/>
  </r>
  <r>
    <x v="34"/>
    <x v="4"/>
    <x v="4"/>
    <n v="885.97000000000025"/>
    <n v="5177.7618000000002"/>
    <x v="0"/>
  </r>
  <r>
    <x v="34"/>
    <x v="4"/>
    <x v="4"/>
    <n v="885.97000000000025"/>
    <n v="5177.7618000000002"/>
    <x v="1"/>
  </r>
  <r>
    <x v="34"/>
    <x v="5"/>
    <x v="5"/>
    <m/>
    <n v="192"/>
    <x v="0"/>
  </r>
  <r>
    <x v="34"/>
    <x v="5"/>
    <x v="5"/>
    <m/>
    <n v="192"/>
    <x v="1"/>
  </r>
  <r>
    <x v="35"/>
    <x v="0"/>
    <x v="0"/>
    <m/>
    <n v="124"/>
    <x v="0"/>
  </r>
  <r>
    <x v="35"/>
    <x v="0"/>
    <x v="0"/>
    <m/>
    <n v="124"/>
    <x v="1"/>
  </r>
  <r>
    <x v="35"/>
    <x v="1"/>
    <x v="1"/>
    <n v="-109.03000000000009"/>
    <n v="32.115000000000002"/>
    <x v="0"/>
  </r>
  <r>
    <x v="35"/>
    <x v="1"/>
    <x v="1"/>
    <n v="-109.03000000000009"/>
    <n v="32.115000000000002"/>
    <x v="1"/>
  </r>
  <r>
    <x v="35"/>
    <x v="2"/>
    <x v="2"/>
    <n v="2742.9999999999995"/>
    <n v="7923.7448000000004"/>
    <x v="0"/>
  </r>
  <r>
    <x v="35"/>
    <x v="2"/>
    <x v="2"/>
    <n v="2742.9999999999995"/>
    <n v="7923.7448000000004"/>
    <x v="1"/>
  </r>
  <r>
    <x v="35"/>
    <x v="3"/>
    <x v="3"/>
    <n v="61.480000000000018"/>
    <n v="648"/>
    <x v="0"/>
  </r>
  <r>
    <x v="35"/>
    <x v="3"/>
    <x v="3"/>
    <n v="61.480000000000018"/>
    <n v="648"/>
    <x v="1"/>
  </r>
  <r>
    <x v="35"/>
    <x v="4"/>
    <x v="4"/>
    <n v="-0.50999999999999801"/>
    <n v="19.768999999999998"/>
    <x v="0"/>
  </r>
  <r>
    <x v="35"/>
    <x v="4"/>
    <x v="4"/>
    <n v="-0.50999999999999801"/>
    <n v="19.768999999999998"/>
    <x v="1"/>
  </r>
  <r>
    <x v="35"/>
    <x v="5"/>
    <x v="5"/>
    <n v="52.99"/>
    <n v="120"/>
    <x v="0"/>
  </r>
  <r>
    <x v="35"/>
    <x v="5"/>
    <x v="5"/>
    <n v="52.99"/>
    <n v="120"/>
    <x v="1"/>
  </r>
  <r>
    <x v="36"/>
    <x v="0"/>
    <x v="0"/>
    <m/>
    <n v="192"/>
    <x v="0"/>
  </r>
  <r>
    <x v="36"/>
    <x v="0"/>
    <x v="0"/>
    <m/>
    <n v="192"/>
    <x v="1"/>
  </r>
  <r>
    <x v="36"/>
    <x v="1"/>
    <x v="1"/>
    <n v="41.309999999999988"/>
    <n v="43.317"/>
    <x v="0"/>
  </r>
  <r>
    <x v="36"/>
    <x v="1"/>
    <x v="1"/>
    <n v="41.309999999999988"/>
    <n v="43.317"/>
    <x v="1"/>
  </r>
  <r>
    <x v="36"/>
    <x v="2"/>
    <x v="2"/>
    <n v="54"/>
    <n v="34.8508"/>
    <x v="0"/>
  </r>
  <r>
    <x v="36"/>
    <x v="2"/>
    <x v="2"/>
    <n v="54"/>
    <n v="34.8508"/>
    <x v="1"/>
  </r>
  <r>
    <x v="36"/>
    <x v="3"/>
    <x v="3"/>
    <n v="48.919999999999902"/>
    <n v="1008"/>
    <x v="0"/>
  </r>
  <r>
    <x v="36"/>
    <x v="3"/>
    <x v="3"/>
    <n v="48.919999999999902"/>
    <n v="1008"/>
    <x v="1"/>
  </r>
  <r>
    <x v="36"/>
    <x v="4"/>
    <x v="4"/>
    <n v="23.990000000000002"/>
    <n v="347.70920000000001"/>
    <x v="0"/>
  </r>
  <r>
    <x v="36"/>
    <x v="4"/>
    <x v="4"/>
    <n v="23.990000000000002"/>
    <n v="347.70920000000001"/>
    <x v="1"/>
  </r>
  <r>
    <x v="36"/>
    <x v="5"/>
    <x v="5"/>
    <m/>
    <n v="168"/>
    <x v="0"/>
  </r>
  <r>
    <x v="36"/>
    <x v="5"/>
    <x v="5"/>
    <m/>
    <n v="168"/>
    <x v="1"/>
  </r>
  <r>
    <x v="37"/>
    <x v="0"/>
    <x v="0"/>
    <m/>
    <n v="178"/>
    <x v="0"/>
  </r>
  <r>
    <x v="37"/>
    <x v="0"/>
    <x v="0"/>
    <m/>
    <n v="178"/>
    <x v="1"/>
  </r>
  <r>
    <x v="37"/>
    <x v="1"/>
    <x v="1"/>
    <n v="223.94"/>
    <n v="997.30319999999995"/>
    <x v="0"/>
  </r>
  <r>
    <x v="37"/>
    <x v="1"/>
    <x v="1"/>
    <n v="223.94"/>
    <n v="997.30319999999995"/>
    <x v="1"/>
  </r>
  <r>
    <x v="37"/>
    <x v="2"/>
    <x v="2"/>
    <n v="16"/>
    <n v="60.9636"/>
    <x v="0"/>
  </r>
  <r>
    <x v="37"/>
    <x v="2"/>
    <x v="2"/>
    <n v="16"/>
    <n v="60.9636"/>
    <x v="1"/>
  </r>
  <r>
    <x v="37"/>
    <x v="3"/>
    <x v="3"/>
    <n v="8.9399999999999977"/>
    <n v="936"/>
    <x v="0"/>
  </r>
  <r>
    <x v="37"/>
    <x v="3"/>
    <x v="3"/>
    <n v="8.9399999999999977"/>
    <n v="936"/>
    <x v="1"/>
  </r>
  <r>
    <x v="37"/>
    <x v="4"/>
    <x v="4"/>
    <n v="58.179999999999993"/>
    <n v="307.76679999999999"/>
    <x v="0"/>
  </r>
  <r>
    <x v="37"/>
    <x v="4"/>
    <x v="4"/>
    <n v="58.179999999999993"/>
    <n v="307.76679999999999"/>
    <x v="1"/>
  </r>
  <r>
    <x v="37"/>
    <x v="5"/>
    <x v="5"/>
    <n v="32.1"/>
    <n v="120"/>
    <x v="0"/>
  </r>
  <r>
    <x v="37"/>
    <x v="5"/>
    <x v="5"/>
    <n v="32.1"/>
    <n v="120"/>
    <x v="1"/>
  </r>
  <r>
    <x v="38"/>
    <x v="0"/>
    <x v="0"/>
    <m/>
    <n v="408"/>
    <x v="0"/>
  </r>
  <r>
    <x v="38"/>
    <x v="0"/>
    <x v="0"/>
    <m/>
    <n v="408"/>
    <x v="1"/>
  </r>
  <r>
    <x v="38"/>
    <x v="1"/>
    <x v="1"/>
    <n v="698.42999999999483"/>
    <n v="26789.303800000002"/>
    <x v="0"/>
  </r>
  <r>
    <x v="38"/>
    <x v="1"/>
    <x v="1"/>
    <n v="698.42999999999483"/>
    <n v="26789.303800000002"/>
    <x v="1"/>
  </r>
  <r>
    <x v="38"/>
    <x v="2"/>
    <x v="2"/>
    <n v="-4.5"/>
    <n v="134.8312"/>
    <x v="0"/>
  </r>
  <r>
    <x v="38"/>
    <x v="2"/>
    <x v="2"/>
    <n v="-4.5"/>
    <n v="134.8312"/>
    <x v="1"/>
  </r>
  <r>
    <x v="38"/>
    <x v="3"/>
    <x v="3"/>
    <n v="143.05999999999995"/>
    <n v="2160"/>
    <x v="0"/>
  </r>
  <r>
    <x v="38"/>
    <x v="3"/>
    <x v="3"/>
    <n v="143.05999999999995"/>
    <n v="2160"/>
    <x v="1"/>
  </r>
  <r>
    <x v="38"/>
    <x v="4"/>
    <x v="4"/>
    <n v="144"/>
    <n v="1123.6859999999999"/>
    <x v="0"/>
  </r>
  <r>
    <x v="38"/>
    <x v="4"/>
    <x v="4"/>
    <n v="144"/>
    <n v="1123.6859999999999"/>
    <x v="1"/>
  </r>
  <r>
    <x v="38"/>
    <x v="5"/>
    <x v="5"/>
    <n v="17.989999999999998"/>
    <n v="100"/>
    <x v="0"/>
  </r>
  <r>
    <x v="38"/>
    <x v="5"/>
    <x v="5"/>
    <n v="17.989999999999998"/>
    <n v="100"/>
    <x v="1"/>
  </r>
  <r>
    <x v="39"/>
    <x v="0"/>
    <x v="0"/>
    <m/>
    <n v="218"/>
    <x v="0"/>
  </r>
  <r>
    <x v="39"/>
    <x v="0"/>
    <x v="0"/>
    <m/>
    <n v="218"/>
    <x v="1"/>
  </r>
  <r>
    <x v="39"/>
    <x v="1"/>
    <x v="1"/>
    <n v="1225.8300000000017"/>
    <n v="13850.691000000001"/>
    <x v="0"/>
  </r>
  <r>
    <x v="39"/>
    <x v="1"/>
    <x v="1"/>
    <n v="1225.8300000000017"/>
    <n v="13850.691000000001"/>
    <x v="1"/>
  </r>
  <r>
    <x v="39"/>
    <x v="2"/>
    <x v="2"/>
    <n v="-16.7"/>
    <n v="4.8769999999999998"/>
    <x v="0"/>
  </r>
  <r>
    <x v="39"/>
    <x v="2"/>
    <x v="2"/>
    <n v="-16.7"/>
    <n v="4.8769999999999998"/>
    <x v="1"/>
  </r>
  <r>
    <x v="39"/>
    <x v="3"/>
    <x v="3"/>
    <n v="183.63000000000011"/>
    <n v="1152"/>
    <x v="0"/>
  </r>
  <r>
    <x v="39"/>
    <x v="3"/>
    <x v="3"/>
    <n v="183.63000000000011"/>
    <n v="1152"/>
    <x v="1"/>
  </r>
  <r>
    <x v="39"/>
    <x v="4"/>
    <x v="4"/>
    <n v="168"/>
    <n v="4700.8130000000001"/>
    <x v="0"/>
  </r>
  <r>
    <x v="39"/>
    <x v="4"/>
    <x v="4"/>
    <n v="168"/>
    <n v="4700.8130000000001"/>
    <x v="1"/>
  </r>
  <r>
    <x v="39"/>
    <x v="5"/>
    <x v="5"/>
    <n v="0"/>
    <n v="120"/>
    <x v="0"/>
  </r>
  <r>
    <x v="39"/>
    <x v="5"/>
    <x v="5"/>
    <n v="0"/>
    <n v="120"/>
    <x v="1"/>
  </r>
  <r>
    <x v="40"/>
    <x v="0"/>
    <x v="0"/>
    <m/>
    <n v="96"/>
    <x v="0"/>
  </r>
  <r>
    <x v="40"/>
    <x v="0"/>
    <x v="0"/>
    <m/>
    <n v="96"/>
    <x v="1"/>
  </r>
  <r>
    <x v="40"/>
    <x v="1"/>
    <x v="1"/>
    <n v="78.42"/>
    <n v="310.56459999999998"/>
    <x v="0"/>
  </r>
  <r>
    <x v="40"/>
    <x v="1"/>
    <x v="1"/>
    <n v="78.42"/>
    <n v="310.56459999999998"/>
    <x v="1"/>
  </r>
  <r>
    <x v="40"/>
    <x v="2"/>
    <x v="2"/>
    <n v="2.4"/>
    <n v="9.7542000000000009"/>
    <x v="0"/>
  </r>
  <r>
    <x v="40"/>
    <x v="2"/>
    <x v="2"/>
    <n v="2.4"/>
    <n v="9.7542000000000009"/>
    <x v="1"/>
  </r>
  <r>
    <x v="40"/>
    <x v="3"/>
    <x v="3"/>
    <n v="294.66000000000003"/>
    <n v="504"/>
    <x v="0"/>
  </r>
  <r>
    <x v="40"/>
    <x v="3"/>
    <x v="3"/>
    <n v="294.66000000000003"/>
    <n v="504"/>
    <x v="1"/>
  </r>
  <r>
    <x v="40"/>
    <x v="4"/>
    <x v="4"/>
    <m/>
    <n v="99.406400000000005"/>
    <x v="0"/>
  </r>
  <r>
    <x v="40"/>
    <x v="4"/>
    <x v="4"/>
    <m/>
    <n v="99.406400000000005"/>
    <x v="1"/>
  </r>
  <r>
    <x v="40"/>
    <x v="5"/>
    <x v="5"/>
    <m/>
    <n v="120"/>
    <x v="0"/>
  </r>
  <r>
    <x v="40"/>
    <x v="5"/>
    <x v="5"/>
    <m/>
    <n v="120"/>
    <x v="1"/>
  </r>
  <r>
    <x v="41"/>
    <x v="0"/>
    <x v="0"/>
    <m/>
    <n v="300"/>
    <x v="0"/>
  </r>
  <r>
    <x v="41"/>
    <x v="0"/>
    <x v="0"/>
    <m/>
    <n v="300"/>
    <x v="1"/>
  </r>
  <r>
    <x v="41"/>
    <x v="1"/>
    <x v="1"/>
    <n v="2918.6500000000051"/>
    <n v="4524.0447999999997"/>
    <x v="0"/>
  </r>
  <r>
    <x v="41"/>
    <x v="1"/>
    <x v="1"/>
    <n v="2918.6500000000051"/>
    <n v="4524.0447999999997"/>
    <x v="1"/>
  </r>
  <r>
    <x v="41"/>
    <x v="2"/>
    <x v="2"/>
    <n v="8.6000000000000085"/>
    <n v="36.578200000000002"/>
    <x v="0"/>
  </r>
  <r>
    <x v="41"/>
    <x v="2"/>
    <x v="2"/>
    <n v="8.6000000000000085"/>
    <n v="36.578200000000002"/>
    <x v="1"/>
  </r>
  <r>
    <x v="41"/>
    <x v="3"/>
    <x v="3"/>
    <n v="128.75999999999988"/>
    <n v="1584"/>
    <x v="0"/>
  </r>
  <r>
    <x v="41"/>
    <x v="3"/>
    <x v="3"/>
    <n v="128.75999999999988"/>
    <n v="1584"/>
    <x v="1"/>
  </r>
  <r>
    <x v="41"/>
    <x v="4"/>
    <x v="4"/>
    <n v="843.97999999999979"/>
    <n v="2378.1842000000001"/>
    <x v="0"/>
  </r>
  <r>
    <x v="41"/>
    <x v="4"/>
    <x v="4"/>
    <n v="843.97999999999979"/>
    <n v="2378.1842000000001"/>
    <x v="1"/>
  </r>
  <r>
    <x v="41"/>
    <x v="5"/>
    <x v="5"/>
    <n v="0"/>
    <n v="120"/>
    <x v="0"/>
  </r>
  <r>
    <x v="41"/>
    <x v="5"/>
    <x v="5"/>
    <n v="0"/>
    <n v="120"/>
    <x v="1"/>
  </r>
  <r>
    <x v="42"/>
    <x v="0"/>
    <x v="0"/>
    <m/>
    <n v="110"/>
    <x v="0"/>
  </r>
  <r>
    <x v="42"/>
    <x v="0"/>
    <x v="0"/>
    <m/>
    <n v="110"/>
    <x v="1"/>
  </r>
  <r>
    <x v="42"/>
    <x v="1"/>
    <x v="1"/>
    <n v="-358.64000000000004"/>
    <n v="544.68399999999997"/>
    <x v="0"/>
  </r>
  <r>
    <x v="42"/>
    <x v="1"/>
    <x v="1"/>
    <n v="-358.64000000000004"/>
    <n v="544.68399999999997"/>
    <x v="1"/>
  </r>
  <r>
    <x v="42"/>
    <x v="2"/>
    <x v="2"/>
    <n v="-432.5"/>
    <n v="351.61779999999999"/>
    <x v="0"/>
  </r>
  <r>
    <x v="42"/>
    <x v="2"/>
    <x v="2"/>
    <n v="-432.5"/>
    <n v="351.61779999999999"/>
    <x v="1"/>
  </r>
  <r>
    <x v="42"/>
    <x v="3"/>
    <x v="3"/>
    <n v="-85.5"/>
    <n v="576"/>
    <x v="0"/>
  </r>
  <r>
    <x v="42"/>
    <x v="3"/>
    <x v="3"/>
    <n v="-85.5"/>
    <n v="576"/>
    <x v="1"/>
  </r>
  <r>
    <x v="42"/>
    <x v="4"/>
    <x v="4"/>
    <n v="25.86"/>
    <n v="0"/>
    <x v="0"/>
  </r>
  <r>
    <x v="42"/>
    <x v="4"/>
    <x v="4"/>
    <n v="25.86"/>
    <n v="0"/>
    <x v="1"/>
  </r>
  <r>
    <x v="42"/>
    <x v="5"/>
    <x v="5"/>
    <m/>
    <n v="120"/>
    <x v="0"/>
  </r>
  <r>
    <x v="42"/>
    <x v="5"/>
    <x v="5"/>
    <m/>
    <n v="120"/>
    <x v="1"/>
  </r>
  <r>
    <x v="43"/>
    <x v="0"/>
    <x v="0"/>
    <m/>
    <n v="110"/>
    <x v="0"/>
  </r>
  <r>
    <x v="43"/>
    <x v="0"/>
    <x v="0"/>
    <m/>
    <n v="110"/>
    <x v="1"/>
  </r>
  <r>
    <x v="43"/>
    <x v="1"/>
    <x v="1"/>
    <n v="-59.36"/>
    <n v="40.225999999999999"/>
    <x v="0"/>
  </r>
  <r>
    <x v="43"/>
    <x v="1"/>
    <x v="1"/>
    <n v="-59.36"/>
    <n v="40.225999999999999"/>
    <x v="1"/>
  </r>
  <r>
    <x v="43"/>
    <x v="2"/>
    <x v="2"/>
    <n v="-235.98999999999978"/>
    <n v="6270.5540000000001"/>
    <x v="0"/>
  </r>
  <r>
    <x v="43"/>
    <x v="2"/>
    <x v="2"/>
    <n v="-235.98999999999978"/>
    <n v="6270.5540000000001"/>
    <x v="1"/>
  </r>
  <r>
    <x v="43"/>
    <x v="3"/>
    <x v="3"/>
    <n v="72"/>
    <n v="576"/>
    <x v="0"/>
  </r>
  <r>
    <x v="43"/>
    <x v="3"/>
    <x v="3"/>
    <n v="72"/>
    <n v="576"/>
    <x v="1"/>
  </r>
  <r>
    <x v="43"/>
    <x v="4"/>
    <x v="4"/>
    <m/>
    <n v="0"/>
    <x v="0"/>
  </r>
  <r>
    <x v="43"/>
    <x v="4"/>
    <x v="4"/>
    <m/>
    <n v="0"/>
    <x v="1"/>
  </r>
  <r>
    <x v="43"/>
    <x v="5"/>
    <x v="5"/>
    <m/>
    <n v="120"/>
    <x v="0"/>
  </r>
  <r>
    <x v="43"/>
    <x v="5"/>
    <x v="5"/>
    <m/>
    <n v="120"/>
    <x v="1"/>
  </r>
  <r>
    <x v="44"/>
    <x v="0"/>
    <x v="0"/>
    <m/>
    <n v="368"/>
    <x v="0"/>
  </r>
  <r>
    <x v="44"/>
    <x v="0"/>
    <x v="0"/>
    <m/>
    <n v="368"/>
    <x v="1"/>
  </r>
  <r>
    <x v="44"/>
    <x v="1"/>
    <x v="1"/>
    <n v="2281.7600000000007"/>
    <n v="6578.7255999999998"/>
    <x v="0"/>
  </r>
  <r>
    <x v="44"/>
    <x v="1"/>
    <x v="1"/>
    <n v="2281.7600000000007"/>
    <n v="6578.7255999999998"/>
    <x v="1"/>
  </r>
  <r>
    <x v="44"/>
    <x v="2"/>
    <x v="2"/>
    <n v="-33.750000000000014"/>
    <n v="144.58539999999999"/>
    <x v="0"/>
  </r>
  <r>
    <x v="44"/>
    <x v="2"/>
    <x v="2"/>
    <n v="-33.750000000000014"/>
    <n v="144.58539999999999"/>
    <x v="1"/>
  </r>
  <r>
    <x v="44"/>
    <x v="3"/>
    <x v="3"/>
    <n v="121.25999999999999"/>
    <n v="1944"/>
    <x v="0"/>
  </r>
  <r>
    <x v="44"/>
    <x v="3"/>
    <x v="3"/>
    <n v="121.25999999999999"/>
    <n v="1944"/>
    <x v="1"/>
  </r>
  <r>
    <x v="44"/>
    <x v="4"/>
    <x v="4"/>
    <n v="519.22"/>
    <n v="753.64700000000005"/>
    <x v="0"/>
  </r>
  <r>
    <x v="44"/>
    <x v="4"/>
    <x v="4"/>
    <n v="519.22"/>
    <n v="753.64700000000005"/>
    <x v="1"/>
  </r>
  <r>
    <x v="44"/>
    <x v="5"/>
    <x v="5"/>
    <m/>
    <n v="192"/>
    <x v="0"/>
  </r>
  <r>
    <x v="44"/>
    <x v="5"/>
    <x v="5"/>
    <m/>
    <n v="192"/>
    <x v="1"/>
  </r>
  <r>
    <x v="45"/>
    <x v="0"/>
    <x v="0"/>
    <m/>
    <n v="382"/>
    <x v="0"/>
  </r>
  <r>
    <x v="45"/>
    <x v="0"/>
    <x v="0"/>
    <m/>
    <n v="382"/>
    <x v="1"/>
  </r>
  <r>
    <x v="45"/>
    <x v="1"/>
    <x v="1"/>
    <n v="2060.7400000000007"/>
    <n v="7603.6328000000003"/>
    <x v="0"/>
  </r>
  <r>
    <x v="45"/>
    <x v="1"/>
    <x v="1"/>
    <n v="2060.7400000000007"/>
    <n v="7603.6328000000003"/>
    <x v="1"/>
  </r>
  <r>
    <x v="45"/>
    <x v="2"/>
    <x v="2"/>
    <n v="-3.4000000000000057"/>
    <n v="57.2042"/>
    <x v="0"/>
  </r>
  <r>
    <x v="45"/>
    <x v="2"/>
    <x v="2"/>
    <n v="-3.4000000000000057"/>
    <n v="57.2042"/>
    <x v="1"/>
  </r>
  <r>
    <x v="45"/>
    <x v="3"/>
    <x v="3"/>
    <n v="248.18000000000006"/>
    <n v="2016"/>
    <x v="0"/>
  </r>
  <r>
    <x v="45"/>
    <x v="3"/>
    <x v="3"/>
    <n v="248.18000000000006"/>
    <n v="2016"/>
    <x v="1"/>
  </r>
  <r>
    <x v="45"/>
    <x v="4"/>
    <x v="4"/>
    <n v="272"/>
    <n v="646.98440000000005"/>
    <x v="0"/>
  </r>
  <r>
    <x v="45"/>
    <x v="4"/>
    <x v="4"/>
    <n v="272"/>
    <n v="646.98440000000005"/>
    <x v="1"/>
  </r>
  <r>
    <x v="45"/>
    <x v="5"/>
    <x v="5"/>
    <m/>
    <n v="192"/>
    <x v="0"/>
  </r>
  <r>
    <x v="45"/>
    <x v="5"/>
    <x v="5"/>
    <m/>
    <n v="192"/>
    <x v="1"/>
  </r>
  <r>
    <x v="46"/>
    <x v="0"/>
    <x v="0"/>
    <m/>
    <n v="110"/>
    <x v="0"/>
  </r>
  <r>
    <x v="46"/>
    <x v="0"/>
    <x v="0"/>
    <m/>
    <n v="110"/>
    <x v="1"/>
  </r>
  <r>
    <x v="46"/>
    <x v="1"/>
    <x v="1"/>
    <m/>
    <n v="3119.0362"/>
    <x v="0"/>
  </r>
  <r>
    <x v="46"/>
    <x v="1"/>
    <x v="1"/>
    <m/>
    <n v="3119.0362"/>
    <x v="1"/>
  </r>
  <r>
    <x v="46"/>
    <x v="2"/>
    <x v="2"/>
    <n v="510.23"/>
    <n v="6277.7475999999997"/>
    <x v="0"/>
  </r>
  <r>
    <x v="46"/>
    <x v="2"/>
    <x v="2"/>
    <n v="510.23"/>
    <n v="6277.7475999999997"/>
    <x v="1"/>
  </r>
  <r>
    <x v="46"/>
    <x v="3"/>
    <x v="3"/>
    <n v="-178.47999999999996"/>
    <n v="576"/>
    <x v="0"/>
  </r>
  <r>
    <x v="46"/>
    <x v="3"/>
    <x v="3"/>
    <n v="-178.47999999999996"/>
    <n v="576"/>
    <x v="1"/>
  </r>
  <r>
    <x v="46"/>
    <x v="4"/>
    <x v="4"/>
    <n v="-25.98"/>
    <n v="139.01179999999999"/>
    <x v="0"/>
  </r>
  <r>
    <x v="46"/>
    <x v="4"/>
    <x v="4"/>
    <n v="-25.98"/>
    <n v="139.01179999999999"/>
    <x v="1"/>
  </r>
  <r>
    <x v="46"/>
    <x v="5"/>
    <x v="5"/>
    <n v="0"/>
    <n v="72"/>
    <x v="0"/>
  </r>
  <r>
    <x v="46"/>
    <x v="5"/>
    <x v="5"/>
    <n v="0"/>
    <n v="72"/>
    <x v="1"/>
  </r>
  <r>
    <x v="47"/>
    <x v="0"/>
    <x v="0"/>
    <m/>
    <n v="150"/>
    <x v="0"/>
  </r>
  <r>
    <x v="47"/>
    <x v="0"/>
    <x v="0"/>
    <m/>
    <n v="150"/>
    <x v="1"/>
  </r>
  <r>
    <x v="47"/>
    <x v="1"/>
    <x v="1"/>
    <m/>
    <n v="306.26560000000001"/>
    <x v="0"/>
  </r>
  <r>
    <x v="47"/>
    <x v="1"/>
    <x v="1"/>
    <m/>
    <n v="306.26560000000001"/>
    <x v="1"/>
  </r>
  <r>
    <x v="47"/>
    <x v="2"/>
    <x v="2"/>
    <n v="189.89999999999986"/>
    <n v="286.12259999999998"/>
    <x v="0"/>
  </r>
  <r>
    <x v="47"/>
    <x v="2"/>
    <x v="2"/>
    <n v="189.89999999999986"/>
    <n v="286.12259999999998"/>
    <x v="1"/>
  </r>
  <r>
    <x v="47"/>
    <x v="3"/>
    <x v="3"/>
    <n v="-52.039999999999964"/>
    <n v="792"/>
    <x v="0"/>
  </r>
  <r>
    <x v="47"/>
    <x v="3"/>
    <x v="3"/>
    <n v="-52.039999999999964"/>
    <n v="792"/>
    <x v="1"/>
  </r>
  <r>
    <x v="47"/>
    <x v="4"/>
    <x v="4"/>
    <n v="156.88"/>
    <n v="62.901200000000003"/>
    <x v="0"/>
  </r>
  <r>
    <x v="47"/>
    <x v="4"/>
    <x v="4"/>
    <n v="156.88"/>
    <n v="62.901200000000003"/>
    <x v="1"/>
  </r>
  <r>
    <x v="47"/>
    <x v="5"/>
    <x v="5"/>
    <n v="30"/>
    <n v="96"/>
    <x v="0"/>
  </r>
  <r>
    <x v="47"/>
    <x v="5"/>
    <x v="5"/>
    <n v="30"/>
    <n v="96"/>
    <x v="1"/>
  </r>
  <r>
    <x v="48"/>
    <x v="0"/>
    <x v="0"/>
    <m/>
    <n v="164"/>
    <x v="0"/>
  </r>
  <r>
    <x v="48"/>
    <x v="0"/>
    <x v="0"/>
    <m/>
    <n v="164"/>
    <x v="1"/>
  </r>
  <r>
    <x v="48"/>
    <x v="1"/>
    <x v="1"/>
    <n v="-4.5399999999999991"/>
    <n v="291.95080000000002"/>
    <x v="0"/>
  </r>
  <r>
    <x v="48"/>
    <x v="1"/>
    <x v="1"/>
    <n v="-4.5399999999999991"/>
    <n v="291.95080000000002"/>
    <x v="1"/>
  </r>
  <r>
    <x v="48"/>
    <x v="2"/>
    <x v="2"/>
    <n v="34.200000000000003"/>
    <n v="44.808199999999999"/>
    <x v="0"/>
  </r>
  <r>
    <x v="48"/>
    <x v="2"/>
    <x v="2"/>
    <n v="34.200000000000003"/>
    <n v="44.808199999999999"/>
    <x v="1"/>
  </r>
  <r>
    <x v="48"/>
    <x v="3"/>
    <x v="3"/>
    <n v="4.8900000000000148"/>
    <n v="864"/>
    <x v="0"/>
  </r>
  <r>
    <x v="48"/>
    <x v="3"/>
    <x v="3"/>
    <n v="4.8900000000000148"/>
    <n v="864"/>
    <x v="1"/>
  </r>
  <r>
    <x v="48"/>
    <x v="4"/>
    <x v="4"/>
    <m/>
    <n v="30.327400000000001"/>
    <x v="0"/>
  </r>
  <r>
    <x v="48"/>
    <x v="4"/>
    <x v="4"/>
    <m/>
    <n v="30.327400000000001"/>
    <x v="1"/>
  </r>
  <r>
    <x v="48"/>
    <x v="5"/>
    <x v="5"/>
    <n v="-247.61"/>
    <n v="120"/>
    <x v="0"/>
  </r>
  <r>
    <x v="48"/>
    <x v="5"/>
    <x v="5"/>
    <n v="-247.61"/>
    <n v="120"/>
    <x v="1"/>
  </r>
  <r>
    <x v="49"/>
    <x v="0"/>
    <x v="0"/>
    <m/>
    <n v="124"/>
    <x v="0"/>
  </r>
  <r>
    <x v="49"/>
    <x v="0"/>
    <x v="0"/>
    <m/>
    <n v="124"/>
    <x v="1"/>
  </r>
  <r>
    <x v="49"/>
    <x v="1"/>
    <x v="1"/>
    <n v="-80.299999999999983"/>
    <n v="448.1798"/>
    <x v="0"/>
  </r>
  <r>
    <x v="49"/>
    <x v="1"/>
    <x v="1"/>
    <n v="-80.299999999999983"/>
    <n v="448.1798"/>
    <x v="1"/>
  </r>
  <r>
    <x v="49"/>
    <x v="2"/>
    <x v="2"/>
    <n v="4.75"/>
    <n v="19.305199999999999"/>
    <x v="0"/>
  </r>
  <r>
    <x v="49"/>
    <x v="2"/>
    <x v="2"/>
    <n v="4.75"/>
    <n v="19.305199999999999"/>
    <x v="1"/>
  </r>
  <r>
    <x v="49"/>
    <x v="3"/>
    <x v="3"/>
    <n v="114.33"/>
    <n v="648"/>
    <x v="0"/>
  </r>
  <r>
    <x v="49"/>
    <x v="3"/>
    <x v="3"/>
    <n v="114.33"/>
    <n v="648"/>
    <x v="1"/>
  </r>
  <r>
    <x v="49"/>
    <x v="4"/>
    <x v="4"/>
    <n v="16"/>
    <n v="629.01260000000002"/>
    <x v="0"/>
  </r>
  <r>
    <x v="49"/>
    <x v="4"/>
    <x v="4"/>
    <n v="16"/>
    <n v="629.01260000000002"/>
    <x v="1"/>
  </r>
  <r>
    <x v="49"/>
    <x v="5"/>
    <x v="5"/>
    <n v="17.11"/>
    <n v="72"/>
    <x v="0"/>
  </r>
  <r>
    <x v="49"/>
    <x v="5"/>
    <x v="5"/>
    <n v="17.11"/>
    <n v="72"/>
    <x v="1"/>
  </r>
  <r>
    <x v="50"/>
    <x v="0"/>
    <x v="0"/>
    <m/>
    <n v="204"/>
    <x v="0"/>
  </r>
  <r>
    <x v="50"/>
    <x v="0"/>
    <x v="0"/>
    <m/>
    <n v="204"/>
    <x v="1"/>
  </r>
  <r>
    <x v="50"/>
    <x v="1"/>
    <x v="1"/>
    <n v="207.83999999999997"/>
    <n v="691.97320000000002"/>
    <x v="0"/>
  </r>
  <r>
    <x v="50"/>
    <x v="1"/>
    <x v="1"/>
    <n v="207.83999999999997"/>
    <n v="691.97320000000002"/>
    <x v="1"/>
  </r>
  <r>
    <x v="50"/>
    <x v="2"/>
    <x v="2"/>
    <n v="23.15"/>
    <n v="77.220600000000005"/>
    <x v="0"/>
  </r>
  <r>
    <x v="50"/>
    <x v="2"/>
    <x v="2"/>
    <n v="23.15"/>
    <n v="77.220600000000005"/>
    <x v="1"/>
  </r>
  <r>
    <x v="50"/>
    <x v="3"/>
    <x v="3"/>
    <n v="164.25999999999988"/>
    <n v="1080"/>
    <x v="0"/>
  </r>
  <r>
    <x v="50"/>
    <x v="3"/>
    <x v="3"/>
    <n v="164.25999999999988"/>
    <n v="1080"/>
    <x v="1"/>
  </r>
  <r>
    <x v="50"/>
    <x v="4"/>
    <x v="4"/>
    <n v="166.55999999999995"/>
    <n v="4789.4813999999997"/>
    <x v="0"/>
  </r>
  <r>
    <x v="50"/>
    <x v="4"/>
    <x v="4"/>
    <n v="166.55999999999995"/>
    <n v="4789.4813999999997"/>
    <x v="1"/>
  </r>
  <r>
    <x v="50"/>
    <x v="5"/>
    <x v="5"/>
    <m/>
    <n v="144"/>
    <x v="0"/>
  </r>
  <r>
    <x v="50"/>
    <x v="5"/>
    <x v="5"/>
    <m/>
    <n v="144"/>
    <x v="1"/>
  </r>
  <r>
    <x v="51"/>
    <x v="0"/>
    <x v="0"/>
    <m/>
    <n v="150"/>
    <x v="0"/>
  </r>
  <r>
    <x v="51"/>
    <x v="0"/>
    <x v="0"/>
    <m/>
    <n v="150"/>
    <x v="1"/>
  </r>
  <r>
    <x v="51"/>
    <x v="1"/>
    <x v="1"/>
    <n v="4.6199999999999761"/>
    <n v="1049.884"/>
    <x v="0"/>
  </r>
  <r>
    <x v="51"/>
    <x v="1"/>
    <x v="1"/>
    <n v="4.6199999999999761"/>
    <n v="1049.884"/>
    <x v="1"/>
  </r>
  <r>
    <x v="51"/>
    <x v="2"/>
    <x v="2"/>
    <n v="31.699999999999996"/>
    <n v="54.664000000000001"/>
    <x v="0"/>
  </r>
  <r>
    <x v="51"/>
    <x v="2"/>
    <x v="2"/>
    <n v="31.699999999999996"/>
    <n v="54.664000000000001"/>
    <x v="1"/>
  </r>
  <r>
    <x v="51"/>
    <x v="3"/>
    <x v="3"/>
    <n v="105.71000000000004"/>
    <n v="792"/>
    <x v="0"/>
  </r>
  <r>
    <x v="51"/>
    <x v="3"/>
    <x v="3"/>
    <n v="105.71000000000004"/>
    <n v="792"/>
    <x v="1"/>
  </r>
  <r>
    <x v="51"/>
    <x v="4"/>
    <x v="4"/>
    <n v="41.3"/>
    <n v="290.0872"/>
    <x v="0"/>
  </r>
  <r>
    <x v="51"/>
    <x v="4"/>
    <x v="4"/>
    <n v="41.3"/>
    <n v="290.0872"/>
    <x v="1"/>
  </r>
  <r>
    <x v="51"/>
    <x v="5"/>
    <x v="5"/>
    <m/>
    <n v="120"/>
    <x v="0"/>
  </r>
  <r>
    <x v="51"/>
    <x v="5"/>
    <x v="5"/>
    <m/>
    <n v="120"/>
    <x v="1"/>
  </r>
  <r>
    <x v="52"/>
    <x v="0"/>
    <x v="0"/>
    <m/>
    <n v="246"/>
    <x v="0"/>
  </r>
  <r>
    <x v="52"/>
    <x v="0"/>
    <x v="0"/>
    <m/>
    <n v="246"/>
    <x v="1"/>
  </r>
  <r>
    <x v="52"/>
    <x v="1"/>
    <x v="1"/>
    <n v="-28"/>
    <n v="343.33479999999997"/>
    <x v="0"/>
  </r>
  <r>
    <x v="52"/>
    <x v="1"/>
    <x v="1"/>
    <n v="-28"/>
    <n v="343.33479999999997"/>
    <x v="1"/>
  </r>
  <r>
    <x v="52"/>
    <x v="2"/>
    <x v="2"/>
    <n v="8.6500000000000909"/>
    <n v="173.3398"/>
    <x v="0"/>
  </r>
  <r>
    <x v="52"/>
    <x v="2"/>
    <x v="2"/>
    <n v="8.6500000000000909"/>
    <n v="173.3398"/>
    <x v="1"/>
  </r>
  <r>
    <x v="52"/>
    <x v="3"/>
    <x v="3"/>
    <n v="-32.28000000000003"/>
    <n v="1296"/>
    <x v="0"/>
  </r>
  <r>
    <x v="52"/>
    <x v="3"/>
    <x v="3"/>
    <n v="-32.28000000000003"/>
    <n v="1296"/>
    <x v="1"/>
  </r>
  <r>
    <x v="52"/>
    <x v="4"/>
    <x v="4"/>
    <n v="12.959999999999994"/>
    <n v="135.19280000000001"/>
    <x v="0"/>
  </r>
  <r>
    <x v="52"/>
    <x v="4"/>
    <x v="4"/>
    <n v="12.959999999999994"/>
    <n v="135.19280000000001"/>
    <x v="1"/>
  </r>
  <r>
    <x v="52"/>
    <x v="5"/>
    <x v="5"/>
    <n v="-5.3500000000000014"/>
    <n v="216"/>
    <x v="0"/>
  </r>
  <r>
    <x v="52"/>
    <x v="5"/>
    <x v="5"/>
    <n v="-5.3500000000000014"/>
    <n v="216"/>
    <x v="1"/>
  </r>
  <r>
    <x v="53"/>
    <x v="0"/>
    <x v="0"/>
    <m/>
    <n v="272"/>
    <x v="0"/>
  </r>
  <r>
    <x v="53"/>
    <x v="0"/>
    <x v="0"/>
    <m/>
    <n v="272"/>
    <x v="1"/>
  </r>
  <r>
    <x v="53"/>
    <x v="1"/>
    <x v="1"/>
    <n v="8.7299999999999613"/>
    <n v="618.7636"/>
    <x v="0"/>
  </r>
  <r>
    <x v="53"/>
    <x v="1"/>
    <x v="1"/>
    <n v="8.7299999999999613"/>
    <n v="618.7636"/>
    <x v="1"/>
  </r>
  <r>
    <x v="53"/>
    <x v="2"/>
    <x v="2"/>
    <n v="-14.400000000000006"/>
    <n v="175.06720000000001"/>
    <x v="0"/>
  </r>
  <r>
    <x v="53"/>
    <x v="2"/>
    <x v="2"/>
    <n v="-14.400000000000006"/>
    <n v="175.06720000000001"/>
    <x v="1"/>
  </r>
  <r>
    <x v="53"/>
    <x v="3"/>
    <x v="3"/>
    <n v="48.139999999999873"/>
    <n v="1440"/>
    <x v="0"/>
  </r>
  <r>
    <x v="53"/>
    <x v="3"/>
    <x v="3"/>
    <n v="48.139999999999873"/>
    <n v="1440"/>
    <x v="1"/>
  </r>
  <r>
    <x v="53"/>
    <x v="4"/>
    <x v="4"/>
    <n v="-33.490000000000009"/>
    <n v="90.959800000000001"/>
    <x v="0"/>
  </r>
  <r>
    <x v="53"/>
    <x v="4"/>
    <x v="4"/>
    <n v="-33.490000000000009"/>
    <n v="90.959800000000001"/>
    <x v="1"/>
  </r>
  <r>
    <x v="53"/>
    <x v="5"/>
    <x v="5"/>
    <n v="0"/>
    <n v="168"/>
    <x v="0"/>
  </r>
  <r>
    <x v="53"/>
    <x v="5"/>
    <x v="5"/>
    <n v="0"/>
    <n v="168"/>
    <x v="1"/>
  </r>
  <r>
    <x v="54"/>
    <x v="0"/>
    <x v="0"/>
    <m/>
    <n v="422"/>
    <x v="0"/>
  </r>
  <r>
    <x v="54"/>
    <x v="0"/>
    <x v="0"/>
    <m/>
    <n v="422"/>
    <x v="1"/>
  </r>
  <r>
    <x v="54"/>
    <x v="1"/>
    <x v="1"/>
    <n v="4921.299999999992"/>
    <n v="37053.297200000001"/>
    <x v="0"/>
  </r>
  <r>
    <x v="54"/>
    <x v="1"/>
    <x v="1"/>
    <n v="4921.299999999992"/>
    <n v="37053.297200000001"/>
    <x v="1"/>
  </r>
  <r>
    <x v="54"/>
    <x v="2"/>
    <x v="2"/>
    <n v="868"/>
    <n v="1072.9594"/>
    <x v="0"/>
  </r>
  <r>
    <x v="54"/>
    <x v="2"/>
    <x v="2"/>
    <n v="868"/>
    <n v="1072.9594"/>
    <x v="1"/>
  </r>
  <r>
    <x v="54"/>
    <x v="3"/>
    <x v="3"/>
    <n v="104.02999999999997"/>
    <n v="2232"/>
    <x v="0"/>
  </r>
  <r>
    <x v="54"/>
    <x v="3"/>
    <x v="3"/>
    <n v="104.02999999999997"/>
    <n v="2232"/>
    <x v="1"/>
  </r>
  <r>
    <x v="54"/>
    <x v="4"/>
    <x v="4"/>
    <n v="921.58999999999924"/>
    <n v="8051.0335999999998"/>
    <x v="0"/>
  </r>
  <r>
    <x v="54"/>
    <x v="4"/>
    <x v="4"/>
    <n v="921.58999999999924"/>
    <n v="8051.0335999999998"/>
    <x v="1"/>
  </r>
  <r>
    <x v="54"/>
    <x v="5"/>
    <x v="5"/>
    <n v="117.49"/>
    <n v="216"/>
    <x v="0"/>
  </r>
  <r>
    <x v="54"/>
    <x v="5"/>
    <x v="5"/>
    <n v="117.49"/>
    <n v="216"/>
    <x v="1"/>
  </r>
  <r>
    <x v="55"/>
    <x v="0"/>
    <x v="0"/>
    <m/>
    <n v="246"/>
    <x v="0"/>
  </r>
  <r>
    <x v="55"/>
    <x v="0"/>
    <x v="0"/>
    <m/>
    <n v="246"/>
    <x v="1"/>
  </r>
  <r>
    <x v="55"/>
    <x v="1"/>
    <x v="1"/>
    <n v="-186.1"/>
    <n v="183.62780000000001"/>
    <x v="0"/>
  </r>
  <r>
    <x v="55"/>
    <x v="1"/>
    <x v="1"/>
    <n v="-186.1"/>
    <n v="183.62780000000001"/>
    <x v="1"/>
  </r>
  <r>
    <x v="55"/>
    <x v="2"/>
    <x v="2"/>
    <n v="38.15"/>
    <n v="59.845999999999997"/>
    <x v="0"/>
  </r>
  <r>
    <x v="55"/>
    <x v="2"/>
    <x v="2"/>
    <n v="38.15"/>
    <n v="59.845999999999997"/>
    <x v="1"/>
  </r>
  <r>
    <x v="55"/>
    <x v="3"/>
    <x v="3"/>
    <n v="58.359999999999957"/>
    <n v="1296"/>
    <x v="0"/>
  </r>
  <r>
    <x v="55"/>
    <x v="3"/>
    <x v="3"/>
    <n v="58.359999999999957"/>
    <n v="1296"/>
    <x v="1"/>
  </r>
  <r>
    <x v="55"/>
    <x v="4"/>
    <x v="4"/>
    <n v="25.979999999999997"/>
    <n v="62.451999999999998"/>
    <x v="0"/>
  </r>
  <r>
    <x v="55"/>
    <x v="4"/>
    <x v="4"/>
    <n v="25.979999999999997"/>
    <n v="62.451999999999998"/>
    <x v="1"/>
  </r>
  <r>
    <x v="55"/>
    <x v="5"/>
    <x v="5"/>
    <m/>
    <n v="120"/>
    <x v="0"/>
  </r>
  <r>
    <x v="55"/>
    <x v="5"/>
    <x v="5"/>
    <m/>
    <n v="120"/>
    <x v="1"/>
  </r>
  <r>
    <x v="56"/>
    <x v="0"/>
    <x v="0"/>
    <m/>
    <n v="124"/>
    <x v="0"/>
  </r>
  <r>
    <x v="56"/>
    <x v="0"/>
    <x v="0"/>
    <m/>
    <n v="124"/>
    <x v="1"/>
  </r>
  <r>
    <x v="56"/>
    <x v="1"/>
    <x v="1"/>
    <n v="119.46999999999997"/>
    <n v="742.90260000000001"/>
    <x v="0"/>
  </r>
  <r>
    <x v="56"/>
    <x v="1"/>
    <x v="1"/>
    <n v="119.46999999999997"/>
    <n v="742.90260000000001"/>
    <x v="1"/>
  </r>
  <r>
    <x v="56"/>
    <x v="2"/>
    <x v="2"/>
    <n v="66.800000000000011"/>
    <n v="95.509600000000006"/>
    <x v="0"/>
  </r>
  <r>
    <x v="56"/>
    <x v="2"/>
    <x v="2"/>
    <n v="66.800000000000011"/>
    <n v="95.509600000000006"/>
    <x v="1"/>
  </r>
  <r>
    <x v="56"/>
    <x v="3"/>
    <x v="3"/>
    <n v="83.810000000000059"/>
    <n v="648"/>
    <x v="0"/>
  </r>
  <r>
    <x v="56"/>
    <x v="3"/>
    <x v="3"/>
    <n v="83.810000000000059"/>
    <n v="648"/>
    <x v="1"/>
  </r>
  <r>
    <x v="56"/>
    <x v="4"/>
    <x v="4"/>
    <n v="39.620000000000005"/>
    <n v="355.68419999999998"/>
    <x v="0"/>
  </r>
  <r>
    <x v="56"/>
    <x v="4"/>
    <x v="4"/>
    <n v="39.620000000000005"/>
    <n v="355.68419999999998"/>
    <x v="1"/>
  </r>
  <r>
    <x v="56"/>
    <x v="5"/>
    <x v="5"/>
    <n v="18.600000000000001"/>
    <n v="120"/>
    <x v="0"/>
  </r>
  <r>
    <x v="56"/>
    <x v="5"/>
    <x v="5"/>
    <n v="18.600000000000001"/>
    <n v="120"/>
    <x v="1"/>
  </r>
  <r>
    <x v="57"/>
    <x v="0"/>
    <x v="0"/>
    <m/>
    <n v="192"/>
    <x v="0"/>
  </r>
  <r>
    <x v="57"/>
    <x v="0"/>
    <x v="0"/>
    <m/>
    <n v="192"/>
    <x v="1"/>
  </r>
  <r>
    <x v="57"/>
    <x v="1"/>
    <x v="1"/>
    <n v="309.46999999999997"/>
    <n v="1180.145"/>
    <x v="0"/>
  </r>
  <r>
    <x v="57"/>
    <x v="1"/>
    <x v="1"/>
    <n v="309.46999999999997"/>
    <n v="1180.145"/>
    <x v="1"/>
  </r>
  <r>
    <x v="57"/>
    <x v="2"/>
    <x v="2"/>
    <n v="5.3999999999999995"/>
    <n v="69.600200000000001"/>
    <x v="0"/>
  </r>
  <r>
    <x v="57"/>
    <x v="2"/>
    <x v="2"/>
    <n v="5.3999999999999995"/>
    <n v="69.600200000000001"/>
    <x v="1"/>
  </r>
  <r>
    <x v="57"/>
    <x v="3"/>
    <x v="3"/>
    <n v="314.52"/>
    <n v="1008"/>
    <x v="0"/>
  </r>
  <r>
    <x v="57"/>
    <x v="3"/>
    <x v="3"/>
    <n v="314.52"/>
    <n v="1008"/>
    <x v="1"/>
  </r>
  <r>
    <x v="57"/>
    <x v="4"/>
    <x v="4"/>
    <n v="22.849999999999994"/>
    <n v="129.39680000000001"/>
    <x v="0"/>
  </r>
  <r>
    <x v="57"/>
    <x v="4"/>
    <x v="4"/>
    <n v="22.849999999999994"/>
    <n v="129.39680000000001"/>
    <x v="1"/>
  </r>
  <r>
    <x v="57"/>
    <x v="5"/>
    <x v="5"/>
    <m/>
    <n v="120"/>
    <x v="0"/>
  </r>
  <r>
    <x v="57"/>
    <x v="5"/>
    <x v="5"/>
    <m/>
    <n v="120"/>
    <x v="1"/>
  </r>
  <r>
    <x v="58"/>
    <x v="0"/>
    <x v="0"/>
    <m/>
    <n v="178"/>
    <x v="0"/>
  </r>
  <r>
    <x v="58"/>
    <x v="0"/>
    <x v="0"/>
    <m/>
    <n v="178"/>
    <x v="1"/>
  </r>
  <r>
    <x v="58"/>
    <x v="1"/>
    <x v="1"/>
    <n v="-68.81"/>
    <n v="415.9828"/>
    <x v="0"/>
  </r>
  <r>
    <x v="58"/>
    <x v="1"/>
    <x v="1"/>
    <n v="-68.81"/>
    <n v="415.9828"/>
    <x v="1"/>
  </r>
  <r>
    <x v="58"/>
    <x v="2"/>
    <x v="2"/>
    <n v="37.499999999999545"/>
    <n v="130.4622"/>
    <x v="0"/>
  </r>
  <r>
    <x v="58"/>
    <x v="2"/>
    <x v="2"/>
    <n v="37.499999999999545"/>
    <n v="130.4622"/>
    <x v="1"/>
  </r>
  <r>
    <x v="58"/>
    <x v="3"/>
    <x v="3"/>
    <n v="124.10000000000002"/>
    <n v="936"/>
    <x v="0"/>
  </r>
  <r>
    <x v="58"/>
    <x v="3"/>
    <x v="3"/>
    <n v="124.10000000000002"/>
    <n v="936"/>
    <x v="1"/>
  </r>
  <r>
    <x v="58"/>
    <x v="4"/>
    <x v="4"/>
    <n v="30.20000000000001"/>
    <n v="0"/>
    <x v="0"/>
  </r>
  <r>
    <x v="58"/>
    <x v="4"/>
    <x v="4"/>
    <n v="30.20000000000001"/>
    <n v="0"/>
    <x v="1"/>
  </r>
  <r>
    <x v="58"/>
    <x v="5"/>
    <x v="5"/>
    <n v="0"/>
    <n v="120"/>
    <x v="0"/>
  </r>
  <r>
    <x v="58"/>
    <x v="5"/>
    <x v="5"/>
    <n v="0"/>
    <n v="120"/>
    <x v="1"/>
  </r>
  <r>
    <x v="59"/>
    <x v="0"/>
    <x v="0"/>
    <m/>
    <n v="124"/>
    <x v="0"/>
  </r>
  <r>
    <x v="59"/>
    <x v="0"/>
    <x v="0"/>
    <m/>
    <n v="124"/>
    <x v="1"/>
  </r>
  <r>
    <x v="59"/>
    <x v="1"/>
    <x v="1"/>
    <n v="-250.79999999999998"/>
    <n v="170.02340000000001"/>
    <x v="0"/>
  </r>
  <r>
    <x v="59"/>
    <x v="1"/>
    <x v="1"/>
    <n v="-250.79999999999998"/>
    <n v="170.02340000000001"/>
    <x v="1"/>
  </r>
  <r>
    <x v="59"/>
    <x v="2"/>
    <x v="2"/>
    <n v="10.95"/>
    <n v="81.691199999999995"/>
    <x v="0"/>
  </r>
  <r>
    <x v="59"/>
    <x v="2"/>
    <x v="2"/>
    <n v="10.95"/>
    <n v="81.691199999999995"/>
    <x v="1"/>
  </r>
  <r>
    <x v="59"/>
    <x v="3"/>
    <x v="3"/>
    <n v="-131.35000000000002"/>
    <n v="648"/>
    <x v="0"/>
  </r>
  <r>
    <x v="59"/>
    <x v="3"/>
    <x v="3"/>
    <n v="-131.35000000000002"/>
    <n v="648"/>
    <x v="1"/>
  </r>
  <r>
    <x v="59"/>
    <x v="4"/>
    <x v="4"/>
    <n v="12.55"/>
    <n v="74.133600000000001"/>
    <x v="0"/>
  </r>
  <r>
    <x v="59"/>
    <x v="4"/>
    <x v="4"/>
    <n v="12.55"/>
    <n v="74.133600000000001"/>
    <x v="1"/>
  </r>
  <r>
    <x v="59"/>
    <x v="5"/>
    <x v="5"/>
    <n v="0"/>
    <n v="96"/>
    <x v="0"/>
  </r>
  <r>
    <x v="59"/>
    <x v="5"/>
    <x v="5"/>
    <n v="0"/>
    <n v="96"/>
    <x v="1"/>
  </r>
  <r>
    <x v="60"/>
    <x v="0"/>
    <x v="0"/>
    <m/>
    <n v="354"/>
    <x v="0"/>
  </r>
  <r>
    <x v="60"/>
    <x v="0"/>
    <x v="0"/>
    <m/>
    <n v="354"/>
    <x v="1"/>
  </r>
  <r>
    <x v="60"/>
    <x v="1"/>
    <x v="1"/>
    <n v="-24.220000000000255"/>
    <n v="8757.9069999999992"/>
    <x v="0"/>
  </r>
  <r>
    <x v="60"/>
    <x v="1"/>
    <x v="1"/>
    <n v="-24.220000000000255"/>
    <n v="8757.9069999999992"/>
    <x v="1"/>
  </r>
  <r>
    <x v="60"/>
    <x v="2"/>
    <x v="2"/>
    <n v="169.50000000000003"/>
    <n v="71.530600000000007"/>
    <x v="0"/>
  </r>
  <r>
    <x v="60"/>
    <x v="2"/>
    <x v="2"/>
    <n v="169.50000000000003"/>
    <n v="71.530600000000007"/>
    <x v="1"/>
  </r>
  <r>
    <x v="60"/>
    <x v="3"/>
    <x v="3"/>
    <n v="4.5099999999999341"/>
    <n v="1872"/>
    <x v="0"/>
  </r>
  <r>
    <x v="60"/>
    <x v="3"/>
    <x v="3"/>
    <n v="4.5099999999999341"/>
    <n v="1872"/>
    <x v="1"/>
  </r>
  <r>
    <x v="60"/>
    <x v="4"/>
    <x v="4"/>
    <n v="-24"/>
    <n v="1689.348"/>
    <x v="0"/>
  </r>
  <r>
    <x v="60"/>
    <x v="4"/>
    <x v="4"/>
    <n v="-24"/>
    <n v="1689.348"/>
    <x v="1"/>
  </r>
  <r>
    <x v="60"/>
    <x v="5"/>
    <x v="5"/>
    <m/>
    <n v="136"/>
    <x v="0"/>
  </r>
  <r>
    <x v="60"/>
    <x v="5"/>
    <x v="5"/>
    <m/>
    <n v="136"/>
    <x v="1"/>
  </r>
  <r>
    <x v="61"/>
    <x v="0"/>
    <x v="0"/>
    <m/>
    <n v="204"/>
    <x v="0"/>
  </r>
  <r>
    <x v="61"/>
    <x v="0"/>
    <x v="0"/>
    <m/>
    <n v="204"/>
    <x v="1"/>
  </r>
  <r>
    <x v="61"/>
    <x v="1"/>
    <x v="1"/>
    <n v="-308.68000000000012"/>
    <n v="475.16860000000003"/>
    <x v="0"/>
  </r>
  <r>
    <x v="61"/>
    <x v="1"/>
    <x v="1"/>
    <n v="-308.68000000000012"/>
    <n v="475.16860000000003"/>
    <x v="1"/>
  </r>
  <r>
    <x v="61"/>
    <x v="2"/>
    <x v="2"/>
    <n v="-4.1500000000000057"/>
    <n v="92.664599999999993"/>
    <x v="0"/>
  </r>
  <r>
    <x v="61"/>
    <x v="2"/>
    <x v="2"/>
    <n v="-4.1500000000000057"/>
    <n v="92.664599999999993"/>
    <x v="1"/>
  </r>
  <r>
    <x v="61"/>
    <x v="3"/>
    <x v="3"/>
    <n v="99.519999999999982"/>
    <n v="1080"/>
    <x v="0"/>
  </r>
  <r>
    <x v="61"/>
    <x v="3"/>
    <x v="3"/>
    <n v="99.519999999999982"/>
    <n v="1080"/>
    <x v="1"/>
  </r>
  <r>
    <x v="61"/>
    <x v="4"/>
    <x v="4"/>
    <n v="-32"/>
    <n v="96.575800000000001"/>
    <x v="0"/>
  </r>
  <r>
    <x v="61"/>
    <x v="4"/>
    <x v="4"/>
    <n v="-32"/>
    <n v="96.575800000000001"/>
    <x v="1"/>
  </r>
  <r>
    <x v="61"/>
    <x v="5"/>
    <x v="5"/>
    <n v="-25"/>
    <n v="120"/>
    <x v="0"/>
  </r>
  <r>
    <x v="61"/>
    <x v="5"/>
    <x v="5"/>
    <n v="-25"/>
    <n v="120"/>
    <x v="1"/>
  </r>
  <r>
    <x v="62"/>
    <x v="0"/>
    <x v="0"/>
    <m/>
    <n v="490"/>
    <x v="0"/>
  </r>
  <r>
    <x v="62"/>
    <x v="0"/>
    <x v="0"/>
    <m/>
    <n v="490"/>
    <x v="1"/>
  </r>
  <r>
    <x v="62"/>
    <x v="1"/>
    <x v="1"/>
    <n v="789.71000000000049"/>
    <n v="4082.9839999999999"/>
    <x v="0"/>
  </r>
  <r>
    <x v="62"/>
    <x v="1"/>
    <x v="1"/>
    <n v="789.71000000000049"/>
    <n v="4082.9839999999999"/>
    <x v="1"/>
  </r>
  <r>
    <x v="62"/>
    <x v="2"/>
    <x v="2"/>
    <n v="-138.05000000000001"/>
    <n v="382.64819999999997"/>
    <x v="0"/>
  </r>
  <r>
    <x v="62"/>
    <x v="2"/>
    <x v="2"/>
    <n v="-138.05000000000001"/>
    <n v="382.64819999999997"/>
    <x v="1"/>
  </r>
  <r>
    <x v="62"/>
    <x v="3"/>
    <x v="3"/>
    <n v="397.13999999999987"/>
    <n v="2592"/>
    <x v="0"/>
  </r>
  <r>
    <x v="62"/>
    <x v="3"/>
    <x v="3"/>
    <n v="397.13999999999987"/>
    <n v="2592"/>
    <x v="1"/>
  </r>
  <r>
    <x v="62"/>
    <x v="4"/>
    <x v="4"/>
    <n v="102.75999999999999"/>
    <n v="1414.0652"/>
    <x v="0"/>
  </r>
  <r>
    <x v="62"/>
    <x v="4"/>
    <x v="4"/>
    <n v="102.75999999999999"/>
    <n v="1414.0652"/>
    <x v="1"/>
  </r>
  <r>
    <x v="62"/>
    <x v="5"/>
    <x v="5"/>
    <n v="-25"/>
    <n v="216"/>
    <x v="0"/>
  </r>
  <r>
    <x v="62"/>
    <x v="5"/>
    <x v="5"/>
    <n v="-25"/>
    <n v="216"/>
    <x v="1"/>
  </r>
  <r>
    <x v="63"/>
    <x v="0"/>
    <x v="0"/>
    <m/>
    <n v="382"/>
    <x v="0"/>
  </r>
  <r>
    <x v="63"/>
    <x v="0"/>
    <x v="0"/>
    <m/>
    <n v="382"/>
    <x v="1"/>
  </r>
  <r>
    <x v="63"/>
    <x v="1"/>
    <x v="1"/>
    <n v="1980.6400000000049"/>
    <n v="27837.8092"/>
    <x v="0"/>
  </r>
  <r>
    <x v="63"/>
    <x v="1"/>
    <x v="1"/>
    <n v="1980.6400000000049"/>
    <n v="27837.8092"/>
    <x v="1"/>
  </r>
  <r>
    <x v="63"/>
    <x v="2"/>
    <x v="2"/>
    <n v="51.670000000000016"/>
    <n v="173.3398"/>
    <x v="0"/>
  </r>
  <r>
    <x v="63"/>
    <x v="2"/>
    <x v="2"/>
    <n v="51.670000000000016"/>
    <n v="173.3398"/>
    <x v="1"/>
  </r>
  <r>
    <x v="63"/>
    <x v="3"/>
    <x v="3"/>
    <n v="103.32000000000005"/>
    <n v="2016"/>
    <x v="0"/>
  </r>
  <r>
    <x v="63"/>
    <x v="3"/>
    <x v="3"/>
    <n v="103.32000000000005"/>
    <n v="2016"/>
    <x v="1"/>
  </r>
  <r>
    <x v="63"/>
    <x v="4"/>
    <x v="4"/>
    <n v="960"/>
    <n v="8768.0630000000001"/>
    <x v="0"/>
  </r>
  <r>
    <x v="63"/>
    <x v="4"/>
    <x v="4"/>
    <n v="960"/>
    <n v="8768.0630000000001"/>
    <x v="1"/>
  </r>
  <r>
    <x v="63"/>
    <x v="5"/>
    <x v="5"/>
    <m/>
    <n v="168"/>
    <x v="0"/>
  </r>
  <r>
    <x v="63"/>
    <x v="5"/>
    <x v="5"/>
    <m/>
    <n v="168"/>
    <x v="1"/>
  </r>
  <r>
    <x v="64"/>
    <x v="0"/>
    <x v="0"/>
    <m/>
    <n v="192"/>
    <x v="0"/>
  </r>
  <r>
    <x v="64"/>
    <x v="0"/>
    <x v="0"/>
    <m/>
    <n v="192"/>
    <x v="1"/>
  </r>
  <r>
    <x v="64"/>
    <x v="1"/>
    <x v="1"/>
    <n v="6.5599999999999987"/>
    <n v="165.2226"/>
    <x v="0"/>
  </r>
  <r>
    <x v="64"/>
    <x v="1"/>
    <x v="1"/>
    <n v="6.5599999999999987"/>
    <n v="165.2226"/>
    <x v="1"/>
  </r>
  <r>
    <x v="64"/>
    <x v="2"/>
    <x v="2"/>
    <n v="1382.9499999999998"/>
    <n v="2930.9270000000001"/>
    <x v="0"/>
  </r>
  <r>
    <x v="64"/>
    <x v="2"/>
    <x v="2"/>
    <n v="1382.9499999999998"/>
    <n v="2930.9270000000001"/>
    <x v="1"/>
  </r>
  <r>
    <x v="64"/>
    <x v="3"/>
    <x v="3"/>
    <n v="7.5600000000000591"/>
    <n v="1008"/>
    <x v="0"/>
  </r>
  <r>
    <x v="64"/>
    <x v="3"/>
    <x v="3"/>
    <n v="7.5600000000000591"/>
    <n v="1008"/>
    <x v="1"/>
  </r>
  <r>
    <x v="64"/>
    <x v="4"/>
    <x v="4"/>
    <n v="0"/>
    <n v="182.23400000000001"/>
    <x v="0"/>
  </r>
  <r>
    <x v="64"/>
    <x v="4"/>
    <x v="4"/>
    <n v="0"/>
    <n v="182.23400000000001"/>
    <x v="1"/>
  </r>
  <r>
    <x v="64"/>
    <x v="5"/>
    <x v="5"/>
    <n v="50"/>
    <n v="144"/>
    <x v="0"/>
  </r>
  <r>
    <x v="64"/>
    <x v="5"/>
    <x v="5"/>
    <n v="50"/>
    <n v="144"/>
    <x v="1"/>
  </r>
  <r>
    <x v="65"/>
    <x v="0"/>
    <x v="0"/>
    <m/>
    <n v="82"/>
    <x v="0"/>
  </r>
  <r>
    <x v="65"/>
    <x v="0"/>
    <x v="0"/>
    <m/>
    <n v="82"/>
    <x v="1"/>
  </r>
  <r>
    <x v="65"/>
    <x v="1"/>
    <x v="1"/>
    <n v="0"/>
    <n v="108.95"/>
    <x v="0"/>
  </r>
  <r>
    <x v="65"/>
    <x v="1"/>
    <x v="1"/>
    <n v="0"/>
    <n v="108.95"/>
    <x v="1"/>
  </r>
  <r>
    <x v="65"/>
    <x v="2"/>
    <x v="2"/>
    <n v="14.700000000000003"/>
    <n v="43.5794"/>
    <x v="0"/>
  </r>
  <r>
    <x v="65"/>
    <x v="2"/>
    <x v="2"/>
    <n v="14.700000000000003"/>
    <n v="43.5794"/>
    <x v="1"/>
  </r>
  <r>
    <x v="65"/>
    <x v="3"/>
    <x v="3"/>
    <n v="39.860000000000014"/>
    <n v="432"/>
    <x v="0"/>
  </r>
  <r>
    <x v="65"/>
    <x v="3"/>
    <x v="3"/>
    <n v="39.860000000000014"/>
    <n v="432"/>
    <x v="1"/>
  </r>
  <r>
    <x v="65"/>
    <x v="4"/>
    <x v="4"/>
    <n v="23.91"/>
    <n v="0"/>
    <x v="0"/>
  </r>
  <r>
    <x v="65"/>
    <x v="4"/>
    <x v="4"/>
    <n v="23.91"/>
    <n v="0"/>
    <x v="1"/>
  </r>
  <r>
    <x v="65"/>
    <x v="5"/>
    <x v="5"/>
    <m/>
    <n v="72"/>
    <x v="0"/>
  </r>
  <r>
    <x v="65"/>
    <x v="5"/>
    <x v="5"/>
    <m/>
    <n v="72"/>
    <x v="1"/>
  </r>
  <r>
    <x v="66"/>
    <x v="0"/>
    <x v="0"/>
    <m/>
    <n v="178"/>
    <x v="0"/>
  </r>
  <r>
    <x v="66"/>
    <x v="0"/>
    <x v="0"/>
    <m/>
    <n v="178"/>
    <x v="1"/>
  </r>
  <r>
    <x v="66"/>
    <x v="1"/>
    <x v="1"/>
    <n v="169.98000000000013"/>
    <n v="1151.8915999999999"/>
    <x v="0"/>
  </r>
  <r>
    <x v="66"/>
    <x v="1"/>
    <x v="1"/>
    <n v="169.98000000000013"/>
    <n v="1151.8915999999999"/>
    <x v="1"/>
  </r>
  <r>
    <x v="66"/>
    <x v="2"/>
    <x v="2"/>
    <n v="-6.2999999999999972"/>
    <n v="234.94399999999999"/>
    <x v="0"/>
  </r>
  <r>
    <x v="66"/>
    <x v="2"/>
    <x v="2"/>
    <n v="-6.2999999999999972"/>
    <n v="234.94399999999999"/>
    <x v="1"/>
  </r>
  <r>
    <x v="66"/>
    <x v="3"/>
    <x v="3"/>
    <n v="120.3599999999999"/>
    <n v="936"/>
    <x v="0"/>
  </r>
  <r>
    <x v="66"/>
    <x v="3"/>
    <x v="3"/>
    <n v="120.3599999999999"/>
    <n v="936"/>
    <x v="1"/>
  </r>
  <r>
    <x v="66"/>
    <x v="4"/>
    <x v="4"/>
    <n v="8"/>
    <n v="74.123999999999995"/>
    <x v="0"/>
  </r>
  <r>
    <x v="66"/>
    <x v="4"/>
    <x v="4"/>
    <n v="8"/>
    <n v="74.123999999999995"/>
    <x v="1"/>
  </r>
  <r>
    <x v="66"/>
    <x v="5"/>
    <x v="5"/>
    <m/>
    <n v="72"/>
    <x v="0"/>
  </r>
  <r>
    <x v="66"/>
    <x v="5"/>
    <x v="5"/>
    <m/>
    <n v="72"/>
    <x v="1"/>
  </r>
  <r>
    <x v="67"/>
    <x v="0"/>
    <x v="0"/>
    <m/>
    <n v="110"/>
    <x v="0"/>
  </r>
  <r>
    <x v="67"/>
    <x v="0"/>
    <x v="0"/>
    <m/>
    <n v="110"/>
    <x v="1"/>
  </r>
  <r>
    <x v="67"/>
    <x v="1"/>
    <x v="1"/>
    <n v="312.33"/>
    <n v="123.5278"/>
    <x v="0"/>
  </r>
  <r>
    <x v="67"/>
    <x v="1"/>
    <x v="1"/>
    <n v="312.33"/>
    <n v="123.5278"/>
    <x v="1"/>
  </r>
  <r>
    <x v="67"/>
    <x v="2"/>
    <x v="2"/>
    <n v="111.00000000000023"/>
    <n v="1259.9146000000001"/>
    <x v="0"/>
  </r>
  <r>
    <x v="67"/>
    <x v="2"/>
    <x v="2"/>
    <n v="111.00000000000023"/>
    <n v="1259.9146000000001"/>
    <x v="1"/>
  </r>
  <r>
    <x v="67"/>
    <x v="3"/>
    <x v="3"/>
    <n v="16.340000000000003"/>
    <n v="576"/>
    <x v="0"/>
  </r>
  <r>
    <x v="67"/>
    <x v="3"/>
    <x v="3"/>
    <n v="16.340000000000003"/>
    <n v="576"/>
    <x v="1"/>
  </r>
  <r>
    <x v="67"/>
    <x v="4"/>
    <x v="4"/>
    <m/>
    <n v="70"/>
    <x v="0"/>
  </r>
  <r>
    <x v="67"/>
    <x v="4"/>
    <x v="4"/>
    <m/>
    <n v="70"/>
    <x v="1"/>
  </r>
  <r>
    <x v="67"/>
    <x v="5"/>
    <x v="5"/>
    <m/>
    <n v="72"/>
    <x v="0"/>
  </r>
  <r>
    <x v="67"/>
    <x v="5"/>
    <x v="5"/>
    <m/>
    <n v="72"/>
    <x v="1"/>
  </r>
  <r>
    <x v="68"/>
    <x v="0"/>
    <x v="0"/>
    <m/>
    <n v="0"/>
    <x v="0"/>
  </r>
  <r>
    <x v="68"/>
    <x v="0"/>
    <x v="0"/>
    <m/>
    <n v="0"/>
    <x v="1"/>
  </r>
  <r>
    <x v="68"/>
    <x v="1"/>
    <x v="1"/>
    <n v="-147.12999999999994"/>
    <n v="0"/>
    <x v="0"/>
  </r>
  <r>
    <x v="68"/>
    <x v="1"/>
    <x v="1"/>
    <n v="-147.12999999999994"/>
    <n v="0"/>
    <x v="1"/>
  </r>
  <r>
    <x v="68"/>
    <x v="2"/>
    <x v="2"/>
    <n v="3.7500000000000036"/>
    <n v="0"/>
    <x v="0"/>
  </r>
  <r>
    <x v="68"/>
    <x v="2"/>
    <x v="2"/>
    <n v="3.7500000000000036"/>
    <n v="0"/>
    <x v="1"/>
  </r>
  <r>
    <x v="68"/>
    <x v="3"/>
    <x v="3"/>
    <n v="126.94999999999996"/>
    <n v="0"/>
    <x v="0"/>
  </r>
  <r>
    <x v="68"/>
    <x v="3"/>
    <x v="3"/>
    <n v="126.94999999999996"/>
    <n v="0"/>
    <x v="1"/>
  </r>
  <r>
    <x v="68"/>
    <x v="4"/>
    <x v="4"/>
    <n v="87.57"/>
    <n v="0"/>
    <x v="0"/>
  </r>
  <r>
    <x v="68"/>
    <x v="4"/>
    <x v="4"/>
    <n v="87.57"/>
    <n v="0"/>
    <x v="1"/>
  </r>
  <r>
    <x v="68"/>
    <x v="5"/>
    <x v="5"/>
    <m/>
    <n v="0"/>
    <x v="0"/>
  </r>
  <r>
    <x v="68"/>
    <x v="5"/>
    <x v="5"/>
    <m/>
    <n v="0"/>
    <x v="1"/>
  </r>
  <r>
    <x v="69"/>
    <x v="0"/>
    <x v="0"/>
    <m/>
    <n v="136"/>
    <x v="0"/>
  </r>
  <r>
    <x v="69"/>
    <x v="0"/>
    <x v="0"/>
    <m/>
    <n v="136"/>
    <x v="1"/>
  </r>
  <r>
    <x v="69"/>
    <x v="1"/>
    <x v="1"/>
    <n v="876.9200000000003"/>
    <n v="0"/>
    <x v="0"/>
  </r>
  <r>
    <x v="69"/>
    <x v="1"/>
    <x v="1"/>
    <n v="876.9200000000003"/>
    <n v="0"/>
    <x v="1"/>
  </r>
  <r>
    <x v="69"/>
    <x v="2"/>
    <x v="2"/>
    <n v="4.75"/>
    <n v="408.96420000000001"/>
    <x v="0"/>
  </r>
  <r>
    <x v="69"/>
    <x v="2"/>
    <x v="2"/>
    <n v="4.75"/>
    <n v="408.96420000000001"/>
    <x v="1"/>
  </r>
  <r>
    <x v="69"/>
    <x v="3"/>
    <x v="3"/>
    <n v="-44.220000000000027"/>
    <n v="720"/>
    <x v="0"/>
  </r>
  <r>
    <x v="69"/>
    <x v="3"/>
    <x v="3"/>
    <n v="-44.220000000000027"/>
    <n v="720"/>
    <x v="1"/>
  </r>
  <r>
    <x v="69"/>
    <x v="4"/>
    <x v="4"/>
    <n v="595.26999999999987"/>
    <n v="526.95519999999999"/>
    <x v="0"/>
  </r>
  <r>
    <x v="69"/>
    <x v="4"/>
    <x v="4"/>
    <n v="595.26999999999987"/>
    <n v="526.95519999999999"/>
    <x v="1"/>
  </r>
  <r>
    <x v="69"/>
    <x v="5"/>
    <x v="5"/>
    <m/>
    <n v="72"/>
    <x v="0"/>
  </r>
  <r>
    <x v="69"/>
    <x v="5"/>
    <x v="5"/>
    <m/>
    <n v="72"/>
    <x v="1"/>
  </r>
  <r>
    <x v="70"/>
    <x v="0"/>
    <x v="0"/>
    <m/>
    <n v="124"/>
    <x v="0"/>
  </r>
  <r>
    <x v="70"/>
    <x v="0"/>
    <x v="0"/>
    <m/>
    <n v="124"/>
    <x v="1"/>
  </r>
  <r>
    <x v="70"/>
    <x v="1"/>
    <x v="1"/>
    <n v="-13.41"/>
    <n v="945.43140000000005"/>
    <x v="0"/>
  </r>
  <r>
    <x v="70"/>
    <x v="1"/>
    <x v="1"/>
    <n v="-13.41"/>
    <n v="945.43140000000005"/>
    <x v="1"/>
  </r>
  <r>
    <x v="70"/>
    <x v="2"/>
    <x v="2"/>
    <n v="-2.8999999999999773"/>
    <n v="127.3124"/>
    <x v="0"/>
  </r>
  <r>
    <x v="70"/>
    <x v="2"/>
    <x v="2"/>
    <n v="-2.8999999999999773"/>
    <n v="127.3124"/>
    <x v="1"/>
  </r>
  <r>
    <x v="70"/>
    <x v="3"/>
    <x v="3"/>
    <n v="-20.679999999999978"/>
    <n v="648"/>
    <x v="0"/>
  </r>
  <r>
    <x v="70"/>
    <x v="3"/>
    <x v="3"/>
    <n v="-20.679999999999978"/>
    <n v="648"/>
    <x v="1"/>
  </r>
  <r>
    <x v="70"/>
    <x v="4"/>
    <x v="4"/>
    <n v="15.920000000000002"/>
    <n v="370"/>
    <x v="0"/>
  </r>
  <r>
    <x v="70"/>
    <x v="4"/>
    <x v="4"/>
    <n v="15.920000000000002"/>
    <n v="370"/>
    <x v="1"/>
  </r>
  <r>
    <x v="70"/>
    <x v="5"/>
    <x v="5"/>
    <m/>
    <n v="72"/>
    <x v="0"/>
  </r>
  <r>
    <x v="70"/>
    <x v="5"/>
    <x v="5"/>
    <m/>
    <n v="72"/>
    <x v="1"/>
  </r>
  <r>
    <x v="71"/>
    <x v="0"/>
    <x v="0"/>
    <m/>
    <n v="150"/>
    <x v="0"/>
  </r>
  <r>
    <x v="71"/>
    <x v="0"/>
    <x v="0"/>
    <m/>
    <n v="150"/>
    <x v="1"/>
  </r>
  <r>
    <x v="71"/>
    <x v="1"/>
    <x v="1"/>
    <n v="-282.48999999999995"/>
    <n v="1636.8362"/>
    <x v="0"/>
  </r>
  <r>
    <x v="71"/>
    <x v="1"/>
    <x v="1"/>
    <n v="-282.48999999999995"/>
    <n v="1636.8362"/>
    <x v="1"/>
  </r>
  <r>
    <x v="71"/>
    <x v="2"/>
    <x v="2"/>
    <n v="651"/>
    <n v="893.68579999999997"/>
    <x v="0"/>
  </r>
  <r>
    <x v="71"/>
    <x v="2"/>
    <x v="2"/>
    <n v="651"/>
    <n v="893.68579999999997"/>
    <x v="1"/>
  </r>
  <r>
    <x v="71"/>
    <x v="3"/>
    <x v="3"/>
    <n v="207.69000000000005"/>
    <n v="792"/>
    <x v="0"/>
  </r>
  <r>
    <x v="71"/>
    <x v="3"/>
    <x v="3"/>
    <n v="207.69000000000005"/>
    <n v="792"/>
    <x v="1"/>
  </r>
  <r>
    <x v="71"/>
    <x v="4"/>
    <x v="4"/>
    <n v="75.009999999999991"/>
    <n v="2770.4839999999999"/>
    <x v="0"/>
  </r>
  <r>
    <x v="71"/>
    <x v="4"/>
    <x v="4"/>
    <n v="75.009999999999991"/>
    <n v="2770.4839999999999"/>
    <x v="1"/>
  </r>
  <r>
    <x v="71"/>
    <x v="5"/>
    <x v="5"/>
    <m/>
    <n v="72"/>
    <x v="0"/>
  </r>
  <r>
    <x v="71"/>
    <x v="5"/>
    <x v="5"/>
    <m/>
    <n v="72"/>
    <x v="1"/>
  </r>
  <r>
    <x v="72"/>
    <x v="0"/>
    <x v="0"/>
    <m/>
    <n v="82"/>
    <x v="0"/>
  </r>
  <r>
    <x v="72"/>
    <x v="0"/>
    <x v="0"/>
    <m/>
    <n v="82"/>
    <x v="1"/>
  </r>
  <r>
    <x v="72"/>
    <x v="1"/>
    <x v="1"/>
    <n v="-564.09"/>
    <n v="2505.0046000000002"/>
    <x v="0"/>
  </r>
  <r>
    <x v="72"/>
    <x v="1"/>
    <x v="1"/>
    <n v="-564.09"/>
    <n v="2505.0046000000002"/>
    <x v="1"/>
  </r>
  <r>
    <x v="72"/>
    <x v="2"/>
    <x v="2"/>
    <n v="-9.8999999999999773"/>
    <n v="234.94399999999999"/>
    <x v="0"/>
  </r>
  <r>
    <x v="72"/>
    <x v="2"/>
    <x v="2"/>
    <n v="-9.8999999999999773"/>
    <n v="234.94399999999999"/>
    <x v="1"/>
  </r>
  <r>
    <x v="72"/>
    <x v="3"/>
    <x v="3"/>
    <n v="-128.26999999999998"/>
    <n v="432"/>
    <x v="0"/>
  </r>
  <r>
    <x v="72"/>
    <x v="3"/>
    <x v="3"/>
    <n v="-128.26999999999998"/>
    <n v="432"/>
    <x v="1"/>
  </r>
  <r>
    <x v="72"/>
    <x v="4"/>
    <x v="4"/>
    <n v="-7.2299999999999898"/>
    <n v="106.9546"/>
    <x v="0"/>
  </r>
  <r>
    <x v="72"/>
    <x v="4"/>
    <x v="4"/>
    <n v="-7.2299999999999898"/>
    <n v="106.9546"/>
    <x v="1"/>
  </r>
  <r>
    <x v="72"/>
    <x v="5"/>
    <x v="5"/>
    <n v="0"/>
    <n v="72"/>
    <x v="0"/>
  </r>
  <r>
    <x v="72"/>
    <x v="5"/>
    <x v="5"/>
    <n v="0"/>
    <n v="72"/>
    <x v="1"/>
  </r>
  <r>
    <x v="73"/>
    <x v="0"/>
    <x v="0"/>
    <m/>
    <n v="164"/>
    <x v="0"/>
  </r>
  <r>
    <x v="73"/>
    <x v="0"/>
    <x v="0"/>
    <m/>
    <n v="164"/>
    <x v="1"/>
  </r>
  <r>
    <x v="73"/>
    <x v="1"/>
    <x v="1"/>
    <n v="135.51"/>
    <n v="2999.6093999999998"/>
    <x v="0"/>
  </r>
  <r>
    <x v="73"/>
    <x v="1"/>
    <x v="1"/>
    <n v="135.51"/>
    <n v="2999.6093999999998"/>
    <x v="1"/>
  </r>
  <r>
    <x v="73"/>
    <x v="2"/>
    <x v="2"/>
    <n v="-26"/>
    <n v="978.93320000000006"/>
    <x v="0"/>
  </r>
  <r>
    <x v="73"/>
    <x v="2"/>
    <x v="2"/>
    <n v="-26"/>
    <n v="978.93320000000006"/>
    <x v="1"/>
  </r>
  <r>
    <x v="73"/>
    <x v="3"/>
    <x v="3"/>
    <n v="213.67999999999995"/>
    <n v="864"/>
    <x v="0"/>
  </r>
  <r>
    <x v="73"/>
    <x v="3"/>
    <x v="3"/>
    <n v="213.67999999999995"/>
    <n v="864"/>
    <x v="1"/>
  </r>
  <r>
    <x v="73"/>
    <x v="4"/>
    <x v="4"/>
    <n v="140.20999999999998"/>
    <n v="162.465"/>
    <x v="0"/>
  </r>
  <r>
    <x v="73"/>
    <x v="4"/>
    <x v="4"/>
    <n v="140.20999999999998"/>
    <n v="162.465"/>
    <x v="1"/>
  </r>
  <r>
    <x v="73"/>
    <x v="5"/>
    <x v="5"/>
    <n v="45"/>
    <n v="72"/>
    <x v="0"/>
  </r>
  <r>
    <x v="73"/>
    <x v="5"/>
    <x v="5"/>
    <n v="45"/>
    <n v="72"/>
    <x v="1"/>
  </r>
  <r>
    <x v="74"/>
    <x v="0"/>
    <x v="0"/>
    <m/>
    <n v="0"/>
    <x v="0"/>
  </r>
  <r>
    <x v="74"/>
    <x v="0"/>
    <x v="0"/>
    <m/>
    <n v="0"/>
    <x v="1"/>
  </r>
  <r>
    <x v="74"/>
    <x v="1"/>
    <x v="1"/>
    <n v="44.13"/>
    <n v="0"/>
    <x v="0"/>
  </r>
  <r>
    <x v="74"/>
    <x v="1"/>
    <x v="1"/>
    <n v="44.13"/>
    <n v="0"/>
    <x v="1"/>
  </r>
  <r>
    <x v="74"/>
    <x v="2"/>
    <x v="2"/>
    <n v="204.20000000000002"/>
    <n v="0"/>
    <x v="0"/>
  </r>
  <r>
    <x v="74"/>
    <x v="2"/>
    <x v="2"/>
    <n v="204.20000000000002"/>
    <n v="0"/>
    <x v="1"/>
  </r>
  <r>
    <x v="74"/>
    <x v="3"/>
    <x v="3"/>
    <n v="219.95999999999998"/>
    <n v="0"/>
    <x v="0"/>
  </r>
  <r>
    <x v="74"/>
    <x v="3"/>
    <x v="3"/>
    <n v="219.95999999999998"/>
    <n v="0"/>
    <x v="1"/>
  </r>
  <r>
    <x v="74"/>
    <x v="4"/>
    <x v="4"/>
    <n v="16"/>
    <n v="0"/>
    <x v="0"/>
  </r>
  <r>
    <x v="74"/>
    <x v="4"/>
    <x v="4"/>
    <n v="16"/>
    <n v="0"/>
    <x v="1"/>
  </r>
  <r>
    <x v="74"/>
    <x v="5"/>
    <x v="5"/>
    <m/>
    <n v="0"/>
    <x v="0"/>
  </r>
  <r>
    <x v="74"/>
    <x v="5"/>
    <x v="5"/>
    <m/>
    <n v="0"/>
    <x v="1"/>
  </r>
  <r>
    <x v="75"/>
    <x v="0"/>
    <x v="0"/>
    <m/>
    <n v="124"/>
    <x v="0"/>
  </r>
  <r>
    <x v="75"/>
    <x v="0"/>
    <x v="0"/>
    <m/>
    <n v="124"/>
    <x v="1"/>
  </r>
  <r>
    <x v="75"/>
    <x v="1"/>
    <x v="1"/>
    <n v="97.52000000000001"/>
    <n v="713.27419999999995"/>
    <x v="0"/>
  </r>
  <r>
    <x v="75"/>
    <x v="1"/>
    <x v="1"/>
    <n v="97.52000000000001"/>
    <n v="713.27419999999995"/>
    <x v="1"/>
  </r>
  <r>
    <x v="75"/>
    <x v="2"/>
    <x v="2"/>
    <n v="83.85"/>
    <n v="195.78659999999999"/>
    <x v="0"/>
  </r>
  <r>
    <x v="75"/>
    <x v="2"/>
    <x v="2"/>
    <n v="83.85"/>
    <n v="195.78659999999999"/>
    <x v="1"/>
  </r>
  <r>
    <x v="75"/>
    <x v="3"/>
    <x v="3"/>
    <n v="28.879999999999995"/>
    <n v="648"/>
    <x v="0"/>
  </r>
  <r>
    <x v="75"/>
    <x v="3"/>
    <x v="3"/>
    <n v="28.879999999999995"/>
    <n v="648"/>
    <x v="1"/>
  </r>
  <r>
    <x v="75"/>
    <x v="4"/>
    <x v="4"/>
    <m/>
    <n v="62.580199999999998"/>
    <x v="0"/>
  </r>
  <r>
    <x v="75"/>
    <x v="4"/>
    <x v="4"/>
    <m/>
    <n v="62.580199999999998"/>
    <x v="1"/>
  </r>
  <r>
    <x v="75"/>
    <x v="5"/>
    <x v="5"/>
    <m/>
    <n v="72"/>
    <x v="0"/>
  </r>
  <r>
    <x v="75"/>
    <x v="5"/>
    <x v="5"/>
    <m/>
    <n v="7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4" cacheId="1"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location ref="H8:H10" firstHeaderRow="1" firstDataRow="1" firstDataCol="1"/>
  <pivotFields count="12">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s>
  <rowFields count="1">
    <field x="4"/>
  </rowFields>
  <rowItems count="2">
    <i>
      <x/>
    </i>
    <i>
      <x v="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location ref="B8:D14" firstHeaderRow="0" firstDataRow="1" firstDataCol="1" rowPageCount="2" colPageCount="1"/>
  <pivotFields count="6">
    <pivotField axis="axisPage" showAl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t="default"/>
      </items>
    </pivotField>
    <pivotField showAll="0"/>
    <pivotField axis="axisRow" showAll="0" sortType="descending">
      <items count="7">
        <item x="2"/>
        <item x="5"/>
        <item x="1"/>
        <item x="3"/>
        <item x="0"/>
        <item x="4"/>
        <item t="default"/>
      </items>
    </pivotField>
    <pivotField dataField="1" showAll="0"/>
    <pivotField dataField="1" showAll="0"/>
    <pivotField axis="axisPage" showAll="0">
      <items count="3">
        <item n="2018" x="1"/>
        <item n="2019" x="0"/>
        <item t="default"/>
      </items>
    </pivotField>
  </pivotFields>
  <rowFields count="1">
    <field x="2"/>
  </rowFields>
  <rowItems count="6">
    <i>
      <x/>
    </i>
    <i>
      <x v="1"/>
    </i>
    <i>
      <x v="2"/>
    </i>
    <i>
      <x v="3"/>
    </i>
    <i>
      <x v="4"/>
    </i>
    <i>
      <x v="5"/>
    </i>
  </rowItems>
  <colFields count="1">
    <field x="-2"/>
  </colFields>
  <colItems count="2">
    <i>
      <x/>
    </i>
    <i i="1">
      <x v="1"/>
    </i>
  </colItems>
  <pageFields count="2">
    <pageField fld="5" item="1" hier="-1"/>
    <pageField fld="0" hier="-1"/>
  </pageFields>
  <dataFields count="2">
    <dataField name="Suma de Balance" fld="3" baseField="2" baseItem="0" numFmtId="170"/>
    <dataField name="Suma de Plan" fld="4" baseField="2" baseItem="0" numFmtId="17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Tabla dinámica5" cacheId="1"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rowHeaderCaption="Todos…" fieldListSortAscending="1">
  <location ref="L8:L15" firstHeaderRow="1" firstDataRow="1" firstDataCol="1" rowPageCount="1" colPageCount="1"/>
  <pivotFields count="12">
    <pivotField showAll="0"/>
    <pivotField showAll="0"/>
    <pivotField showAll="0"/>
    <pivotField axis="axisRow" showAll="0">
      <items count="13">
        <item x="7"/>
        <item x="8"/>
        <item x="9"/>
        <item x="10"/>
        <item x="11"/>
        <item x="2"/>
        <item x="6"/>
        <item x="3"/>
        <item x="4"/>
        <item x="0"/>
        <item x="5"/>
        <item x="1"/>
        <item t="default"/>
      </items>
    </pivotField>
    <pivotField axis="axisPage" showAll="0">
      <items count="3">
        <item x="0"/>
        <item x="1"/>
        <item t="default"/>
      </items>
    </pivotField>
    <pivotField showAll="0"/>
    <pivotField showAll="0"/>
    <pivotField showAll="0"/>
    <pivotField showAll="0"/>
    <pivotField showAll="0"/>
    <pivotField showAll="0"/>
    <pivotField showAll="0"/>
  </pivotFields>
  <rowFields count="1">
    <field x="3"/>
  </rowFields>
  <rowItems count="7">
    <i>
      <x/>
    </i>
    <i>
      <x v="1"/>
    </i>
    <i>
      <x v="2"/>
    </i>
    <i>
      <x v="3"/>
    </i>
    <i>
      <x v="4"/>
    </i>
    <i>
      <x v="5"/>
    </i>
    <i>
      <x v="6"/>
    </i>
  </rowItems>
  <colItems count="1">
    <i/>
  </colItems>
  <pageFields count="1">
    <pageField fld="4"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Tabla dinámica1" cacheId="0" applyNumberFormats="0" applyBorderFormats="0" applyFontFormats="0" applyPatternFormats="0" applyAlignmentFormats="0" applyWidthHeightFormats="1" dataCaption="Valores" updatedVersion="5" minRefreshableVersion="3" showDrill="0" colGrandTotals="0" itemPrintTitles="1" createdVersion="5" indent="0" outline="1" outlineData="1" multipleFieldFilters="0" fieldListSortAscending="1" customListSort="0">
  <location ref="C7:H3434" firstHeaderRow="1" firstDataRow="1" firstDataCol="6" rowPageCount="3" colPageCount="1"/>
  <pivotFields count="12">
    <pivotField axis="axisPage" outline="0" showAll="0" defaultSubtotal="0">
      <items count="79">
        <item x="0"/>
        <item x="1"/>
        <item x="2"/>
        <item x="3"/>
        <item x="4"/>
        <item x="5"/>
        <item x="6"/>
        <item x="7"/>
        <item x="8"/>
        <item x="9"/>
        <item x="70"/>
        <item x="71"/>
        <item x="10"/>
        <item x="11"/>
        <item x="12"/>
        <item x="13"/>
        <item x="14"/>
        <item x="15"/>
        <item x="16"/>
        <item x="17"/>
        <item x="18"/>
        <item x="19"/>
        <item x="20"/>
        <item x="21"/>
        <item x="72"/>
        <item x="22"/>
        <item x="23"/>
        <item x="24"/>
        <item x="25"/>
        <item x="26"/>
        <item x="27"/>
        <item x="28"/>
        <item x="76"/>
        <item x="73"/>
        <item x="29"/>
        <item x="30"/>
        <item x="31"/>
        <item x="32"/>
        <item x="33"/>
        <item x="34"/>
        <item x="35"/>
        <item x="77"/>
        <item x="36"/>
        <item x="37"/>
        <item x="38"/>
        <item x="39"/>
        <item x="40"/>
        <item x="74"/>
        <item x="75"/>
        <item x="41"/>
        <item x="42"/>
        <item x="43"/>
        <item x="44"/>
        <item x="45"/>
        <item x="46"/>
        <item x="47"/>
        <item x="48"/>
        <item x="49"/>
        <item x="50"/>
        <item x="51"/>
        <item x="52"/>
        <item x="53"/>
        <item x="54"/>
        <item x="55"/>
        <item x="56"/>
        <item x="57"/>
        <item x="58"/>
        <item x="59"/>
        <item x="60"/>
        <item x="61"/>
        <item x="62"/>
        <item x="63"/>
        <item x="64"/>
        <item x="78"/>
        <item x="65"/>
        <item x="66"/>
        <item x="67"/>
        <item x="68"/>
        <item x="69"/>
      </items>
      <extLst>
        <ext xmlns:x14="http://schemas.microsoft.com/office/spreadsheetml/2009/9/main" uri="{2946ED86-A175-432a-8AC1-64E0C546D7DE}">
          <x14:pivotField fillDownLabels="1"/>
        </ext>
      </extLst>
    </pivotField>
    <pivotField axis="axisRow" outline="0" showAll="0" sortType="ascending" defaultSubtotal="0">
      <items count="341">
        <item x="70"/>
        <item x="158"/>
        <item x="170"/>
        <item x="16"/>
        <item x="106"/>
        <item x="64"/>
        <item x="47"/>
        <item x="7"/>
        <item x="85"/>
        <item x="143"/>
        <item x="118"/>
        <item x="24"/>
        <item x="107"/>
        <item x="157"/>
        <item x="112"/>
        <item x="25"/>
        <item x="144"/>
        <item x="84"/>
        <item x="35"/>
        <item x="133"/>
        <item x="2"/>
        <item x="110"/>
        <item x="17"/>
        <item x="129"/>
        <item x="111"/>
        <item x="48"/>
        <item x="86"/>
        <item x="146"/>
        <item x="65"/>
        <item x="167"/>
        <item x="36"/>
        <item x="87"/>
        <item x="9"/>
        <item x="59"/>
        <item x="71"/>
        <item x="149"/>
        <item x="163"/>
        <item x="169"/>
        <item x="102"/>
        <item x="88"/>
        <item x="15"/>
        <item x="113"/>
        <item x="134"/>
        <item x="164"/>
        <item x="147"/>
        <item x="11"/>
        <item x="21"/>
        <item x="96"/>
        <item x="67"/>
        <item x="137"/>
        <item x="37"/>
        <item x="74"/>
        <item x="26"/>
        <item x="23"/>
        <item x="130"/>
        <item x="49"/>
        <item x="19"/>
        <item x="60"/>
        <item x="108"/>
        <item x="10"/>
        <item x="69"/>
        <item x="27"/>
        <item x="135"/>
        <item x="18"/>
        <item x="114"/>
        <item x="43"/>
        <item x="103"/>
        <item x="75"/>
        <item x="61"/>
        <item x="148"/>
        <item x="79"/>
        <item x="56"/>
        <item x="3"/>
        <item x="28"/>
        <item x="99"/>
        <item x="44"/>
        <item x="104"/>
        <item x="131"/>
        <item x="80"/>
        <item x="68"/>
        <item x="140"/>
        <item x="81"/>
        <item x="156"/>
        <item x="132"/>
        <item x="162"/>
        <item x="12"/>
        <item x="50"/>
        <item x="29"/>
        <item x="66"/>
        <item x="89"/>
        <item x="30"/>
        <item x="154"/>
        <item x="165"/>
        <item x="62"/>
        <item x="38"/>
        <item x="126"/>
        <item x="31"/>
        <item x="4"/>
        <item x="78"/>
        <item x="51"/>
        <item x="39"/>
        <item x="90"/>
        <item x="159"/>
        <item x="116"/>
        <item x="57"/>
        <item x="52"/>
        <item x="138"/>
        <item x="119"/>
        <item x="120"/>
        <item x="0"/>
        <item x="91"/>
        <item x="121"/>
        <item x="82"/>
        <item x="100"/>
        <item x="160"/>
        <item x="53"/>
        <item x="45"/>
        <item x="46"/>
        <item x="92"/>
        <item x="117"/>
        <item x="142"/>
        <item x="5"/>
        <item x="136"/>
        <item x="122"/>
        <item x="166"/>
        <item x="93"/>
        <item x="94"/>
        <item x="32"/>
        <item x="76"/>
        <item x="115"/>
        <item x="97"/>
        <item x="145"/>
        <item x="13"/>
        <item x="72"/>
        <item x="125"/>
        <item x="168"/>
        <item x="34"/>
        <item x="77"/>
        <item x="139"/>
        <item x="63"/>
        <item x="141"/>
        <item x="123"/>
        <item x="153"/>
        <item x="6"/>
        <item x="54"/>
        <item x="150"/>
        <item x="20"/>
        <item x="124"/>
        <item x="58"/>
        <item x="83"/>
        <item x="40"/>
        <item x="161"/>
        <item x="95"/>
        <item x="155"/>
        <item x="14"/>
        <item x="151"/>
        <item x="41"/>
        <item x="127"/>
        <item x="22"/>
        <item x="42"/>
        <item x="73"/>
        <item x="8"/>
        <item x="33"/>
        <item x="101"/>
        <item x="109"/>
        <item x="152"/>
        <item x="55"/>
        <item x="98"/>
        <item x="128"/>
        <item x="105"/>
        <item x="1"/>
        <item x="308"/>
        <item x="277"/>
        <item x="327"/>
        <item x="278"/>
        <item x="288"/>
        <item x="258"/>
        <item x="179"/>
        <item x="259"/>
        <item x="225"/>
        <item x="309"/>
        <item x="205"/>
        <item x="252"/>
        <item x="206"/>
        <item x="328"/>
        <item x="209"/>
        <item x="332"/>
        <item x="322"/>
        <item x="253"/>
        <item x="171"/>
        <item x="260"/>
        <item x="237"/>
        <item x="210"/>
        <item x="279"/>
        <item x="251"/>
        <item x="321"/>
        <item x="192"/>
        <item x="247"/>
        <item x="289"/>
        <item x="326"/>
        <item x="254"/>
        <item x="172"/>
        <item x="320"/>
        <item x="318"/>
        <item x="261"/>
        <item x="195"/>
        <item x="323"/>
        <item x="267"/>
        <item x="245"/>
        <item x="207"/>
        <item x="196"/>
        <item x="226"/>
        <item x="208"/>
        <item x="173"/>
        <item x="319"/>
        <item x="185"/>
        <item x="340"/>
        <item x="306"/>
        <item x="301"/>
        <item x="337"/>
        <item x="227"/>
        <item x="292"/>
        <item x="175"/>
        <item x="303"/>
        <item x="194"/>
        <item x="290"/>
        <item x="293"/>
        <item x="238"/>
        <item x="333"/>
        <item x="197"/>
        <item x="242"/>
        <item x="211"/>
        <item x="338"/>
        <item x="262"/>
        <item x="219"/>
        <item x="178"/>
        <item x="331"/>
        <item x="255"/>
        <item x="291"/>
        <item x="230"/>
        <item x="228"/>
        <item x="198"/>
        <item x="286"/>
        <item x="263"/>
        <item x="212"/>
        <item x="310"/>
        <item x="317"/>
        <item x="231"/>
        <item x="239"/>
        <item x="180"/>
        <item x="243"/>
        <item x="268"/>
        <item x="336"/>
        <item x="232"/>
        <item x="186"/>
        <item x="329"/>
        <item x="339"/>
        <item x="248"/>
        <item x="244"/>
        <item x="233"/>
        <item x="176"/>
        <item x="199"/>
        <item x="287"/>
        <item x="189"/>
        <item x="298"/>
        <item x="269"/>
        <item x="200"/>
        <item x="325"/>
        <item x="282"/>
        <item x="187"/>
        <item x="272"/>
        <item x="220"/>
        <item x="177"/>
        <item x="283"/>
        <item x="201"/>
        <item x="213"/>
        <item x="249"/>
        <item x="299"/>
        <item x="193"/>
        <item x="302"/>
        <item x="256"/>
        <item x="202"/>
        <item x="273"/>
        <item x="311"/>
        <item x="330"/>
        <item x="181"/>
        <item x="214"/>
        <item x="274"/>
        <item x="275"/>
        <item x="294"/>
        <item x="234"/>
        <item x="300"/>
        <item x="315"/>
        <item x="215"/>
        <item x="334"/>
        <item x="221"/>
        <item x="284"/>
        <item x="222"/>
        <item x="182"/>
        <item x="295"/>
        <item x="307"/>
        <item x="270"/>
        <item x="216"/>
        <item x="280"/>
        <item x="240"/>
        <item x="257"/>
        <item x="223"/>
        <item x="316"/>
        <item x="276"/>
        <item x="304"/>
        <item x="224"/>
        <item x="183"/>
        <item x="235"/>
        <item x="246"/>
        <item x="312"/>
        <item x="250"/>
        <item x="264"/>
        <item x="281"/>
        <item x="285"/>
        <item x="217"/>
        <item x="265"/>
        <item x="305"/>
        <item x="184"/>
        <item x="314"/>
        <item x="266"/>
        <item x="296"/>
        <item x="203"/>
        <item x="204"/>
        <item x="297"/>
        <item x="236"/>
        <item x="188"/>
        <item x="313"/>
        <item x="218"/>
        <item x="335"/>
        <item x="271"/>
        <item x="174"/>
        <item x="229"/>
        <item x="241"/>
        <item x="190"/>
        <item x="191"/>
        <item x="324"/>
      </items>
      <extLst>
        <ext xmlns:x14="http://schemas.microsoft.com/office/spreadsheetml/2009/9/main" uri="{2946ED86-A175-432a-8AC1-64E0C546D7DE}">
          <x14:pivotField fillDownLabels="1"/>
        </ext>
      </extLst>
    </pivotField>
    <pivotField axis="axisPage"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axis="axisPage" outline="0" showAll="0" defaultSubtotal="0">
      <items count="2">
        <item x="0"/>
        <item x="1"/>
      </items>
      <extLst>
        <ext xmlns:x14="http://schemas.microsoft.com/office/spreadsheetml/2009/9/main" uri="{2946ED86-A175-432a-8AC1-64E0C546D7DE}">
          <x14:pivotField fillDownLabels="1"/>
        </ext>
      </extLst>
    </pivotField>
    <pivotField axis="axisRow" outline="0" showAll="0" sortType="descending" defaultSubtotal="0">
      <items count="41">
        <item x="23"/>
        <item x="13"/>
        <item x="9"/>
        <item x="1"/>
        <item x="34"/>
        <item x="28"/>
        <item x="38"/>
        <item x="40"/>
        <item x="19"/>
        <item x="37"/>
        <item x="33"/>
        <item x="21"/>
        <item x="18"/>
        <item x="3"/>
        <item x="36"/>
        <item x="4"/>
        <item x="14"/>
        <item x="27"/>
        <item x="15"/>
        <item x="35"/>
        <item x="12"/>
        <item x="22"/>
        <item x="7"/>
        <item x="24"/>
        <item x="6"/>
        <item x="8"/>
        <item x="16"/>
        <item x="0"/>
        <item x="29"/>
        <item x="26"/>
        <item x="5"/>
        <item x="20"/>
        <item x="32"/>
        <item x="17"/>
        <item x="31"/>
        <item x="30"/>
        <item x="25"/>
        <item x="10"/>
        <item x="11"/>
        <item x="39"/>
        <item x="2"/>
      </items>
      <extLst>
        <ext xmlns:x14="http://schemas.microsoft.com/office/spreadsheetml/2009/9/main" uri="{2946ED86-A175-432a-8AC1-64E0C546D7DE}">
          <x14:pivotField fillDownLabels="1"/>
        </ext>
      </extLst>
    </pivotField>
    <pivotField axis="axisRow" outline="0" showAll="0" sortType="ascending" defaultSubtotal="0">
      <items count="69">
        <item x="35"/>
        <item x="64"/>
        <item x="33"/>
        <item x="1"/>
        <item x="28"/>
        <item x="62"/>
        <item x="36"/>
        <item x="22"/>
        <item x="61"/>
        <item x="30"/>
        <item x="24"/>
        <item x="63"/>
        <item x="60"/>
        <item x="29"/>
        <item x="40"/>
        <item x="31"/>
        <item x="37"/>
        <item x="32"/>
        <item x="39"/>
        <item x="26"/>
        <item x="23"/>
        <item x="34"/>
        <item x="20"/>
        <item x="50"/>
        <item x="10"/>
        <item x="14"/>
        <item x="49"/>
        <item x="42"/>
        <item x="9"/>
        <item x="54"/>
        <item x="7"/>
        <item x="52"/>
        <item x="45"/>
        <item x="47"/>
        <item x="13"/>
        <item x="0"/>
        <item x="12"/>
        <item x="46"/>
        <item x="3"/>
        <item x="8"/>
        <item x="41"/>
        <item x="43"/>
        <item x="11"/>
        <item x="44"/>
        <item x="2"/>
        <item x="53"/>
        <item x="48"/>
        <item x="51"/>
        <item x="6"/>
        <item x="5"/>
        <item x="4"/>
        <item x="56"/>
        <item x="17"/>
        <item x="19"/>
        <item x="55"/>
        <item x="15"/>
        <item x="58"/>
        <item x="16"/>
        <item x="59"/>
        <item x="57"/>
        <item x="18"/>
        <item x="65"/>
        <item x="38"/>
        <item x="66"/>
        <item x="67"/>
        <item x="68"/>
        <item x="27"/>
        <item x="21"/>
        <item x="25"/>
      </items>
      <extLst>
        <ext xmlns:x14="http://schemas.microsoft.com/office/spreadsheetml/2009/9/main" uri="{2946ED86-A175-432a-8AC1-64E0C546D7DE}">
          <x14:pivotField fillDownLabels="1"/>
        </ext>
      </extLst>
    </pivotField>
    <pivotField axis="axisRow" outline="0" showAll="0" sortType="descending" defaultSubtotal="0">
      <items count="457">
        <item x="164"/>
        <item x="198"/>
        <item x="188"/>
        <item x="194"/>
        <item x="208"/>
        <item x="207"/>
        <item x="241"/>
        <item x="187"/>
        <item x="8"/>
        <item x="39"/>
        <item x="167"/>
        <item x="211"/>
        <item x="22"/>
        <item x="85"/>
        <item x="113"/>
        <item x="166"/>
        <item x="112"/>
        <item x="14"/>
        <item x="145"/>
        <item x="97"/>
        <item x="186"/>
        <item x="125"/>
        <item x="215"/>
        <item x="84"/>
        <item x="206"/>
        <item x="45"/>
        <item x="20"/>
        <item x="214"/>
        <item x="246"/>
        <item x="193"/>
        <item x="6"/>
        <item x="157"/>
        <item x="74"/>
        <item x="185"/>
        <item x="111"/>
        <item x="110"/>
        <item x="156"/>
        <item x="184"/>
        <item x="225"/>
        <item x="82"/>
        <item x="38"/>
        <item x="120"/>
        <item x="13"/>
        <item x="124"/>
        <item x="183"/>
        <item x="213"/>
        <item x="182"/>
        <item x="81"/>
        <item x="217"/>
        <item x="181"/>
        <item x="100"/>
        <item x="5"/>
        <item x="119"/>
        <item x="65"/>
        <item x="109"/>
        <item x="155"/>
        <item x="180"/>
        <item x="144"/>
        <item x="179"/>
        <item x="73"/>
        <item x="178"/>
        <item x="80"/>
        <item x="118"/>
        <item x="197"/>
        <item x="0"/>
        <item x="212"/>
        <item x="96"/>
        <item x="107"/>
        <item x="44"/>
        <item x="64"/>
        <item x="177"/>
        <item x="79"/>
        <item x="210"/>
        <item x="34"/>
        <item x="160"/>
        <item x="199"/>
        <item x="4"/>
        <item x="72"/>
        <item x="83"/>
        <item x="106"/>
        <item x="176"/>
        <item x="205"/>
        <item x="143"/>
        <item x="159"/>
        <item x="154"/>
        <item x="78"/>
        <item x="248"/>
        <item x="77"/>
        <item x="247"/>
        <item x="12"/>
        <item x="192"/>
        <item x="95"/>
        <item x="146"/>
        <item x="175"/>
        <item x="117"/>
        <item x="222"/>
        <item x="90"/>
        <item x="163"/>
        <item x="196"/>
        <item x="191"/>
        <item x="116"/>
        <item x="245"/>
        <item x="243"/>
        <item x="3"/>
        <item x="153"/>
        <item x="142"/>
        <item x="174"/>
        <item x="126"/>
        <item x="220"/>
        <item x="173"/>
        <item x="71"/>
        <item x="76"/>
        <item x="219"/>
        <item x="18"/>
        <item x="149"/>
        <item x="43"/>
        <item x="152"/>
        <item x="123"/>
        <item x="10"/>
        <item x="63"/>
        <item x="57"/>
        <item x="62"/>
        <item x="19"/>
        <item x="244"/>
        <item x="221"/>
        <item x="23"/>
        <item x="115"/>
        <item x="151"/>
        <item x="250"/>
        <item x="318"/>
        <item x="277"/>
        <item x="102"/>
        <item x="342"/>
        <item x="276"/>
        <item x="32"/>
        <item x="447"/>
        <item x="165"/>
        <item x="281"/>
        <item x="70"/>
        <item x="21"/>
        <item x="282"/>
        <item x="260"/>
        <item x="91"/>
        <item x="11"/>
        <item x="426"/>
        <item x="132"/>
        <item x="408"/>
        <item x="200"/>
        <item x="451"/>
        <item x="226"/>
        <item x="341"/>
        <item x="89"/>
        <item x="407"/>
        <item x="274"/>
        <item x="216"/>
        <item x="15"/>
        <item x="371"/>
        <item x="242"/>
        <item x="313"/>
        <item x="141"/>
        <item x="317"/>
        <item x="249"/>
        <item x="288"/>
        <item x="195"/>
        <item x="312"/>
        <item x="148"/>
        <item x="370"/>
        <item x="37"/>
        <item x="372"/>
        <item x="256"/>
        <item x="413"/>
        <item x="270"/>
        <item x="255"/>
        <item x="9"/>
        <item x="331"/>
        <item x="189"/>
        <item x="386"/>
        <item x="94"/>
        <item x="323"/>
        <item x="218"/>
        <item x="409"/>
        <item x="190"/>
        <item x="395"/>
        <item x="172"/>
        <item x="311"/>
        <item x="224"/>
        <item x="75"/>
        <item x="394"/>
        <item x="204"/>
        <item x="287"/>
        <item x="150"/>
        <item x="17"/>
        <item x="393"/>
        <item x="171"/>
        <item x="330"/>
        <item x="269"/>
        <item x="140"/>
        <item x="2"/>
        <item x="414"/>
        <item x="254"/>
        <item x="329"/>
        <item x="170"/>
        <item x="385"/>
        <item x="203"/>
        <item x="348"/>
        <item x="162"/>
        <item x="434"/>
        <item x="169"/>
        <item x="410"/>
        <item x="209"/>
        <item x="442"/>
        <item x="147"/>
        <item x="295"/>
        <item x="158"/>
        <item x="332"/>
        <item x="202"/>
        <item x="363"/>
        <item x="69"/>
        <item x="441"/>
        <item x="201"/>
        <item x="310"/>
        <item x="161"/>
        <item x="392"/>
        <item x="268"/>
        <item x="7"/>
        <item x="384"/>
        <item x="68"/>
        <item x="383"/>
        <item x="139"/>
        <item x="347"/>
        <item x="223"/>
        <item x="406"/>
        <item x="93"/>
        <item x="16"/>
        <item x="322"/>
        <item x="252"/>
        <item x="405"/>
        <item x="168"/>
        <item x="316"/>
        <item x="36"/>
        <item x="382"/>
        <item x="307"/>
        <item x="404"/>
        <item x="306"/>
        <item x="362"/>
        <item x="267"/>
        <item x="381"/>
        <item x="440"/>
        <item x="354"/>
        <item x="305"/>
        <item x="294"/>
        <item x="324"/>
        <item x="369"/>
        <item x="279"/>
        <item x="315"/>
        <item x="359"/>
        <item x="361"/>
        <item x="422"/>
        <item x="346"/>
        <item x="263"/>
        <item x="309"/>
        <item x="360"/>
        <item x="328"/>
        <item x="273"/>
        <item x="358"/>
        <item x="421"/>
        <item x="351"/>
        <item x="403"/>
        <item x="314"/>
        <item x="345"/>
        <item x="275"/>
        <item x="298"/>
        <item x="412"/>
        <item x="262"/>
        <item x="344"/>
        <item x="433"/>
        <item x="304"/>
        <item x="427"/>
        <item x="380"/>
        <item x="321"/>
        <item x="272"/>
        <item x="290"/>
        <item x="420"/>
        <item x="339"/>
        <item x="411"/>
        <item x="452"/>
        <item x="266"/>
        <item x="419"/>
        <item x="402"/>
        <item x="401"/>
        <item x="335"/>
        <item x="319"/>
        <item x="436"/>
        <item x="297"/>
        <item x="338"/>
        <item x="283"/>
        <item x="303"/>
        <item x="293"/>
        <item x="391"/>
        <item x="353"/>
        <item x="264"/>
        <item x="308"/>
        <item x="368"/>
        <item x="425"/>
        <item x="286"/>
        <item x="435"/>
        <item x="432"/>
        <item x="400"/>
        <item x="379"/>
        <item x="337"/>
        <item x="302"/>
        <item x="390"/>
        <item x="280"/>
        <item x="327"/>
        <item x="389"/>
        <item x="261"/>
        <item x="352"/>
        <item x="399"/>
        <item x="424"/>
        <item x="336"/>
        <item x="296"/>
        <item x="271"/>
        <item x="350"/>
        <item x="378"/>
        <item x="259"/>
        <item x="377"/>
        <item x="376"/>
        <item x="375"/>
        <item x="374"/>
        <item x="285"/>
        <item x="438"/>
        <item x="367"/>
        <item x="373"/>
        <item x="320"/>
        <item x="388"/>
        <item x="398"/>
        <item x="431"/>
        <item x="258"/>
        <item x="326"/>
        <item x="423"/>
        <item x="301"/>
        <item x="289"/>
        <item x="300"/>
        <item x="278"/>
        <item x="430"/>
        <item x="291"/>
        <item x="449"/>
        <item x="418"/>
        <item x="417"/>
        <item x="437"/>
        <item x="429"/>
        <item x="257"/>
        <item x="292"/>
        <item x="448"/>
        <item x="397"/>
        <item x="428"/>
        <item x="366"/>
        <item x="284"/>
        <item x="396"/>
        <item x="299"/>
        <item x="334"/>
        <item x="416"/>
        <item x="355"/>
        <item x="415"/>
        <item x="265"/>
        <item x="349"/>
        <item x="439"/>
        <item x="450"/>
        <item x="387"/>
        <item x="325"/>
        <item x="333"/>
        <item x="456"/>
        <item x="51"/>
        <item x="59"/>
        <item x="455"/>
        <item x="236"/>
        <item x="229"/>
        <item x="443"/>
        <item x="228"/>
        <item x="227"/>
        <item x="33"/>
        <item x="138"/>
        <item x="364"/>
        <item x="31"/>
        <item x="137"/>
        <item x="136"/>
        <item x="135"/>
        <item x="134"/>
        <item x="133"/>
        <item x="131"/>
        <item x="130"/>
        <item x="129"/>
        <item x="128"/>
        <item x="30"/>
        <item x="127"/>
        <item x="357"/>
        <item x="356"/>
        <item x="29"/>
        <item x="453"/>
        <item x="122"/>
        <item x="251"/>
        <item x="121"/>
        <item x="28"/>
        <item x="114"/>
        <item x="108"/>
        <item x="105"/>
        <item x="343"/>
        <item x="104"/>
        <item x="103"/>
        <item x="340"/>
        <item x="101"/>
        <item x="99"/>
        <item x="27"/>
        <item x="98"/>
        <item x="92"/>
        <item x="88"/>
        <item x="87"/>
        <item x="86"/>
        <item x="67"/>
        <item x="66"/>
        <item x="26"/>
        <item x="61"/>
        <item x="60"/>
        <item x="58"/>
        <item x="55"/>
        <item x="54"/>
        <item x="53"/>
        <item x="52"/>
        <item x="50"/>
        <item x="25"/>
        <item x="240"/>
        <item x="49"/>
        <item x="48"/>
        <item x="47"/>
        <item x="239"/>
        <item x="238"/>
        <item x="237"/>
        <item x="454"/>
        <item x="46"/>
        <item x="445"/>
        <item x="444"/>
        <item x="42"/>
        <item x="41"/>
        <item x="234"/>
        <item x="40"/>
        <item x="233"/>
        <item x="232"/>
        <item x="231"/>
        <item x="230"/>
        <item x="35"/>
        <item x="24"/>
        <item x="56"/>
        <item x="235"/>
        <item x="253"/>
        <item x="365"/>
        <item x="446"/>
        <item x="1"/>
      </items>
      <extLst>
        <ext xmlns:x14="http://schemas.microsoft.com/office/spreadsheetml/2009/9/main" uri="{2946ED86-A175-432a-8AC1-64E0C546D7DE}">
          <x14:pivotField fillDownLabels="1"/>
        </ext>
      </extLst>
    </pivotField>
    <pivotField axis="axisRow" numFmtId="2" outline="0" showAll="0" sortType="descending" defaultSubtotal="0">
      <items count="3565">
        <item x="3245"/>
        <item x="1572"/>
        <item x="3248"/>
        <item x="643"/>
        <item x="2611"/>
        <item x="3246"/>
        <item x="2614"/>
        <item x="2558"/>
        <item x="1569"/>
        <item x="647"/>
        <item x="641"/>
        <item x="648"/>
        <item x="1929"/>
        <item x="626"/>
        <item x="2588"/>
        <item x="635"/>
        <item x="3455"/>
        <item x="2758"/>
        <item x="3247"/>
        <item x="3255"/>
        <item x="3468"/>
        <item x="3444"/>
        <item x="656"/>
        <item x="642"/>
        <item x="627"/>
        <item x="922"/>
        <item x="657"/>
        <item x="2598"/>
        <item x="639"/>
        <item x="1135"/>
        <item x="640"/>
        <item x="2592"/>
        <item x="644"/>
        <item x="634"/>
        <item x="2585"/>
        <item x="2820"/>
        <item x="636"/>
        <item x="1071"/>
        <item x="1958"/>
        <item x="567"/>
        <item x="613"/>
        <item x="646"/>
        <item x="1087"/>
        <item x="2788"/>
        <item x="3459"/>
        <item x="2560"/>
        <item x="1094"/>
        <item x="2789"/>
        <item x="2613"/>
        <item x="2612"/>
        <item x="1112"/>
        <item x="1955"/>
        <item x="902"/>
        <item x="1104"/>
        <item x="645"/>
        <item x="2827"/>
        <item x="2923"/>
        <item x="2916"/>
        <item x="2902"/>
        <item x="965"/>
        <item x="1847"/>
        <item x="2816"/>
        <item x="2819"/>
        <item x="152"/>
        <item x="583"/>
        <item x="2594"/>
        <item x="961"/>
        <item x="1885"/>
        <item x="163"/>
        <item x="2155"/>
        <item x="2157"/>
        <item x="654"/>
        <item x="1573"/>
        <item x="2791"/>
        <item x="2628"/>
        <item x="153"/>
        <item x="2767"/>
        <item x="156"/>
        <item x="154"/>
        <item x="3521"/>
        <item x="791"/>
        <item x="2562"/>
        <item x="2954"/>
        <item x="227"/>
        <item x="2145"/>
        <item x="2770"/>
        <item x="3051"/>
        <item x="2156"/>
        <item x="162"/>
        <item x="2957"/>
        <item x="1196"/>
        <item x="2601"/>
        <item x="969"/>
        <item x="3241"/>
        <item x="155"/>
        <item x="1147"/>
        <item x="3463"/>
        <item x="2626"/>
        <item x="637"/>
        <item x="2971"/>
        <item x="576"/>
        <item x="2493"/>
        <item x="3070"/>
        <item x="2482"/>
        <item x="2154"/>
        <item x="2960"/>
        <item x="1945"/>
        <item x="2803"/>
        <item x="2935"/>
        <item x="149"/>
        <item x="2965"/>
        <item x="2602"/>
        <item x="1965"/>
        <item x="150"/>
        <item x="2591"/>
        <item x="1598"/>
        <item x="1475"/>
        <item x="1877"/>
        <item x="2590"/>
        <item x="2866"/>
        <item x="2867"/>
        <item x="34"/>
        <item x="877"/>
        <item x="201"/>
        <item x="935"/>
        <item x="2109"/>
        <item x="2545"/>
        <item x="923"/>
        <item x="2054"/>
        <item x="2108"/>
        <item x="962"/>
        <item x="2483"/>
        <item x="2810"/>
        <item x="955"/>
        <item x="939"/>
        <item x="2153"/>
        <item x="2618"/>
        <item x="161"/>
        <item x="1047"/>
        <item x="2620"/>
        <item x="780"/>
        <item x="2158"/>
        <item x="157"/>
        <item x="522"/>
        <item x="570"/>
        <item x="618"/>
        <item x="2102"/>
        <item x="101"/>
        <item x="2811"/>
        <item x="2800"/>
        <item x="510"/>
        <item x="3520"/>
        <item x="1392"/>
        <item x="2186"/>
        <item x="931"/>
        <item x="515"/>
        <item x="2595"/>
        <item x="2258"/>
        <item x="2955"/>
        <item x="2809"/>
        <item x="2792"/>
        <item x="2146"/>
        <item x="2107"/>
        <item x="1181"/>
        <item x="953"/>
        <item x="3519"/>
        <item x="1964"/>
        <item x="895"/>
        <item x="2176"/>
        <item x="1936"/>
        <item x="3242"/>
        <item x="3469"/>
        <item x="624"/>
        <item x="2492"/>
        <item x="2589"/>
        <item x="2259"/>
        <item x="1882"/>
        <item x="2491"/>
        <item x="572"/>
        <item x="513"/>
        <item x="2149"/>
        <item x="2052"/>
        <item x="516"/>
        <item x="650"/>
        <item x="2177"/>
        <item x="511"/>
        <item x="2599"/>
        <item x="27"/>
        <item x="928"/>
        <item x="37"/>
        <item x="32"/>
        <item x="2267"/>
        <item x="2617"/>
        <item x="28"/>
        <item x="2802"/>
        <item x="1038"/>
        <item x="2616"/>
        <item x="2103"/>
        <item x="2958"/>
        <item x="1040"/>
        <item x="200"/>
        <item x="2817"/>
        <item x="2061"/>
        <item x="582"/>
        <item x="2063"/>
        <item x="512"/>
        <item x="2976"/>
        <item x="99"/>
        <item x="158"/>
        <item x="2060"/>
        <item x="2147"/>
        <item x="623"/>
        <item x="2994"/>
        <item x="276"/>
        <item x="185"/>
        <item x="517"/>
        <item x="1133"/>
        <item x="2062"/>
        <item x="2586"/>
        <item x="2495"/>
        <item x="631"/>
        <item x="3056"/>
        <item x="2494"/>
        <item x="2486"/>
        <item x="1948"/>
        <item x="186"/>
        <item x="100"/>
        <item x="107"/>
        <item x="1491"/>
        <item x="1039"/>
        <item x="2178"/>
        <item x="2432"/>
        <item x="2228"/>
        <item x="992"/>
        <item x="2600"/>
        <item x="2775"/>
        <item x="2781"/>
        <item x="1036"/>
        <item x="2257"/>
        <item x="38"/>
        <item x="571"/>
        <item x="523"/>
        <item x="2869"/>
        <item x="2557"/>
        <item x="3475"/>
        <item x="521"/>
        <item x="622"/>
        <item x="2110"/>
        <item x="33"/>
        <item x="2104"/>
        <item x="694"/>
        <item x="2151"/>
        <item x="2868"/>
        <item x="1043"/>
        <item x="2100"/>
        <item x="2050"/>
        <item x="3173"/>
        <item x="40"/>
        <item x="2484"/>
        <item x="2097"/>
        <item x="926"/>
        <item x="104"/>
        <item x="2790"/>
        <item x="29"/>
        <item x="2148"/>
        <item x="2099"/>
        <item x="1042"/>
        <item x="160"/>
        <item x="1257"/>
        <item x="2261"/>
        <item x="2210"/>
        <item x="2185"/>
        <item x="1050"/>
        <item x="2208"/>
        <item x="1881"/>
        <item x="2559"/>
        <item x="921"/>
        <item x="35"/>
        <item x="235"/>
        <item x="2225"/>
        <item x="2838"/>
        <item x="1848"/>
        <item x="2187"/>
        <item x="2550"/>
        <item x="2268"/>
        <item x="2058"/>
        <item x="1058"/>
        <item x="30"/>
        <item x="994"/>
        <item x="2723"/>
        <item x="2784"/>
        <item x="2606"/>
        <item x="2490"/>
        <item x="1210"/>
        <item x="519"/>
        <item x="2051"/>
        <item x="2878"/>
        <item x="688"/>
        <item x="277"/>
        <item x="275"/>
        <item x="1068"/>
        <item x="2597"/>
        <item x="520"/>
        <item x="180"/>
        <item x="266"/>
        <item x="2946"/>
        <item x="2053"/>
        <item x="2226"/>
        <item x="2047"/>
        <item x="1056"/>
        <item x="2485"/>
        <item x="31"/>
        <item x="1060"/>
        <item x="991"/>
        <item x="2059"/>
        <item x="94"/>
        <item x="2138"/>
        <item x="2211"/>
        <item x="2981"/>
        <item x="233"/>
        <item x="1888"/>
        <item x="695"/>
        <item x="2219"/>
        <item x="1966"/>
        <item x="2883"/>
        <item x="1261"/>
        <item x="179"/>
        <item x="878"/>
        <item x="1062"/>
        <item x="2057"/>
        <item x="1044"/>
        <item x="2296"/>
        <item x="2554"/>
        <item x="997"/>
        <item x="653"/>
        <item x="691"/>
        <item x="2818"/>
        <item x="995"/>
        <item x="229"/>
        <item x="2970"/>
        <item x="1878"/>
        <item x="2862"/>
        <item x="689"/>
        <item x="3466"/>
        <item x="1188"/>
        <item x="95"/>
        <item x="2106"/>
        <item x="2266"/>
        <item x="2671"/>
        <item x="1886"/>
        <item x="299"/>
        <item x="693"/>
        <item x="1172"/>
        <item x="2953"/>
        <item x="2230"/>
        <item x="103"/>
        <item x="205"/>
        <item x="518"/>
        <item x="686"/>
        <item x="36"/>
        <item x="1875"/>
        <item x="2231"/>
        <item x="3136"/>
        <item x="2725"/>
        <item x="3465"/>
        <item x="263"/>
        <item x="578"/>
        <item x="2184"/>
        <item x="2865"/>
        <item x="594"/>
        <item x="2352"/>
        <item x="2111"/>
        <item x="690"/>
        <item x="105"/>
        <item x="183"/>
        <item x="303"/>
        <item x="2487"/>
        <item x="2672"/>
        <item x="2263"/>
        <item x="96"/>
        <item x="2326"/>
        <item x="2488"/>
        <item x="223"/>
        <item x="1876"/>
        <item x="1425"/>
        <item x="2207"/>
        <item x="1066"/>
        <item x="2864"/>
        <item x="2270"/>
        <item x="998"/>
        <item x="942"/>
        <item x="514"/>
        <item x="599"/>
        <item x="1059"/>
        <item x="97"/>
        <item x="2098"/>
        <item x="2972"/>
        <item x="2660"/>
        <item x="2547"/>
        <item x="265"/>
        <item x="2298"/>
        <item x="298"/>
        <item x="2489"/>
        <item x="2625"/>
        <item x="2615"/>
        <item x="2260"/>
        <item x="2718"/>
        <item x="628"/>
        <item x="1400"/>
        <item x="2882"/>
        <item x="2297"/>
        <item x="2127"/>
        <item x="3517"/>
        <item x="206"/>
        <item x="184"/>
        <item x="2863"/>
        <item x="130"/>
        <item x="2181"/>
        <item x="2150"/>
        <item x="202"/>
        <item x="3143"/>
        <item x="2974"/>
        <item x="2669"/>
        <item x="2561"/>
        <item x="2624"/>
        <item x="2137"/>
        <item x="2546"/>
        <item x="2871"/>
        <item x="2604"/>
        <item x="2665"/>
        <item x="376"/>
        <item x="3073"/>
        <item x="875"/>
        <item x="617"/>
        <item x="2438"/>
        <item x="2962"/>
        <item x="2295"/>
        <item x="2931"/>
        <item x="1163"/>
        <item x="621"/>
        <item x="616"/>
        <item x="159"/>
        <item x="232"/>
        <item x="1000"/>
        <item x="2209"/>
        <item x="2608"/>
        <item x="3462"/>
        <item x="2105"/>
        <item x="687"/>
        <item x="230"/>
        <item x="102"/>
        <item x="1571"/>
        <item x="696"/>
        <item x="1923"/>
        <item x="1201"/>
        <item x="226"/>
        <item x="1397"/>
        <item x="195"/>
        <item x="270"/>
        <item x="39"/>
        <item x="2189"/>
        <item x="1483"/>
        <item x="2080"/>
        <item x="600"/>
        <item x="2134"/>
        <item x="2663"/>
        <item x="2405"/>
        <item x="2056"/>
        <item x="2984"/>
        <item x="293"/>
        <item x="2198"/>
        <item x="2673"/>
        <item x="649"/>
        <item x="2289"/>
        <item x="1404"/>
        <item x="2269"/>
        <item x="2221"/>
        <item x="3067"/>
        <item x="2431"/>
        <item x="2087"/>
        <item x="1925"/>
        <item x="2664"/>
        <item x="1949"/>
        <item x="2084"/>
        <item x="2055"/>
        <item x="199"/>
        <item x="197"/>
        <item x="573"/>
        <item x="302"/>
        <item x="78"/>
        <item x="377"/>
        <item x="269"/>
        <item x="3461"/>
        <item x="204"/>
        <item x="2075"/>
        <item x="2327"/>
        <item x="2290"/>
        <item x="2397"/>
        <item x="3528"/>
        <item x="2204"/>
        <item x="2139"/>
        <item x="1433"/>
        <item x="297"/>
        <item x="138"/>
        <item x="2813"/>
        <item x="2420"/>
        <item x="1963"/>
        <item x="2668"/>
        <item x="2832"/>
        <item x="630"/>
        <item x="2045"/>
        <item x="228"/>
        <item x="274"/>
        <item x="2833"/>
        <item x="2610"/>
        <item x="1064"/>
        <item x="2291"/>
        <item x="2831"/>
        <item x="173"/>
        <item x="2206"/>
        <item x="1871"/>
        <item x="370"/>
        <item x="1273"/>
        <item x="23"/>
        <item x="207"/>
        <item x="566"/>
        <item x="1938"/>
        <item x="2875"/>
        <item x="652"/>
        <item x="2879"/>
        <item x="273"/>
        <item x="2724"/>
        <item x="2152"/>
        <item x="2232"/>
        <item x="132"/>
        <item x="2205"/>
        <item x="683"/>
        <item x="2925"/>
        <item x="1902"/>
        <item x="2140"/>
        <item x="692"/>
        <item x="684"/>
        <item x="3052"/>
        <item x="182"/>
        <item x="264"/>
        <item x="1893"/>
        <item x="383"/>
        <item x="2948"/>
        <item x="372"/>
        <item x="2824"/>
        <item x="295"/>
        <item x="3055"/>
        <item x="625"/>
        <item x="181"/>
        <item x="194"/>
        <item x="480"/>
        <item x="2076"/>
        <item x="2337"/>
        <item x="2200"/>
        <item x="2666"/>
        <item x="685"/>
        <item x="1597"/>
        <item x="2675"/>
        <item x="2776"/>
        <item x="2662"/>
        <item x="306"/>
        <item x="2508"/>
        <item x="1190"/>
        <item x="932"/>
        <item x="2182"/>
        <item x="2175"/>
        <item x="3061"/>
        <item x="672"/>
        <item x="292"/>
        <item x="135"/>
        <item x="1177"/>
        <item x="2271"/>
        <item x="2449"/>
        <item x="2670"/>
        <item x="272"/>
        <item x="3049"/>
        <item x="3486"/>
        <item x="1565"/>
        <item x="2987"/>
        <item x="2443"/>
        <item x="2377"/>
        <item x="2265"/>
        <item x="351"/>
        <item x="1600"/>
        <item x="2222"/>
        <item x="2840"/>
        <item x="1887"/>
        <item x="3048"/>
        <item x="2877"/>
        <item x="1285"/>
        <item x="2450"/>
        <item x="2336"/>
        <item x="1860"/>
        <item x="2667"/>
        <item x="1589"/>
        <item x="231"/>
        <item x="427"/>
        <item x="1666"/>
        <item x="2287"/>
        <item x="371"/>
        <item x="2396"/>
        <item x="2885"/>
        <item x="1270"/>
        <item x="2376"/>
        <item x="141"/>
        <item x="2183"/>
        <item x="196"/>
        <item x="2754"/>
        <item x="2853"/>
        <item x="2782"/>
        <item x="82"/>
        <item x="655"/>
        <item x="294"/>
        <item x="2747"/>
        <item x="378"/>
        <item x="3005"/>
        <item x="2292"/>
        <item x="1862"/>
        <item x="1508"/>
        <item x="1473"/>
        <item x="1516"/>
        <item x="69"/>
        <item x="1716"/>
        <item x="2180"/>
        <item x="2078"/>
        <item x="981"/>
        <item x="1003"/>
        <item x="2262"/>
        <item x="2135"/>
        <item x="3040"/>
        <item x="2979"/>
        <item x="612"/>
        <item x="2794"/>
        <item x="296"/>
        <item x="1174"/>
        <item x="2227"/>
        <item x="2294"/>
        <item x="2648"/>
        <item x="1859"/>
        <item x="802"/>
        <item x="1574"/>
        <item x="1253"/>
        <item x="1956"/>
        <item x="198"/>
        <item x="1946"/>
        <item x="954"/>
        <item x="2083"/>
        <item x="3033"/>
        <item x="1120"/>
        <item x="2737"/>
        <item x="301"/>
        <item x="2713"/>
        <item x="2661"/>
        <item x="68"/>
        <item x="1151"/>
        <item x="2293"/>
        <item x="3277"/>
        <item x="2768"/>
        <item x="1943"/>
        <item x="2086"/>
        <item x="2220"/>
        <item x="2837"/>
        <item x="2133"/>
        <item x="2967"/>
        <item x="106"/>
        <item x="1973"/>
        <item x="3525"/>
        <item x="2553"/>
        <item x="620"/>
        <item x="2842"/>
        <item x="3046"/>
        <item x="561"/>
        <item x="619"/>
        <item x="3527"/>
        <item x="948"/>
        <item x="1476"/>
        <item x="80"/>
        <item x="2046"/>
        <item x="581"/>
        <item x="956"/>
        <item x="1858"/>
        <item x="134"/>
        <item x="3152"/>
        <item x="2188"/>
        <item x="133"/>
        <item x="373"/>
        <item x="803"/>
        <item x="75"/>
        <item x="2229"/>
        <item x="2681"/>
        <item x="3016"/>
        <item x="1405"/>
        <item x="1988"/>
        <item x="203"/>
        <item x="479"/>
        <item x="1974"/>
        <item x="1477"/>
        <item x="2386"/>
        <item x="2359"/>
        <item x="1910"/>
        <item x="1715"/>
        <item x="2385"/>
        <item x="2627"/>
        <item x="477"/>
        <item x="2548"/>
        <item x="178"/>
        <item x="2576"/>
        <item x="950"/>
        <item x="927"/>
        <item x="3165"/>
        <item x="2348"/>
        <item x="1031"/>
        <item x="1506"/>
        <item x="349"/>
        <item x="1248"/>
        <item x="2402"/>
        <item x="432"/>
        <item x="300"/>
        <item x="1184"/>
        <item x="2403"/>
        <item x="431"/>
        <item x="1961"/>
        <item x="1429"/>
        <item x="2355"/>
        <item x="2364"/>
        <item x="3514"/>
        <item x="2407"/>
        <item x="2543"/>
        <item x="433"/>
        <item x="98"/>
        <item x="575"/>
        <item x="2549"/>
        <item x="1464"/>
        <item x="807"/>
        <item x="614"/>
        <item x="1593"/>
        <item x="2201"/>
        <item x="2077"/>
        <item x="2085"/>
        <item x="2448"/>
        <item x="472"/>
        <item x="2728"/>
        <item x="2384"/>
        <item x="1681"/>
        <item x="2622"/>
        <item x="2780"/>
        <item x="2285"/>
        <item x="2446"/>
        <item x="140"/>
        <item x="403"/>
        <item x="938"/>
        <item x="1126"/>
        <item x="369"/>
        <item x="3155"/>
        <item x="2081"/>
        <item x="225"/>
        <item x="474"/>
        <item x="3522"/>
        <item x="3315"/>
        <item x="1389"/>
        <item x="271"/>
        <item x="3191"/>
        <item x="2887"/>
        <item x="2128"/>
        <item x="2378"/>
        <item x="76"/>
        <item x="3037"/>
        <item x="3134"/>
        <item x="2224"/>
        <item x="3509"/>
        <item x="2797"/>
        <item x="1975"/>
        <item x="2901"/>
        <item x="2363"/>
        <item x="234"/>
        <item x="3526"/>
        <item x="2082"/>
        <item x="176"/>
        <item x="2179"/>
        <item x="2451"/>
        <item x="1149"/>
        <item x="944"/>
        <item x="812"/>
        <item x="1686"/>
        <item x="305"/>
        <item x="434"/>
        <item x="1851"/>
        <item x="629"/>
        <item x="1918"/>
        <item x="3458"/>
        <item x="74"/>
        <item x="1905"/>
        <item x="3253"/>
        <item x="72"/>
        <item x="543"/>
        <item x="1275"/>
        <item x="1137"/>
        <item x="1605"/>
        <item x="577"/>
        <item x="428"/>
        <item x="2330"/>
        <item x="476"/>
        <item x="2332"/>
        <item x="2506"/>
        <item x="1971"/>
        <item x="2563"/>
        <item x="70"/>
        <item x="3086"/>
        <item x="2631"/>
        <item x="2991"/>
        <item x="1777"/>
        <item x="1880"/>
        <item x="2504"/>
        <item x="2844"/>
        <item x="674"/>
        <item x="22"/>
        <item x="717"/>
        <item x="2735"/>
        <item x="478"/>
        <item x="2881"/>
        <item x="1515"/>
        <item x="3174"/>
        <item x="2398"/>
        <item x="862"/>
        <item x="2286"/>
        <item x="381"/>
        <item x="1638"/>
        <item x="2808"/>
        <item x="3523"/>
        <item x="2689"/>
        <item x="473"/>
        <item x="2202"/>
        <item x="139"/>
        <item x="3054"/>
        <item x="2821"/>
        <item x="2203"/>
        <item x="2815"/>
        <item x="2404"/>
        <item x="2544"/>
        <item x="2951"/>
        <item x="2356"/>
        <item x="3057"/>
        <item x="2409"/>
        <item x="565"/>
        <item x="1070"/>
        <item x="2199"/>
        <item x="3062"/>
        <item x="1250"/>
        <item x="2131"/>
        <item x="3502"/>
        <item x="3524"/>
        <item x="1199"/>
        <item x="2551"/>
        <item x="1581"/>
        <item x="131"/>
        <item x="2524"/>
        <item x="2338"/>
        <item x="1972"/>
        <item x="355"/>
        <item x="1861"/>
        <item x="470"/>
        <item x="2361"/>
        <item x="821"/>
        <item x="459"/>
        <item x="2366"/>
        <item x="2335"/>
        <item x="2136"/>
        <item x="460"/>
        <item x="3464"/>
        <item x="2552"/>
        <item x="2442"/>
        <item x="407"/>
        <item x="2358"/>
        <item x="2828"/>
        <item x="2388"/>
        <item x="426"/>
        <item x="1699"/>
        <item x="1443"/>
        <item x="2870"/>
        <item x="2353"/>
        <item x="3328"/>
        <item x="846"/>
        <item x="1953"/>
        <item x="551"/>
        <item x="268"/>
        <item x="1438"/>
        <item x="1456"/>
        <item x="1251"/>
        <item x="2441"/>
        <item x="2008"/>
        <item x="2401"/>
        <item x="2736"/>
        <item x="2430"/>
        <item x="924"/>
        <item x="1159"/>
        <item x="2132"/>
        <item x="974"/>
        <item x="1854"/>
        <item x="3360"/>
        <item x="475"/>
        <item x="3285"/>
        <item x="338"/>
        <item x="941"/>
        <item x="375"/>
        <item x="2799"/>
        <item x="2804"/>
        <item x="73"/>
        <item x="819"/>
        <item x="453"/>
        <item x="2647"/>
        <item x="356"/>
        <item x="3019"/>
        <item x="1855"/>
        <item x="1022"/>
        <item x="2022"/>
        <item x="1016"/>
        <item x="2357"/>
        <item x="2288"/>
        <item x="580"/>
        <item x="2530"/>
        <item x="457"/>
        <item x="1442"/>
        <item x="409"/>
        <item x="471"/>
        <item x="2959"/>
        <item x="1160"/>
        <item x="3035"/>
        <item x="2428"/>
        <item x="1440"/>
        <item x="2425"/>
        <item x="3499"/>
        <item x="1049"/>
        <item x="2947"/>
        <item x="382"/>
        <item x="467"/>
        <item x="136"/>
        <item x="461"/>
        <item x="2812"/>
        <item x="2859"/>
        <item x="1025"/>
        <item x="353"/>
        <item x="468"/>
        <item x="1920"/>
        <item x="3267"/>
        <item x="832"/>
        <item x="2779"/>
        <item x="2642"/>
        <item x="423"/>
        <item x="1486"/>
        <item x="2408"/>
        <item x="452"/>
        <item x="892"/>
        <item x="2406"/>
        <item x="822"/>
        <item x="1695"/>
        <item x="2399"/>
        <item x="2383"/>
        <item x="1233"/>
        <item x="2381"/>
        <item x="1041"/>
        <item x="380"/>
        <item x="128"/>
        <item x="3043"/>
        <item x="2362"/>
        <item x="3318"/>
        <item x="3032"/>
        <item x="2440"/>
        <item x="3007"/>
        <item x="1256"/>
        <item x="1146"/>
        <item x="1206"/>
        <item x="1191"/>
        <item x="330"/>
        <item x="1633"/>
        <item x="79"/>
        <item x="2447"/>
        <item x="352"/>
        <item x="469"/>
        <item x="1121"/>
        <item x="1264"/>
        <item x="2354"/>
        <item x="408"/>
        <item x="285"/>
        <item x="863"/>
        <item x="1029"/>
        <item x="2429"/>
        <item x="1749"/>
        <item x="2646"/>
        <item x="1007"/>
        <item x="2924"/>
        <item x="633"/>
        <item x="142"/>
        <item x="1461"/>
        <item x="2445"/>
        <item x="2982"/>
        <item x="1173"/>
        <item x="2318"/>
        <item x="1599"/>
        <item x="379"/>
        <item x="1625"/>
        <item x="1521"/>
        <item x="1623"/>
        <item x="1158"/>
        <item x="1592"/>
        <item x="2825"/>
        <item x="3398"/>
        <item x="2129"/>
        <item x="960"/>
        <item x="1575"/>
        <item x="2192"/>
        <item x="2223"/>
        <item x="1269"/>
        <item x="550"/>
        <item x="2961"/>
        <item x="1701"/>
        <item x="538"/>
        <item x="1649"/>
        <item x="1055"/>
        <item x="958"/>
        <item x="429"/>
        <item x="2997"/>
        <item x="1136"/>
        <item x="357"/>
        <item x="541"/>
        <item x="1732"/>
        <item x="2796"/>
        <item x="1510"/>
        <item x="1138"/>
        <item x="1517"/>
        <item x="2347"/>
        <item x="174"/>
        <item x="2846"/>
        <item x="2738"/>
        <item x="1258"/>
        <item x="430"/>
        <item x="2621"/>
        <item x="2975"/>
        <item x="867"/>
        <item x="711"/>
        <item x="334"/>
        <item x="2778"/>
        <item x="549"/>
        <item x="3326"/>
        <item x="1189"/>
        <item x="3282"/>
        <item x="1271"/>
        <item x="1778"/>
        <item x="544"/>
        <item x="2956"/>
        <item x="3010"/>
        <item x="1622"/>
        <item x="2857"/>
        <item x="1808"/>
        <item x="2740"/>
        <item x="1774"/>
        <item x="1110"/>
        <item x="3442"/>
        <item x="1426"/>
        <item x="2688"/>
        <item x="850"/>
        <item x="929"/>
        <item x="529"/>
        <item x="3473"/>
        <item x="1950"/>
        <item x="2763"/>
        <item x="1679"/>
        <item x="1315"/>
        <item x="2427"/>
        <item x="851"/>
        <item x="866"/>
        <item x="3513"/>
        <item x="2687"/>
        <item x="3361"/>
        <item x="1489"/>
        <item x="3504"/>
        <item x="839"/>
        <item x="2633"/>
        <item x="3013"/>
        <item x="2400"/>
        <item x="3489"/>
        <item x="3064"/>
        <item x="949"/>
        <item x="824"/>
        <item x="726"/>
        <item x="2977"/>
        <item x="1898"/>
        <item x="175"/>
        <item x="844"/>
        <item x="1501"/>
        <item x="1074"/>
        <item x="1096"/>
        <item x="864"/>
        <item x="81"/>
        <item x="1987"/>
        <item x="797"/>
        <item x="2949"/>
        <item x="1791"/>
        <item x="988"/>
        <item x="2966"/>
        <item x="1239"/>
        <item x="143"/>
        <item x="401"/>
        <item x="2321"/>
        <item x="2650"/>
        <item x="1472"/>
        <item x="2641"/>
        <item x="3193"/>
        <item x="1245"/>
        <item x="454"/>
        <item x="1441"/>
        <item x="603"/>
        <item x="2739"/>
        <item x="1420"/>
        <item x="3213"/>
        <item x="1328"/>
        <item x="1214"/>
        <item x="540"/>
        <item x="77"/>
        <item x="2387"/>
        <item x="946"/>
        <item x="1634"/>
        <item x="3295"/>
        <item x="1067"/>
        <item x="484"/>
        <item x="1696"/>
        <item x="943"/>
        <item x="2426"/>
        <item x="840"/>
        <item x="3507"/>
        <item x="1234"/>
        <item x="632"/>
        <item x="2805"/>
        <item x="957"/>
        <item x="2516"/>
        <item x="3025"/>
        <item x="1494"/>
        <item x="984"/>
        <item x="398"/>
        <item x="1998"/>
        <item x="829"/>
        <item x="2331"/>
        <item x="177"/>
        <item x="2577"/>
        <item x="560"/>
        <item x="410"/>
        <item x="3069"/>
        <item x="1523"/>
        <item x="2629"/>
        <item x="2444"/>
        <item x="3534"/>
        <item x="1728"/>
        <item x="868"/>
        <item x="449"/>
        <item x="1584"/>
        <item x="1775"/>
        <item x="2130"/>
        <item x="1349"/>
        <item x="3020"/>
        <item x="557"/>
        <item x="3102"/>
        <item x="1831"/>
        <item x="3029"/>
        <item x="1954"/>
        <item x="1167"/>
        <item x="462"/>
        <item x="1365"/>
        <item x="3172"/>
        <item x="3159"/>
        <item x="2532"/>
        <item x="2029"/>
        <item x="2640"/>
        <item x="1229"/>
        <item x="3119"/>
        <item x="2623"/>
        <item x="968"/>
        <item x="455"/>
        <item x="1226"/>
        <item x="3203"/>
        <item x="3182"/>
        <item x="669"/>
        <item x="2884"/>
        <item x="3079"/>
        <item x="3501"/>
        <item x="2609"/>
        <item x="1962"/>
        <item x="893"/>
        <item x="3018"/>
        <item x="3495"/>
        <item x="2424"/>
        <item x="2014"/>
        <item x="3325"/>
        <item x="2898"/>
        <item x="548"/>
        <item x="1209"/>
        <item x="1731"/>
        <item x="1872"/>
        <item x="1512"/>
        <item x="437"/>
        <item x="836"/>
        <item x="3188"/>
        <item x="507"/>
        <item x="3208"/>
        <item x="1853"/>
        <item x="1411"/>
        <item x="3530"/>
        <item x="671"/>
        <item x="1674"/>
        <item x="1142"/>
        <item x="2313"/>
        <item x="2940"/>
        <item x="1272"/>
        <item x="1656"/>
        <item x="1208"/>
        <item x="1283"/>
        <item x="1652"/>
        <item x="2607"/>
        <item x="411"/>
        <item x="10"/>
        <item x="2578"/>
        <item x="2764"/>
        <item x="2166"/>
        <item x="1086"/>
        <item x="925"/>
        <item x="2534"/>
        <item x="1763"/>
        <item x="3091"/>
        <item x="861"/>
        <item x="2978"/>
        <item x="2382"/>
        <item x="458"/>
        <item x="3443"/>
        <item x="278"/>
        <item x="1688"/>
        <item x="1145"/>
        <item x="2567"/>
        <item x="828"/>
        <item x="3112"/>
        <item x="344"/>
        <item x="3445"/>
        <item x="2249"/>
        <item x="2848"/>
        <item x="1933"/>
        <item x="1205"/>
        <item x="1896"/>
        <item x="3162"/>
        <item x="1680"/>
        <item x="425"/>
        <item x="568"/>
        <item x="3027"/>
        <item x="1650"/>
        <item x="1128"/>
        <item x="3211"/>
        <item x="562"/>
        <item x="1821"/>
        <item x="279"/>
        <item x="2693"/>
        <item x="1951"/>
        <item x="542"/>
        <item x="2300"/>
        <item x="1319"/>
        <item x="2714"/>
        <item x="3281"/>
        <item x="3184"/>
        <item x="3301"/>
        <item x="1691"/>
        <item x="2645"/>
        <item x="3456"/>
        <item x="1192"/>
        <item x="945"/>
        <item x="1889"/>
        <item x="2785"/>
        <item x="2329"/>
        <item x="1636"/>
        <item x="1932"/>
        <item x="3286"/>
        <item x="2533"/>
        <item x="1903"/>
        <item x="886"/>
        <item x="1011"/>
        <item x="2731"/>
        <item x="3137"/>
        <item x="2787"/>
        <item x="890"/>
        <item x="1921"/>
        <item x="3158"/>
        <item x="3108"/>
        <item x="2333"/>
        <item x="26"/>
        <item x="456"/>
        <item x="2049"/>
        <item x="2350"/>
        <item x="3002"/>
        <item x="1231"/>
        <item x="906"/>
        <item x="3202"/>
        <item x="1326"/>
        <item x="1295"/>
        <item x="1028"/>
        <item x="1415"/>
        <item x="2505"/>
        <item x="3269"/>
        <item x="3008"/>
        <item x="3141"/>
        <item x="3480"/>
        <item x="853"/>
        <item x="825"/>
        <item x="1246"/>
        <item x="1931"/>
        <item x="1891"/>
        <item x="2171"/>
        <item x="1579"/>
        <item x="910"/>
        <item x="2525"/>
        <item x="1590"/>
        <item x="1825"/>
        <item x="539"/>
        <item x="983"/>
        <item x="1463"/>
        <item x="1606"/>
        <item x="336"/>
        <item x="422"/>
        <item x="547"/>
        <item x="894"/>
        <item x="2423"/>
        <item x="1727"/>
        <item x="2531"/>
        <item x="2320"/>
        <item x="3252"/>
        <item x="1522"/>
        <item x="2572"/>
        <item x="340"/>
        <item x="2238"/>
        <item x="843"/>
        <item x="1518"/>
        <item x="213"/>
        <item x="2311"/>
        <item x="940"/>
        <item x="3153"/>
        <item x="3446"/>
        <item x="1969"/>
        <item x="1204"/>
        <item x="2733"/>
        <item x="1496"/>
        <item x="1466"/>
        <item x="2502"/>
        <item x="3554"/>
        <item x="1684"/>
        <item x="2277"/>
        <item x="2829"/>
        <item x="2969"/>
        <item x="1169"/>
        <item x="761"/>
        <item x="1812"/>
        <item x="3478"/>
        <item x="3365"/>
        <item x="2643"/>
        <item x="1906"/>
        <item x="606"/>
        <item x="2048"/>
        <item x="3292"/>
        <item x="350"/>
        <item x="1646"/>
        <item x="933"/>
        <item x="569"/>
        <item x="2379"/>
        <item x="1281"/>
        <item x="1401"/>
        <item x="2251"/>
        <item x="2988"/>
        <item x="1241"/>
        <item x="1130"/>
        <item x="2743"/>
        <item x="3483"/>
        <item x="1676"/>
        <item x="823"/>
        <item x="2334"/>
        <item x="400"/>
        <item x="889"/>
        <item x="2889"/>
        <item x="1977"/>
        <item x="1647"/>
        <item x="1430"/>
        <item x="1176"/>
        <item x="406"/>
        <item x="1811"/>
        <item x="1577"/>
        <item x="3101"/>
        <item x="1216"/>
        <item x="818"/>
        <item x="347"/>
        <item x="1348"/>
        <item x="2319"/>
        <item x="2619"/>
        <item x="2328"/>
        <item x="2501"/>
        <item x="2575"/>
        <item x="1819"/>
        <item x="1195"/>
        <item x="2168"/>
        <item x="2317"/>
        <item x="3413"/>
        <item x="1002"/>
        <item x="1224"/>
        <item x="2705"/>
        <item x="3204"/>
        <item x="2762"/>
        <item x="111"/>
        <item x="1223"/>
        <item x="1198"/>
        <item x="2535"/>
        <item x="1824"/>
        <item x="3264"/>
        <item x="564"/>
        <item x="137"/>
        <item x="2783"/>
        <item x="2963"/>
        <item x="1809"/>
        <item x="1396"/>
        <item x="951"/>
        <item x="3163"/>
        <item x="724"/>
        <item x="2372"/>
        <item x="3060"/>
        <item x="1423"/>
        <item x="3080"/>
        <item x="670"/>
        <item x="1970"/>
        <item x="1439"/>
        <item x="1712"/>
        <item x="1309"/>
        <item x="3015"/>
        <item x="596"/>
        <item x="3003"/>
        <item x="579"/>
        <item x="3239"/>
        <item x="3189"/>
        <item x="2507"/>
        <item x="2748"/>
        <item x="1072"/>
        <item x="595"/>
        <item x="1448"/>
        <item x="3294"/>
        <item x="494"/>
        <item x="1503"/>
        <item x="3092"/>
        <item x="3077"/>
        <item x="1935"/>
        <item x="3100"/>
        <item x="1179"/>
        <item x="1833"/>
        <item x="3023"/>
        <item x="758"/>
        <item x="1890"/>
        <item x="2497"/>
        <item x="584"/>
        <item x="2360"/>
        <item x="2760"/>
        <item x="959"/>
        <item x="3327"/>
        <item x="898"/>
        <item x="1307"/>
        <item x="3505"/>
        <item x="1689"/>
        <item x="3209"/>
        <item x="1069"/>
        <item x="509"/>
        <item x="1947"/>
        <item x="827"/>
        <item x="1308"/>
        <item x="2172"/>
        <item x="3511"/>
        <item x="3363"/>
        <item x="1211"/>
        <item x="1487"/>
        <item x="1513"/>
        <item x="3036"/>
        <item x="3014"/>
        <item x="883"/>
        <item x="697"/>
        <item x="2170"/>
        <item x="1870"/>
        <item x="1215"/>
        <item x="1469"/>
        <item x="2636"/>
        <item x="3467"/>
        <item x="148"/>
        <item x="661"/>
        <item x="405"/>
        <item x="2555"/>
        <item x="1267"/>
        <item x="1685"/>
        <item x="1232"/>
        <item x="2726"/>
        <item x="3074"/>
        <item x="546"/>
        <item x="404"/>
        <item x="1342"/>
        <item x="420"/>
        <item x="2861"/>
        <item x="335"/>
        <item x="897"/>
        <item x="2456"/>
        <item x="2367"/>
        <item x="2503"/>
        <item x="811"/>
        <item x="1081"/>
        <item x="2345"/>
        <item x="3348"/>
        <item x="1785"/>
        <item x="2457"/>
        <item x="1976"/>
        <item x="1846"/>
        <item x="1616"/>
        <item x="3287"/>
        <item x="1220"/>
        <item x="3481"/>
        <item x="2686"/>
        <item x="1197"/>
        <item x="665"/>
        <item x="1601"/>
        <item x="1187"/>
        <item x="1021"/>
        <item x="2195"/>
        <item x="2528"/>
        <item x="1726"/>
        <item x="3148"/>
        <item x="1986"/>
        <item x="2542"/>
        <item x="2529"/>
        <item x="2023"/>
        <item x="3529"/>
        <item x="1284"/>
        <item x="1341"/>
        <item x="3175"/>
        <item x="801"/>
        <item x="2515"/>
        <item x="2308"/>
        <item x="1883"/>
        <item x="3166"/>
        <item x="2932"/>
        <item x="1658"/>
        <item x="3423"/>
        <item x="1238"/>
        <item x="3207"/>
        <item x="399"/>
        <item x="1789"/>
        <item x="2761"/>
        <item x="3288"/>
        <item x="3322"/>
        <item x="1663"/>
        <item x="1186"/>
        <item x="283"/>
        <item x="1869"/>
        <item x="2843"/>
        <item x="3335"/>
        <item x="2255"/>
        <item x="3515"/>
        <item x="904"/>
        <item x="1585"/>
        <item x="2527"/>
        <item x="20"/>
        <item x="1926"/>
        <item x="3496"/>
        <item x="3065"/>
        <item x="3081"/>
        <item x="1387"/>
        <item x="2699"/>
        <item x="3310"/>
        <item x="333"/>
        <item x="1045"/>
        <item x="1063"/>
        <item x="3022"/>
        <item x="1596"/>
        <item x="2579"/>
        <item x="1940"/>
        <item x="1985"/>
        <item x="3045"/>
        <item x="1615"/>
        <item x="1164"/>
        <item x="1141"/>
        <item x="3546"/>
        <item x="1310"/>
        <item x="1934"/>
        <item x="1944"/>
        <item x="2310"/>
        <item x="3532"/>
        <item x="281"/>
        <item x="1263"/>
        <item x="3124"/>
        <item x="1268"/>
        <item x="224"/>
        <item x="3425"/>
        <item x="2164"/>
        <item x="1687"/>
        <item x="2644"/>
        <item x="3021"/>
        <item x="3197"/>
        <item x="885"/>
        <item x="1329"/>
        <item x="1350"/>
        <item x="3353"/>
        <item x="1218"/>
        <item x="2968"/>
        <item x="1327"/>
        <item x="604"/>
        <item x="658"/>
        <item x="1254"/>
        <item x="3296"/>
        <item x="1900"/>
        <item x="321"/>
        <item x="3479"/>
        <item x="3493"/>
        <item x="2069"/>
        <item x="1012"/>
        <item x="3154"/>
        <item x="2860"/>
        <item x="982"/>
        <item x="1602"/>
        <item x="2928"/>
        <item x="3284"/>
        <item x="830"/>
        <item x="1668"/>
        <item x="2394"/>
        <item x="2888"/>
        <item x="2421"/>
        <item x="1156"/>
        <item x="345"/>
        <item x="1478"/>
        <item x="2986"/>
        <item x="528"/>
        <item x="3293"/>
        <item x="1161"/>
        <item x="3146"/>
        <item x="3337"/>
        <item x="3334"/>
        <item x="3169"/>
        <item x="2571"/>
        <item x="1155"/>
        <item x="1751"/>
        <item x="2473"/>
        <item x="354"/>
        <item x="3333"/>
        <item x="605"/>
        <item x="1178"/>
        <item x="1225"/>
        <item x="2998"/>
        <item x="2929"/>
        <item x="888"/>
        <item x="3531"/>
        <item x="1968"/>
        <item x="91"/>
        <item x="1984"/>
        <item x="698"/>
        <item x="2005"/>
        <item x="3482"/>
        <item x="2282"/>
        <item x="1659"/>
        <item x="1981"/>
        <item x="884"/>
        <item x="860"/>
        <item x="2950"/>
        <item x="1568"/>
        <item x="2393"/>
        <item x="838"/>
        <item x="2389"/>
        <item x="597"/>
        <item x="2566"/>
        <item x="1713"/>
        <item x="3254"/>
        <item x="2798"/>
        <item x="810"/>
        <item x="1710"/>
        <item x="1171"/>
        <item x="3118"/>
        <item x="3331"/>
        <item x="1576"/>
        <item x="1148"/>
        <item x="1657"/>
        <item x="1222"/>
        <item x="1711"/>
        <item x="1421"/>
        <item x="3424"/>
        <item x="85"/>
        <item x="1725"/>
        <item x="1651"/>
        <item x="2316"/>
        <item x="236"/>
        <item x="1740"/>
        <item x="2892"/>
        <item x="869"/>
        <item x="663"/>
        <item x="1620"/>
        <item x="2126"/>
        <item x="1653"/>
        <item x="2478"/>
        <item x="328"/>
        <item x="848"/>
        <item x="1700"/>
        <item x="2380"/>
        <item x="1213"/>
        <item x="2995"/>
        <item x="1180"/>
        <item x="3216"/>
        <item x="1704"/>
        <item x="1265"/>
        <item x="2538"/>
        <item x="704"/>
        <item x="2985"/>
        <item x="1364"/>
        <item x="1779"/>
        <item x="1753"/>
        <item x="608"/>
        <item x="767"/>
        <item x="255"/>
        <item x="1654"/>
        <item x="2479"/>
        <item x="348"/>
        <item x="1957"/>
        <item x="1611"/>
        <item x="728"/>
        <item x="1502"/>
        <item x="1453"/>
        <item x="3117"/>
        <item x="3330"/>
        <item x="2765"/>
        <item x="1635"/>
        <item x="1534"/>
        <item x="2169"/>
        <item x="2351"/>
        <item x="3342"/>
        <item x="3441"/>
        <item x="2463"/>
        <item x="2952"/>
        <item x="2526"/>
        <item x="2020"/>
        <item x="3329"/>
        <item x="1703"/>
        <item x="239"/>
        <item x="2437"/>
        <item x="1733"/>
        <item x="907"/>
        <item x="2309"/>
        <item x="524"/>
        <item x="1692"/>
        <item x="3256"/>
        <item x="3280"/>
        <item x="487"/>
        <item x="3336"/>
        <item x="1660"/>
        <item x="3190"/>
        <item x="1588"/>
        <item x="1479"/>
        <item x="5"/>
        <item x="2682"/>
        <item x="2096"/>
        <item x="1771"/>
        <item x="1810"/>
        <item x="332"/>
        <item x="25"/>
        <item x="2477"/>
        <item x="1827"/>
        <item x="3105"/>
        <item x="2536"/>
        <item x="2517"/>
        <item x="2605"/>
        <item x="18"/>
        <item x="3078"/>
        <item x="1227"/>
        <item x="1219"/>
        <item x="2163"/>
        <item x="3273"/>
        <item x="887"/>
        <item x="2312"/>
        <item x="1168"/>
        <item x="1235"/>
        <item x="3408"/>
        <item x="3381"/>
        <item x="1837"/>
        <item x="1230"/>
        <item x="1134"/>
        <item x="1879"/>
        <item x="3250"/>
        <item x="3407"/>
        <item x="3512"/>
        <item x="6"/>
        <item x="2071"/>
        <item x="1316"/>
        <item x="3171"/>
        <item x="1266"/>
        <item x="1553"/>
        <item x="1829"/>
        <item x="2656"/>
        <item x="1916"/>
        <item x="2094"/>
        <item x="3389"/>
        <item x="3436"/>
        <item x="2926"/>
        <item x="3011"/>
        <item x="1291"/>
        <item x="1228"/>
        <item x="3185"/>
        <item x="2417"/>
        <item x="248"/>
        <item x="1919"/>
        <item x="109"/>
        <item x="2696"/>
        <item x="1591"/>
        <item x="3320"/>
        <item x="3144"/>
        <item x="952"/>
        <item x="3317"/>
        <item x="1413"/>
        <item x="1698"/>
        <item x="1662"/>
        <item x="3302"/>
        <item x="1909"/>
        <item x="1708"/>
        <item x="2468"/>
        <item x="374"/>
        <item x="2973"/>
        <item x="3270"/>
        <item x="1612"/>
        <item x="337"/>
        <item x="1828"/>
        <item x="1468"/>
        <item x="1979"/>
        <item x="1467"/>
        <item x="3347"/>
        <item x="681"/>
        <item x="3177"/>
        <item x="3518"/>
        <item x="1380"/>
        <item x="574"/>
        <item x="1001"/>
        <item x="1465"/>
        <item x="2759"/>
        <item x="2368"/>
        <item x="2322"/>
        <item x="2455"/>
        <item x="1677"/>
        <item x="2160"/>
        <item x="500"/>
        <item x="2307"/>
        <item x="2250"/>
        <item x="1536"/>
        <item x="2734"/>
        <item x="1604"/>
        <item x="2301"/>
        <item x="3316"/>
        <item x="1362"/>
        <item x="601"/>
        <item x="1402"/>
        <item x="3006"/>
        <item x="1750"/>
        <item x="936"/>
        <item x="3370"/>
        <item x="1570"/>
        <item x="1927"/>
        <item x="2101"/>
        <item x="3338"/>
        <item x="3414"/>
        <item x="2466"/>
        <item x="1244"/>
        <item x="1693"/>
        <item x="3168"/>
        <item x="3178"/>
        <item x="1904"/>
        <item x="727"/>
        <item x="3543"/>
        <item x="1826"/>
        <item x="1061"/>
        <item x="3491"/>
        <item x="1559"/>
        <item x="317"/>
        <item x="481"/>
        <item x="2218"/>
        <item x="2769"/>
        <item x="659"/>
        <item x="3120"/>
        <item x="2415"/>
        <item x="1554"/>
        <item x="3199"/>
        <item x="1193"/>
        <item x="2856"/>
        <item x="3308"/>
        <item x="3283"/>
        <item x="8"/>
        <item x="3224"/>
        <item x="2197"/>
        <item x="729"/>
        <item x="3343"/>
        <item x="2766"/>
        <item x="3009"/>
        <item x="2275"/>
        <item x="3373"/>
        <item x="2500"/>
        <item x="1765"/>
        <item x="3533"/>
        <item x="3053"/>
        <item x="3386"/>
        <item x="90"/>
        <item x="2037"/>
        <item x="444"/>
        <item x="412"/>
        <item x="859"/>
        <item x="1603"/>
        <item x="3268"/>
        <item x="1706"/>
        <item x="3298"/>
        <item x="1030"/>
        <item x="3299"/>
        <item x="2918"/>
        <item x="3553"/>
        <item x="1306"/>
        <item x="1054"/>
        <item x="9"/>
        <item x="2676"/>
        <item x="1736"/>
        <item x="329"/>
        <item x="3497"/>
        <item x="1738"/>
        <item x="1552"/>
        <item x="1437"/>
        <item x="1735"/>
        <item x="1048"/>
        <item x="1252"/>
        <item x="3492"/>
        <item x="3044"/>
        <item x="2124"/>
        <item x="3000"/>
        <item x="1024"/>
        <item x="1372"/>
        <item x="3131"/>
        <item x="1207"/>
        <item x="909"/>
        <item x="1578"/>
        <item x="282"/>
        <item x="450"/>
        <item x="1901"/>
        <item x="2413"/>
        <item x="2732"/>
        <item x="3372"/>
        <item x="667"/>
        <item x="3472"/>
        <item x="1278"/>
        <item x="503"/>
        <item x="2252"/>
        <item x="1340"/>
        <item x="1813"/>
        <item x="722"/>
        <item x="319"/>
        <item x="421"/>
        <item x="2993"/>
        <item x="3156"/>
        <item x="598"/>
        <item x="1556"/>
        <item x="3474"/>
        <item x="1255"/>
        <item x="1459"/>
        <item x="2541"/>
        <item x="2256"/>
        <item x="1200"/>
        <item x="3243"/>
        <item x="499"/>
        <item x="808"/>
        <item x="1928"/>
        <item x="1259"/>
        <item x="1175"/>
        <item x="2036"/>
        <item x="3374"/>
        <item x="1773"/>
        <item x="3094"/>
        <item x="2281"/>
        <item x="3395"/>
        <item x="2989"/>
        <item x="1786"/>
        <item x="3378"/>
        <item x="2074"/>
        <item x="243"/>
        <item x="3058"/>
        <item x="1924"/>
        <item x="3536"/>
        <item x="3332"/>
        <item x="3140"/>
        <item x="391"/>
        <item x="3535"/>
        <item x="3375"/>
        <item x="609"/>
        <item x="125"/>
        <item x="3181"/>
        <item x="1202"/>
        <item x="3289"/>
        <item x="1899"/>
        <item x="3451"/>
        <item x="2439"/>
        <item x="2659"/>
        <item x="2039"/>
        <item x="1769"/>
        <item x="3394"/>
        <item x="1772"/>
        <item x="1655"/>
        <item x="3201"/>
        <item x="3305"/>
        <item x="847"/>
        <item x="590"/>
        <item x="1551"/>
        <item x="1446"/>
        <item x="3192"/>
        <item x="1865"/>
        <item x="3145"/>
        <item x="1960"/>
        <item x="316"/>
        <item x="563"/>
        <item x="2341"/>
        <item x="668"/>
        <item x="788"/>
        <item x="2941"/>
        <item x="3379"/>
        <item x="2658"/>
        <item x="1690"/>
        <item x="1384"/>
        <item x="1664"/>
        <item x="1132"/>
        <item x="342"/>
        <item x="1015"/>
        <item x="1637"/>
        <item x="2944"/>
        <item x="3341"/>
        <item x="2304"/>
        <item x="2418"/>
        <item x="3257"/>
        <item x="3498"/>
        <item x="1980"/>
        <item x="2771"/>
        <item x="1305"/>
        <item x="3346"/>
        <item x="3260"/>
        <item x="3205"/>
        <item x="1288"/>
        <item x="2480"/>
        <item x="930"/>
        <item x="3167"/>
        <item x="792"/>
        <item x="2000"/>
        <item x="1407"/>
        <item x="809"/>
        <item x="3129"/>
        <item x="466"/>
        <item x="3311"/>
        <item x="1005"/>
        <item x="2248"/>
        <item x="3024"/>
        <item x="1767"/>
        <item x="2593"/>
        <item x="1360"/>
        <item x="2340"/>
        <item x="1525"/>
        <item x="1863"/>
        <item x="2019"/>
        <item x="1474"/>
        <item x="1982"/>
        <item x="2499"/>
        <item x="2193"/>
        <item x="267"/>
        <item x="504"/>
        <item x="2044"/>
        <item x="1412"/>
        <item x="3278"/>
        <item x="2999"/>
        <item x="2118"/>
        <item x="17"/>
        <item x="2043"/>
        <item x="2498"/>
        <item x="3403"/>
        <item x="3397"/>
        <item x="731"/>
        <item x="1614"/>
        <item x="1978"/>
        <item x="2325"/>
        <item x="2165"/>
        <item x="1312"/>
        <item x="891"/>
        <item x="1447"/>
        <item x="2079"/>
        <item x="3339"/>
        <item x="3180"/>
        <item x="2264"/>
        <item x="1428"/>
        <item x="3477"/>
        <item x="122"/>
        <item x="3038"/>
        <item x="415"/>
        <item x="3500"/>
        <item x="2677"/>
        <item x="602"/>
        <item x="2744"/>
        <item x="386"/>
        <item x="1558"/>
        <item x="3290"/>
        <item x="2806"/>
        <item x="1320"/>
        <item x="1720"/>
        <item x="2375"/>
        <item x="3340"/>
        <item x="358"/>
        <item x="937"/>
        <item x="440"/>
        <item x="3135"/>
        <item x="3470"/>
        <item x="2215"/>
        <item x="1166"/>
        <item x="1746"/>
        <item x="45"/>
        <item x="2013"/>
        <item x="3484"/>
        <item x="1051"/>
        <item x="3147"/>
        <item x="3309"/>
        <item x="1613"/>
        <item x="83"/>
        <item x="2692"/>
        <item x="1052"/>
        <item x="2496"/>
        <item x="3095"/>
        <item x="2964"/>
        <item x="2481"/>
        <item x="362"/>
        <item x="3214"/>
        <item x="1707"/>
        <item x="1129"/>
        <item x="2795"/>
        <item x="2315"/>
        <item x="1237"/>
        <item x="3447"/>
        <item x="733"/>
        <item x="3087"/>
        <item x="3380"/>
        <item x="2992"/>
        <item x="1922"/>
        <item x="1587"/>
        <item x="2654"/>
        <item x="2996"/>
        <item x="3232"/>
        <item x="3039"/>
        <item x="1856"/>
        <item x="934"/>
        <item x="2302"/>
        <item x="1747"/>
        <item x="3034"/>
        <item x="3093"/>
        <item x="392"/>
        <item x="1983"/>
        <item x="119"/>
        <item x="3"/>
        <item x="261"/>
        <item x="1667"/>
        <item x="2452"/>
        <item x="1363"/>
        <item x="1992"/>
        <item x="1203"/>
        <item x="1914"/>
        <item x="254"/>
        <item x="1917"/>
        <item x="1514"/>
        <item x="3160"/>
        <item x="1378"/>
        <item x="286"/>
        <item x="1249"/>
        <item x="1274"/>
        <item x="3012"/>
        <item x="2373"/>
        <item x="1805"/>
        <item x="947"/>
        <item x="7"/>
        <item x="1884"/>
        <item x="1758"/>
        <item x="3099"/>
        <item x="666"/>
        <item x="1892"/>
        <item x="3324"/>
        <item x="1520"/>
        <item x="1493"/>
        <item x="3251"/>
        <item x="1240"/>
        <item x="1857"/>
        <item x="1626"/>
        <item x="52"/>
        <item x="3262"/>
        <item x="2909"/>
        <item x="89"/>
        <item x="315"/>
        <item x="491"/>
        <item x="2930"/>
        <item x="3236"/>
        <item x="2254"/>
        <item x="2395"/>
        <item x="3215"/>
        <item x="1745"/>
        <item x="651"/>
        <item x="1131"/>
        <item x="57"/>
        <item x="1390"/>
        <item x="1414"/>
        <item x="61"/>
        <item x="1744"/>
        <item x="237"/>
        <item x="129"/>
        <item x="246"/>
        <item x="1260"/>
        <item x="2004"/>
        <item x="2729"/>
        <item x="1761"/>
        <item x="3387"/>
        <item x="2112"/>
        <item x="3319"/>
        <item x="1849"/>
        <item x="2835"/>
        <item x="1444"/>
        <item x="1912"/>
        <item x="2565"/>
        <item x="1838"/>
        <item x="1382"/>
        <item x="367"/>
        <item x="1057"/>
        <item x="323"/>
        <item x="766"/>
        <item x="3059"/>
        <item x="710"/>
        <item x="1170"/>
        <item x="3279"/>
        <item x="1330"/>
        <item x="2474"/>
        <item x="1555"/>
        <item x="1445"/>
        <item x="2711"/>
        <item x="534"/>
        <item x="393"/>
        <item x="1324"/>
        <item x="402"/>
        <item x="3390"/>
        <item x="113"/>
        <item x="2584"/>
        <item x="882"/>
        <item x="1154"/>
        <item x="2652"/>
        <item x="3030"/>
        <item x="2934"/>
        <item x="2476"/>
        <item x="917"/>
        <item x="3291"/>
        <item x="2638"/>
        <item x="1621"/>
        <item x="3210"/>
        <item x="1317"/>
        <item x="3050"/>
        <item x="719"/>
        <item x="2464"/>
        <item x="489"/>
        <item x="441"/>
        <item x="900"/>
        <item x="1561"/>
        <item x="3196"/>
        <item x="1752"/>
        <item x="2568"/>
        <item x="3377"/>
        <item x="50"/>
        <item x="699"/>
        <item x="112"/>
        <item x="901"/>
        <item x="1630"/>
        <item x="1385"/>
        <item x="1671"/>
        <item x="593"/>
        <item x="60"/>
        <item x="419"/>
        <item x="1629"/>
        <item x="2453"/>
        <item x="1608"/>
        <item x="3539"/>
        <item x="3244"/>
        <item x="110"/>
        <item x="2065"/>
        <item x="2167"/>
        <item x="118"/>
        <item x="3401"/>
        <item x="1792"/>
        <item x="1236"/>
        <item x="1550"/>
        <item x="2115"/>
        <item x="2144"/>
        <item x="972"/>
        <item x="216"/>
        <item x="1618"/>
        <item x="1262"/>
        <item x="3402"/>
        <item x="1321"/>
        <item x="1729"/>
        <item x="721"/>
        <item x="2089"/>
        <item x="1790"/>
        <item x="1182"/>
        <item x="1417"/>
        <item x="1755"/>
        <item x="1619"/>
        <item x="1391"/>
        <item x="2095"/>
        <item x="1519"/>
        <item x="2635"/>
        <item x="3017"/>
        <item x="1354"/>
        <item x="1841"/>
        <item x="1314"/>
        <item x="3506"/>
        <item x="2814"/>
        <item x="1631"/>
        <item x="1504"/>
        <item x="3263"/>
        <item x="2980"/>
        <item x="3026"/>
        <item x="1781"/>
        <item x="1814"/>
        <item x="865"/>
        <item x="1852"/>
        <item x="1557"/>
        <item x="3369"/>
        <item x="424"/>
        <item x="397"/>
        <item x="2299"/>
        <item x="1788"/>
        <item x="2706"/>
        <item x="1127"/>
        <item x="1243"/>
        <item x="3142"/>
        <item x="3121"/>
        <item x="3115"/>
        <item x="3400"/>
        <item x="145"/>
        <item x="3488"/>
        <item x="2938"/>
        <item x="1458"/>
        <item x="3001"/>
        <item x="2374"/>
        <item x="1183"/>
        <item x="2512"/>
        <item x="309"/>
        <item x="1993"/>
        <item x="2242"/>
        <item x="448"/>
        <item x="1386"/>
        <item x="1670"/>
        <item x="1628"/>
        <item x="1185"/>
        <item x="505"/>
        <item x="490"/>
        <item x="1709"/>
        <item x="1544"/>
        <item x="1768"/>
        <item x="964"/>
        <item x="3396"/>
        <item x="21"/>
        <item x="3125"/>
        <item x="2092"/>
        <item x="3085"/>
        <item x="2467"/>
        <item x="798"/>
        <item x="3259"/>
        <item x="1424"/>
        <item x="3490"/>
        <item x="3559"/>
        <item x="1541"/>
        <item x="2143"/>
        <item x="1408"/>
        <item x="1939"/>
        <item x="1694"/>
        <item x="1967"/>
        <item x="702"/>
        <item x="87"/>
        <item x="2707"/>
        <item x="1023"/>
        <item x="211"/>
        <item x="3004"/>
        <item x="1221"/>
        <item x="2698"/>
        <item x="1839"/>
        <item x="2142"/>
        <item x="2015"/>
        <item x="2891"/>
        <item x="84"/>
        <item x="3313"/>
        <item x="586"/>
        <item x="1678"/>
        <item x="387"/>
        <item x="831"/>
        <item x="1287"/>
        <item x="508"/>
        <item x="2715"/>
        <item x="3376"/>
        <item x="3563"/>
        <item x="531"/>
        <item x="1374"/>
        <item x="903"/>
        <item x="2093"/>
        <item x="1793"/>
        <item x="662"/>
        <item x="1194"/>
        <item x="1454"/>
        <item x="1338"/>
        <item x="1492"/>
        <item x="3303"/>
        <item x="967"/>
        <item x="418"/>
        <item x="1296"/>
        <item x="2235"/>
        <item x="2537"/>
        <item x="1864"/>
        <item x="3042"/>
        <item x="1818"/>
        <item x="2874"/>
        <item x="3261"/>
        <item x="92"/>
        <item x="2639"/>
        <item x="1717"/>
        <item x="1842"/>
        <item x="2651"/>
        <item x="2436"/>
        <item x="2196"/>
        <item x="3416"/>
        <item x="1610"/>
        <item x="545"/>
        <item x="835"/>
        <item x="3307"/>
        <item x="3485"/>
        <item x="3226"/>
        <item x="3266"/>
        <item x="705"/>
        <item x="1435"/>
        <item x="117"/>
        <item x="1567"/>
        <item x="1388"/>
        <item x="1830"/>
        <item x="193"/>
        <item x="790"/>
        <item x="3537"/>
        <item x="247"/>
        <item x="2475"/>
        <item x="880"/>
        <item x="2349"/>
        <item x="3109"/>
        <item x="388"/>
        <item x="3344"/>
        <item x="1759"/>
        <item x="3183"/>
        <item x="3415"/>
        <item x="536"/>
        <item x="1915"/>
        <item x="1242"/>
        <item x="2339"/>
        <item x="3557"/>
        <item x="1669"/>
        <item x="1990"/>
        <item x="3097"/>
        <item x="3487"/>
        <item x="322"/>
        <item x="1617"/>
        <item x="3221"/>
        <item x="3223"/>
        <item x="1373"/>
        <item x="1542"/>
        <item x="2786"/>
        <item x="220"/>
        <item x="1393"/>
        <item x="1802"/>
        <item x="3417"/>
        <item x="1481"/>
        <item x="3234"/>
        <item x="1627"/>
        <item x="1832"/>
        <item x="3371"/>
        <item x="1705"/>
        <item x="451"/>
        <item x="2414"/>
        <item x="899"/>
        <item x="1776"/>
        <item x="1366"/>
        <item x="3195"/>
        <item x="3161"/>
        <item x="2793"/>
        <item x="3405"/>
        <item x="1093"/>
        <item x="725"/>
        <item x="3164"/>
        <item x="250"/>
        <item x="1850"/>
        <item x="1313"/>
        <item x="3538"/>
        <item x="2630"/>
        <item x="2412"/>
        <item x="58"/>
        <item x="1450"/>
        <item x="2462"/>
        <item x="3233"/>
        <item x="1004"/>
        <item x="147"/>
        <item x="365"/>
        <item x="2026"/>
        <item x="723"/>
        <item x="2422"/>
        <item x="361"/>
        <item x="764"/>
        <item x="3198"/>
        <item x="1449"/>
        <item x="2114"/>
        <item x="16"/>
        <item x="222"/>
        <item x="1125"/>
        <item x="732"/>
        <item x="3561"/>
        <item x="2540"/>
        <item x="3271"/>
        <item x="1403"/>
        <item x="2392"/>
        <item x="3231"/>
        <item x="1718"/>
        <item x="3031"/>
        <item x="1702"/>
        <item x="3186"/>
        <item x="1719"/>
        <item x="3435"/>
        <item x="170"/>
        <item x="1097"/>
        <item x="2032"/>
        <item x="772"/>
        <item x="3222"/>
        <item x="1037"/>
        <item x="2342"/>
        <item x="1804"/>
        <item x="1816"/>
        <item x="1806"/>
        <item x="3265"/>
        <item x="2469"/>
        <item x="2390"/>
        <item x="2031"/>
        <item x="3354"/>
        <item x="2684"/>
        <item x="2632"/>
        <item x="2822"/>
        <item x="1563"/>
        <item x="2841"/>
        <item x="2120"/>
        <item x="3552"/>
        <item x="1280"/>
        <item x="1908"/>
        <item x="2983"/>
        <item x="1217"/>
        <item x="708"/>
        <item x="1427"/>
        <item x="3345"/>
        <item x="2895"/>
        <item x="1076"/>
        <item x="260"/>
        <item x="395"/>
        <item x="1103"/>
        <item x="896"/>
        <item x="3541"/>
        <item x="1535"/>
        <item x="3510"/>
        <item x="2435"/>
        <item x="789"/>
        <item x="1874"/>
        <item x="3418"/>
        <item x="2690"/>
        <item x="124"/>
        <item x="120"/>
        <item x="1409"/>
        <item x="3399"/>
        <item x="1730"/>
        <item x="1897"/>
        <item x="241"/>
        <item x="971"/>
        <item x="165"/>
        <item x="1632"/>
        <item x="465"/>
        <item x="1303"/>
        <item x="3088"/>
        <item x="1549"/>
        <item x="3228"/>
        <item x="2021"/>
        <item x="1817"/>
        <item x="1460"/>
        <item x="1796"/>
        <item x="2035"/>
        <item x="492"/>
        <item x="591"/>
        <item x="1803"/>
        <item x="979"/>
        <item x="168"/>
        <item x="2419"/>
        <item x="3272"/>
        <item x="3358"/>
        <item x="3391"/>
        <item x="1801"/>
        <item x="3560"/>
        <item x="1351"/>
        <item x="592"/>
        <item x="916"/>
        <item x="1416"/>
        <item x="760"/>
        <item x="1672"/>
        <item x="2942"/>
        <item x="587"/>
        <item x="3314"/>
        <item x="1748"/>
        <item x="905"/>
        <item x="1640"/>
        <item x="3349"/>
        <item x="3274"/>
        <item x="2472"/>
        <item x="2730"/>
        <item x="2040"/>
        <item x="1325"/>
        <item x="3041"/>
        <item x="2033"/>
        <item x="1032"/>
        <item x="3426"/>
        <item x="1994"/>
        <item x="1673"/>
        <item x="1507"/>
        <item x="218"/>
        <item x="310"/>
        <item x="1017"/>
        <item x="977"/>
        <item x="714"/>
        <item x="256"/>
        <item x="1471"/>
        <item x="1873"/>
        <item x="3457"/>
        <item x="2159"/>
        <item x="1989"/>
        <item x="1770"/>
        <item x="804"/>
        <item x="288"/>
        <item x="313"/>
        <item x="3300"/>
        <item x="495"/>
        <item x="976"/>
        <item x="1084"/>
        <item x="1530"/>
        <item x="2719"/>
        <item x="217"/>
        <item x="1509"/>
        <item x="660"/>
        <item x="3364"/>
        <item x="1247"/>
        <item x="42"/>
        <item x="346"/>
        <item x="2191"/>
        <item x="498"/>
        <item x="414"/>
        <item x="2016"/>
        <item x="2416"/>
        <item x="1212"/>
        <item x="1566"/>
        <item x="3126"/>
        <item x="1379"/>
        <item x="3406"/>
        <item x="3090"/>
        <item x="3384"/>
        <item x="1462"/>
        <item x="3452"/>
        <item x="2876"/>
        <item x="3540"/>
        <item x="530"/>
        <item x="2649"/>
        <item x="2657"/>
        <item x="166"/>
        <item x="2370"/>
        <item x="1065"/>
        <item x="1528"/>
        <item x="2752"/>
        <item x="360"/>
        <item x="2306"/>
        <item x="3237"/>
        <item x="67"/>
        <item x="1484"/>
        <item x="2064"/>
        <item x="765"/>
        <item x="3551"/>
        <item x="1564"/>
        <item x="3028"/>
        <item x="1683"/>
        <item x="2066"/>
        <item x="527"/>
        <item x="41"/>
        <item x="245"/>
        <item x="3297"/>
        <item x="390"/>
        <item x="2240"/>
        <item x="1370"/>
        <item x="3562"/>
        <item x="2943"/>
        <item x="341"/>
        <item x="14"/>
        <item x="1807"/>
        <item x="2721"/>
        <item x="2434"/>
        <item x="589"/>
        <item x="1995"/>
        <item x="3306"/>
        <item x="3382"/>
        <item x="2697"/>
        <item x="359"/>
        <item x="3312"/>
        <item x="1787"/>
        <item x="3089"/>
        <item x="44"/>
        <item x="445"/>
        <item x="464"/>
        <item x="1361"/>
        <item x="1639"/>
        <item x="2007"/>
        <item x="2720"/>
        <item x="3494"/>
        <item x="2343"/>
        <item x="679"/>
        <item x="1843"/>
        <item x="1937"/>
        <item x="558"/>
        <item x="806"/>
        <item x="2583"/>
        <item x="2034"/>
        <item x="2854"/>
        <item x="1375"/>
        <item x="677"/>
        <item x="413"/>
        <item x="3111"/>
        <item x="1294"/>
        <item x="1991"/>
        <item x="312"/>
        <item x="2369"/>
        <item x="447"/>
        <item x="2253"/>
        <item x="3323"/>
        <item x="331"/>
        <item x="782"/>
        <item x="2125"/>
        <item x="1533"/>
        <item x="1682"/>
        <item x="3454"/>
        <item x="171"/>
        <item x="532"/>
        <item x="3460"/>
        <item x="1959"/>
        <item x="1099"/>
        <item x="1757"/>
        <item x="1368"/>
        <item x="482"/>
        <item x="3438"/>
        <item x="3367"/>
        <item x="2121"/>
        <item x="973"/>
        <item x="3176"/>
        <item x="366"/>
        <item x="1108"/>
        <item x="1436"/>
        <item x="966"/>
        <item x="19"/>
        <item x="1609"/>
        <item x="678"/>
        <item x="2519"/>
        <item x="1798"/>
        <item x="2911"/>
        <item x="287"/>
        <item x="3420"/>
        <item x="320"/>
        <item x="703"/>
        <item x="2634"/>
        <item x="2090"/>
        <item x="389"/>
        <item x="1835"/>
        <item x="2116"/>
        <item x="701"/>
        <item x="2028"/>
        <item x="1482"/>
        <item x="2774"/>
        <item x="2694"/>
        <item x="435"/>
        <item x="1665"/>
        <item x="385"/>
        <item x="1743"/>
        <item x="167"/>
        <item x="1815"/>
        <item x="2305"/>
        <item x="212"/>
        <item x="384"/>
        <item x="442"/>
        <item x="1527"/>
        <item x="327"/>
        <item x="396"/>
        <item x="3433"/>
        <item x="1035"/>
        <item x="2236"/>
        <item x="525"/>
        <item x="1840"/>
        <item x="394"/>
        <item x="1451"/>
        <item x="1844"/>
        <item x="3063"/>
        <item x="2246"/>
        <item x="116"/>
        <item x="3430"/>
        <item x="559"/>
        <item x="2521"/>
        <item x="187"/>
        <item x="2091"/>
        <item x="1311"/>
        <item x="1845"/>
        <item x="1531"/>
        <item x="1139"/>
        <item x="208"/>
        <item x="1352"/>
        <item x="837"/>
        <item x="3412"/>
        <item x="1358"/>
        <item x="3350"/>
        <item x="1675"/>
        <item x="114"/>
        <item x="2695"/>
        <item x="1085"/>
        <item x="2010"/>
        <item x="242"/>
        <item x="975"/>
        <item x="3123"/>
        <item x="1485"/>
        <item x="1107"/>
        <item x="1868"/>
        <item x="1529"/>
        <item x="1353"/>
        <item x="554"/>
        <item x="2030"/>
        <item x="783"/>
        <item x="2509"/>
        <item x="249"/>
        <item x="1090"/>
        <item x="1526"/>
        <item x="1075"/>
        <item x="2603"/>
        <item x="2113"/>
        <item x="2283"/>
        <item x="3066"/>
        <item x="3428"/>
        <item x="485"/>
        <item x="2214"/>
        <item x="1009"/>
        <item x="1157"/>
        <item x="1546"/>
        <item x="1539"/>
        <item x="2410"/>
        <item x="3107"/>
        <item x="325"/>
        <item x="2162"/>
        <item x="2510"/>
        <item x="4"/>
        <item x="290"/>
        <item x="990"/>
        <item x="1323"/>
        <item x="3304"/>
        <item x="1470"/>
        <item x="1080"/>
        <item x="326"/>
        <item x="2936"/>
        <item x="1800"/>
        <item x="730"/>
        <item x="2564"/>
        <item x="2213"/>
        <item x="2234"/>
        <item x="2174"/>
        <item x="463"/>
        <item x="501"/>
        <item x="1595"/>
        <item x="1782"/>
        <item x="1490"/>
        <item x="2826"/>
        <item x="1336"/>
        <item x="3383"/>
        <item x="2836"/>
        <item x="1359"/>
        <item x="712"/>
        <item x="1073"/>
        <item x="3392"/>
        <item x="2460"/>
        <item x="673"/>
        <item x="800"/>
        <item x="1332"/>
        <item x="3113"/>
        <item x="3393"/>
        <item x="1866"/>
        <item x="682"/>
        <item x="502"/>
        <item x="2708"/>
        <item x="537"/>
        <item x="1369"/>
        <item x="240"/>
        <item x="1532"/>
        <item x="3110"/>
        <item x="2391"/>
        <item x="3138"/>
        <item x="680"/>
        <item x="3549"/>
        <item x="2024"/>
        <item x="2324"/>
        <item x="3564"/>
        <item x="1399"/>
        <item x="1543"/>
        <item x="2194"/>
        <item x="2523"/>
        <item x="918"/>
        <item x="1498"/>
        <item x="438"/>
        <item x="3082"/>
        <item x="2933"/>
        <item x="1333"/>
        <item x="51"/>
        <item x="12"/>
        <item x="3542"/>
        <item x="1645"/>
        <item x="816"/>
        <item x="1996"/>
        <item x="2465"/>
        <item x="1586"/>
        <item x="436"/>
        <item x="2908"/>
        <item x="284"/>
        <item x="417"/>
        <item x="1834"/>
        <item x="127"/>
        <item x="3427"/>
        <item x="2123"/>
        <item x="339"/>
        <item x="3410"/>
        <item x="1455"/>
        <item x="1357"/>
        <item x="1019"/>
        <item x="1797"/>
        <item x="169"/>
        <item x="1836"/>
        <item x="1339"/>
        <item x="1540"/>
        <item x="2653"/>
        <item x="2454"/>
        <item x="796"/>
        <item x="1583"/>
        <item x="2570"/>
        <item x="244"/>
        <item x="3229"/>
        <item x="2"/>
        <item x="3150"/>
        <item x="3545"/>
        <item x="88"/>
        <item x="2012"/>
        <item x="291"/>
        <item x="3275"/>
        <item x="3096"/>
        <item x="1122"/>
        <item x="364"/>
        <item x="146"/>
        <item x="1331"/>
        <item x="3366"/>
        <item x="493"/>
        <item x="3114"/>
        <item x="1480"/>
        <item x="15"/>
        <item x="1431"/>
        <item x="2912"/>
        <item x="2751"/>
        <item x="3558"/>
        <item x="11"/>
        <item x="93"/>
        <item x="1383"/>
        <item x="2067"/>
        <item x="2522"/>
        <item x="3544"/>
        <item x="3139"/>
        <item x="2279"/>
        <item x="920"/>
        <item x="2025"/>
        <item x="1538"/>
        <item x="164"/>
        <item x="970"/>
        <item x="2042"/>
        <item x="2003"/>
        <item x="3434"/>
        <item x="3439"/>
        <item x="188"/>
        <item x="3449"/>
        <item x="2700"/>
        <item x="3450"/>
        <item x="238"/>
        <item x="2582"/>
        <item x="1799"/>
        <item x="881"/>
        <item x="1322"/>
        <item x="2006"/>
        <item x="1008"/>
        <item x="1594"/>
        <item x="2371"/>
        <item x="3194"/>
        <item x="833"/>
        <item x="416"/>
        <item x="1737"/>
        <item x="1524"/>
        <item x="1930"/>
        <item x="3368"/>
        <item x="1143"/>
        <item x="1452"/>
        <item x="343"/>
        <item x="1724"/>
        <item x="2011"/>
        <item x="849"/>
        <item x="1760"/>
        <item x="1545"/>
        <item x="1997"/>
        <item x="1115"/>
        <item x="2683"/>
        <item x="2569"/>
        <item x="2847"/>
        <item x="1497"/>
        <item x="3362"/>
        <item x="3225"/>
        <item x="1298"/>
        <item x="2276"/>
        <item x="2772"/>
        <item x="3170"/>
        <item x="3218"/>
        <item x="1277"/>
        <item x="852"/>
        <item x="1105"/>
        <item x="3411"/>
        <item x="2073"/>
        <item x="3076"/>
        <item x="1318"/>
        <item x="3357"/>
        <item x="71"/>
        <item x="2161"/>
        <item x="56"/>
        <item x="1289"/>
        <item x="2712"/>
        <item x="3206"/>
        <item x="2002"/>
        <item x="1395"/>
        <item x="221"/>
        <item x="2823"/>
        <item x="588"/>
        <item x="1144"/>
        <item x="3351"/>
        <item x="280"/>
        <item x="2217"/>
        <item x="675"/>
        <item x="2903"/>
        <item x="1562"/>
        <item x="1335"/>
        <item x="2001"/>
        <item x="253"/>
        <item x="2893"/>
        <item x="2280"/>
        <item x="3132"/>
        <item x="2913"/>
        <item x="219"/>
        <item x="1165"/>
        <item x="1642"/>
        <item x="1907"/>
        <item x="1723"/>
        <item x="2574"/>
        <item x="2284"/>
        <item x="2880"/>
        <item x="1783"/>
        <item x="1999"/>
        <item x="1505"/>
        <item x="2314"/>
        <item x="2899"/>
        <item x="2777"/>
        <item x="1820"/>
        <item x="2897"/>
        <item x="908"/>
        <item x="3437"/>
        <item x="1762"/>
        <item x="1377"/>
        <item x="2247"/>
        <item x="2685"/>
        <item x="2852"/>
        <item x="2344"/>
        <item x="258"/>
        <item x="1091"/>
        <item x="1119"/>
        <item x="911"/>
        <item x="1547"/>
        <item x="1282"/>
        <item x="2117"/>
        <item x="1784"/>
        <item x="1102"/>
        <item x="1500"/>
        <item x="3471"/>
        <item x="1302"/>
        <item x="720"/>
        <item x="3179"/>
        <item x="2886"/>
        <item x="2801"/>
        <item x="2243"/>
        <item x="2216"/>
        <item x="1088"/>
        <item x="3276"/>
        <item x="2511"/>
        <item x="1867"/>
        <item x="3432"/>
        <item x="2212"/>
        <item x="1014"/>
        <item x="1644"/>
        <item x="64"/>
        <item x="3547"/>
        <item x="769"/>
        <item x="1822"/>
        <item x="3431"/>
        <item x="54"/>
        <item x="2433"/>
        <item x="1304"/>
        <item x="3187"/>
        <item x="2890"/>
        <item x="3240"/>
        <item x="2119"/>
        <item x="2470"/>
        <item x="746"/>
        <item x="2580"/>
        <item x="1823"/>
        <item x="443"/>
        <item x="1741"/>
        <item x="3128"/>
        <item x="2939"/>
        <item x="1432"/>
        <item x="858"/>
        <item x="3106"/>
        <item x="1337"/>
        <item x="1343"/>
        <item x="915"/>
        <item x="311"/>
        <item x="314"/>
        <item x="2274"/>
        <item x="2851"/>
        <item x="2691"/>
        <item x="3404"/>
        <item x="55"/>
        <item x="289"/>
        <item x="2514"/>
        <item x="1089"/>
        <item x="2303"/>
        <item x="3555"/>
        <item x="2278"/>
        <item x="1560"/>
        <item x="262"/>
        <item x="2346"/>
        <item x="826"/>
        <item x="259"/>
        <item x="307"/>
        <item x="506"/>
        <item x="1941"/>
        <item x="2905"/>
        <item x="1434"/>
        <item x="3356"/>
        <item x="1292"/>
        <item x="2834"/>
        <item x="3238"/>
        <item x="1153"/>
        <item x="3556"/>
        <item x="1661"/>
        <item x="3359"/>
        <item x="53"/>
        <item x="3075"/>
        <item x="2122"/>
        <item x="1754"/>
        <item x="1780"/>
        <item x="610"/>
        <item x="2038"/>
        <item x="1499"/>
        <item x="2745"/>
        <item x="2678"/>
        <item x="2365"/>
        <item x="716"/>
        <item x="1297"/>
        <item x="1766"/>
        <item x="1276"/>
        <item x="3550"/>
        <item x="1495"/>
        <item x="834"/>
        <item x="713"/>
        <item x="987"/>
        <item x="1301"/>
        <item x="151"/>
        <item x="2722"/>
        <item x="1347"/>
        <item x="1114"/>
        <item x="3212"/>
        <item x="3104"/>
        <item x="1643"/>
        <item x="488"/>
        <item x="368"/>
        <item x="2839"/>
        <item x="759"/>
        <item x="1722"/>
        <item x="1641"/>
        <item x="2411"/>
        <item x="3409"/>
        <item x="3219"/>
        <item x="24"/>
        <item x="47"/>
        <item x="210"/>
        <item x="1376"/>
        <item x="1942"/>
        <item x="993"/>
        <item x="308"/>
        <item x="3098"/>
        <item x="1006"/>
        <item x="1092"/>
        <item x="304"/>
        <item x="318"/>
        <item x="3249"/>
        <item x="0"/>
        <item x="2017"/>
        <item x="700"/>
        <item x="446"/>
        <item x="3421"/>
        <item x="2855"/>
        <item x="3440"/>
        <item x="1078"/>
        <item x="1394"/>
        <item x="121"/>
        <item x="3220"/>
        <item x="815"/>
        <item x="251"/>
        <item x="2753"/>
        <item x="3072"/>
        <item x="2027"/>
        <item x="144"/>
        <item x="3217"/>
        <item x="123"/>
        <item x="752"/>
        <item x="1356"/>
        <item x="1013"/>
        <item x="799"/>
        <item x="706"/>
        <item x="3548"/>
        <item x="556"/>
        <item x="2241"/>
        <item x="1367"/>
        <item x="252"/>
        <item x="1457"/>
        <item x="483"/>
        <item x="841"/>
        <item x="1795"/>
        <item x="1344"/>
        <item x="1418"/>
        <item x="324"/>
        <item x="607"/>
        <item x="1371"/>
        <item x="734"/>
        <item x="1116"/>
        <item x="2233"/>
        <item x="2141"/>
        <item x="533"/>
        <item x="526"/>
        <item x="2850"/>
        <item x="1109"/>
        <item x="785"/>
        <item x="1286"/>
        <item x="2581"/>
        <item x="1756"/>
        <item x="2830"/>
        <item x="439"/>
        <item x="879"/>
        <item x="63"/>
        <item x="2520"/>
        <item x="3149"/>
        <item x="1410"/>
        <item x="2637"/>
        <item x="48"/>
        <item x="2245"/>
        <item x="115"/>
        <item x="1345"/>
        <item x="664"/>
        <item x="1742"/>
        <item x="919"/>
        <item x="3388"/>
        <item x="555"/>
        <item x="2237"/>
        <item x="552"/>
        <item x="86"/>
        <item x="209"/>
        <item x="2072"/>
        <item x="872"/>
        <item x="1794"/>
        <item x="963"/>
        <item x="2927"/>
        <item x="2068"/>
        <item x="3429"/>
        <item x="3227"/>
        <item x="676"/>
        <item x="2539"/>
        <item x="805"/>
        <item x="3103"/>
        <item x="3508"/>
        <item x="1648"/>
        <item x="2458"/>
        <item x="2872"/>
        <item x="535"/>
        <item x="553"/>
        <item x="46"/>
        <item x="1152"/>
        <item x="3258"/>
        <item x="2272"/>
        <item x="13"/>
        <item x="773"/>
        <item x="709"/>
        <item x="1913"/>
        <item x="2655"/>
        <item x="999"/>
        <item x="2041"/>
        <item x="3116"/>
        <item x="3127"/>
        <item x="2323"/>
        <item x="3157"/>
        <item x="1020"/>
        <item x="2990"/>
        <item x="2845"/>
        <item x="2244"/>
        <item x="214"/>
        <item x="2459"/>
        <item x="757"/>
        <item x="2709"/>
        <item x="3068"/>
        <item x="814"/>
        <item x="215"/>
        <item x="1548"/>
        <item x="1911"/>
        <item x="496"/>
        <item x="781"/>
        <item x="1422"/>
        <item x="1118"/>
        <item x="1398"/>
        <item x="2906"/>
        <item x="813"/>
        <item x="3453"/>
        <item x="845"/>
        <item x="1334"/>
        <item x="3071"/>
        <item x="2716"/>
        <item x="2088"/>
        <item x="1123"/>
        <item x="192"/>
        <item x="1580"/>
        <item x="3355"/>
        <item x="715"/>
        <item x="1764"/>
        <item x="3230"/>
        <item x="486"/>
        <item x="1098"/>
        <item x="855"/>
        <item x="1381"/>
        <item x="978"/>
        <item x="1079"/>
        <item x="768"/>
        <item x="3352"/>
        <item x="126"/>
        <item x="1100"/>
        <item x="2273"/>
        <item x="611"/>
        <item x="2896"/>
        <item x="2907"/>
        <item x="873"/>
        <item x="1124"/>
        <item x="1511"/>
        <item x="1082"/>
        <item x="3422"/>
        <item x="2239"/>
        <item x="1077"/>
        <item x="1053"/>
        <item x="763"/>
        <item x="3083"/>
        <item x="3151"/>
        <item x="1095"/>
        <item x="2518"/>
        <item x="996"/>
        <item x="736"/>
        <item x="1624"/>
        <item x="1101"/>
        <item x="2573"/>
        <item x="2858"/>
        <item x="2471"/>
        <item x="2873"/>
        <item x="1106"/>
        <item x="2173"/>
        <item x="3235"/>
        <item x="1300"/>
        <item x="2513"/>
        <item x="2680"/>
        <item x="2717"/>
        <item x="2773"/>
        <item x="497"/>
        <item x="753"/>
        <item x="1046"/>
        <item x="876"/>
        <item x="1010"/>
        <item x="2921"/>
        <item x="2018"/>
        <item x="1117"/>
        <item x="1714"/>
        <item x="1734"/>
        <item x="745"/>
        <item x="1419"/>
        <item x="3133"/>
        <item x="1150"/>
        <item x="770"/>
        <item x="585"/>
        <item x="2741"/>
        <item x="980"/>
        <item x="2937"/>
        <item x="1488"/>
        <item x="2009"/>
        <item x="257"/>
        <item x="2917"/>
        <item x="3503"/>
        <item x="784"/>
        <item x="62"/>
        <item x="108"/>
        <item x="2922"/>
        <item x="1346"/>
        <item x="774"/>
        <item x="1721"/>
        <item x="2701"/>
        <item x="1290"/>
        <item x="363"/>
        <item x="707"/>
        <item x="874"/>
        <item x="914"/>
        <item x="66"/>
        <item x="1739"/>
        <item x="638"/>
        <item x="2914"/>
        <item x="190"/>
        <item x="1537"/>
        <item x="2746"/>
        <item x="2910"/>
        <item x="2703"/>
        <item x="3084"/>
        <item x="2710"/>
        <item x="3122"/>
        <item x="2679"/>
        <item x="786"/>
        <item x="718"/>
        <item x="842"/>
        <item x="3130"/>
        <item x="2556"/>
        <item x="787"/>
        <item x="2755"/>
        <item x="2070"/>
        <item x="1140"/>
        <item x="2702"/>
        <item x="985"/>
        <item x="3419"/>
        <item x="1952"/>
        <item x="779"/>
        <item x="854"/>
        <item x="49"/>
        <item x="2757"/>
        <item x="776"/>
        <item x="870"/>
        <item x="65"/>
        <item x="775"/>
        <item x="2190"/>
        <item x="59"/>
        <item x="913"/>
        <item x="857"/>
        <item x="2674"/>
        <item x="751"/>
        <item x="795"/>
        <item x="43"/>
        <item x="856"/>
        <item x="1406"/>
        <item x="2894"/>
        <item x="1279"/>
        <item x="739"/>
        <item x="1607"/>
        <item x="2900"/>
        <item x="1299"/>
        <item x="1697"/>
        <item x="1027"/>
        <item x="189"/>
        <item x="2461"/>
        <item x="738"/>
        <item x="820"/>
        <item x="749"/>
        <item x="1026"/>
        <item x="1111"/>
        <item x="2904"/>
        <item x="1033"/>
        <item x="3200"/>
        <item x="3476"/>
        <item x="3516"/>
        <item x="735"/>
        <item x="2915"/>
        <item x="1034"/>
        <item x="1355"/>
        <item x="2849"/>
        <item x="777"/>
        <item x="2587"/>
        <item x="172"/>
        <item x="2756"/>
        <item x="771"/>
        <item x="1113"/>
        <item x="2807"/>
        <item x="2920"/>
        <item x="615"/>
        <item x="191"/>
        <item x="2749"/>
        <item x="740"/>
        <item x="2704"/>
        <item x="756"/>
        <item x="747"/>
        <item x="986"/>
        <item x="743"/>
        <item x="1083"/>
        <item x="3448"/>
        <item x="1162"/>
        <item x="2742"/>
        <item x="754"/>
        <item x="2919"/>
        <item x="742"/>
        <item x="3385"/>
        <item x="778"/>
        <item x="2727"/>
        <item x="750"/>
        <item x="762"/>
        <item x="1894"/>
        <item x="737"/>
        <item x="2596"/>
        <item x="748"/>
        <item x="1895"/>
        <item x="755"/>
        <item x="741"/>
        <item x="744"/>
        <item x="1018"/>
        <item x="871"/>
        <item x="794"/>
        <item x="793"/>
        <item x="817"/>
        <item x="2945"/>
        <item x="1293"/>
        <item x="989"/>
        <item x="3047"/>
        <item x="912"/>
        <item x="2750"/>
        <item x="3321"/>
        <item x="1582"/>
        <item x="1"/>
      </items>
    </pivotField>
    <pivotField axis="axisRow" numFmtId="170" outline="0" showAll="0" sortType="descending" defaultSubtotal="0">
      <items count="612">
        <item x="452"/>
        <item x="135"/>
        <item x="288"/>
        <item x="132"/>
        <item x="41"/>
        <item x="269"/>
        <item x="108"/>
        <item x="127"/>
        <item x="136"/>
        <item x="11"/>
        <item x="125"/>
        <item x="295"/>
        <item x="59"/>
        <item x="28"/>
        <item x="605"/>
        <item x="263"/>
        <item x="144"/>
        <item x="50"/>
        <item x="298"/>
        <item x="47"/>
        <item x="607"/>
        <item x="53"/>
        <item x="290"/>
        <item x="67"/>
        <item x="281"/>
        <item x="294"/>
        <item x="550"/>
        <item x="301"/>
        <item x="82"/>
        <item x="287"/>
        <item x="38"/>
        <item x="296"/>
        <item x="25"/>
        <item x="543"/>
        <item x="267"/>
        <item x="560"/>
        <item x="277"/>
        <item x="96"/>
        <item x="451"/>
        <item x="256"/>
        <item x="279"/>
        <item x="606"/>
        <item x="397"/>
        <item x="552"/>
        <item x="297"/>
        <item x="75"/>
        <item x="551"/>
        <item x="88"/>
        <item x="85"/>
        <item x="545"/>
        <item x="337"/>
        <item x="119"/>
        <item x="458"/>
        <item x="393"/>
        <item x="275"/>
        <item x="419"/>
        <item x="406"/>
        <item x="93"/>
        <item x="141"/>
        <item x="60"/>
        <item x="377"/>
        <item x="412"/>
        <item x="544"/>
        <item x="292"/>
        <item x="563"/>
        <item x="134"/>
        <item x="400"/>
        <item x="409"/>
        <item x="556"/>
        <item x="72"/>
        <item x="555"/>
        <item x="402"/>
        <item x="126"/>
        <item x="48"/>
        <item x="535"/>
        <item x="333"/>
        <item x="205"/>
        <item x="587"/>
        <item x="609"/>
        <item x="462"/>
        <item x="130"/>
        <item x="373"/>
        <item x="465"/>
        <item x="548"/>
        <item x="206"/>
        <item x="278"/>
        <item x="541"/>
        <item x="539"/>
        <item x="276"/>
        <item x="10"/>
        <item x="343"/>
        <item x="282"/>
        <item x="273"/>
        <item x="229"/>
        <item x="486"/>
        <item x="260"/>
        <item x="211"/>
        <item x="557"/>
        <item x="327"/>
        <item x="238"/>
        <item x="227"/>
        <item x="196"/>
        <item x="214"/>
        <item x="364"/>
        <item x="348"/>
        <item x="274"/>
        <item x="477"/>
        <item x="128"/>
        <item x="457"/>
        <item x="398"/>
        <item x="497"/>
        <item x="139"/>
        <item x="549"/>
        <item x="192"/>
        <item x="286"/>
        <item x="251"/>
        <item x="357"/>
        <item x="564"/>
        <item x="207"/>
        <item x="283"/>
        <item x="188"/>
        <item x="394"/>
        <item x="559"/>
        <item x="546"/>
        <item x="517"/>
        <item x="479"/>
        <item x="506"/>
        <item x="610"/>
        <item x="107"/>
        <item x="3"/>
        <item x="547"/>
        <item x="230"/>
        <item x="336"/>
        <item x="89"/>
        <item x="411"/>
        <item x="414"/>
        <item x="64"/>
        <item x="159"/>
        <item x="335"/>
        <item x="299"/>
        <item x="396"/>
        <item x="305"/>
        <item x="109"/>
        <item x="368"/>
        <item x="504"/>
        <item x="514"/>
        <item x="418"/>
        <item x="29"/>
        <item x="496"/>
        <item x="58"/>
        <item x="518"/>
        <item x="404"/>
        <item x="356"/>
        <item x="133"/>
        <item x="540"/>
        <item x="460"/>
        <item x="525"/>
        <item x="492"/>
        <item x="554"/>
        <item x="270"/>
        <item x="475"/>
        <item x="501"/>
        <item x="32"/>
        <item x="498"/>
        <item x="483"/>
        <item x="324"/>
        <item x="593"/>
        <item x="219"/>
        <item x="145"/>
        <item x="383"/>
        <item x="484"/>
        <item x="538"/>
        <item x="19"/>
        <item x="285"/>
        <item x="129"/>
        <item x="391"/>
        <item x="512"/>
        <item x="6"/>
        <item x="500"/>
        <item x="568"/>
        <item x="526"/>
        <item x="386"/>
        <item x="217"/>
        <item x="384"/>
        <item x="68"/>
        <item x="571"/>
        <item x="575"/>
        <item x="318"/>
        <item x="399"/>
        <item x="241"/>
        <item x="590"/>
        <item x="325"/>
        <item x="27"/>
        <item x="45"/>
        <item x="488"/>
        <item x="70"/>
        <item x="341"/>
        <item x="489"/>
        <item x="376"/>
        <item x="212"/>
        <item x="240"/>
        <item x="491"/>
        <item x="494"/>
        <item x="565"/>
        <item x="519"/>
        <item x="131"/>
        <item x="542"/>
        <item x="78"/>
        <item x="530"/>
        <item x="231"/>
        <item x="553"/>
        <item x="138"/>
        <item x="247"/>
        <item x="520"/>
        <item x="291"/>
        <item x="86"/>
        <item x="43"/>
        <item x="309"/>
        <item x="507"/>
        <item x="510"/>
        <item x="97"/>
        <item x="30"/>
        <item x="480"/>
        <item x="532"/>
        <item x="566"/>
        <item x="257"/>
        <item x="83"/>
        <item x="209"/>
        <item x="54"/>
        <item x="485"/>
        <item x="65"/>
        <item x="495"/>
        <item x="36"/>
        <item x="210"/>
        <item x="56"/>
        <item x="448"/>
        <item x="533"/>
        <item x="522"/>
        <item x="464"/>
        <item x="148"/>
        <item x="152"/>
        <item x="122"/>
        <item x="528"/>
        <item x="527"/>
        <item x="509"/>
        <item x="361"/>
        <item x="573"/>
        <item x="388"/>
        <item x="529"/>
        <item x="476"/>
        <item x="523"/>
        <item x="531"/>
        <item x="51"/>
        <item x="586"/>
        <item x="118"/>
        <item x="26"/>
        <item x="470"/>
        <item x="124"/>
        <item x="52"/>
        <item x="487"/>
        <item x="471"/>
        <item x="385"/>
        <item x="84"/>
        <item x="378"/>
        <item x="459"/>
        <item x="351"/>
        <item x="239"/>
        <item x="175"/>
        <item x="588"/>
        <item x="177"/>
        <item x="76"/>
        <item x="511"/>
        <item x="405"/>
        <item x="266"/>
        <item x="461"/>
        <item x="424"/>
        <item x="493"/>
        <item x="478"/>
        <item x="103"/>
        <item x="524"/>
        <item x="513"/>
        <item x="142"/>
        <item x="472"/>
        <item x="426"/>
        <item x="453"/>
        <item x="71"/>
        <item x="408"/>
        <item x="149"/>
        <item x="201"/>
        <item x="352"/>
        <item x="502"/>
        <item x="300"/>
        <item x="2"/>
        <item x="595"/>
        <item x="392"/>
        <item x="34"/>
        <item x="191"/>
        <item x="537"/>
        <item x="90"/>
        <item x="503"/>
        <item x="350"/>
        <item x="558"/>
        <item x="268"/>
        <item x="154"/>
        <item x="42"/>
        <item x="157"/>
        <item x="330"/>
        <item x="99"/>
        <item x="455"/>
        <item x="1"/>
        <item x="567"/>
        <item x="456"/>
        <item x="481"/>
        <item x="317"/>
        <item x="482"/>
        <item x="515"/>
        <item x="490"/>
        <item x="574"/>
        <item x="182"/>
        <item x="570"/>
        <item x="417"/>
        <item x="441"/>
        <item x="505"/>
        <item x="316"/>
        <item x="8"/>
        <item x="160"/>
        <item x="213"/>
        <item x="367"/>
        <item x="111"/>
        <item x="322"/>
        <item x="422"/>
        <item x="123"/>
        <item x="332"/>
        <item x="577"/>
        <item x="17"/>
        <item x="12"/>
        <item x="218"/>
        <item x="572"/>
        <item x="581"/>
        <item x="14"/>
        <item x="329"/>
        <item x="280"/>
        <item x="381"/>
        <item x="321"/>
        <item x="197"/>
        <item x="246"/>
        <item x="354"/>
        <item x="91"/>
        <item x="334"/>
        <item x="521"/>
        <item x="415"/>
        <item x="389"/>
        <item x="272"/>
        <item x="449"/>
        <item x="105"/>
        <item x="117"/>
        <item x="387"/>
        <item x="315"/>
        <item x="358"/>
        <item x="499"/>
        <item x="589"/>
        <item x="120"/>
        <item x="73"/>
        <item x="344"/>
        <item x="582"/>
        <item x="44"/>
        <item x="87"/>
        <item x="100"/>
        <item x="310"/>
        <item x="403"/>
        <item x="63"/>
        <item x="194"/>
        <item x="293"/>
        <item x="362"/>
        <item x="468"/>
        <item x="187"/>
        <item x="312"/>
        <item x="106"/>
        <item x="425"/>
        <item x="77"/>
        <item x="284"/>
        <item x="289"/>
        <item x="55"/>
        <item x="31"/>
        <item x="4"/>
        <item x="115"/>
        <item x="158"/>
        <item x="508"/>
        <item x="92"/>
        <item x="439"/>
        <item x="104"/>
        <item x="562"/>
        <item x="401"/>
        <item x="601"/>
        <item x="161"/>
        <item x="338"/>
        <item x="363"/>
        <item x="181"/>
        <item x="366"/>
        <item x="226"/>
        <item x="20"/>
        <item x="600"/>
        <item x="436"/>
        <item x="185"/>
        <item x="24"/>
        <item x="179"/>
        <item x="22"/>
        <item x="39"/>
        <item x="271"/>
        <item x="303"/>
        <item x="369"/>
        <item x="171"/>
        <item x="569"/>
        <item x="49"/>
        <item x="150"/>
        <item x="467"/>
        <item x="380"/>
        <item x="198"/>
        <item x="365"/>
        <item x="416"/>
        <item x="224"/>
        <item x="95"/>
        <item x="561"/>
        <item x="169"/>
        <item x="57"/>
        <item x="308"/>
        <item x="186"/>
        <item x="237"/>
        <item x="163"/>
        <item x="597"/>
        <item x="21"/>
        <item x="584"/>
        <item x="173"/>
        <item x="81"/>
        <item x="184"/>
        <item x="215"/>
        <item x="434"/>
        <item x="79"/>
        <item x="374"/>
        <item x="342"/>
        <item x="208"/>
        <item x="222"/>
        <item x="259"/>
        <item x="469"/>
        <item x="463"/>
        <item x="576"/>
        <item x="430"/>
        <item x="199"/>
        <item x="435"/>
        <item x="193"/>
        <item x="235"/>
        <item x="252"/>
        <item x="249"/>
        <item x="114"/>
        <item x="74"/>
        <item x="313"/>
        <item x="320"/>
        <item x="432"/>
        <item x="258"/>
        <item x="390"/>
        <item x="23"/>
        <item x="69"/>
        <item x="604"/>
        <item x="166"/>
        <item x="353"/>
        <item x="35"/>
        <item x="534"/>
        <item x="431"/>
        <item x="372"/>
        <item x="340"/>
        <item x="40"/>
        <item x="302"/>
        <item x="189"/>
        <item x="596"/>
        <item x="140"/>
        <item x="255"/>
        <item x="440"/>
        <item x="162"/>
        <item x="438"/>
        <item x="304"/>
        <item x="33"/>
        <item x="101"/>
        <item x="245"/>
        <item x="102"/>
        <item x="94"/>
        <item x="583"/>
        <item x="421"/>
        <item x="473"/>
        <item x="174"/>
        <item x="306"/>
        <item x="16"/>
        <item x="37"/>
        <item x="536"/>
        <item x="137"/>
        <item x="339"/>
        <item x="66"/>
        <item x="265"/>
        <item x="447"/>
        <item x="443"/>
        <item x="13"/>
        <item x="429"/>
        <item x="220"/>
        <item x="410"/>
        <item x="233"/>
        <item x="423"/>
        <item x="437"/>
        <item x="223"/>
        <item x="346"/>
        <item x="370"/>
        <item x="155"/>
        <item x="98"/>
        <item x="244"/>
        <item x="110"/>
        <item x="382"/>
        <item x="331"/>
        <item x="360"/>
        <item x="172"/>
        <item x="450"/>
        <item x="375"/>
        <item x="355"/>
        <item x="379"/>
        <item x="328"/>
        <item x="202"/>
        <item x="183"/>
        <item x="445"/>
        <item x="580"/>
        <item x="428"/>
        <item x="243"/>
        <item x="516"/>
        <item x="121"/>
        <item x="466"/>
        <item x="599"/>
        <item x="170"/>
        <item x="407"/>
        <item x="203"/>
        <item x="446"/>
        <item x="578"/>
        <item x="176"/>
        <item x="420"/>
        <item x="113"/>
        <item x="200"/>
        <item x="474"/>
        <item x="7"/>
        <item x="433"/>
        <item x="359"/>
        <item x="248"/>
        <item x="326"/>
        <item x="46"/>
        <item x="9"/>
        <item x="234"/>
        <item x="116"/>
        <item x="591"/>
        <item x="164"/>
        <item x="15"/>
        <item x="345"/>
        <item x="143"/>
        <item x="579"/>
        <item x="147"/>
        <item x="112"/>
        <item x="221"/>
        <item x="62"/>
        <item x="371"/>
        <item x="204"/>
        <item x="261"/>
        <item x="264"/>
        <item x="5"/>
        <item x="236"/>
        <item x="146"/>
        <item x="151"/>
        <item x="228"/>
        <item x="603"/>
        <item x="444"/>
        <item x="311"/>
        <item x="602"/>
        <item x="232"/>
        <item x="18"/>
        <item x="611"/>
        <item x="190"/>
        <item x="80"/>
        <item x="442"/>
        <item x="349"/>
        <item x="253"/>
        <item x="153"/>
        <item x="347"/>
        <item x="319"/>
        <item x="165"/>
        <item x="594"/>
        <item x="156"/>
        <item x="168"/>
        <item x="180"/>
        <item x="413"/>
        <item x="323"/>
        <item x="61"/>
        <item x="427"/>
        <item x="254"/>
        <item x="225"/>
        <item x="598"/>
        <item x="178"/>
        <item x="195"/>
        <item x="216"/>
        <item x="314"/>
        <item x="242"/>
        <item x="395"/>
        <item x="262"/>
        <item x="250"/>
        <item x="167"/>
        <item x="307"/>
        <item x="585"/>
        <item x="592"/>
        <item x="608"/>
        <item x="454"/>
        <item x="0"/>
      </items>
    </pivotField>
    <pivotField outline="0" showAll="0" defaultSubtotal="0">
      <items count="79">
        <item x="32"/>
        <item x="74"/>
        <item x="29"/>
        <item x="27"/>
        <item x="42"/>
        <item x="71"/>
        <item x="76"/>
        <item x="13"/>
        <item x="18"/>
        <item x="61"/>
        <item x="38"/>
        <item x="56"/>
        <item x="39"/>
        <item x="66"/>
        <item x="44"/>
        <item x="0"/>
        <item x="78"/>
        <item x="6"/>
        <item x="19"/>
        <item x="59"/>
        <item x="49"/>
        <item x="70"/>
        <item x="37"/>
        <item x="26"/>
        <item x="34"/>
        <item x="48"/>
        <item x="63"/>
        <item x="24"/>
        <item x="33"/>
        <item x="2"/>
        <item x="5"/>
        <item x="10"/>
        <item x="77"/>
        <item x="54"/>
        <item x="12"/>
        <item x="47"/>
        <item x="31"/>
        <item x="16"/>
        <item x="14"/>
        <item x="20"/>
        <item x="50"/>
        <item x="41"/>
        <item x="35"/>
        <item x="55"/>
        <item x="9"/>
        <item x="1"/>
        <item x="28"/>
        <item x="23"/>
        <item x="67"/>
        <item x="73"/>
        <item x="46"/>
        <item x="51"/>
        <item x="52"/>
        <item x="22"/>
        <item x="25"/>
        <item x="64"/>
        <item x="68"/>
        <item x="7"/>
        <item x="40"/>
        <item x="11"/>
        <item x="75"/>
        <item x="45"/>
        <item x="65"/>
        <item x="57"/>
        <item x="69"/>
        <item x="8"/>
        <item x="58"/>
        <item x="30"/>
        <item x="36"/>
        <item x="62"/>
        <item x="21"/>
        <item x="43"/>
        <item x="3"/>
        <item x="17"/>
        <item x="4"/>
        <item x="53"/>
        <item x="15"/>
        <item x="60"/>
        <item x="72"/>
      </items>
      <extLst>
        <ext xmlns:x14="http://schemas.microsoft.com/office/spreadsheetml/2009/9/main" uri="{2946ED86-A175-432a-8AC1-64E0C546D7DE}">
          <x14:pivotField fillDownLabels="1"/>
        </ext>
      </extLst>
    </pivotField>
    <pivotField outline="0" showAll="0" defaultSubtotal="0">
      <items count="5">
        <item x="2"/>
        <item x="4"/>
        <item x="0"/>
        <item x="3"/>
        <item x="1"/>
      </items>
      <extLst>
        <ext xmlns:x14="http://schemas.microsoft.com/office/spreadsheetml/2009/9/main" uri="{2946ED86-A175-432a-8AC1-64E0C546D7DE}">
          <x14:pivotField fillDownLabels="1"/>
        </ext>
      </extLst>
    </pivotField>
  </pivotFields>
  <rowFields count="6">
    <field x="1"/>
    <field x="5"/>
    <field x="6"/>
    <field x="7"/>
    <field x="8"/>
    <field x="9"/>
  </rowFields>
  <rowItems count="3427">
    <i>
      <x v="171"/>
      <x v="3"/>
      <x v="2"/>
      <x v="370"/>
      <x v="3443"/>
      <x v="611"/>
    </i>
    <i r="2">
      <x v="67"/>
      <x v="370"/>
      <x v="1376"/>
      <x v="611"/>
    </i>
    <i r="1">
      <x v="20"/>
      <x v="2"/>
      <x v="370"/>
      <x v="2800"/>
      <x v="611"/>
    </i>
    <i r="1">
      <x v="27"/>
      <x v="2"/>
      <x v="370"/>
      <x v="1701"/>
      <x v="611"/>
    </i>
    <i r="4">
      <x v="2690"/>
      <x v="611"/>
    </i>
    <i r="4">
      <x v="2969"/>
      <x v="611"/>
    </i>
    <i r="4">
      <x v="3209"/>
      <x v="611"/>
    </i>
    <i r="4">
      <x v="3443"/>
      <x v="611"/>
    </i>
    <i r="2">
      <x v="67"/>
      <x v="370"/>
      <x v="896"/>
      <x v="611"/>
    </i>
    <i r="4">
      <x v="1850"/>
      <x v="611"/>
    </i>
    <i r="1">
      <x v="28"/>
      <x v="67"/>
      <x v="370"/>
      <x v="2704"/>
      <x v="611"/>
    </i>
    <i r="1">
      <x v="30"/>
      <x v="67"/>
      <x v="370"/>
      <x v="1045"/>
      <x v="611"/>
    </i>
    <i r="1">
      <x v="40"/>
      <x v="2"/>
      <x v="370"/>
      <x v="3209"/>
      <x v="611"/>
    </i>
    <i r="2">
      <x v="17"/>
      <x v="370"/>
      <x v="1814"/>
      <x v="611"/>
    </i>
    <i r="2">
      <x v="22"/>
      <x v="430"/>
      <x v="3528"/>
      <x v="611"/>
    </i>
    <i r="2">
      <x v="67"/>
      <x v="370"/>
      <x v="896"/>
      <x v="611"/>
    </i>
    <i>
      <x v="172"/>
      <x v="3"/>
      <x v="2"/>
      <x v="369"/>
      <x v="3443"/>
      <x v="611"/>
    </i>
    <i r="1">
      <x v="16"/>
      <x v="68"/>
      <x v="369"/>
      <x v="53"/>
      <x v="611"/>
    </i>
    <i r="1">
      <x v="18"/>
      <x v="67"/>
      <x v="369"/>
      <x v="2969"/>
      <x v="611"/>
    </i>
    <i r="2">
      <x v="68"/>
      <x v="369"/>
      <x v="1227"/>
      <x v="611"/>
    </i>
    <i r="1">
      <x v="24"/>
      <x v="16"/>
      <x v="369"/>
      <x v="2748"/>
      <x v="611"/>
    </i>
    <i r="2">
      <x v="68"/>
      <x v="369"/>
      <x v="1227"/>
      <x v="611"/>
    </i>
    <i r="1">
      <x v="27"/>
      <x v="2"/>
      <x v="369"/>
      <x v="2150"/>
      <x v="611"/>
    </i>
    <i r="4">
      <x v="2969"/>
      <x v="611"/>
    </i>
    <i r="4">
      <x v="3443"/>
      <x v="611"/>
    </i>
    <i r="2">
      <x v="67"/>
      <x v="369"/>
      <x v="1284"/>
      <x v="611"/>
    </i>
    <i r="1">
      <x v="33"/>
      <x v="17"/>
      <x v="369"/>
      <x v="1468"/>
      <x v="611"/>
    </i>
    <i r="1">
      <x v="37"/>
      <x v="67"/>
      <x v="369"/>
      <x v="3393"/>
      <x v="611"/>
    </i>
    <i r="1">
      <x v="40"/>
      <x v="2"/>
      <x v="369"/>
      <x v="3443"/>
      <x v="611"/>
    </i>
    <i r="2">
      <x v="16"/>
      <x v="369"/>
      <x v="2198"/>
      <x v="611"/>
    </i>
    <i r="4">
      <x v="2369"/>
      <x v="611"/>
    </i>
    <i r="4">
      <x v="3173"/>
      <x v="611"/>
    </i>
    <i r="2">
      <x v="17"/>
      <x v="369"/>
      <x v="1452"/>
      <x v="611"/>
    </i>
    <i r="4">
      <x v="2367"/>
      <x v="611"/>
    </i>
    <i r="2">
      <x v="22"/>
      <x v="413"/>
      <x v="3239"/>
      <x v="611"/>
    </i>
    <i r="3">
      <x v="426"/>
      <x v="3274"/>
      <x v="611"/>
    </i>
    <i>
      <x v="173"/>
      <x v="3"/>
      <x v="2"/>
      <x v="368"/>
      <x v="3443"/>
      <x v="611"/>
    </i>
    <i r="1">
      <x v="12"/>
      <x v="14"/>
      <x v="368"/>
      <x v="762"/>
      <x v="611"/>
    </i>
    <i r="1">
      <x v="15"/>
      <x v="67"/>
      <x v="368"/>
      <x v="2969"/>
      <x v="611"/>
    </i>
    <i r="1">
      <x v="16"/>
      <x v="14"/>
      <x v="368"/>
      <x v="3431"/>
      <x v="611"/>
    </i>
    <i r="1">
      <x v="18"/>
      <x v="67"/>
      <x v="368"/>
      <x v="2969"/>
      <x v="611"/>
    </i>
    <i r="1">
      <x v="27"/>
      <x v="2"/>
      <x v="368"/>
      <x v="2027"/>
      <x v="611"/>
    </i>
    <i r="4">
      <x v="2690"/>
      <x v="611"/>
    </i>
    <i r="4">
      <x v="2969"/>
      <x v="611"/>
    </i>
    <i r="4">
      <x v="3209"/>
      <x v="611"/>
    </i>
    <i r="4">
      <x v="3443"/>
      <x v="611"/>
    </i>
    <i r="1">
      <x v="32"/>
      <x v="67"/>
      <x v="368"/>
      <x v="1776"/>
      <x v="611"/>
    </i>
    <i r="1">
      <x v="37"/>
      <x v="68"/>
      <x v="368"/>
      <x v="3517"/>
      <x v="611"/>
    </i>
    <i r="1">
      <x v="40"/>
      <x v="14"/>
      <x v="368"/>
      <x v="3211"/>
      <x v="611"/>
    </i>
    <i r="2">
      <x v="16"/>
      <x v="368"/>
      <x v="3131"/>
      <x v="611"/>
    </i>
    <i r="2">
      <x v="22"/>
      <x v="379"/>
      <x v="3544"/>
      <x v="611"/>
    </i>
    <i r="3">
      <x v="381"/>
      <x v="3557"/>
      <x v="611"/>
    </i>
    <i>
      <x v="174"/>
      <x v="3"/>
      <x v="2"/>
      <x v="367"/>
      <x v="3443"/>
      <x v="611"/>
    </i>
    <i r="1">
      <x v="27"/>
      <x v="2"/>
      <x v="367"/>
      <x v="1909"/>
      <x v="611"/>
    </i>
    <i r="4">
      <x v="2690"/>
      <x v="611"/>
    </i>
    <i r="4">
      <x v="3443"/>
      <x v="611"/>
    </i>
    <i r="1">
      <x v="40"/>
      <x v="14"/>
      <x v="367"/>
      <x v="2108"/>
      <x v="611"/>
    </i>
    <i r="2">
      <x v="22"/>
      <x v="426"/>
      <x v="1939"/>
      <x v="611"/>
    </i>
    <i>
      <x v="175"/>
      <x v="12"/>
      <x v="67"/>
      <x v="366"/>
      <x v="571"/>
      <x v="611"/>
    </i>
    <i r="1">
      <x v="27"/>
      <x v="2"/>
      <x v="366"/>
      <x v="2486"/>
      <x v="611"/>
    </i>
    <i r="4">
      <x v="3209"/>
      <x v="611"/>
    </i>
    <i r="1">
      <x v="32"/>
      <x v="67"/>
      <x v="366"/>
      <x v="1712"/>
      <x v="611"/>
    </i>
    <i r="1">
      <x v="40"/>
      <x v="16"/>
      <x v="366"/>
      <x v="1439"/>
      <x v="611"/>
    </i>
    <i r="2">
      <x v="17"/>
      <x v="366"/>
      <x v="2009"/>
      <x v="611"/>
    </i>
    <i r="2">
      <x v="22"/>
      <x v="378"/>
      <x v="3482"/>
      <x v="611"/>
    </i>
    <i r="3">
      <x v="381"/>
      <x v="3544"/>
      <x v="611"/>
    </i>
    <i r="3">
      <x v="390"/>
      <x v="3550"/>
      <x v="611"/>
    </i>
    <i r="3">
      <x v="421"/>
      <x v="3406"/>
      <x v="611"/>
    </i>
    <i>
      <x v="176"/>
      <x v="20"/>
      <x v="67"/>
      <x v="365"/>
      <x v="883"/>
      <x v="611"/>
    </i>
    <i r="1">
      <x v="27"/>
      <x v="2"/>
      <x v="365"/>
      <x v="2150"/>
      <x v="611"/>
    </i>
    <i r="4">
      <x v="3209"/>
      <x v="611"/>
    </i>
    <i r="4">
      <x v="3443"/>
      <x v="611"/>
    </i>
    <i r="1">
      <x v="30"/>
      <x v="67"/>
      <x v="365"/>
      <x v="950"/>
      <x v="611"/>
    </i>
    <i r="1">
      <x v="37"/>
      <x v="2"/>
      <x v="365"/>
      <x v="1834"/>
      <x v="611"/>
    </i>
    <i r="2">
      <x v="14"/>
      <x v="365"/>
      <x v="2900"/>
      <x v="611"/>
    </i>
    <i r="1">
      <x v="40"/>
      <x v="19"/>
      <x v="365"/>
      <x v="3564"/>
      <x v="338"/>
    </i>
    <i r="2">
      <x v="22"/>
      <x v="390"/>
      <x v="3550"/>
      <x v="611"/>
    </i>
    <i r="3">
      <x v="433"/>
      <x v="3544"/>
      <x v="611"/>
    </i>
    <i>
      <x v="177"/>
      <x v="3"/>
      <x v="2"/>
      <x v="363"/>
      <x v="3209"/>
      <x v="611"/>
    </i>
    <i r="4">
      <x v="3443"/>
      <x v="611"/>
    </i>
    <i r="2">
      <x v="26"/>
      <x v="364"/>
      <x v="1507"/>
      <x v="611"/>
    </i>
    <i r="4">
      <x v="2218"/>
      <x v="611"/>
    </i>
    <i r="4">
      <x v="2249"/>
      <x v="611"/>
    </i>
    <i r="4">
      <x v="2461"/>
      <x v="611"/>
    </i>
    <i r="4">
      <x v="2639"/>
      <x v="611"/>
    </i>
    <i r="4">
      <x v="2641"/>
      <x v="611"/>
    </i>
    <i r="4">
      <x v="2728"/>
      <x v="611"/>
    </i>
    <i r="4">
      <x v="3118"/>
      <x v="611"/>
    </i>
    <i r="4">
      <x v="3127"/>
      <x v="611"/>
    </i>
    <i r="4">
      <x v="3320"/>
      <x v="611"/>
    </i>
    <i r="1">
      <x v="12"/>
      <x v="26"/>
      <x v="364"/>
      <x v="2500"/>
      <x v="611"/>
    </i>
    <i r="1">
      <x v="15"/>
      <x v="26"/>
      <x v="364"/>
      <x v="1964"/>
      <x v="611"/>
    </i>
    <i r="1">
      <x v="16"/>
      <x v="26"/>
      <x v="364"/>
      <x v="291"/>
      <x v="611"/>
    </i>
    <i r="1">
      <x v="18"/>
      <x v="26"/>
      <x v="364"/>
      <x v="1397"/>
      <x v="611"/>
    </i>
    <i r="2">
      <x v="67"/>
      <x v="363"/>
      <x v="1623"/>
      <x v="611"/>
    </i>
    <i r="1">
      <x v="22"/>
      <x v="26"/>
      <x v="364"/>
      <x v="810"/>
      <x v="611"/>
    </i>
    <i r="1">
      <x v="24"/>
      <x v="16"/>
      <x v="363"/>
      <x v="1967"/>
      <x v="611"/>
    </i>
    <i r="1">
      <x v="27"/>
      <x v="2"/>
      <x v="363"/>
      <x v="2150"/>
      <x v="611"/>
    </i>
    <i r="4">
      <x v="2969"/>
      <x v="611"/>
    </i>
    <i r="4">
      <x v="3443"/>
      <x v="611"/>
    </i>
    <i r="2">
      <x v="26"/>
      <x v="364"/>
      <x v="84"/>
      <x v="611"/>
    </i>
    <i r="4">
      <x v="103"/>
      <x v="611"/>
    </i>
    <i r="4">
      <x v="168"/>
      <x v="611"/>
    </i>
    <i r="4">
      <x v="238"/>
      <x v="611"/>
    </i>
    <i r="4">
      <x v="255"/>
      <x v="611"/>
    </i>
    <i r="4">
      <x v="259"/>
      <x v="611"/>
    </i>
    <i r="4">
      <x v="322"/>
      <x v="611"/>
    </i>
    <i r="4">
      <x v="370"/>
      <x v="611"/>
    </i>
    <i r="4">
      <x v="380"/>
      <x v="611"/>
    </i>
    <i r="4">
      <x v="397"/>
      <x v="611"/>
    </i>
    <i r="4">
      <x v="411"/>
      <x v="611"/>
    </i>
    <i r="4">
      <x v="434"/>
      <x v="611"/>
    </i>
    <i r="4">
      <x v="470"/>
      <x v="611"/>
    </i>
    <i r="4">
      <x v="494"/>
      <x v="611"/>
    </i>
    <i r="4">
      <x v="505"/>
      <x v="611"/>
    </i>
    <i r="4">
      <x v="605"/>
      <x v="611"/>
    </i>
    <i r="4">
      <x v="608"/>
      <x v="611"/>
    </i>
    <i r="4">
      <x v="751"/>
      <x v="611"/>
    </i>
    <i r="4">
      <x v="860"/>
      <x v="611"/>
    </i>
    <i r="4">
      <x v="1175"/>
      <x v="611"/>
    </i>
    <i r="4">
      <x v="1847"/>
      <x v="611"/>
    </i>
    <i r="4">
      <x v="2551"/>
      <x v="611"/>
    </i>
    <i r="4">
      <x v="2595"/>
      <x v="611"/>
    </i>
    <i r="4">
      <x v="2845"/>
      <x v="611"/>
    </i>
    <i r="4">
      <x v="3132"/>
      <x v="611"/>
    </i>
    <i r="4">
      <x v="3155"/>
      <x v="611"/>
    </i>
    <i r="4">
      <x v="3304"/>
      <x v="611"/>
    </i>
    <i r="1">
      <x v="37"/>
      <x v="26"/>
      <x v="364"/>
      <x v="1147"/>
      <x v="611"/>
    </i>
    <i r="2">
      <x v="67"/>
      <x v="363"/>
      <x v="2858"/>
      <x v="611"/>
    </i>
    <i r="1">
      <x v="38"/>
      <x v="26"/>
      <x v="364"/>
      <x v="34"/>
      <x v="611"/>
    </i>
    <i r="1">
      <x v="40"/>
      <x v="17"/>
      <x v="363"/>
      <x v="2009"/>
      <x v="611"/>
    </i>
    <i r="4">
      <x v="3388"/>
      <x v="611"/>
    </i>
    <i r="2">
      <x v="18"/>
      <x v="363"/>
      <x v="2225"/>
      <x v="611"/>
    </i>
    <i r="4">
      <x v="2413"/>
      <x v="611"/>
    </i>
    <i r="4">
      <x v="2665"/>
      <x v="611"/>
    </i>
    <i r="4">
      <x v="2900"/>
      <x v="611"/>
    </i>
    <i r="2">
      <x v="22"/>
      <x v="391"/>
      <x v="3537"/>
      <x v="611"/>
    </i>
    <i r="3">
      <x v="402"/>
      <x v="3550"/>
      <x v="611"/>
    </i>
    <i r="3">
      <x v="420"/>
      <x v="3475"/>
      <x v="611"/>
    </i>
    <i r="3">
      <x v="435"/>
      <x v="3128"/>
      <x v="611"/>
    </i>
    <i r="2">
      <x v="26"/>
      <x v="364"/>
      <x v="2055"/>
      <x v="611"/>
    </i>
    <i r="4">
      <x v="2067"/>
      <x v="611"/>
    </i>
    <i r="4">
      <x v="2366"/>
      <x v="611"/>
    </i>
    <i r="4">
      <x v="2601"/>
      <x v="611"/>
    </i>
    <i>
      <x v="178"/>
      <x v="3"/>
      <x v="2"/>
      <x v="362"/>
      <x v="2969"/>
      <x v="611"/>
    </i>
    <i r="4">
      <x v="3209"/>
      <x v="611"/>
    </i>
    <i r="4">
      <x v="3443"/>
      <x v="611"/>
    </i>
    <i r="1">
      <x v="13"/>
      <x v="68"/>
      <x v="362"/>
      <x v="2930"/>
      <x v="611"/>
    </i>
    <i r="1">
      <x v="18"/>
      <x v="67"/>
      <x v="362"/>
      <x v="2969"/>
      <x v="611"/>
    </i>
    <i r="1">
      <x v="20"/>
      <x v="67"/>
      <x v="362"/>
      <x v="3346"/>
      <x v="611"/>
    </i>
    <i r="1">
      <x v="24"/>
      <x v="67"/>
      <x v="362"/>
      <x v="2769"/>
      <x v="611"/>
    </i>
    <i r="1">
      <x v="27"/>
      <x v="2"/>
      <x v="362"/>
      <x v="3209"/>
      <x v="611"/>
    </i>
    <i r="4">
      <x v="3443"/>
      <x v="611"/>
    </i>
    <i r="2">
      <x v="67"/>
      <x v="362"/>
      <x v="2100"/>
      <x v="611"/>
    </i>
    <i r="1">
      <x v="31"/>
      <x v="2"/>
      <x v="362"/>
      <x v="1727"/>
      <x v="611"/>
    </i>
    <i r="1">
      <x v="34"/>
      <x v="67"/>
      <x v="362"/>
      <x v="1297"/>
      <x v="611"/>
    </i>
    <i r="1">
      <x v="40"/>
      <x v="2"/>
      <x v="362"/>
      <x v="3443"/>
      <x v="611"/>
    </i>
    <i r="2">
      <x v="22"/>
      <x v="433"/>
      <x v="3537"/>
      <x v="611"/>
    </i>
    <i r="3">
      <x v="435"/>
      <x v="3128"/>
      <x v="611"/>
    </i>
    <i>
      <x v="179"/>
      <x v="16"/>
      <x v="67"/>
      <x v="361"/>
      <x v="2391"/>
      <x v="611"/>
    </i>
    <i r="1">
      <x v="27"/>
      <x v="2"/>
      <x v="361"/>
      <x v="2690"/>
      <x v="611"/>
    </i>
    <i r="4">
      <x v="2969"/>
      <x v="611"/>
    </i>
    <i r="4">
      <x v="3443"/>
      <x v="611"/>
    </i>
    <i r="1">
      <x v="31"/>
      <x v="17"/>
      <x v="361"/>
      <x v="1678"/>
      <x v="611"/>
    </i>
    <i r="1">
      <x v="35"/>
      <x v="67"/>
      <x v="361"/>
      <x v="2043"/>
      <x v="611"/>
    </i>
    <i r="2">
      <x v="68"/>
      <x v="361"/>
      <x v="305"/>
      <x v="611"/>
    </i>
    <i r="1">
      <x v="37"/>
      <x v="68"/>
      <x v="361"/>
      <x v="3098"/>
      <x v="611"/>
    </i>
    <i r="1">
      <x v="40"/>
      <x v="17"/>
      <x v="361"/>
      <x v="2526"/>
      <x v="611"/>
    </i>
    <i r="2">
      <x v="18"/>
      <x v="361"/>
      <x v="2569"/>
      <x v="611"/>
    </i>
    <i r="2">
      <x v="22"/>
      <x v="402"/>
      <x v="3550"/>
      <x v="611"/>
    </i>
    <i r="3">
      <x v="448"/>
      <x v="3242"/>
      <x v="611"/>
    </i>
    <i>
      <x v="180"/>
      <x v="3"/>
      <x v="2"/>
      <x v="360"/>
      <x v="3443"/>
      <x v="611"/>
    </i>
    <i r="1">
      <x v="13"/>
      <x v="67"/>
      <x v="360"/>
      <x v="2969"/>
      <x v="611"/>
    </i>
    <i r="1">
      <x v="16"/>
      <x v="2"/>
      <x v="360"/>
      <x v="3098"/>
      <x v="611"/>
    </i>
    <i r="2">
      <x v="67"/>
      <x v="360"/>
      <x v="3076"/>
      <x v="611"/>
    </i>
    <i r="1">
      <x v="27"/>
      <x v="2"/>
      <x v="360"/>
      <x v="2690"/>
      <x v="611"/>
    </i>
    <i r="4">
      <x v="2969"/>
      <x v="611"/>
    </i>
    <i r="4">
      <x v="3209"/>
      <x v="611"/>
    </i>
    <i r="4">
      <x v="3443"/>
      <x v="611"/>
    </i>
    <i r="2">
      <x v="67"/>
      <x v="360"/>
      <x v="1602"/>
      <x v="611"/>
    </i>
    <i r="4">
      <x v="1701"/>
      <x v="611"/>
    </i>
    <i r="1">
      <x v="32"/>
      <x v="67"/>
      <x v="360"/>
      <x v="1082"/>
      <x v="611"/>
    </i>
    <i r="1">
      <x v="40"/>
      <x v="67"/>
      <x v="360"/>
      <x v="2220"/>
      <x v="611"/>
    </i>
    <i>
      <x v="181"/>
      <x v="3"/>
      <x v="2"/>
      <x v="359"/>
      <x v="3443"/>
      <x v="611"/>
    </i>
    <i r="1">
      <x v="15"/>
      <x v="2"/>
      <x v="359"/>
      <x v="3209"/>
      <x v="611"/>
    </i>
    <i r="1">
      <x v="27"/>
      <x v="2"/>
      <x v="359"/>
      <x v="2027"/>
      <x v="611"/>
    </i>
    <i r="4">
      <x v="2150"/>
      <x v="611"/>
    </i>
    <i r="4">
      <x v="3209"/>
      <x v="611"/>
    </i>
    <i r="4">
      <x v="3443"/>
      <x v="611"/>
    </i>
    <i r="1">
      <x v="40"/>
      <x v="17"/>
      <x v="359"/>
      <x v="1539"/>
      <x v="611"/>
    </i>
    <i r="2">
      <x v="18"/>
      <x v="359"/>
      <x v="3158"/>
      <x v="611"/>
    </i>
    <i r="4">
      <x v="3193"/>
      <x v="611"/>
    </i>
    <i r="4">
      <x v="3211"/>
      <x v="611"/>
    </i>
    <i r="2">
      <x v="22"/>
      <x v="429"/>
      <x v="3537"/>
      <x v="611"/>
    </i>
    <i r="2">
      <x v="67"/>
      <x v="359"/>
      <x v="3107"/>
      <x v="611"/>
    </i>
    <i>
      <x v="182"/>
      <x v="16"/>
      <x v="67"/>
      <x v="358"/>
      <x v="3390"/>
      <x v="611"/>
    </i>
    <i r="1">
      <x v="24"/>
      <x v="2"/>
      <x v="358"/>
      <x v="2486"/>
      <x v="611"/>
    </i>
    <i r="2">
      <x v="67"/>
      <x v="358"/>
      <x v="3209"/>
      <x v="611"/>
    </i>
    <i r="1">
      <x v="27"/>
      <x v="2"/>
      <x v="358"/>
      <x v="2969"/>
      <x v="611"/>
    </i>
    <i r="1">
      <x v="35"/>
      <x v="67"/>
      <x v="358"/>
      <x v="937"/>
      <x v="611"/>
    </i>
    <i r="1">
      <x v="40"/>
      <x v="22"/>
      <x v="379"/>
      <x v="3541"/>
      <x v="611"/>
    </i>
    <i r="3">
      <x v="390"/>
      <x v="3550"/>
      <x v="611"/>
    </i>
    <i r="3">
      <x v="411"/>
      <x v="3274"/>
      <x v="611"/>
    </i>
    <i r="3">
      <x v="417"/>
      <x v="3537"/>
      <x v="611"/>
    </i>
    <i r="3">
      <x v="441"/>
      <x v="3142"/>
      <x v="611"/>
    </i>
    <i>
      <x v="183"/>
      <x v="2"/>
      <x v="17"/>
      <x v="357"/>
      <x v="714"/>
      <x v="611"/>
    </i>
    <i r="1">
      <x v="12"/>
      <x v="67"/>
      <x v="357"/>
      <x v="851"/>
      <x v="611"/>
    </i>
    <i r="1">
      <x v="13"/>
      <x v="67"/>
      <x v="357"/>
      <x v="3098"/>
      <x v="611"/>
    </i>
    <i r="1">
      <x v="15"/>
      <x v="2"/>
      <x v="357"/>
      <x v="3393"/>
      <x v="611"/>
    </i>
    <i r="2">
      <x v="67"/>
      <x v="357"/>
      <x v="3341"/>
      <x v="611"/>
    </i>
    <i r="1">
      <x v="22"/>
      <x v="16"/>
      <x v="357"/>
      <x v="2187"/>
      <x v="611"/>
    </i>
    <i r="1">
      <x v="27"/>
      <x v="2"/>
      <x v="357"/>
      <x v="2305"/>
      <x v="611"/>
    </i>
    <i r="4">
      <x v="2690"/>
      <x v="611"/>
    </i>
    <i r="4">
      <x v="3209"/>
      <x v="611"/>
    </i>
    <i r="4">
      <x v="3443"/>
      <x v="611"/>
    </i>
    <i r="1">
      <x v="32"/>
      <x v="67"/>
      <x v="357"/>
      <x v="1594"/>
      <x v="611"/>
    </i>
    <i r="1">
      <x v="35"/>
      <x v="67"/>
      <x v="357"/>
      <x v="547"/>
      <x v="611"/>
    </i>
    <i r="1">
      <x v="37"/>
      <x v="67"/>
      <x v="357"/>
      <x v="1558"/>
      <x v="611"/>
    </i>
    <i r="1">
      <x v="40"/>
      <x v="18"/>
      <x v="357"/>
      <x v="1740"/>
      <x v="611"/>
    </i>
    <i r="4">
      <x v="2454"/>
      <x v="611"/>
    </i>
    <i r="4">
      <x v="3064"/>
      <x v="611"/>
    </i>
    <i r="2">
      <x v="22"/>
      <x v="379"/>
      <x v="3530"/>
      <x v="611"/>
    </i>
    <i r="3">
      <x v="384"/>
      <x v="3561"/>
      <x v="611"/>
    </i>
    <i r="3">
      <x v="389"/>
      <x v="3341"/>
      <x v="611"/>
    </i>
    <i r="3">
      <x v="402"/>
      <x v="3514"/>
      <x v="611"/>
    </i>
    <i r="3">
      <x v="425"/>
      <x v="3375"/>
      <x v="611"/>
    </i>
    <i r="3">
      <x v="429"/>
      <x v="3537"/>
      <x v="611"/>
    </i>
    <i r="2">
      <x v="67"/>
      <x v="357"/>
      <x v="1356"/>
      <x v="611"/>
    </i>
    <i>
      <x v="184"/>
      <x/>
      <x v="19"/>
      <x v="356"/>
      <x v="1840"/>
      <x v="611"/>
    </i>
    <i r="1">
      <x v="1"/>
      <x v="19"/>
      <x v="356"/>
      <x v="409"/>
      <x v="611"/>
    </i>
    <i r="1">
      <x v="2"/>
      <x v="19"/>
      <x v="356"/>
      <x v="517"/>
      <x v="611"/>
    </i>
    <i r="1">
      <x v="28"/>
      <x v="19"/>
      <x v="356"/>
      <x v="2031"/>
      <x v="611"/>
    </i>
    <i r="1">
      <x v="31"/>
      <x v="19"/>
      <x v="356"/>
      <x v="2978"/>
      <x v="611"/>
    </i>
    <i r="1">
      <x v="37"/>
      <x v="19"/>
      <x v="356"/>
      <x v="818"/>
      <x v="611"/>
    </i>
    <i r="1">
      <x v="38"/>
      <x v="19"/>
      <x v="356"/>
      <x v="341"/>
      <x v="611"/>
    </i>
    <i>
      <x v="185"/>
      <x v="3"/>
      <x v="2"/>
      <x v="355"/>
      <x v="3209"/>
      <x v="611"/>
    </i>
    <i r="4">
      <x v="3443"/>
      <x v="611"/>
    </i>
    <i r="1">
      <x v="11"/>
      <x v="2"/>
      <x v="355"/>
      <x v="1593"/>
      <x v="611"/>
    </i>
    <i r="1">
      <x v="16"/>
      <x v="67"/>
      <x v="355"/>
      <x v="1693"/>
      <x v="611"/>
    </i>
    <i r="1">
      <x v="27"/>
      <x v="2"/>
      <x v="355"/>
      <x v="1701"/>
      <x v="611"/>
    </i>
    <i r="4">
      <x v="1814"/>
      <x v="611"/>
    </i>
    <i r="4">
      <x v="2690"/>
      <x v="611"/>
    </i>
    <i r="4">
      <x v="2969"/>
      <x v="611"/>
    </i>
    <i r="4">
      <x v="3209"/>
      <x v="611"/>
    </i>
    <i r="4">
      <x v="3443"/>
      <x v="611"/>
    </i>
    <i r="1">
      <x v="40"/>
      <x v="2"/>
      <x v="355"/>
      <x v="3209"/>
      <x v="611"/>
    </i>
    <i r="4">
      <x v="3443"/>
      <x v="611"/>
    </i>
    <i r="2">
      <x v="22"/>
      <x v="408"/>
      <x v="3546"/>
      <x v="611"/>
    </i>
    <i r="3">
      <x v="420"/>
      <x v="3518"/>
      <x v="611"/>
    </i>
    <i>
      <x v="186"/>
      <x v="2"/>
      <x v="17"/>
      <x v="354"/>
      <x v="1543"/>
      <x v="611"/>
    </i>
    <i r="1">
      <x v="3"/>
      <x v="2"/>
      <x v="354"/>
      <x v="3443"/>
      <x v="611"/>
    </i>
    <i r="1">
      <x v="16"/>
      <x v="16"/>
      <x v="354"/>
      <x v="1387"/>
      <x v="611"/>
    </i>
    <i r="1">
      <x v="24"/>
      <x v="67"/>
      <x v="354"/>
      <x v="1745"/>
      <x v="611"/>
    </i>
    <i r="1">
      <x v="27"/>
      <x v="2"/>
      <x v="354"/>
      <x v="1814"/>
      <x v="611"/>
    </i>
    <i r="4">
      <x v="2150"/>
      <x v="611"/>
    </i>
    <i r="4">
      <x v="2969"/>
      <x v="611"/>
    </i>
    <i r="4">
      <x v="3209"/>
      <x v="611"/>
    </i>
    <i r="4">
      <x v="3443"/>
      <x v="611"/>
    </i>
    <i r="1">
      <x v="33"/>
      <x v="17"/>
      <x v="354"/>
      <x v="2257"/>
      <x v="611"/>
    </i>
    <i r="2">
      <x v="19"/>
      <x v="354"/>
      <x v="635"/>
      <x v="611"/>
    </i>
    <i r="1">
      <x v="35"/>
      <x v="17"/>
      <x v="354"/>
      <x v="2352"/>
      <x v="611"/>
    </i>
    <i r="2">
      <x v="67"/>
      <x v="354"/>
      <x v="1127"/>
      <x v="611"/>
    </i>
    <i r="1">
      <x v="37"/>
      <x v="67"/>
      <x v="354"/>
      <x v="3393"/>
      <x v="611"/>
    </i>
    <i r="1">
      <x v="40"/>
      <x v="18"/>
      <x v="354"/>
      <x v="2523"/>
      <x v="611"/>
    </i>
    <i r="4">
      <x v="3080"/>
      <x v="611"/>
    </i>
    <i>
      <x v="187"/>
      <x v="27"/>
      <x v="2"/>
      <x v="353"/>
      <x v="2305"/>
      <x v="611"/>
    </i>
    <i r="1">
      <x v="40"/>
      <x v="18"/>
      <x v="353"/>
      <x v="3193"/>
      <x v="611"/>
    </i>
    <i r="4">
      <x v="3564"/>
      <x v="576"/>
    </i>
    <i r="2">
      <x v="22"/>
      <x v="389"/>
      <x v="3518"/>
      <x v="611"/>
    </i>
    <i>
      <x v="188"/>
      <x v="16"/>
      <x v="67"/>
      <x v="352"/>
      <x v="3067"/>
      <x v="611"/>
    </i>
    <i r="1">
      <x v="27"/>
      <x v="2"/>
      <x v="352"/>
      <x v="3209"/>
      <x v="611"/>
    </i>
    <i r="1">
      <x v="37"/>
      <x v="67"/>
      <x v="352"/>
      <x v="2027"/>
      <x v="611"/>
    </i>
    <i r="1">
      <x v="40"/>
      <x v="22"/>
      <x v="414"/>
      <x v="3163"/>
      <x v="611"/>
    </i>
    <i r="2">
      <x v="67"/>
      <x v="352"/>
      <x v="3123"/>
      <x v="611"/>
    </i>
    <i r="4">
      <x v="3487"/>
      <x v="611"/>
    </i>
    <i>
      <x v="189"/>
      <x v="3"/>
      <x v="40"/>
      <x v="351"/>
      <x v="1845"/>
      <x v="611"/>
    </i>
    <i r="4">
      <x v="2127"/>
      <x v="611"/>
    </i>
    <i r="4">
      <x v="2768"/>
      <x v="611"/>
    </i>
    <i r="4">
      <x v="2861"/>
      <x v="611"/>
    </i>
    <i r="4">
      <x v="3479"/>
      <x v="611"/>
    </i>
    <i r="1">
      <x v="15"/>
      <x v="40"/>
      <x v="351"/>
      <x v="1532"/>
      <x v="611"/>
    </i>
    <i r="1">
      <x v="16"/>
      <x v="40"/>
      <x v="351"/>
      <x v="1220"/>
      <x v="611"/>
    </i>
    <i r="2">
      <x v="67"/>
      <x v="350"/>
      <x v="3489"/>
      <x v="611"/>
    </i>
    <i r="1">
      <x v="22"/>
      <x v="40"/>
      <x v="351"/>
      <x v="2877"/>
      <x v="611"/>
    </i>
    <i r="1">
      <x v="24"/>
      <x v="40"/>
      <x v="351"/>
      <x v="332"/>
      <x v="611"/>
    </i>
    <i r="1">
      <x v="27"/>
      <x v="2"/>
      <x v="350"/>
      <x v="3443"/>
      <x v="611"/>
    </i>
    <i r="2">
      <x v="40"/>
      <x v="351"/>
      <x v="131"/>
      <x v="611"/>
    </i>
    <i r="4">
      <x v="157"/>
      <x v="611"/>
    </i>
    <i r="4">
      <x v="161"/>
      <x v="611"/>
    </i>
    <i r="4">
      <x v="184"/>
      <x v="611"/>
    </i>
    <i r="4">
      <x v="295"/>
      <x v="611"/>
    </i>
    <i r="4">
      <x v="395"/>
      <x v="611"/>
    </i>
    <i r="4">
      <x v="495"/>
      <x v="611"/>
    </i>
    <i r="4">
      <x v="497"/>
      <x v="611"/>
    </i>
    <i r="4">
      <x v="556"/>
      <x v="611"/>
    </i>
    <i r="4">
      <x v="562"/>
      <x v="611"/>
    </i>
    <i r="4">
      <x v="585"/>
      <x v="611"/>
    </i>
    <i r="4">
      <x v="657"/>
      <x v="611"/>
    </i>
    <i r="4">
      <x v="665"/>
      <x v="611"/>
    </i>
    <i r="4">
      <x v="768"/>
      <x v="611"/>
    </i>
    <i r="4">
      <x v="829"/>
      <x v="611"/>
    </i>
    <i r="4">
      <x v="850"/>
      <x v="611"/>
    </i>
    <i r="4">
      <x v="884"/>
      <x v="611"/>
    </i>
    <i r="4">
      <x v="1110"/>
      <x v="611"/>
    </i>
    <i r="4">
      <x v="1317"/>
      <x v="611"/>
    </i>
    <i r="4">
      <x v="1484"/>
      <x v="611"/>
    </i>
    <i r="4">
      <x v="1540"/>
      <x v="611"/>
    </i>
    <i r="4">
      <x v="1541"/>
      <x v="611"/>
    </i>
    <i r="4">
      <x v="1571"/>
      <x v="611"/>
    </i>
    <i r="4">
      <x v="1617"/>
      <x v="611"/>
    </i>
    <i r="4">
      <x v="1629"/>
      <x v="611"/>
    </i>
    <i r="4">
      <x v="1710"/>
      <x v="611"/>
    </i>
    <i r="4">
      <x v="1758"/>
      <x v="611"/>
    </i>
    <i r="4">
      <x v="1807"/>
      <x v="611"/>
    </i>
    <i r="4">
      <x v="1999"/>
      <x v="611"/>
    </i>
    <i r="4">
      <x v="2256"/>
      <x v="611"/>
    </i>
    <i r="4">
      <x v="2378"/>
      <x v="611"/>
    </i>
    <i r="4">
      <x v="2451"/>
      <x v="611"/>
    </i>
    <i r="4">
      <x v="2504"/>
      <x v="611"/>
    </i>
    <i r="4">
      <x v="2525"/>
      <x v="611"/>
    </i>
    <i r="4">
      <x v="2553"/>
      <x v="611"/>
    </i>
    <i r="4">
      <x v="2626"/>
      <x v="611"/>
    </i>
    <i r="4">
      <x v="2831"/>
      <x v="611"/>
    </i>
    <i r="4">
      <x v="2845"/>
      <x v="611"/>
    </i>
    <i r="4">
      <x v="2880"/>
      <x v="611"/>
    </i>
    <i r="4">
      <x v="2941"/>
      <x v="611"/>
    </i>
    <i r="4">
      <x v="2976"/>
      <x v="611"/>
    </i>
    <i r="4">
      <x v="3162"/>
      <x v="611"/>
    </i>
    <i r="4">
      <x v="3243"/>
      <x v="611"/>
    </i>
    <i r="4">
      <x v="3280"/>
      <x v="611"/>
    </i>
    <i r="4">
      <x v="3307"/>
      <x v="611"/>
    </i>
    <i r="1">
      <x v="32"/>
      <x v="67"/>
      <x v="350"/>
      <x v="1481"/>
      <x v="611"/>
    </i>
    <i r="1">
      <x v="38"/>
      <x v="40"/>
      <x v="351"/>
      <x v="218"/>
      <x v="611"/>
    </i>
    <i r="1">
      <x v="40"/>
      <x v="16"/>
      <x v="350"/>
      <x v="3402"/>
      <x v="611"/>
    </i>
    <i r="2">
      <x v="18"/>
      <x v="350"/>
      <x v="2305"/>
      <x v="611"/>
    </i>
    <i r="4">
      <x v="2462"/>
      <x v="611"/>
    </i>
    <i r="4">
      <x v="3211"/>
      <x v="611"/>
    </i>
    <i r="4">
      <x v="3564"/>
      <x v="609"/>
    </i>
    <i r="2">
      <x v="22"/>
      <x v="399"/>
      <x v="2587"/>
      <x v="611"/>
    </i>
    <i r="2">
      <x v="40"/>
      <x v="351"/>
      <x v="1244"/>
      <x v="611"/>
    </i>
    <i r="4">
      <x v="2312"/>
      <x v="611"/>
    </i>
    <i r="4">
      <x v="2397"/>
      <x v="611"/>
    </i>
    <i r="4">
      <x v="2571"/>
      <x v="611"/>
    </i>
    <i r="2">
      <x v="67"/>
      <x v="350"/>
      <x v="3123"/>
      <x v="611"/>
    </i>
    <i>
      <x v="190"/>
      <x v="24"/>
      <x v="16"/>
      <x v="349"/>
      <x v="2284"/>
      <x v="611"/>
    </i>
    <i r="2">
      <x v="17"/>
      <x v="349"/>
      <x v="2112"/>
      <x v="611"/>
    </i>
    <i r="2">
      <x v="18"/>
      <x v="349"/>
      <x v="1343"/>
      <x v="611"/>
    </i>
    <i r="1">
      <x v="34"/>
      <x v="67"/>
      <x v="349"/>
      <x v="1705"/>
      <x v="611"/>
    </i>
    <i r="1">
      <x v="40"/>
      <x v="17"/>
      <x v="349"/>
      <x v="2970"/>
      <x v="611"/>
    </i>
    <i r="2">
      <x v="18"/>
      <x v="349"/>
      <x v="905"/>
      <x v="611"/>
    </i>
    <i r="4">
      <x v="1832"/>
      <x v="611"/>
    </i>
    <i r="4">
      <x v="2305"/>
      <x v="611"/>
    </i>
    <i r="2">
      <x v="22"/>
      <x v="381"/>
      <x v="3537"/>
      <x v="611"/>
    </i>
    <i r="3">
      <x v="433"/>
      <x v="3503"/>
      <x v="611"/>
    </i>
    <i>
      <x v="191"/>
      <x v="16"/>
      <x v="18"/>
      <x v="348"/>
      <x v="1079"/>
      <x v="611"/>
    </i>
    <i r="1">
      <x v="22"/>
      <x v="14"/>
      <x v="348"/>
      <x v="1271"/>
      <x v="611"/>
    </i>
    <i r="1">
      <x v="24"/>
      <x v="61"/>
      <x v="374"/>
      <x/>
      <x v="611"/>
    </i>
    <i r="1">
      <x v="28"/>
      <x v="2"/>
      <x v="348"/>
      <x v="2638"/>
      <x v="611"/>
    </i>
    <i r="1">
      <x v="37"/>
      <x v="67"/>
      <x v="348"/>
      <x v="3334"/>
      <x v="611"/>
    </i>
    <i r="1">
      <x v="40"/>
      <x v="18"/>
      <x v="348"/>
      <x v="2854"/>
      <x v="611"/>
    </i>
    <i r="2">
      <x v="22"/>
      <x v="384"/>
      <x v="3537"/>
      <x v="611"/>
    </i>
    <i r="3">
      <x v="393"/>
      <x v="3247"/>
      <x v="611"/>
    </i>
    <i r="3">
      <x v="399"/>
      <x v="3346"/>
      <x v="611"/>
    </i>
    <i r="3">
      <x v="404"/>
      <x v="3022"/>
      <x v="611"/>
    </i>
    <i>
      <x v="192"/>
      <x v="27"/>
      <x v="2"/>
      <x v="347"/>
      <x v="2305"/>
      <x v="611"/>
    </i>
    <i r="4">
      <x v="3443"/>
      <x v="611"/>
    </i>
    <i r="1">
      <x v="31"/>
      <x v="17"/>
      <x v="347"/>
      <x v="2704"/>
      <x v="611"/>
    </i>
    <i r="1">
      <x v="37"/>
      <x v="2"/>
      <x v="347"/>
      <x v="1870"/>
      <x v="611"/>
    </i>
    <i r="2">
      <x v="14"/>
      <x v="347"/>
      <x v="2900"/>
      <x v="611"/>
    </i>
    <i r="2">
      <x v="67"/>
      <x v="347"/>
      <x v="2233"/>
      <x v="611"/>
    </i>
    <i r="1">
      <x v="40"/>
      <x v="18"/>
      <x v="347"/>
      <x v="661"/>
      <x v="611"/>
    </i>
    <i r="2">
      <x v="22"/>
      <x v="420"/>
      <x v="3418"/>
      <x v="611"/>
    </i>
    <i r="3">
      <x v="432"/>
      <x v="3509"/>
      <x v="611"/>
    </i>
    <i r="3">
      <x v="441"/>
      <x v="3422"/>
      <x v="611"/>
    </i>
    <i>
      <x v="193"/>
      <x v="3"/>
      <x v="2"/>
      <x v="346"/>
      <x v="3443"/>
      <x v="611"/>
    </i>
    <i r="1">
      <x v="16"/>
      <x v="14"/>
      <x v="346"/>
      <x v="2306"/>
      <x v="611"/>
    </i>
    <i r="1">
      <x v="27"/>
      <x v="2"/>
      <x v="346"/>
      <x v="3209"/>
      <x v="611"/>
    </i>
    <i r="1">
      <x v="40"/>
      <x v="22"/>
      <x v="379"/>
      <x v="3537"/>
      <x v="611"/>
    </i>
    <i r="3">
      <x v="425"/>
      <x v="3484"/>
      <x v="611"/>
    </i>
    <i r="3">
      <x v="426"/>
      <x v="3274"/>
      <x v="611"/>
    </i>
    <i r="3">
      <x v="443"/>
      <x v="3418"/>
      <x v="611"/>
    </i>
    <i>
      <x v="194"/>
      <x v="3"/>
      <x v="2"/>
      <x v="345"/>
      <x v="3443"/>
      <x v="611"/>
    </i>
    <i r="1">
      <x v="16"/>
      <x v="14"/>
      <x v="345"/>
      <x v="1466"/>
      <x v="611"/>
    </i>
    <i r="2">
      <x v="16"/>
      <x v="345"/>
      <x v="2930"/>
      <x v="611"/>
    </i>
    <i r="1">
      <x v="20"/>
      <x v="14"/>
      <x v="345"/>
      <x v="1984"/>
      <x v="611"/>
    </i>
    <i r="1">
      <x v="23"/>
      <x v="67"/>
      <x v="345"/>
      <x v="3509"/>
      <x v="611"/>
    </i>
    <i r="1">
      <x v="27"/>
      <x v="2"/>
      <x v="345"/>
      <x v="1909"/>
      <x v="611"/>
    </i>
    <i r="4">
      <x v="2486"/>
      <x v="611"/>
    </i>
    <i r="4">
      <x v="2969"/>
      <x v="611"/>
    </i>
    <i r="4">
      <x v="3209"/>
      <x v="611"/>
    </i>
    <i r="4">
      <x v="3443"/>
      <x v="611"/>
    </i>
    <i r="2">
      <x v="67"/>
      <x v="345"/>
      <x v="1379"/>
      <x v="611"/>
    </i>
    <i r="4">
      <x v="3142"/>
      <x v="611"/>
    </i>
    <i r="1">
      <x v="31"/>
      <x v="17"/>
      <x v="345"/>
      <x v="2513"/>
      <x v="611"/>
    </i>
    <i r="1">
      <x v="34"/>
      <x v="67"/>
      <x v="345"/>
      <x v="2748"/>
      <x v="611"/>
    </i>
    <i r="1">
      <x v="40"/>
      <x v="17"/>
      <x v="345"/>
      <x v="1539"/>
      <x v="611"/>
    </i>
    <i r="2">
      <x v="18"/>
      <x v="345"/>
      <x v="1552"/>
      <x v="611"/>
    </i>
    <i r="4">
      <x v="3131"/>
      <x v="611"/>
    </i>
    <i r="4">
      <x v="3293"/>
      <x v="611"/>
    </i>
    <i r="2">
      <x v="22"/>
      <x v="379"/>
      <x v="3537"/>
      <x v="611"/>
    </i>
    <i r="3">
      <x v="411"/>
      <x v="3471"/>
      <x v="611"/>
    </i>
    <i r="3">
      <x v="419"/>
      <x v="2708"/>
      <x v="611"/>
    </i>
    <i r="2">
      <x v="67"/>
      <x v="345"/>
      <x v="1497"/>
      <x v="611"/>
    </i>
    <i>
      <x v="195"/>
      <x v="16"/>
      <x v="67"/>
      <x v="344"/>
      <x v="2562"/>
      <x v="611"/>
    </i>
    <i r="1">
      <x v="20"/>
      <x v="14"/>
      <x v="344"/>
      <x v="2930"/>
      <x v="611"/>
    </i>
    <i r="1">
      <x v="24"/>
      <x v="62"/>
      <x v="344"/>
      <x v="5"/>
      <x v="611"/>
    </i>
    <i r="1">
      <x v="34"/>
      <x v="67"/>
      <x v="344"/>
      <x v="2486"/>
      <x v="611"/>
    </i>
    <i r="1">
      <x v="40"/>
      <x v="14"/>
      <x v="344"/>
      <x v="2748"/>
      <x v="611"/>
    </i>
    <i r="2">
      <x v="22"/>
      <x v="392"/>
      <x v="3546"/>
      <x v="611"/>
    </i>
    <i r="3">
      <x v="445"/>
      <x v="3403"/>
      <x v="611"/>
    </i>
    <i>
      <x v="196"/>
      <x v="2"/>
      <x v="2"/>
      <x v="342"/>
      <x v="2970"/>
      <x v="611"/>
    </i>
    <i r="1">
      <x v="16"/>
      <x v="68"/>
      <x v="342"/>
      <x v="50"/>
      <x v="611"/>
    </i>
    <i r="1">
      <x v="18"/>
      <x v="68"/>
      <x v="342"/>
      <x v="1227"/>
      <x v="611"/>
    </i>
    <i r="1">
      <x v="24"/>
      <x v="68"/>
      <x v="342"/>
      <x v="1227"/>
      <x v="611"/>
    </i>
    <i r="1">
      <x v="27"/>
      <x v="2"/>
      <x v="342"/>
      <x v="1621"/>
      <x v="611"/>
    </i>
    <i r="4">
      <x v="1814"/>
      <x v="611"/>
    </i>
    <i r="4">
      <x v="2690"/>
      <x v="611"/>
    </i>
    <i r="4">
      <x v="2969"/>
      <x v="611"/>
    </i>
    <i r="4">
      <x v="3209"/>
      <x v="611"/>
    </i>
    <i r="4">
      <x v="3443"/>
      <x v="611"/>
    </i>
    <i r="1">
      <x v="30"/>
      <x v="68"/>
      <x v="342"/>
      <x v="750"/>
      <x v="611"/>
    </i>
    <i r="1">
      <x v="32"/>
      <x v="67"/>
      <x v="342"/>
      <x v="1435"/>
      <x v="611"/>
    </i>
    <i r="1">
      <x v="38"/>
      <x v="54"/>
      <x v="343"/>
      <x v="3515"/>
      <x v="611"/>
    </i>
    <i r="1">
      <x v="40"/>
      <x v="19"/>
      <x v="342"/>
      <x v="3564"/>
      <x v="364"/>
    </i>
    <i r="2">
      <x v="22"/>
      <x v="396"/>
      <x v="3485"/>
      <x v="611"/>
    </i>
    <i r="3">
      <x v="421"/>
      <x v="3544"/>
      <x v="611"/>
    </i>
    <i r="3">
      <x v="425"/>
      <x v="3485"/>
      <x v="611"/>
    </i>
    <i r="2">
      <x v="67"/>
      <x v="342"/>
      <x v="406"/>
      <x v="611"/>
    </i>
    <i r="4">
      <x v="1073"/>
      <x v="611"/>
    </i>
    <i>
      <x v="197"/>
      <x v="12"/>
      <x v="14"/>
      <x v="341"/>
      <x v="833"/>
      <x v="611"/>
    </i>
    <i r="1">
      <x v="20"/>
      <x v="67"/>
      <x v="341"/>
      <x v="2434"/>
      <x v="611"/>
    </i>
    <i r="1">
      <x v="24"/>
      <x v="18"/>
      <x v="341"/>
      <x v="2751"/>
      <x v="611"/>
    </i>
    <i r="1">
      <x v="27"/>
      <x v="1"/>
      <x v="341"/>
      <x v="3443"/>
      <x v="611"/>
    </i>
    <i r="2">
      <x v="2"/>
      <x v="341"/>
      <x v="2690"/>
      <x v="611"/>
    </i>
    <i r="4">
      <x v="2969"/>
      <x v="611"/>
    </i>
    <i r="1">
      <x v="31"/>
      <x v="17"/>
      <x v="341"/>
      <x v="2829"/>
      <x v="611"/>
    </i>
    <i r="1">
      <x v="35"/>
      <x v="67"/>
      <x v="341"/>
      <x v="1100"/>
      <x v="611"/>
    </i>
    <i r="1">
      <x v="40"/>
      <x v="14"/>
      <x v="341"/>
      <x v="3142"/>
      <x v="611"/>
    </i>
    <i r="2">
      <x v="18"/>
      <x v="341"/>
      <x v="1815"/>
      <x v="611"/>
    </i>
    <i r="4">
      <x v="1990"/>
      <x v="611"/>
    </i>
    <i r="4">
      <x v="2370"/>
      <x v="611"/>
    </i>
    <i r="4">
      <x v="2547"/>
      <x v="611"/>
    </i>
    <i r="4">
      <x v="2675"/>
      <x v="611"/>
    </i>
    <i r="4">
      <x v="2971"/>
      <x v="611"/>
    </i>
    <i r="4">
      <x v="3211"/>
      <x v="611"/>
    </i>
    <i r="2">
      <x v="22"/>
      <x v="399"/>
      <x v="3142"/>
      <x v="611"/>
    </i>
    <i r="3">
      <x v="425"/>
      <x v="3485"/>
      <x v="611"/>
    </i>
    <i r="2">
      <x v="67"/>
      <x v="341"/>
      <x v="654"/>
      <x v="611"/>
    </i>
    <i r="4">
      <x v="2334"/>
      <x v="611"/>
    </i>
    <i>
      <x v="198"/>
      <x v="16"/>
      <x v="67"/>
      <x v="340"/>
      <x v="3377"/>
      <x v="611"/>
    </i>
    <i r="1">
      <x v="27"/>
      <x v="2"/>
      <x v="340"/>
      <x v="3209"/>
      <x v="611"/>
    </i>
    <i r="1">
      <x v="32"/>
      <x v="67"/>
      <x v="340"/>
      <x v="695"/>
      <x v="611"/>
    </i>
    <i r="1">
      <x v="40"/>
      <x v="22"/>
      <x v="389"/>
      <x v="3546"/>
      <x v="611"/>
    </i>
    <i r="2">
      <x v="67"/>
      <x v="340"/>
      <x v="2930"/>
      <x v="611"/>
    </i>
    <i>
      <x v="199"/>
      <x v="3"/>
      <x v="2"/>
      <x v="339"/>
      <x v="3443"/>
      <x v="611"/>
    </i>
    <i r="1">
      <x v="18"/>
      <x v="67"/>
      <x v="339"/>
      <x v="1850"/>
      <x v="611"/>
    </i>
    <i r="1">
      <x v="20"/>
      <x v="19"/>
      <x v="339"/>
      <x v="427"/>
      <x v="611"/>
    </i>
    <i r="1">
      <x v="27"/>
      <x v="2"/>
      <x v="339"/>
      <x v="2027"/>
      <x v="611"/>
    </i>
    <i r="4">
      <x v="3209"/>
      <x v="611"/>
    </i>
    <i r="4">
      <x v="3443"/>
      <x v="611"/>
    </i>
    <i r="1">
      <x v="40"/>
      <x v="16"/>
      <x v="339"/>
      <x v="2686"/>
      <x v="611"/>
    </i>
    <i r="2">
      <x v="18"/>
      <x v="339"/>
      <x v="1559"/>
      <x v="611"/>
    </i>
    <i r="4">
      <x v="1986"/>
      <x v="611"/>
    </i>
    <i r="4">
      <x v="2283"/>
      <x v="611"/>
    </i>
    <i r="4">
      <x v="2713"/>
      <x v="611"/>
    </i>
    <i r="4">
      <x v="3142"/>
      <x v="611"/>
    </i>
    <i r="4">
      <x v="3175"/>
      <x v="611"/>
    </i>
    <i r="2">
      <x v="19"/>
      <x v="339"/>
      <x v="2817"/>
      <x v="611"/>
    </i>
    <i r="2">
      <x v="22"/>
      <x v="384"/>
      <x v="3544"/>
      <x v="611"/>
    </i>
    <i>
      <x v="200"/>
      <x v="3"/>
      <x v="2"/>
      <x v="338"/>
      <x v="3443"/>
      <x v="611"/>
    </i>
    <i r="1">
      <x v="5"/>
      <x v="14"/>
      <x v="338"/>
      <x v="2748"/>
      <x v="611"/>
    </i>
    <i r="1">
      <x v="11"/>
      <x v="17"/>
      <x v="338"/>
      <x v="2365"/>
      <x v="611"/>
    </i>
    <i r="1">
      <x v="13"/>
      <x v="67"/>
      <x v="338"/>
      <x v="3393"/>
      <x v="611"/>
    </i>
    <i r="1">
      <x v="15"/>
      <x v="67"/>
      <x v="338"/>
      <x v="3443"/>
      <x v="611"/>
    </i>
    <i r="1">
      <x v="16"/>
      <x v="2"/>
      <x v="338"/>
      <x v="3393"/>
      <x v="611"/>
    </i>
    <i r="2">
      <x v="67"/>
      <x v="338"/>
      <x v="3086"/>
      <x v="611"/>
    </i>
    <i r="1">
      <x v="18"/>
      <x v="14"/>
      <x v="338"/>
      <x v="2587"/>
      <x v="611"/>
    </i>
    <i r="2">
      <x v="67"/>
      <x v="338"/>
      <x v="2969"/>
      <x v="611"/>
    </i>
    <i r="1">
      <x v="24"/>
      <x v="2"/>
      <x v="338"/>
      <x v="362"/>
      <x v="611"/>
    </i>
    <i r="1">
      <x v="27"/>
      <x v="2"/>
      <x v="338"/>
      <x v="1909"/>
      <x v="611"/>
    </i>
    <i r="4">
      <x v="2486"/>
      <x v="611"/>
    </i>
    <i r="4">
      <x v="2690"/>
      <x v="611"/>
    </i>
    <i r="4">
      <x v="2969"/>
      <x v="611"/>
    </i>
    <i r="4">
      <x v="3209"/>
      <x v="611"/>
    </i>
    <i r="4">
      <x v="3443"/>
      <x v="611"/>
    </i>
    <i r="2">
      <x v="67"/>
      <x v="338"/>
      <x v="1284"/>
      <x v="611"/>
    </i>
    <i r="1">
      <x v="31"/>
      <x v="17"/>
      <x v="338"/>
      <x v="1177"/>
      <x v="611"/>
    </i>
    <i r="1">
      <x v="32"/>
      <x v="67"/>
      <x v="338"/>
      <x v="2313"/>
      <x v="611"/>
    </i>
    <i r="1">
      <x v="33"/>
      <x v="67"/>
      <x v="338"/>
      <x v="3039"/>
      <x v="611"/>
    </i>
    <i r="1">
      <x v="35"/>
      <x v="67"/>
      <x v="338"/>
      <x v="2513"/>
      <x v="611"/>
    </i>
    <i r="1">
      <x v="37"/>
      <x v="67"/>
      <x v="338"/>
      <x v="3260"/>
      <x v="611"/>
    </i>
    <i r="1">
      <x v="40"/>
      <x v="14"/>
      <x v="338"/>
      <x v="3031"/>
      <x v="611"/>
    </i>
    <i r="4">
      <x v="3178"/>
      <x v="611"/>
    </i>
    <i r="2">
      <x v="22"/>
      <x v="385"/>
      <x v="3466"/>
      <x v="611"/>
    </i>
    <i r="3">
      <x v="391"/>
      <x v="3544"/>
      <x v="611"/>
    </i>
    <i r="3">
      <x v="441"/>
      <x v="3546"/>
      <x v="611"/>
    </i>
    <i>
      <x v="201"/>
      <x v="2"/>
      <x v="14"/>
      <x v="336"/>
      <x v="3097"/>
      <x v="611"/>
    </i>
    <i r="1">
      <x v="3"/>
      <x v="27"/>
      <x v="337"/>
      <x v="1458"/>
      <x v="611"/>
    </i>
    <i r="4">
      <x v="1669"/>
      <x v="611"/>
    </i>
    <i r="4">
      <x v="1842"/>
      <x v="611"/>
    </i>
    <i r="4">
      <x v="2236"/>
      <x v="611"/>
    </i>
    <i r="4">
      <x v="2575"/>
      <x v="611"/>
    </i>
    <i r="4">
      <x v="2786"/>
      <x v="611"/>
    </i>
    <i r="4">
      <x v="2851"/>
      <x v="611"/>
    </i>
    <i r="4">
      <x v="2922"/>
      <x v="611"/>
    </i>
    <i r="4">
      <x v="2952"/>
      <x v="611"/>
    </i>
    <i r="4">
      <x v="2999"/>
      <x v="611"/>
    </i>
    <i r="4">
      <x v="3133"/>
      <x v="611"/>
    </i>
    <i r="1">
      <x v="12"/>
      <x v="27"/>
      <x v="337"/>
      <x v="813"/>
      <x v="611"/>
    </i>
    <i r="1">
      <x v="15"/>
      <x v="27"/>
      <x v="337"/>
      <x v="732"/>
      <x v="611"/>
    </i>
    <i r="1">
      <x v="16"/>
      <x v="27"/>
      <x v="337"/>
      <x v="445"/>
      <x v="611"/>
    </i>
    <i r="2">
      <x v="67"/>
      <x v="336"/>
      <x v="1196"/>
      <x v="611"/>
    </i>
    <i r="1">
      <x v="18"/>
      <x v="27"/>
      <x v="337"/>
      <x v="139"/>
      <x v="611"/>
    </i>
    <i r="1">
      <x v="22"/>
      <x v="27"/>
      <x v="337"/>
      <x v="2224"/>
      <x v="611"/>
    </i>
    <i r="1">
      <x v="24"/>
      <x v="27"/>
      <x v="337"/>
      <x v="1493"/>
      <x v="611"/>
    </i>
    <i r="1">
      <x v="27"/>
      <x v="27"/>
      <x v="337"/>
      <x v="175"/>
      <x v="611"/>
    </i>
    <i r="4">
      <x v="181"/>
      <x v="611"/>
    </i>
    <i r="4">
      <x v="210"/>
      <x v="611"/>
    </i>
    <i r="4">
      <x v="230"/>
      <x v="611"/>
    </i>
    <i r="4">
      <x v="258"/>
      <x v="611"/>
    </i>
    <i r="4">
      <x v="265"/>
      <x v="611"/>
    </i>
    <i r="4">
      <x v="476"/>
      <x v="611"/>
    </i>
    <i r="4">
      <x v="558"/>
      <x v="611"/>
    </i>
    <i r="4">
      <x v="564"/>
      <x v="611"/>
    </i>
    <i r="4">
      <x v="603"/>
      <x v="611"/>
    </i>
    <i r="4">
      <x v="742"/>
      <x v="611"/>
    </i>
    <i r="4">
      <x v="769"/>
      <x v="611"/>
    </i>
    <i r="4">
      <x v="827"/>
      <x v="611"/>
    </i>
    <i r="4">
      <x v="951"/>
      <x v="611"/>
    </i>
    <i r="4">
      <x v="971"/>
      <x v="611"/>
    </i>
    <i r="4">
      <x v="985"/>
      <x v="611"/>
    </i>
    <i r="4">
      <x v="1011"/>
      <x v="611"/>
    </i>
    <i r="4">
      <x v="1398"/>
      <x v="611"/>
    </i>
    <i r="4">
      <x v="1738"/>
      <x v="611"/>
    </i>
    <i r="4">
      <x v="1746"/>
      <x v="611"/>
    </i>
    <i r="4">
      <x v="2511"/>
      <x v="611"/>
    </i>
    <i r="4">
      <x v="3027"/>
      <x v="611"/>
    </i>
    <i r="4">
      <x v="3187"/>
      <x v="611"/>
    </i>
    <i r="1">
      <x v="37"/>
      <x v="27"/>
      <x v="337"/>
      <x v="1223"/>
      <x v="611"/>
    </i>
    <i r="1">
      <x v="38"/>
      <x v="27"/>
      <x v="337"/>
      <x v="14"/>
      <x v="611"/>
    </i>
    <i r="1">
      <x v="40"/>
      <x v="27"/>
      <x v="337"/>
      <x v="1488"/>
      <x v="611"/>
    </i>
    <i r="4">
      <x v="1499"/>
      <x v="611"/>
    </i>
    <i r="4">
      <x v="1848"/>
      <x v="611"/>
    </i>
    <i r="4">
      <x v="1982"/>
      <x v="611"/>
    </i>
    <i r="4">
      <x v="2070"/>
      <x v="611"/>
    </i>
    <i r="4">
      <x v="2389"/>
      <x v="611"/>
    </i>
    <i r="4">
      <x v="2397"/>
      <x v="611"/>
    </i>
    <i r="4">
      <x v="2406"/>
      <x v="611"/>
    </i>
    <i r="4">
      <x v="2418"/>
      <x v="611"/>
    </i>
    <i>
      <x v="202"/>
      <x v="3"/>
      <x v="2"/>
      <x v="335"/>
      <x v="3443"/>
      <x v="611"/>
    </i>
    <i r="1">
      <x v="20"/>
      <x v="67"/>
      <x v="335"/>
      <x v="3314"/>
      <x v="611"/>
    </i>
    <i r="1">
      <x v="24"/>
      <x v="68"/>
      <x v="335"/>
      <x v="160"/>
      <x v="611"/>
    </i>
    <i r="1">
      <x v="27"/>
      <x v="2"/>
      <x v="335"/>
      <x v="2690"/>
      <x v="611"/>
    </i>
    <i r="4">
      <x v="3443"/>
      <x v="611"/>
    </i>
    <i r="1">
      <x v="40"/>
      <x v="22"/>
      <x v="389"/>
      <x v="3518"/>
      <x v="611"/>
    </i>
    <i r="3">
      <x v="399"/>
      <x v="3142"/>
      <x v="611"/>
    </i>
    <i>
      <x v="203"/>
      <x v="15"/>
      <x v="67"/>
      <x v="334"/>
      <x v="2969"/>
      <x v="611"/>
    </i>
    <i r="1">
      <x v="35"/>
      <x v="67"/>
      <x v="334"/>
      <x v="1665"/>
      <x v="611"/>
    </i>
    <i r="1">
      <x v="40"/>
      <x v="22"/>
      <x v="379"/>
      <x v="3537"/>
      <x v="611"/>
    </i>
    <i r="3">
      <x v="403"/>
      <x v="3039"/>
      <x v="611"/>
    </i>
    <i>
      <x v="204"/>
      <x v="3"/>
      <x v="2"/>
      <x v="333"/>
      <x v="3443"/>
      <x v="611"/>
    </i>
    <i r="1">
      <x v="18"/>
      <x v="62"/>
      <x v="333"/>
      <x v="1577"/>
      <x v="611"/>
    </i>
    <i r="1">
      <x v="20"/>
      <x v="67"/>
      <x v="333"/>
      <x v="1367"/>
      <x v="611"/>
    </i>
    <i r="1">
      <x v="25"/>
      <x v="2"/>
      <x v="333"/>
      <x v="758"/>
      <x v="611"/>
    </i>
    <i r="1">
      <x v="27"/>
      <x v="2"/>
      <x v="333"/>
      <x v="2305"/>
      <x v="611"/>
    </i>
    <i r="4">
      <x v="2486"/>
      <x v="611"/>
    </i>
    <i r="4">
      <x v="2690"/>
      <x v="611"/>
    </i>
    <i r="4">
      <x v="2969"/>
      <x v="611"/>
    </i>
    <i r="4">
      <x v="3443"/>
      <x v="611"/>
    </i>
    <i r="1">
      <x v="33"/>
      <x v="17"/>
      <x v="333"/>
      <x v="1256"/>
      <x v="611"/>
    </i>
    <i r="2">
      <x v="19"/>
      <x v="333"/>
      <x v="3208"/>
      <x v="611"/>
    </i>
    <i r="1">
      <x v="35"/>
      <x v="17"/>
      <x v="333"/>
      <x v="1182"/>
      <x v="611"/>
    </i>
    <i r="1">
      <x v="37"/>
      <x v="67"/>
      <x v="333"/>
      <x v="3098"/>
      <x v="611"/>
    </i>
    <i r="1">
      <x v="40"/>
      <x v="2"/>
      <x v="333"/>
      <x v="3209"/>
      <x v="611"/>
    </i>
    <i r="2">
      <x v="14"/>
      <x v="333"/>
      <x v="3142"/>
      <x v="611"/>
    </i>
    <i r="2">
      <x v="17"/>
      <x v="333"/>
      <x v="1766"/>
      <x v="611"/>
    </i>
    <i r="2">
      <x v="18"/>
      <x v="333"/>
      <x v="872"/>
      <x v="611"/>
    </i>
    <i r="4">
      <x v="1535"/>
      <x v="611"/>
    </i>
    <i r="4">
      <x v="1787"/>
      <x v="611"/>
    </i>
    <i r="4">
      <x v="1994"/>
      <x v="611"/>
    </i>
    <i r="4">
      <x v="2401"/>
      <x v="611"/>
    </i>
    <i r="4">
      <x v="2988"/>
      <x v="611"/>
    </i>
    <i r="4">
      <x v="2992"/>
      <x v="611"/>
    </i>
    <i r="2">
      <x v="22"/>
      <x v="382"/>
      <x v="3418"/>
      <x v="611"/>
    </i>
    <i r="3">
      <x v="385"/>
      <x v="3546"/>
      <x v="611"/>
    </i>
    <i r="3">
      <x v="403"/>
      <x v="3039"/>
      <x v="611"/>
    </i>
    <i r="3">
      <x v="418"/>
      <x v="3422"/>
      <x v="611"/>
    </i>
    <i r="3">
      <x v="433"/>
      <x v="3544"/>
      <x v="611"/>
    </i>
    <i r="3">
      <x v="446"/>
      <x v="3460"/>
      <x v="611"/>
    </i>
    <i r="2">
      <x v="67"/>
      <x v="333"/>
      <x v="3341"/>
      <x v="611"/>
    </i>
    <i>
      <x v="205"/>
      <x v="12"/>
      <x v="67"/>
      <x v="332"/>
      <x v="3509"/>
      <x v="611"/>
    </i>
    <i r="1">
      <x v="13"/>
      <x v="67"/>
      <x v="332"/>
      <x v="3393"/>
      <x v="611"/>
    </i>
    <i r="1">
      <x v="27"/>
      <x v="2"/>
      <x v="332"/>
      <x v="3443"/>
      <x v="611"/>
    </i>
    <i r="1">
      <x v="40"/>
      <x v="22"/>
      <x v="387"/>
      <x v="3485"/>
      <x v="611"/>
    </i>
    <i r="3">
      <x v="408"/>
      <x v="3460"/>
      <x v="611"/>
    </i>
    <i r="3">
      <x v="424"/>
      <x v="3418"/>
      <x v="611"/>
    </i>
    <i r="3">
      <x v="432"/>
      <x v="3455"/>
      <x v="611"/>
    </i>
    <i r="3">
      <x v="450"/>
      <x v="3351"/>
      <x v="611"/>
    </i>
    <i>
      <x v="206"/>
      <x/>
      <x v="19"/>
      <x v="331"/>
      <x v="1461"/>
      <x v="611"/>
    </i>
    <i r="1">
      <x v="1"/>
      <x v="19"/>
      <x v="331"/>
      <x v="324"/>
      <x v="611"/>
    </i>
    <i r="1">
      <x v="2"/>
      <x v="17"/>
      <x v="331"/>
      <x v="2046"/>
      <x v="611"/>
    </i>
    <i r="2">
      <x v="19"/>
      <x v="331"/>
      <x v="508"/>
      <x v="611"/>
    </i>
    <i r="1">
      <x v="3"/>
      <x v="2"/>
      <x v="331"/>
      <x v="3443"/>
      <x v="611"/>
    </i>
    <i r="1">
      <x v="12"/>
      <x v="67"/>
      <x v="331"/>
      <x v="3509"/>
      <x v="611"/>
    </i>
    <i r="1">
      <x v="13"/>
      <x v="67"/>
      <x v="331"/>
      <x v="1896"/>
      <x v="611"/>
    </i>
    <i r="1">
      <x v="16"/>
      <x v="67"/>
      <x v="331"/>
      <x v="3083"/>
      <x v="611"/>
    </i>
    <i r="1">
      <x v="18"/>
      <x v="67"/>
      <x v="331"/>
      <x v="1651"/>
      <x v="611"/>
    </i>
    <i r="1">
      <x v="27"/>
      <x v="2"/>
      <x v="331"/>
      <x v="2690"/>
      <x v="611"/>
    </i>
    <i r="4">
      <x v="3209"/>
      <x v="611"/>
    </i>
    <i r="1">
      <x v="28"/>
      <x v="19"/>
      <x v="331"/>
      <x v="2071"/>
      <x v="611"/>
    </i>
    <i r="1">
      <x v="31"/>
      <x v="19"/>
      <x v="331"/>
      <x v="3004"/>
      <x v="611"/>
    </i>
    <i r="1">
      <x v="33"/>
      <x v="17"/>
      <x v="331"/>
      <x v="3203"/>
      <x v="611"/>
    </i>
    <i r="2">
      <x v="19"/>
      <x v="331"/>
      <x v="2322"/>
      <x v="611"/>
    </i>
    <i r="1">
      <x v="37"/>
      <x v="19"/>
      <x v="331"/>
      <x v="1036"/>
      <x v="611"/>
    </i>
    <i r="1">
      <x v="38"/>
      <x v="19"/>
      <x v="331"/>
      <x v="415"/>
      <x v="611"/>
    </i>
    <i r="1">
      <x v="40"/>
      <x v="2"/>
      <x v="331"/>
      <x v="2969"/>
      <x v="611"/>
    </i>
    <i r="2">
      <x v="17"/>
      <x v="331"/>
      <x v="2147"/>
      <x v="611"/>
    </i>
    <i r="4">
      <x v="2923"/>
      <x v="611"/>
    </i>
    <i r="2">
      <x v="18"/>
      <x v="331"/>
      <x v="1266"/>
      <x v="611"/>
    </i>
    <i r="4">
      <x v="2340"/>
      <x v="611"/>
    </i>
    <i r="4">
      <x v="2521"/>
      <x v="611"/>
    </i>
    <i r="4">
      <x v="2979"/>
      <x v="611"/>
    </i>
    <i r="2">
      <x v="22"/>
      <x v="385"/>
      <x v="3460"/>
      <x v="611"/>
    </i>
    <i r="3">
      <x v="387"/>
      <x v="3432"/>
      <x v="611"/>
    </i>
    <i r="3">
      <x v="388"/>
      <x v="3460"/>
      <x v="611"/>
    </i>
    <i r="3">
      <x v="430"/>
      <x v="3460"/>
      <x v="611"/>
    </i>
    <i>
      <x v="207"/>
      <x v="6"/>
      <x v="14"/>
      <x v="330"/>
      <x v="170"/>
      <x v="611"/>
    </i>
    <i r="1">
      <x v="34"/>
      <x v="67"/>
      <x v="330"/>
      <x v="2665"/>
      <x v="611"/>
    </i>
    <i r="1">
      <x v="40"/>
      <x v="22"/>
      <x v="379"/>
      <x v="3546"/>
      <x v="611"/>
    </i>
    <i r="3">
      <x v="431"/>
      <x v="3379"/>
      <x v="611"/>
    </i>
    <i>
      <x v="208"/>
      <x v="2"/>
      <x v="14"/>
      <x v="329"/>
      <x v="2113"/>
      <x v="611"/>
    </i>
    <i r="1">
      <x v="3"/>
      <x v="2"/>
      <x v="329"/>
      <x v="3443"/>
      <x v="611"/>
    </i>
    <i r="1">
      <x v="12"/>
      <x v="67"/>
      <x v="329"/>
      <x v="2811"/>
      <x v="611"/>
    </i>
    <i r="1">
      <x v="16"/>
      <x v="67"/>
      <x v="329"/>
      <x v="3493"/>
      <x v="611"/>
    </i>
    <i r="1">
      <x v="20"/>
      <x v="68"/>
      <x v="329"/>
      <x v="2305"/>
      <x v="611"/>
    </i>
    <i r="1">
      <x v="27"/>
      <x v="2"/>
      <x v="329"/>
      <x v="2027"/>
      <x v="611"/>
    </i>
    <i r="4">
      <x v="2305"/>
      <x v="611"/>
    </i>
    <i r="4">
      <x v="2486"/>
      <x v="611"/>
    </i>
    <i r="4">
      <x v="2690"/>
      <x v="611"/>
    </i>
    <i r="4">
      <x v="3209"/>
      <x v="611"/>
    </i>
    <i r="4">
      <x v="3443"/>
      <x v="611"/>
    </i>
    <i r="1">
      <x v="34"/>
      <x v="67"/>
      <x v="329"/>
      <x v="2146"/>
      <x v="611"/>
    </i>
    <i r="1">
      <x v="35"/>
      <x v="67"/>
      <x v="329"/>
      <x v="2689"/>
      <x v="611"/>
    </i>
    <i r="2">
      <x v="68"/>
      <x v="329"/>
      <x v="844"/>
      <x v="611"/>
    </i>
    <i r="1">
      <x v="40"/>
      <x v="17"/>
      <x v="329"/>
      <x v="1814"/>
      <x v="611"/>
    </i>
    <i r="2">
      <x v="22"/>
      <x v="379"/>
      <x v="3418"/>
      <x v="611"/>
    </i>
    <i r="3">
      <x v="380"/>
      <x v="3142"/>
      <x v="611"/>
    </i>
    <i r="3">
      <x v="418"/>
      <x v="2896"/>
      <x v="611"/>
    </i>
    <i r="3">
      <x v="422"/>
      <x v="3455"/>
      <x v="611"/>
    </i>
    <i r="3">
      <x v="434"/>
      <x v="3409"/>
      <x v="611"/>
    </i>
    <i r="3">
      <x v="438"/>
      <x v="3339"/>
      <x v="611"/>
    </i>
    <i r="2">
      <x v="67"/>
      <x v="329"/>
      <x v="1301"/>
      <x v="611"/>
    </i>
    <i r="4">
      <x v="2774"/>
      <x v="611"/>
    </i>
    <i r="4">
      <x v="3341"/>
      <x v="611"/>
    </i>
    <i>
      <x v="209"/>
      <x v="3"/>
      <x v="2"/>
      <x v="328"/>
      <x v="3443"/>
      <x v="611"/>
    </i>
    <i r="1">
      <x v="13"/>
      <x v="67"/>
      <x v="328"/>
      <x v="2027"/>
      <x v="611"/>
    </i>
    <i r="2">
      <x v="68"/>
      <x v="328"/>
      <x v="76"/>
      <x v="611"/>
    </i>
    <i r="1">
      <x v="16"/>
      <x v="18"/>
      <x v="328"/>
      <x v="2317"/>
      <x v="611"/>
    </i>
    <i r="1">
      <x v="24"/>
      <x v="19"/>
      <x v="328"/>
      <x v="2491"/>
      <x v="611"/>
    </i>
    <i r="1">
      <x v="27"/>
      <x v="2"/>
      <x v="328"/>
      <x v="2690"/>
      <x v="611"/>
    </i>
    <i r="4">
      <x v="3209"/>
      <x v="611"/>
    </i>
    <i r="1">
      <x v="32"/>
      <x v="67"/>
      <x v="328"/>
      <x v="1191"/>
      <x v="611"/>
    </i>
    <i r="1">
      <x v="35"/>
      <x v="17"/>
      <x v="328"/>
      <x v="3081"/>
      <x v="611"/>
    </i>
    <i r="1">
      <x v="40"/>
      <x v="17"/>
      <x v="328"/>
      <x v="3259"/>
      <x v="611"/>
    </i>
    <i r="2">
      <x v="18"/>
      <x v="328"/>
      <x v="1047"/>
      <x v="611"/>
    </i>
    <i r="4">
      <x v="1049"/>
      <x v="611"/>
    </i>
    <i r="4">
      <x v="1572"/>
      <x v="611"/>
    </i>
    <i r="4">
      <x v="2269"/>
      <x v="611"/>
    </i>
    <i r="4">
      <x v="2949"/>
      <x v="611"/>
    </i>
    <i r="4">
      <x v="3383"/>
      <x v="611"/>
    </i>
    <i r="2">
      <x v="22"/>
      <x v="378"/>
      <x v="3387"/>
      <x v="611"/>
    </i>
    <i r="3">
      <x v="381"/>
      <x v="3351"/>
      <x v="611"/>
    </i>
    <i r="3">
      <x v="385"/>
      <x v="3460"/>
      <x v="611"/>
    </i>
    <i r="3">
      <x v="407"/>
      <x v="3418"/>
      <x v="611"/>
    </i>
    <i r="3">
      <x v="416"/>
      <x v="2486"/>
      <x v="611"/>
    </i>
    <i r="3">
      <x v="429"/>
      <x v="3087"/>
      <x v="611"/>
    </i>
    <i r="3">
      <x v="430"/>
      <x v="3544"/>
      <x v="611"/>
    </i>
    <i r="3">
      <x v="441"/>
      <x v="2930"/>
      <x v="611"/>
    </i>
    <i r="3">
      <x v="444"/>
      <x v="2903"/>
      <x v="611"/>
    </i>
    <i r="3">
      <x v="449"/>
      <x v="3387"/>
      <x v="611"/>
    </i>
    <i>
      <x v="210"/>
      <x v="9"/>
      <x v="14"/>
      <x v="327"/>
      <x v="323"/>
      <x v="611"/>
    </i>
    <i r="1">
      <x v="13"/>
      <x v="67"/>
      <x v="327"/>
      <x v="3443"/>
      <x v="611"/>
    </i>
    <i r="2">
      <x v="68"/>
      <x v="327"/>
      <x v="662"/>
      <x v="611"/>
    </i>
    <i r="1">
      <x v="15"/>
      <x v="67"/>
      <x v="327"/>
      <x v="3512"/>
      <x v="611"/>
    </i>
    <i r="1">
      <x v="20"/>
      <x v="14"/>
      <x v="327"/>
      <x v="2930"/>
      <x v="611"/>
    </i>
    <i r="1">
      <x v="24"/>
      <x v="67"/>
      <x v="327"/>
      <x v="3072"/>
      <x v="611"/>
    </i>
    <i r="1">
      <x v="25"/>
      <x v="2"/>
      <x v="327"/>
      <x v="1958"/>
      <x v="611"/>
    </i>
    <i r="1">
      <x v="27"/>
      <x v="2"/>
      <x v="327"/>
      <x v="2305"/>
      <x v="611"/>
    </i>
    <i r="4">
      <x v="2486"/>
      <x v="611"/>
    </i>
    <i r="4">
      <x v="3443"/>
      <x v="611"/>
    </i>
    <i r="1">
      <x v="40"/>
      <x v="22"/>
      <x v="388"/>
      <x v="3460"/>
      <x v="611"/>
    </i>
    <i r="3">
      <x v="393"/>
      <x v="3460"/>
      <x v="611"/>
    </i>
    <i r="3">
      <x v="396"/>
      <x v="3458"/>
      <x v="611"/>
    </i>
    <i r="3">
      <x v="402"/>
      <x v="3418"/>
      <x v="611"/>
    </i>
    <i r="3">
      <x v="433"/>
      <x v="3418"/>
      <x v="611"/>
    </i>
    <i r="3">
      <x v="443"/>
      <x v="3418"/>
      <x v="611"/>
    </i>
    <i r="3">
      <x v="449"/>
      <x v="3387"/>
      <x v="611"/>
    </i>
    <i r="3">
      <x v="450"/>
      <x v="3509"/>
      <x v="611"/>
    </i>
    <i>
      <x v="211"/>
      <x v="13"/>
      <x v="19"/>
      <x v="326"/>
      <x v="3564"/>
      <x v="607"/>
    </i>
    <i r="1">
      <x v="27"/>
      <x v="2"/>
      <x v="326"/>
      <x v="3209"/>
      <x v="611"/>
    </i>
    <i r="4">
      <x v="3443"/>
      <x v="611"/>
    </i>
    <i r="1">
      <x v="40"/>
      <x v="22"/>
      <x v="397"/>
      <x v="3134"/>
      <x v="611"/>
    </i>
    <i r="3">
      <x v="402"/>
      <x v="3467"/>
      <x v="611"/>
    </i>
    <i r="3">
      <x v="407"/>
      <x v="3418"/>
      <x v="611"/>
    </i>
    <i r="3">
      <x v="421"/>
      <x v="3544"/>
      <x v="611"/>
    </i>
    <i r="3">
      <x v="427"/>
      <x v="3537"/>
      <x v="611"/>
    </i>
    <i r="3">
      <x v="432"/>
      <x v="3455"/>
      <x v="611"/>
    </i>
    <i r="3">
      <x v="434"/>
      <x v="1498"/>
      <x v="611"/>
    </i>
    <i>
      <x v="212"/>
      <x v="1"/>
      <x v="17"/>
      <x v="325"/>
      <x v="1754"/>
      <x v="611"/>
    </i>
    <i r="2">
      <x v="19"/>
      <x v="325"/>
      <x v="1185"/>
      <x v="611"/>
    </i>
    <i r="1">
      <x v="12"/>
      <x v="67"/>
      <x v="325"/>
      <x v="3393"/>
      <x v="611"/>
    </i>
    <i r="1">
      <x v="13"/>
      <x v="14"/>
      <x v="325"/>
      <x v="3234"/>
      <x v="611"/>
    </i>
    <i r="2">
      <x v="67"/>
      <x v="325"/>
      <x v="3080"/>
      <x v="611"/>
    </i>
    <i r="1">
      <x v="16"/>
      <x v="17"/>
      <x v="325"/>
      <x v="2839"/>
      <x v="611"/>
    </i>
    <i r="1">
      <x v="24"/>
      <x v="18"/>
      <x v="325"/>
      <x v="2138"/>
      <x v="611"/>
    </i>
    <i r="2">
      <x v="68"/>
      <x v="325"/>
      <x v="164"/>
      <x v="611"/>
    </i>
    <i r="1">
      <x v="27"/>
      <x v="2"/>
      <x v="325"/>
      <x v="3209"/>
      <x v="611"/>
    </i>
    <i r="1">
      <x v="32"/>
      <x v="67"/>
      <x v="325"/>
      <x v="916"/>
      <x v="611"/>
    </i>
    <i r="1">
      <x v="33"/>
      <x v="17"/>
      <x v="325"/>
      <x v="1118"/>
      <x v="611"/>
    </i>
    <i r="1">
      <x v="35"/>
      <x v="67"/>
      <x v="325"/>
      <x v="1737"/>
      <x v="611"/>
    </i>
    <i r="1">
      <x v="40"/>
      <x v="17"/>
      <x v="325"/>
      <x v="2437"/>
      <x v="611"/>
    </i>
    <i r="2">
      <x v="18"/>
      <x v="325"/>
      <x v="2373"/>
      <x v="611"/>
    </i>
    <i r="4">
      <x v="2507"/>
      <x v="611"/>
    </i>
    <i r="4">
      <x v="2995"/>
      <x v="611"/>
    </i>
    <i r="4">
      <x v="3152"/>
      <x v="611"/>
    </i>
    <i r="2">
      <x v="22"/>
      <x v="376"/>
      <x v="3355"/>
      <x v="611"/>
    </i>
    <i r="3">
      <x v="388"/>
      <x v="3539"/>
      <x v="611"/>
    </i>
    <i r="3">
      <x v="392"/>
      <x v="3528"/>
      <x v="611"/>
    </i>
    <i r="3">
      <x v="402"/>
      <x v="3418"/>
      <x v="611"/>
    </i>
    <i r="3">
      <x v="405"/>
      <x v="3537"/>
      <x v="611"/>
    </i>
    <i r="3">
      <x v="414"/>
      <x v="3002"/>
      <x v="611"/>
    </i>
    <i r="3">
      <x v="428"/>
      <x v="3323"/>
      <x v="611"/>
    </i>
    <i r="3">
      <x v="429"/>
      <x v="3387"/>
      <x v="611"/>
    </i>
    <i>
      <x v="213"/>
      <x v="2"/>
      <x v="41"/>
      <x v="324"/>
      <x v="711"/>
      <x v="611"/>
    </i>
    <i r="1">
      <x v="3"/>
      <x v="2"/>
      <x v="323"/>
      <x v="3443"/>
      <x v="611"/>
    </i>
    <i r="2">
      <x v="41"/>
      <x v="324"/>
      <x v="1174"/>
      <x v="611"/>
    </i>
    <i r="4">
      <x v="2060"/>
      <x v="611"/>
    </i>
    <i r="4">
      <x v="2077"/>
      <x v="611"/>
    </i>
    <i r="4">
      <x v="2145"/>
      <x v="611"/>
    </i>
    <i r="4">
      <x v="2161"/>
      <x v="611"/>
    </i>
    <i r="4">
      <x v="2798"/>
      <x v="611"/>
    </i>
    <i r="4">
      <x v="2830"/>
      <x v="611"/>
    </i>
    <i r="4">
      <x v="3047"/>
      <x v="611"/>
    </i>
    <i r="4">
      <x v="3159"/>
      <x v="611"/>
    </i>
    <i r="4">
      <x v="3357"/>
      <x v="611"/>
    </i>
    <i r="4">
      <x v="3370"/>
      <x v="611"/>
    </i>
    <i r="4">
      <x v="3375"/>
      <x v="611"/>
    </i>
    <i r="1">
      <x v="5"/>
      <x v="14"/>
      <x v="323"/>
      <x v="2751"/>
      <x v="611"/>
    </i>
    <i r="1">
      <x v="13"/>
      <x v="67"/>
      <x v="323"/>
      <x v="1881"/>
      <x v="611"/>
    </i>
    <i r="1">
      <x v="16"/>
      <x v="41"/>
      <x v="324"/>
      <x v="1188"/>
      <x v="611"/>
    </i>
    <i r="2">
      <x v="67"/>
      <x v="323"/>
      <x v="777"/>
      <x v="611"/>
    </i>
    <i r="1">
      <x v="18"/>
      <x v="41"/>
      <x v="324"/>
      <x v="1040"/>
      <x v="611"/>
    </i>
    <i r="1">
      <x v="20"/>
      <x v="2"/>
      <x v="323"/>
      <x v="2969"/>
      <x v="611"/>
    </i>
    <i r="2">
      <x v="67"/>
      <x v="323"/>
      <x v="3399"/>
      <x v="611"/>
    </i>
    <i r="1">
      <x v="22"/>
      <x v="41"/>
      <x v="324"/>
      <x v="1671"/>
      <x v="611"/>
    </i>
    <i r="1">
      <x v="27"/>
      <x v="2"/>
      <x v="323"/>
      <x v="2305"/>
      <x v="611"/>
    </i>
    <i r="4">
      <x v="2690"/>
      <x v="611"/>
    </i>
    <i r="4">
      <x v="2969"/>
      <x v="611"/>
    </i>
    <i r="4">
      <x v="3209"/>
      <x v="611"/>
    </i>
    <i r="4">
      <x v="3443"/>
      <x v="611"/>
    </i>
    <i r="2">
      <x v="41"/>
      <x v="324"/>
      <x v="254"/>
      <x v="611"/>
    </i>
    <i r="4">
      <x v="264"/>
      <x v="611"/>
    </i>
    <i r="4">
      <x v="306"/>
      <x v="611"/>
    </i>
    <i r="4">
      <x v="310"/>
      <x v="611"/>
    </i>
    <i r="4">
      <x v="405"/>
      <x v="611"/>
    </i>
    <i r="4">
      <x v="465"/>
      <x v="611"/>
    </i>
    <i r="4">
      <x v="589"/>
      <x v="611"/>
    </i>
    <i r="4">
      <x v="629"/>
      <x v="611"/>
    </i>
    <i r="4">
      <x v="728"/>
      <x v="611"/>
    </i>
    <i r="4">
      <x v="741"/>
      <x v="611"/>
    </i>
    <i r="4">
      <x v="783"/>
      <x v="611"/>
    </i>
    <i r="4">
      <x v="893"/>
      <x v="611"/>
    </i>
    <i r="4">
      <x v="922"/>
      <x v="611"/>
    </i>
    <i r="4">
      <x v="960"/>
      <x v="611"/>
    </i>
    <i r="4">
      <x v="1160"/>
      <x v="611"/>
    </i>
    <i r="4">
      <x v="1276"/>
      <x v="611"/>
    </i>
    <i r="4">
      <x v="1360"/>
      <x v="611"/>
    </i>
    <i r="4">
      <x v="1369"/>
      <x v="611"/>
    </i>
    <i r="4">
      <x v="1564"/>
      <x v="611"/>
    </i>
    <i r="4">
      <x v="1589"/>
      <x v="611"/>
    </i>
    <i r="4">
      <x v="2324"/>
      <x v="611"/>
    </i>
    <i r="4">
      <x v="2351"/>
      <x v="611"/>
    </i>
    <i r="4">
      <x v="2368"/>
      <x v="611"/>
    </i>
    <i r="4">
      <x v="3327"/>
      <x v="611"/>
    </i>
    <i r="4">
      <x v="3384"/>
      <x v="611"/>
    </i>
    <i r="1">
      <x v="34"/>
      <x v="67"/>
      <x v="323"/>
      <x v="2617"/>
      <x v="611"/>
    </i>
    <i r="1">
      <x v="37"/>
      <x v="41"/>
      <x v="324"/>
      <x v="1578"/>
      <x v="611"/>
    </i>
    <i r="1">
      <x v="38"/>
      <x v="41"/>
      <x v="324"/>
      <x v="174"/>
      <x v="611"/>
    </i>
    <i r="1">
      <x v="40"/>
      <x v="2"/>
      <x v="323"/>
      <x v="3443"/>
      <x v="611"/>
    </i>
    <i r="2">
      <x v="22"/>
      <x v="388"/>
      <x v="3524"/>
      <x v="611"/>
    </i>
    <i r="3">
      <x v="399"/>
      <x v="3534"/>
      <x v="611"/>
    </i>
    <i r="3">
      <x v="441"/>
      <x v="2930"/>
      <x v="611"/>
    </i>
    <i r="2">
      <x v="41"/>
      <x v="324"/>
      <x v="2375"/>
      <x v="611"/>
    </i>
    <i r="4">
      <x v="2397"/>
      <x v="611"/>
    </i>
    <i r="4">
      <x v="3068"/>
      <x v="611"/>
    </i>
    <i>
      <x v="214"/>
      <x v="2"/>
      <x v="2"/>
      <x v="322"/>
      <x v="1869"/>
      <x v="611"/>
    </i>
    <i r="1">
      <x v="12"/>
      <x v="67"/>
      <x v="322"/>
      <x v="1085"/>
      <x v="611"/>
    </i>
    <i r="1">
      <x v="14"/>
      <x v="18"/>
      <x v="322"/>
      <x v="1941"/>
      <x v="611"/>
    </i>
    <i r="1">
      <x v="20"/>
      <x v="67"/>
      <x v="322"/>
      <x v="3387"/>
      <x v="611"/>
    </i>
    <i r="1">
      <x v="24"/>
      <x v="18"/>
      <x v="322"/>
      <x v="2883"/>
      <x v="611"/>
    </i>
    <i r="2">
      <x v="19"/>
      <x v="322"/>
      <x v="2135"/>
      <x v="611"/>
    </i>
    <i r="2">
      <x v="63"/>
      <x v="371"/>
      <x v="3564"/>
      <x v="14"/>
    </i>
    <i r="2">
      <x v="67"/>
      <x v="322"/>
      <x v="637"/>
      <x v="611"/>
    </i>
    <i r="1">
      <x v="27"/>
      <x v="2"/>
      <x v="322"/>
      <x v="3443"/>
      <x v="611"/>
    </i>
    <i r="1">
      <x v="31"/>
      <x v="18"/>
      <x v="322"/>
      <x v="2008"/>
      <x v="611"/>
    </i>
    <i r="1">
      <x v="35"/>
      <x v="67"/>
      <x v="322"/>
      <x v="353"/>
      <x v="611"/>
    </i>
    <i r="1">
      <x v="38"/>
      <x v="14"/>
      <x v="322"/>
      <x v="2817"/>
      <x v="611"/>
    </i>
    <i r="1">
      <x v="40"/>
      <x v="17"/>
      <x v="322"/>
      <x v="1186"/>
      <x v="611"/>
    </i>
    <i r="4">
      <x v="1450"/>
      <x v="611"/>
    </i>
    <i r="2">
      <x v="18"/>
      <x v="322"/>
      <x v="1775"/>
      <x v="611"/>
    </i>
    <i r="4">
      <x v="1814"/>
      <x v="611"/>
    </i>
    <i r="4">
      <x v="1996"/>
      <x v="611"/>
    </i>
    <i r="4">
      <x v="2181"/>
      <x v="611"/>
    </i>
    <i r="4">
      <x v="2628"/>
      <x v="611"/>
    </i>
    <i r="4">
      <x v="3200"/>
      <x v="611"/>
    </i>
    <i r="4">
      <x v="3361"/>
      <x v="611"/>
    </i>
    <i r="2">
      <x v="22"/>
      <x v="445"/>
      <x v="3403"/>
      <x v="611"/>
    </i>
    <i r="2">
      <x v="67"/>
      <x v="322"/>
      <x v="1073"/>
      <x v="611"/>
    </i>
    <i r="4">
      <x v="2513"/>
      <x v="611"/>
    </i>
    <i>
      <x v="215"/>
      <x v="3"/>
      <x v="2"/>
      <x v="320"/>
      <x v="3209"/>
      <x v="611"/>
    </i>
    <i r="4">
      <x v="3443"/>
      <x v="611"/>
    </i>
    <i r="1">
      <x v="20"/>
      <x v="14"/>
      <x v="320"/>
      <x v="1909"/>
      <x v="611"/>
    </i>
    <i r="1">
      <x v="24"/>
      <x v="17"/>
      <x v="320"/>
      <x v="2390"/>
      <x v="611"/>
    </i>
    <i r="1">
      <x v="27"/>
      <x v="2"/>
      <x v="320"/>
      <x v="2690"/>
      <x v="611"/>
    </i>
    <i r="4">
      <x v="2969"/>
      <x v="611"/>
    </i>
    <i r="2">
      <x v="54"/>
      <x v="321"/>
      <x v="1863"/>
      <x v="611"/>
    </i>
    <i r="1">
      <x v="40"/>
      <x v="14"/>
      <x v="320"/>
      <x v="2321"/>
      <x v="611"/>
    </i>
    <i r="2">
      <x v="17"/>
      <x v="320"/>
      <x v="2505"/>
      <x v="611"/>
    </i>
    <i r="2">
      <x v="18"/>
      <x v="320"/>
      <x v="2971"/>
      <x v="611"/>
    </i>
    <i r="2">
      <x v="22"/>
      <x v="411"/>
      <x v="2817"/>
      <x v="611"/>
    </i>
    <i r="2">
      <x v="67"/>
      <x v="320"/>
      <x v="2230"/>
      <x v="611"/>
    </i>
    <i>
      <x v="216"/>
      <x v="40"/>
      <x v="22"/>
      <x v="430"/>
      <x v="3460"/>
      <x v="611"/>
    </i>
    <i>
      <x v="217"/>
      <x v="3"/>
      <x v="67"/>
      <x v="319"/>
      <x v="1116"/>
      <x v="611"/>
    </i>
    <i r="4">
      <x v="1280"/>
      <x v="611"/>
    </i>
    <i r="1">
      <x v="16"/>
      <x v="68"/>
      <x v="319"/>
      <x v="58"/>
      <x v="611"/>
    </i>
    <i r="1">
      <x v="18"/>
      <x v="68"/>
      <x v="319"/>
      <x v="1227"/>
      <x v="611"/>
    </i>
    <i r="1">
      <x v="20"/>
      <x v="67"/>
      <x v="319"/>
      <x v="2788"/>
      <x v="611"/>
    </i>
    <i r="1">
      <x v="24"/>
      <x v="68"/>
      <x v="319"/>
      <x v="1227"/>
      <x v="611"/>
    </i>
    <i r="1">
      <x v="28"/>
      <x v="17"/>
      <x v="319"/>
      <x v="2514"/>
      <x v="611"/>
    </i>
    <i r="1">
      <x v="38"/>
      <x v="17"/>
      <x v="319"/>
      <x v="1910"/>
      <x v="611"/>
    </i>
    <i r="1">
      <x v="40"/>
      <x v="17"/>
      <x v="319"/>
      <x v="1814"/>
      <x v="611"/>
    </i>
    <i r="4">
      <x v="2307"/>
      <x v="611"/>
    </i>
    <i r="4">
      <x v="3314"/>
      <x v="611"/>
    </i>
    <i r="2">
      <x v="18"/>
      <x v="319"/>
      <x v="2003"/>
      <x v="611"/>
    </i>
    <i r="4">
      <x v="2072"/>
      <x v="611"/>
    </i>
    <i r="4">
      <x v="2103"/>
      <x v="611"/>
    </i>
    <i r="4">
      <x v="2888"/>
      <x v="611"/>
    </i>
    <i r="4">
      <x v="3213"/>
      <x v="611"/>
    </i>
    <i r="2">
      <x v="22"/>
      <x v="399"/>
      <x v="3142"/>
      <x v="611"/>
    </i>
    <i r="3">
      <x v="411"/>
      <x v="3274"/>
      <x v="611"/>
    </i>
    <i>
      <x v="218"/>
      <x v="40"/>
      <x v="22"/>
      <x v="414"/>
      <x v="2215"/>
      <x v="611"/>
    </i>
    <i>
      <x v="219"/>
      <x v="2"/>
      <x v="14"/>
      <x v="318"/>
      <x v="3105"/>
      <x v="611"/>
    </i>
    <i r="1">
      <x v="3"/>
      <x v="2"/>
      <x v="318"/>
      <x v="3209"/>
      <x v="611"/>
    </i>
    <i r="1">
      <x v="16"/>
      <x v="14"/>
      <x v="318"/>
      <x v="1701"/>
      <x v="611"/>
    </i>
    <i r="2">
      <x v="67"/>
      <x v="318"/>
      <x v="3062"/>
      <x v="611"/>
    </i>
    <i r="1">
      <x v="20"/>
      <x v="67"/>
      <x v="318"/>
      <x v="2422"/>
      <x v="611"/>
    </i>
    <i r="1">
      <x v="27"/>
      <x v="2"/>
      <x v="318"/>
      <x v="1367"/>
      <x v="611"/>
    </i>
    <i r="4">
      <x v="2027"/>
      <x v="611"/>
    </i>
    <i r="4">
      <x v="2305"/>
      <x v="611"/>
    </i>
    <i r="4">
      <x v="2486"/>
      <x v="611"/>
    </i>
    <i r="4">
      <x v="2969"/>
      <x v="611"/>
    </i>
    <i r="4">
      <x v="3209"/>
      <x v="611"/>
    </i>
    <i r="4">
      <x v="3443"/>
      <x v="611"/>
    </i>
    <i r="1">
      <x v="32"/>
      <x v="67"/>
      <x v="318"/>
      <x v="1162"/>
      <x v="611"/>
    </i>
    <i r="1">
      <x v="34"/>
      <x v="67"/>
      <x v="318"/>
      <x v="1025"/>
      <x v="611"/>
    </i>
    <i>
      <x v="220"/>
      <x v="3"/>
      <x v="2"/>
      <x v="317"/>
      <x v="3443"/>
      <x v="611"/>
    </i>
    <i r="1">
      <x v="12"/>
      <x v="14"/>
      <x v="317"/>
      <x v="855"/>
      <x v="611"/>
    </i>
    <i r="2">
      <x v="67"/>
      <x v="317"/>
      <x v="1099"/>
      <x v="611"/>
    </i>
    <i r="1">
      <x v="18"/>
      <x v="67"/>
      <x v="317"/>
      <x v="2197"/>
      <x v="611"/>
    </i>
    <i r="1">
      <x v="24"/>
      <x v="67"/>
      <x v="317"/>
      <x v="1030"/>
      <x v="611"/>
    </i>
    <i r="1">
      <x v="27"/>
      <x v="2"/>
      <x v="317"/>
      <x v="1814"/>
      <x v="611"/>
    </i>
    <i r="4">
      <x v="2027"/>
      <x v="611"/>
    </i>
    <i r="4">
      <x v="2690"/>
      <x v="611"/>
    </i>
    <i r="1">
      <x v="33"/>
      <x v="17"/>
      <x v="317"/>
      <x v="2132"/>
      <x v="611"/>
    </i>
    <i r="2">
      <x v="19"/>
      <x v="317"/>
      <x v="2486"/>
      <x v="611"/>
    </i>
    <i r="1">
      <x v="40"/>
      <x v="14"/>
      <x v="317"/>
      <x v="3142"/>
      <x v="611"/>
    </i>
    <i r="2">
      <x v="17"/>
      <x v="317"/>
      <x v="2086"/>
      <x v="611"/>
    </i>
    <i r="4">
      <x v="2970"/>
      <x v="611"/>
    </i>
    <i r="2">
      <x v="18"/>
      <x v="317"/>
      <x v="1728"/>
      <x v="611"/>
    </i>
    <i r="4">
      <x v="2041"/>
      <x v="611"/>
    </i>
    <i r="4">
      <x v="2543"/>
      <x v="611"/>
    </i>
    <i r="4">
      <x v="2579"/>
      <x v="611"/>
    </i>
    <i r="2">
      <x v="22"/>
      <x v="391"/>
      <x v="3550"/>
      <x v="611"/>
    </i>
    <i r="3">
      <x v="402"/>
      <x v="3537"/>
      <x v="611"/>
    </i>
    <i r="3">
      <x v="433"/>
      <x v="3535"/>
      <x v="611"/>
    </i>
    <i>
      <x v="221"/>
      <x v="3"/>
      <x v="2"/>
      <x v="316"/>
      <x v="3209"/>
      <x v="611"/>
    </i>
    <i r="1">
      <x v="13"/>
      <x v="67"/>
      <x v="316"/>
      <x v="2969"/>
      <x v="611"/>
    </i>
    <i r="1">
      <x v="25"/>
      <x v="67"/>
      <x v="316"/>
      <x v="2969"/>
      <x v="611"/>
    </i>
    <i r="1">
      <x v="27"/>
      <x v="2"/>
      <x v="316"/>
      <x v="1621"/>
      <x v="611"/>
    </i>
    <i r="4">
      <x v="2969"/>
      <x v="611"/>
    </i>
    <i r="4">
      <x v="3209"/>
      <x v="611"/>
    </i>
    <i r="1">
      <x v="32"/>
      <x v="67"/>
      <x v="316"/>
      <x v="1600"/>
      <x v="611"/>
    </i>
    <i r="1">
      <x v="37"/>
      <x v="67"/>
      <x v="316"/>
      <x v="3418"/>
      <x v="611"/>
    </i>
    <i r="1">
      <x v="40"/>
      <x v="14"/>
      <x v="316"/>
      <x v="2943"/>
      <x v="611"/>
    </i>
    <i r="2">
      <x v="22"/>
      <x v="403"/>
      <x v="3530"/>
      <x v="611"/>
    </i>
    <i r="3">
      <x v="418"/>
      <x v="2896"/>
      <x v="611"/>
    </i>
    <i r="3">
      <x v="430"/>
      <x v="3247"/>
      <x v="611"/>
    </i>
    <i r="2">
      <x v="67"/>
      <x v="316"/>
      <x v="2434"/>
      <x v="611"/>
    </i>
    <i>
      <x v="222"/>
      <x v="3"/>
      <x v="32"/>
      <x v="315"/>
      <x v="2066"/>
      <x v="611"/>
    </i>
    <i r="4">
      <x v="2281"/>
      <x v="611"/>
    </i>
    <i r="4">
      <x v="2303"/>
      <x v="611"/>
    </i>
    <i r="4">
      <x v="2516"/>
      <x v="611"/>
    </i>
    <i r="4">
      <x v="2812"/>
      <x v="611"/>
    </i>
    <i r="4">
      <x v="2864"/>
      <x v="611"/>
    </i>
    <i r="4">
      <x v="3081"/>
      <x v="611"/>
    </i>
    <i r="4">
      <x v="3149"/>
      <x v="611"/>
    </i>
    <i r="4">
      <x v="3212"/>
      <x v="611"/>
    </i>
    <i r="4">
      <x v="3268"/>
      <x v="611"/>
    </i>
    <i r="4">
      <x v="3330"/>
      <x v="611"/>
    </i>
    <i r="4">
      <x v="3335"/>
      <x v="611"/>
    </i>
    <i r="1">
      <x v="6"/>
      <x v="67"/>
      <x v="314"/>
      <x v="1227"/>
      <x v="611"/>
    </i>
    <i r="1">
      <x v="12"/>
      <x v="32"/>
      <x v="315"/>
      <x v="1722"/>
      <x v="611"/>
    </i>
    <i r="1">
      <x v="15"/>
      <x v="32"/>
      <x v="315"/>
      <x v="843"/>
      <x v="611"/>
    </i>
    <i r="1">
      <x v="16"/>
      <x v="18"/>
      <x v="314"/>
      <x v="1133"/>
      <x v="611"/>
    </i>
    <i r="2">
      <x v="32"/>
      <x v="315"/>
      <x v="514"/>
      <x v="611"/>
    </i>
    <i r="1">
      <x v="18"/>
      <x v="32"/>
      <x v="315"/>
      <x v="749"/>
      <x v="611"/>
    </i>
    <i r="1">
      <x v="27"/>
      <x v="32"/>
      <x v="315"/>
      <x v="128"/>
      <x v="611"/>
    </i>
    <i r="4">
      <x v="146"/>
      <x v="611"/>
    </i>
    <i r="4">
      <x v="180"/>
      <x v="611"/>
    </i>
    <i r="4">
      <x v="223"/>
      <x v="611"/>
    </i>
    <i r="4">
      <x v="269"/>
      <x v="611"/>
    </i>
    <i r="4">
      <x v="473"/>
      <x v="611"/>
    </i>
    <i r="4">
      <x v="481"/>
      <x v="611"/>
    </i>
    <i r="4">
      <x v="628"/>
      <x v="611"/>
    </i>
    <i r="4">
      <x v="765"/>
      <x v="611"/>
    </i>
    <i r="4">
      <x v="805"/>
      <x v="611"/>
    </i>
    <i r="4">
      <x v="836"/>
      <x v="611"/>
    </i>
    <i r="4">
      <x v="845"/>
      <x v="611"/>
    </i>
    <i r="4">
      <x v="853"/>
      <x v="611"/>
    </i>
    <i r="4">
      <x v="875"/>
      <x v="611"/>
    </i>
    <i r="4">
      <x v="1015"/>
      <x v="611"/>
    </i>
    <i r="4">
      <x v="1083"/>
      <x v="611"/>
    </i>
    <i r="4">
      <x v="1328"/>
      <x v="611"/>
    </i>
    <i r="4">
      <x v="1340"/>
      <x v="611"/>
    </i>
    <i r="4">
      <x v="1528"/>
      <x v="611"/>
    </i>
    <i r="4">
      <x v="1599"/>
      <x v="611"/>
    </i>
    <i r="4">
      <x v="2088"/>
      <x v="611"/>
    </i>
    <i r="4">
      <x v="2749"/>
      <x v="611"/>
    </i>
    <i r="4">
      <x v="2941"/>
      <x v="611"/>
    </i>
    <i r="4">
      <x v="3410"/>
      <x v="611"/>
    </i>
    <i r="4">
      <x v="3483"/>
      <x v="611"/>
    </i>
    <i r="1">
      <x v="30"/>
      <x v="19"/>
      <x v="314"/>
      <x v="236"/>
      <x v="611"/>
    </i>
    <i r="1">
      <x v="38"/>
      <x v="32"/>
      <x v="315"/>
      <x v="118"/>
      <x v="611"/>
    </i>
    <i r="1">
      <x v="40"/>
      <x v="17"/>
      <x v="314"/>
      <x v="2465"/>
      <x v="611"/>
    </i>
    <i r="4">
      <x v="2970"/>
      <x v="611"/>
    </i>
    <i r="2">
      <x v="18"/>
      <x v="314"/>
      <x v="2577"/>
      <x v="611"/>
    </i>
    <i r="4">
      <x v="2688"/>
      <x v="611"/>
    </i>
    <i r="4">
      <x v="3064"/>
      <x v="611"/>
    </i>
    <i r="2">
      <x v="22"/>
      <x v="391"/>
      <x v="3544"/>
      <x v="611"/>
    </i>
    <i r="3">
      <x v="399"/>
      <x v="3142"/>
      <x v="611"/>
    </i>
    <i r="2">
      <x v="32"/>
      <x v="315"/>
      <x v="1372"/>
      <x v="611"/>
    </i>
    <i r="4">
      <x v="1697"/>
      <x v="611"/>
    </i>
    <i r="4">
      <x v="2429"/>
      <x v="611"/>
    </i>
    <i r="4">
      <x v="2449"/>
      <x v="611"/>
    </i>
    <i r="4">
      <x v="2546"/>
      <x v="611"/>
    </i>
    <i r="4">
      <x v="2678"/>
      <x v="611"/>
    </i>
    <i r="4">
      <x v="3060"/>
      <x v="611"/>
    </i>
    <i>
      <x v="223"/>
      <x v="3"/>
      <x v="2"/>
      <x v="313"/>
      <x v="3443"/>
      <x v="611"/>
    </i>
    <i r="2">
      <x v="67"/>
      <x v="313"/>
      <x v="3487"/>
      <x v="611"/>
    </i>
    <i r="1">
      <x v="16"/>
      <x v="67"/>
      <x v="313"/>
      <x v="3504"/>
      <x v="611"/>
    </i>
    <i r="1">
      <x v="18"/>
      <x v="67"/>
      <x v="313"/>
      <x v="3443"/>
      <x v="611"/>
    </i>
    <i r="1">
      <x v="27"/>
      <x v="2"/>
      <x v="313"/>
      <x v="1814"/>
      <x v="611"/>
    </i>
    <i r="4">
      <x v="2150"/>
      <x v="611"/>
    </i>
    <i r="4">
      <x v="2486"/>
      <x v="611"/>
    </i>
    <i r="4">
      <x v="2969"/>
      <x v="611"/>
    </i>
    <i r="4">
      <x v="3209"/>
      <x v="611"/>
    </i>
    <i r="4">
      <x v="3443"/>
      <x v="611"/>
    </i>
    <i r="2">
      <x v="67"/>
      <x v="313"/>
      <x v="1284"/>
      <x v="611"/>
    </i>
    <i r="1">
      <x v="30"/>
      <x v="62"/>
      <x v="313"/>
      <x v="1371"/>
      <x v="611"/>
    </i>
    <i r="1">
      <x v="34"/>
      <x v="67"/>
      <x v="313"/>
      <x v="1650"/>
      <x v="611"/>
    </i>
    <i r="1">
      <x v="37"/>
      <x v="67"/>
      <x v="313"/>
      <x v="3029"/>
      <x v="611"/>
    </i>
    <i r="1">
      <x v="40"/>
      <x v="17"/>
      <x v="313"/>
      <x v="3564"/>
      <x v="387"/>
    </i>
    <i r="2">
      <x v="22"/>
      <x v="389"/>
      <x v="3546"/>
      <x v="611"/>
    </i>
    <i r="3">
      <x v="391"/>
      <x v="3550"/>
      <x v="611"/>
    </i>
    <i r="3">
      <x v="399"/>
      <x v="3142"/>
      <x v="611"/>
    </i>
    <i r="3">
      <x v="434"/>
      <x v="3523"/>
      <x v="611"/>
    </i>
    <i>
      <x v="224"/>
      <x v="3"/>
      <x v="2"/>
      <x v="311"/>
      <x v="3443"/>
      <x v="611"/>
    </i>
    <i r="1">
      <x v="13"/>
      <x v="2"/>
      <x v="311"/>
      <x v="3393"/>
      <x v="611"/>
    </i>
    <i r="1">
      <x v="16"/>
      <x v="14"/>
      <x v="311"/>
      <x v="3311"/>
      <x v="611"/>
    </i>
    <i r="1">
      <x v="18"/>
      <x v="58"/>
      <x v="312"/>
      <x v="1178"/>
      <x v="611"/>
    </i>
    <i r="1">
      <x v="20"/>
      <x v="67"/>
      <x v="311"/>
      <x v="527"/>
      <x v="611"/>
    </i>
    <i r="1">
      <x v="24"/>
      <x v="2"/>
      <x v="311"/>
      <x v="2486"/>
      <x v="611"/>
    </i>
    <i r="1">
      <x v="27"/>
      <x v="2"/>
      <x v="311"/>
      <x v="2150"/>
      <x v="611"/>
    </i>
    <i r="4">
      <x v="2690"/>
      <x v="611"/>
    </i>
    <i r="4">
      <x v="2969"/>
      <x v="611"/>
    </i>
    <i r="4">
      <x v="3209"/>
      <x v="611"/>
    </i>
    <i r="4">
      <x v="3443"/>
      <x v="611"/>
    </i>
    <i r="1">
      <x v="30"/>
      <x v="67"/>
      <x v="311"/>
      <x v="614"/>
      <x v="611"/>
    </i>
    <i r="1">
      <x v="33"/>
      <x v="19"/>
      <x v="311"/>
      <x v="318"/>
      <x v="611"/>
    </i>
    <i r="1">
      <x v="34"/>
      <x v="67"/>
      <x v="311"/>
      <x v="2690"/>
      <x v="611"/>
    </i>
    <i r="1">
      <x v="35"/>
      <x v="2"/>
      <x v="311"/>
      <x v="1409"/>
      <x v="611"/>
    </i>
    <i r="1">
      <x v="38"/>
      <x v="2"/>
      <x v="311"/>
      <x v="2456"/>
      <x v="611"/>
    </i>
    <i r="2">
      <x v="14"/>
      <x v="311"/>
      <x v="2435"/>
      <x v="611"/>
    </i>
    <i r="2">
      <x v="17"/>
      <x v="311"/>
      <x v="1183"/>
      <x v="611"/>
    </i>
    <i r="1">
      <x v="40"/>
      <x v="2"/>
      <x v="311"/>
      <x v="3443"/>
      <x v="611"/>
    </i>
    <i r="2">
      <x v="17"/>
      <x v="311"/>
      <x v="812"/>
      <x v="611"/>
    </i>
    <i r="4">
      <x v="1191"/>
      <x v="611"/>
    </i>
    <i r="4">
      <x v="2320"/>
      <x v="611"/>
    </i>
    <i r="4">
      <x v="2537"/>
      <x v="611"/>
    </i>
    <i r="4">
      <x v="3214"/>
      <x v="611"/>
    </i>
    <i r="2">
      <x v="18"/>
      <x v="311"/>
      <x v="1476"/>
      <x v="611"/>
    </i>
    <i r="4">
      <x v="2254"/>
      <x v="611"/>
    </i>
    <i r="4">
      <x v="2870"/>
      <x v="611"/>
    </i>
    <i r="4">
      <x v="3100"/>
      <x v="611"/>
    </i>
    <i r="4">
      <x v="3142"/>
      <x v="611"/>
    </i>
    <i r="2">
      <x v="22"/>
      <x v="378"/>
      <x v="3537"/>
      <x v="611"/>
    </i>
    <i r="3">
      <x v="381"/>
      <x v="3537"/>
      <x v="611"/>
    </i>
    <i r="3">
      <x v="387"/>
      <x v="3535"/>
      <x v="611"/>
    </i>
    <i r="3">
      <x v="394"/>
      <x v="3548"/>
      <x v="611"/>
    </i>
    <i r="3">
      <x v="402"/>
      <x v="3550"/>
      <x v="611"/>
    </i>
    <i>
      <x v="225"/>
      <x v="3"/>
      <x v="2"/>
      <x v="310"/>
      <x v="3443"/>
      <x v="611"/>
    </i>
    <i r="2">
      <x v="68"/>
      <x v="310"/>
      <x v="431"/>
      <x v="611"/>
    </i>
    <i r="4">
      <x v="1621"/>
      <x v="611"/>
    </i>
    <i r="1">
      <x v="12"/>
      <x v="67"/>
      <x v="310"/>
      <x v="1922"/>
      <x v="611"/>
    </i>
    <i r="1">
      <x v="17"/>
      <x v="68"/>
      <x v="310"/>
      <x v="108"/>
      <x v="611"/>
    </i>
    <i r="1">
      <x v="20"/>
      <x v="16"/>
      <x v="310"/>
      <x v="19"/>
      <x v="611"/>
    </i>
    <i r="1">
      <x v="22"/>
      <x v="17"/>
      <x v="310"/>
      <x v="687"/>
      <x v="611"/>
    </i>
    <i r="2">
      <x v="18"/>
      <x v="310"/>
      <x v="2640"/>
      <x v="611"/>
    </i>
    <i r="1">
      <x v="27"/>
      <x v="2"/>
      <x v="310"/>
      <x v="3209"/>
      <x v="611"/>
    </i>
    <i r="1">
      <x v="32"/>
      <x v="67"/>
      <x v="310"/>
      <x v="1576"/>
      <x v="611"/>
    </i>
    <i r="1">
      <x v="34"/>
      <x v="67"/>
      <x v="310"/>
      <x v="2073"/>
      <x v="611"/>
    </i>
    <i r="1">
      <x v="40"/>
      <x v="17"/>
      <x v="310"/>
      <x v="1976"/>
      <x v="611"/>
    </i>
    <i r="2">
      <x v="18"/>
      <x v="310"/>
      <x v="1463"/>
      <x v="611"/>
    </i>
    <i r="4">
      <x v="2671"/>
      <x v="611"/>
    </i>
    <i r="2">
      <x v="22"/>
      <x v="381"/>
      <x v="3537"/>
      <x v="611"/>
    </i>
    <i r="3">
      <x v="389"/>
      <x v="3341"/>
      <x v="611"/>
    </i>
    <i r="3">
      <x v="401"/>
      <x v="3535"/>
      <x v="611"/>
    </i>
    <i r="3">
      <x v="403"/>
      <x v="3471"/>
      <x v="611"/>
    </i>
    <i r="3">
      <x v="415"/>
      <x v="3546"/>
      <x v="611"/>
    </i>
    <i r="2">
      <x v="68"/>
      <x v="310"/>
      <x v="1337"/>
      <x v="611"/>
    </i>
    <i r="4">
      <x v="1423"/>
      <x v="611"/>
    </i>
    <i>
      <x v="226"/>
      <x/>
      <x v="67"/>
      <x v="309"/>
      <x v="3517"/>
      <x v="611"/>
    </i>
    <i r="1">
      <x v="2"/>
      <x v="14"/>
      <x v="309"/>
      <x v="1948"/>
      <x v="611"/>
    </i>
    <i r="1">
      <x v="3"/>
      <x v="67"/>
      <x v="309"/>
      <x v="1058"/>
      <x v="611"/>
    </i>
    <i r="4">
      <x v="1132"/>
      <x v="611"/>
    </i>
    <i r="1">
      <x v="6"/>
      <x v="18"/>
      <x v="309"/>
      <x v="170"/>
      <x v="611"/>
    </i>
    <i r="1">
      <x v="12"/>
      <x v="67"/>
      <x v="309"/>
      <x v="1568"/>
      <x v="611"/>
    </i>
    <i r="1">
      <x v="13"/>
      <x v="68"/>
      <x v="309"/>
      <x v="2617"/>
      <x v="611"/>
    </i>
    <i r="1">
      <x v="24"/>
      <x v="14"/>
      <x v="309"/>
      <x v="3532"/>
      <x v="611"/>
    </i>
    <i r="1">
      <x v="27"/>
      <x v="2"/>
      <x v="309"/>
      <x v="3209"/>
      <x v="611"/>
    </i>
    <i r="1">
      <x v="40"/>
      <x v="22"/>
      <x v="404"/>
      <x v="3022"/>
      <x v="611"/>
    </i>
    <i r="3">
      <x v="408"/>
      <x v="3460"/>
      <x v="611"/>
    </i>
    <i r="3">
      <x v="411"/>
      <x v="3274"/>
      <x v="611"/>
    </i>
    <i r="3">
      <x v="418"/>
      <x v="2896"/>
      <x v="611"/>
    </i>
    <i>
      <x v="227"/>
      <x v="3"/>
      <x v="2"/>
      <x v="308"/>
      <x v="2969"/>
      <x v="611"/>
    </i>
    <i r="1">
      <x v="13"/>
      <x v="67"/>
      <x v="308"/>
      <x v="2896"/>
      <x v="611"/>
    </i>
    <i r="1">
      <x v="16"/>
      <x v="67"/>
      <x v="308"/>
      <x v="3168"/>
      <x v="611"/>
    </i>
    <i r="1">
      <x v="24"/>
      <x v="67"/>
      <x v="308"/>
      <x v="1337"/>
      <x v="611"/>
    </i>
    <i r="1">
      <x v="25"/>
      <x v="67"/>
      <x v="308"/>
      <x v="839"/>
      <x v="611"/>
    </i>
    <i r="1">
      <x v="27"/>
      <x v="2"/>
      <x v="308"/>
      <x v="3209"/>
      <x v="611"/>
    </i>
    <i r="1">
      <x v="37"/>
      <x v="67"/>
      <x v="308"/>
      <x v="3239"/>
      <x v="611"/>
    </i>
    <i r="1">
      <x v="40"/>
      <x v="17"/>
      <x v="308"/>
      <x v="2181"/>
      <x v="611"/>
    </i>
    <i r="4">
      <x v="3204"/>
      <x v="611"/>
    </i>
    <i r="4">
      <x v="3410"/>
      <x v="611"/>
    </i>
    <i r="4">
      <x v="3512"/>
      <x v="611"/>
    </i>
    <i r="2">
      <x v="18"/>
      <x v="308"/>
      <x v="2603"/>
      <x v="611"/>
    </i>
    <i r="4">
      <x v="2647"/>
      <x v="611"/>
    </i>
    <i r="2">
      <x v="22"/>
      <x v="389"/>
      <x v="3379"/>
      <x v="611"/>
    </i>
    <i r="3">
      <x v="393"/>
      <x v="3526"/>
      <x v="611"/>
    </i>
    <i r="3">
      <x v="433"/>
      <x v="3514"/>
      <x v="611"/>
    </i>
    <i>
      <x v="228"/>
      <x v="13"/>
      <x v="2"/>
      <x v="307"/>
      <x v="2969"/>
      <x v="611"/>
    </i>
    <i r="1">
      <x v="24"/>
      <x v="67"/>
      <x v="307"/>
      <x v="1312"/>
      <x v="611"/>
    </i>
    <i r="1">
      <x v="27"/>
      <x v="2"/>
      <x v="307"/>
      <x v="2969"/>
      <x v="611"/>
    </i>
    <i r="1">
      <x v="34"/>
      <x v="67"/>
      <x v="307"/>
      <x v="1773"/>
      <x v="611"/>
    </i>
    <i r="1">
      <x v="40"/>
      <x v="17"/>
      <x v="307"/>
      <x v="1539"/>
      <x v="611"/>
    </i>
    <i r="2">
      <x v="22"/>
      <x v="445"/>
      <x v="3518"/>
      <x v="611"/>
    </i>
    <i>
      <x v="229"/>
      <x v="3"/>
      <x v="2"/>
      <x v="306"/>
      <x v="3209"/>
      <x v="611"/>
    </i>
    <i r="4">
      <x v="3443"/>
      <x v="611"/>
    </i>
    <i r="1">
      <x v="16"/>
      <x v="67"/>
      <x v="306"/>
      <x v="3350"/>
      <x v="611"/>
    </i>
    <i r="1">
      <x v="18"/>
      <x v="67"/>
      <x v="306"/>
      <x v="2305"/>
      <x v="611"/>
    </i>
    <i r="1">
      <x v="27"/>
      <x v="2"/>
      <x v="306"/>
      <x v="1909"/>
      <x v="611"/>
    </i>
    <i r="4">
      <x v="2150"/>
      <x v="611"/>
    </i>
    <i r="4">
      <x v="2486"/>
      <x v="611"/>
    </i>
    <i r="4">
      <x v="2969"/>
      <x v="611"/>
    </i>
    <i r="4">
      <x v="3209"/>
      <x v="611"/>
    </i>
    <i r="4">
      <x v="3443"/>
      <x v="611"/>
    </i>
    <i r="1">
      <x v="40"/>
      <x v="22"/>
      <x v="378"/>
      <x v="3537"/>
      <x v="611"/>
    </i>
    <i r="3">
      <x v="391"/>
      <x v="3550"/>
      <x v="611"/>
    </i>
    <i r="3">
      <x v="393"/>
      <x v="3526"/>
      <x v="611"/>
    </i>
    <i r="3">
      <x v="433"/>
      <x v="3537"/>
      <x v="611"/>
    </i>
    <i r="3">
      <x v="450"/>
      <x v="3509"/>
      <x v="611"/>
    </i>
    <i>
      <x v="230"/>
      <x v="3"/>
      <x v="2"/>
      <x v="305"/>
      <x v="3443"/>
      <x v="611"/>
    </i>
    <i r="1">
      <x v="24"/>
      <x v="2"/>
      <x v="305"/>
      <x v="1285"/>
      <x v="611"/>
    </i>
    <i r="1">
      <x v="27"/>
      <x v="2"/>
      <x v="305"/>
      <x v="1621"/>
      <x v="611"/>
    </i>
    <i r="4">
      <x v="2305"/>
      <x v="611"/>
    </i>
    <i r="4">
      <x v="2690"/>
      <x v="611"/>
    </i>
    <i r="4">
      <x v="3209"/>
      <x v="611"/>
    </i>
    <i r="4">
      <x v="3443"/>
      <x v="611"/>
    </i>
    <i r="1">
      <x v="32"/>
      <x v="2"/>
      <x v="305"/>
      <x v="1577"/>
      <x v="611"/>
    </i>
    <i r="2">
      <x v="17"/>
      <x v="305"/>
      <x v="1707"/>
      <x v="611"/>
    </i>
    <i r="1">
      <x v="35"/>
      <x v="67"/>
      <x v="305"/>
      <x v="2644"/>
      <x v="611"/>
    </i>
    <i r="1">
      <x v="40"/>
      <x v="2"/>
      <x v="305"/>
      <x v="3443"/>
      <x v="611"/>
    </i>
    <i r="2">
      <x v="14"/>
      <x v="305"/>
      <x v="3211"/>
      <x v="611"/>
    </i>
    <i r="2">
      <x v="17"/>
      <x v="305"/>
      <x v="1241"/>
      <x v="611"/>
    </i>
    <i r="4">
      <x v="2470"/>
      <x v="611"/>
    </i>
    <i r="4">
      <x v="2590"/>
      <x v="611"/>
    </i>
    <i r="4">
      <x v="3238"/>
      <x v="611"/>
    </i>
    <i r="4">
      <x v="3310"/>
      <x v="611"/>
    </i>
    <i r="2">
      <x v="18"/>
      <x v="305"/>
      <x v="1501"/>
      <x v="611"/>
    </i>
    <i r="4">
      <x v="1917"/>
      <x v="611"/>
    </i>
    <i r="4">
      <x v="2205"/>
      <x v="611"/>
    </i>
    <i r="4">
      <x v="2305"/>
      <x v="611"/>
    </i>
    <i r="4">
      <x v="2447"/>
      <x v="611"/>
    </i>
    <i r="4">
      <x v="2532"/>
      <x v="611"/>
    </i>
    <i r="4">
      <x v="2620"/>
      <x v="611"/>
    </i>
    <i r="4">
      <x v="3538"/>
      <x v="611"/>
    </i>
    <i r="2">
      <x v="22"/>
      <x v="383"/>
      <x v="3460"/>
      <x v="611"/>
    </i>
    <i r="3">
      <x v="430"/>
      <x v="3544"/>
      <x v="611"/>
    </i>
    <i r="3">
      <x v="433"/>
      <x v="3537"/>
      <x v="611"/>
    </i>
    <i r="2">
      <x v="68"/>
      <x v="305"/>
      <x v="1814"/>
      <x v="611"/>
    </i>
    <i>
      <x v="231"/>
      <x v="2"/>
      <x v="68"/>
      <x v="304"/>
      <x v="3134"/>
      <x v="611"/>
    </i>
    <i r="1">
      <x v="13"/>
      <x v="2"/>
      <x v="304"/>
      <x v="3509"/>
      <x v="611"/>
    </i>
    <i r="1">
      <x v="16"/>
      <x v="68"/>
      <x v="304"/>
      <x v="3378"/>
      <x v="611"/>
    </i>
    <i r="1">
      <x v="24"/>
      <x v="68"/>
      <x v="304"/>
      <x v="775"/>
      <x v="611"/>
    </i>
    <i r="1">
      <x v="25"/>
      <x v="68"/>
      <x v="304"/>
      <x v="1112"/>
      <x v="611"/>
    </i>
    <i r="1">
      <x v="27"/>
      <x v="2"/>
      <x v="304"/>
      <x v="2690"/>
      <x v="611"/>
    </i>
    <i r="4">
      <x v="3443"/>
      <x v="611"/>
    </i>
    <i r="1">
      <x v="30"/>
      <x v="68"/>
      <x v="304"/>
      <x v="1419"/>
      <x v="611"/>
    </i>
    <i r="1">
      <x v="32"/>
      <x v="67"/>
      <x v="304"/>
      <x v="1455"/>
      <x v="611"/>
    </i>
    <i r="1">
      <x v="34"/>
      <x v="67"/>
      <x v="304"/>
      <x v="1934"/>
      <x v="611"/>
    </i>
    <i r="1">
      <x v="35"/>
      <x v="68"/>
      <x v="304"/>
      <x v="82"/>
      <x v="611"/>
    </i>
    <i r="1">
      <x v="40"/>
      <x v="22"/>
      <x v="420"/>
      <x v="3475"/>
      <x v="611"/>
    </i>
    <i r="2">
      <x v="68"/>
      <x v="304"/>
      <x v="1037"/>
      <x v="611"/>
    </i>
    <i r="4">
      <x v="1356"/>
      <x v="611"/>
    </i>
    <i>
      <x v="232"/>
      <x v="16"/>
      <x v="2"/>
      <x v="303"/>
      <x v="2489"/>
      <x v="611"/>
    </i>
    <i r="1">
      <x v="20"/>
      <x v="68"/>
      <x v="303"/>
      <x v="2659"/>
      <x v="611"/>
    </i>
    <i r="1">
      <x v="27"/>
      <x v="2"/>
      <x v="303"/>
      <x v="3209"/>
      <x v="611"/>
    </i>
    <i r="4">
      <x v="3443"/>
      <x v="611"/>
    </i>
    <i r="1">
      <x v="30"/>
      <x v="62"/>
      <x v="303"/>
      <x v="93"/>
      <x v="611"/>
    </i>
    <i r="1">
      <x v="33"/>
      <x v="68"/>
      <x v="303"/>
      <x v="999"/>
      <x v="611"/>
    </i>
    <i r="1">
      <x v="40"/>
      <x v="22"/>
      <x v="430"/>
      <x v="3460"/>
      <x v="611"/>
    </i>
    <i>
      <x v="233"/>
      <x/>
      <x v="19"/>
      <x v="302"/>
      <x v="1551"/>
      <x v="611"/>
    </i>
    <i r="1">
      <x v="1"/>
      <x v="19"/>
      <x v="302"/>
      <x v="606"/>
      <x v="611"/>
    </i>
    <i r="1">
      <x v="2"/>
      <x v="19"/>
      <x v="302"/>
      <x v="513"/>
      <x v="611"/>
    </i>
    <i r="1">
      <x v="10"/>
      <x v="19"/>
      <x v="302"/>
      <x v="1581"/>
      <x v="611"/>
    </i>
    <i r="1">
      <x v="13"/>
      <x v="67"/>
      <x v="302"/>
      <x v="2748"/>
      <x v="611"/>
    </i>
    <i r="1">
      <x v="27"/>
      <x v="2"/>
      <x v="302"/>
      <x v="3209"/>
      <x v="611"/>
    </i>
    <i r="1">
      <x v="28"/>
      <x v="19"/>
      <x v="302"/>
      <x v="2176"/>
      <x v="611"/>
    </i>
    <i r="1">
      <x v="31"/>
      <x v="19"/>
      <x v="302"/>
      <x v="2683"/>
      <x v="611"/>
    </i>
    <i r="1">
      <x v="37"/>
      <x v="19"/>
      <x v="302"/>
      <x v="1245"/>
      <x v="611"/>
    </i>
    <i r="1">
      <x v="38"/>
      <x v="19"/>
      <x v="302"/>
      <x v="387"/>
      <x v="611"/>
    </i>
    <i r="1">
      <x v="40"/>
      <x v="12"/>
      <x v="454"/>
      <x v="3351"/>
      <x v="611"/>
    </i>
    <i r="2">
      <x v="17"/>
      <x v="302"/>
      <x v="3260"/>
      <x v="611"/>
    </i>
    <i r="2">
      <x v="18"/>
      <x v="302"/>
      <x v="2386"/>
      <x v="611"/>
    </i>
    <i r="4">
      <x v="2824"/>
      <x v="611"/>
    </i>
    <i r="2">
      <x v="22"/>
      <x v="418"/>
      <x v="2896"/>
      <x v="611"/>
    </i>
    <i r="3">
      <x v="425"/>
      <x v="3484"/>
      <x v="611"/>
    </i>
    <i r="3">
      <x v="433"/>
      <x v="3475"/>
      <x v="611"/>
    </i>
    <i>
      <x v="234"/>
      <x v="9"/>
      <x v="14"/>
      <x v="301"/>
      <x v="165"/>
      <x v="611"/>
    </i>
    <i r="1">
      <x v="24"/>
      <x v="2"/>
      <x v="301"/>
      <x v="2910"/>
      <x v="611"/>
    </i>
    <i r="1">
      <x v="27"/>
      <x v="2"/>
      <x v="301"/>
      <x v="2969"/>
      <x v="611"/>
    </i>
    <i r="4">
      <x v="3443"/>
      <x v="611"/>
    </i>
    <i r="1">
      <x v="31"/>
      <x v="68"/>
      <x v="301"/>
      <x v="3241"/>
      <x v="611"/>
    </i>
    <i r="1">
      <x v="32"/>
      <x v="68"/>
      <x v="301"/>
      <x v="2027"/>
      <x v="611"/>
    </i>
    <i r="1">
      <x v="40"/>
      <x v="2"/>
      <x v="301"/>
      <x v="3443"/>
      <x v="611"/>
    </i>
    <i r="2">
      <x v="14"/>
      <x v="301"/>
      <x v="2748"/>
      <x v="611"/>
    </i>
    <i r="2">
      <x v="22"/>
      <x v="412"/>
      <x v="3499"/>
      <x v="611"/>
    </i>
    <i r="3">
      <x v="443"/>
      <x v="3512"/>
      <x v="611"/>
    </i>
    <i r="2">
      <x v="68"/>
      <x v="301"/>
      <x v="2644"/>
      <x v="611"/>
    </i>
    <i>
      <x v="235"/>
      <x v="1"/>
      <x v="46"/>
      <x v="300"/>
      <x v="111"/>
      <x v="611"/>
    </i>
    <i r="1">
      <x v="3"/>
      <x v="46"/>
      <x v="300"/>
      <x v="1774"/>
      <x v="611"/>
    </i>
    <i r="4">
      <x v="1841"/>
      <x v="611"/>
    </i>
    <i r="4">
      <x v="1900"/>
      <x v="611"/>
    </i>
    <i r="4">
      <x v="2501"/>
      <x v="611"/>
    </i>
    <i r="4">
      <x v="2865"/>
      <x v="611"/>
    </i>
    <i r="4">
      <x v="2953"/>
      <x v="611"/>
    </i>
    <i r="4">
      <x v="3151"/>
      <x v="611"/>
    </i>
    <i r="4">
      <x v="3220"/>
      <x v="611"/>
    </i>
    <i r="1">
      <x v="12"/>
      <x v="46"/>
      <x v="300"/>
      <x v="2549"/>
      <x v="611"/>
    </i>
    <i r="1">
      <x v="15"/>
      <x v="46"/>
      <x v="300"/>
      <x v="126"/>
      <x v="611"/>
    </i>
    <i r="1">
      <x v="16"/>
      <x v="46"/>
      <x v="300"/>
      <x v="4"/>
      <x v="611"/>
    </i>
    <i r="1">
      <x v="20"/>
      <x v="14"/>
      <x v="299"/>
      <x v="2726"/>
      <x v="611"/>
    </i>
    <i r="1">
      <x v="24"/>
      <x v="46"/>
      <x v="300"/>
      <x v="3462"/>
      <x v="611"/>
    </i>
    <i r="1">
      <x v="27"/>
      <x v="2"/>
      <x v="299"/>
      <x v="2486"/>
      <x v="611"/>
    </i>
    <i r="4">
      <x v="2969"/>
      <x v="611"/>
    </i>
    <i r="4">
      <x v="3209"/>
      <x v="611"/>
    </i>
    <i r="2">
      <x v="46"/>
      <x v="300"/>
      <x v="197"/>
      <x v="611"/>
    </i>
    <i r="4">
      <x v="376"/>
      <x v="611"/>
    </i>
    <i r="4">
      <x v="417"/>
      <x v="611"/>
    </i>
    <i r="4">
      <x v="418"/>
      <x v="611"/>
    </i>
    <i r="4">
      <x v="429"/>
      <x v="611"/>
    </i>
    <i r="4">
      <x v="462"/>
      <x v="611"/>
    </i>
    <i r="4">
      <x v="484"/>
      <x v="611"/>
    </i>
    <i r="4">
      <x v="496"/>
      <x v="611"/>
    </i>
    <i r="4">
      <x v="584"/>
      <x v="611"/>
    </i>
    <i r="4">
      <x v="632"/>
      <x v="611"/>
    </i>
    <i r="4">
      <x v="773"/>
      <x v="611"/>
    </i>
    <i r="4">
      <x v="840"/>
      <x v="611"/>
    </i>
    <i r="4">
      <x v="895"/>
      <x v="611"/>
    </i>
    <i r="4">
      <x v="900"/>
      <x v="611"/>
    </i>
    <i r="4">
      <x v="921"/>
      <x v="611"/>
    </i>
    <i r="4">
      <x v="1145"/>
      <x v="611"/>
    </i>
    <i r="4">
      <x v="1193"/>
      <x v="611"/>
    </i>
    <i r="4">
      <x v="1270"/>
      <x v="611"/>
    </i>
    <i r="4">
      <x v="1533"/>
      <x v="611"/>
    </i>
    <i r="4">
      <x v="1703"/>
      <x v="611"/>
    </i>
    <i r="4">
      <x v="1777"/>
      <x v="611"/>
    </i>
    <i r="4">
      <x v="1822"/>
      <x v="611"/>
    </i>
    <i r="4">
      <x v="2734"/>
      <x v="611"/>
    </i>
    <i r="1">
      <x v="38"/>
      <x v="46"/>
      <x v="300"/>
      <x v="114"/>
      <x v="611"/>
    </i>
    <i r="1">
      <x v="40"/>
      <x v="2"/>
      <x v="299"/>
      <x v="3443"/>
      <x v="611"/>
    </i>
    <i r="2">
      <x v="21"/>
      <x v="398"/>
      <x v="3509"/>
      <x v="611"/>
    </i>
    <i r="2">
      <x v="22"/>
      <x v="399"/>
      <x v="2748"/>
      <x v="611"/>
    </i>
    <i r="3">
      <x v="441"/>
      <x v="3546"/>
      <x v="611"/>
    </i>
    <i r="2">
      <x v="46"/>
      <x v="300"/>
      <x v="510"/>
      <x v="611"/>
    </i>
    <i r="4">
      <x v="1667"/>
      <x v="611"/>
    </i>
    <i r="4">
      <x v="2252"/>
      <x v="611"/>
    </i>
    <i r="4">
      <x v="2773"/>
      <x v="611"/>
    </i>
    <i r="2">
      <x v="68"/>
      <x v="299"/>
      <x v="2513"/>
      <x v="611"/>
    </i>
    <i>
      <x v="236"/>
      <x v="16"/>
      <x v="16"/>
      <x v="298"/>
      <x v="1227"/>
      <x v="611"/>
    </i>
    <i r="1">
      <x v="24"/>
      <x v="17"/>
      <x v="298"/>
      <x v="2455"/>
      <x v="611"/>
    </i>
    <i r="2">
      <x v="18"/>
      <x v="298"/>
      <x v="2998"/>
      <x v="611"/>
    </i>
    <i r="2">
      <x v="19"/>
      <x v="298"/>
      <x v="909"/>
      <x v="611"/>
    </i>
    <i r="2">
      <x v="68"/>
      <x v="298"/>
      <x v="1674"/>
      <x v="611"/>
    </i>
    <i r="1">
      <x v="27"/>
      <x v="2"/>
      <x v="298"/>
      <x v="3209"/>
      <x v="611"/>
    </i>
    <i r="4">
      <x v="3443"/>
      <x v="611"/>
    </i>
    <i r="1">
      <x v="30"/>
      <x v="68"/>
      <x v="298"/>
      <x v="290"/>
      <x v="611"/>
    </i>
    <i r="1">
      <x v="32"/>
      <x v="19"/>
      <x v="298"/>
      <x v="1139"/>
      <x v="611"/>
    </i>
    <i r="2">
      <x v="68"/>
      <x v="298"/>
      <x v="2056"/>
      <x v="611"/>
    </i>
    <i r="1">
      <x v="34"/>
      <x v="68"/>
      <x v="298"/>
      <x v="2345"/>
      <x v="611"/>
    </i>
    <i r="1">
      <x v="35"/>
      <x v="68"/>
      <x v="298"/>
      <x v="158"/>
      <x v="611"/>
    </i>
    <i r="1">
      <x v="37"/>
      <x v="68"/>
      <x v="298"/>
      <x v="3393"/>
      <x v="611"/>
    </i>
    <i r="1">
      <x v="40"/>
      <x v="18"/>
      <x v="298"/>
      <x v="969"/>
      <x v="611"/>
    </i>
    <i r="4">
      <x v="1305"/>
      <x v="611"/>
    </i>
    <i r="4">
      <x v="2492"/>
      <x v="611"/>
    </i>
    <i r="4">
      <x v="2606"/>
      <x v="611"/>
    </i>
    <i r="2">
      <x v="68"/>
      <x v="298"/>
      <x v="2748"/>
      <x v="611"/>
    </i>
    <i r="4">
      <x v="3123"/>
      <x v="611"/>
    </i>
    <i>
      <x v="237"/>
      <x v="2"/>
      <x v="68"/>
      <x v="297"/>
      <x v="3172"/>
      <x v="611"/>
    </i>
    <i r="1">
      <x v="3"/>
      <x v="68"/>
      <x v="297"/>
      <x v="912"/>
      <x v="611"/>
    </i>
    <i r="4">
      <x v="1265"/>
      <x v="611"/>
    </i>
    <i r="4">
      <x v="1442"/>
      <x v="611"/>
    </i>
    <i r="1">
      <x v="10"/>
      <x v="19"/>
      <x v="297"/>
      <x v="675"/>
      <x v="611"/>
    </i>
    <i r="2">
      <x v="68"/>
      <x v="297"/>
      <x v="2969"/>
      <x v="611"/>
    </i>
    <i r="1">
      <x v="13"/>
      <x v="2"/>
      <x v="297"/>
      <x v="3461"/>
      <x v="611"/>
    </i>
    <i r="1">
      <x v="16"/>
      <x v="18"/>
      <x v="297"/>
      <x v="774"/>
      <x v="611"/>
    </i>
    <i r="1">
      <x v="20"/>
      <x v="19"/>
      <x v="297"/>
      <x v="2674"/>
      <x v="611"/>
    </i>
    <i r="1">
      <x v="24"/>
      <x v="18"/>
      <x v="297"/>
      <x v="3142"/>
      <x v="611"/>
    </i>
    <i r="2">
      <x v="67"/>
      <x v="297"/>
      <x v="1935"/>
      <x v="611"/>
    </i>
    <i r="2">
      <x v="68"/>
      <x v="297"/>
      <x v="149"/>
      <x v="611"/>
    </i>
    <i r="1">
      <x v="27"/>
      <x v="2"/>
      <x v="297"/>
      <x v="3209"/>
      <x v="611"/>
    </i>
    <i r="4">
      <x v="3443"/>
      <x v="611"/>
    </i>
    <i r="2">
      <x v="68"/>
      <x v="297"/>
      <x v="912"/>
      <x v="611"/>
    </i>
    <i r="1">
      <x v="30"/>
      <x v="67"/>
      <x v="297"/>
      <x v="1275"/>
      <x v="611"/>
    </i>
    <i r="1">
      <x v="31"/>
      <x v="68"/>
      <x v="297"/>
      <x v="612"/>
      <x v="611"/>
    </i>
    <i r="1">
      <x v="36"/>
      <x v="2"/>
      <x v="297"/>
      <x v="3389"/>
      <x v="611"/>
    </i>
    <i r="1">
      <x v="37"/>
      <x v="68"/>
      <x v="297"/>
      <x v="2627"/>
      <x v="611"/>
    </i>
    <i r="1">
      <x v="38"/>
      <x v="2"/>
      <x v="297"/>
      <x v="3239"/>
      <x v="611"/>
    </i>
    <i r="2">
      <x v="14"/>
      <x v="297"/>
      <x v="1377"/>
      <x v="611"/>
    </i>
    <i r="1">
      <x v="40"/>
      <x v="2"/>
      <x v="297"/>
      <x v="3443"/>
      <x v="611"/>
    </i>
    <i r="2">
      <x v="18"/>
      <x v="297"/>
      <x v="1608"/>
      <x v="611"/>
    </i>
    <i r="4">
      <x v="1745"/>
      <x v="611"/>
    </i>
    <i r="4">
      <x v="2078"/>
      <x v="611"/>
    </i>
    <i r="4">
      <x v="2703"/>
      <x v="611"/>
    </i>
    <i r="2">
      <x v="22"/>
      <x v="414"/>
      <x v="3163"/>
      <x v="611"/>
    </i>
    <i r="3">
      <x v="418"/>
      <x v="2896"/>
      <x v="611"/>
    </i>
    <i r="3">
      <x v="428"/>
      <x v="3546"/>
      <x v="611"/>
    </i>
    <i r="3">
      <x v="433"/>
      <x v="3535"/>
      <x v="611"/>
    </i>
    <i r="2">
      <x v="68"/>
      <x v="297"/>
      <x v="1158"/>
      <x v="611"/>
    </i>
    <i r="4">
      <x v="1265"/>
      <x v="611"/>
    </i>
    <i r="4">
      <x v="1668"/>
      <x v="611"/>
    </i>
    <i r="4">
      <x v="3123"/>
      <x v="611"/>
    </i>
    <i>
      <x v="238"/>
      <x v="3"/>
      <x v="2"/>
      <x v="296"/>
      <x v="2690"/>
      <x v="611"/>
    </i>
    <i r="4">
      <x v="3443"/>
      <x v="611"/>
    </i>
    <i r="1">
      <x v="15"/>
      <x v="68"/>
      <x v="296"/>
      <x v="3360"/>
      <x v="611"/>
    </i>
    <i r="1">
      <x v="27"/>
      <x v="2"/>
      <x v="296"/>
      <x v="3209"/>
      <x v="611"/>
    </i>
    <i r="4">
      <x v="3443"/>
      <x v="611"/>
    </i>
    <i r="1">
      <x v="37"/>
      <x v="14"/>
      <x v="296"/>
      <x v="1615"/>
      <x v="611"/>
    </i>
    <i r="1">
      <x v="38"/>
      <x v="14"/>
      <x v="296"/>
      <x v="2795"/>
      <x v="611"/>
    </i>
    <i r="1">
      <x v="40"/>
      <x v="18"/>
      <x v="296"/>
      <x v="948"/>
      <x v="611"/>
    </i>
    <i r="2">
      <x v="68"/>
      <x v="296"/>
      <x v="2652"/>
      <x v="611"/>
    </i>
    <i>
      <x v="239"/>
      <x v="3"/>
      <x v="2"/>
      <x v="295"/>
      <x v="3443"/>
      <x v="611"/>
    </i>
    <i r="2">
      <x v="68"/>
      <x v="295"/>
      <x v="3418"/>
      <x v="611"/>
    </i>
    <i r="1">
      <x v="12"/>
      <x v="19"/>
      <x v="295"/>
      <x v="1419"/>
      <x v="611"/>
    </i>
    <i r="1">
      <x v="13"/>
      <x v="2"/>
      <x v="295"/>
      <x v="2617"/>
      <x v="611"/>
    </i>
    <i r="1">
      <x v="24"/>
      <x v="68"/>
      <x v="295"/>
      <x v="1519"/>
      <x v="611"/>
    </i>
    <i r="1">
      <x v="27"/>
      <x v="2"/>
      <x v="295"/>
      <x v="3443"/>
      <x v="611"/>
    </i>
    <i r="1">
      <x v="34"/>
      <x v="68"/>
      <x v="295"/>
      <x v="2644"/>
      <x v="611"/>
    </i>
    <i r="1">
      <x v="37"/>
      <x v="2"/>
      <x v="295"/>
      <x v="3108"/>
      <x v="611"/>
    </i>
    <i r="1">
      <x v="40"/>
      <x v="2"/>
      <x v="295"/>
      <x v="1939"/>
      <x v="611"/>
    </i>
    <i r="4">
      <x v="3443"/>
      <x v="611"/>
    </i>
    <i r="2">
      <x v="18"/>
      <x v="295"/>
      <x v="3372"/>
      <x v="611"/>
    </i>
    <i r="2">
      <x v="22"/>
      <x v="399"/>
      <x v="3443"/>
      <x v="611"/>
    </i>
    <i r="2">
      <x v="68"/>
      <x v="295"/>
      <x v="2434"/>
      <x v="611"/>
    </i>
    <i>
      <x v="240"/>
      <x v="40"/>
      <x v="22"/>
      <x v="391"/>
      <x v="3550"/>
      <x v="611"/>
    </i>
    <i r="3">
      <x v="402"/>
      <x v="3544"/>
      <x v="611"/>
    </i>
    <i>
      <x v="241"/>
      <x v="3"/>
      <x v="2"/>
      <x v="294"/>
      <x v="3443"/>
      <x v="611"/>
    </i>
    <i r="2">
      <x v="68"/>
      <x v="294"/>
      <x v="1668"/>
      <x v="611"/>
    </i>
    <i r="1">
      <x v="11"/>
      <x v="2"/>
      <x v="294"/>
      <x v="2083"/>
      <x v="611"/>
    </i>
    <i r="1">
      <x v="22"/>
      <x v="14"/>
      <x v="294"/>
      <x v="794"/>
      <x v="611"/>
    </i>
    <i r="1">
      <x v="24"/>
      <x v="2"/>
      <x v="294"/>
      <x v="1939"/>
      <x v="611"/>
    </i>
    <i r="2">
      <x v="14"/>
      <x v="294"/>
      <x v="2858"/>
      <x v="611"/>
    </i>
    <i r="1">
      <x v="25"/>
      <x v="68"/>
      <x v="294"/>
      <x v="2550"/>
      <x v="611"/>
    </i>
    <i r="1">
      <x v="27"/>
      <x v="2"/>
      <x v="294"/>
      <x v="2690"/>
      <x v="611"/>
    </i>
    <i r="4">
      <x v="2969"/>
      <x v="611"/>
    </i>
    <i r="4">
      <x v="3443"/>
      <x v="611"/>
    </i>
    <i r="1">
      <x v="38"/>
      <x v="14"/>
      <x v="294"/>
      <x v="2119"/>
      <x v="611"/>
    </i>
    <i r="1">
      <x v="40"/>
      <x v="14"/>
      <x v="294"/>
      <x v="3142"/>
      <x v="611"/>
    </i>
    <i r="2">
      <x v="17"/>
      <x v="294"/>
      <x v="1539"/>
      <x v="611"/>
    </i>
    <i r="2">
      <x v="22"/>
      <x v="397"/>
      <x v="3541"/>
      <x v="611"/>
    </i>
    <i r="3">
      <x v="413"/>
      <x v="3422"/>
      <x v="611"/>
    </i>
    <i r="3">
      <x v="424"/>
      <x v="3544"/>
      <x v="611"/>
    </i>
    <i r="3">
      <x v="450"/>
      <x v="3393"/>
      <x v="611"/>
    </i>
    <i>
      <x v="242"/>
      <x v="3"/>
      <x v="2"/>
      <x v="293"/>
      <x v="3209"/>
      <x v="611"/>
    </i>
    <i r="4">
      <x v="3443"/>
      <x v="611"/>
    </i>
    <i r="1">
      <x v="4"/>
      <x v="68"/>
      <x v="293"/>
      <x v="1984"/>
      <x v="611"/>
    </i>
    <i r="1">
      <x v="16"/>
      <x v="68"/>
      <x v="293"/>
      <x v="53"/>
      <x v="611"/>
    </i>
    <i r="1">
      <x v="18"/>
      <x v="68"/>
      <x v="293"/>
      <x v="1227"/>
      <x v="611"/>
    </i>
    <i r="1">
      <x v="20"/>
      <x v="14"/>
      <x v="293"/>
      <x v="2617"/>
      <x v="611"/>
    </i>
    <i r="1">
      <x v="24"/>
      <x v="68"/>
      <x v="293"/>
      <x v="1227"/>
      <x v="611"/>
    </i>
    <i r="1">
      <x v="27"/>
      <x v="2"/>
      <x v="293"/>
      <x v="2027"/>
      <x v="611"/>
    </i>
    <i r="4">
      <x v="2305"/>
      <x v="611"/>
    </i>
    <i r="4">
      <x v="2969"/>
      <x v="611"/>
    </i>
    <i r="4">
      <x v="3209"/>
      <x v="611"/>
    </i>
    <i r="1">
      <x v="32"/>
      <x v="68"/>
      <x v="293"/>
      <x v="2323"/>
      <x v="611"/>
    </i>
    <i r="1">
      <x v="33"/>
      <x v="68"/>
      <x v="293"/>
      <x v="2557"/>
      <x v="611"/>
    </i>
    <i r="1">
      <x v="34"/>
      <x v="68"/>
      <x v="293"/>
      <x v="1909"/>
      <x v="611"/>
    </i>
    <i r="1">
      <x v="40"/>
      <x v="14"/>
      <x v="293"/>
      <x v="2326"/>
      <x v="611"/>
    </i>
    <i r="2">
      <x v="68"/>
      <x v="293"/>
      <x v="2446"/>
      <x v="611"/>
    </i>
    <i>
      <x v="243"/>
      <x v="1"/>
      <x v="17"/>
      <x v="292"/>
      <x v="766"/>
      <x v="611"/>
    </i>
    <i r="2">
      <x v="18"/>
      <x v="292"/>
      <x v="935"/>
      <x v="611"/>
    </i>
    <i r="1">
      <x v="3"/>
      <x v="2"/>
      <x v="292"/>
      <x v="3443"/>
      <x v="611"/>
    </i>
    <i r="1">
      <x v="10"/>
      <x v="19"/>
      <x v="292"/>
      <x v="3559"/>
      <x v="611"/>
    </i>
    <i r="1">
      <x v="12"/>
      <x v="2"/>
      <x v="292"/>
      <x v="3245"/>
      <x v="611"/>
    </i>
    <i r="2">
      <x v="68"/>
      <x v="292"/>
      <x v="2853"/>
      <x v="611"/>
    </i>
    <i r="1">
      <x v="14"/>
      <x v="18"/>
      <x v="292"/>
      <x v="1876"/>
      <x v="611"/>
    </i>
    <i r="1">
      <x v="16"/>
      <x v="18"/>
      <x v="292"/>
      <x v="2570"/>
      <x v="611"/>
    </i>
    <i r="1">
      <x v="22"/>
      <x v="14"/>
      <x v="292"/>
      <x v="44"/>
      <x v="611"/>
    </i>
    <i r="1">
      <x v="24"/>
      <x v="17"/>
      <x v="292"/>
      <x v="2986"/>
      <x v="611"/>
    </i>
    <i r="1">
      <x v="27"/>
      <x v="2"/>
      <x v="292"/>
      <x v="2027"/>
      <x v="611"/>
    </i>
    <i r="4">
      <x v="2305"/>
      <x v="611"/>
    </i>
    <i r="4">
      <x v="2486"/>
      <x v="611"/>
    </i>
    <i r="4">
      <x v="2969"/>
      <x v="611"/>
    </i>
    <i r="4">
      <x v="3443"/>
      <x v="611"/>
    </i>
    <i r="1">
      <x v="31"/>
      <x v="17"/>
      <x v="292"/>
      <x v="3081"/>
      <x v="611"/>
    </i>
    <i r="1">
      <x v="32"/>
      <x v="19"/>
      <x v="292"/>
      <x v="2403"/>
      <x v="611"/>
    </i>
    <i r="2">
      <x v="68"/>
      <x v="292"/>
      <x v="1253"/>
      <x v="611"/>
    </i>
    <i r="1">
      <x v="33"/>
      <x v="19"/>
      <x v="292"/>
      <x v="468"/>
      <x v="611"/>
    </i>
    <i r="1">
      <x v="35"/>
      <x v="68"/>
      <x v="292"/>
      <x v="3209"/>
      <x v="611"/>
    </i>
    <i r="1">
      <x v="40"/>
      <x v="17"/>
      <x v="292"/>
      <x v="1230"/>
      <x v="611"/>
    </i>
    <i r="4">
      <x v="2479"/>
      <x v="611"/>
    </i>
    <i r="4">
      <x v="2537"/>
      <x v="611"/>
    </i>
    <i r="4">
      <x v="2590"/>
      <x v="611"/>
    </i>
    <i r="4">
      <x v="2718"/>
      <x v="611"/>
    </i>
    <i r="4">
      <x v="2897"/>
      <x v="611"/>
    </i>
    <i r="4">
      <x v="2958"/>
      <x v="611"/>
    </i>
    <i r="4">
      <x v="3328"/>
      <x v="611"/>
    </i>
    <i r="2">
      <x v="18"/>
      <x v="292"/>
      <x v="903"/>
      <x v="611"/>
    </i>
    <i r="4">
      <x v="1010"/>
      <x v="611"/>
    </i>
    <i r="4">
      <x v="1596"/>
      <x v="611"/>
    </i>
    <i r="4">
      <x v="1630"/>
      <x v="611"/>
    </i>
    <i r="4">
      <x v="1675"/>
      <x v="611"/>
    </i>
    <i r="4">
      <x v="1679"/>
      <x v="611"/>
    </i>
    <i r="4">
      <x v="1860"/>
      <x v="611"/>
    </i>
    <i r="4">
      <x v="1913"/>
      <x v="611"/>
    </i>
    <i r="4">
      <x v="2007"/>
      <x v="611"/>
    </i>
    <i r="4">
      <x v="2053"/>
      <x v="611"/>
    </i>
    <i r="4">
      <x v="2691"/>
      <x v="611"/>
    </i>
    <i r="4">
      <x v="2835"/>
      <x v="611"/>
    </i>
    <i r="4">
      <x v="3209"/>
      <x v="611"/>
    </i>
    <i r="4">
      <x v="3305"/>
      <x v="611"/>
    </i>
    <i r="4">
      <x v="3439"/>
      <x v="611"/>
    </i>
    <i r="2">
      <x v="22"/>
      <x v="379"/>
      <x v="3544"/>
      <x v="611"/>
    </i>
    <i r="3">
      <x v="399"/>
      <x v="3422"/>
      <x v="611"/>
    </i>
    <i r="3">
      <x v="425"/>
      <x v="3485"/>
      <x v="611"/>
    </i>
    <i r="3">
      <x v="432"/>
      <x v="3259"/>
      <x v="611"/>
    </i>
    <i>
      <x v="244"/>
      <x v="3"/>
      <x v="2"/>
      <x v="291"/>
      <x v="3209"/>
      <x v="611"/>
    </i>
    <i r="2">
      <x v="68"/>
      <x v="291"/>
      <x v="949"/>
      <x v="611"/>
    </i>
    <i r="1">
      <x v="16"/>
      <x v="68"/>
      <x v="291"/>
      <x v="2969"/>
      <x v="611"/>
    </i>
    <i r="1">
      <x v="18"/>
      <x v="68"/>
      <x v="291"/>
      <x v="437"/>
      <x v="611"/>
    </i>
    <i r="1">
      <x v="27"/>
      <x v="2"/>
      <x v="291"/>
      <x v="3209"/>
      <x v="611"/>
    </i>
    <i r="4">
      <x v="3443"/>
      <x v="611"/>
    </i>
    <i r="1">
      <x v="40"/>
      <x v="14"/>
      <x v="291"/>
      <x v="1416"/>
      <x v="611"/>
    </i>
    <i r="2">
      <x v="22"/>
      <x v="420"/>
      <x v="3514"/>
      <x v="611"/>
    </i>
    <i>
      <x v="245"/>
      <x v="2"/>
      <x v="18"/>
      <x v="290"/>
      <x v="1067"/>
      <x v="611"/>
    </i>
    <i r="2">
      <x v="68"/>
      <x v="290"/>
      <x v="2221"/>
      <x v="611"/>
    </i>
    <i r="1">
      <x v="3"/>
      <x v="2"/>
      <x v="290"/>
      <x v="3443"/>
      <x v="611"/>
    </i>
    <i r="1">
      <x v="12"/>
      <x v="14"/>
      <x v="290"/>
      <x v="671"/>
      <x v="611"/>
    </i>
    <i r="1">
      <x v="13"/>
      <x v="68"/>
      <x v="290"/>
      <x v="2930"/>
      <x v="611"/>
    </i>
    <i r="1">
      <x v="16"/>
      <x v="14"/>
      <x v="290"/>
      <x v="1475"/>
      <x v="611"/>
    </i>
    <i r="2">
      <x v="68"/>
      <x v="290"/>
      <x v="2935"/>
      <x v="611"/>
    </i>
    <i r="1">
      <x v="22"/>
      <x v="17"/>
      <x v="290"/>
      <x v="1342"/>
      <x v="611"/>
    </i>
    <i r="1">
      <x v="24"/>
      <x v="17"/>
      <x v="290"/>
      <x v="1988"/>
      <x v="611"/>
    </i>
    <i r="2">
      <x v="19"/>
      <x v="290"/>
      <x v="3039"/>
      <x v="611"/>
    </i>
    <i r="1">
      <x v="27"/>
      <x v="2"/>
      <x v="290"/>
      <x v="2969"/>
      <x v="611"/>
    </i>
    <i r="4">
      <x v="3209"/>
      <x v="611"/>
    </i>
    <i r="2">
      <x v="68"/>
      <x v="290"/>
      <x v="1240"/>
      <x v="611"/>
    </i>
    <i r="4">
      <x v="1755"/>
      <x v="611"/>
    </i>
    <i r="1">
      <x v="32"/>
      <x v="68"/>
      <x v="290"/>
      <x v="2665"/>
      <x v="611"/>
    </i>
    <i r="1">
      <x v="35"/>
      <x v="68"/>
      <x v="290"/>
      <x v="1053"/>
      <x v="611"/>
    </i>
    <i r="1">
      <x v="40"/>
      <x v="17"/>
      <x v="290"/>
      <x v="1391"/>
      <x v="611"/>
    </i>
    <i r="4">
      <x v="2128"/>
      <x v="611"/>
    </i>
    <i r="4">
      <x v="2898"/>
      <x v="611"/>
    </i>
    <i r="2">
      <x v="18"/>
      <x v="290"/>
      <x v="1209"/>
      <x v="611"/>
    </i>
    <i r="4">
      <x v="1981"/>
      <x v="611"/>
    </i>
    <i r="4">
      <x v="2184"/>
      <x v="611"/>
    </i>
    <i r="4">
      <x v="2234"/>
      <x v="611"/>
    </i>
    <i r="4">
      <x v="2561"/>
      <x v="611"/>
    </i>
    <i r="4">
      <x v="2893"/>
      <x v="611"/>
    </i>
    <i r="4">
      <x v="3041"/>
      <x v="611"/>
    </i>
    <i r="4">
      <x v="3124"/>
      <x v="611"/>
    </i>
    <i>
      <x v="246"/>
      <x v="3"/>
      <x v="2"/>
      <x v="289"/>
      <x v="3443"/>
      <x v="611"/>
    </i>
    <i r="1">
      <x v="16"/>
      <x v="68"/>
      <x v="289"/>
      <x v="2193"/>
      <x v="611"/>
    </i>
    <i r="1">
      <x v="24"/>
      <x v="68"/>
      <x v="289"/>
      <x v="3110"/>
      <x v="611"/>
    </i>
    <i r="1">
      <x v="27"/>
      <x v="2"/>
      <x v="289"/>
      <x v="2486"/>
      <x v="611"/>
    </i>
    <i r="4">
      <x v="2969"/>
      <x v="611"/>
    </i>
    <i r="4">
      <x v="3209"/>
      <x v="611"/>
    </i>
    <i r="4">
      <x v="3443"/>
      <x v="611"/>
    </i>
    <i r="1">
      <x v="33"/>
      <x v="67"/>
      <x v="289"/>
      <x v="1712"/>
      <x v="611"/>
    </i>
    <i r="1">
      <x v="37"/>
      <x v="14"/>
      <x v="289"/>
      <x v="1308"/>
      <x v="611"/>
    </i>
    <i r="2">
      <x v="68"/>
      <x v="289"/>
      <x v="3393"/>
      <x v="611"/>
    </i>
    <i r="1">
      <x v="38"/>
      <x v="14"/>
      <x v="289"/>
      <x v="2436"/>
      <x v="611"/>
    </i>
    <i r="1">
      <x v="40"/>
      <x v="2"/>
      <x v="289"/>
      <x v="3209"/>
      <x v="611"/>
    </i>
    <i r="2">
      <x v="14"/>
      <x v="289"/>
      <x v="1195"/>
      <x v="611"/>
    </i>
    <i r="2">
      <x v="22"/>
      <x v="404"/>
      <x v="3022"/>
      <x v="611"/>
    </i>
    <i>
      <x v="247"/>
      <x v="20"/>
      <x v="68"/>
      <x v="288"/>
      <x v="3201"/>
      <x v="611"/>
    </i>
    <i r="1">
      <x v="24"/>
      <x v="67"/>
      <x v="288"/>
      <x v="194"/>
      <x v="611"/>
    </i>
    <i r="1">
      <x v="27"/>
      <x v="2"/>
      <x v="288"/>
      <x v="3443"/>
      <x v="611"/>
    </i>
    <i r="1">
      <x v="32"/>
      <x v="68"/>
      <x v="288"/>
      <x v="2693"/>
      <x v="611"/>
    </i>
    <i r="1">
      <x v="40"/>
      <x v="22"/>
      <x v="397"/>
      <x v="3512"/>
      <x v="611"/>
    </i>
    <i r="3">
      <x v="411"/>
      <x v="3274"/>
      <x v="611"/>
    </i>
    <i r="3">
      <x v="428"/>
      <x v="3544"/>
      <x v="611"/>
    </i>
    <i r="3">
      <x v="430"/>
      <x v="3550"/>
      <x v="611"/>
    </i>
    <i>
      <x v="248"/>
      <x v="3"/>
      <x v="2"/>
      <x v="287"/>
      <x v="3443"/>
      <x v="611"/>
    </i>
    <i r="1">
      <x v="16"/>
      <x v="2"/>
      <x v="287"/>
      <x v="3209"/>
      <x v="611"/>
    </i>
    <i r="1">
      <x v="27"/>
      <x v="2"/>
      <x v="287"/>
      <x v="3209"/>
      <x v="611"/>
    </i>
    <i r="4">
      <x v="3443"/>
      <x v="611"/>
    </i>
    <i r="1">
      <x v="35"/>
      <x v="68"/>
      <x v="287"/>
      <x v="2460"/>
      <x v="611"/>
    </i>
    <i r="1">
      <x v="37"/>
      <x v="14"/>
      <x v="287"/>
      <x v="1520"/>
      <x v="611"/>
    </i>
    <i r="2">
      <x v="68"/>
      <x v="287"/>
      <x v="2930"/>
      <x v="611"/>
    </i>
    <i r="1">
      <x v="40"/>
      <x v="22"/>
      <x v="393"/>
      <x v="3537"/>
      <x v="611"/>
    </i>
    <i r="3">
      <x v="395"/>
      <x v="3514"/>
      <x v="611"/>
    </i>
    <i r="3">
      <x v="435"/>
      <x v="3518"/>
      <x v="611"/>
    </i>
    <i>
      <x v="249"/>
      <x v="1"/>
      <x v="23"/>
      <x v="286"/>
      <x v="2850"/>
      <x v="611"/>
    </i>
    <i r="1">
      <x v="2"/>
      <x v="14"/>
      <x v="285"/>
      <x v="1961"/>
      <x v="611"/>
    </i>
    <i r="1">
      <x v="3"/>
      <x v="2"/>
      <x v="285"/>
      <x v="3443"/>
      <x v="611"/>
    </i>
    <i r="2">
      <x v="23"/>
      <x v="286"/>
      <x v="1399"/>
      <x v="611"/>
    </i>
    <i r="4">
      <x v="1597"/>
      <x v="611"/>
    </i>
    <i r="4">
      <x v="1843"/>
      <x v="611"/>
    </i>
    <i r="4">
      <x v="1944"/>
      <x v="611"/>
    </i>
    <i r="4">
      <x v="2010"/>
      <x v="611"/>
    </i>
    <i r="4">
      <x v="2018"/>
      <x v="611"/>
    </i>
    <i r="4">
      <x v="2357"/>
      <x v="611"/>
    </i>
    <i r="4">
      <x v="2714"/>
      <x v="611"/>
    </i>
    <i r="4">
      <x v="2743"/>
      <x v="611"/>
    </i>
    <i r="4">
      <x v="2879"/>
      <x v="611"/>
    </i>
    <i r="4">
      <x v="3047"/>
      <x v="611"/>
    </i>
    <i r="4">
      <x v="3048"/>
      <x v="611"/>
    </i>
    <i r="4">
      <x v="3281"/>
      <x v="611"/>
    </i>
    <i r="1">
      <x v="13"/>
      <x v="2"/>
      <x v="285"/>
      <x v="3098"/>
      <x v="611"/>
    </i>
    <i r="1">
      <x v="16"/>
      <x v="2"/>
      <x v="285"/>
      <x v="2365"/>
      <x v="611"/>
    </i>
    <i r="2">
      <x v="23"/>
      <x v="286"/>
      <x v="1280"/>
      <x v="611"/>
    </i>
    <i r="1">
      <x v="18"/>
      <x v="23"/>
      <x v="286"/>
      <x v="424"/>
      <x v="611"/>
    </i>
    <i r="1">
      <x v="22"/>
      <x v="23"/>
      <x v="286"/>
      <x v="1239"/>
      <x v="611"/>
    </i>
    <i r="1">
      <x v="24"/>
      <x v="23"/>
      <x v="286"/>
      <x v="243"/>
      <x v="611"/>
    </i>
    <i r="1">
      <x v="25"/>
      <x v="23"/>
      <x v="286"/>
      <x v="1641"/>
      <x v="611"/>
    </i>
    <i r="1">
      <x v="27"/>
      <x v="2"/>
      <x v="285"/>
      <x v="3209"/>
      <x v="611"/>
    </i>
    <i r="2">
      <x v="23"/>
      <x v="286"/>
      <x v="249"/>
      <x v="611"/>
    </i>
    <i r="4">
      <x v="251"/>
      <x v="611"/>
    </i>
    <i r="4">
      <x v="279"/>
      <x v="611"/>
    </i>
    <i r="4">
      <x v="378"/>
      <x v="611"/>
    </i>
    <i r="4">
      <x v="381"/>
      <x v="611"/>
    </i>
    <i r="4">
      <x v="467"/>
      <x v="611"/>
    </i>
    <i r="4">
      <x v="499"/>
      <x v="611"/>
    </i>
    <i r="4">
      <x v="516"/>
      <x v="611"/>
    </i>
    <i r="4">
      <x v="559"/>
      <x v="611"/>
    </i>
    <i r="4">
      <x v="569"/>
      <x v="611"/>
    </i>
    <i r="4">
      <x v="667"/>
      <x v="611"/>
    </i>
    <i r="4">
      <x v="720"/>
      <x v="611"/>
    </i>
    <i r="4">
      <x v="759"/>
      <x v="611"/>
    </i>
    <i r="4">
      <x v="807"/>
      <x v="611"/>
    </i>
    <i r="4">
      <x v="877"/>
      <x v="611"/>
    </i>
    <i r="4">
      <x v="924"/>
      <x v="611"/>
    </i>
    <i r="4">
      <x v="934"/>
      <x v="611"/>
    </i>
    <i r="4">
      <x v="963"/>
      <x v="611"/>
    </i>
    <i r="4">
      <x v="992"/>
      <x v="611"/>
    </i>
    <i r="4">
      <x v="1138"/>
      <x v="611"/>
    </i>
    <i r="4">
      <x v="1153"/>
      <x v="611"/>
    </i>
    <i r="4">
      <x v="1213"/>
      <x v="611"/>
    </i>
    <i r="4">
      <x v="1314"/>
      <x v="611"/>
    </i>
    <i r="4">
      <x v="1644"/>
      <x v="611"/>
    </i>
    <i r="4">
      <x v="1736"/>
      <x v="611"/>
    </i>
    <i r="4">
      <x v="1790"/>
      <x v="611"/>
    </i>
    <i r="4">
      <x v="1921"/>
      <x v="611"/>
    </i>
    <i r="4">
      <x v="1973"/>
      <x v="611"/>
    </i>
    <i r="4">
      <x v="2358"/>
      <x v="611"/>
    </i>
    <i r="4">
      <x v="2512"/>
      <x v="611"/>
    </i>
    <i r="4">
      <x v="2544"/>
      <x v="611"/>
    </i>
    <i r="4">
      <x v="2548"/>
      <x v="611"/>
    </i>
    <i r="1">
      <x v="37"/>
      <x v="23"/>
      <x v="286"/>
      <x v="2368"/>
      <x v="611"/>
    </i>
    <i r="1">
      <x v="38"/>
      <x v="23"/>
      <x v="286"/>
      <x v="31"/>
      <x v="611"/>
    </i>
    <i r="1">
      <x v="40"/>
      <x v="22"/>
      <x v="403"/>
      <x v="2390"/>
      <x v="611"/>
    </i>
    <i r="3">
      <x v="408"/>
      <x v="3475"/>
      <x v="611"/>
    </i>
    <i r="3">
      <x v="428"/>
      <x v="3544"/>
      <x v="611"/>
    </i>
    <i r="3">
      <x v="432"/>
      <x v="3548"/>
      <x v="611"/>
    </i>
    <i r="2">
      <x v="23"/>
      <x v="286"/>
      <x v="1764"/>
      <x v="611"/>
    </i>
    <i r="4">
      <x v="1798"/>
      <x v="611"/>
    </i>
    <i r="4">
      <x v="1933"/>
      <x v="611"/>
    </i>
    <i r="4">
      <x v="1951"/>
      <x v="611"/>
    </i>
    <i r="4">
      <x v="2623"/>
      <x v="611"/>
    </i>
    <i r="4">
      <x v="3285"/>
      <x v="611"/>
    </i>
    <i>
      <x v="250"/>
      <x v="2"/>
      <x v="17"/>
      <x v="284"/>
      <x v="1640"/>
      <x v="611"/>
    </i>
    <i r="1">
      <x v="11"/>
      <x v="2"/>
      <x v="284"/>
      <x v="2667"/>
      <x v="611"/>
    </i>
    <i r="1">
      <x v="16"/>
      <x v="16"/>
      <x v="284"/>
      <x v="2035"/>
      <x v="611"/>
    </i>
    <i r="2">
      <x v="68"/>
      <x v="284"/>
      <x v="3376"/>
      <x v="611"/>
    </i>
    <i r="1">
      <x v="24"/>
      <x v="17"/>
      <x v="284"/>
      <x v="1307"/>
      <x v="611"/>
    </i>
    <i r="2">
      <x v="18"/>
      <x v="284"/>
      <x v="3142"/>
      <x v="611"/>
    </i>
    <i r="1">
      <x v="25"/>
      <x v="2"/>
      <x v="284"/>
      <x v="3393"/>
      <x v="611"/>
    </i>
    <i r="2">
      <x v="68"/>
      <x v="284"/>
      <x v="3055"/>
      <x v="611"/>
    </i>
    <i r="1">
      <x v="27"/>
      <x v="2"/>
      <x v="284"/>
      <x v="3443"/>
      <x v="611"/>
    </i>
    <i r="1">
      <x v="33"/>
      <x v="17"/>
      <x v="284"/>
      <x v="2201"/>
      <x v="611"/>
    </i>
    <i r="1">
      <x v="38"/>
      <x v="18"/>
      <x v="284"/>
      <x v="581"/>
      <x v="611"/>
    </i>
    <i r="1">
      <x v="40"/>
      <x v="17"/>
      <x v="284"/>
      <x v="2970"/>
      <x v="611"/>
    </i>
    <i r="4">
      <x v="3273"/>
      <x v="611"/>
    </i>
    <i r="2">
      <x v="18"/>
      <x v="284"/>
      <x v="1546"/>
      <x v="611"/>
    </i>
    <i r="4">
      <x v="1976"/>
      <x v="611"/>
    </i>
    <i r="4">
      <x v="2665"/>
      <x v="611"/>
    </i>
    <i r="4">
      <x v="2750"/>
      <x v="611"/>
    </i>
    <i r="4">
      <x v="3177"/>
      <x v="611"/>
    </i>
    <i r="4">
      <x v="3297"/>
      <x v="611"/>
    </i>
    <i r="2">
      <x v="22"/>
      <x v="383"/>
      <x v="3548"/>
      <x v="611"/>
    </i>
    <i r="3">
      <x v="386"/>
      <x v="3550"/>
      <x v="611"/>
    </i>
    <i>
      <x v="251"/>
      <x v="3"/>
      <x v="2"/>
      <x v="283"/>
      <x v="3443"/>
      <x v="611"/>
    </i>
    <i r="2">
      <x v="68"/>
      <x v="283"/>
      <x v="691"/>
      <x v="611"/>
    </i>
    <i r="4">
      <x v="1080"/>
      <x v="611"/>
    </i>
    <i r="1">
      <x v="15"/>
      <x v="68"/>
      <x v="283"/>
      <x v="3407"/>
      <x v="611"/>
    </i>
    <i r="1">
      <x v="24"/>
      <x v="17"/>
      <x v="283"/>
      <x v="2337"/>
      <x v="611"/>
    </i>
    <i r="1">
      <x v="27"/>
      <x v="2"/>
      <x v="283"/>
      <x v="3209"/>
      <x v="611"/>
    </i>
    <i r="4">
      <x v="3443"/>
      <x v="611"/>
    </i>
    <i r="2">
      <x v="68"/>
      <x v="283"/>
      <x v="912"/>
      <x v="611"/>
    </i>
    <i r="1">
      <x v="30"/>
      <x v="14"/>
      <x v="283"/>
      <x v="451"/>
      <x v="611"/>
    </i>
    <i r="2">
      <x v="17"/>
      <x v="283"/>
      <x v="3530"/>
      <x v="611"/>
    </i>
    <i r="1">
      <x v="33"/>
      <x v="17"/>
      <x v="283"/>
      <x v="3436"/>
      <x v="611"/>
    </i>
    <i r="1">
      <x v="37"/>
      <x v="68"/>
      <x v="283"/>
      <x v="2930"/>
      <x v="611"/>
    </i>
    <i r="1">
      <x v="40"/>
      <x v="18"/>
      <x v="283"/>
      <x v="2624"/>
      <x v="611"/>
    </i>
    <i r="4">
      <x v="2930"/>
      <x v="611"/>
    </i>
    <i r="2">
      <x v="19"/>
      <x v="283"/>
      <x v="2617"/>
      <x v="611"/>
    </i>
    <i r="2">
      <x v="22"/>
      <x v="410"/>
      <x v="3259"/>
      <x v="611"/>
    </i>
    <i r="3">
      <x v="428"/>
      <x v="3544"/>
      <x v="611"/>
    </i>
    <i r="3">
      <x v="434"/>
      <x v="3259"/>
      <x v="611"/>
    </i>
    <i>
      <x v="252"/>
      <x v="37"/>
      <x v="19"/>
      <x v="282"/>
      <x v="3564"/>
      <x v="559"/>
    </i>
    <i>
      <x v="253"/>
      <x v="1"/>
      <x v="14"/>
      <x v="281"/>
      <x v="2097"/>
      <x v="611"/>
    </i>
    <i r="1">
      <x v="2"/>
      <x v="14"/>
      <x v="281"/>
      <x v="3091"/>
      <x v="611"/>
    </i>
    <i r="2">
      <x v="68"/>
      <x v="281"/>
      <x v="2889"/>
      <x v="611"/>
    </i>
    <i r="1">
      <x v="3"/>
      <x v="2"/>
      <x v="281"/>
      <x v="3443"/>
      <x v="611"/>
    </i>
    <i r="1">
      <x v="4"/>
      <x v="68"/>
      <x v="281"/>
      <x v="2676"/>
      <x v="611"/>
    </i>
    <i r="1">
      <x v="16"/>
      <x v="68"/>
      <x v="281"/>
      <x v="3404"/>
      <x v="611"/>
    </i>
    <i r="1">
      <x v="25"/>
      <x v="2"/>
      <x v="281"/>
      <x v="3331"/>
      <x v="611"/>
    </i>
    <i r="1">
      <x v="27"/>
      <x v="2"/>
      <x v="281"/>
      <x v="2486"/>
      <x v="611"/>
    </i>
    <i r="4">
      <x v="2969"/>
      <x v="611"/>
    </i>
    <i r="4">
      <x v="3209"/>
      <x v="611"/>
    </i>
    <i r="4">
      <x v="3443"/>
      <x v="611"/>
    </i>
    <i r="1">
      <x v="40"/>
      <x v="22"/>
      <x v="387"/>
      <x v="3475"/>
      <x v="611"/>
    </i>
    <i r="3">
      <x v="397"/>
      <x v="3546"/>
      <x v="611"/>
    </i>
    <i r="2">
      <x v="68"/>
      <x v="281"/>
      <x v="2382"/>
      <x v="611"/>
    </i>
    <i r="4">
      <x v="3509"/>
      <x v="611"/>
    </i>
    <i>
      <x v="254"/>
      <x v="3"/>
      <x v="2"/>
      <x v="279"/>
      <x v="3209"/>
      <x v="611"/>
    </i>
    <i r="4">
      <x v="3443"/>
      <x v="611"/>
    </i>
    <i r="1">
      <x v="9"/>
      <x v="14"/>
      <x v="279"/>
      <x v="151"/>
      <x v="611"/>
    </i>
    <i r="1">
      <x v="24"/>
      <x v="2"/>
      <x v="279"/>
      <x v="420"/>
      <x v="611"/>
    </i>
    <i r="1">
      <x v="27"/>
      <x v="2"/>
      <x v="279"/>
      <x v="2150"/>
      <x v="611"/>
    </i>
    <i r="4">
      <x v="2486"/>
      <x v="611"/>
    </i>
    <i r="4">
      <x v="2690"/>
      <x v="611"/>
    </i>
    <i r="4">
      <x v="2969"/>
      <x v="611"/>
    </i>
    <i r="4">
      <x v="3209"/>
      <x v="611"/>
    </i>
    <i r="4">
      <x v="3443"/>
      <x v="611"/>
    </i>
    <i r="2">
      <x v="51"/>
      <x v="280"/>
      <x v="2091"/>
      <x v="611"/>
    </i>
    <i r="4">
      <x v="3082"/>
      <x v="611"/>
    </i>
    <i r="1">
      <x v="34"/>
      <x v="68"/>
      <x v="279"/>
      <x v="1296"/>
      <x v="611"/>
    </i>
    <i r="1">
      <x v="37"/>
      <x v="2"/>
      <x v="279"/>
      <x v="3393"/>
      <x v="611"/>
    </i>
    <i r="2">
      <x v="68"/>
      <x v="279"/>
      <x v="3517"/>
      <x v="611"/>
    </i>
    <i r="1">
      <x v="38"/>
      <x v="51"/>
      <x v="280"/>
      <x v="2058"/>
      <x v="611"/>
    </i>
    <i r="1">
      <x v="40"/>
      <x v="14"/>
      <x v="279"/>
      <x v="2209"/>
      <x v="611"/>
    </i>
    <i r="4">
      <x v="2957"/>
      <x v="611"/>
    </i>
    <i r="2">
      <x v="17"/>
      <x v="279"/>
      <x v="1701"/>
      <x v="611"/>
    </i>
    <i r="2">
      <x v="22"/>
      <x v="392"/>
      <x v="3539"/>
      <x v="611"/>
    </i>
    <i r="3">
      <x v="397"/>
      <x v="3546"/>
      <x v="611"/>
    </i>
    <i r="3">
      <x v="446"/>
      <x v="3460"/>
      <x v="611"/>
    </i>
    <i r="2">
      <x v="68"/>
      <x v="279"/>
      <x v="3341"/>
      <x v="611"/>
    </i>
    <i>
      <x v="255"/>
      <x v="1"/>
      <x v="68"/>
      <x v="278"/>
      <x v="3109"/>
      <x v="611"/>
    </i>
    <i r="1">
      <x v="3"/>
      <x v="2"/>
      <x v="278"/>
      <x v="3443"/>
      <x v="611"/>
    </i>
    <i r="1">
      <x v="13"/>
      <x v="68"/>
      <x v="278"/>
      <x v="85"/>
      <x v="611"/>
    </i>
    <i r="1">
      <x v="25"/>
      <x v="14"/>
      <x v="278"/>
      <x v="42"/>
      <x v="611"/>
    </i>
    <i r="1">
      <x v="27"/>
      <x v="2"/>
      <x v="278"/>
      <x v="2150"/>
      <x v="611"/>
    </i>
    <i r="4">
      <x v="2305"/>
      <x v="611"/>
    </i>
    <i r="4">
      <x v="2486"/>
      <x v="611"/>
    </i>
    <i r="4">
      <x v="2969"/>
      <x v="611"/>
    </i>
    <i r="4">
      <x v="3209"/>
      <x v="611"/>
    </i>
    <i r="4">
      <x v="3443"/>
      <x v="611"/>
    </i>
    <i r="1">
      <x v="40"/>
      <x v="14"/>
      <x v="278"/>
      <x v="2965"/>
      <x v="611"/>
    </i>
    <i r="2">
      <x v="17"/>
      <x v="278"/>
      <x v="2061"/>
      <x v="611"/>
    </i>
    <i r="2">
      <x v="18"/>
      <x v="278"/>
      <x v="2698"/>
      <x v="611"/>
    </i>
    <i r="4">
      <x v="2762"/>
      <x v="611"/>
    </i>
    <i r="2">
      <x v="22"/>
      <x v="430"/>
      <x v="3179"/>
      <x v="611"/>
    </i>
    <i r="2">
      <x v="68"/>
      <x v="278"/>
      <x v="3341"/>
      <x v="611"/>
    </i>
    <i>
      <x v="256"/>
      <x v="1"/>
      <x v="19"/>
      <x v="277"/>
      <x v="767"/>
      <x v="611"/>
    </i>
    <i r="1">
      <x v="20"/>
      <x v="14"/>
      <x v="277"/>
      <x v="1966"/>
      <x v="611"/>
    </i>
    <i r="1">
      <x v="27"/>
      <x v="2"/>
      <x v="277"/>
      <x v="2305"/>
      <x v="611"/>
    </i>
    <i r="4">
      <x v="2690"/>
      <x v="611"/>
    </i>
    <i r="4">
      <x v="2969"/>
      <x v="611"/>
    </i>
    <i r="4">
      <x v="3209"/>
      <x v="611"/>
    </i>
    <i r="4">
      <x v="3443"/>
      <x v="611"/>
    </i>
    <i r="1">
      <x v="32"/>
      <x v="19"/>
      <x v="277"/>
      <x v="1166"/>
      <x v="611"/>
    </i>
    <i r="1">
      <x v="40"/>
      <x v="17"/>
      <x v="277"/>
      <x v="3394"/>
      <x v="611"/>
    </i>
    <i r="2">
      <x v="18"/>
      <x v="277"/>
      <x v="2423"/>
      <x v="611"/>
    </i>
    <i r="4">
      <x v="2826"/>
      <x v="611"/>
    </i>
    <i>
      <x v="257"/>
      <x v="3"/>
      <x v="2"/>
      <x v="276"/>
      <x v="3443"/>
      <x v="611"/>
    </i>
    <i r="1">
      <x v="5"/>
      <x v="68"/>
      <x v="276"/>
      <x v="2382"/>
      <x v="611"/>
    </i>
    <i r="1">
      <x v="16"/>
      <x v="2"/>
      <x v="276"/>
      <x v="3098"/>
      <x v="611"/>
    </i>
    <i r="1">
      <x v="18"/>
      <x v="19"/>
      <x v="276"/>
      <x v="3564"/>
      <x v="563"/>
    </i>
    <i r="1">
      <x v="20"/>
      <x v="67"/>
      <x v="276"/>
      <x v="593"/>
      <x v="611"/>
    </i>
    <i r="2">
      <x v="68"/>
      <x v="276"/>
      <x v="296"/>
      <x v="611"/>
    </i>
    <i r="1">
      <x v="24"/>
      <x v="68"/>
      <x v="276"/>
      <x v="107"/>
      <x v="611"/>
    </i>
    <i r="1">
      <x v="25"/>
      <x v="67"/>
      <x v="276"/>
      <x v="1009"/>
      <x v="611"/>
    </i>
    <i r="2">
      <x v="68"/>
      <x v="276"/>
      <x v="549"/>
      <x v="611"/>
    </i>
    <i r="1">
      <x v="27"/>
      <x v="2"/>
      <x v="276"/>
      <x v="2969"/>
      <x v="611"/>
    </i>
    <i r="4">
      <x v="3209"/>
      <x v="611"/>
    </i>
    <i r="4">
      <x v="3443"/>
      <x v="611"/>
    </i>
    <i r="1">
      <x v="30"/>
      <x v="68"/>
      <x v="276"/>
      <x v="2473"/>
      <x v="611"/>
    </i>
    <i r="1">
      <x v="31"/>
      <x v="68"/>
      <x v="276"/>
      <x v="3464"/>
      <x v="611"/>
    </i>
    <i r="1">
      <x v="33"/>
      <x v="68"/>
      <x v="276"/>
      <x v="1633"/>
      <x v="611"/>
    </i>
    <i r="1">
      <x v="34"/>
      <x v="68"/>
      <x v="276"/>
      <x v="1437"/>
      <x v="611"/>
    </i>
    <i r="1">
      <x v="35"/>
      <x v="67"/>
      <x v="276"/>
      <x v="198"/>
      <x v="611"/>
    </i>
    <i r="2">
      <x v="68"/>
      <x v="276"/>
      <x v="89"/>
      <x v="611"/>
    </i>
    <i r="1">
      <x v="37"/>
      <x v="68"/>
      <x v="276"/>
      <x v="3029"/>
      <x v="611"/>
    </i>
    <i r="1">
      <x v="38"/>
      <x v="2"/>
      <x v="276"/>
      <x v="1357"/>
      <x v="611"/>
    </i>
    <i r="2">
      <x v="14"/>
      <x v="276"/>
      <x v="2466"/>
      <x v="611"/>
    </i>
    <i r="1">
      <x v="40"/>
      <x v="2"/>
      <x v="276"/>
      <x v="2140"/>
      <x v="611"/>
    </i>
    <i r="4">
      <x v="3443"/>
      <x v="611"/>
    </i>
    <i r="2">
      <x v="22"/>
      <x v="418"/>
      <x v="2896"/>
      <x v="611"/>
    </i>
    <i r="3">
      <x v="444"/>
      <x v="3198"/>
      <x v="611"/>
    </i>
    <i r="2">
      <x v="67"/>
      <x v="276"/>
      <x v="1150"/>
      <x v="611"/>
    </i>
    <i r="2">
      <x v="68"/>
      <x v="276"/>
      <x v="1114"/>
      <x v="611"/>
    </i>
    <i>
      <x v="258"/>
      <x v="12"/>
      <x v="68"/>
      <x v="275"/>
      <x v="2434"/>
      <x v="611"/>
    </i>
    <i r="1">
      <x v="14"/>
      <x v="18"/>
      <x v="275"/>
      <x v="1931"/>
      <x v="611"/>
    </i>
    <i r="1">
      <x v="15"/>
      <x v="17"/>
      <x v="275"/>
      <x v="1937"/>
      <x v="611"/>
    </i>
    <i r="1">
      <x v="16"/>
      <x v="68"/>
      <x v="275"/>
      <x v="3452"/>
      <x v="611"/>
    </i>
    <i r="1">
      <x v="24"/>
      <x v="14"/>
      <x v="275"/>
      <x v="3211"/>
      <x v="611"/>
    </i>
    <i r="2">
      <x v="18"/>
      <x v="275"/>
      <x v="3000"/>
      <x v="611"/>
    </i>
    <i r="1">
      <x v="27"/>
      <x v="2"/>
      <x v="275"/>
      <x v="2305"/>
      <x v="611"/>
    </i>
    <i r="4">
      <x v="2690"/>
      <x v="611"/>
    </i>
    <i r="4">
      <x v="3209"/>
      <x v="611"/>
    </i>
    <i r="1">
      <x v="28"/>
      <x v="17"/>
      <x v="275"/>
      <x v="1886"/>
      <x v="611"/>
    </i>
    <i r="1">
      <x v="40"/>
      <x v="18"/>
      <x v="275"/>
      <x v="1800"/>
      <x v="611"/>
    </i>
    <i r="4">
      <x v="1890"/>
      <x v="611"/>
    </i>
    <i r="4">
      <x v="2219"/>
      <x v="611"/>
    </i>
    <i r="4">
      <x v="2423"/>
      <x v="611"/>
    </i>
    <i r="4">
      <x v="2457"/>
      <x v="611"/>
    </i>
    <i r="2">
      <x v="22"/>
      <x v="378"/>
      <x v="3544"/>
      <x v="611"/>
    </i>
    <i r="3">
      <x v="383"/>
      <x v="3527"/>
      <x v="611"/>
    </i>
    <i r="3">
      <x v="384"/>
      <x v="3537"/>
      <x v="611"/>
    </i>
    <i r="3">
      <x v="388"/>
      <x v="3550"/>
      <x v="611"/>
    </i>
    <i r="3">
      <x v="396"/>
      <x v="3527"/>
      <x v="611"/>
    </i>
    <i r="3">
      <x v="406"/>
      <x v="3544"/>
      <x v="611"/>
    </i>
    <i r="3">
      <x v="418"/>
      <x v="2896"/>
      <x v="611"/>
    </i>
    <i>
      <x v="259"/>
      <x v="2"/>
      <x v="2"/>
      <x v="274"/>
      <x v="3036"/>
      <x v="611"/>
    </i>
    <i r="1">
      <x v="3"/>
      <x v="2"/>
      <x v="274"/>
      <x v="3209"/>
      <x v="611"/>
    </i>
    <i r="1">
      <x v="13"/>
      <x v="68"/>
      <x v="274"/>
      <x v="2150"/>
      <x v="611"/>
    </i>
    <i r="1">
      <x v="27"/>
      <x v="2"/>
      <x v="274"/>
      <x v="1539"/>
      <x v="611"/>
    </i>
    <i r="4">
      <x v="2150"/>
      <x v="611"/>
    </i>
    <i r="4">
      <x v="2690"/>
      <x v="611"/>
    </i>
    <i r="4">
      <x v="3209"/>
      <x v="611"/>
    </i>
    <i r="4">
      <x v="3443"/>
      <x v="611"/>
    </i>
    <i r="1">
      <x v="30"/>
      <x v="67"/>
      <x v="274"/>
      <x v="1286"/>
      <x v="611"/>
    </i>
    <i r="1">
      <x v="35"/>
      <x v="67"/>
      <x v="274"/>
      <x v="929"/>
      <x v="611"/>
    </i>
    <i r="1">
      <x v="37"/>
      <x v="14"/>
      <x v="274"/>
      <x v="1659"/>
      <x v="611"/>
    </i>
    <i r="1">
      <x v="40"/>
      <x v="22"/>
      <x v="397"/>
      <x v="3418"/>
      <x v="611"/>
    </i>
    <i r="3">
      <x v="430"/>
      <x v="3460"/>
      <x v="611"/>
    </i>
    <i r="2">
      <x v="68"/>
      <x v="274"/>
      <x v="3341"/>
      <x v="611"/>
    </i>
    <i>
      <x v="260"/>
      <x v="3"/>
      <x v="2"/>
      <x v="272"/>
      <x v="2690"/>
      <x v="611"/>
    </i>
    <i r="4">
      <x v="3443"/>
      <x v="611"/>
    </i>
    <i r="2">
      <x v="37"/>
      <x v="273"/>
      <x v="1034"/>
      <x v="611"/>
    </i>
    <i r="4">
      <x v="1349"/>
      <x v="611"/>
    </i>
    <i r="4">
      <x v="1506"/>
      <x v="611"/>
    </i>
    <i r="4">
      <x v="2065"/>
      <x v="611"/>
    </i>
    <i r="4">
      <x v="2293"/>
      <x v="611"/>
    </i>
    <i r="4">
      <x v="2332"/>
      <x v="611"/>
    </i>
    <i r="4">
      <x v="2660"/>
      <x v="611"/>
    </i>
    <i r="4">
      <x v="2772"/>
      <x v="611"/>
    </i>
    <i r="4">
      <x v="2878"/>
      <x v="611"/>
    </i>
    <i r="4">
      <x v="2927"/>
      <x v="611"/>
    </i>
    <i r="4">
      <x v="3042"/>
      <x v="611"/>
    </i>
    <i r="4">
      <x v="3180"/>
      <x v="611"/>
    </i>
    <i r="4">
      <x v="3398"/>
      <x v="611"/>
    </i>
    <i r="1">
      <x v="10"/>
      <x v="19"/>
      <x v="272"/>
      <x v="592"/>
      <x v="611"/>
    </i>
    <i r="1">
      <x v="12"/>
      <x v="37"/>
      <x v="273"/>
      <x v="1081"/>
      <x v="611"/>
    </i>
    <i r="1">
      <x v="13"/>
      <x v="37"/>
      <x v="273"/>
      <x v="3308"/>
      <x v="611"/>
    </i>
    <i r="1">
      <x v="15"/>
      <x v="37"/>
      <x v="273"/>
      <x v="426"/>
      <x v="611"/>
    </i>
    <i r="1">
      <x v="16"/>
      <x v="37"/>
      <x v="273"/>
      <x v="49"/>
      <x v="611"/>
    </i>
    <i r="1">
      <x v="18"/>
      <x v="37"/>
      <x v="273"/>
      <x v="403"/>
      <x v="611"/>
    </i>
    <i r="1">
      <x v="22"/>
      <x v="37"/>
      <x v="273"/>
      <x v="2268"/>
      <x v="611"/>
    </i>
    <i r="1">
      <x v="24"/>
      <x v="37"/>
      <x v="273"/>
      <x v="7"/>
      <x v="611"/>
    </i>
    <i r="1">
      <x v="25"/>
      <x v="68"/>
      <x v="272"/>
      <x v="2886"/>
      <x v="611"/>
    </i>
    <i r="1">
      <x v="27"/>
      <x v="2"/>
      <x v="272"/>
      <x v="2305"/>
      <x v="611"/>
    </i>
    <i r="4">
      <x v="2690"/>
      <x v="611"/>
    </i>
    <i r="4">
      <x v="3209"/>
      <x v="611"/>
    </i>
    <i r="4">
      <x v="3443"/>
      <x v="611"/>
    </i>
    <i r="2">
      <x v="37"/>
      <x v="273"/>
      <x v="307"/>
      <x v="611"/>
    </i>
    <i r="4">
      <x v="329"/>
      <x v="611"/>
    </i>
    <i r="4">
      <x v="402"/>
      <x v="611"/>
    </i>
    <i r="4">
      <x v="447"/>
      <x v="611"/>
    </i>
    <i r="4">
      <x v="464"/>
      <x v="611"/>
    </i>
    <i r="4">
      <x v="532"/>
      <x v="611"/>
    </i>
    <i r="4">
      <x v="535"/>
      <x v="611"/>
    </i>
    <i r="4">
      <x v="586"/>
      <x v="611"/>
    </i>
    <i r="4">
      <x v="598"/>
      <x v="611"/>
    </i>
    <i r="4">
      <x v="610"/>
      <x v="611"/>
    </i>
    <i r="4">
      <x v="621"/>
      <x v="611"/>
    </i>
    <i r="4">
      <x v="703"/>
      <x v="611"/>
    </i>
    <i r="4">
      <x v="724"/>
      <x v="611"/>
    </i>
    <i r="4">
      <x v="781"/>
      <x v="611"/>
    </i>
    <i r="4">
      <x v="914"/>
      <x v="611"/>
    </i>
    <i r="4">
      <x v="998"/>
      <x v="611"/>
    </i>
    <i r="4">
      <x v="1131"/>
      <x v="611"/>
    </i>
    <i r="4">
      <x v="1233"/>
      <x v="611"/>
    </i>
    <i r="4">
      <x v="1291"/>
      <x v="611"/>
    </i>
    <i r="4">
      <x v="1474"/>
      <x v="611"/>
    </i>
    <i r="4">
      <x v="1768"/>
      <x v="611"/>
    </i>
    <i r="4">
      <x v="1783"/>
      <x v="611"/>
    </i>
    <i r="4">
      <x v="1810"/>
      <x v="611"/>
    </i>
    <i r="4">
      <x v="1906"/>
      <x v="611"/>
    </i>
    <i r="4">
      <x v="2037"/>
      <x v="611"/>
    </i>
    <i r="4">
      <x v="2098"/>
      <x v="611"/>
    </i>
    <i r="4">
      <x v="2136"/>
      <x v="611"/>
    </i>
    <i r="4">
      <x v="2261"/>
      <x v="611"/>
    </i>
    <i r="4">
      <x v="2348"/>
      <x v="611"/>
    </i>
    <i r="4">
      <x v="2993"/>
      <x v="611"/>
    </i>
    <i r="4">
      <x v="3092"/>
      <x v="611"/>
    </i>
    <i r="4">
      <x v="3282"/>
      <x v="611"/>
    </i>
    <i r="4">
      <x v="3299"/>
      <x v="611"/>
    </i>
    <i r="4">
      <x v="3457"/>
      <x v="611"/>
    </i>
    <i r="1">
      <x v="33"/>
      <x v="18"/>
      <x v="272"/>
      <x v="3178"/>
      <x v="611"/>
    </i>
    <i r="2">
      <x v="19"/>
      <x v="272"/>
      <x v="583"/>
      <x v="611"/>
    </i>
    <i r="1">
      <x v="34"/>
      <x v="68"/>
      <x v="272"/>
      <x v="2385"/>
      <x v="611"/>
    </i>
    <i r="1">
      <x v="38"/>
      <x v="2"/>
      <x v="272"/>
      <x v="1357"/>
      <x v="611"/>
    </i>
    <i r="2">
      <x v="37"/>
      <x v="273"/>
      <x v="65"/>
      <x v="611"/>
    </i>
    <i r="1">
      <x v="40"/>
      <x v="18"/>
      <x v="272"/>
      <x v="2574"/>
      <x v="611"/>
    </i>
    <i r="4">
      <x v="2766"/>
      <x v="611"/>
    </i>
    <i r="2">
      <x v="22"/>
      <x v="394"/>
      <x v="3437"/>
      <x v="611"/>
    </i>
    <i r="3">
      <x v="397"/>
      <x v="3541"/>
      <x v="611"/>
    </i>
    <i r="3">
      <x v="399"/>
      <x v="3443"/>
      <x v="611"/>
    </i>
    <i r="3">
      <x v="416"/>
      <x v="2264"/>
      <x v="611"/>
    </i>
    <i r="3">
      <x v="433"/>
      <x v="3544"/>
      <x v="611"/>
    </i>
    <i r="3">
      <x v="434"/>
      <x v="3198"/>
      <x v="611"/>
    </i>
    <i r="3">
      <x v="443"/>
      <x v="3541"/>
      <x v="611"/>
    </i>
    <i r="3">
      <x v="445"/>
      <x v="3518"/>
      <x v="611"/>
    </i>
    <i r="2">
      <x v="37"/>
      <x v="273"/>
      <x v="1295"/>
      <x v="611"/>
    </i>
    <i r="4">
      <x v="1699"/>
      <x v="611"/>
    </i>
    <i r="4">
      <x v="2310"/>
      <x v="611"/>
    </i>
    <i r="4">
      <x v="2535"/>
      <x v="611"/>
    </i>
    <i r="4">
      <x v="2745"/>
      <x v="611"/>
    </i>
    <i>
      <x v="261"/>
      <x/>
      <x v="19"/>
      <x v="271"/>
      <x v="1410"/>
      <x v="611"/>
    </i>
    <i r="1">
      <x v="2"/>
      <x v="19"/>
      <x v="271"/>
      <x v="666"/>
      <x v="611"/>
    </i>
    <i r="1">
      <x v="3"/>
      <x v="2"/>
      <x v="271"/>
      <x v="3443"/>
      <x v="611"/>
    </i>
    <i r="1">
      <x v="16"/>
      <x v="68"/>
      <x v="271"/>
      <x v="2775"/>
      <x v="611"/>
    </i>
    <i r="1">
      <x v="24"/>
      <x v="68"/>
      <x v="271"/>
      <x v="1701"/>
      <x v="611"/>
    </i>
    <i r="1">
      <x v="27"/>
      <x v="2"/>
      <x v="271"/>
      <x v="2969"/>
      <x v="611"/>
    </i>
    <i r="4">
      <x v="3209"/>
      <x v="611"/>
    </i>
    <i r="1">
      <x v="28"/>
      <x v="19"/>
      <x v="271"/>
      <x v="2225"/>
      <x v="611"/>
    </i>
    <i r="1">
      <x v="37"/>
      <x v="19"/>
      <x v="271"/>
      <x v="1265"/>
      <x v="611"/>
    </i>
    <i r="1">
      <x v="38"/>
      <x v="19"/>
      <x v="271"/>
      <x v="368"/>
      <x v="611"/>
    </i>
    <i r="1">
      <x v="40"/>
      <x v="2"/>
      <x v="271"/>
      <x v="3443"/>
      <x v="611"/>
    </i>
    <i r="2">
      <x v="22"/>
      <x v="383"/>
      <x v="3418"/>
      <x v="611"/>
    </i>
    <i r="3">
      <x v="394"/>
      <x v="3418"/>
      <x v="611"/>
    </i>
    <i r="3">
      <x v="410"/>
      <x v="3198"/>
      <x v="611"/>
    </i>
    <i r="3">
      <x v="430"/>
      <x v="3546"/>
      <x v="611"/>
    </i>
    <i r="3">
      <x v="450"/>
      <x v="3509"/>
      <x v="611"/>
    </i>
    <i r="2">
      <x v="68"/>
      <x v="271"/>
      <x v="2400"/>
      <x v="611"/>
    </i>
    <i>
      <x v="262"/>
      <x v="40"/>
      <x v="22"/>
      <x v="395"/>
      <x v="3482"/>
      <x v="611"/>
    </i>
    <i r="3">
      <x v="418"/>
      <x v="2896"/>
      <x v="611"/>
    </i>
    <i r="3">
      <x v="422"/>
      <x v="3514"/>
      <x v="611"/>
    </i>
    <i>
      <x v="263"/>
      <x v="2"/>
      <x v="17"/>
      <x v="269"/>
      <x v="1792"/>
      <x v="611"/>
    </i>
    <i r="1">
      <x v="3"/>
      <x v="2"/>
      <x v="269"/>
      <x v="2969"/>
      <x v="611"/>
    </i>
    <i r="4">
      <x v="3443"/>
      <x v="611"/>
    </i>
    <i r="1">
      <x v="16"/>
      <x v="68"/>
      <x v="269"/>
      <x v="3443"/>
      <x v="611"/>
    </i>
    <i r="1">
      <x v="24"/>
      <x v="51"/>
      <x v="270"/>
      <x v="275"/>
      <x v="611"/>
    </i>
    <i r="1">
      <x v="27"/>
      <x v="2"/>
      <x v="269"/>
      <x v="2969"/>
      <x v="611"/>
    </i>
    <i r="4">
      <x v="3443"/>
      <x v="611"/>
    </i>
    <i r="1">
      <x v="32"/>
      <x v="19"/>
      <x v="269"/>
      <x v="2250"/>
      <x v="611"/>
    </i>
    <i r="1">
      <x v="37"/>
      <x v="68"/>
      <x v="269"/>
      <x v="3450"/>
      <x v="611"/>
    </i>
    <i r="1">
      <x v="40"/>
      <x v="17"/>
      <x v="269"/>
      <x v="2670"/>
      <x v="611"/>
    </i>
    <i r="2">
      <x v="18"/>
      <x v="269"/>
      <x v="1512"/>
      <x v="611"/>
    </i>
    <i r="4">
      <x v="1864"/>
      <x v="611"/>
    </i>
    <i r="4">
      <x v="1899"/>
      <x v="611"/>
    </i>
    <i r="4">
      <x v="2086"/>
      <x v="611"/>
    </i>
    <i r="4">
      <x v="2961"/>
      <x v="611"/>
    </i>
    <i r="4">
      <x v="2978"/>
      <x v="611"/>
    </i>
    <i r="4">
      <x v="3454"/>
      <x v="611"/>
    </i>
    <i r="2">
      <x v="68"/>
      <x v="269"/>
      <x v="2690"/>
      <x v="611"/>
    </i>
    <i r="4">
      <x v="3341"/>
      <x v="611"/>
    </i>
    <i>
      <x v="264"/>
      <x v="2"/>
      <x v="18"/>
      <x v="268"/>
      <x v="244"/>
      <x v="611"/>
    </i>
    <i r="1">
      <x v="24"/>
      <x v="62"/>
      <x v="268"/>
      <x v="18"/>
      <x v="611"/>
    </i>
    <i r="2">
      <x v="64"/>
      <x v="371"/>
      <x v="3564"/>
      <x v="41"/>
    </i>
    <i r="1">
      <x v="27"/>
      <x v="68"/>
      <x v="268"/>
      <x v="289"/>
      <x v="611"/>
    </i>
    <i r="4">
      <x v="1080"/>
      <x v="611"/>
    </i>
    <i r="4">
      <x v="1497"/>
      <x v="611"/>
    </i>
    <i r="1">
      <x v="30"/>
      <x v="62"/>
      <x v="268"/>
      <x v="170"/>
      <x v="611"/>
    </i>
    <i>
      <x v="265"/>
      <x v="3"/>
      <x v="2"/>
      <x v="267"/>
      <x v="3209"/>
      <x v="611"/>
    </i>
    <i r="4">
      <x v="3443"/>
      <x v="611"/>
    </i>
    <i r="1">
      <x v="5"/>
      <x v="68"/>
      <x v="267"/>
      <x v="3022"/>
      <x v="611"/>
    </i>
    <i r="1">
      <x v="10"/>
      <x v="68"/>
      <x v="267"/>
      <x v="3274"/>
      <x v="611"/>
    </i>
    <i r="1">
      <x v="15"/>
      <x v="14"/>
      <x v="267"/>
      <x v="1657"/>
      <x v="611"/>
    </i>
    <i r="1">
      <x v="16"/>
      <x v="68"/>
      <x v="267"/>
      <x v="3393"/>
      <x v="611"/>
    </i>
    <i r="1">
      <x v="20"/>
      <x v="14"/>
      <x v="267"/>
      <x v="2748"/>
      <x v="611"/>
    </i>
    <i r="1">
      <x v="24"/>
      <x v="62"/>
      <x v="267"/>
      <x v="2"/>
      <x v="611"/>
    </i>
    <i r="2">
      <x v="68"/>
      <x v="267"/>
      <x v="2738"/>
      <x v="611"/>
    </i>
    <i r="1">
      <x v="27"/>
      <x v="2"/>
      <x v="267"/>
      <x v="1701"/>
      <x v="611"/>
    </i>
    <i r="4">
      <x v="2969"/>
      <x v="611"/>
    </i>
    <i r="4">
      <x v="3209"/>
      <x v="611"/>
    </i>
    <i r="4">
      <x v="3443"/>
      <x v="611"/>
    </i>
    <i r="1">
      <x v="37"/>
      <x v="68"/>
      <x v="267"/>
      <x v="3450"/>
      <x v="611"/>
    </i>
    <i r="1">
      <x v="38"/>
      <x v="14"/>
      <x v="267"/>
      <x v="2342"/>
      <x v="611"/>
    </i>
    <i r="1">
      <x v="40"/>
      <x v="2"/>
      <x v="267"/>
      <x v="3443"/>
      <x v="611"/>
    </i>
    <i r="2">
      <x v="21"/>
      <x v="398"/>
      <x v="3509"/>
      <x v="611"/>
    </i>
    <i r="2">
      <x v="22"/>
      <x v="428"/>
      <x v="3393"/>
      <x v="611"/>
    </i>
    <i>
      <x v="266"/>
      <x v="3"/>
      <x v="2"/>
      <x v="266"/>
      <x v="3443"/>
      <x v="611"/>
    </i>
    <i r="1">
      <x v="5"/>
      <x v="17"/>
      <x v="266"/>
      <x v="2232"/>
      <x v="611"/>
    </i>
    <i r="1">
      <x v="10"/>
      <x v="68"/>
      <x v="266"/>
      <x v="1127"/>
      <x v="611"/>
    </i>
    <i r="1">
      <x v="16"/>
      <x v="68"/>
      <x v="266"/>
      <x v="53"/>
      <x v="611"/>
    </i>
    <i r="1">
      <x v="18"/>
      <x v="68"/>
      <x v="266"/>
      <x v="1227"/>
      <x v="611"/>
    </i>
    <i r="1">
      <x v="20"/>
      <x v="68"/>
      <x v="266"/>
      <x v="529"/>
      <x v="611"/>
    </i>
    <i r="1">
      <x v="24"/>
      <x v="2"/>
      <x v="266"/>
      <x v="2369"/>
      <x v="611"/>
    </i>
    <i r="2">
      <x v="17"/>
      <x v="266"/>
      <x v="1813"/>
      <x v="611"/>
    </i>
    <i r="2">
      <x v="68"/>
      <x v="266"/>
      <x v="910"/>
      <x v="611"/>
    </i>
    <i r="1">
      <x v="25"/>
      <x v="19"/>
      <x v="266"/>
      <x v="55"/>
      <x v="611"/>
    </i>
    <i r="2">
      <x v="68"/>
      <x v="266"/>
      <x v="480"/>
      <x v="611"/>
    </i>
    <i r="1">
      <x v="27"/>
      <x v="2"/>
      <x v="266"/>
      <x v="2690"/>
      <x v="611"/>
    </i>
    <i r="4">
      <x v="3209"/>
      <x v="611"/>
    </i>
    <i r="4">
      <x v="3443"/>
      <x v="611"/>
    </i>
    <i r="1">
      <x v="31"/>
      <x v="19"/>
      <x v="266"/>
      <x v="2572"/>
      <x v="611"/>
    </i>
    <i r="1">
      <x v="32"/>
      <x v="68"/>
      <x v="266"/>
      <x v="2528"/>
      <x v="611"/>
    </i>
    <i r="1">
      <x v="34"/>
      <x v="68"/>
      <x v="266"/>
      <x v="620"/>
      <x v="611"/>
    </i>
    <i r="1">
      <x v="35"/>
      <x v="2"/>
      <x v="266"/>
      <x v="2042"/>
      <x v="611"/>
    </i>
    <i r="2">
      <x v="67"/>
      <x v="266"/>
      <x v="1935"/>
      <x v="611"/>
    </i>
    <i r="2">
      <x v="68"/>
      <x v="266"/>
      <x v="105"/>
      <x v="611"/>
    </i>
    <i r="1">
      <x v="37"/>
      <x v="67"/>
      <x v="266"/>
      <x v="1935"/>
      <x v="611"/>
    </i>
    <i r="1">
      <x v="40"/>
      <x v="17"/>
      <x v="266"/>
      <x v="1164"/>
      <x v="611"/>
    </i>
    <i r="4">
      <x v="1429"/>
      <x v="611"/>
    </i>
    <i r="4">
      <x v="1621"/>
      <x v="611"/>
    </i>
    <i r="4">
      <x v="2970"/>
      <x v="611"/>
    </i>
    <i r="2">
      <x v="18"/>
      <x v="266"/>
      <x v="1364"/>
      <x v="611"/>
    </i>
    <i r="4">
      <x v="1752"/>
      <x v="611"/>
    </i>
    <i r="4">
      <x v="1799"/>
      <x v="611"/>
    </i>
    <i r="4">
      <x v="1841"/>
      <x v="611"/>
    </i>
    <i r="4">
      <x v="1987"/>
      <x v="611"/>
    </i>
    <i r="4">
      <x v="2032"/>
      <x v="611"/>
    </i>
    <i r="4">
      <x v="2656"/>
      <x v="611"/>
    </i>
    <i r="4">
      <x v="2814"/>
      <x v="611"/>
    </i>
    <i r="4">
      <x v="2981"/>
      <x v="611"/>
    </i>
    <i r="4">
      <x v="3041"/>
      <x v="611"/>
    </i>
    <i r="2">
      <x v="22"/>
      <x v="408"/>
      <x v="3530"/>
      <x v="611"/>
    </i>
    <i r="3">
      <x v="450"/>
      <x v="3546"/>
      <x v="611"/>
    </i>
    <i r="2">
      <x v="67"/>
      <x v="266"/>
      <x v="886"/>
      <x v="611"/>
    </i>
    <i r="2">
      <x v="68"/>
      <x v="266"/>
      <x v="3424"/>
      <x v="611"/>
    </i>
    <i>
      <x v="267"/>
      <x v="3"/>
      <x v="2"/>
      <x v="265"/>
      <x v="3209"/>
      <x v="611"/>
    </i>
    <i r="1">
      <x v="16"/>
      <x v="68"/>
      <x v="265"/>
      <x v="3272"/>
      <x v="611"/>
    </i>
    <i r="1">
      <x v="27"/>
      <x v="2"/>
      <x v="265"/>
      <x v="1621"/>
      <x v="611"/>
    </i>
    <i r="4">
      <x v="1814"/>
      <x v="611"/>
    </i>
    <i r="4">
      <x v="2305"/>
      <x v="611"/>
    </i>
    <i r="4">
      <x v="2486"/>
      <x v="611"/>
    </i>
    <i r="4">
      <x v="2690"/>
      <x v="611"/>
    </i>
    <i r="4">
      <x v="3209"/>
      <x v="611"/>
    </i>
    <i r="4">
      <x v="3443"/>
      <x v="611"/>
    </i>
    <i r="1">
      <x v="37"/>
      <x v="2"/>
      <x v="265"/>
      <x v="3393"/>
      <x v="611"/>
    </i>
    <i r="2">
      <x v="14"/>
      <x v="265"/>
      <x v="2900"/>
      <x v="611"/>
    </i>
    <i r="2">
      <x v="68"/>
      <x v="265"/>
      <x v="3517"/>
      <x v="611"/>
    </i>
    <i r="1">
      <x v="40"/>
      <x v="2"/>
      <x v="265"/>
      <x v="3443"/>
      <x v="611"/>
    </i>
    <i r="2">
      <x v="22"/>
      <x v="387"/>
      <x v="3542"/>
      <x v="611"/>
    </i>
    <i>
      <x v="268"/>
      <x v="4"/>
      <x v="68"/>
      <x v="264"/>
      <x v="2231"/>
      <x v="611"/>
    </i>
    <i r="1">
      <x v="12"/>
      <x v="14"/>
      <x v="264"/>
      <x v="780"/>
      <x v="611"/>
    </i>
    <i r="1">
      <x v="24"/>
      <x v="17"/>
      <x v="264"/>
      <x v="3072"/>
      <x v="611"/>
    </i>
    <i r="1">
      <x v="25"/>
      <x v="2"/>
      <x v="264"/>
      <x v="2271"/>
      <x v="611"/>
    </i>
    <i r="1">
      <x v="27"/>
      <x v="2"/>
      <x v="264"/>
      <x v="1701"/>
      <x v="611"/>
    </i>
    <i r="4">
      <x v="2027"/>
      <x v="611"/>
    </i>
    <i r="4">
      <x v="2150"/>
      <x v="611"/>
    </i>
    <i r="4">
      <x v="2486"/>
      <x v="611"/>
    </i>
    <i r="4">
      <x v="2690"/>
      <x v="611"/>
    </i>
    <i r="4">
      <x v="2969"/>
      <x v="611"/>
    </i>
    <i r="4">
      <x v="3209"/>
      <x v="611"/>
    </i>
    <i r="4">
      <x v="3443"/>
      <x v="611"/>
    </i>
    <i r="2">
      <x v="68"/>
      <x v="264"/>
      <x v="618"/>
      <x v="611"/>
    </i>
    <i r="1">
      <x v="32"/>
      <x v="68"/>
      <x v="264"/>
      <x v="970"/>
      <x v="611"/>
    </i>
    <i r="1">
      <x v="34"/>
      <x v="68"/>
      <x v="264"/>
      <x v="1857"/>
      <x v="611"/>
    </i>
    <i r="1">
      <x v="37"/>
      <x v="68"/>
      <x v="264"/>
      <x v="3513"/>
      <x v="611"/>
    </i>
    <i r="1">
      <x v="40"/>
      <x v="2"/>
      <x v="264"/>
      <x v="3209"/>
      <x v="611"/>
    </i>
    <i r="2">
      <x v="18"/>
      <x v="264"/>
      <x v="1668"/>
      <x v="611"/>
    </i>
    <i r="4">
      <x v="1978"/>
      <x v="611"/>
    </i>
    <i r="4">
      <x v="2156"/>
      <x v="611"/>
    </i>
    <i r="4">
      <x v="2289"/>
      <x v="611"/>
    </i>
    <i r="4">
      <x v="2716"/>
      <x v="611"/>
    </i>
    <i r="4">
      <x v="2947"/>
      <x v="611"/>
    </i>
    <i r="4">
      <x v="3398"/>
      <x v="611"/>
    </i>
    <i r="2">
      <x v="22"/>
      <x v="401"/>
      <x v="3535"/>
      <x v="611"/>
    </i>
    <i r="3">
      <x v="403"/>
      <x v="3039"/>
      <x v="611"/>
    </i>
    <i r="3">
      <x v="425"/>
      <x v="3537"/>
      <x v="611"/>
    </i>
    <i>
      <x v="269"/>
      <x v="2"/>
      <x v="2"/>
      <x v="262"/>
      <x v="1171"/>
      <x v="611"/>
    </i>
    <i r="1">
      <x v="3"/>
      <x v="2"/>
      <x v="262"/>
      <x v="3443"/>
      <x v="611"/>
    </i>
    <i r="1">
      <x v="5"/>
      <x v="14"/>
      <x v="262"/>
      <x v="2748"/>
      <x v="611"/>
    </i>
    <i r="1">
      <x v="15"/>
      <x v="2"/>
      <x v="262"/>
      <x v="3069"/>
      <x v="611"/>
    </i>
    <i r="1">
      <x v="20"/>
      <x v="16"/>
      <x v="262"/>
      <x v="1749"/>
      <x v="611"/>
    </i>
    <i r="2">
      <x v="68"/>
      <x v="262"/>
      <x v="3002"/>
      <x v="611"/>
    </i>
    <i r="1">
      <x v="25"/>
      <x v="68"/>
      <x v="262"/>
      <x v="2886"/>
      <x v="611"/>
    </i>
    <i r="1">
      <x v="27"/>
      <x v="2"/>
      <x v="262"/>
      <x v="1814"/>
      <x v="611"/>
    </i>
    <i r="4">
      <x v="2150"/>
      <x v="611"/>
    </i>
    <i r="4">
      <x v="2969"/>
      <x v="611"/>
    </i>
    <i r="4">
      <x v="3209"/>
      <x v="611"/>
    </i>
    <i r="4">
      <x v="3443"/>
      <x v="611"/>
    </i>
    <i r="2">
      <x v="59"/>
      <x v="263"/>
      <x v="1460"/>
      <x v="611"/>
    </i>
    <i r="2">
      <x v="68"/>
      <x v="262"/>
      <x v="1240"/>
      <x v="611"/>
    </i>
    <i r="1">
      <x v="28"/>
      <x v="17"/>
      <x v="262"/>
      <x v="3506"/>
      <x v="611"/>
    </i>
    <i r="1">
      <x v="32"/>
      <x v="68"/>
      <x v="262"/>
      <x v="652"/>
      <x v="611"/>
    </i>
    <i r="1">
      <x v="38"/>
      <x v="17"/>
      <x v="262"/>
      <x v="1267"/>
      <x v="611"/>
    </i>
    <i r="1">
      <x v="40"/>
      <x v="17"/>
      <x v="262"/>
      <x v="2590"/>
      <x v="611"/>
    </i>
    <i r="2">
      <x v="18"/>
      <x v="262"/>
      <x v="1154"/>
      <x v="611"/>
    </i>
    <i r="4">
      <x v="2022"/>
      <x v="611"/>
    </i>
    <i r="4">
      <x v="2192"/>
      <x v="611"/>
    </i>
    <i r="4">
      <x v="2433"/>
      <x v="611"/>
    </i>
    <i r="4">
      <x v="2568"/>
      <x v="611"/>
    </i>
    <i r="4">
      <x v="2912"/>
      <x v="611"/>
    </i>
    <i r="2">
      <x v="21"/>
      <x v="398"/>
      <x v="3393"/>
      <x v="611"/>
    </i>
    <i r="2">
      <x v="22"/>
      <x v="403"/>
      <x v="3039"/>
      <x v="611"/>
    </i>
    <i>
      <x v="270"/>
      <x v="15"/>
      <x v="14"/>
      <x v="261"/>
      <x v="1735"/>
      <x v="611"/>
    </i>
    <i r="1">
      <x v="27"/>
      <x v="2"/>
      <x v="261"/>
      <x v="2969"/>
      <x v="611"/>
    </i>
    <i r="4">
      <x v="3209"/>
      <x v="611"/>
    </i>
    <i r="4">
      <x v="3443"/>
      <x v="611"/>
    </i>
    <i r="1">
      <x v="34"/>
      <x v="68"/>
      <x v="261"/>
      <x v="2536"/>
      <x v="611"/>
    </i>
    <i r="1">
      <x v="37"/>
      <x v="68"/>
      <x v="261"/>
      <x v="2969"/>
      <x v="611"/>
    </i>
    <i r="1">
      <x v="38"/>
      <x v="2"/>
      <x v="261"/>
      <x v="3324"/>
      <x v="611"/>
    </i>
    <i r="2">
      <x v="17"/>
      <x v="261"/>
      <x v="3564"/>
      <x v="393"/>
    </i>
    <i r="1">
      <x v="40"/>
      <x v="22"/>
      <x v="378"/>
      <x v="3512"/>
      <x v="611"/>
    </i>
    <i r="3">
      <x v="419"/>
      <x v="3200"/>
      <x v="611"/>
    </i>
    <i r="3">
      <x v="427"/>
      <x v="3528"/>
      <x v="611"/>
    </i>
    <i r="2">
      <x v="68"/>
      <x v="261"/>
      <x v="3341"/>
      <x v="611"/>
    </i>
    <i>
      <x v="271"/>
      <x v="2"/>
      <x v="2"/>
      <x v="260"/>
      <x v="3253"/>
      <x v="611"/>
    </i>
    <i r="1">
      <x v="3"/>
      <x v="2"/>
      <x v="260"/>
      <x v="3443"/>
      <x v="611"/>
    </i>
    <i r="1">
      <x v="15"/>
      <x v="19"/>
      <x v="260"/>
      <x v="2788"/>
      <x v="611"/>
    </i>
    <i r="1">
      <x v="18"/>
      <x v="68"/>
      <x v="260"/>
      <x v="3443"/>
      <x v="611"/>
    </i>
    <i r="1">
      <x v="24"/>
      <x v="17"/>
      <x v="260"/>
      <x v="2766"/>
      <x v="611"/>
    </i>
    <i r="1">
      <x v="27"/>
      <x v="2"/>
      <x v="260"/>
      <x v="2150"/>
      <x v="611"/>
    </i>
    <i r="4">
      <x v="3209"/>
      <x v="611"/>
    </i>
    <i r="4">
      <x v="3443"/>
      <x v="611"/>
    </i>
    <i r="1">
      <x v="38"/>
      <x v="62"/>
      <x v="260"/>
      <x v="1673"/>
      <x v="611"/>
    </i>
    <i r="1">
      <x v="40"/>
      <x v="2"/>
      <x v="260"/>
      <x v="2969"/>
      <x v="611"/>
    </i>
    <i r="2">
      <x v="18"/>
      <x v="260"/>
      <x v="2402"/>
      <x v="611"/>
    </i>
    <i r="4">
      <x v="2499"/>
      <x v="611"/>
    </i>
    <i r="4">
      <x v="2669"/>
      <x v="611"/>
    </i>
    <i r="4">
      <x v="2670"/>
      <x v="611"/>
    </i>
    <i r="4">
      <x v="3084"/>
      <x v="611"/>
    </i>
    <i r="2">
      <x v="22"/>
      <x v="412"/>
      <x v="3550"/>
      <x v="611"/>
    </i>
    <i r="3">
      <x v="431"/>
      <x v="3499"/>
      <x v="611"/>
    </i>
    <i r="2">
      <x v="68"/>
      <x v="260"/>
      <x v="2086"/>
      <x v="611"/>
    </i>
    <i r="4">
      <x v="3501"/>
      <x v="611"/>
    </i>
    <i>
      <x v="272"/>
      <x v="1"/>
      <x v="68"/>
      <x v="258"/>
      <x v="3387"/>
      <x v="611"/>
    </i>
    <i r="1">
      <x v="2"/>
      <x v="17"/>
      <x v="258"/>
      <x v="256"/>
      <x v="611"/>
    </i>
    <i r="2">
      <x v="18"/>
      <x v="258"/>
      <x v="3507"/>
      <x v="611"/>
    </i>
    <i r="1">
      <x v="3"/>
      <x v="2"/>
      <x v="258"/>
      <x v="3443"/>
      <x v="611"/>
    </i>
    <i r="2">
      <x v="33"/>
      <x v="259"/>
      <x v="694"/>
      <x v="611"/>
    </i>
    <i r="4">
      <x v="715"/>
      <x v="611"/>
    </i>
    <i r="4">
      <x v="1263"/>
      <x v="611"/>
    </i>
    <i r="4">
      <x v="1508"/>
      <x v="611"/>
    </i>
    <i r="4">
      <x v="1514"/>
      <x v="611"/>
    </i>
    <i r="4">
      <x v="2084"/>
      <x v="611"/>
    </i>
    <i r="4">
      <x v="2417"/>
      <x v="611"/>
    </i>
    <i r="4">
      <x v="2485"/>
      <x v="611"/>
    </i>
    <i r="4">
      <x v="2539"/>
      <x v="611"/>
    </i>
    <i r="4">
      <x v="2680"/>
      <x v="611"/>
    </i>
    <i r="4">
      <x v="2689"/>
      <x v="611"/>
    </i>
    <i r="4">
      <x v="2841"/>
      <x v="611"/>
    </i>
    <i r="4">
      <x v="2856"/>
      <x v="611"/>
    </i>
    <i r="4">
      <x v="2914"/>
      <x v="611"/>
    </i>
    <i r="4">
      <x v="3266"/>
      <x v="611"/>
    </i>
    <i r="4">
      <x v="3325"/>
      <x v="611"/>
    </i>
    <i r="4">
      <x v="3404"/>
      <x v="611"/>
    </i>
    <i r="1">
      <x v="13"/>
      <x v="33"/>
      <x v="259"/>
      <x v="2522"/>
      <x v="611"/>
    </i>
    <i r="1">
      <x v="15"/>
      <x v="33"/>
      <x v="259"/>
      <x v="398"/>
      <x v="611"/>
    </i>
    <i r="1">
      <x v="16"/>
      <x v="14"/>
      <x v="258"/>
      <x v="1788"/>
      <x v="611"/>
    </i>
    <i r="2">
      <x v="33"/>
      <x v="259"/>
      <x v="48"/>
      <x v="611"/>
    </i>
    <i r="2">
      <x v="68"/>
      <x v="258"/>
      <x v="2977"/>
      <x v="611"/>
    </i>
    <i r="1">
      <x v="18"/>
      <x v="14"/>
      <x v="258"/>
      <x v="1995"/>
      <x v="611"/>
    </i>
    <i r="2">
      <x v="33"/>
      <x v="259"/>
      <x v="97"/>
      <x v="611"/>
    </i>
    <i r="1">
      <x v="22"/>
      <x v="33"/>
      <x v="259"/>
      <x v="3028"/>
      <x v="611"/>
    </i>
    <i r="1">
      <x v="24"/>
      <x v="33"/>
      <x v="259"/>
      <x v="45"/>
      <x v="611"/>
    </i>
    <i r="1">
      <x v="27"/>
      <x v="2"/>
      <x v="258"/>
      <x v="3209"/>
      <x v="611"/>
    </i>
    <i r="2">
      <x v="33"/>
      <x v="259"/>
      <x v="135"/>
      <x v="611"/>
    </i>
    <i r="4">
      <x v="285"/>
      <x v="611"/>
    </i>
    <i r="4">
      <x v="292"/>
      <x v="611"/>
    </i>
    <i r="4">
      <x v="346"/>
      <x v="611"/>
    </i>
    <i r="4">
      <x v="347"/>
      <x v="611"/>
    </i>
    <i r="4">
      <x v="367"/>
      <x v="611"/>
    </i>
    <i r="4">
      <x v="507"/>
      <x v="611"/>
    </i>
    <i r="4">
      <x v="519"/>
      <x v="611"/>
    </i>
    <i r="4">
      <x v="633"/>
      <x v="611"/>
    </i>
    <i r="4">
      <x v="640"/>
      <x v="611"/>
    </i>
    <i r="4">
      <x v="642"/>
      <x v="611"/>
    </i>
    <i r="4">
      <x v="651"/>
      <x v="611"/>
    </i>
    <i r="4">
      <x v="660"/>
      <x v="611"/>
    </i>
    <i r="4">
      <x v="752"/>
      <x v="611"/>
    </i>
    <i r="4">
      <x v="842"/>
      <x v="611"/>
    </i>
    <i r="4">
      <x v="866"/>
      <x v="611"/>
    </i>
    <i r="4">
      <x v="961"/>
      <x v="611"/>
    </i>
    <i r="4">
      <x v="1072"/>
      <x v="611"/>
    </i>
    <i r="4">
      <x v="1330"/>
      <x v="611"/>
    </i>
    <i r="4">
      <x v="1380"/>
      <x v="611"/>
    </i>
    <i r="4">
      <x v="1690"/>
      <x v="611"/>
    </i>
    <i r="4">
      <x v="2932"/>
      <x v="611"/>
    </i>
    <i r="4">
      <x v="3391"/>
      <x v="611"/>
    </i>
    <i r="4">
      <x v="3405"/>
      <x v="611"/>
    </i>
    <i r="1">
      <x v="28"/>
      <x v="17"/>
      <x v="258"/>
      <x v="1663"/>
      <x v="611"/>
    </i>
    <i r="1">
      <x v="30"/>
      <x v="33"/>
      <x v="259"/>
      <x v="672"/>
      <x v="611"/>
    </i>
    <i r="1">
      <x v="37"/>
      <x v="33"/>
      <x v="259"/>
      <x v="3135"/>
      <x v="611"/>
    </i>
    <i r="2">
      <x v="68"/>
      <x v="258"/>
      <x v="3272"/>
      <x v="611"/>
    </i>
    <i r="1">
      <x v="38"/>
      <x v="33"/>
      <x v="259"/>
      <x v="156"/>
      <x v="611"/>
    </i>
    <i r="1">
      <x v="40"/>
      <x v="2"/>
      <x v="258"/>
      <x v="2690"/>
      <x v="611"/>
    </i>
    <i r="2">
      <x v="14"/>
      <x v="258"/>
      <x v="2748"/>
      <x v="611"/>
    </i>
    <i r="4">
      <x v="2928"/>
      <x v="611"/>
    </i>
    <i r="2">
      <x v="17"/>
      <x v="258"/>
      <x v="3410"/>
      <x v="611"/>
    </i>
    <i r="2">
      <x v="18"/>
      <x v="258"/>
      <x v="1635"/>
      <x v="611"/>
    </i>
    <i r="4">
      <x v="1915"/>
      <x v="611"/>
    </i>
    <i r="4">
      <x v="2363"/>
      <x v="611"/>
    </i>
    <i r="4">
      <x v="3064"/>
      <x v="611"/>
    </i>
    <i r="4">
      <x v="3125"/>
      <x v="611"/>
    </i>
    <i r="4">
      <x v="3275"/>
      <x v="611"/>
    </i>
    <i r="2">
      <x v="22"/>
      <x v="416"/>
      <x v="3239"/>
      <x v="611"/>
    </i>
    <i r="3">
      <x v="434"/>
      <x v="3409"/>
      <x v="611"/>
    </i>
    <i r="3">
      <x v="435"/>
      <x v="3341"/>
      <x v="611"/>
    </i>
    <i r="2">
      <x v="33"/>
      <x v="259"/>
      <x v="570"/>
      <x v="611"/>
    </i>
    <i r="4">
      <x v="1720"/>
      <x v="611"/>
    </i>
    <i r="4">
      <x v="1743"/>
      <x v="611"/>
    </i>
    <i r="4">
      <x v="1759"/>
      <x v="611"/>
    </i>
    <i r="4">
      <x v="1880"/>
      <x v="611"/>
    </i>
    <i r="4">
      <x v="1977"/>
      <x v="611"/>
    </i>
    <i r="4">
      <x v="2199"/>
      <x v="611"/>
    </i>
    <i r="4">
      <x v="2535"/>
      <x v="611"/>
    </i>
    <i r="2">
      <x v="68"/>
      <x v="258"/>
      <x v="3341"/>
      <x v="611"/>
    </i>
    <i>
      <x v="273"/>
      <x v="40"/>
      <x v="22"/>
      <x v="425"/>
      <x v="3485"/>
      <x v="611"/>
    </i>
    <i>
      <x v="274"/>
      <x v="3"/>
      <x v="2"/>
      <x v="257"/>
      <x v="2969"/>
      <x v="611"/>
    </i>
    <i r="4">
      <x v="3443"/>
      <x v="611"/>
    </i>
    <i r="1">
      <x v="24"/>
      <x v="16"/>
      <x v="257"/>
      <x v="2264"/>
      <x v="611"/>
    </i>
    <i r="2">
      <x v="17"/>
      <x v="257"/>
      <x v="2014"/>
      <x v="611"/>
    </i>
    <i r="1">
      <x v="27"/>
      <x v="2"/>
      <x v="257"/>
      <x v="2305"/>
      <x v="611"/>
    </i>
    <i r="4">
      <x v="2486"/>
      <x v="611"/>
    </i>
    <i r="4">
      <x v="3209"/>
      <x v="611"/>
    </i>
    <i r="4">
      <x v="3443"/>
      <x v="611"/>
    </i>
    <i r="1">
      <x v="37"/>
      <x v="68"/>
      <x v="257"/>
      <x v="3360"/>
      <x v="611"/>
    </i>
    <i r="1">
      <x v="40"/>
      <x v="2"/>
      <x v="257"/>
      <x v="3443"/>
      <x v="611"/>
    </i>
    <i r="2">
      <x v="18"/>
      <x v="257"/>
      <x v="2617"/>
      <x v="611"/>
    </i>
    <i r="4">
      <x v="2940"/>
      <x v="611"/>
    </i>
    <i r="2">
      <x v="22"/>
      <x v="418"/>
      <x v="2896"/>
      <x v="611"/>
    </i>
    <i r="3">
      <x v="434"/>
      <x v="3523"/>
      <x v="611"/>
    </i>
    <i r="3">
      <x v="450"/>
      <x v="3537"/>
      <x v="611"/>
    </i>
    <i>
      <x v="275"/>
      <x v="13"/>
      <x v="68"/>
      <x v="256"/>
      <x v="2930"/>
      <x v="611"/>
    </i>
    <i r="1">
      <x v="37"/>
      <x v="68"/>
      <x v="256"/>
      <x v="3150"/>
      <x v="611"/>
    </i>
    <i r="1">
      <x v="40"/>
      <x v="2"/>
      <x v="256"/>
      <x v="3443"/>
      <x v="611"/>
    </i>
    <i r="2">
      <x v="18"/>
      <x v="256"/>
      <x v="3564"/>
      <x v="603"/>
    </i>
    <i r="2">
      <x v="22"/>
      <x v="418"/>
      <x v="2896"/>
      <x v="611"/>
    </i>
    <i r="3">
      <x v="420"/>
      <x v="3537"/>
      <x v="611"/>
    </i>
    <i r="2">
      <x v="68"/>
      <x v="256"/>
      <x v="3341"/>
      <x v="611"/>
    </i>
    <i>
      <x v="276"/>
      <x v="2"/>
      <x v="16"/>
      <x v="255"/>
      <x v="797"/>
      <x v="611"/>
    </i>
    <i r="2">
      <x v="68"/>
      <x v="255"/>
      <x v="3371"/>
      <x v="611"/>
    </i>
    <i r="1">
      <x v="9"/>
      <x v="68"/>
      <x v="255"/>
      <x v="846"/>
      <x v="611"/>
    </i>
    <i r="1">
      <x v="24"/>
      <x v="18"/>
      <x v="255"/>
      <x v="3010"/>
      <x v="611"/>
    </i>
    <i r="1">
      <x v="25"/>
      <x v="2"/>
      <x v="255"/>
      <x v="1289"/>
      <x v="611"/>
    </i>
    <i r="1">
      <x v="27"/>
      <x v="2"/>
      <x v="255"/>
      <x v="2027"/>
      <x v="611"/>
    </i>
    <i r="4">
      <x v="2486"/>
      <x v="611"/>
    </i>
    <i r="4">
      <x v="3209"/>
      <x v="611"/>
    </i>
    <i r="4">
      <x v="3443"/>
      <x v="611"/>
    </i>
    <i r="2">
      <x v="68"/>
      <x v="255"/>
      <x v="1218"/>
      <x v="611"/>
    </i>
    <i r="1">
      <x v="33"/>
      <x v="68"/>
      <x v="255"/>
      <x v="1373"/>
      <x v="611"/>
    </i>
    <i r="1">
      <x v="37"/>
      <x v="2"/>
      <x v="255"/>
      <x v="3393"/>
      <x v="611"/>
    </i>
    <i r="1">
      <x v="40"/>
      <x v="2"/>
      <x v="255"/>
      <x v="1356"/>
      <x v="611"/>
    </i>
    <i r="2">
      <x v="16"/>
      <x v="255"/>
      <x v="2264"/>
      <x v="611"/>
    </i>
    <i r="2">
      <x v="17"/>
      <x v="255"/>
      <x v="2009"/>
      <x v="611"/>
    </i>
    <i r="2">
      <x v="18"/>
      <x v="255"/>
      <x v="1268"/>
      <x v="611"/>
    </i>
    <i r="4">
      <x v="1405"/>
      <x v="611"/>
    </i>
    <i r="4">
      <x v="1653"/>
      <x v="611"/>
    </i>
    <i r="4">
      <x v="2712"/>
      <x v="611"/>
    </i>
    <i r="4">
      <x v="3016"/>
      <x v="611"/>
    </i>
    <i r="4">
      <x v="3117"/>
      <x v="611"/>
    </i>
    <i r="4">
      <x v="3432"/>
      <x v="611"/>
    </i>
    <i r="2">
      <x v="22"/>
      <x v="387"/>
      <x v="3432"/>
      <x v="611"/>
    </i>
    <i r="3">
      <x v="444"/>
      <x v="3537"/>
      <x v="611"/>
    </i>
    <i>
      <x v="277"/>
      <x/>
      <x v="19"/>
      <x v="254"/>
      <x v="3564"/>
      <x v="431"/>
    </i>
    <i r="1">
      <x v="2"/>
      <x v="19"/>
      <x v="254"/>
      <x v="3564"/>
      <x v="268"/>
    </i>
    <i r="1">
      <x v="3"/>
      <x v="2"/>
      <x v="254"/>
      <x v="3443"/>
      <x v="611"/>
    </i>
    <i r="2">
      <x v="68"/>
      <x v="254"/>
      <x v="1080"/>
      <x v="611"/>
    </i>
    <i r="1">
      <x v="16"/>
      <x v="68"/>
      <x v="254"/>
      <x v="3070"/>
      <x v="611"/>
    </i>
    <i r="1">
      <x v="20"/>
      <x v="14"/>
      <x v="254"/>
      <x v="2486"/>
      <x v="611"/>
    </i>
    <i r="1">
      <x v="25"/>
      <x v="2"/>
      <x v="254"/>
      <x v="1172"/>
      <x v="611"/>
    </i>
    <i r="1">
      <x v="27"/>
      <x v="2"/>
      <x v="254"/>
      <x v="2305"/>
      <x v="611"/>
    </i>
    <i r="4">
      <x v="2486"/>
      <x v="611"/>
    </i>
    <i r="4">
      <x v="2969"/>
      <x v="611"/>
    </i>
    <i r="4">
      <x v="3209"/>
      <x v="611"/>
    </i>
    <i r="4">
      <x v="3443"/>
      <x v="611"/>
    </i>
    <i r="2">
      <x v="68"/>
      <x v="254"/>
      <x v="289"/>
      <x v="611"/>
    </i>
    <i r="1">
      <x v="28"/>
      <x v="19"/>
      <x v="254"/>
      <x v="3564"/>
      <x v="608"/>
    </i>
    <i r="1">
      <x v="31"/>
      <x v="19"/>
      <x v="254"/>
      <x v="3564"/>
      <x v="566"/>
    </i>
    <i r="1">
      <x v="34"/>
      <x v="68"/>
      <x v="254"/>
      <x v="2264"/>
      <x v="611"/>
    </i>
    <i r="1">
      <x v="37"/>
      <x v="19"/>
      <x v="254"/>
      <x v="3564"/>
      <x v="360"/>
    </i>
    <i r="1">
      <x v="38"/>
      <x v="19"/>
      <x v="254"/>
      <x v="3564"/>
      <x v="190"/>
    </i>
    <i r="1">
      <x v="40"/>
      <x v="17"/>
      <x v="254"/>
      <x v="1486"/>
      <x v="611"/>
    </i>
    <i r="2">
      <x v="22"/>
      <x v="389"/>
      <x v="3509"/>
      <x v="611"/>
    </i>
    <i r="3">
      <x v="404"/>
      <x v="3022"/>
      <x v="611"/>
    </i>
    <i r="3">
      <x v="430"/>
      <x v="3537"/>
      <x v="611"/>
    </i>
    <i r="2">
      <x v="68"/>
      <x v="254"/>
      <x v="1497"/>
      <x v="611"/>
    </i>
    <i>
      <x v="278"/>
      <x/>
      <x v="19"/>
      <x v="252"/>
      <x v="1069"/>
      <x v="611"/>
    </i>
    <i r="1">
      <x v="2"/>
      <x v="19"/>
      <x v="252"/>
      <x v="280"/>
      <x v="611"/>
    </i>
    <i r="1">
      <x v="13"/>
      <x v="68"/>
      <x v="252"/>
      <x v="2038"/>
      <x v="611"/>
    </i>
    <i r="1">
      <x v="15"/>
      <x v="68"/>
      <x v="252"/>
      <x v="2969"/>
      <x v="611"/>
    </i>
    <i r="1">
      <x v="18"/>
      <x v="68"/>
      <x v="252"/>
      <x v="1544"/>
      <x v="611"/>
    </i>
    <i r="1">
      <x v="20"/>
      <x v="67"/>
      <x v="252"/>
      <x v="2868"/>
      <x v="611"/>
    </i>
    <i r="1">
      <x v="22"/>
      <x v="68"/>
      <x v="252"/>
      <x v="2318"/>
      <x v="611"/>
    </i>
    <i r="1">
      <x v="24"/>
      <x v="68"/>
      <x v="252"/>
      <x v="2969"/>
      <x v="611"/>
    </i>
    <i r="1">
      <x v="28"/>
      <x v="19"/>
      <x v="252"/>
      <x v="3556"/>
      <x v="611"/>
    </i>
    <i r="1">
      <x v="31"/>
      <x v="2"/>
      <x v="252"/>
      <x v="1883"/>
      <x v="611"/>
    </i>
    <i r="2">
      <x v="19"/>
      <x v="252"/>
      <x v="2347"/>
      <x v="611"/>
    </i>
    <i r="1">
      <x v="37"/>
      <x v="19"/>
      <x v="252"/>
      <x v="613"/>
      <x v="611"/>
    </i>
    <i r="2">
      <x v="68"/>
      <x v="252"/>
      <x v="3093"/>
      <x v="611"/>
    </i>
    <i r="1">
      <x v="38"/>
      <x v="19"/>
      <x v="252"/>
      <x v="119"/>
      <x v="611"/>
    </i>
    <i r="2">
      <x v="59"/>
      <x v="253"/>
      <x v="3545"/>
      <x v="611"/>
    </i>
    <i r="1">
      <x v="40"/>
      <x v="22"/>
      <x v="404"/>
      <x v="3022"/>
      <x v="611"/>
    </i>
    <i r="3">
      <x v="445"/>
      <x v="3422"/>
      <x v="611"/>
    </i>
    <i>
      <x v="279"/>
      <x v="10"/>
      <x v="14"/>
      <x v="251"/>
      <x v="412"/>
      <x v="611"/>
    </i>
    <i r="1">
      <x v="11"/>
      <x v="2"/>
      <x v="251"/>
      <x v="3329"/>
      <x v="611"/>
    </i>
    <i r="1">
      <x v="18"/>
      <x v="68"/>
      <x v="251"/>
      <x v="2924"/>
      <x v="611"/>
    </i>
    <i r="1">
      <x v="24"/>
      <x v="14"/>
      <x v="251"/>
      <x v="1998"/>
      <x v="611"/>
    </i>
    <i r="1">
      <x v="27"/>
      <x v="2"/>
      <x v="251"/>
      <x v="1621"/>
      <x v="611"/>
    </i>
    <i r="4">
      <x v="1814"/>
      <x v="611"/>
    </i>
    <i r="4">
      <x v="2027"/>
      <x v="611"/>
    </i>
    <i r="4">
      <x v="2150"/>
      <x v="611"/>
    </i>
    <i r="4">
      <x v="2486"/>
      <x v="611"/>
    </i>
    <i r="4">
      <x v="2690"/>
      <x v="611"/>
    </i>
    <i r="4">
      <x v="2969"/>
      <x v="611"/>
    </i>
    <i r="4">
      <x v="3209"/>
      <x v="611"/>
    </i>
    <i r="4">
      <x v="3443"/>
      <x v="611"/>
    </i>
    <i r="1">
      <x v="40"/>
      <x v="68"/>
      <x v="251"/>
      <x v="2486"/>
      <x v="611"/>
    </i>
    <i r="4">
      <x v="3341"/>
      <x v="611"/>
    </i>
    <i>
      <x v="280"/>
      <x v="13"/>
      <x v="19"/>
      <x v="250"/>
      <x v="3564"/>
      <x v="597"/>
    </i>
    <i r="1">
      <x v="27"/>
      <x v="2"/>
      <x v="250"/>
      <x v="2150"/>
      <x v="611"/>
    </i>
    <i r="1">
      <x v="40"/>
      <x v="68"/>
      <x v="250"/>
      <x v="3123"/>
      <x v="611"/>
    </i>
    <i>
      <x v="281"/>
      <x v="1"/>
      <x v="17"/>
      <x v="249"/>
      <x v="2012"/>
      <x v="611"/>
    </i>
    <i r="1">
      <x v="3"/>
      <x v="2"/>
      <x v="249"/>
      <x v="3443"/>
      <x v="611"/>
    </i>
    <i r="1">
      <x v="16"/>
      <x v="68"/>
      <x v="249"/>
      <x v="2164"/>
      <x v="611"/>
    </i>
    <i r="1">
      <x v="24"/>
      <x v="14"/>
      <x v="249"/>
      <x v="2673"/>
      <x v="611"/>
    </i>
    <i r="2">
      <x v="17"/>
      <x v="249"/>
      <x v="3564"/>
      <x v="531"/>
    </i>
    <i r="2">
      <x v="18"/>
      <x v="249"/>
      <x v="2686"/>
      <x v="611"/>
    </i>
    <i r="1">
      <x v="27"/>
      <x v="2"/>
      <x v="249"/>
      <x v="1909"/>
      <x v="611"/>
    </i>
    <i r="4">
      <x v="2150"/>
      <x v="611"/>
    </i>
    <i r="4">
      <x v="2969"/>
      <x v="611"/>
    </i>
    <i r="4">
      <x v="3209"/>
      <x v="611"/>
    </i>
    <i r="4">
      <x v="3443"/>
      <x v="611"/>
    </i>
    <i r="1">
      <x v="32"/>
      <x v="19"/>
      <x v="249"/>
      <x v="2617"/>
      <x v="611"/>
    </i>
    <i r="1">
      <x v="33"/>
      <x v="18"/>
      <x v="249"/>
      <x v="2996"/>
      <x v="611"/>
    </i>
    <i r="1">
      <x v="35"/>
      <x v="17"/>
      <x v="249"/>
      <x v="3051"/>
      <x v="611"/>
    </i>
    <i r="2">
      <x v="19"/>
      <x v="249"/>
      <x v="1018"/>
      <x v="611"/>
    </i>
    <i r="1">
      <x v="37"/>
      <x v="68"/>
      <x v="249"/>
      <x v="2735"/>
      <x v="611"/>
    </i>
    <i r="1">
      <x v="40"/>
      <x v="2"/>
      <x v="249"/>
      <x v="3443"/>
      <x v="611"/>
    </i>
    <i r="2">
      <x v="17"/>
      <x v="249"/>
      <x v="2452"/>
      <x v="611"/>
    </i>
    <i r="2">
      <x v="18"/>
      <x v="249"/>
      <x v="1734"/>
      <x v="611"/>
    </i>
    <i r="4">
      <x v="1778"/>
      <x v="611"/>
    </i>
    <i r="4">
      <x v="2141"/>
      <x v="611"/>
    </i>
    <i r="4">
      <x v="2435"/>
      <x v="611"/>
    </i>
    <i r="4">
      <x v="2554"/>
      <x v="611"/>
    </i>
    <i r="4">
      <x v="2704"/>
      <x v="611"/>
    </i>
    <i r="4">
      <x v="3361"/>
      <x v="611"/>
    </i>
    <i r="2">
      <x v="19"/>
      <x v="249"/>
      <x v="2817"/>
      <x v="611"/>
    </i>
    <i r="2">
      <x v="22"/>
      <x v="403"/>
      <x v="3039"/>
      <x v="611"/>
    </i>
    <i r="3">
      <x v="412"/>
      <x v="3387"/>
      <x v="611"/>
    </i>
    <i r="3">
      <x v="450"/>
      <x v="3549"/>
      <x v="611"/>
    </i>
    <i r="2">
      <x v="68"/>
      <x v="249"/>
      <x v="2725"/>
      <x v="611"/>
    </i>
    <i>
      <x v="282"/>
      <x v="3"/>
      <x v="2"/>
      <x v="248"/>
      <x v="2969"/>
      <x v="611"/>
    </i>
    <i r="4">
      <x v="3443"/>
      <x v="611"/>
    </i>
    <i r="1">
      <x v="16"/>
      <x v="68"/>
      <x v="248"/>
      <x v="3448"/>
      <x v="611"/>
    </i>
    <i r="1">
      <x v="18"/>
      <x v="62"/>
      <x v="248"/>
      <x v="2264"/>
      <x v="611"/>
    </i>
    <i r="1">
      <x v="19"/>
      <x v="14"/>
      <x v="248"/>
      <x v="343"/>
      <x v="611"/>
    </i>
    <i r="1">
      <x v="27"/>
      <x v="2"/>
      <x v="248"/>
      <x v="3209"/>
      <x v="611"/>
    </i>
    <i r="4">
      <x v="3443"/>
      <x v="611"/>
    </i>
    <i r="1">
      <x v="37"/>
      <x v="2"/>
      <x v="248"/>
      <x v="2090"/>
      <x v="611"/>
    </i>
    <i r="2">
      <x v="14"/>
      <x v="248"/>
      <x v="2665"/>
      <x v="611"/>
    </i>
    <i r="2">
      <x v="68"/>
      <x v="248"/>
      <x v="3393"/>
      <x v="611"/>
    </i>
    <i r="1">
      <x v="40"/>
      <x v="22"/>
      <x v="394"/>
      <x v="3418"/>
      <x v="611"/>
    </i>
    <i r="3">
      <x v="396"/>
      <x v="3186"/>
      <x v="611"/>
    </i>
    <i r="3">
      <x v="414"/>
      <x v="2622"/>
      <x v="611"/>
    </i>
    <i r="3">
      <x v="419"/>
      <x v="3198"/>
      <x v="611"/>
    </i>
    <i r="3">
      <x v="427"/>
      <x v="3050"/>
      <x v="611"/>
    </i>
    <i r="3">
      <x v="434"/>
      <x v="3198"/>
      <x v="611"/>
    </i>
    <i r="2">
      <x v="68"/>
      <x v="248"/>
      <x v="2513"/>
      <x v="611"/>
    </i>
    <i r="4">
      <x v="2748"/>
      <x v="611"/>
    </i>
    <i>
      <x v="283"/>
      <x v="3"/>
      <x v="2"/>
      <x v="247"/>
      <x v="2150"/>
      <x v="611"/>
    </i>
    <i r="1">
      <x v="10"/>
      <x v="19"/>
      <x v="247"/>
      <x v="3564"/>
      <x v="586"/>
    </i>
    <i r="1">
      <x v="12"/>
      <x v="19"/>
      <x v="247"/>
      <x v="3274"/>
      <x v="611"/>
    </i>
    <i r="1">
      <x v="27"/>
      <x v="2"/>
      <x v="247"/>
      <x v="2486"/>
      <x v="611"/>
    </i>
    <i r="4">
      <x v="3209"/>
      <x v="611"/>
    </i>
    <i r="4">
      <x v="3443"/>
      <x v="611"/>
    </i>
    <i r="1">
      <x v="32"/>
      <x v="68"/>
      <x v="247"/>
      <x v="2153"/>
      <x v="611"/>
    </i>
    <i r="1">
      <x v="40"/>
      <x v="17"/>
      <x v="247"/>
      <x v="3564"/>
      <x v="599"/>
    </i>
    <i r="2">
      <x v="22"/>
      <x v="410"/>
      <x v="3198"/>
      <x v="611"/>
    </i>
    <i>
      <x v="284"/>
      <x v="3"/>
      <x v="2"/>
      <x v="246"/>
      <x v="3443"/>
      <x v="611"/>
    </i>
    <i r="1">
      <x v="10"/>
      <x v="68"/>
      <x v="246"/>
      <x v="580"/>
      <x v="611"/>
    </i>
    <i r="1">
      <x v="12"/>
      <x v="68"/>
      <x v="246"/>
      <x v="3509"/>
      <x v="611"/>
    </i>
    <i r="1">
      <x v="13"/>
      <x v="68"/>
      <x v="246"/>
      <x v="3393"/>
      <x v="611"/>
    </i>
    <i r="1">
      <x v="15"/>
      <x v="68"/>
      <x v="246"/>
      <x v="235"/>
      <x v="611"/>
    </i>
    <i r="1">
      <x v="16"/>
      <x v="16"/>
      <x v="246"/>
      <x v="2930"/>
      <x v="611"/>
    </i>
    <i r="1">
      <x v="18"/>
      <x v="68"/>
      <x v="246"/>
      <x v="2251"/>
      <x v="611"/>
    </i>
    <i r="1">
      <x v="24"/>
      <x v="17"/>
      <x v="246"/>
      <x v="3160"/>
      <x v="611"/>
    </i>
    <i r="2">
      <x v="68"/>
      <x v="246"/>
      <x v="1136"/>
      <x v="611"/>
    </i>
    <i r="1">
      <x v="25"/>
      <x v="68"/>
      <x v="246"/>
      <x v="3393"/>
      <x v="611"/>
    </i>
    <i r="1">
      <x v="27"/>
      <x v="2"/>
      <x v="246"/>
      <x v="3443"/>
      <x v="611"/>
    </i>
    <i r="1">
      <x v="31"/>
      <x v="17"/>
      <x v="246"/>
      <x v="2704"/>
      <x v="611"/>
    </i>
    <i r="1">
      <x v="34"/>
      <x v="67"/>
      <x v="246"/>
      <x v="2390"/>
      <x v="611"/>
    </i>
    <i r="1">
      <x v="35"/>
      <x v="68"/>
      <x v="246"/>
      <x v="435"/>
      <x v="611"/>
    </i>
    <i r="1">
      <x v="40"/>
      <x v="17"/>
      <x v="246"/>
      <x v="1238"/>
      <x v="611"/>
    </i>
    <i r="4">
      <x v="1892"/>
      <x v="611"/>
    </i>
    <i r="4">
      <x v="2908"/>
      <x v="611"/>
    </i>
    <i r="4">
      <x v="2970"/>
      <x v="611"/>
    </i>
    <i r="4">
      <x v="2973"/>
      <x v="611"/>
    </i>
    <i r="2">
      <x v="18"/>
      <x v="246"/>
      <x v="1585"/>
      <x v="611"/>
    </i>
    <i r="4">
      <x v="1605"/>
      <x v="611"/>
    </i>
    <i r="4">
      <x v="2393"/>
      <x v="611"/>
    </i>
    <i r="4">
      <x v="2899"/>
      <x v="611"/>
    </i>
    <i>
      <x v="285"/>
      <x v="1"/>
      <x v="47"/>
      <x v="245"/>
      <x v="428"/>
      <x v="611"/>
    </i>
    <i r="1">
      <x v="3"/>
      <x v="2"/>
      <x v="244"/>
      <x v="3443"/>
      <x v="611"/>
    </i>
    <i r="2">
      <x v="47"/>
      <x v="245"/>
      <x v="817"/>
      <x v="611"/>
    </i>
    <i r="4">
      <x v="1014"/>
      <x v="611"/>
    </i>
    <i r="4">
      <x v="1225"/>
      <x v="611"/>
    </i>
    <i r="4">
      <x v="1381"/>
      <x v="611"/>
    </i>
    <i r="4">
      <x v="1757"/>
      <x v="611"/>
    </i>
    <i r="4">
      <x v="1852"/>
      <x v="611"/>
    </i>
    <i r="4">
      <x v="1884"/>
      <x v="611"/>
    </i>
    <i r="4">
      <x v="2238"/>
      <x v="611"/>
    </i>
    <i r="4">
      <x v="2533"/>
      <x v="611"/>
    </i>
    <i r="4">
      <x v="2545"/>
      <x v="611"/>
    </i>
    <i r="4">
      <x v="2685"/>
      <x v="611"/>
    </i>
    <i r="4">
      <x v="2709"/>
      <x v="611"/>
    </i>
    <i r="4">
      <x v="3115"/>
      <x v="611"/>
    </i>
    <i r="4">
      <x v="3357"/>
      <x v="611"/>
    </i>
    <i r="4">
      <x v="3386"/>
      <x v="611"/>
    </i>
    <i r="1">
      <x v="9"/>
      <x v="14"/>
      <x v="244"/>
      <x v="79"/>
      <x v="611"/>
    </i>
    <i r="1">
      <x v="10"/>
      <x v="67"/>
      <x v="244"/>
      <x v="2259"/>
      <x v="611"/>
    </i>
    <i r="1">
      <x v="13"/>
      <x v="68"/>
      <x v="244"/>
      <x v="3393"/>
      <x v="611"/>
    </i>
    <i r="1">
      <x v="15"/>
      <x v="47"/>
      <x v="245"/>
      <x v="709"/>
      <x v="611"/>
    </i>
    <i r="1">
      <x v="16"/>
      <x v="47"/>
      <x v="245"/>
      <x v="6"/>
      <x v="611"/>
    </i>
    <i r="1">
      <x v="27"/>
      <x v="2"/>
      <x v="244"/>
      <x v="2486"/>
      <x v="611"/>
    </i>
    <i r="4">
      <x v="2969"/>
      <x v="611"/>
    </i>
    <i r="4">
      <x v="3443"/>
      <x v="611"/>
    </i>
    <i r="2">
      <x v="17"/>
      <x v="244"/>
      <x v="3564"/>
      <x v="580"/>
    </i>
    <i r="2">
      <x v="47"/>
      <x v="245"/>
      <x v="104"/>
      <x v="611"/>
    </i>
    <i r="4">
      <x v="162"/>
      <x v="611"/>
    </i>
    <i r="4">
      <x v="177"/>
      <x v="611"/>
    </i>
    <i r="4">
      <x v="191"/>
      <x v="611"/>
    </i>
    <i r="4">
      <x v="232"/>
      <x v="611"/>
    </i>
    <i r="4">
      <x v="271"/>
      <x v="611"/>
    </i>
    <i r="4">
      <x v="314"/>
      <x v="611"/>
    </i>
    <i r="4">
      <x v="385"/>
      <x v="611"/>
    </i>
    <i r="4">
      <x v="422"/>
      <x v="611"/>
    </i>
    <i r="4">
      <x v="466"/>
      <x v="611"/>
    </i>
    <i r="4">
      <x v="483"/>
      <x v="611"/>
    </i>
    <i r="4">
      <x v="641"/>
      <x v="611"/>
    </i>
    <i r="4">
      <x v="747"/>
      <x v="611"/>
    </i>
    <i r="4">
      <x v="806"/>
      <x v="611"/>
    </i>
    <i r="4">
      <x v="870"/>
      <x v="611"/>
    </i>
    <i r="4">
      <x v="871"/>
      <x v="611"/>
    </i>
    <i r="4">
      <x v="932"/>
      <x v="611"/>
    </i>
    <i r="4">
      <x v="968"/>
      <x v="611"/>
    </i>
    <i r="4">
      <x v="980"/>
      <x v="611"/>
    </i>
    <i r="4">
      <x v="1173"/>
      <x v="611"/>
    </i>
    <i r="4">
      <x v="1404"/>
      <x v="611"/>
    </i>
    <i r="4">
      <x v="2076"/>
      <x v="611"/>
    </i>
    <i r="4">
      <x v="2102"/>
      <x v="611"/>
    </i>
    <i r="4">
      <x v="2701"/>
      <x v="611"/>
    </i>
    <i r="4">
      <x v="2796"/>
      <x v="611"/>
    </i>
    <i r="4">
      <x v="2919"/>
      <x v="611"/>
    </i>
    <i r="4">
      <x v="3111"/>
      <x v="611"/>
    </i>
    <i r="2">
      <x v="68"/>
      <x v="244"/>
      <x v="2969"/>
      <x v="611"/>
    </i>
    <i r="1">
      <x v="30"/>
      <x v="2"/>
      <x v="244"/>
      <x v="772"/>
      <x v="611"/>
    </i>
    <i r="1">
      <x v="37"/>
      <x v="47"/>
      <x v="245"/>
      <x v="3276"/>
      <x v="611"/>
    </i>
    <i r="2">
      <x v="68"/>
      <x v="244"/>
      <x v="3233"/>
      <x v="611"/>
    </i>
    <i r="1">
      <x v="38"/>
      <x v="47"/>
      <x v="245"/>
      <x v="301"/>
      <x v="611"/>
    </i>
    <i r="1">
      <x v="40"/>
      <x v="22"/>
      <x v="387"/>
      <x v="3451"/>
      <x v="611"/>
    </i>
    <i r="2">
      <x v="47"/>
      <x v="245"/>
      <x v="682"/>
      <x v="611"/>
    </i>
    <i r="4">
      <x v="1560"/>
      <x v="611"/>
    </i>
    <i r="4">
      <x v="1660"/>
      <x v="611"/>
    </i>
    <i r="4">
      <x v="2107"/>
      <x v="611"/>
    </i>
    <i r="4">
      <x v="2255"/>
      <x v="611"/>
    </i>
    <i r="4">
      <x v="2498"/>
      <x v="611"/>
    </i>
    <i r="2">
      <x v="68"/>
      <x v="244"/>
      <x v="3341"/>
      <x v="611"/>
    </i>
    <i>
      <x v="286"/>
      <x v="13"/>
      <x v="68"/>
      <x v="243"/>
      <x v="2969"/>
      <x v="611"/>
    </i>
    <i r="1">
      <x v="24"/>
      <x v="17"/>
      <x v="243"/>
      <x v="2969"/>
      <x v="611"/>
    </i>
    <i r="2">
      <x v="68"/>
      <x v="243"/>
      <x v="2104"/>
      <x v="611"/>
    </i>
    <i r="1">
      <x v="27"/>
      <x v="2"/>
      <x v="243"/>
      <x v="3209"/>
      <x v="611"/>
    </i>
    <i r="1">
      <x v="28"/>
      <x v="18"/>
      <x v="243"/>
      <x v="1561"/>
      <x v="611"/>
    </i>
    <i r="1">
      <x v="33"/>
      <x v="19"/>
      <x v="243"/>
      <x v="1979"/>
      <x v="611"/>
    </i>
    <i r="1">
      <x v="40"/>
      <x v="14"/>
      <x v="243"/>
      <x v="1055"/>
      <x v="611"/>
    </i>
    <i r="2">
      <x v="16"/>
      <x v="243"/>
      <x v="2748"/>
      <x v="611"/>
    </i>
    <i r="4">
      <x v="3143"/>
      <x v="611"/>
    </i>
    <i r="2">
      <x v="17"/>
      <x v="243"/>
      <x v="2154"/>
      <x v="611"/>
    </i>
    <i r="4">
      <x v="2469"/>
      <x v="611"/>
    </i>
    <i r="4">
      <x v="2588"/>
      <x v="611"/>
    </i>
    <i r="4">
      <x v="3388"/>
      <x v="611"/>
    </i>
    <i r="2">
      <x v="18"/>
      <x v="243"/>
      <x v="1170"/>
      <x v="611"/>
    </i>
    <i r="4">
      <x v="1446"/>
      <x v="611"/>
    </i>
    <i r="4">
      <x v="1638"/>
      <x v="611"/>
    </i>
    <i r="4">
      <x v="2299"/>
      <x v="611"/>
    </i>
    <i r="4">
      <x v="2803"/>
      <x v="611"/>
    </i>
    <i r="4">
      <x v="3380"/>
      <x v="611"/>
    </i>
    <i r="2">
      <x v="22"/>
      <x v="389"/>
      <x v="3341"/>
      <x v="611"/>
    </i>
    <i r="3">
      <x v="391"/>
      <x v="3544"/>
      <x v="611"/>
    </i>
    <i r="3">
      <x v="420"/>
      <x v="3541"/>
      <x v="611"/>
    </i>
    <i r="2">
      <x v="68"/>
      <x v="243"/>
      <x v="2725"/>
      <x v="611"/>
    </i>
    <i>
      <x v="287"/>
      <x v="16"/>
      <x v="16"/>
      <x v="242"/>
      <x v="1102"/>
      <x v="611"/>
    </i>
    <i r="1">
      <x v="20"/>
      <x v="2"/>
      <x v="242"/>
      <x v="1440"/>
      <x v="611"/>
    </i>
    <i r="1">
      <x v="24"/>
      <x v="68"/>
      <x v="242"/>
      <x v="1356"/>
      <x v="611"/>
    </i>
    <i r="1">
      <x v="25"/>
      <x v="2"/>
      <x v="242"/>
      <x v="2169"/>
      <x v="611"/>
    </i>
    <i r="2">
      <x v="68"/>
      <x v="242"/>
      <x v="3249"/>
      <x v="611"/>
    </i>
    <i r="1">
      <x v="27"/>
      <x v="2"/>
      <x v="242"/>
      <x v="3209"/>
      <x v="611"/>
    </i>
    <i r="4">
      <x v="3443"/>
      <x v="611"/>
    </i>
    <i r="1">
      <x v="32"/>
      <x v="68"/>
      <x v="242"/>
      <x v="931"/>
      <x v="611"/>
    </i>
    <i r="1">
      <x v="35"/>
      <x v="68"/>
      <x v="242"/>
      <x v="1420"/>
      <x v="611"/>
    </i>
    <i r="1">
      <x v="40"/>
      <x v="2"/>
      <x v="242"/>
      <x v="3443"/>
      <x v="611"/>
    </i>
    <i r="2">
      <x v="17"/>
      <x v="242"/>
      <x v="3222"/>
      <x v="611"/>
    </i>
    <i r="2">
      <x v="19"/>
      <x v="242"/>
      <x v="2644"/>
      <x v="611"/>
    </i>
    <i r="2">
      <x v="22"/>
      <x v="399"/>
      <x v="2969"/>
      <x v="611"/>
    </i>
    <i r="3">
      <x v="427"/>
      <x v="3518"/>
      <x v="611"/>
    </i>
    <i>
      <x v="288"/>
      <x v="3"/>
      <x v="2"/>
      <x v="241"/>
      <x v="3443"/>
      <x v="611"/>
    </i>
    <i r="1">
      <x v="12"/>
      <x v="19"/>
      <x v="241"/>
      <x v="2817"/>
      <x v="611"/>
    </i>
    <i r="1">
      <x v="15"/>
      <x v="2"/>
      <x v="241"/>
      <x v="3420"/>
      <x v="611"/>
    </i>
    <i r="1">
      <x v="24"/>
      <x v="65"/>
      <x v="371"/>
      <x v="3564"/>
      <x v="20"/>
    </i>
    <i r="1">
      <x v="27"/>
      <x v="2"/>
      <x v="241"/>
      <x v="3209"/>
      <x v="611"/>
    </i>
    <i r="4">
      <x v="3443"/>
      <x v="611"/>
    </i>
    <i r="1">
      <x v="30"/>
      <x v="14"/>
      <x v="241"/>
      <x v="21"/>
      <x v="611"/>
    </i>
    <i r="1">
      <x v="33"/>
      <x v="68"/>
      <x v="241"/>
      <x v="2434"/>
      <x v="611"/>
    </i>
    <i r="1">
      <x v="37"/>
      <x v="68"/>
      <x v="241"/>
      <x v="3509"/>
      <x v="611"/>
    </i>
    <i r="1">
      <x v="40"/>
      <x v="2"/>
      <x v="241"/>
      <x v="3443"/>
      <x v="611"/>
    </i>
    <i r="2">
      <x v="19"/>
      <x v="241"/>
      <x v="3564"/>
      <x v="485"/>
    </i>
    <i r="5">
      <x v="536"/>
    </i>
    <i r="2">
      <x v="22"/>
      <x v="418"/>
      <x v="3422"/>
      <x v="611"/>
    </i>
    <i r="3">
      <x v="427"/>
      <x v="3518"/>
      <x v="611"/>
    </i>
    <i r="2">
      <x v="68"/>
      <x v="241"/>
      <x v="3123"/>
      <x v="611"/>
    </i>
    <i>
      <x v="289"/>
      <x v="1"/>
      <x v="68"/>
      <x v="240"/>
      <x v="1628"/>
      <x v="611"/>
    </i>
    <i r="1">
      <x v="13"/>
      <x v="67"/>
      <x v="240"/>
      <x v="3098"/>
      <x v="611"/>
    </i>
    <i r="1">
      <x v="27"/>
      <x v="2"/>
      <x v="240"/>
      <x v="2690"/>
      <x v="611"/>
    </i>
    <i r="4">
      <x v="2969"/>
      <x v="611"/>
    </i>
    <i r="4">
      <x v="3209"/>
      <x v="611"/>
    </i>
    <i r="4">
      <x v="3443"/>
      <x v="611"/>
    </i>
    <i r="1">
      <x v="40"/>
      <x v="2"/>
      <x v="240"/>
      <x v="3443"/>
      <x v="611"/>
    </i>
    <i r="2">
      <x v="22"/>
      <x v="418"/>
      <x v="3422"/>
      <x v="611"/>
    </i>
    <i r="2">
      <x v="68"/>
      <x v="240"/>
      <x v="3123"/>
      <x v="611"/>
    </i>
    <i>
      <x v="290"/>
      <x v="40"/>
      <x v="22"/>
      <x v="377"/>
      <x v="3542"/>
      <x v="611"/>
    </i>
    <i r="3">
      <x v="384"/>
      <x v="3546"/>
      <x v="611"/>
    </i>
    <i r="3">
      <x v="397"/>
      <x v="3478"/>
      <x v="611"/>
    </i>
    <i>
      <x v="291"/>
      <x v="3"/>
      <x v="2"/>
      <x v="238"/>
      <x v="3209"/>
      <x v="611"/>
    </i>
    <i r="4">
      <x v="3443"/>
      <x v="611"/>
    </i>
    <i r="2">
      <x v="68"/>
      <x v="238"/>
      <x v="822"/>
      <x v="611"/>
    </i>
    <i r="1">
      <x v="12"/>
      <x v="68"/>
      <x v="238"/>
      <x v="3393"/>
      <x v="611"/>
    </i>
    <i r="1">
      <x v="16"/>
      <x v="14"/>
      <x v="238"/>
      <x v="3100"/>
      <x v="611"/>
    </i>
    <i r="1">
      <x v="27"/>
      <x v="2"/>
      <x v="238"/>
      <x v="1701"/>
      <x v="611"/>
    </i>
    <i r="4">
      <x v="1909"/>
      <x v="611"/>
    </i>
    <i r="4">
      <x v="2150"/>
      <x v="611"/>
    </i>
    <i r="4">
      <x v="2690"/>
      <x v="611"/>
    </i>
    <i r="4">
      <x v="3209"/>
      <x v="611"/>
    </i>
    <i r="2">
      <x v="68"/>
      <x v="238"/>
      <x v="691"/>
      <x v="611"/>
    </i>
    <i r="4">
      <x v="912"/>
      <x v="611"/>
    </i>
    <i r="1">
      <x v="32"/>
      <x v="68"/>
      <x v="238"/>
      <x v="1153"/>
      <x v="611"/>
    </i>
    <i r="1">
      <x v="33"/>
      <x v="68"/>
      <x v="238"/>
      <x v="2617"/>
      <x v="611"/>
    </i>
    <i r="1">
      <x v="35"/>
      <x v="68"/>
      <x v="238"/>
      <x v="3098"/>
      <x v="611"/>
    </i>
    <i r="1">
      <x v="37"/>
      <x v="68"/>
      <x v="238"/>
      <x v="3393"/>
      <x v="611"/>
    </i>
    <i r="1">
      <x v="38"/>
      <x v="2"/>
      <x v="238"/>
      <x v="1805"/>
      <x v="611"/>
    </i>
    <i r="2">
      <x v="19"/>
      <x v="238"/>
      <x v="120"/>
      <x v="611"/>
    </i>
    <i r="1">
      <x v="40"/>
      <x v="2"/>
      <x v="238"/>
      <x v="3443"/>
      <x v="611"/>
    </i>
    <i r="2">
      <x v="14"/>
      <x v="238"/>
      <x v="2748"/>
      <x v="611"/>
    </i>
    <i r="2">
      <x v="68"/>
      <x v="238"/>
      <x v="1261"/>
      <x v="611"/>
    </i>
    <i>
      <x v="292"/>
      <x v="2"/>
      <x v="18"/>
      <x v="236"/>
      <x v="2093"/>
      <x v="611"/>
    </i>
    <i r="1">
      <x v="3"/>
      <x v="2"/>
      <x v="236"/>
      <x v="3443"/>
      <x v="611"/>
    </i>
    <i r="1">
      <x v="14"/>
      <x v="18"/>
      <x v="236"/>
      <x v="1616"/>
      <x v="611"/>
    </i>
    <i r="1">
      <x v="16"/>
      <x v="16"/>
      <x v="236"/>
      <x v="1577"/>
      <x v="611"/>
    </i>
    <i r="2">
      <x v="18"/>
      <x v="236"/>
      <x v="1075"/>
      <x v="611"/>
    </i>
    <i r="1">
      <x v="20"/>
      <x v="19"/>
      <x v="236"/>
      <x v="3564"/>
      <x v="551"/>
    </i>
    <i r="1">
      <x v="22"/>
      <x v="14"/>
      <x v="236"/>
      <x v="176"/>
      <x v="611"/>
    </i>
    <i r="2">
      <x v="18"/>
      <x v="236"/>
      <x v="2755"/>
      <x v="611"/>
    </i>
    <i r="1">
      <x v="24"/>
      <x v="17"/>
      <x v="236"/>
      <x v="1637"/>
      <x v="611"/>
    </i>
    <i r="2">
      <x v="18"/>
      <x v="236"/>
      <x v="3142"/>
      <x v="611"/>
    </i>
    <i r="2">
      <x v="68"/>
      <x v="236"/>
      <x v="1675"/>
      <x v="611"/>
    </i>
    <i r="1">
      <x v="27"/>
      <x v="2"/>
      <x v="236"/>
      <x v="2305"/>
      <x v="611"/>
    </i>
    <i r="4">
      <x v="2969"/>
      <x v="611"/>
    </i>
    <i r="4">
      <x v="3443"/>
      <x v="611"/>
    </i>
    <i r="1">
      <x v="28"/>
      <x v="17"/>
      <x v="236"/>
      <x v="2006"/>
      <x v="611"/>
    </i>
    <i r="1">
      <x v="35"/>
      <x v="68"/>
      <x v="236"/>
      <x v="2129"/>
      <x v="611"/>
    </i>
    <i r="1">
      <x v="38"/>
      <x v="17"/>
      <x v="236"/>
      <x v="2530"/>
      <x v="611"/>
    </i>
    <i r="1">
      <x v="40"/>
      <x v="17"/>
      <x v="236"/>
      <x v="1539"/>
      <x v="611"/>
    </i>
    <i r="4">
      <x v="2966"/>
      <x v="611"/>
    </i>
    <i r="4">
      <x v="2970"/>
      <x v="611"/>
    </i>
    <i r="4">
      <x v="3306"/>
      <x v="611"/>
    </i>
    <i r="4">
      <x v="3406"/>
      <x v="611"/>
    </i>
    <i r="2">
      <x v="18"/>
      <x v="236"/>
      <x v="1126"/>
      <x v="611"/>
    </i>
    <i r="4">
      <x v="1646"/>
      <x v="611"/>
    </i>
    <i r="4">
      <x v="1812"/>
      <x v="611"/>
    </i>
    <i r="4">
      <x v="1833"/>
      <x v="611"/>
    </i>
    <i r="4">
      <x v="1895"/>
      <x v="611"/>
    </i>
    <i r="4">
      <x v="1974"/>
      <x v="611"/>
    </i>
    <i r="4">
      <x v="2040"/>
      <x v="611"/>
    </i>
    <i r="4">
      <x v="2513"/>
      <x v="611"/>
    </i>
    <i r="4">
      <x v="2707"/>
      <x v="611"/>
    </i>
    <i r="4">
      <x v="2795"/>
      <x v="611"/>
    </i>
    <i r="4">
      <x v="2842"/>
      <x v="611"/>
    </i>
    <i r="4">
      <x v="2915"/>
      <x v="611"/>
    </i>
    <i r="4">
      <x v="3088"/>
      <x v="611"/>
    </i>
    <i r="2">
      <x v="22"/>
      <x v="407"/>
      <x v="3546"/>
      <x v="611"/>
    </i>
    <i>
      <x v="293"/>
      <x v="6"/>
      <x v="14"/>
      <x v="234"/>
      <x v="16"/>
      <x v="611"/>
    </i>
    <i r="1">
      <x v="16"/>
      <x v="68"/>
      <x v="234"/>
      <x v="3510"/>
      <x v="611"/>
    </i>
    <i r="1">
      <x v="20"/>
      <x v="14"/>
      <x v="234"/>
      <x v="1192"/>
      <x v="611"/>
    </i>
    <i r="1">
      <x v="21"/>
      <x v="68"/>
      <x v="234"/>
      <x v="1087"/>
      <x v="611"/>
    </i>
    <i r="1">
      <x v="22"/>
      <x v="14"/>
      <x v="234"/>
      <x v="492"/>
      <x v="611"/>
    </i>
    <i r="1">
      <x v="27"/>
      <x v="2"/>
      <x v="234"/>
      <x v="1539"/>
      <x v="611"/>
    </i>
    <i r="4">
      <x v="1909"/>
      <x v="611"/>
    </i>
    <i r="4">
      <x v="2305"/>
      <x v="611"/>
    </i>
    <i r="4">
      <x v="3209"/>
      <x v="611"/>
    </i>
    <i r="4">
      <x v="3443"/>
      <x v="611"/>
    </i>
    <i r="1">
      <x v="32"/>
      <x v="68"/>
      <x v="234"/>
      <x v="1480"/>
      <x v="611"/>
    </i>
    <i r="1">
      <x v="33"/>
      <x v="14"/>
      <x v="234"/>
      <x v="2264"/>
      <x v="611"/>
    </i>
    <i r="1">
      <x v="40"/>
      <x v="19"/>
      <x v="234"/>
      <x v="3564"/>
      <x v="556"/>
    </i>
    <i r="2">
      <x v="22"/>
      <x v="408"/>
      <x v="3460"/>
      <x v="611"/>
    </i>
    <i r="3">
      <x v="420"/>
      <x v="3544"/>
      <x v="611"/>
    </i>
    <i>
      <x v="294"/>
      <x v="1"/>
      <x v="19"/>
      <x v="231"/>
      <x v="1127"/>
      <x v="611"/>
    </i>
    <i r="1">
      <x v="3"/>
      <x v="2"/>
      <x v="231"/>
      <x v="3443"/>
      <x v="611"/>
    </i>
    <i r="1">
      <x v="10"/>
      <x v="19"/>
      <x v="231"/>
      <x v="86"/>
      <x v="611"/>
    </i>
    <i r="1">
      <x v="12"/>
      <x v="14"/>
      <x v="231"/>
      <x v="678"/>
      <x v="611"/>
    </i>
    <i r="1">
      <x v="24"/>
      <x v="19"/>
      <x v="231"/>
      <x v="3520"/>
      <x v="611"/>
    </i>
    <i r="1">
      <x v="25"/>
      <x v="2"/>
      <x v="231"/>
      <x v="2490"/>
      <x v="611"/>
    </i>
    <i r="2">
      <x v="18"/>
      <x v="231"/>
      <x v="3564"/>
      <x v="78"/>
    </i>
    <i r="1">
      <x v="27"/>
      <x v="2"/>
      <x v="231"/>
      <x v="2969"/>
      <x v="611"/>
    </i>
    <i r="4">
      <x v="3443"/>
      <x v="611"/>
    </i>
    <i r="1">
      <x v="34"/>
      <x v="68"/>
      <x v="231"/>
      <x v="1784"/>
      <x v="611"/>
    </i>
    <i r="1">
      <x v="35"/>
      <x v="67"/>
      <x v="231"/>
      <x v="110"/>
      <x v="611"/>
    </i>
    <i>
      <x v="295"/>
      <x v="2"/>
      <x v="68"/>
      <x v="229"/>
      <x v="3322"/>
      <x v="611"/>
    </i>
    <i r="1">
      <x v="3"/>
      <x v="2"/>
      <x v="229"/>
      <x v="3443"/>
      <x v="611"/>
    </i>
    <i r="1">
      <x v="16"/>
      <x v="68"/>
      <x v="229"/>
      <x v="57"/>
      <x v="611"/>
    </i>
    <i r="1">
      <x v="18"/>
      <x v="68"/>
      <x v="229"/>
      <x v="1227"/>
      <x v="611"/>
    </i>
    <i r="1">
      <x v="27"/>
      <x v="2"/>
      <x v="229"/>
      <x v="2690"/>
      <x v="611"/>
    </i>
    <i r="4">
      <x v="3209"/>
      <x v="611"/>
    </i>
    <i r="4">
      <x v="3443"/>
      <x v="611"/>
    </i>
    <i r="2">
      <x v="8"/>
      <x v="455"/>
      <x v="3443"/>
      <x v="611"/>
    </i>
    <i r="2">
      <x v="11"/>
      <x v="455"/>
      <x v="1814"/>
      <x v="611"/>
    </i>
    <i r="4">
      <x v="2690"/>
      <x v="611"/>
    </i>
    <i r="4">
      <x v="2969"/>
      <x v="611"/>
    </i>
    <i r="1">
      <x v="34"/>
      <x v="68"/>
      <x v="229"/>
      <x v="2567"/>
      <x v="611"/>
    </i>
    <i r="1">
      <x v="38"/>
      <x v="14"/>
      <x v="229"/>
      <x v="1084"/>
      <x v="611"/>
    </i>
    <i r="1">
      <x v="40"/>
      <x v="22"/>
      <x v="385"/>
      <x v="3484"/>
      <x v="611"/>
    </i>
    <i r="3">
      <x v="412"/>
      <x v="3544"/>
      <x v="611"/>
    </i>
    <i r="2">
      <x v="68"/>
      <x v="229"/>
      <x v="3341"/>
      <x v="611"/>
    </i>
    <i>
      <x v="296"/>
      <x v="3"/>
      <x v="2"/>
      <x v="227"/>
      <x v="3443"/>
      <x v="611"/>
    </i>
    <i r="1">
      <x v="10"/>
      <x v="19"/>
      <x v="227"/>
      <x v="542"/>
      <x v="611"/>
    </i>
    <i r="1">
      <x v="13"/>
      <x v="68"/>
      <x v="227"/>
      <x v="2969"/>
      <x v="611"/>
    </i>
    <i r="1">
      <x v="15"/>
      <x v="68"/>
      <x v="227"/>
      <x v="3412"/>
      <x v="611"/>
    </i>
    <i r="1">
      <x v="16"/>
      <x v="68"/>
      <x v="227"/>
      <x v="3430"/>
      <x v="611"/>
    </i>
    <i r="1">
      <x v="18"/>
      <x v="68"/>
      <x v="227"/>
      <x v="2197"/>
      <x v="611"/>
    </i>
    <i r="1">
      <x v="25"/>
      <x v="68"/>
      <x v="227"/>
      <x v="878"/>
      <x v="611"/>
    </i>
    <i r="1">
      <x v="27"/>
      <x v="2"/>
      <x v="227"/>
      <x v="2305"/>
      <x v="611"/>
    </i>
    <i r="4">
      <x v="2690"/>
      <x v="611"/>
    </i>
    <i r="4">
      <x v="3209"/>
      <x v="611"/>
    </i>
    <i r="4">
      <x v="3443"/>
      <x v="611"/>
    </i>
    <i r="1">
      <x v="35"/>
      <x v="19"/>
      <x v="227"/>
      <x v="1103"/>
      <x v="611"/>
    </i>
    <i r="1">
      <x v="40"/>
      <x v="22"/>
      <x v="392"/>
      <x v="3550"/>
      <x v="611"/>
    </i>
    <i r="3">
      <x v="425"/>
      <x v="3527"/>
      <x v="611"/>
    </i>
    <i>
      <x v="297"/>
      <x v="3"/>
      <x v="2"/>
      <x v="225"/>
      <x v="3443"/>
      <x v="611"/>
    </i>
    <i r="2">
      <x v="17"/>
      <x v="225"/>
      <x v="3443"/>
      <x v="611"/>
    </i>
    <i r="1">
      <x v="10"/>
      <x v="68"/>
      <x v="225"/>
      <x v="1423"/>
      <x v="611"/>
    </i>
    <i r="1">
      <x v="13"/>
      <x v="68"/>
      <x v="225"/>
      <x v="3098"/>
      <x v="611"/>
    </i>
    <i r="1">
      <x v="24"/>
      <x v="68"/>
      <x v="225"/>
      <x v="2086"/>
      <x v="611"/>
    </i>
    <i r="1">
      <x v="27"/>
      <x v="2"/>
      <x v="225"/>
      <x v="2486"/>
      <x v="611"/>
    </i>
    <i r="4">
      <x v="3209"/>
      <x v="611"/>
    </i>
    <i r="4">
      <x v="3443"/>
      <x v="611"/>
    </i>
    <i r="2">
      <x v="17"/>
      <x v="225"/>
      <x v="1814"/>
      <x v="611"/>
    </i>
    <i r="4">
      <x v="2690"/>
      <x v="611"/>
    </i>
    <i r="4">
      <x v="2969"/>
      <x v="611"/>
    </i>
    <i r="4">
      <x v="3443"/>
      <x v="611"/>
    </i>
    <i r="1">
      <x v="40"/>
      <x v="22"/>
      <x v="412"/>
      <x v="3537"/>
      <x v="611"/>
    </i>
    <i>
      <x v="298"/>
      <x v="3"/>
      <x v="2"/>
      <x v="222"/>
      <x v="3443"/>
      <x v="611"/>
    </i>
    <i r="2">
      <x v="31"/>
      <x v="223"/>
      <x v="1304"/>
      <x v="611"/>
    </i>
    <i r="4">
      <x v="1898"/>
      <x v="611"/>
    </i>
    <i r="4">
      <x v="2151"/>
      <x v="611"/>
    </i>
    <i r="4">
      <x v="2286"/>
      <x v="611"/>
    </i>
    <i r="4">
      <x v="2287"/>
      <x v="611"/>
    </i>
    <i r="4">
      <x v="2696"/>
      <x v="611"/>
    </i>
    <i r="4">
      <x v="2805"/>
      <x v="611"/>
    </i>
    <i r="4">
      <x v="3009"/>
      <x v="611"/>
    </i>
    <i r="4">
      <x v="3313"/>
      <x v="611"/>
    </i>
    <i r="1">
      <x v="5"/>
      <x v="68"/>
      <x v="222"/>
      <x v="2874"/>
      <x v="611"/>
    </i>
    <i r="1">
      <x v="12"/>
      <x v="31"/>
      <x v="223"/>
      <x v="2780"/>
      <x v="611"/>
    </i>
    <i r="1">
      <x v="15"/>
      <x v="31"/>
      <x v="223"/>
      <x v="736"/>
      <x v="611"/>
    </i>
    <i r="1">
      <x v="16"/>
      <x v="31"/>
      <x v="223"/>
      <x v="404"/>
      <x v="611"/>
    </i>
    <i r="1">
      <x v="18"/>
      <x v="31"/>
      <x v="223"/>
      <x v="707"/>
      <x v="611"/>
    </i>
    <i r="1">
      <x v="20"/>
      <x v="18"/>
      <x v="222"/>
      <x v="2486"/>
      <x v="611"/>
    </i>
    <i r="1">
      <x v="22"/>
      <x v="31"/>
      <x v="223"/>
      <x v="2956"/>
      <x v="611"/>
    </i>
    <i r="1">
      <x v="24"/>
      <x v="68"/>
      <x v="222"/>
      <x v="832"/>
      <x v="611"/>
    </i>
    <i r="1">
      <x v="25"/>
      <x v="31"/>
      <x v="223"/>
      <x v="1334"/>
      <x v="611"/>
    </i>
    <i r="1">
      <x v="27"/>
      <x v="2"/>
      <x v="222"/>
      <x v="3209"/>
      <x v="611"/>
    </i>
    <i r="4">
      <x v="3443"/>
      <x v="611"/>
    </i>
    <i r="2">
      <x v="5"/>
      <x v="373"/>
      <x v="3564"/>
      <x v="439"/>
    </i>
    <i r="5">
      <x v="534"/>
    </i>
    <i r="5">
      <x v="563"/>
    </i>
    <i r="5">
      <x v="599"/>
    </i>
    <i r="2">
      <x v="31"/>
      <x v="223"/>
      <x v="69"/>
      <x v="611"/>
    </i>
    <i r="4">
      <x v="129"/>
      <x v="611"/>
    </i>
    <i r="4">
      <x v="153"/>
      <x v="611"/>
    </i>
    <i r="4">
      <x v="173"/>
      <x v="611"/>
    </i>
    <i r="4">
      <x v="209"/>
      <x v="611"/>
    </i>
    <i r="4">
      <x v="273"/>
      <x v="611"/>
    </i>
    <i r="4">
      <x v="284"/>
      <x v="611"/>
    </i>
    <i r="4">
      <x v="425"/>
      <x v="611"/>
    </i>
    <i r="4">
      <x v="436"/>
      <x v="611"/>
    </i>
    <i r="4">
      <x v="578"/>
      <x v="611"/>
    </i>
    <i r="4">
      <x v="596"/>
      <x v="611"/>
    </i>
    <i r="4">
      <x v="693"/>
      <x v="611"/>
    </i>
    <i r="4">
      <x v="706"/>
      <x v="611"/>
    </i>
    <i r="4">
      <x v="743"/>
      <x v="611"/>
    </i>
    <i r="4">
      <x v="744"/>
      <x v="611"/>
    </i>
    <i r="4">
      <x v="778"/>
      <x v="611"/>
    </i>
    <i r="4">
      <x v="957"/>
      <x v="611"/>
    </i>
    <i r="4">
      <x v="990"/>
      <x v="611"/>
    </i>
    <i r="4">
      <x v="1001"/>
      <x v="611"/>
    </i>
    <i r="4">
      <x v="1280"/>
      <x v="611"/>
    </i>
    <i r="4">
      <x v="1521"/>
      <x v="611"/>
    </i>
    <i r="4">
      <x v="1866"/>
      <x v="611"/>
    </i>
    <i r="4">
      <x v="2694"/>
      <x v="611"/>
    </i>
    <i r="4">
      <x v="3335"/>
      <x v="611"/>
    </i>
    <i r="4">
      <x v="3401"/>
      <x v="611"/>
    </i>
    <i r="4">
      <x v="3409"/>
      <x v="611"/>
    </i>
    <i r="1">
      <x v="30"/>
      <x v="19"/>
      <x v="222"/>
      <x v="43"/>
      <x v="611"/>
    </i>
    <i r="1">
      <x v="32"/>
      <x v="19"/>
      <x v="222"/>
      <x v="771"/>
      <x v="611"/>
    </i>
    <i r="1">
      <x v="33"/>
      <x v="19"/>
      <x v="222"/>
      <x v="814"/>
      <x v="611"/>
    </i>
    <i r="2">
      <x v="68"/>
      <x v="222"/>
      <x v="3333"/>
      <x v="611"/>
    </i>
    <i r="1">
      <x v="35"/>
      <x v="17"/>
      <x v="222"/>
      <x v="1548"/>
      <x v="611"/>
    </i>
    <i r="1">
      <x v="38"/>
      <x v="31"/>
      <x v="223"/>
      <x v="27"/>
      <x v="611"/>
    </i>
    <i r="1">
      <x v="40"/>
      <x v="2"/>
      <x v="222"/>
      <x v="3443"/>
      <x v="611"/>
    </i>
    <i r="2">
      <x v="17"/>
      <x v="222"/>
      <x v="1771"/>
      <x v="611"/>
    </i>
    <i r="4">
      <x v="1970"/>
      <x v="611"/>
    </i>
    <i r="4">
      <x v="2739"/>
      <x v="611"/>
    </i>
    <i r="2">
      <x v="18"/>
      <x v="222"/>
      <x v="885"/>
      <x v="611"/>
    </i>
    <i r="4">
      <x v="1590"/>
      <x v="611"/>
    </i>
    <i r="4">
      <x v="2244"/>
      <x v="611"/>
    </i>
    <i r="4">
      <x v="2431"/>
      <x v="611"/>
    </i>
    <i r="4">
      <x v="2619"/>
      <x v="611"/>
    </i>
    <i r="4">
      <x v="2761"/>
      <x v="611"/>
    </i>
    <i r="4">
      <x v="3122"/>
      <x v="611"/>
    </i>
    <i r="4">
      <x v="3170"/>
      <x v="611"/>
    </i>
    <i r="4">
      <x v="3562"/>
      <x v="611"/>
    </i>
    <i r="2">
      <x v="22"/>
      <x v="429"/>
      <x v="3537"/>
      <x v="611"/>
    </i>
    <i r="3">
      <x v="430"/>
      <x v="3544"/>
      <x v="611"/>
    </i>
    <i r="2">
      <x v="31"/>
      <x v="223"/>
      <x v="308"/>
      <x v="611"/>
    </i>
    <i r="4">
      <x v="1627"/>
      <x v="611"/>
    </i>
    <i r="4">
      <x v="2023"/>
      <x v="611"/>
    </i>
    <i r="4">
      <x v="2425"/>
      <x v="611"/>
    </i>
    <i r="4">
      <x v="2833"/>
      <x v="611"/>
    </i>
    <i r="4">
      <x v="2852"/>
      <x v="611"/>
    </i>
    <i r="4">
      <x v="2918"/>
      <x v="611"/>
    </i>
    <i>
      <x v="299"/>
      <x v="3"/>
      <x v="2"/>
      <x v="220"/>
      <x v="3443"/>
      <x v="611"/>
    </i>
    <i r="1">
      <x v="27"/>
      <x v="2"/>
      <x v="220"/>
      <x v="3209"/>
      <x v="611"/>
    </i>
    <i r="1">
      <x v="30"/>
      <x v="68"/>
      <x v="220"/>
      <x v="614"/>
      <x v="611"/>
    </i>
    <i r="1">
      <x v="32"/>
      <x v="68"/>
      <x v="220"/>
      <x v="2095"/>
      <x v="611"/>
    </i>
    <i r="1">
      <x v="40"/>
      <x v="68"/>
      <x v="220"/>
      <x v="2896"/>
      <x v="611"/>
    </i>
    <i>
      <x v="300"/>
      <x v="2"/>
      <x v="14"/>
      <x v="218"/>
      <x v="2900"/>
      <x v="611"/>
    </i>
    <i r="1">
      <x v="4"/>
      <x v="68"/>
      <x v="218"/>
      <x v="3178"/>
      <x v="611"/>
    </i>
    <i r="1">
      <x v="12"/>
      <x v="68"/>
      <x v="218"/>
      <x v="2434"/>
      <x v="611"/>
    </i>
    <i r="1">
      <x v="20"/>
      <x v="14"/>
      <x v="218"/>
      <x v="1567"/>
      <x v="611"/>
    </i>
    <i r="1">
      <x v="24"/>
      <x v="14"/>
      <x v="218"/>
      <x v="2513"/>
      <x v="611"/>
    </i>
    <i r="1">
      <x v="25"/>
      <x v="2"/>
      <x v="218"/>
      <x v="1249"/>
      <x v="611"/>
    </i>
    <i r="1">
      <x v="27"/>
      <x v="2"/>
      <x v="218"/>
      <x v="3209"/>
      <x v="611"/>
    </i>
    <i r="4">
      <x v="3443"/>
      <x v="611"/>
    </i>
    <i r="1">
      <x v="32"/>
      <x v="68"/>
      <x v="218"/>
      <x v="3296"/>
      <x v="611"/>
    </i>
    <i r="1">
      <x v="40"/>
      <x v="22"/>
      <x v="411"/>
      <x v="3274"/>
      <x v="611"/>
    </i>
    <i r="3">
      <x v="436"/>
      <x v="3537"/>
      <x v="611"/>
    </i>
    <i>
      <x v="301"/>
      <x v="3"/>
      <x v="2"/>
      <x v="216"/>
      <x v="2969"/>
      <x v="611"/>
    </i>
    <i r="1">
      <x v="5"/>
      <x v="68"/>
      <x v="216"/>
      <x v="3426"/>
      <x v="611"/>
    </i>
    <i r="1">
      <x v="10"/>
      <x v="19"/>
      <x v="216"/>
      <x v="1903"/>
      <x v="611"/>
    </i>
    <i r="1">
      <x v="13"/>
      <x v="68"/>
      <x v="216"/>
      <x v="3035"/>
      <x v="611"/>
    </i>
    <i r="1">
      <x v="16"/>
      <x v="68"/>
      <x v="216"/>
      <x v="1916"/>
      <x v="611"/>
    </i>
    <i r="1">
      <x v="24"/>
      <x v="68"/>
      <x v="216"/>
      <x v="2536"/>
      <x v="611"/>
    </i>
    <i r="1">
      <x v="27"/>
      <x v="2"/>
      <x v="216"/>
      <x v="3209"/>
      <x v="611"/>
    </i>
    <i r="4">
      <x v="3443"/>
      <x v="611"/>
    </i>
    <i r="1">
      <x v="35"/>
      <x v="19"/>
      <x v="216"/>
      <x v="668"/>
      <x v="611"/>
    </i>
    <i r="1">
      <x v="40"/>
      <x v="22"/>
      <x v="385"/>
      <x v="3491"/>
      <x v="611"/>
    </i>
    <i r="3">
      <x v="415"/>
      <x v="3540"/>
      <x v="611"/>
    </i>
    <i r="3">
      <x v="425"/>
      <x v="3535"/>
      <x v="611"/>
    </i>
    <i r="3">
      <x v="428"/>
      <x v="3387"/>
      <x v="611"/>
    </i>
    <i r="2">
      <x v="68"/>
      <x v="216"/>
      <x v="3341"/>
      <x v="611"/>
    </i>
    <i>
      <x v="302"/>
      <x v="2"/>
      <x v="68"/>
      <x v="214"/>
      <x v="3208"/>
      <x v="611"/>
    </i>
    <i r="1">
      <x v="3"/>
      <x v="2"/>
      <x v="214"/>
      <x v="2690"/>
      <x v="611"/>
    </i>
    <i r="4">
      <x v="3443"/>
      <x v="611"/>
    </i>
    <i r="1">
      <x v="16"/>
      <x v="68"/>
      <x v="214"/>
      <x v="2930"/>
      <x v="611"/>
    </i>
    <i r="1">
      <x v="27"/>
      <x v="2"/>
      <x v="214"/>
      <x v="2305"/>
      <x v="611"/>
    </i>
    <i r="4">
      <x v="2969"/>
      <x v="611"/>
    </i>
    <i r="4">
      <x v="3209"/>
      <x v="611"/>
    </i>
    <i r="4">
      <x v="3443"/>
      <x v="611"/>
    </i>
    <i r="1">
      <x v="34"/>
      <x v="2"/>
      <x v="214"/>
      <x v="3029"/>
      <x v="611"/>
    </i>
    <i r="1">
      <x v="35"/>
      <x v="68"/>
      <x v="214"/>
      <x v="1607"/>
      <x v="611"/>
    </i>
    <i r="1">
      <x v="40"/>
      <x v="22"/>
      <x v="420"/>
      <x v="3439"/>
      <x v="611"/>
    </i>
    <i r="3">
      <x v="428"/>
      <x v="3544"/>
      <x v="611"/>
    </i>
    <i r="2">
      <x v="68"/>
      <x v="214"/>
      <x v="1346"/>
      <x v="611"/>
    </i>
    <i r="4">
      <x v="2817"/>
      <x v="611"/>
    </i>
    <i r="4">
      <x v="3341"/>
      <x v="611"/>
    </i>
    <i>
      <x v="303"/>
      <x v="3"/>
      <x v="2"/>
      <x v="212"/>
      <x v="3443"/>
      <x v="611"/>
    </i>
    <i r="1">
      <x v="5"/>
      <x v="68"/>
      <x v="212"/>
      <x v="2343"/>
      <x v="611"/>
    </i>
    <i r="1">
      <x v="22"/>
      <x v="14"/>
      <x v="212"/>
      <x v="3112"/>
      <x v="611"/>
    </i>
    <i r="1">
      <x v="27"/>
      <x v="2"/>
      <x v="212"/>
      <x v="2305"/>
      <x v="611"/>
    </i>
    <i r="4">
      <x v="2486"/>
      <x v="611"/>
    </i>
    <i r="4">
      <x v="3443"/>
      <x v="611"/>
    </i>
    <i r="2">
      <x v="68"/>
      <x v="212"/>
      <x v="531"/>
      <x v="611"/>
    </i>
    <i r="4">
      <x v="958"/>
      <x v="611"/>
    </i>
    <i r="1">
      <x v="34"/>
      <x v="68"/>
      <x v="212"/>
      <x v="972"/>
      <x v="611"/>
    </i>
    <i r="1">
      <x v="37"/>
      <x v="68"/>
      <x v="212"/>
      <x v="1888"/>
      <x v="611"/>
    </i>
    <i r="1">
      <x v="40"/>
      <x v="68"/>
      <x v="212"/>
      <x v="656"/>
      <x v="611"/>
    </i>
    <i r="4">
      <x v="738"/>
      <x v="611"/>
    </i>
    <i r="4">
      <x v="3341"/>
      <x v="611"/>
    </i>
    <i>
      <x v="304"/>
      <x v="1"/>
      <x v="17"/>
      <x v="210"/>
      <x v="1111"/>
      <x v="611"/>
    </i>
    <i r="2">
      <x v="18"/>
      <x v="210"/>
      <x v="1187"/>
      <x v="611"/>
    </i>
    <i r="1">
      <x v="10"/>
      <x v="19"/>
      <x v="210"/>
      <x v="838"/>
      <x v="611"/>
    </i>
    <i r="1">
      <x v="24"/>
      <x v="17"/>
      <x v="210"/>
      <x v="2121"/>
      <x v="611"/>
    </i>
    <i r="1">
      <x v="27"/>
      <x v="2"/>
      <x v="210"/>
      <x v="2027"/>
      <x v="611"/>
    </i>
    <i r="4">
      <x v="2969"/>
      <x v="611"/>
    </i>
    <i r="1">
      <x v="28"/>
      <x v="18"/>
      <x v="210"/>
      <x v="2858"/>
      <x v="611"/>
    </i>
    <i r="1">
      <x v="32"/>
      <x v="19"/>
      <x v="210"/>
      <x v="2148"/>
      <x v="611"/>
    </i>
    <i r="1">
      <x v="35"/>
      <x v="17"/>
      <x v="210"/>
      <x v="1206"/>
      <x v="611"/>
    </i>
    <i r="1">
      <x v="40"/>
      <x v="17"/>
      <x v="210"/>
      <x v="1290"/>
      <x v="611"/>
    </i>
    <i r="4">
      <x v="1569"/>
      <x v="611"/>
    </i>
    <i r="4">
      <x v="2307"/>
      <x v="611"/>
    </i>
    <i r="4">
      <x v="3037"/>
      <x v="611"/>
    </i>
    <i r="4">
      <x v="3364"/>
      <x v="611"/>
    </i>
    <i r="2">
      <x v="18"/>
      <x v="210"/>
      <x v="1279"/>
      <x v="611"/>
    </i>
    <i r="4">
      <x v="1486"/>
      <x v="611"/>
    </i>
    <i r="4">
      <x v="1780"/>
      <x v="611"/>
    </i>
    <i r="4">
      <x v="1819"/>
      <x v="611"/>
    </i>
    <i r="4">
      <x v="1832"/>
      <x v="611"/>
    </i>
    <i r="4">
      <x v="1889"/>
      <x v="611"/>
    </i>
    <i r="4">
      <x v="2329"/>
      <x v="611"/>
    </i>
    <i r="4">
      <x v="2438"/>
      <x v="611"/>
    </i>
    <i r="4">
      <x v="2615"/>
      <x v="611"/>
    </i>
    <i r="4">
      <x v="2659"/>
      <x v="611"/>
    </i>
    <i r="4">
      <x v="3078"/>
      <x v="611"/>
    </i>
    <i r="4">
      <x v="3469"/>
      <x v="611"/>
    </i>
    <i r="2">
      <x v="22"/>
      <x v="393"/>
      <x v="3523"/>
      <x v="611"/>
    </i>
    <i r="3">
      <x v="399"/>
      <x v="3142"/>
      <x v="611"/>
    </i>
    <i>
      <x v="305"/>
      <x v="2"/>
      <x v="14"/>
      <x v="208"/>
      <x v="2543"/>
      <x v="611"/>
    </i>
    <i r="1">
      <x v="10"/>
      <x v="19"/>
      <x v="208"/>
      <x v="551"/>
      <x v="611"/>
    </i>
    <i r="1">
      <x v="16"/>
      <x v="68"/>
      <x v="208"/>
      <x v="3536"/>
      <x v="611"/>
    </i>
    <i r="1">
      <x v="19"/>
      <x v="19"/>
      <x v="208"/>
      <x v="35"/>
      <x v="611"/>
    </i>
    <i r="1">
      <x v="25"/>
      <x v="14"/>
      <x v="208"/>
      <x v="1489"/>
      <x v="611"/>
    </i>
    <i r="1">
      <x v="27"/>
      <x v="2"/>
      <x v="208"/>
      <x v="2486"/>
      <x v="611"/>
    </i>
    <i r="4">
      <x v="2690"/>
      <x v="611"/>
    </i>
    <i r="4">
      <x v="2969"/>
      <x v="611"/>
    </i>
    <i r="4">
      <x v="3209"/>
      <x v="611"/>
    </i>
    <i r="4">
      <x v="3443"/>
      <x v="611"/>
    </i>
    <i r="1">
      <x v="34"/>
      <x v="68"/>
      <x v="208"/>
      <x v="2513"/>
      <x v="611"/>
    </i>
    <i r="1">
      <x v="40"/>
      <x v="2"/>
      <x v="208"/>
      <x v="3443"/>
      <x v="611"/>
    </i>
    <i r="2">
      <x v="14"/>
      <x v="208"/>
      <x v="2930"/>
      <x v="611"/>
    </i>
    <i r="2">
      <x v="22"/>
      <x v="425"/>
      <x v="3535"/>
      <x v="611"/>
    </i>
    <i r="3">
      <x v="434"/>
      <x v="3409"/>
      <x v="611"/>
    </i>
    <i r="3">
      <x v="435"/>
      <x v="2999"/>
      <x v="611"/>
    </i>
    <i r="3">
      <x v="441"/>
      <x v="3341"/>
      <x v="611"/>
    </i>
    <i r="2">
      <x v="68"/>
      <x v="208"/>
      <x v="3341"/>
      <x v="611"/>
    </i>
    <i>
      <x v="306"/>
      <x v="5"/>
      <x v="68"/>
      <x v="206"/>
      <x v="3140"/>
      <x v="611"/>
    </i>
    <i r="1">
      <x v="22"/>
      <x v="14"/>
      <x v="206"/>
      <x v="446"/>
      <x v="611"/>
    </i>
    <i r="1">
      <x v="27"/>
      <x v="2"/>
      <x v="206"/>
      <x v="1814"/>
      <x v="611"/>
    </i>
    <i r="4">
      <x v="2150"/>
      <x v="611"/>
    </i>
    <i r="4">
      <x v="2969"/>
      <x v="611"/>
    </i>
    <i r="4">
      <x v="3209"/>
      <x v="611"/>
    </i>
    <i r="4">
      <x v="3443"/>
      <x v="611"/>
    </i>
    <i r="1">
      <x v="34"/>
      <x v="68"/>
      <x v="206"/>
      <x v="2460"/>
      <x v="611"/>
    </i>
    <i r="1">
      <x v="35"/>
      <x v="67"/>
      <x v="206"/>
      <x v="1354"/>
      <x v="611"/>
    </i>
    <i r="1">
      <x v="40"/>
      <x v="22"/>
      <x v="397"/>
      <x v="3453"/>
      <x v="611"/>
    </i>
    <i r="3">
      <x v="399"/>
      <x v="2969"/>
      <x v="611"/>
    </i>
    <i r="3">
      <x v="412"/>
      <x v="3544"/>
      <x v="611"/>
    </i>
    <i r="3">
      <x v="416"/>
      <x v="3022"/>
      <x v="611"/>
    </i>
    <i r="3">
      <x v="433"/>
      <x v="3537"/>
      <x v="611"/>
    </i>
    <i>
      <x v="307"/>
      <x/>
      <x v="19"/>
      <x v="204"/>
      <x v="1224"/>
      <x v="611"/>
    </i>
    <i r="1">
      <x v="2"/>
      <x v="19"/>
      <x v="204"/>
      <x v="590"/>
      <x v="611"/>
    </i>
    <i r="1">
      <x v="3"/>
      <x v="2"/>
      <x v="204"/>
      <x v="3443"/>
      <x v="611"/>
    </i>
    <i r="1">
      <x v="16"/>
      <x v="68"/>
      <x v="204"/>
      <x v="3521"/>
      <x v="611"/>
    </i>
    <i r="1">
      <x v="17"/>
      <x v="68"/>
      <x v="204"/>
      <x v="841"/>
      <x v="611"/>
    </i>
    <i r="1">
      <x v="20"/>
      <x v="14"/>
      <x v="204"/>
      <x v="2817"/>
      <x v="611"/>
    </i>
    <i r="1">
      <x v="21"/>
      <x v="19"/>
      <x v="204"/>
      <x v="17"/>
      <x v="611"/>
    </i>
    <i r="1">
      <x v="24"/>
      <x v="17"/>
      <x v="204"/>
      <x v="1530"/>
      <x v="611"/>
    </i>
    <i r="1">
      <x v="27"/>
      <x v="2"/>
      <x v="204"/>
      <x v="3209"/>
      <x v="611"/>
    </i>
    <i r="4">
      <x v="3443"/>
      <x v="611"/>
    </i>
    <i r="1">
      <x v="31"/>
      <x v="19"/>
      <x v="204"/>
      <x v="3517"/>
      <x v="611"/>
    </i>
    <i r="1">
      <x v="32"/>
      <x v="19"/>
      <x v="204"/>
      <x v="634"/>
      <x v="611"/>
    </i>
    <i r="1">
      <x v="37"/>
      <x v="19"/>
      <x v="204"/>
      <x v="1056"/>
      <x v="611"/>
    </i>
    <i r="1">
      <x v="38"/>
      <x v="19"/>
      <x v="204"/>
      <x v="252"/>
      <x v="611"/>
    </i>
    <i r="1">
      <x v="40"/>
      <x v="16"/>
      <x v="204"/>
      <x v="3004"/>
      <x v="611"/>
    </i>
    <i r="2">
      <x v="17"/>
      <x v="204"/>
      <x v="3143"/>
      <x v="611"/>
    </i>
    <i r="2">
      <x v="18"/>
      <x v="204"/>
      <x v="1750"/>
      <x v="611"/>
    </i>
    <i r="4">
      <x v="2482"/>
      <x v="611"/>
    </i>
    <i r="4">
      <x v="2602"/>
      <x v="611"/>
    </i>
    <i r="4">
      <x v="2746"/>
      <x v="611"/>
    </i>
    <i r="4">
      <x v="2777"/>
      <x v="611"/>
    </i>
    <i r="4">
      <x v="3045"/>
      <x v="611"/>
    </i>
    <i r="2">
      <x v="22"/>
      <x v="386"/>
      <x v="3550"/>
      <x v="611"/>
    </i>
    <i r="2">
      <x v="68"/>
      <x v="204"/>
      <x v="3341"/>
      <x v="611"/>
    </i>
    <i>
      <x v="308"/>
      <x v="3"/>
      <x v="2"/>
      <x v="202"/>
      <x v="3209"/>
      <x v="611"/>
    </i>
    <i r="1">
      <x v="5"/>
      <x v="68"/>
      <x v="202"/>
      <x v="1214"/>
      <x v="611"/>
    </i>
    <i r="1">
      <x v="13"/>
      <x v="68"/>
      <x v="202"/>
      <x v="2930"/>
      <x v="611"/>
    </i>
    <i r="1">
      <x v="15"/>
      <x v="68"/>
      <x v="202"/>
      <x v="563"/>
      <x v="611"/>
    </i>
    <i r="1">
      <x v="22"/>
      <x v="68"/>
      <x v="202"/>
      <x v="841"/>
      <x v="611"/>
    </i>
    <i r="1">
      <x v="24"/>
      <x v="67"/>
      <x v="202"/>
      <x v="1935"/>
      <x v="611"/>
    </i>
    <i r="2">
      <x v="68"/>
      <x v="202"/>
      <x v="2486"/>
      <x v="611"/>
    </i>
    <i r="1">
      <x v="25"/>
      <x v="2"/>
      <x v="202"/>
      <x v="1424"/>
      <x v="611"/>
    </i>
    <i r="1">
      <x v="27"/>
      <x v="2"/>
      <x v="202"/>
      <x v="2027"/>
      <x v="611"/>
    </i>
    <i r="4">
      <x v="2690"/>
      <x v="611"/>
    </i>
    <i r="4">
      <x v="3209"/>
      <x v="611"/>
    </i>
    <i r="4">
      <x v="3443"/>
      <x v="611"/>
    </i>
    <i r="1">
      <x v="32"/>
      <x v="68"/>
      <x v="202"/>
      <x v="2625"/>
      <x v="611"/>
    </i>
    <i r="1">
      <x v="34"/>
      <x v="68"/>
      <x v="202"/>
      <x v="1850"/>
      <x v="611"/>
    </i>
    <i r="1">
      <x v="35"/>
      <x v="67"/>
      <x v="202"/>
      <x v="99"/>
      <x v="611"/>
    </i>
    <i r="2">
      <x v="68"/>
      <x v="202"/>
      <x v="339"/>
      <x v="611"/>
    </i>
    <i r="1">
      <x v="37"/>
      <x v="68"/>
      <x v="202"/>
      <x v="2567"/>
      <x v="611"/>
    </i>
    <i r="1">
      <x v="40"/>
      <x v="22"/>
      <x v="378"/>
      <x v="3340"/>
      <x v="611"/>
    </i>
    <i r="3">
      <x v="418"/>
      <x v="2220"/>
      <x v="611"/>
    </i>
    <i r="3">
      <x v="427"/>
      <x v="3530"/>
      <x v="611"/>
    </i>
    <i r="3">
      <x v="430"/>
      <x v="3247"/>
      <x v="611"/>
    </i>
    <i>
      <x v="309"/>
      <x v="2"/>
      <x v="14"/>
      <x v="200"/>
      <x v="2870"/>
      <x v="611"/>
    </i>
    <i r="2">
      <x v="68"/>
      <x v="200"/>
      <x v="2552"/>
      <x v="611"/>
    </i>
    <i r="1">
      <x v="3"/>
      <x v="2"/>
      <x v="200"/>
      <x v="3443"/>
      <x v="611"/>
    </i>
    <i r="1">
      <x v="5"/>
      <x v="14"/>
      <x v="200"/>
      <x v="2748"/>
      <x v="611"/>
    </i>
    <i r="1">
      <x v="16"/>
      <x v="68"/>
      <x v="200"/>
      <x v="1387"/>
      <x v="611"/>
    </i>
    <i r="1">
      <x v="24"/>
      <x v="68"/>
      <x v="200"/>
      <x v="2748"/>
      <x v="611"/>
    </i>
    <i r="1">
      <x v="27"/>
      <x v="2"/>
      <x v="200"/>
      <x v="3209"/>
      <x v="611"/>
    </i>
    <i r="4">
      <x v="3443"/>
      <x v="611"/>
    </i>
    <i r="2">
      <x v="68"/>
      <x v="200"/>
      <x v="1625"/>
      <x v="611"/>
    </i>
    <i>
      <x v="310"/>
      <x v="2"/>
      <x v="68"/>
      <x v="198"/>
      <x v="3371"/>
      <x v="611"/>
    </i>
    <i r="1">
      <x v="3"/>
      <x v="2"/>
      <x v="198"/>
      <x v="2969"/>
      <x v="611"/>
    </i>
    <i r="4">
      <x v="3209"/>
      <x v="611"/>
    </i>
    <i r="1">
      <x v="27"/>
      <x v="2"/>
      <x v="198"/>
      <x v="2969"/>
      <x v="611"/>
    </i>
    <i r="1">
      <x v="40"/>
      <x v="22"/>
      <x v="393"/>
      <x v="3550"/>
      <x v="611"/>
    </i>
    <i r="3">
      <x v="412"/>
      <x v="3546"/>
      <x v="611"/>
    </i>
    <i>
      <x v="311"/>
      <x v="1"/>
      <x v="45"/>
      <x v="195"/>
      <x v="1769"/>
      <x v="611"/>
    </i>
    <i r="1">
      <x v="2"/>
      <x v="18"/>
      <x v="194"/>
      <x v="1358"/>
      <x v="611"/>
    </i>
    <i r="1">
      <x v="3"/>
      <x v="2"/>
      <x v="194"/>
      <x v="3443"/>
      <x v="611"/>
    </i>
    <i r="2">
      <x v="45"/>
      <x v="195"/>
      <x v="808"/>
      <x v="611"/>
    </i>
    <i r="4">
      <x v="1426"/>
      <x v="611"/>
    </i>
    <i r="4">
      <x v="1796"/>
      <x v="611"/>
    </i>
    <i r="4">
      <x v="2114"/>
      <x v="611"/>
    </i>
    <i r="4">
      <x v="2258"/>
      <x v="611"/>
    </i>
    <i r="4">
      <x v="2621"/>
      <x v="611"/>
    </i>
    <i r="4">
      <x v="2727"/>
      <x v="611"/>
    </i>
    <i r="4">
      <x v="2781"/>
      <x v="611"/>
    </i>
    <i r="4">
      <x v="2784"/>
      <x v="611"/>
    </i>
    <i r="4">
      <x v="2959"/>
      <x v="611"/>
    </i>
    <i r="4">
      <x v="3034"/>
      <x v="611"/>
    </i>
    <i r="4">
      <x v="3228"/>
      <x v="611"/>
    </i>
    <i r="4">
      <x v="3337"/>
      <x v="611"/>
    </i>
    <i r="1">
      <x v="10"/>
      <x v="68"/>
      <x v="194"/>
      <x v="221"/>
      <x v="611"/>
    </i>
    <i r="1">
      <x v="13"/>
      <x v="68"/>
      <x v="194"/>
      <x v="993"/>
      <x v="611"/>
    </i>
    <i r="1">
      <x v="15"/>
      <x v="45"/>
      <x v="195"/>
      <x v="283"/>
      <x v="611"/>
    </i>
    <i r="1">
      <x v="16"/>
      <x v="45"/>
      <x v="195"/>
      <x v="196"/>
      <x v="611"/>
    </i>
    <i r="1">
      <x v="18"/>
      <x v="45"/>
      <x v="195"/>
      <x v="74"/>
      <x v="611"/>
    </i>
    <i r="1">
      <x v="22"/>
      <x v="14"/>
      <x v="194"/>
      <x v="96"/>
      <x v="611"/>
    </i>
    <i r="1">
      <x v="24"/>
      <x v="17"/>
      <x v="194"/>
      <x v="3283"/>
      <x v="611"/>
    </i>
    <i r="2">
      <x v="45"/>
      <x v="195"/>
      <x v="423"/>
      <x v="611"/>
    </i>
    <i r="2">
      <x v="68"/>
      <x v="194"/>
      <x v="159"/>
      <x v="611"/>
    </i>
    <i r="1">
      <x v="25"/>
      <x v="68"/>
      <x v="194"/>
      <x v="2844"/>
      <x v="611"/>
    </i>
    <i r="1">
      <x v="27"/>
      <x v="2"/>
      <x v="194"/>
      <x v="1814"/>
      <x v="611"/>
    </i>
    <i r="4">
      <x v="2305"/>
      <x v="611"/>
    </i>
    <i r="4">
      <x v="2690"/>
      <x v="611"/>
    </i>
    <i r="4">
      <x v="3209"/>
      <x v="611"/>
    </i>
    <i r="4">
      <x v="3443"/>
      <x v="611"/>
    </i>
    <i r="2">
      <x v="45"/>
      <x v="195"/>
      <x v="87"/>
      <x v="611"/>
    </i>
    <i r="4">
      <x v="101"/>
      <x v="611"/>
    </i>
    <i r="4">
      <x v="125"/>
      <x v="611"/>
    </i>
    <i r="4">
      <x v="202"/>
      <x v="611"/>
    </i>
    <i r="4">
      <x v="282"/>
      <x v="611"/>
    </i>
    <i r="4">
      <x v="316"/>
      <x v="611"/>
    </i>
    <i r="4">
      <x v="331"/>
      <x v="611"/>
    </i>
    <i r="4">
      <x v="348"/>
      <x v="611"/>
    </i>
    <i r="4">
      <x v="354"/>
      <x v="611"/>
    </i>
    <i r="4">
      <x v="444"/>
      <x v="611"/>
    </i>
    <i r="4">
      <x v="475"/>
      <x v="611"/>
    </i>
    <i r="4">
      <x v="557"/>
      <x v="611"/>
    </i>
    <i r="4">
      <x v="577"/>
      <x v="611"/>
    </i>
    <i r="4">
      <x v="664"/>
      <x v="611"/>
    </i>
    <i r="4">
      <x v="702"/>
      <x v="611"/>
    </i>
    <i r="4">
      <x v="729"/>
      <x v="611"/>
    </i>
    <i r="4">
      <x v="731"/>
      <x v="611"/>
    </i>
    <i r="4">
      <x v="897"/>
      <x v="611"/>
    </i>
    <i r="4">
      <x v="1076"/>
      <x v="611"/>
    </i>
    <i r="4">
      <x v="1228"/>
      <x v="611"/>
    </i>
    <i r="4">
      <x v="1396"/>
      <x v="611"/>
    </i>
    <i r="4">
      <x v="2677"/>
      <x v="611"/>
    </i>
    <i r="4">
      <x v="2789"/>
      <x v="611"/>
    </i>
    <i r="4">
      <x v="3477"/>
      <x v="611"/>
    </i>
    <i r="2">
      <x v="68"/>
      <x v="194"/>
      <x v="1945"/>
      <x v="611"/>
    </i>
    <i r="1">
      <x v="35"/>
      <x v="68"/>
      <x v="194"/>
      <x v="396"/>
      <x v="611"/>
    </i>
    <i r="1">
      <x v="37"/>
      <x v="45"/>
      <x v="195"/>
      <x v="3002"/>
      <x v="611"/>
    </i>
    <i r="1">
      <x v="38"/>
      <x v="18"/>
      <x v="194"/>
      <x v="2372"/>
      <x v="611"/>
    </i>
    <i r="2">
      <x v="45"/>
      <x v="195"/>
      <x v="186"/>
      <x v="611"/>
    </i>
    <i r="1">
      <x v="40"/>
      <x v="14"/>
      <x v="194"/>
      <x v="1873"/>
      <x v="611"/>
    </i>
    <i r="4">
      <x v="1904"/>
      <x v="611"/>
    </i>
    <i r="2">
      <x v="17"/>
      <x v="194"/>
      <x v="2588"/>
      <x v="611"/>
    </i>
    <i r="4">
      <x v="3142"/>
      <x v="611"/>
    </i>
    <i r="2">
      <x v="18"/>
      <x v="194"/>
      <x v="1612"/>
      <x v="611"/>
    </i>
    <i r="4">
      <x v="1624"/>
      <x v="611"/>
    </i>
    <i r="4">
      <x v="2217"/>
      <x v="611"/>
    </i>
    <i r="4">
      <x v="2327"/>
      <x v="611"/>
    </i>
    <i r="4">
      <x v="2477"/>
      <x v="611"/>
    </i>
    <i r="4">
      <x v="3031"/>
      <x v="611"/>
    </i>
    <i r="4">
      <x v="3142"/>
      <x v="611"/>
    </i>
    <i r="4">
      <x v="3347"/>
      <x v="611"/>
    </i>
    <i r="2">
      <x v="45"/>
      <x v="195"/>
      <x v="1363"/>
      <x v="611"/>
    </i>
    <i r="4">
      <x v="1527"/>
      <x v="611"/>
    </i>
    <i r="4">
      <x v="2000"/>
      <x v="611"/>
    </i>
    <i r="4">
      <x v="2044"/>
      <x v="611"/>
    </i>
    <i r="4">
      <x v="3077"/>
      <x v="611"/>
    </i>
    <i>
      <x v="312"/>
      <x v="12"/>
      <x v="68"/>
      <x v="192"/>
      <x v="477"/>
      <x v="611"/>
    </i>
    <i r="1">
      <x v="27"/>
      <x v="2"/>
      <x v="192"/>
      <x v="2969"/>
      <x v="611"/>
    </i>
    <i r="4">
      <x v="3443"/>
      <x v="611"/>
    </i>
    <i r="1">
      <x v="28"/>
      <x v="17"/>
      <x v="192"/>
      <x v="1299"/>
      <x v="611"/>
    </i>
    <i r="1">
      <x v="30"/>
      <x v="68"/>
      <x v="192"/>
      <x v="47"/>
      <x v="611"/>
    </i>
    <i r="1">
      <x v="40"/>
      <x v="18"/>
      <x v="192"/>
      <x v="2079"/>
      <x v="611"/>
    </i>
    <i r="4">
      <x v="2089"/>
      <x v="611"/>
    </i>
    <i r="4">
      <x v="2970"/>
      <x v="611"/>
    </i>
    <i r="2">
      <x v="22"/>
      <x v="397"/>
      <x v="3514"/>
      <x v="611"/>
    </i>
    <i r="3">
      <x v="426"/>
      <x v="3274"/>
      <x v="611"/>
    </i>
    <i>
      <x v="313"/>
      <x/>
      <x v="68"/>
      <x v="189"/>
      <x v="2690"/>
      <x v="611"/>
    </i>
    <i r="1">
      <x v="3"/>
      <x v="2"/>
      <x v="189"/>
      <x v="3209"/>
      <x v="611"/>
    </i>
    <i r="4">
      <x v="3443"/>
      <x v="611"/>
    </i>
    <i r="2">
      <x v="68"/>
      <x v="189"/>
      <x v="2027"/>
      <x v="611"/>
    </i>
    <i r="1">
      <x v="4"/>
      <x v="68"/>
      <x v="189"/>
      <x v="3509"/>
      <x v="611"/>
    </i>
    <i r="1">
      <x v="13"/>
      <x v="68"/>
      <x v="189"/>
      <x v="2930"/>
      <x v="611"/>
    </i>
    <i r="1">
      <x v="16"/>
      <x v="68"/>
      <x v="189"/>
      <x v="3413"/>
      <x v="611"/>
    </i>
    <i r="1">
      <x v="24"/>
      <x v="68"/>
      <x v="189"/>
      <x v="1132"/>
      <x v="611"/>
    </i>
    <i r="1">
      <x v="27"/>
      <x v="2"/>
      <x v="189"/>
      <x v="2969"/>
      <x v="611"/>
    </i>
    <i r="4">
      <x v="3209"/>
      <x v="611"/>
    </i>
    <i r="4">
      <x v="3443"/>
      <x v="611"/>
    </i>
    <i r="2">
      <x v="68"/>
      <x v="189"/>
      <x v="2690"/>
      <x v="611"/>
    </i>
    <i r="4">
      <x v="3098"/>
      <x v="611"/>
    </i>
    <i r="1">
      <x v="30"/>
      <x v="68"/>
      <x v="189"/>
      <x v="262"/>
      <x v="611"/>
    </i>
    <i r="1">
      <x v="32"/>
      <x v="19"/>
      <x v="189"/>
      <x v="3564"/>
      <x v="166"/>
    </i>
    <i r="1">
      <x v="33"/>
      <x v="68"/>
      <x v="189"/>
      <x v="2142"/>
      <x v="611"/>
    </i>
    <i r="1">
      <x v="38"/>
      <x v="2"/>
      <x v="189"/>
      <x v="3129"/>
      <x v="611"/>
    </i>
    <i r="2">
      <x v="14"/>
      <x v="189"/>
      <x v="3022"/>
      <x v="611"/>
    </i>
    <i r="1">
      <x v="40"/>
      <x v="14"/>
      <x v="189"/>
      <x v="1875"/>
      <x v="611"/>
    </i>
    <i r="2">
      <x v="22"/>
      <x v="386"/>
      <x v="3550"/>
      <x v="611"/>
    </i>
    <i r="3">
      <x v="401"/>
      <x v="3485"/>
      <x v="611"/>
    </i>
    <i r="3">
      <x v="403"/>
      <x v="3039"/>
      <x v="611"/>
    </i>
    <i r="3">
      <x v="428"/>
      <x v="3387"/>
      <x v="611"/>
    </i>
    <i r="3">
      <x v="440"/>
      <x v="3341"/>
      <x v="611"/>
    </i>
    <i r="2">
      <x v="68"/>
      <x v="189"/>
      <x v="1464"/>
      <x v="611"/>
    </i>
    <i r="4">
      <x v="1577"/>
      <x v="611"/>
    </i>
    <i r="4">
      <x v="1859"/>
      <x v="611"/>
    </i>
    <i r="4">
      <x v="2690"/>
      <x v="611"/>
    </i>
    <i r="4">
      <x v="3393"/>
      <x v="611"/>
    </i>
    <i>
      <x v="314"/>
      <x v="6"/>
      <x v="18"/>
      <x v="187"/>
      <x v="170"/>
      <x v="611"/>
    </i>
    <i r="1">
      <x v="25"/>
      <x v="67"/>
      <x v="187"/>
      <x v="1401"/>
      <x v="611"/>
    </i>
    <i r="1">
      <x v="30"/>
      <x v="19"/>
      <x v="187"/>
      <x v="3564"/>
      <x v="253"/>
    </i>
    <i r="1">
      <x v="40"/>
      <x v="22"/>
      <x v="399"/>
      <x v="3142"/>
      <x v="611"/>
    </i>
    <i r="3">
      <x v="409"/>
      <x v="3209"/>
      <x v="611"/>
    </i>
    <i>
      <x v="315"/>
      <x v="40"/>
      <x v="22"/>
      <x v="387"/>
      <x v="3432"/>
      <x v="611"/>
    </i>
    <i r="3">
      <x v="444"/>
      <x v="3422"/>
      <x v="611"/>
    </i>
    <i>
      <x v="316"/>
      <x v="3"/>
      <x v="2"/>
      <x v="184"/>
      <x v="2027"/>
      <x v="611"/>
    </i>
    <i r="4">
      <x v="3443"/>
      <x v="611"/>
    </i>
    <i r="1">
      <x v="12"/>
      <x v="68"/>
      <x v="184"/>
      <x v="3509"/>
      <x v="611"/>
    </i>
    <i r="1">
      <x v="24"/>
      <x v="68"/>
      <x v="184"/>
      <x v="2220"/>
      <x v="611"/>
    </i>
    <i r="1">
      <x v="27"/>
      <x v="2"/>
      <x v="184"/>
      <x v="2150"/>
      <x v="611"/>
    </i>
    <i r="4">
      <x v="2486"/>
      <x v="611"/>
    </i>
    <i r="4">
      <x v="2690"/>
      <x v="611"/>
    </i>
    <i r="4">
      <x v="3209"/>
      <x v="611"/>
    </i>
    <i r="2">
      <x v="68"/>
      <x v="184"/>
      <x v="691"/>
      <x v="611"/>
    </i>
    <i r="4">
      <x v="1080"/>
      <x v="611"/>
    </i>
    <i r="1">
      <x v="32"/>
      <x v="68"/>
      <x v="184"/>
      <x v="2420"/>
      <x v="611"/>
    </i>
    <i r="1">
      <x v="33"/>
      <x v="14"/>
      <x v="184"/>
      <x v="2617"/>
      <x v="611"/>
    </i>
    <i r="1">
      <x v="37"/>
      <x v="68"/>
      <x v="184"/>
      <x v="3397"/>
      <x v="611"/>
    </i>
    <i r="1">
      <x v="40"/>
      <x v="2"/>
      <x v="184"/>
      <x v="3443"/>
      <x v="611"/>
    </i>
    <i r="2">
      <x v="14"/>
      <x v="184"/>
      <x v="2748"/>
      <x v="611"/>
    </i>
    <i r="2">
      <x v="21"/>
      <x v="437"/>
      <x v="3209"/>
      <x v="611"/>
    </i>
    <i r="2">
      <x v="22"/>
      <x v="416"/>
      <x v="2264"/>
      <x v="611"/>
    </i>
    <i r="3">
      <x v="432"/>
      <x v="3514"/>
      <x v="611"/>
    </i>
    <i r="2">
      <x v="68"/>
      <x v="184"/>
      <x v="1423"/>
      <x v="611"/>
    </i>
    <i>
      <x v="317"/>
      <x v="2"/>
      <x v="17"/>
      <x v="182"/>
      <x v="826"/>
      <x v="611"/>
    </i>
    <i r="2">
      <x v="18"/>
      <x v="182"/>
      <x v="1028"/>
      <x v="611"/>
    </i>
    <i r="2">
      <x v="68"/>
      <x v="182"/>
      <x v="3208"/>
      <x v="611"/>
    </i>
    <i r="1">
      <x v="3"/>
      <x v="2"/>
      <x v="182"/>
      <x v="2690"/>
      <x v="611"/>
    </i>
    <i r="4">
      <x v="3443"/>
      <x v="611"/>
    </i>
    <i r="1">
      <x v="4"/>
      <x v="68"/>
      <x v="182"/>
      <x v="1427"/>
      <x v="611"/>
    </i>
    <i r="1">
      <x v="5"/>
      <x v="68"/>
      <x v="182"/>
      <x v="2285"/>
      <x v="611"/>
    </i>
    <i r="1">
      <x v="16"/>
      <x v="14"/>
      <x v="182"/>
      <x v="3022"/>
      <x v="611"/>
    </i>
    <i r="1">
      <x v="20"/>
      <x v="14"/>
      <x v="182"/>
      <x v="2617"/>
      <x v="611"/>
    </i>
    <i r="1">
      <x v="22"/>
      <x v="14"/>
      <x v="182"/>
      <x v="364"/>
      <x v="611"/>
    </i>
    <i r="2">
      <x v="18"/>
      <x v="182"/>
      <x v="873"/>
      <x v="611"/>
    </i>
    <i r="1">
      <x v="27"/>
      <x v="2"/>
      <x v="182"/>
      <x v="2150"/>
      <x v="611"/>
    </i>
    <i r="4">
      <x v="2305"/>
      <x v="611"/>
    </i>
    <i r="4">
      <x v="2486"/>
      <x v="611"/>
    </i>
    <i r="4">
      <x v="2690"/>
      <x v="611"/>
    </i>
    <i r="4">
      <x v="2969"/>
      <x v="611"/>
    </i>
    <i r="4">
      <x v="3443"/>
      <x v="611"/>
    </i>
    <i r="1">
      <x v="30"/>
      <x v="19"/>
      <x v="182"/>
      <x v="73"/>
      <x v="611"/>
    </i>
    <i r="1">
      <x v="32"/>
      <x v="68"/>
      <x v="182"/>
      <x v="967"/>
      <x v="611"/>
    </i>
    <i r="1">
      <x v="34"/>
      <x v="68"/>
      <x v="182"/>
      <x v="1306"/>
      <x v="611"/>
    </i>
    <i r="1">
      <x v="40"/>
      <x v="17"/>
      <x v="182"/>
      <x v="1701"/>
      <x v="611"/>
    </i>
    <i r="2">
      <x v="18"/>
      <x v="182"/>
      <x v="1359"/>
      <x v="611"/>
    </i>
    <i r="4">
      <x v="1553"/>
      <x v="611"/>
    </i>
    <i r="4">
      <x v="1586"/>
      <x v="611"/>
    </i>
    <i r="4">
      <x v="1639"/>
      <x v="611"/>
    </i>
    <i r="4">
      <x v="1686"/>
      <x v="611"/>
    </i>
    <i r="4">
      <x v="2062"/>
      <x v="611"/>
    </i>
    <i r="4">
      <x v="3114"/>
      <x v="611"/>
    </i>
    <i r="4">
      <x v="3129"/>
      <x v="611"/>
    </i>
    <i r="4">
      <x v="3361"/>
      <x v="611"/>
    </i>
    <i r="2">
      <x v="22"/>
      <x v="426"/>
      <x v="3482"/>
      <x v="611"/>
    </i>
    <i>
      <x v="318"/>
      <x v="2"/>
      <x v="14"/>
      <x v="180"/>
      <x v="2038"/>
      <x v="611"/>
    </i>
    <i r="1">
      <x v="3"/>
      <x v="2"/>
      <x v="180"/>
      <x v="3443"/>
      <x v="611"/>
    </i>
    <i r="1">
      <x v="10"/>
      <x v="14"/>
      <x v="180"/>
      <x v="1835"/>
      <x v="611"/>
    </i>
    <i r="1">
      <x v="19"/>
      <x v="19"/>
      <x v="180"/>
      <x v="3564"/>
      <x v="77"/>
    </i>
    <i r="1">
      <x v="27"/>
      <x v="2"/>
      <x v="180"/>
      <x v="2969"/>
      <x v="611"/>
    </i>
    <i r="4">
      <x v="3209"/>
      <x v="611"/>
    </i>
    <i r="4">
      <x v="3443"/>
      <x v="611"/>
    </i>
    <i r="1">
      <x v="35"/>
      <x v="67"/>
      <x v="180"/>
      <x v="1824"/>
      <x v="611"/>
    </i>
    <i r="1">
      <x v="39"/>
      <x v="67"/>
      <x v="180"/>
      <x v="62"/>
      <x v="611"/>
    </i>
    <i r="1">
      <x v="40"/>
      <x v="22"/>
      <x v="394"/>
      <x v="3527"/>
      <x v="611"/>
    </i>
    <i r="3">
      <x v="425"/>
      <x v="3527"/>
      <x v="611"/>
    </i>
    <i r="3">
      <x v="448"/>
      <x v="3455"/>
      <x v="611"/>
    </i>
    <i>
      <x v="319"/>
      <x v="1"/>
      <x v="17"/>
      <x v="178"/>
      <x v="3010"/>
      <x v="611"/>
    </i>
    <i r="2">
      <x v="18"/>
      <x v="178"/>
      <x v="854"/>
      <x v="611"/>
    </i>
    <i r="1">
      <x v="2"/>
      <x v="17"/>
      <x v="178"/>
      <x v="1538"/>
      <x v="611"/>
    </i>
    <i r="1">
      <x v="3"/>
      <x v="68"/>
      <x v="178"/>
      <x v="1231"/>
      <x v="611"/>
    </i>
    <i r="1">
      <x v="6"/>
      <x v="18"/>
      <x v="178"/>
      <x v="3564"/>
      <x v="78"/>
    </i>
    <i r="1">
      <x v="7"/>
      <x v="18"/>
      <x v="178"/>
      <x v="42"/>
      <x v="611"/>
    </i>
    <i r="1">
      <x v="12"/>
      <x v="14"/>
      <x v="178"/>
      <x v="498"/>
      <x v="611"/>
    </i>
    <i r="1">
      <x v="13"/>
      <x v="68"/>
      <x v="178"/>
      <x v="3393"/>
      <x v="611"/>
    </i>
    <i r="1">
      <x v="16"/>
      <x v="68"/>
      <x v="178"/>
      <x v="3435"/>
      <x v="611"/>
    </i>
    <i r="1">
      <x v="22"/>
      <x v="16"/>
      <x v="178"/>
      <x v="1332"/>
      <x v="611"/>
    </i>
    <i r="2">
      <x v="19"/>
      <x v="178"/>
      <x v="61"/>
      <x v="611"/>
    </i>
    <i r="1">
      <x v="24"/>
      <x v="17"/>
      <x v="178"/>
      <x v="3185"/>
      <x v="611"/>
    </i>
    <i r="2">
      <x v="18"/>
      <x v="178"/>
      <x v="3352"/>
      <x v="611"/>
    </i>
    <i r="1">
      <x v="27"/>
      <x v="2"/>
      <x v="178"/>
      <x v="2486"/>
      <x v="611"/>
    </i>
    <i r="4">
      <x v="2690"/>
      <x v="611"/>
    </i>
    <i r="4">
      <x v="2969"/>
      <x v="611"/>
    </i>
    <i r="4">
      <x v="3209"/>
      <x v="611"/>
    </i>
    <i r="4">
      <x v="3443"/>
      <x v="611"/>
    </i>
    <i r="1">
      <x v="31"/>
      <x v="17"/>
      <x v="178"/>
      <x v="2338"/>
      <x v="611"/>
    </i>
    <i r="1">
      <x v="32"/>
      <x v="68"/>
      <x v="178"/>
      <x v="1932"/>
      <x v="611"/>
    </i>
    <i r="1">
      <x v="35"/>
      <x v="68"/>
      <x v="178"/>
      <x v="421"/>
      <x v="611"/>
    </i>
    <i r="1">
      <x v="40"/>
      <x v="2"/>
      <x v="178"/>
      <x v="3443"/>
      <x v="611"/>
    </i>
    <i r="2">
      <x v="14"/>
      <x v="178"/>
      <x v="2748"/>
      <x v="611"/>
    </i>
    <i r="2">
      <x v="17"/>
      <x v="178"/>
      <x v="1391"/>
      <x v="611"/>
    </i>
    <i r="4">
      <x v="2339"/>
      <x v="611"/>
    </i>
    <i r="2">
      <x v="18"/>
      <x v="178"/>
      <x v="1350"/>
      <x v="611"/>
    </i>
    <i r="4">
      <x v="1825"/>
      <x v="611"/>
    </i>
    <i r="4">
      <x v="1895"/>
      <x v="611"/>
    </i>
    <i r="4">
      <x v="1902"/>
      <x v="611"/>
    </i>
    <i r="4">
      <x v="2699"/>
      <x v="611"/>
    </i>
    <i r="4">
      <x v="2828"/>
      <x v="611"/>
    </i>
    <i r="4">
      <x v="2985"/>
      <x v="611"/>
    </i>
    <i r="2">
      <x v="22"/>
      <x v="415"/>
      <x v="3525"/>
      <x v="611"/>
    </i>
    <i r="3">
      <x v="420"/>
      <x v="3418"/>
      <x v="611"/>
    </i>
    <i r="3">
      <x v="422"/>
      <x v="3356"/>
      <x v="611"/>
    </i>
    <i r="3">
      <x v="445"/>
      <x v="3261"/>
      <x v="611"/>
    </i>
    <i r="2">
      <x v="68"/>
      <x v="178"/>
      <x v="746"/>
      <x v="611"/>
    </i>
    <i>
      <x v="320"/>
      <x v="3"/>
      <x v="2"/>
      <x v="176"/>
      <x v="2690"/>
      <x v="611"/>
    </i>
    <i r="4">
      <x v="2969"/>
      <x v="611"/>
    </i>
    <i r="4">
      <x v="3443"/>
      <x v="611"/>
    </i>
    <i r="1">
      <x v="5"/>
      <x v="18"/>
      <x v="176"/>
      <x v="1621"/>
      <x v="611"/>
    </i>
    <i r="2">
      <x v="68"/>
      <x v="176"/>
      <x v="2021"/>
      <x v="611"/>
    </i>
    <i r="1">
      <x v="13"/>
      <x v="68"/>
      <x v="176"/>
      <x v="3098"/>
      <x v="611"/>
    </i>
    <i r="1">
      <x v="16"/>
      <x v="16"/>
      <x v="176"/>
      <x v="2930"/>
      <x v="611"/>
    </i>
    <i r="2">
      <x v="18"/>
      <x v="176"/>
      <x v="730"/>
      <x v="611"/>
    </i>
    <i r="2">
      <x v="68"/>
      <x v="176"/>
      <x v="56"/>
      <x v="611"/>
    </i>
    <i r="1">
      <x v="18"/>
      <x v="68"/>
      <x v="176"/>
      <x v="1227"/>
      <x v="611"/>
    </i>
    <i r="1">
      <x v="24"/>
      <x v="68"/>
      <x v="176"/>
      <x v="1087"/>
      <x v="611"/>
    </i>
    <i r="1">
      <x v="27"/>
      <x v="2"/>
      <x v="176"/>
      <x v="2486"/>
      <x v="611"/>
    </i>
    <i r="4">
      <x v="2690"/>
      <x v="611"/>
    </i>
    <i r="4">
      <x v="2969"/>
      <x v="611"/>
    </i>
    <i r="4">
      <x v="3443"/>
      <x v="611"/>
    </i>
    <i r="1">
      <x v="34"/>
      <x v="68"/>
      <x v="176"/>
      <x v="1897"/>
      <x v="611"/>
    </i>
    <i r="1">
      <x v="35"/>
      <x v="19"/>
      <x v="176"/>
      <x v="1041"/>
      <x v="611"/>
    </i>
    <i r="2">
      <x v="68"/>
      <x v="176"/>
      <x v="2930"/>
      <x v="611"/>
    </i>
    <i r="1">
      <x v="37"/>
      <x v="68"/>
      <x v="176"/>
      <x v="3393"/>
      <x v="611"/>
    </i>
    <i r="1">
      <x v="40"/>
      <x v="2"/>
      <x v="176"/>
      <x v="3443"/>
      <x v="611"/>
    </i>
    <i r="2">
      <x v="18"/>
      <x v="176"/>
      <x v="1781"/>
      <x v="611"/>
    </i>
    <i r="4">
      <x v="2596"/>
      <x v="611"/>
    </i>
    <i r="4">
      <x v="2617"/>
      <x v="611"/>
    </i>
    <i r="2">
      <x v="22"/>
      <x v="432"/>
      <x v="3527"/>
      <x v="611"/>
    </i>
    <i r="3">
      <x v="435"/>
      <x v="3422"/>
      <x v="611"/>
    </i>
    <i>
      <x v="321"/>
      <x v="24"/>
      <x v="14"/>
      <x v="174"/>
      <x v="2752"/>
      <x v="611"/>
    </i>
    <i r="2">
      <x v="67"/>
      <x v="174"/>
      <x v="132"/>
      <x v="611"/>
    </i>
    <i r="2">
      <x v="68"/>
      <x v="174"/>
      <x v="1539"/>
      <x v="611"/>
    </i>
    <i r="1">
      <x v="25"/>
      <x v="17"/>
      <x v="174"/>
      <x v="3564"/>
      <x v="401"/>
    </i>
    <i r="2">
      <x v="18"/>
      <x v="174"/>
      <x v="1424"/>
      <x v="611"/>
    </i>
    <i r="1">
      <x v="27"/>
      <x v="2"/>
      <x v="174"/>
      <x v="3209"/>
      <x v="611"/>
    </i>
    <i r="4">
      <x v="3443"/>
      <x v="611"/>
    </i>
    <i r="2">
      <x v="68"/>
      <x v="174"/>
      <x v="1284"/>
      <x v="611"/>
    </i>
    <i r="1">
      <x v="28"/>
      <x v="16"/>
      <x v="174"/>
      <x v="3040"/>
      <x v="611"/>
    </i>
    <i r="2">
      <x v="17"/>
      <x v="174"/>
      <x v="3564"/>
      <x v="570"/>
    </i>
    <i r="1">
      <x v="31"/>
      <x v="2"/>
      <x v="174"/>
      <x v="3456"/>
      <x v="611"/>
    </i>
    <i r="1">
      <x v="32"/>
      <x v="68"/>
      <x v="174"/>
      <x v="1989"/>
      <x v="611"/>
    </i>
    <i r="1">
      <x v="40"/>
      <x v="17"/>
      <x v="174"/>
      <x v="3564"/>
      <x v="293"/>
    </i>
    <i r="5">
      <x v="473"/>
    </i>
    <i r="2">
      <x v="18"/>
      <x v="174"/>
      <x v="763"/>
      <x v="611"/>
    </i>
    <i r="4">
      <x v="2061"/>
      <x v="611"/>
    </i>
    <i r="2">
      <x v="19"/>
      <x v="174"/>
      <x v="3564"/>
      <x v="525"/>
    </i>
    <i r="2">
      <x v="22"/>
      <x v="392"/>
      <x v="3544"/>
      <x v="611"/>
    </i>
    <i>
      <x v="322"/>
      <x v="1"/>
      <x v="68"/>
      <x v="170"/>
      <x v="1383"/>
      <x v="611"/>
    </i>
    <i r="1">
      <x v="3"/>
      <x v="2"/>
      <x v="170"/>
      <x v="2969"/>
      <x v="611"/>
    </i>
    <i r="4">
      <x v="3443"/>
      <x v="611"/>
    </i>
    <i r="2">
      <x v="29"/>
      <x v="171"/>
      <x v="1310"/>
      <x v="611"/>
    </i>
    <i r="4">
      <x v="1403"/>
      <x v="611"/>
    </i>
    <i r="4">
      <x v="1441"/>
      <x v="611"/>
    </i>
    <i r="4">
      <x v="2125"/>
      <x v="611"/>
    </i>
    <i r="4">
      <x v="2175"/>
      <x v="611"/>
    </i>
    <i r="4">
      <x v="2664"/>
      <x v="611"/>
    </i>
    <i r="4">
      <x v="2695"/>
      <x v="611"/>
    </i>
    <i r="4">
      <x v="2758"/>
      <x v="611"/>
    </i>
    <i r="4">
      <x v="2776"/>
      <x v="611"/>
    </i>
    <i r="4">
      <x v="2818"/>
      <x v="611"/>
    </i>
    <i r="4">
      <x v="2894"/>
      <x v="611"/>
    </i>
    <i r="4">
      <x v="2984"/>
      <x v="611"/>
    </i>
    <i r="4">
      <x v="3094"/>
      <x v="611"/>
    </i>
    <i r="4">
      <x v="3101"/>
      <x v="611"/>
    </i>
    <i r="4">
      <x v="3157"/>
      <x v="611"/>
    </i>
    <i r="4">
      <x v="3295"/>
      <x v="611"/>
    </i>
    <i r="4">
      <x v="3465"/>
      <x v="611"/>
    </i>
    <i r="1">
      <x v="10"/>
      <x v="14"/>
      <x v="170"/>
      <x v="3329"/>
      <x v="611"/>
    </i>
    <i r="1">
      <x v="15"/>
      <x v="29"/>
      <x v="171"/>
      <x v="857"/>
      <x v="611"/>
    </i>
    <i r="1">
      <x v="16"/>
      <x v="29"/>
      <x v="171"/>
      <x v="192"/>
      <x v="611"/>
    </i>
    <i r="2">
      <x v="68"/>
      <x v="170"/>
      <x v="994"/>
      <x v="611"/>
    </i>
    <i r="1">
      <x v="18"/>
      <x v="29"/>
      <x v="171"/>
      <x v="1152"/>
      <x v="611"/>
    </i>
    <i r="1">
      <x v="20"/>
      <x v="68"/>
      <x v="170"/>
      <x v="3078"/>
      <x v="611"/>
    </i>
    <i r="1">
      <x v="24"/>
      <x v="29"/>
      <x v="171"/>
      <x v="2926"/>
      <x v="611"/>
    </i>
    <i r="1">
      <x v="25"/>
      <x v="29"/>
      <x v="171"/>
      <x v="3396"/>
      <x v="611"/>
    </i>
    <i r="2">
      <x v="68"/>
      <x v="170"/>
      <x v="1353"/>
      <x v="611"/>
    </i>
    <i r="1">
      <x v="27"/>
      <x v="2"/>
      <x v="170"/>
      <x v="2969"/>
      <x v="611"/>
    </i>
    <i r="4">
      <x v="3209"/>
      <x v="611"/>
    </i>
    <i r="4">
      <x v="3443"/>
      <x v="611"/>
    </i>
    <i r="2">
      <x v="29"/>
      <x v="171"/>
      <x v="70"/>
      <x v="611"/>
    </i>
    <i r="4">
      <x v="217"/>
      <x v="611"/>
    </i>
    <i r="4">
      <x v="222"/>
      <x v="611"/>
    </i>
    <i r="4">
      <x v="247"/>
      <x v="611"/>
    </i>
    <i r="4">
      <x v="270"/>
      <x v="611"/>
    </i>
    <i r="4">
      <x v="361"/>
      <x v="611"/>
    </i>
    <i r="4">
      <x v="377"/>
      <x v="611"/>
    </i>
    <i r="4">
      <x v="388"/>
      <x v="611"/>
    </i>
    <i r="4">
      <x v="410"/>
      <x v="611"/>
    </i>
    <i r="4">
      <x v="478"/>
      <x v="611"/>
    </i>
    <i r="4">
      <x v="500"/>
      <x v="611"/>
    </i>
    <i r="4">
      <x v="595"/>
      <x v="611"/>
    </i>
    <i r="4">
      <x v="688"/>
      <x v="611"/>
    </i>
    <i r="4">
      <x v="806"/>
      <x v="611"/>
    </i>
    <i r="4">
      <x v="954"/>
      <x v="611"/>
    </i>
    <i r="4">
      <x v="1063"/>
      <x v="611"/>
    </i>
    <i r="4">
      <x v="1107"/>
      <x v="611"/>
    </i>
    <i r="4">
      <x v="1108"/>
      <x v="611"/>
    </i>
    <i r="4">
      <x v="1123"/>
      <x v="611"/>
    </i>
    <i r="4">
      <x v="1331"/>
      <x v="611"/>
    </i>
    <i r="4">
      <x v="1414"/>
      <x v="611"/>
    </i>
    <i r="4">
      <x v="2763"/>
      <x v="611"/>
    </i>
    <i r="4">
      <x v="2816"/>
      <x v="611"/>
    </i>
    <i r="1">
      <x v="35"/>
      <x v="68"/>
      <x v="170"/>
      <x v="206"/>
      <x v="611"/>
    </i>
    <i r="1">
      <x v="37"/>
      <x v="29"/>
      <x v="171"/>
      <x v="2733"/>
      <x v="611"/>
    </i>
    <i r="2">
      <x v="68"/>
      <x v="170"/>
      <x v="3341"/>
      <x v="611"/>
    </i>
    <i r="1">
      <x v="38"/>
      <x v="29"/>
      <x v="171"/>
      <x v="234"/>
      <x v="611"/>
    </i>
    <i r="1">
      <x v="40"/>
      <x v="22"/>
      <x v="421"/>
      <x v="3544"/>
      <x v="611"/>
    </i>
    <i r="2">
      <x v="29"/>
      <x v="171"/>
      <x v="1294"/>
      <x v="611"/>
    </i>
    <i r="4">
      <x v="2083"/>
      <x v="611"/>
    </i>
    <i r="4">
      <x v="2130"/>
      <x v="611"/>
    </i>
    <i r="4">
      <x v="2430"/>
      <x v="611"/>
    </i>
    <i>
      <x v="323"/>
      <x v="1"/>
      <x v="17"/>
      <x v="168"/>
      <x v="3564"/>
      <x v="573"/>
    </i>
    <i r="2">
      <x v="19"/>
      <x v="168"/>
      <x v="3091"/>
      <x v="611"/>
    </i>
    <i r="1">
      <x v="3"/>
      <x v="2"/>
      <x v="168"/>
      <x v="2690"/>
      <x v="611"/>
    </i>
    <i r="4">
      <x v="3443"/>
      <x v="611"/>
    </i>
    <i r="1">
      <x v="11"/>
      <x v="17"/>
      <x v="168"/>
      <x v="3564"/>
      <x v="429"/>
    </i>
    <i r="2">
      <x v="19"/>
      <x v="168"/>
      <x v="1649"/>
      <x v="611"/>
    </i>
    <i r="1">
      <x v="15"/>
      <x v="14"/>
      <x v="168"/>
      <x v="2074"/>
      <x v="611"/>
    </i>
    <i r="2">
      <x v="17"/>
      <x v="168"/>
      <x v="3564"/>
      <x v="596"/>
    </i>
    <i r="2">
      <x v="19"/>
      <x v="168"/>
      <x v="3393"/>
      <x v="611"/>
    </i>
    <i r="1">
      <x v="16"/>
      <x v="68"/>
      <x v="168"/>
      <x v="3098"/>
      <x v="611"/>
    </i>
    <i r="1">
      <x v="20"/>
      <x v="68"/>
      <x v="168"/>
      <x v="3314"/>
      <x v="611"/>
    </i>
    <i r="1">
      <x v="22"/>
      <x v="68"/>
      <x v="168"/>
      <x v="2748"/>
      <x v="611"/>
    </i>
    <i r="1">
      <x v="25"/>
      <x v="17"/>
      <x v="168"/>
      <x v="3564"/>
      <x v="596"/>
    </i>
    <i r="2">
      <x v="19"/>
      <x v="168"/>
      <x v="3393"/>
      <x v="611"/>
    </i>
    <i r="1">
      <x v="26"/>
      <x v="62"/>
      <x v="168"/>
      <x v="3319"/>
      <x v="611"/>
    </i>
    <i r="1">
      <x v="27"/>
      <x v="2"/>
      <x v="168"/>
      <x v="3209"/>
      <x v="611"/>
    </i>
    <i r="4">
      <x v="3443"/>
      <x v="611"/>
    </i>
    <i r="1">
      <x v="30"/>
      <x v="14"/>
      <x v="168"/>
      <x v="1243"/>
      <x v="611"/>
    </i>
    <i r="1">
      <x v="33"/>
      <x v="17"/>
      <x v="168"/>
      <x v="3564"/>
      <x v="462"/>
    </i>
    <i r="2">
      <x v="19"/>
      <x v="168"/>
      <x v="1957"/>
      <x v="611"/>
    </i>
    <i r="2">
      <x v="68"/>
      <x v="168"/>
      <x v="2116"/>
      <x v="611"/>
    </i>
    <i r="1">
      <x v="37"/>
      <x v="17"/>
      <x v="168"/>
      <x v="3564"/>
      <x v="538"/>
    </i>
    <i r="2">
      <x v="19"/>
      <x v="168"/>
      <x v="2748"/>
      <x v="611"/>
    </i>
    <i r="1">
      <x v="40"/>
      <x v="22"/>
      <x v="392"/>
      <x v="3544"/>
      <x v="611"/>
    </i>
    <i r="3">
      <x v="399"/>
      <x v="3509"/>
      <x v="611"/>
    </i>
    <i r="3">
      <x v="408"/>
      <x v="3550"/>
      <x v="611"/>
    </i>
    <i>
      <x v="324"/>
      <x/>
      <x v="19"/>
      <x v="166"/>
      <x v="1729"/>
      <x v="611"/>
    </i>
    <i r="1">
      <x v="2"/>
      <x v="19"/>
      <x v="166"/>
      <x v="674"/>
      <x v="611"/>
    </i>
    <i r="1">
      <x v="3"/>
      <x v="2"/>
      <x v="166"/>
      <x v="3209"/>
      <x v="611"/>
    </i>
    <i r="1">
      <x v="13"/>
      <x v="68"/>
      <x v="166"/>
      <x v="2930"/>
      <x v="611"/>
    </i>
    <i r="1">
      <x v="15"/>
      <x v="18"/>
      <x v="166"/>
      <x v="1061"/>
      <x v="611"/>
    </i>
    <i r="2">
      <x v="19"/>
      <x v="166"/>
      <x v="3084"/>
      <x v="611"/>
    </i>
    <i r="1">
      <x v="21"/>
      <x v="17"/>
      <x v="166"/>
      <x v="2051"/>
      <x v="611"/>
    </i>
    <i r="1">
      <x v="22"/>
      <x v="19"/>
      <x v="166"/>
      <x v="201"/>
      <x v="611"/>
    </i>
    <i r="1">
      <x v="24"/>
      <x v="17"/>
      <x v="166"/>
      <x v="1966"/>
      <x v="611"/>
    </i>
    <i r="1">
      <x v="31"/>
      <x v="17"/>
      <x v="166"/>
      <x v="2836"/>
      <x v="611"/>
    </i>
    <i r="2">
      <x v="19"/>
      <x v="166"/>
      <x v="3474"/>
      <x v="611"/>
    </i>
    <i r="1">
      <x v="33"/>
      <x v="17"/>
      <x v="166"/>
      <x v="2275"/>
      <x v="611"/>
    </i>
    <i r="2">
      <x v="18"/>
      <x v="166"/>
      <x v="3508"/>
      <x v="611"/>
    </i>
    <i r="1">
      <x v="37"/>
      <x v="19"/>
      <x v="166"/>
      <x v="943"/>
      <x v="611"/>
    </i>
    <i r="1">
      <x v="38"/>
      <x v="19"/>
      <x v="166"/>
      <x v="242"/>
      <x v="611"/>
    </i>
    <i r="1">
      <x v="40"/>
      <x v="17"/>
      <x v="166"/>
      <x v="1450"/>
      <x v="611"/>
    </i>
    <i r="2">
      <x v="18"/>
      <x v="166"/>
      <x v="1865"/>
      <x v="611"/>
    </i>
    <i r="4">
      <x v="2122"/>
      <x v="611"/>
    </i>
    <i r="4">
      <x v="2490"/>
      <x v="611"/>
    </i>
    <i r="4">
      <x v="2817"/>
      <x v="611"/>
    </i>
    <i r="4">
      <x v="2930"/>
      <x v="611"/>
    </i>
    <i r="2">
      <x v="22"/>
      <x v="378"/>
      <x v="3512"/>
      <x v="611"/>
    </i>
    <i r="3">
      <x v="432"/>
      <x v="3499"/>
      <x v="611"/>
    </i>
    <i r="3">
      <x v="434"/>
      <x v="3409"/>
      <x v="611"/>
    </i>
    <i>
      <x v="325"/>
      <x v="2"/>
      <x v="68"/>
      <x v="164"/>
      <x v="3208"/>
      <x v="611"/>
    </i>
    <i r="1">
      <x v="3"/>
      <x v="2"/>
      <x v="164"/>
      <x v="2969"/>
      <x v="611"/>
    </i>
    <i r="4">
      <x v="3209"/>
      <x v="611"/>
    </i>
    <i r="4">
      <x v="3443"/>
      <x v="611"/>
    </i>
    <i r="1">
      <x v="5"/>
      <x v="67"/>
      <x v="164"/>
      <x v="1935"/>
      <x v="611"/>
    </i>
    <i r="2">
      <x v="68"/>
      <x v="164"/>
      <x v="2878"/>
      <x v="611"/>
    </i>
    <i r="1">
      <x v="16"/>
      <x v="68"/>
      <x v="164"/>
      <x v="537"/>
      <x v="611"/>
    </i>
    <i r="1">
      <x v="22"/>
      <x v="68"/>
      <x v="164"/>
      <x v="2944"/>
      <x v="611"/>
    </i>
    <i r="1">
      <x v="27"/>
      <x v="2"/>
      <x v="164"/>
      <x v="2969"/>
      <x v="611"/>
    </i>
    <i r="4">
      <x v="3209"/>
      <x v="611"/>
    </i>
    <i r="4">
      <x v="3443"/>
      <x v="611"/>
    </i>
    <i r="1">
      <x v="40"/>
      <x v="22"/>
      <x v="378"/>
      <x v="3544"/>
      <x v="611"/>
    </i>
    <i r="2">
      <x v="68"/>
      <x v="164"/>
      <x v="2896"/>
      <x v="611"/>
    </i>
    <i r="4">
      <x v="3341"/>
      <x v="611"/>
    </i>
    <i r="4">
      <x v="3424"/>
      <x v="611"/>
    </i>
    <i>
      <x v="326"/>
      <x v="3"/>
      <x v="2"/>
      <x v="162"/>
      <x v="3443"/>
      <x v="611"/>
    </i>
    <i r="1">
      <x v="5"/>
      <x v="68"/>
      <x v="162"/>
      <x v="3167"/>
      <x v="611"/>
    </i>
    <i r="1">
      <x v="27"/>
      <x v="2"/>
      <x v="162"/>
      <x v="2969"/>
      <x v="611"/>
    </i>
    <i r="4">
      <x v="3209"/>
      <x v="611"/>
    </i>
    <i r="4">
      <x v="3443"/>
      <x v="611"/>
    </i>
    <i r="1">
      <x v="34"/>
      <x v="68"/>
      <x v="162"/>
      <x v="1054"/>
      <x v="611"/>
    </i>
    <i r="1">
      <x v="40"/>
      <x v="22"/>
      <x v="411"/>
      <x v="3274"/>
      <x v="611"/>
    </i>
    <i r="3">
      <x v="432"/>
      <x v="3514"/>
      <x v="611"/>
    </i>
    <i r="3">
      <x v="441"/>
      <x v="3379"/>
      <x v="611"/>
    </i>
    <i r="3">
      <x v="450"/>
      <x v="3543"/>
      <x v="611"/>
    </i>
    <i r="2">
      <x v="68"/>
      <x v="162"/>
      <x v="1408"/>
      <x v="611"/>
    </i>
    <i>
      <x v="327"/>
      <x v="2"/>
      <x v="68"/>
      <x v="160"/>
      <x v="3208"/>
      <x v="611"/>
    </i>
    <i r="1">
      <x v="3"/>
      <x v="2"/>
      <x v="160"/>
      <x v="3443"/>
      <x v="611"/>
    </i>
    <i r="1">
      <x v="7"/>
      <x v="14"/>
      <x v="160"/>
      <x v="170"/>
      <x v="611"/>
    </i>
    <i r="1">
      <x v="27"/>
      <x v="2"/>
      <x v="160"/>
      <x v="2486"/>
      <x v="611"/>
    </i>
    <i r="4">
      <x v="2690"/>
      <x v="611"/>
    </i>
    <i r="4">
      <x v="3209"/>
      <x v="611"/>
    </i>
    <i r="4">
      <x v="3443"/>
      <x v="611"/>
    </i>
    <i r="2">
      <x v="68"/>
      <x v="160"/>
      <x v="691"/>
      <x v="611"/>
    </i>
    <i r="4">
      <x v="1080"/>
      <x v="611"/>
    </i>
    <i r="4">
      <x v="1231"/>
      <x v="611"/>
    </i>
    <i r="1">
      <x v="34"/>
      <x v="68"/>
      <x v="160"/>
      <x v="2536"/>
      <x v="611"/>
    </i>
    <i r="1">
      <x v="40"/>
      <x v="22"/>
      <x v="412"/>
      <x v="3550"/>
      <x v="611"/>
    </i>
    <i r="3">
      <x v="418"/>
      <x v="2896"/>
      <x v="611"/>
    </i>
    <i r="3">
      <x v="450"/>
      <x v="3509"/>
      <x v="611"/>
    </i>
    <i r="2">
      <x v="68"/>
      <x v="160"/>
      <x v="3341"/>
      <x v="611"/>
    </i>
    <i>
      <x v="328"/>
      <x v="3"/>
      <x v="2"/>
      <x v="158"/>
      <x v="3443"/>
      <x v="611"/>
    </i>
    <i r="1">
      <x v="22"/>
      <x v="68"/>
      <x v="158"/>
      <x v="336"/>
      <x v="611"/>
    </i>
    <i r="1">
      <x v="27"/>
      <x v="2"/>
      <x v="158"/>
      <x v="1814"/>
      <x v="611"/>
    </i>
    <i r="4">
      <x v="2150"/>
      <x v="611"/>
    </i>
    <i r="4">
      <x v="2969"/>
      <x v="611"/>
    </i>
    <i r="4">
      <x v="3209"/>
      <x v="611"/>
    </i>
    <i r="4">
      <x v="3443"/>
      <x v="611"/>
    </i>
    <i r="1">
      <x v="33"/>
      <x v="68"/>
      <x v="158"/>
      <x v="212"/>
      <x v="611"/>
    </i>
    <i r="1">
      <x v="37"/>
      <x v="68"/>
      <x v="158"/>
      <x v="1620"/>
      <x v="611"/>
    </i>
    <i r="1">
      <x v="38"/>
      <x v="2"/>
      <x v="158"/>
      <x v="1204"/>
      <x v="611"/>
    </i>
    <i r="2">
      <x v="14"/>
      <x v="158"/>
      <x v="1911"/>
      <x v="611"/>
    </i>
    <i r="1">
      <x v="40"/>
      <x v="68"/>
      <x v="158"/>
      <x v="2644"/>
      <x v="611"/>
    </i>
    <i r="4">
      <x v="3341"/>
      <x v="611"/>
    </i>
    <i>
      <x v="329"/>
      <x v="3"/>
      <x v="2"/>
      <x v="156"/>
      <x v="3443"/>
      <x v="611"/>
    </i>
    <i r="1">
      <x v="15"/>
      <x v="14"/>
      <x v="156"/>
      <x v="1235"/>
      <x v="611"/>
    </i>
    <i r="1">
      <x v="16"/>
      <x v="2"/>
      <x v="156"/>
      <x v="2266"/>
      <x v="611"/>
    </i>
    <i r="1">
      <x v="20"/>
      <x v="14"/>
      <x v="156"/>
      <x v="1924"/>
      <x v="611"/>
    </i>
    <i r="1">
      <x v="24"/>
      <x v="19"/>
      <x v="156"/>
      <x v="148"/>
      <x v="611"/>
    </i>
    <i r="2">
      <x v="68"/>
      <x v="156"/>
      <x v="2486"/>
      <x v="611"/>
    </i>
    <i r="1">
      <x v="27"/>
      <x v="2"/>
      <x v="156"/>
      <x v="2150"/>
      <x v="611"/>
    </i>
    <i r="4">
      <x v="2305"/>
      <x v="611"/>
    </i>
    <i r="4">
      <x v="2486"/>
      <x v="611"/>
    </i>
    <i r="4">
      <x v="2690"/>
      <x v="611"/>
    </i>
    <i r="4">
      <x v="2969"/>
      <x v="611"/>
    </i>
    <i r="4">
      <x v="3209"/>
      <x v="611"/>
    </i>
    <i r="1">
      <x v="31"/>
      <x v="19"/>
      <x v="156"/>
      <x v="3280"/>
      <x v="611"/>
    </i>
    <i r="1">
      <x v="35"/>
      <x v="19"/>
      <x v="156"/>
      <x v="1089"/>
      <x v="611"/>
    </i>
    <i r="1">
      <x v="40"/>
      <x v="22"/>
      <x v="392"/>
      <x v="3550"/>
      <x v="611"/>
    </i>
    <i r="3">
      <x v="397"/>
      <x v="3546"/>
      <x v="611"/>
    </i>
    <i>
      <x v="330"/>
      <x v="1"/>
      <x v="68"/>
      <x v="152"/>
      <x v="3130"/>
      <x v="611"/>
    </i>
    <i r="1">
      <x v="3"/>
      <x v="2"/>
      <x v="152"/>
      <x v="3209"/>
      <x v="611"/>
    </i>
    <i r="4">
      <x v="3443"/>
      <x v="611"/>
    </i>
    <i r="1">
      <x v="5"/>
      <x v="14"/>
      <x v="152"/>
      <x v="2748"/>
      <x v="611"/>
    </i>
    <i r="2">
      <x v="68"/>
      <x v="152"/>
      <x v="3437"/>
      <x v="611"/>
    </i>
    <i r="1">
      <x v="20"/>
      <x v="14"/>
      <x v="152"/>
      <x v="2036"/>
      <x v="611"/>
    </i>
    <i r="1">
      <x v="24"/>
      <x v="19"/>
      <x v="152"/>
      <x v="942"/>
      <x v="611"/>
    </i>
    <i r="1">
      <x v="27"/>
      <x v="2"/>
      <x v="152"/>
      <x v="2150"/>
      <x v="611"/>
    </i>
    <i r="4">
      <x v="2690"/>
      <x v="611"/>
    </i>
    <i r="4">
      <x v="3209"/>
      <x v="611"/>
    </i>
    <i r="4">
      <x v="3443"/>
      <x v="611"/>
    </i>
    <i r="2">
      <x v="17"/>
      <x v="152"/>
      <x v="3564"/>
      <x v="599"/>
    </i>
    <i r="2">
      <x v="56"/>
      <x v="153"/>
      <x v="3188"/>
      <x v="611"/>
    </i>
    <i r="1">
      <x v="40"/>
      <x v="14"/>
      <x v="152"/>
      <x v="1077"/>
      <x v="611"/>
    </i>
    <i r="4">
      <x v="2748"/>
      <x v="611"/>
    </i>
    <i r="2">
      <x v="18"/>
      <x v="152"/>
      <x v="1911"/>
      <x v="611"/>
    </i>
    <i r="4">
      <x v="2490"/>
      <x v="611"/>
    </i>
    <i r="2">
      <x v="22"/>
      <x v="385"/>
      <x v="3460"/>
      <x v="611"/>
    </i>
    <i>
      <x v="331"/>
      <x v="3"/>
      <x v="2"/>
      <x v="150"/>
      <x v="3443"/>
      <x v="611"/>
    </i>
    <i r="1">
      <x v="16"/>
      <x v="68"/>
      <x v="150"/>
      <x v="1801"/>
      <x v="611"/>
    </i>
    <i r="1">
      <x v="24"/>
      <x v="68"/>
      <x v="150"/>
      <x v="3209"/>
      <x v="611"/>
    </i>
    <i r="1">
      <x v="27"/>
      <x v="2"/>
      <x v="150"/>
      <x v="2690"/>
      <x v="611"/>
    </i>
    <i r="4">
      <x v="2969"/>
      <x v="611"/>
    </i>
    <i r="4">
      <x v="3209"/>
      <x v="611"/>
    </i>
    <i r="4">
      <x v="3443"/>
      <x v="611"/>
    </i>
    <i r="1">
      <x v="40"/>
      <x v="68"/>
      <x v="150"/>
      <x v="2486"/>
      <x v="611"/>
    </i>
    <i>
      <x v="332"/>
      <x v="3"/>
      <x v="2"/>
      <x v="148"/>
      <x v="3209"/>
      <x v="611"/>
    </i>
    <i r="1">
      <x v="25"/>
      <x v="14"/>
      <x v="148"/>
      <x v="20"/>
      <x v="611"/>
    </i>
    <i r="1">
      <x v="27"/>
      <x v="2"/>
      <x v="148"/>
      <x v="3209"/>
      <x v="611"/>
    </i>
    <i r="4">
      <x v="3443"/>
      <x v="611"/>
    </i>
    <i r="1">
      <x v="40"/>
      <x v="22"/>
      <x v="391"/>
      <x v="3550"/>
      <x v="611"/>
    </i>
    <i r="3">
      <x v="420"/>
      <x v="3550"/>
      <x v="611"/>
    </i>
    <i r="3">
      <x v="431"/>
      <x v="2239"/>
      <x v="611"/>
    </i>
    <i r="3">
      <x v="439"/>
      <x v="3239"/>
      <x v="611"/>
    </i>
    <i>
      <x v="333"/>
      <x v="2"/>
      <x v="17"/>
      <x v="146"/>
      <x v="2765"/>
      <x v="611"/>
    </i>
    <i r="1">
      <x v="3"/>
      <x v="2"/>
      <x v="146"/>
      <x v="3443"/>
      <x v="611"/>
    </i>
    <i r="1">
      <x v="5"/>
      <x v="17"/>
      <x v="146"/>
      <x v="1601"/>
      <x v="611"/>
    </i>
    <i r="2">
      <x v="18"/>
      <x v="146"/>
      <x v="2690"/>
      <x v="611"/>
    </i>
    <i r="1">
      <x v="10"/>
      <x v="67"/>
      <x v="146"/>
      <x v="2259"/>
      <x v="611"/>
    </i>
    <i r="1">
      <x v="16"/>
      <x v="14"/>
      <x v="146"/>
      <x v="3098"/>
      <x v="611"/>
    </i>
    <i r="1">
      <x v="22"/>
      <x v="16"/>
      <x v="146"/>
      <x v="3102"/>
      <x v="611"/>
    </i>
    <i r="2">
      <x v="17"/>
      <x v="146"/>
      <x v="1619"/>
      <x v="611"/>
    </i>
    <i r="1">
      <x v="24"/>
      <x v="16"/>
      <x v="146"/>
      <x v="3227"/>
      <x v="611"/>
    </i>
    <i r="2">
      <x v="17"/>
      <x v="146"/>
      <x v="2960"/>
      <x v="611"/>
    </i>
    <i r="2">
      <x v="68"/>
      <x v="146"/>
      <x v="2027"/>
      <x v="611"/>
    </i>
    <i r="1">
      <x v="25"/>
      <x v="68"/>
      <x v="146"/>
      <x v="3278"/>
      <x v="611"/>
    </i>
    <i r="1">
      <x v="27"/>
      <x v="2"/>
      <x v="146"/>
      <x v="2969"/>
      <x v="611"/>
    </i>
    <i r="4">
      <x v="3209"/>
      <x v="611"/>
    </i>
    <i r="4">
      <x v="3443"/>
      <x v="611"/>
    </i>
    <i r="1">
      <x v="28"/>
      <x v="18"/>
      <x v="146"/>
      <x v="2858"/>
      <x v="611"/>
    </i>
    <i r="1">
      <x v="31"/>
      <x v="17"/>
      <x v="146"/>
      <x v="3219"/>
      <x v="611"/>
    </i>
    <i r="1">
      <x v="33"/>
      <x v="68"/>
      <x v="146"/>
      <x v="3055"/>
      <x v="611"/>
    </i>
    <i r="1">
      <x v="35"/>
      <x v="67"/>
      <x v="146"/>
      <x v="1621"/>
      <x v="611"/>
    </i>
    <i r="1">
      <x v="37"/>
      <x v="17"/>
      <x v="146"/>
      <x v="1994"/>
      <x v="611"/>
    </i>
    <i r="2">
      <x v="67"/>
      <x v="146"/>
      <x v="1621"/>
      <x v="611"/>
    </i>
    <i r="2">
      <x v="68"/>
      <x v="146"/>
      <x v="3393"/>
      <x v="611"/>
    </i>
    <i r="1">
      <x v="40"/>
      <x v="14"/>
      <x v="146"/>
      <x v="2996"/>
      <x v="611"/>
    </i>
    <i r="2">
      <x v="17"/>
      <x v="146"/>
      <x v="1910"/>
      <x v="611"/>
    </i>
    <i r="4">
      <x v="2027"/>
      <x v="611"/>
    </i>
    <i r="4">
      <x v="3454"/>
      <x v="611"/>
    </i>
    <i r="2">
      <x v="18"/>
      <x v="146"/>
      <x v="1702"/>
      <x v="611"/>
    </i>
    <i r="4">
      <x v="1745"/>
      <x v="611"/>
    </i>
    <i r="4">
      <x v="2587"/>
      <x v="611"/>
    </i>
    <i r="4">
      <x v="2604"/>
      <x v="611"/>
    </i>
    <i r="4">
      <x v="2644"/>
      <x v="611"/>
    </i>
    <i r="4">
      <x v="2685"/>
      <x v="611"/>
    </i>
    <i r="4">
      <x v="3058"/>
      <x v="611"/>
    </i>
    <i r="4">
      <x v="3232"/>
      <x v="611"/>
    </i>
    <i r="4">
      <x v="3252"/>
      <x v="611"/>
    </i>
    <i r="4">
      <x v="3371"/>
      <x v="611"/>
    </i>
    <i>
      <x v="334"/>
      <x v="5"/>
      <x v="68"/>
      <x v="144"/>
      <x v="3387"/>
      <x v="611"/>
    </i>
    <i r="1">
      <x v="20"/>
      <x v="67"/>
      <x v="144"/>
      <x v="824"/>
      <x v="611"/>
    </i>
    <i r="1">
      <x v="27"/>
      <x v="2"/>
      <x v="144"/>
      <x v="2969"/>
      <x v="611"/>
    </i>
    <i r="4">
      <x v="3443"/>
      <x v="611"/>
    </i>
    <i r="1">
      <x v="34"/>
      <x v="68"/>
      <x v="144"/>
      <x v="1802"/>
      <x v="611"/>
    </i>
    <i r="1">
      <x v="40"/>
      <x v="17"/>
      <x v="144"/>
      <x v="3564"/>
      <x v="468"/>
    </i>
    <i r="2">
      <x v="22"/>
      <x v="390"/>
      <x v="3451"/>
      <x v="611"/>
    </i>
    <i r="3">
      <x v="391"/>
      <x v="3550"/>
      <x v="611"/>
    </i>
    <i r="3">
      <x v="403"/>
      <x v="2390"/>
      <x v="611"/>
    </i>
    <i r="3">
      <x v="428"/>
      <x v="3528"/>
      <x v="611"/>
    </i>
    <i>
      <x v="335"/>
      <x v="3"/>
      <x v="43"/>
      <x v="141"/>
      <x v="566"/>
      <x v="611"/>
    </i>
    <i r="4">
      <x v="1260"/>
      <x v="611"/>
    </i>
    <i r="4">
      <x v="1336"/>
      <x v="611"/>
    </i>
    <i r="4">
      <x v="1352"/>
      <x v="611"/>
    </i>
    <i r="4">
      <x v="1511"/>
      <x v="611"/>
    </i>
    <i r="4">
      <x v="1732"/>
      <x v="611"/>
    </i>
    <i r="4">
      <x v="1806"/>
      <x v="611"/>
    </i>
    <i r="4">
      <x v="2001"/>
      <x v="611"/>
    </i>
    <i r="4">
      <x v="2033"/>
      <x v="611"/>
    </i>
    <i r="4">
      <x v="2074"/>
      <x v="611"/>
    </i>
    <i r="4">
      <x v="2286"/>
      <x v="611"/>
    </i>
    <i r="4">
      <x v="2346"/>
      <x v="611"/>
    </i>
    <i r="4">
      <x v="2387"/>
      <x v="611"/>
    </i>
    <i r="4">
      <x v="2843"/>
      <x v="611"/>
    </i>
    <i r="4">
      <x v="2909"/>
      <x v="611"/>
    </i>
    <i r="4">
      <x v="2983"/>
      <x v="611"/>
    </i>
    <i r="4">
      <x v="2993"/>
      <x v="611"/>
    </i>
    <i r="4">
      <x v="3091"/>
      <x v="611"/>
    </i>
    <i r="4">
      <x v="3112"/>
      <x v="611"/>
    </i>
    <i r="4">
      <x v="3269"/>
      <x v="611"/>
    </i>
    <i r="4">
      <x v="3498"/>
      <x v="611"/>
    </i>
    <i r="1">
      <x v="5"/>
      <x v="68"/>
      <x v="140"/>
      <x v="2613"/>
      <x v="611"/>
    </i>
    <i r="1">
      <x v="15"/>
      <x v="43"/>
      <x v="141"/>
      <x v="874"/>
      <x v="611"/>
    </i>
    <i r="1">
      <x v="16"/>
      <x v="43"/>
      <x v="141"/>
      <x v="136"/>
      <x v="611"/>
    </i>
    <i r="2">
      <x v="68"/>
      <x v="140"/>
      <x v="3303"/>
      <x v="611"/>
    </i>
    <i r="1">
      <x v="24"/>
      <x v="43"/>
      <x v="141"/>
      <x v="81"/>
      <x v="611"/>
    </i>
    <i r="2">
      <x v="68"/>
      <x v="140"/>
      <x v="504"/>
      <x v="611"/>
    </i>
    <i r="1">
      <x v="25"/>
      <x v="2"/>
      <x v="140"/>
      <x v="2495"/>
      <x v="611"/>
    </i>
    <i r="2">
      <x v="43"/>
      <x v="141"/>
      <x v="3076"/>
      <x v="611"/>
    </i>
    <i r="1">
      <x v="27"/>
      <x v="2"/>
      <x v="140"/>
      <x v="3443"/>
      <x v="611"/>
    </i>
    <i r="2">
      <x v="43"/>
      <x v="141"/>
      <x v="141"/>
      <x v="611"/>
    </i>
    <i r="4">
      <x v="204"/>
      <x v="611"/>
    </i>
    <i r="4">
      <x v="219"/>
      <x v="611"/>
    </i>
    <i r="4">
      <x v="231"/>
      <x v="611"/>
    </i>
    <i r="4">
      <x v="317"/>
      <x v="611"/>
    </i>
    <i r="4">
      <x v="371"/>
      <x v="611"/>
    </i>
    <i r="4">
      <x v="400"/>
      <x v="611"/>
    </i>
    <i r="4">
      <x v="460"/>
      <x v="611"/>
    </i>
    <i r="4">
      <x v="471"/>
      <x v="611"/>
    </i>
    <i r="4">
      <x v="479"/>
      <x v="611"/>
    </i>
    <i r="4">
      <x v="533"/>
      <x v="611"/>
    </i>
    <i r="4">
      <x v="539"/>
      <x v="611"/>
    </i>
    <i r="4">
      <x v="576"/>
      <x v="611"/>
    </i>
    <i r="4">
      <x v="784"/>
      <x v="611"/>
    </i>
    <i r="4">
      <x v="834"/>
      <x v="611"/>
    </i>
    <i r="4">
      <x v="847"/>
      <x v="611"/>
    </i>
    <i r="4">
      <x v="861"/>
      <x v="611"/>
    </i>
    <i r="4">
      <x v="869"/>
      <x v="611"/>
    </i>
    <i r="4">
      <x v="879"/>
      <x v="611"/>
    </i>
    <i r="4">
      <x v="1107"/>
      <x v="611"/>
    </i>
    <i r="4">
      <x v="1733"/>
      <x v="611"/>
    </i>
    <i r="4">
      <x v="1767"/>
      <x v="611"/>
    </i>
    <i r="4">
      <x v="2428"/>
      <x v="611"/>
    </i>
    <i r="4">
      <x v="2486"/>
      <x v="611"/>
    </i>
    <i r="4">
      <x v="2895"/>
      <x v="611"/>
    </i>
    <i r="4">
      <x v="2987"/>
      <x v="611"/>
    </i>
    <i r="4">
      <x v="3184"/>
      <x v="611"/>
    </i>
    <i r="4">
      <x v="3254"/>
      <x v="611"/>
    </i>
    <i r="4">
      <x v="3259"/>
      <x v="611"/>
    </i>
    <i r="4">
      <x v="3287"/>
      <x v="611"/>
    </i>
    <i r="2">
      <x v="68"/>
      <x v="140"/>
      <x v="3550"/>
      <x v="611"/>
    </i>
    <i r="1">
      <x v="37"/>
      <x v="14"/>
      <x v="140"/>
      <x v="2900"/>
      <x v="611"/>
    </i>
    <i r="2">
      <x v="43"/>
      <x v="141"/>
      <x v="2246"/>
      <x v="611"/>
    </i>
    <i r="2">
      <x v="68"/>
      <x v="140"/>
      <x v="3280"/>
      <x v="611"/>
    </i>
    <i r="1">
      <x v="38"/>
      <x v="43"/>
      <x v="141"/>
      <x v="91"/>
      <x v="611"/>
    </i>
    <i r="1">
      <x v="40"/>
      <x v="22"/>
      <x v="378"/>
      <x v="3544"/>
      <x v="611"/>
    </i>
    <i r="3">
      <x v="381"/>
      <x v="3351"/>
      <x v="611"/>
    </i>
    <i r="3">
      <x v="394"/>
      <x v="3418"/>
      <x v="611"/>
    </i>
    <i r="3">
      <x v="397"/>
      <x v="3546"/>
      <x v="611"/>
    </i>
    <i r="3">
      <x v="410"/>
      <x v="3198"/>
      <x v="611"/>
    </i>
    <i r="3">
      <x v="430"/>
      <x v="3043"/>
      <x v="611"/>
    </i>
    <i r="3">
      <x v="433"/>
      <x v="3418"/>
      <x v="611"/>
    </i>
    <i r="3">
      <x v="438"/>
      <x v="3339"/>
      <x v="611"/>
    </i>
    <i r="2">
      <x v="43"/>
      <x v="141"/>
      <x v="1893"/>
      <x v="611"/>
    </i>
    <i r="4">
      <x v="1965"/>
      <x v="611"/>
    </i>
    <i r="4">
      <x v="2034"/>
      <x v="611"/>
    </i>
    <i r="4">
      <x v="2200"/>
      <x v="611"/>
    </i>
    <i r="4">
      <x v="2236"/>
      <x v="611"/>
    </i>
    <i r="4">
      <x v="2294"/>
      <x v="611"/>
    </i>
    <i r="2">
      <x v="68"/>
      <x v="140"/>
      <x v="3123"/>
      <x v="611"/>
    </i>
    <i>
      <x v="336"/>
      <x v="3"/>
      <x v="2"/>
      <x v="137"/>
      <x v="2969"/>
      <x v="611"/>
    </i>
    <i r="4">
      <x v="3209"/>
      <x v="611"/>
    </i>
    <i r="1">
      <x v="11"/>
      <x v="2"/>
      <x v="137"/>
      <x v="3139"/>
      <x v="611"/>
    </i>
    <i r="1">
      <x v="24"/>
      <x v="14"/>
      <x v="137"/>
      <x v="2858"/>
      <x v="611"/>
    </i>
    <i r="2">
      <x v="18"/>
      <x v="137"/>
      <x v="1664"/>
      <x v="611"/>
    </i>
    <i r="2">
      <x v="68"/>
      <x v="137"/>
      <x v="1526"/>
      <x v="611"/>
    </i>
    <i r="1">
      <x v="25"/>
      <x v="68"/>
      <x v="137"/>
      <x v="1868"/>
      <x v="611"/>
    </i>
    <i r="1">
      <x v="27"/>
      <x v="2"/>
      <x v="137"/>
      <x v="2690"/>
      <x v="611"/>
    </i>
    <i r="4">
      <x v="3209"/>
      <x v="611"/>
    </i>
    <i r="4">
      <x v="3443"/>
      <x v="611"/>
    </i>
    <i r="2">
      <x v="68"/>
      <x v="137"/>
      <x v="3491"/>
      <x v="611"/>
    </i>
    <i r="4">
      <x v="3550"/>
      <x v="611"/>
    </i>
    <i r="1">
      <x v="34"/>
      <x v="68"/>
      <x v="137"/>
      <x v="2174"/>
      <x v="611"/>
    </i>
    <i r="1">
      <x v="38"/>
      <x v="14"/>
      <x v="137"/>
      <x v="2375"/>
      <x v="611"/>
    </i>
    <i r="1">
      <x v="40"/>
      <x v="2"/>
      <x v="137"/>
      <x v="3209"/>
      <x v="611"/>
    </i>
    <i r="2">
      <x v="17"/>
      <x v="137"/>
      <x v="1449"/>
      <x v="611"/>
    </i>
    <i r="4">
      <x v="2490"/>
      <x v="611"/>
    </i>
    <i r="4">
      <x v="2588"/>
      <x v="611"/>
    </i>
    <i r="4">
      <x v="2862"/>
      <x v="611"/>
    </i>
    <i r="4">
      <x v="2886"/>
      <x v="611"/>
    </i>
    <i r="4">
      <x v="3032"/>
      <x v="611"/>
    </i>
    <i r="2">
      <x v="18"/>
      <x v="137"/>
      <x v="1297"/>
      <x v="611"/>
    </i>
    <i r="4">
      <x v="1518"/>
      <x v="611"/>
    </i>
    <i r="4">
      <x v="1675"/>
      <x v="611"/>
    </i>
    <i r="4">
      <x v="1853"/>
      <x v="611"/>
    </i>
    <i r="4">
      <x v="1946"/>
      <x v="611"/>
    </i>
    <i r="4">
      <x v="1991"/>
      <x v="611"/>
    </i>
    <i r="4">
      <x v="2748"/>
      <x v="611"/>
    </i>
    <i r="4">
      <x v="3142"/>
      <x v="611"/>
    </i>
    <i r="2">
      <x v="22"/>
      <x v="408"/>
      <x v="3460"/>
      <x v="611"/>
    </i>
    <i r="3">
      <x v="432"/>
      <x v="3259"/>
      <x v="611"/>
    </i>
    <i r="3">
      <x v="440"/>
      <x v="3341"/>
      <x v="611"/>
    </i>
    <i r="3">
      <x v="442"/>
      <x v="3437"/>
      <x v="611"/>
    </i>
    <i r="2">
      <x v="68"/>
      <x v="137"/>
      <x v="102"/>
      <x v="611"/>
    </i>
    <i r="4">
      <x v="2347"/>
      <x v="611"/>
    </i>
    <i r="4">
      <x v="3341"/>
      <x v="611"/>
    </i>
    <i r="4">
      <x v="3550"/>
      <x v="611"/>
    </i>
    <i>
      <x v="337"/>
      <x v="3"/>
      <x v="2"/>
      <x v="135"/>
      <x v="3443"/>
      <x v="611"/>
    </i>
    <i r="1">
      <x v="27"/>
      <x v="2"/>
      <x v="135"/>
      <x v="2969"/>
      <x v="611"/>
    </i>
    <i r="4">
      <x v="3209"/>
      <x v="611"/>
    </i>
    <i r="4">
      <x v="3443"/>
      <x v="611"/>
    </i>
    <i r="1">
      <x v="40"/>
      <x v="22"/>
      <x v="393"/>
      <x v="3460"/>
      <x v="611"/>
    </i>
    <i r="3">
      <x v="445"/>
      <x v="3422"/>
      <x v="611"/>
    </i>
    <i>
      <x v="338"/>
      <x v="3"/>
      <x v="2"/>
      <x v="132"/>
      <x v="3443"/>
      <x v="611"/>
    </i>
    <i r="1">
      <x v="5"/>
      <x v="67"/>
      <x v="132"/>
      <x v="1353"/>
      <x v="611"/>
    </i>
    <i r="1">
      <x v="24"/>
      <x v="19"/>
      <x v="132"/>
      <x v="3564"/>
      <x v="519"/>
    </i>
    <i r="1">
      <x v="25"/>
      <x v="14"/>
      <x v="132"/>
      <x v="171"/>
      <x v="611"/>
    </i>
    <i r="2">
      <x v="56"/>
      <x v="133"/>
      <x v="1400"/>
      <x v="611"/>
    </i>
    <i r="1">
      <x v="27"/>
      <x v="2"/>
      <x v="132"/>
      <x v="3443"/>
      <x v="611"/>
    </i>
    <i r="1">
      <x v="34"/>
      <x v="68"/>
      <x v="132"/>
      <x v="2587"/>
      <x v="611"/>
    </i>
    <i r="1">
      <x v="35"/>
      <x v="67"/>
      <x v="132"/>
      <x v="1232"/>
      <x v="611"/>
    </i>
    <i r="2">
      <x v="68"/>
      <x v="132"/>
      <x v="2486"/>
      <x v="611"/>
    </i>
    <i r="1">
      <x v="40"/>
      <x v="17"/>
      <x v="132"/>
      <x v="1367"/>
      <x v="611"/>
    </i>
    <i r="2">
      <x v="19"/>
      <x v="132"/>
      <x v="3564"/>
      <x v="519"/>
    </i>
    <i r="2">
      <x v="22"/>
      <x v="392"/>
      <x v="3460"/>
      <x v="611"/>
    </i>
    <i r="3">
      <x v="411"/>
      <x v="3471"/>
      <x v="611"/>
    </i>
    <i r="3">
      <x v="420"/>
      <x v="3550"/>
      <x v="611"/>
    </i>
    <i r="3">
      <x v="424"/>
      <x v="3418"/>
      <x v="611"/>
    </i>
    <i r="3">
      <x v="435"/>
      <x v="3341"/>
      <x v="611"/>
    </i>
    <i r="3">
      <x v="445"/>
      <x v="3422"/>
      <x v="611"/>
    </i>
    <i>
      <x v="339"/>
      <x v="13"/>
      <x v="68"/>
      <x v="129"/>
      <x v="2264"/>
      <x v="611"/>
    </i>
    <i r="1">
      <x v="24"/>
      <x v="62"/>
      <x v="129"/>
      <x v="1786"/>
      <x v="611"/>
    </i>
    <i r="2">
      <x v="68"/>
      <x v="129"/>
      <x v="2690"/>
      <x v="611"/>
    </i>
    <i r="1">
      <x v="25"/>
      <x v="14"/>
      <x v="129"/>
      <x v="171"/>
      <x v="611"/>
    </i>
    <i r="2">
      <x v="18"/>
      <x v="129"/>
      <x v="3564"/>
      <x v="127"/>
    </i>
    <i r="2">
      <x v="56"/>
      <x v="130"/>
      <x v="1292"/>
      <x v="611"/>
    </i>
    <i r="1">
      <x v="27"/>
      <x v="2"/>
      <x v="129"/>
      <x v="2486"/>
      <x v="611"/>
    </i>
    <i r="4">
      <x v="2690"/>
      <x v="611"/>
    </i>
    <i r="4">
      <x v="2969"/>
      <x v="611"/>
    </i>
    <i r="4">
      <x v="3209"/>
      <x v="611"/>
    </i>
    <i r="4">
      <x v="3443"/>
      <x v="611"/>
    </i>
    <i r="2">
      <x v="68"/>
      <x v="129"/>
      <x v="363"/>
      <x v="611"/>
    </i>
    <i r="1">
      <x v="37"/>
      <x v="68"/>
      <x v="129"/>
      <x v="1503"/>
      <x v="611"/>
    </i>
    <i r="1">
      <x v="40"/>
      <x v="2"/>
      <x v="129"/>
      <x v="3443"/>
      <x v="611"/>
    </i>
    <i r="2">
      <x v="21"/>
      <x v="398"/>
      <x v="2434"/>
      <x v="611"/>
    </i>
    <i r="2">
      <x v="22"/>
      <x v="392"/>
      <x v="3250"/>
      <x v="611"/>
    </i>
    <i r="3">
      <x v="394"/>
      <x v="3418"/>
      <x v="611"/>
    </i>
    <i r="3">
      <x v="412"/>
      <x v="3387"/>
      <x v="611"/>
    </i>
    <i r="3">
      <x v="439"/>
      <x v="3509"/>
      <x v="611"/>
    </i>
    <i r="2">
      <x v="68"/>
      <x v="129"/>
      <x v="1080"/>
      <x v="611"/>
    </i>
    <i r="4">
      <x v="1497"/>
      <x v="611"/>
    </i>
    <i r="4">
      <x v="3123"/>
      <x v="611"/>
    </i>
    <i>
      <x v="340"/>
      <x v="40"/>
      <x v="22"/>
      <x v="387"/>
      <x v="3439"/>
      <x v="611"/>
    </i>
    <i r="3">
      <x v="388"/>
      <x v="3038"/>
      <x v="611"/>
    </i>
    <i r="3">
      <x v="445"/>
      <x v="3518"/>
      <x v="611"/>
    </i>
    <i t="grand">
      <x/>
    </i>
  </rowItems>
  <colItems count="1">
    <i/>
  </colItems>
  <pageFields count="3">
    <pageField fld="4" item="1" hier="-1"/>
    <pageField fld="0"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a1" displayName="Tabla1" ref="A1:J8162" totalsRowShown="0">
  <autoFilter ref="A1:J8162">
    <filterColumn colId="7">
      <filters>
        <filter val="2019"/>
      </filters>
    </filterColumn>
  </autoFilter>
  <sortState ref="A2:J6784">
    <sortCondition ref="B1:B8162"/>
  </sortState>
  <tableColumns count="10">
    <tableColumn id="1" name="Orden">
      <calculatedColumnFormula>--SUBTOTAL(103,B$2:B2)</calculatedColumnFormula>
    </tableColumn>
    <tableColumn id="2" name="Fecha" dataDxfId="13"/>
    <tableColumn id="3" name="Area"/>
    <tableColumn id="4" name="Asiento"/>
    <tableColumn id="5" name="Comprobante"/>
    <tableColumn id="6" name="Debito"/>
    <tableColumn id="7" name="Credito"/>
    <tableColumn id="8" name="Año"/>
    <tableColumn id="9" name="MesNum"/>
    <tableColumn id="10" name="Oficina"/>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B2:N39"/>
  <sheetViews>
    <sheetView showGridLines="0" tabSelected="1" zoomScale="115" zoomScaleNormal="115" workbookViewId="0">
      <selection activeCell="N2" sqref="N2"/>
    </sheetView>
  </sheetViews>
  <sheetFormatPr baseColWidth="10" defaultRowHeight="12.75" x14ac:dyDescent="0.2"/>
  <cols>
    <col min="1" max="1" width="1.42578125" style="43" customWidth="1"/>
    <col min="2" max="13" width="11.42578125" style="43"/>
    <col min="14" max="14" width="19.85546875" style="43" customWidth="1"/>
    <col min="15" max="256" width="11.42578125" style="43"/>
    <col min="257" max="257" width="1.42578125" style="43" customWidth="1"/>
    <col min="258" max="269" width="11.42578125" style="43"/>
    <col min="270" max="270" width="19.85546875" style="43" customWidth="1"/>
    <col min="271" max="512" width="11.42578125" style="43"/>
    <col min="513" max="513" width="1.42578125" style="43" customWidth="1"/>
    <col min="514" max="525" width="11.42578125" style="43"/>
    <col min="526" max="526" width="19.85546875" style="43" customWidth="1"/>
    <col min="527" max="768" width="11.42578125" style="43"/>
    <col min="769" max="769" width="1.42578125" style="43" customWidth="1"/>
    <col min="770" max="781" width="11.42578125" style="43"/>
    <col min="782" max="782" width="19.85546875" style="43" customWidth="1"/>
    <col min="783" max="1024" width="11.42578125" style="43"/>
    <col min="1025" max="1025" width="1.42578125" style="43" customWidth="1"/>
    <col min="1026" max="1037" width="11.42578125" style="43"/>
    <col min="1038" max="1038" width="19.85546875" style="43" customWidth="1"/>
    <col min="1039" max="1280" width="11.42578125" style="43"/>
    <col min="1281" max="1281" width="1.42578125" style="43" customWidth="1"/>
    <col min="1282" max="1293" width="11.42578125" style="43"/>
    <col min="1294" max="1294" width="19.85546875" style="43" customWidth="1"/>
    <col min="1295" max="1536" width="11.42578125" style="43"/>
    <col min="1537" max="1537" width="1.42578125" style="43" customWidth="1"/>
    <col min="1538" max="1549" width="11.42578125" style="43"/>
    <col min="1550" max="1550" width="19.85546875" style="43" customWidth="1"/>
    <col min="1551" max="1792" width="11.42578125" style="43"/>
    <col min="1793" max="1793" width="1.42578125" style="43" customWidth="1"/>
    <col min="1794" max="1805" width="11.42578125" style="43"/>
    <col min="1806" max="1806" width="19.85546875" style="43" customWidth="1"/>
    <col min="1807" max="2048" width="11.42578125" style="43"/>
    <col min="2049" max="2049" width="1.42578125" style="43" customWidth="1"/>
    <col min="2050" max="2061" width="11.42578125" style="43"/>
    <col min="2062" max="2062" width="19.85546875" style="43" customWidth="1"/>
    <col min="2063" max="2304" width="11.42578125" style="43"/>
    <col min="2305" max="2305" width="1.42578125" style="43" customWidth="1"/>
    <col min="2306" max="2317" width="11.42578125" style="43"/>
    <col min="2318" max="2318" width="19.85546875" style="43" customWidth="1"/>
    <col min="2319" max="2560" width="11.42578125" style="43"/>
    <col min="2561" max="2561" width="1.42578125" style="43" customWidth="1"/>
    <col min="2562" max="2573" width="11.42578125" style="43"/>
    <col min="2574" max="2574" width="19.85546875" style="43" customWidth="1"/>
    <col min="2575" max="2816" width="11.42578125" style="43"/>
    <col min="2817" max="2817" width="1.42578125" style="43" customWidth="1"/>
    <col min="2818" max="2829" width="11.42578125" style="43"/>
    <col min="2830" max="2830" width="19.85546875" style="43" customWidth="1"/>
    <col min="2831" max="3072" width="11.42578125" style="43"/>
    <col min="3073" max="3073" width="1.42578125" style="43" customWidth="1"/>
    <col min="3074" max="3085" width="11.42578125" style="43"/>
    <col min="3086" max="3086" width="19.85546875" style="43" customWidth="1"/>
    <col min="3087" max="3328" width="11.42578125" style="43"/>
    <col min="3329" max="3329" width="1.42578125" style="43" customWidth="1"/>
    <col min="3330" max="3341" width="11.42578125" style="43"/>
    <col min="3342" max="3342" width="19.85546875" style="43" customWidth="1"/>
    <col min="3343" max="3584" width="11.42578125" style="43"/>
    <col min="3585" max="3585" width="1.42578125" style="43" customWidth="1"/>
    <col min="3586" max="3597" width="11.42578125" style="43"/>
    <col min="3598" max="3598" width="19.85546875" style="43" customWidth="1"/>
    <col min="3599" max="3840" width="11.42578125" style="43"/>
    <col min="3841" max="3841" width="1.42578125" style="43" customWidth="1"/>
    <col min="3842" max="3853" width="11.42578125" style="43"/>
    <col min="3854" max="3854" width="19.85546875" style="43" customWidth="1"/>
    <col min="3855" max="4096" width="11.42578125" style="43"/>
    <col min="4097" max="4097" width="1.42578125" style="43" customWidth="1"/>
    <col min="4098" max="4109" width="11.42578125" style="43"/>
    <col min="4110" max="4110" width="19.85546875" style="43" customWidth="1"/>
    <col min="4111" max="4352" width="11.42578125" style="43"/>
    <col min="4353" max="4353" width="1.42578125" style="43" customWidth="1"/>
    <col min="4354" max="4365" width="11.42578125" style="43"/>
    <col min="4366" max="4366" width="19.85546875" style="43" customWidth="1"/>
    <col min="4367" max="4608" width="11.42578125" style="43"/>
    <col min="4609" max="4609" width="1.42578125" style="43" customWidth="1"/>
    <col min="4610" max="4621" width="11.42578125" style="43"/>
    <col min="4622" max="4622" width="19.85546875" style="43" customWidth="1"/>
    <col min="4623" max="4864" width="11.42578125" style="43"/>
    <col min="4865" max="4865" width="1.42578125" style="43" customWidth="1"/>
    <col min="4866" max="4877" width="11.42578125" style="43"/>
    <col min="4878" max="4878" width="19.85546875" style="43" customWidth="1"/>
    <col min="4879" max="5120" width="11.42578125" style="43"/>
    <col min="5121" max="5121" width="1.42578125" style="43" customWidth="1"/>
    <col min="5122" max="5133" width="11.42578125" style="43"/>
    <col min="5134" max="5134" width="19.85546875" style="43" customWidth="1"/>
    <col min="5135" max="5376" width="11.42578125" style="43"/>
    <col min="5377" max="5377" width="1.42578125" style="43" customWidth="1"/>
    <col min="5378" max="5389" width="11.42578125" style="43"/>
    <col min="5390" max="5390" width="19.85546875" style="43" customWidth="1"/>
    <col min="5391" max="5632" width="11.42578125" style="43"/>
    <col min="5633" max="5633" width="1.42578125" style="43" customWidth="1"/>
    <col min="5634" max="5645" width="11.42578125" style="43"/>
    <col min="5646" max="5646" width="19.85546875" style="43" customWidth="1"/>
    <col min="5647" max="5888" width="11.42578125" style="43"/>
    <col min="5889" max="5889" width="1.42578125" style="43" customWidth="1"/>
    <col min="5890" max="5901" width="11.42578125" style="43"/>
    <col min="5902" max="5902" width="19.85546875" style="43" customWidth="1"/>
    <col min="5903" max="6144" width="11.42578125" style="43"/>
    <col min="6145" max="6145" width="1.42578125" style="43" customWidth="1"/>
    <col min="6146" max="6157" width="11.42578125" style="43"/>
    <col min="6158" max="6158" width="19.85546875" style="43" customWidth="1"/>
    <col min="6159" max="6400" width="11.42578125" style="43"/>
    <col min="6401" max="6401" width="1.42578125" style="43" customWidth="1"/>
    <col min="6402" max="6413" width="11.42578125" style="43"/>
    <col min="6414" max="6414" width="19.85546875" style="43" customWidth="1"/>
    <col min="6415" max="6656" width="11.42578125" style="43"/>
    <col min="6657" max="6657" width="1.42578125" style="43" customWidth="1"/>
    <col min="6658" max="6669" width="11.42578125" style="43"/>
    <col min="6670" max="6670" width="19.85546875" style="43" customWidth="1"/>
    <col min="6671" max="6912" width="11.42578125" style="43"/>
    <col min="6913" max="6913" width="1.42578125" style="43" customWidth="1"/>
    <col min="6914" max="6925" width="11.42578125" style="43"/>
    <col min="6926" max="6926" width="19.85546875" style="43" customWidth="1"/>
    <col min="6927" max="7168" width="11.42578125" style="43"/>
    <col min="7169" max="7169" width="1.42578125" style="43" customWidth="1"/>
    <col min="7170" max="7181" width="11.42578125" style="43"/>
    <col min="7182" max="7182" width="19.85546875" style="43" customWidth="1"/>
    <col min="7183" max="7424" width="11.42578125" style="43"/>
    <col min="7425" max="7425" width="1.42578125" style="43" customWidth="1"/>
    <col min="7426" max="7437" width="11.42578125" style="43"/>
    <col min="7438" max="7438" width="19.85546875" style="43" customWidth="1"/>
    <col min="7439" max="7680" width="11.42578125" style="43"/>
    <col min="7681" max="7681" width="1.42578125" style="43" customWidth="1"/>
    <col min="7682" max="7693" width="11.42578125" style="43"/>
    <col min="7694" max="7694" width="19.85546875" style="43" customWidth="1"/>
    <col min="7695" max="7936" width="11.42578125" style="43"/>
    <col min="7937" max="7937" width="1.42578125" style="43" customWidth="1"/>
    <col min="7938" max="7949" width="11.42578125" style="43"/>
    <col min="7950" max="7950" width="19.85546875" style="43" customWidth="1"/>
    <col min="7951" max="8192" width="11.42578125" style="43"/>
    <col min="8193" max="8193" width="1.42578125" style="43" customWidth="1"/>
    <col min="8194" max="8205" width="11.42578125" style="43"/>
    <col min="8206" max="8206" width="19.85546875" style="43" customWidth="1"/>
    <col min="8207" max="8448" width="11.42578125" style="43"/>
    <col min="8449" max="8449" width="1.42578125" style="43" customWidth="1"/>
    <col min="8450" max="8461" width="11.42578125" style="43"/>
    <col min="8462" max="8462" width="19.85546875" style="43" customWidth="1"/>
    <col min="8463" max="8704" width="11.42578125" style="43"/>
    <col min="8705" max="8705" width="1.42578125" style="43" customWidth="1"/>
    <col min="8706" max="8717" width="11.42578125" style="43"/>
    <col min="8718" max="8718" width="19.85546875" style="43" customWidth="1"/>
    <col min="8719" max="8960" width="11.42578125" style="43"/>
    <col min="8961" max="8961" width="1.42578125" style="43" customWidth="1"/>
    <col min="8962" max="8973" width="11.42578125" style="43"/>
    <col min="8974" max="8974" width="19.85546875" style="43" customWidth="1"/>
    <col min="8975" max="9216" width="11.42578125" style="43"/>
    <col min="9217" max="9217" width="1.42578125" style="43" customWidth="1"/>
    <col min="9218" max="9229" width="11.42578125" style="43"/>
    <col min="9230" max="9230" width="19.85546875" style="43" customWidth="1"/>
    <col min="9231" max="9472" width="11.42578125" style="43"/>
    <col min="9473" max="9473" width="1.42578125" style="43" customWidth="1"/>
    <col min="9474" max="9485" width="11.42578125" style="43"/>
    <col min="9486" max="9486" width="19.85546875" style="43" customWidth="1"/>
    <col min="9487" max="9728" width="11.42578125" style="43"/>
    <col min="9729" max="9729" width="1.42578125" style="43" customWidth="1"/>
    <col min="9730" max="9741" width="11.42578125" style="43"/>
    <col min="9742" max="9742" width="19.85546875" style="43" customWidth="1"/>
    <col min="9743" max="9984" width="11.42578125" style="43"/>
    <col min="9985" max="9985" width="1.42578125" style="43" customWidth="1"/>
    <col min="9986" max="9997" width="11.42578125" style="43"/>
    <col min="9998" max="9998" width="19.85546875" style="43" customWidth="1"/>
    <col min="9999" max="10240" width="11.42578125" style="43"/>
    <col min="10241" max="10241" width="1.42578125" style="43" customWidth="1"/>
    <col min="10242" max="10253" width="11.42578125" style="43"/>
    <col min="10254" max="10254" width="19.85546875" style="43" customWidth="1"/>
    <col min="10255" max="10496" width="11.42578125" style="43"/>
    <col min="10497" max="10497" width="1.42578125" style="43" customWidth="1"/>
    <col min="10498" max="10509" width="11.42578125" style="43"/>
    <col min="10510" max="10510" width="19.85546875" style="43" customWidth="1"/>
    <col min="10511" max="10752" width="11.42578125" style="43"/>
    <col min="10753" max="10753" width="1.42578125" style="43" customWidth="1"/>
    <col min="10754" max="10765" width="11.42578125" style="43"/>
    <col min="10766" max="10766" width="19.85546875" style="43" customWidth="1"/>
    <col min="10767" max="11008" width="11.42578125" style="43"/>
    <col min="11009" max="11009" width="1.42578125" style="43" customWidth="1"/>
    <col min="11010" max="11021" width="11.42578125" style="43"/>
    <col min="11022" max="11022" width="19.85546875" style="43" customWidth="1"/>
    <col min="11023" max="11264" width="11.42578125" style="43"/>
    <col min="11265" max="11265" width="1.42578125" style="43" customWidth="1"/>
    <col min="11266" max="11277" width="11.42578125" style="43"/>
    <col min="11278" max="11278" width="19.85546875" style="43" customWidth="1"/>
    <col min="11279" max="11520" width="11.42578125" style="43"/>
    <col min="11521" max="11521" width="1.42578125" style="43" customWidth="1"/>
    <col min="11522" max="11533" width="11.42578125" style="43"/>
    <col min="11534" max="11534" width="19.85546875" style="43" customWidth="1"/>
    <col min="11535" max="11776" width="11.42578125" style="43"/>
    <col min="11777" max="11777" width="1.42578125" style="43" customWidth="1"/>
    <col min="11778" max="11789" width="11.42578125" style="43"/>
    <col min="11790" max="11790" width="19.85546875" style="43" customWidth="1"/>
    <col min="11791" max="12032" width="11.42578125" style="43"/>
    <col min="12033" max="12033" width="1.42578125" style="43" customWidth="1"/>
    <col min="12034" max="12045" width="11.42578125" style="43"/>
    <col min="12046" max="12046" width="19.85546875" style="43" customWidth="1"/>
    <col min="12047" max="12288" width="11.42578125" style="43"/>
    <col min="12289" max="12289" width="1.42578125" style="43" customWidth="1"/>
    <col min="12290" max="12301" width="11.42578125" style="43"/>
    <col min="12302" max="12302" width="19.85546875" style="43" customWidth="1"/>
    <col min="12303" max="12544" width="11.42578125" style="43"/>
    <col min="12545" max="12545" width="1.42578125" style="43" customWidth="1"/>
    <col min="12546" max="12557" width="11.42578125" style="43"/>
    <col min="12558" max="12558" width="19.85546875" style="43" customWidth="1"/>
    <col min="12559" max="12800" width="11.42578125" style="43"/>
    <col min="12801" max="12801" width="1.42578125" style="43" customWidth="1"/>
    <col min="12802" max="12813" width="11.42578125" style="43"/>
    <col min="12814" max="12814" width="19.85546875" style="43" customWidth="1"/>
    <col min="12815" max="13056" width="11.42578125" style="43"/>
    <col min="13057" max="13057" width="1.42578125" style="43" customWidth="1"/>
    <col min="13058" max="13069" width="11.42578125" style="43"/>
    <col min="13070" max="13070" width="19.85546875" style="43" customWidth="1"/>
    <col min="13071" max="13312" width="11.42578125" style="43"/>
    <col min="13313" max="13313" width="1.42578125" style="43" customWidth="1"/>
    <col min="13314" max="13325" width="11.42578125" style="43"/>
    <col min="13326" max="13326" width="19.85546875" style="43" customWidth="1"/>
    <col min="13327" max="13568" width="11.42578125" style="43"/>
    <col min="13569" max="13569" width="1.42578125" style="43" customWidth="1"/>
    <col min="13570" max="13581" width="11.42578125" style="43"/>
    <col min="13582" max="13582" width="19.85546875" style="43" customWidth="1"/>
    <col min="13583" max="13824" width="11.42578125" style="43"/>
    <col min="13825" max="13825" width="1.42578125" style="43" customWidth="1"/>
    <col min="13826" max="13837" width="11.42578125" style="43"/>
    <col min="13838" max="13838" width="19.85546875" style="43" customWidth="1"/>
    <col min="13839" max="14080" width="11.42578125" style="43"/>
    <col min="14081" max="14081" width="1.42578125" style="43" customWidth="1"/>
    <col min="14082" max="14093" width="11.42578125" style="43"/>
    <col min="14094" max="14094" width="19.85546875" style="43" customWidth="1"/>
    <col min="14095" max="14336" width="11.42578125" style="43"/>
    <col min="14337" max="14337" width="1.42578125" style="43" customWidth="1"/>
    <col min="14338" max="14349" width="11.42578125" style="43"/>
    <col min="14350" max="14350" width="19.85546875" style="43" customWidth="1"/>
    <col min="14351" max="14592" width="11.42578125" style="43"/>
    <col min="14593" max="14593" width="1.42578125" style="43" customWidth="1"/>
    <col min="14594" max="14605" width="11.42578125" style="43"/>
    <col min="14606" max="14606" width="19.85546875" style="43" customWidth="1"/>
    <col min="14607" max="14848" width="11.42578125" style="43"/>
    <col min="14849" max="14849" width="1.42578125" style="43" customWidth="1"/>
    <col min="14850" max="14861" width="11.42578125" style="43"/>
    <col min="14862" max="14862" width="19.85546875" style="43" customWidth="1"/>
    <col min="14863" max="15104" width="11.42578125" style="43"/>
    <col min="15105" max="15105" width="1.42578125" style="43" customWidth="1"/>
    <col min="15106" max="15117" width="11.42578125" style="43"/>
    <col min="15118" max="15118" width="19.85546875" style="43" customWidth="1"/>
    <col min="15119" max="15360" width="11.42578125" style="43"/>
    <col min="15361" max="15361" width="1.42578125" style="43" customWidth="1"/>
    <col min="15362" max="15373" width="11.42578125" style="43"/>
    <col min="15374" max="15374" width="19.85546875" style="43" customWidth="1"/>
    <col min="15375" max="15616" width="11.42578125" style="43"/>
    <col min="15617" max="15617" width="1.42578125" style="43" customWidth="1"/>
    <col min="15618" max="15629" width="11.42578125" style="43"/>
    <col min="15630" max="15630" width="19.85546875" style="43" customWidth="1"/>
    <col min="15631" max="15872" width="11.42578125" style="43"/>
    <col min="15873" max="15873" width="1.42578125" style="43" customWidth="1"/>
    <col min="15874" max="15885" width="11.42578125" style="43"/>
    <col min="15886" max="15886" width="19.85546875" style="43" customWidth="1"/>
    <col min="15887" max="16128" width="11.42578125" style="43"/>
    <col min="16129" max="16129" width="1.42578125" style="43" customWidth="1"/>
    <col min="16130" max="16141" width="11.42578125" style="43"/>
    <col min="16142" max="16142" width="19.85546875" style="43" customWidth="1"/>
    <col min="16143" max="16384" width="11.42578125" style="43"/>
  </cols>
  <sheetData>
    <row r="2" spans="2:14" ht="32.25" customHeight="1" x14ac:dyDescent="0.25">
      <c r="B2" s="62" t="s">
        <v>45</v>
      </c>
      <c r="M2" s="61" t="s">
        <v>44</v>
      </c>
      <c r="N2" s="60">
        <f ca="1">VALUE(INFO("RELEASE"))</f>
        <v>15</v>
      </c>
    </row>
    <row r="3" spans="2:14" ht="26.25" customHeight="1" x14ac:dyDescent="0.2">
      <c r="B3" s="59" t="s">
        <v>43</v>
      </c>
      <c r="C3" s="58"/>
    </row>
    <row r="4" spans="2:14" ht="14.25" x14ac:dyDescent="0.2">
      <c r="B4" s="57" t="s">
        <v>42</v>
      </c>
    </row>
    <row r="5" spans="2:14" ht="14.25" x14ac:dyDescent="0.2">
      <c r="B5" s="57" t="s">
        <v>41</v>
      </c>
    </row>
    <row r="6" spans="2:14" ht="14.25" x14ac:dyDescent="0.2">
      <c r="B6" s="56"/>
    </row>
    <row r="7" spans="2:14" ht="14.25" x14ac:dyDescent="0.2">
      <c r="B7" s="55" t="str">
        <f ca="1">"Su versión actual de Microsoft Office Excel es "&amp;IF(VALUE(INFO("RELEASE"))&gt;=12,"2007","97-2003")</f>
        <v>Su versión actual de Microsoft Office Excel es 2007</v>
      </c>
    </row>
    <row r="8" spans="2:14" ht="14.25" x14ac:dyDescent="0.2">
      <c r="B8" s="55"/>
    </row>
    <row r="9" spans="2:14" ht="14.25" x14ac:dyDescent="0.2">
      <c r="B9" s="102" t="s">
        <v>40</v>
      </c>
      <c r="C9" s="103"/>
      <c r="D9" s="103"/>
      <c r="E9" s="103"/>
      <c r="F9" s="103"/>
      <c r="G9" s="103"/>
      <c r="H9" s="104"/>
      <c r="I9" s="102" t="s">
        <v>39</v>
      </c>
      <c r="J9" s="103"/>
      <c r="K9" s="103"/>
      <c r="L9" s="103"/>
      <c r="M9" s="103"/>
      <c r="N9" s="103"/>
    </row>
    <row r="10" spans="2:14" ht="10.5" customHeight="1" x14ac:dyDescent="0.2">
      <c r="B10" s="54"/>
      <c r="C10" s="48"/>
      <c r="D10" s="48"/>
      <c r="E10" s="48"/>
      <c r="F10" s="48"/>
      <c r="G10" s="48"/>
      <c r="H10" s="48"/>
      <c r="I10" s="53"/>
      <c r="J10" s="52"/>
      <c r="K10" s="48"/>
      <c r="L10" s="48"/>
      <c r="M10" s="48"/>
      <c r="N10" s="47"/>
    </row>
    <row r="11" spans="2:14" ht="14.25" x14ac:dyDescent="0.2">
      <c r="B11" s="51" t="s">
        <v>38</v>
      </c>
      <c r="C11" s="48"/>
      <c r="D11" s="48"/>
      <c r="E11" s="48"/>
      <c r="F11" s="48"/>
      <c r="G11" s="48"/>
      <c r="H11" s="48"/>
      <c r="I11" s="51" t="s">
        <v>37</v>
      </c>
      <c r="J11" s="48"/>
      <c r="K11" s="48"/>
      <c r="L11" s="48"/>
      <c r="M11" s="48"/>
      <c r="N11" s="47"/>
    </row>
    <row r="12" spans="2:14" ht="14.25" x14ac:dyDescent="0.2">
      <c r="B12" s="51" t="s">
        <v>36</v>
      </c>
      <c r="C12" s="48"/>
      <c r="D12" s="48"/>
      <c r="E12" s="48"/>
      <c r="F12" s="48"/>
      <c r="G12" s="48"/>
      <c r="H12" s="48"/>
      <c r="I12" s="51" t="s">
        <v>35</v>
      </c>
      <c r="J12" s="48"/>
      <c r="K12" s="50"/>
      <c r="L12" s="48"/>
      <c r="M12" s="48"/>
      <c r="N12" s="47"/>
    </row>
    <row r="13" spans="2:14" x14ac:dyDescent="0.2">
      <c r="B13" s="49"/>
      <c r="C13" s="48"/>
      <c r="D13" s="48"/>
      <c r="E13" s="48"/>
      <c r="F13" s="48"/>
      <c r="G13" s="48"/>
      <c r="H13" s="48"/>
      <c r="I13" s="49"/>
      <c r="J13" s="48"/>
      <c r="K13" s="48"/>
      <c r="L13" s="48"/>
      <c r="M13" s="48"/>
      <c r="N13" s="47"/>
    </row>
    <row r="14" spans="2:14" x14ac:dyDescent="0.2">
      <c r="B14" s="49"/>
      <c r="C14" s="48"/>
      <c r="D14" s="48"/>
      <c r="E14" s="48"/>
      <c r="F14" s="48"/>
      <c r="G14" s="48"/>
      <c r="H14" s="48"/>
      <c r="I14" s="49"/>
      <c r="J14" s="48"/>
      <c r="K14" s="48"/>
      <c r="L14" s="48"/>
      <c r="M14" s="48"/>
      <c r="N14" s="47"/>
    </row>
    <row r="15" spans="2:14" x14ac:dyDescent="0.2">
      <c r="B15" s="49"/>
      <c r="C15" s="48"/>
      <c r="D15" s="48"/>
      <c r="E15" s="48"/>
      <c r="F15" s="48"/>
      <c r="G15" s="48"/>
      <c r="H15" s="48"/>
      <c r="I15" s="49"/>
      <c r="J15" s="48"/>
      <c r="K15" s="48"/>
      <c r="L15" s="48"/>
      <c r="M15" s="48"/>
      <c r="N15" s="47"/>
    </row>
    <row r="16" spans="2:14" x14ac:dyDescent="0.2">
      <c r="B16" s="49"/>
      <c r="C16" s="48"/>
      <c r="D16" s="48"/>
      <c r="E16" s="48"/>
      <c r="F16" s="48"/>
      <c r="G16" s="48"/>
      <c r="H16" s="48"/>
      <c r="I16" s="49"/>
      <c r="J16" s="48"/>
      <c r="K16" s="48"/>
      <c r="L16" s="48"/>
      <c r="M16" s="48"/>
      <c r="N16" s="47"/>
    </row>
    <row r="17" spans="2:14" x14ac:dyDescent="0.2">
      <c r="B17" s="49"/>
      <c r="C17" s="48"/>
      <c r="D17" s="48"/>
      <c r="E17" s="48"/>
      <c r="F17" s="48"/>
      <c r="G17" s="48"/>
      <c r="H17" s="48"/>
      <c r="I17" s="49"/>
      <c r="J17" s="48"/>
      <c r="K17" s="48"/>
      <c r="L17" s="48"/>
      <c r="M17" s="48"/>
      <c r="N17" s="47"/>
    </row>
    <row r="18" spans="2:14" x14ac:dyDescent="0.2">
      <c r="B18" s="49"/>
      <c r="C18" s="48"/>
      <c r="D18" s="48"/>
      <c r="E18" s="48"/>
      <c r="F18" s="48"/>
      <c r="G18" s="48"/>
      <c r="H18" s="48"/>
      <c r="I18" s="49"/>
      <c r="J18" s="48"/>
      <c r="K18" s="48"/>
      <c r="L18" s="48"/>
      <c r="M18" s="48"/>
      <c r="N18" s="47"/>
    </row>
    <row r="19" spans="2:14" x14ac:dyDescent="0.2">
      <c r="B19" s="49"/>
      <c r="C19" s="48"/>
      <c r="D19" s="48"/>
      <c r="E19" s="48"/>
      <c r="F19" s="48"/>
      <c r="G19" s="48"/>
      <c r="H19" s="48"/>
      <c r="I19" s="49"/>
      <c r="J19" s="48"/>
      <c r="K19" s="48"/>
      <c r="L19" s="48"/>
      <c r="M19" s="48"/>
      <c r="N19" s="47"/>
    </row>
    <row r="20" spans="2:14" x14ac:dyDescent="0.2">
      <c r="B20" s="49"/>
      <c r="C20" s="48"/>
      <c r="D20" s="48"/>
      <c r="E20" s="48"/>
      <c r="F20" s="48"/>
      <c r="G20" s="48"/>
      <c r="H20" s="48"/>
      <c r="I20" s="49"/>
      <c r="J20" s="48"/>
      <c r="K20" s="48"/>
      <c r="L20" s="48"/>
      <c r="M20" s="48"/>
      <c r="N20" s="47"/>
    </row>
    <row r="21" spans="2:14" x14ac:dyDescent="0.2">
      <c r="B21" s="49"/>
      <c r="C21" s="48"/>
      <c r="D21" s="48"/>
      <c r="E21" s="48"/>
      <c r="F21" s="48"/>
      <c r="G21" s="48"/>
      <c r="H21" s="48"/>
      <c r="I21" s="49"/>
      <c r="J21" s="48"/>
      <c r="K21" s="48"/>
      <c r="L21" s="48"/>
      <c r="M21" s="48"/>
      <c r="N21" s="47"/>
    </row>
    <row r="22" spans="2:14" x14ac:dyDescent="0.2">
      <c r="B22" s="49"/>
      <c r="C22" s="48"/>
      <c r="D22" s="48"/>
      <c r="E22" s="48"/>
      <c r="F22" s="48"/>
      <c r="G22" s="48"/>
      <c r="H22" s="48"/>
      <c r="I22" s="49"/>
      <c r="J22" s="48"/>
      <c r="K22" s="48"/>
      <c r="L22" s="48"/>
      <c r="M22" s="48"/>
      <c r="N22" s="47"/>
    </row>
    <row r="23" spans="2:14" x14ac:dyDescent="0.2">
      <c r="B23" s="49"/>
      <c r="C23" s="48"/>
      <c r="D23" s="48"/>
      <c r="E23" s="48"/>
      <c r="F23" s="48"/>
      <c r="G23" s="48"/>
      <c r="H23" s="48"/>
      <c r="I23" s="49"/>
      <c r="J23" s="48"/>
      <c r="K23" s="48"/>
      <c r="L23" s="48"/>
      <c r="M23" s="48"/>
      <c r="N23" s="47"/>
    </row>
    <row r="24" spans="2:14" x14ac:dyDescent="0.2">
      <c r="B24" s="49"/>
      <c r="C24" s="48"/>
      <c r="D24" s="48"/>
      <c r="E24" s="48"/>
      <c r="F24" s="48"/>
      <c r="G24" s="48"/>
      <c r="H24" s="48"/>
      <c r="I24" s="49"/>
      <c r="J24" s="48"/>
      <c r="K24" s="48"/>
      <c r="L24" s="48"/>
      <c r="M24" s="48"/>
      <c r="N24" s="47"/>
    </row>
    <row r="25" spans="2:14" x14ac:dyDescent="0.2">
      <c r="B25" s="49"/>
      <c r="C25" s="48"/>
      <c r="D25" s="48"/>
      <c r="E25" s="48"/>
      <c r="F25" s="48"/>
      <c r="G25" s="48"/>
      <c r="H25" s="48"/>
      <c r="I25" s="49"/>
      <c r="J25" s="48"/>
      <c r="K25" s="48"/>
      <c r="L25" s="48"/>
      <c r="M25" s="48"/>
      <c r="N25" s="47"/>
    </row>
    <row r="26" spans="2:14" x14ac:dyDescent="0.2">
      <c r="B26" s="49"/>
      <c r="C26" s="48"/>
      <c r="D26" s="48"/>
      <c r="E26" s="48"/>
      <c r="F26" s="48"/>
      <c r="G26" s="48"/>
      <c r="H26" s="48"/>
      <c r="I26" s="49"/>
      <c r="J26" s="48"/>
      <c r="K26" s="48"/>
      <c r="L26" s="48"/>
      <c r="M26" s="48"/>
      <c r="N26" s="47"/>
    </row>
    <row r="27" spans="2:14" x14ac:dyDescent="0.2">
      <c r="B27" s="49"/>
      <c r="C27" s="48"/>
      <c r="D27" s="48"/>
      <c r="E27" s="48"/>
      <c r="F27" s="48"/>
      <c r="G27" s="48"/>
      <c r="H27" s="48"/>
      <c r="I27" s="49"/>
      <c r="J27" s="48"/>
      <c r="K27" s="48"/>
      <c r="L27" s="48"/>
      <c r="M27" s="48"/>
      <c r="N27" s="47"/>
    </row>
    <row r="28" spans="2:14" x14ac:dyDescent="0.2">
      <c r="B28" s="49"/>
      <c r="C28" s="48"/>
      <c r="D28" s="48"/>
      <c r="E28" s="48"/>
      <c r="F28" s="48"/>
      <c r="G28" s="48"/>
      <c r="H28" s="48"/>
      <c r="I28" s="49"/>
      <c r="J28" s="48"/>
      <c r="K28" s="48"/>
      <c r="L28" s="48"/>
      <c r="M28" s="48"/>
      <c r="N28" s="47"/>
    </row>
    <row r="29" spans="2:14" x14ac:dyDescent="0.2">
      <c r="B29" s="49"/>
      <c r="C29" s="48"/>
      <c r="D29" s="48"/>
      <c r="E29" s="48"/>
      <c r="F29" s="48"/>
      <c r="G29" s="48"/>
      <c r="H29" s="48"/>
      <c r="I29" s="49"/>
      <c r="J29" s="48"/>
      <c r="K29" s="48"/>
      <c r="L29" s="48"/>
      <c r="M29" s="48"/>
      <c r="N29" s="47"/>
    </row>
    <row r="30" spans="2:14" x14ac:dyDescent="0.2">
      <c r="B30" s="49"/>
      <c r="C30" s="48"/>
      <c r="D30" s="48"/>
      <c r="E30" s="48"/>
      <c r="F30" s="48"/>
      <c r="G30" s="48"/>
      <c r="H30" s="48"/>
      <c r="I30" s="49"/>
      <c r="J30" s="48"/>
      <c r="K30" s="48"/>
      <c r="L30" s="48"/>
      <c r="M30" s="48"/>
      <c r="N30" s="47"/>
    </row>
    <row r="31" spans="2:14" x14ac:dyDescent="0.2">
      <c r="B31" s="49"/>
      <c r="C31" s="48"/>
      <c r="D31" s="48"/>
      <c r="E31" s="48"/>
      <c r="F31" s="48"/>
      <c r="G31" s="48"/>
      <c r="H31" s="48"/>
      <c r="I31" s="49"/>
      <c r="J31" s="48"/>
      <c r="K31" s="48"/>
      <c r="L31" s="48"/>
      <c r="M31" s="48"/>
      <c r="N31" s="47"/>
    </row>
    <row r="32" spans="2:14" x14ac:dyDescent="0.2">
      <c r="B32" s="49"/>
      <c r="C32" s="48"/>
      <c r="D32" s="48"/>
      <c r="E32" s="48"/>
      <c r="F32" s="48"/>
      <c r="G32" s="48"/>
      <c r="H32" s="48"/>
      <c r="I32" s="49"/>
      <c r="J32" s="48"/>
      <c r="K32" s="48"/>
      <c r="L32" s="48"/>
      <c r="M32" s="48"/>
      <c r="N32" s="47"/>
    </row>
    <row r="33" spans="2:14" x14ac:dyDescent="0.2">
      <c r="B33" s="49"/>
      <c r="C33" s="48"/>
      <c r="D33" s="48"/>
      <c r="E33" s="48"/>
      <c r="F33" s="48"/>
      <c r="G33" s="48"/>
      <c r="H33" s="48"/>
      <c r="I33" s="49"/>
      <c r="J33" s="48"/>
      <c r="K33" s="48"/>
      <c r="L33" s="48"/>
      <c r="M33" s="48"/>
      <c r="N33" s="47"/>
    </row>
    <row r="34" spans="2:14" x14ac:dyDescent="0.2">
      <c r="B34" s="49"/>
      <c r="C34" s="48"/>
      <c r="D34" s="48"/>
      <c r="E34" s="48"/>
      <c r="F34" s="48"/>
      <c r="G34" s="48"/>
      <c r="H34" s="48"/>
      <c r="I34" s="49"/>
      <c r="J34" s="48"/>
      <c r="K34" s="48"/>
      <c r="L34" s="48"/>
      <c r="M34" s="48"/>
      <c r="N34" s="47"/>
    </row>
    <row r="35" spans="2:14" x14ac:dyDescent="0.2">
      <c r="B35" s="49"/>
      <c r="C35" s="48"/>
      <c r="D35" s="48"/>
      <c r="E35" s="48"/>
      <c r="F35" s="48"/>
      <c r="G35" s="48"/>
      <c r="H35" s="48"/>
      <c r="I35" s="49"/>
      <c r="J35" s="48"/>
      <c r="K35" s="48"/>
      <c r="L35" s="48"/>
      <c r="M35" s="48"/>
      <c r="N35" s="47"/>
    </row>
    <row r="36" spans="2:14" x14ac:dyDescent="0.2">
      <c r="B36" s="49"/>
      <c r="C36" s="48"/>
      <c r="D36" s="48"/>
      <c r="E36" s="48"/>
      <c r="F36" s="48"/>
      <c r="G36" s="48"/>
      <c r="H36" s="48"/>
      <c r="I36" s="49"/>
      <c r="J36" s="48"/>
      <c r="K36" s="48"/>
      <c r="L36" s="48"/>
      <c r="M36" s="48"/>
      <c r="N36" s="47"/>
    </row>
    <row r="37" spans="2:14" x14ac:dyDescent="0.2">
      <c r="B37" s="49"/>
      <c r="C37" s="48"/>
      <c r="D37" s="48"/>
      <c r="E37" s="48"/>
      <c r="F37" s="48"/>
      <c r="G37" s="48"/>
      <c r="H37" s="48"/>
      <c r="I37" s="49"/>
      <c r="J37" s="48"/>
      <c r="K37" s="48"/>
      <c r="L37" s="48"/>
      <c r="M37" s="48"/>
      <c r="N37" s="47"/>
    </row>
    <row r="38" spans="2:14" x14ac:dyDescent="0.2">
      <c r="B38" s="49"/>
      <c r="C38" s="48"/>
      <c r="D38" s="48"/>
      <c r="E38" s="48"/>
      <c r="F38" s="48"/>
      <c r="G38" s="48"/>
      <c r="H38" s="48"/>
      <c r="I38" s="49"/>
      <c r="J38" s="48"/>
      <c r="K38" s="48"/>
      <c r="L38" s="48"/>
      <c r="M38" s="48"/>
      <c r="N38" s="47"/>
    </row>
    <row r="39" spans="2:14" x14ac:dyDescent="0.2">
      <c r="B39" s="46"/>
      <c r="C39" s="45"/>
      <c r="D39" s="45"/>
      <c r="E39" s="45"/>
      <c r="F39" s="45"/>
      <c r="G39" s="45"/>
      <c r="H39" s="45"/>
      <c r="I39" s="46"/>
      <c r="J39" s="45"/>
      <c r="K39" s="45"/>
      <c r="L39" s="45"/>
      <c r="M39" s="45"/>
      <c r="N39" s="44"/>
    </row>
  </sheetData>
  <sheetProtection password="CF7A" sheet="1" objects="1" scenarios="1" selectLockedCells="1" selectUnlockedCells="1"/>
  <mergeCells count="2">
    <mergeCell ref="B9:H9"/>
    <mergeCell ref="I9:N9"/>
  </mergeCells>
  <conditionalFormatting sqref="B9:H9">
    <cfRule type="expression" dxfId="12" priority="2" stopIfTrue="1">
      <formula>AND($N$2=12)</formula>
    </cfRule>
  </conditionalFormatting>
  <conditionalFormatting sqref="I9:N9">
    <cfRule type="expression" dxfId="11" priority="1" stopIfTrue="1">
      <formula>AND($N$2&lt;12)</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41"/>
  <sheetViews>
    <sheetView showGridLines="0" topLeftCell="A16" zoomScale="70" zoomScaleNormal="70" workbookViewId="0">
      <selection activeCell="M46" sqref="M46"/>
    </sheetView>
  </sheetViews>
  <sheetFormatPr baseColWidth="10" defaultColWidth="9.140625" defaultRowHeight="15" x14ac:dyDescent="0.25"/>
  <cols>
    <col min="1" max="1" width="2.5703125" customWidth="1"/>
    <col min="2" max="2" width="3.42578125" customWidth="1"/>
    <col min="3" max="3" width="8.42578125" customWidth="1"/>
    <col min="4" max="4" width="8.85546875" customWidth="1"/>
    <col min="5" max="5" width="6.85546875" customWidth="1"/>
    <col min="6" max="6" width="8" customWidth="1"/>
    <col min="7" max="7" width="11.85546875" customWidth="1"/>
    <col min="8" max="8" width="4.85546875" customWidth="1"/>
    <col min="9" max="9" width="6.85546875" customWidth="1"/>
    <col min="10" max="11" width="8" customWidth="1"/>
    <col min="12" max="13" width="6.85546875" customWidth="1"/>
    <col min="14" max="15" width="8" customWidth="1"/>
    <col min="16" max="17" width="6.85546875" customWidth="1"/>
    <col min="18" max="19" width="8" customWidth="1"/>
    <col min="20" max="21" width="6.85546875" customWidth="1"/>
    <col min="22" max="23" width="8" customWidth="1"/>
    <col min="24" max="24" width="6.85546875" customWidth="1"/>
    <col min="25" max="25" width="9.28515625" customWidth="1"/>
    <col min="26" max="26" width="8" customWidth="1"/>
    <col min="27" max="27" width="8.85546875" customWidth="1"/>
    <col min="28" max="28" width="7.42578125" customWidth="1"/>
    <col min="29" max="29" width="3.42578125" customWidth="1"/>
    <col min="30" max="30" width="2.7109375" customWidth="1"/>
  </cols>
  <sheetData>
    <row r="1" spans="1:16382" ht="7.5" customHeight="1" x14ac:dyDescent="0.25">
      <c r="A1" s="64"/>
      <c r="B1" s="64"/>
      <c r="C1" s="64"/>
      <c r="D1" s="64"/>
      <c r="E1" s="64"/>
      <c r="F1" s="64"/>
      <c r="G1" s="64"/>
      <c r="H1" s="64"/>
      <c r="I1" s="64"/>
      <c r="J1" s="64"/>
      <c r="K1" s="64"/>
      <c r="L1" s="64"/>
      <c r="M1" s="64"/>
      <c r="N1" s="64"/>
      <c r="O1" s="64"/>
      <c r="P1" s="64"/>
      <c r="Q1" s="64"/>
      <c r="R1" s="64"/>
      <c r="S1" s="64"/>
      <c r="T1" s="64"/>
      <c r="U1" s="64"/>
      <c r="V1" s="64"/>
      <c r="W1" s="64"/>
      <c r="X1" s="64"/>
      <c r="Y1" s="64"/>
      <c r="Z1" s="64"/>
      <c r="AA1" s="64"/>
      <c r="AB1" s="64"/>
      <c r="AC1" s="64"/>
      <c r="AD1" s="64"/>
    </row>
    <row r="2" spans="1:16382" ht="18" customHeight="1" x14ac:dyDescent="0.25">
      <c r="A2" s="64"/>
      <c r="B2" s="64"/>
      <c r="C2" s="64"/>
      <c r="D2" s="64"/>
      <c r="E2" s="64"/>
      <c r="F2" s="64"/>
      <c r="G2" s="64"/>
      <c r="H2" s="64"/>
      <c r="I2" s="64"/>
      <c r="J2" s="64"/>
      <c r="K2" s="64"/>
      <c r="L2" s="64"/>
      <c r="M2" s="64"/>
      <c r="N2" s="64"/>
      <c r="O2" s="64"/>
      <c r="P2" s="64"/>
      <c r="Q2" s="64"/>
      <c r="R2" s="64"/>
      <c r="S2" s="64"/>
      <c r="T2" s="105" t="s">
        <v>639</v>
      </c>
      <c r="U2" s="105"/>
      <c r="V2" s="105"/>
      <c r="W2" s="105"/>
      <c r="X2" s="105"/>
      <c r="Y2" s="64"/>
      <c r="Z2" s="64"/>
      <c r="AA2" s="64"/>
      <c r="AB2" s="64"/>
      <c r="AC2" s="64"/>
      <c r="AD2" s="64"/>
    </row>
    <row r="3" spans="1:16382" ht="8.25" customHeight="1" x14ac:dyDescent="0.25">
      <c r="A3" s="64"/>
      <c r="B3" s="64"/>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row>
    <row r="4" spans="1:16382" ht="18" customHeight="1" x14ac:dyDescent="0.25">
      <c r="A4" s="64"/>
      <c r="B4" s="64"/>
      <c r="C4" s="64"/>
      <c r="D4" s="64"/>
      <c r="E4" s="64"/>
      <c r="F4" s="64"/>
      <c r="G4" s="64"/>
      <c r="H4" s="64"/>
      <c r="I4" s="64"/>
      <c r="J4" s="64"/>
      <c r="K4" s="64"/>
      <c r="L4" s="64"/>
      <c r="M4" s="64"/>
      <c r="N4" s="64"/>
      <c r="O4" s="64"/>
      <c r="P4" s="64"/>
      <c r="Q4" s="64"/>
      <c r="R4" s="64"/>
      <c r="S4" s="64"/>
      <c r="T4" s="105" t="s">
        <v>199</v>
      </c>
      <c r="U4" s="105"/>
      <c r="V4" s="105"/>
      <c r="W4" s="105"/>
      <c r="X4" s="105"/>
      <c r="Y4" s="64"/>
      <c r="Z4" s="64"/>
      <c r="AA4" s="64"/>
      <c r="AB4" s="64"/>
      <c r="AC4" s="64"/>
      <c r="AD4" s="64"/>
    </row>
    <row r="5" spans="1:16382" s="27" customFormat="1" ht="7.5" customHeight="1" x14ac:dyDescent="0.25">
      <c r="A5" s="63"/>
      <c r="B5" s="63"/>
      <c r="C5" s="63"/>
      <c r="D5" s="63"/>
      <c r="E5" s="63"/>
      <c r="F5" s="63"/>
      <c r="G5" s="63"/>
      <c r="H5" s="63"/>
      <c r="I5" s="63"/>
      <c r="J5" s="63"/>
      <c r="K5" s="63"/>
      <c r="L5" s="63"/>
      <c r="M5" s="63"/>
      <c r="N5" s="63"/>
      <c r="O5" s="63"/>
      <c r="P5" s="63"/>
      <c r="Q5" s="63"/>
      <c r="R5" s="63"/>
      <c r="S5" s="63"/>
      <c r="T5" s="63"/>
      <c r="U5" s="63"/>
      <c r="V5" s="63"/>
      <c r="W5" s="63"/>
      <c r="X5" s="63"/>
      <c r="Y5" s="63"/>
      <c r="Z5" s="63"/>
      <c r="AA5" s="63"/>
      <c r="AB5" s="63"/>
      <c r="AC5" s="63"/>
      <c r="AD5" s="63"/>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c r="EB5" s="9"/>
      <c r="EC5" s="9"/>
      <c r="ED5" s="9"/>
      <c r="EE5" s="9"/>
      <c r="EF5" s="9"/>
      <c r="EG5" s="9"/>
      <c r="EH5" s="9"/>
      <c r="EI5" s="9"/>
      <c r="EJ5" s="9"/>
      <c r="EK5" s="9"/>
      <c r="EL5" s="9"/>
      <c r="EM5" s="9"/>
      <c r="EN5" s="9"/>
      <c r="EO5" s="9"/>
      <c r="EP5" s="9"/>
      <c r="EQ5" s="9"/>
      <c r="ER5" s="9"/>
      <c r="ES5" s="9"/>
      <c r="ET5" s="9"/>
      <c r="EU5" s="9"/>
      <c r="EV5" s="9"/>
      <c r="EW5" s="9"/>
      <c r="EX5" s="9"/>
      <c r="EY5" s="9"/>
      <c r="EZ5" s="9"/>
      <c r="FA5" s="9"/>
      <c r="FB5" s="9"/>
      <c r="FC5" s="9"/>
      <c r="FD5" s="9"/>
      <c r="FE5" s="9"/>
      <c r="FF5" s="9"/>
      <c r="FG5" s="9"/>
      <c r="FH5" s="9"/>
      <c r="FI5" s="9"/>
      <c r="FJ5" s="9"/>
      <c r="FK5" s="9"/>
      <c r="FL5" s="9"/>
      <c r="FM5" s="9"/>
      <c r="FN5" s="9"/>
      <c r="FO5" s="9"/>
      <c r="FP5" s="9"/>
      <c r="FQ5" s="9"/>
      <c r="FR5" s="9"/>
      <c r="FS5" s="9"/>
      <c r="FT5" s="9"/>
      <c r="FU5" s="9"/>
      <c r="FV5" s="9"/>
      <c r="FW5" s="9"/>
      <c r="FX5" s="9"/>
      <c r="FY5" s="9"/>
      <c r="FZ5" s="9"/>
      <c r="GA5" s="9"/>
      <c r="GB5" s="9"/>
      <c r="GC5" s="9"/>
      <c r="GD5" s="9"/>
      <c r="GE5" s="9"/>
      <c r="GF5" s="9"/>
      <c r="GG5" s="9"/>
      <c r="GH5" s="9"/>
      <c r="GI5" s="9"/>
      <c r="GJ5" s="9"/>
      <c r="GK5" s="9"/>
      <c r="GL5" s="9"/>
      <c r="GM5" s="9"/>
      <c r="GN5" s="9"/>
      <c r="GO5" s="9"/>
      <c r="GP5" s="9"/>
      <c r="GQ5" s="9"/>
      <c r="GR5" s="9"/>
      <c r="GS5" s="9"/>
      <c r="GT5" s="9"/>
      <c r="GU5" s="9"/>
      <c r="GV5" s="9"/>
      <c r="GW5" s="9"/>
      <c r="GX5" s="9"/>
      <c r="GY5" s="9"/>
      <c r="GZ5" s="9"/>
      <c r="HA5" s="9"/>
      <c r="HB5" s="9"/>
      <c r="HC5" s="9"/>
      <c r="HD5" s="9"/>
      <c r="HE5" s="9"/>
      <c r="HF5" s="9"/>
      <c r="HG5" s="9"/>
      <c r="HH5" s="9"/>
      <c r="HI5" s="9"/>
      <c r="HJ5" s="9"/>
      <c r="HK5" s="9"/>
      <c r="HL5" s="9"/>
      <c r="HM5" s="9"/>
      <c r="HN5" s="9"/>
      <c r="HO5" s="9"/>
      <c r="HP5" s="9"/>
      <c r="HQ5" s="9"/>
      <c r="HR5" s="9"/>
      <c r="HS5" s="9"/>
      <c r="HT5" s="9"/>
      <c r="HU5" s="9"/>
      <c r="HV5" s="9"/>
      <c r="HW5" s="9"/>
      <c r="HX5" s="9"/>
      <c r="HY5" s="9"/>
      <c r="HZ5" s="9"/>
      <c r="IA5" s="9"/>
      <c r="IB5" s="9"/>
      <c r="IC5" s="9"/>
      <c r="ID5" s="9"/>
      <c r="IE5" s="9"/>
      <c r="IF5" s="9"/>
      <c r="IG5" s="9"/>
      <c r="IH5" s="9"/>
      <c r="II5" s="9"/>
      <c r="IJ5" s="9"/>
      <c r="IK5" s="9"/>
      <c r="IL5" s="9"/>
      <c r="IM5" s="9"/>
      <c r="IN5" s="9"/>
      <c r="IO5" s="9"/>
      <c r="IP5" s="9"/>
      <c r="IQ5" s="9"/>
      <c r="IR5" s="9"/>
      <c r="IS5" s="9"/>
      <c r="IT5" s="9"/>
      <c r="IU5" s="9"/>
      <c r="IV5" s="9"/>
      <c r="IW5" s="9"/>
      <c r="IX5" s="9"/>
      <c r="IY5" s="9"/>
      <c r="IZ5" s="9"/>
      <c r="JA5" s="9"/>
      <c r="JB5" s="9"/>
      <c r="JC5" s="9"/>
      <c r="JD5" s="9"/>
      <c r="JE5" s="9"/>
      <c r="JF5" s="9"/>
      <c r="JG5" s="9"/>
      <c r="JH5" s="9"/>
      <c r="JI5" s="9"/>
      <c r="JJ5" s="9"/>
      <c r="JK5" s="9"/>
      <c r="JL5" s="9"/>
      <c r="JM5" s="9"/>
      <c r="JN5" s="9"/>
      <c r="JO5" s="9"/>
      <c r="JP5" s="9"/>
      <c r="JQ5" s="9"/>
      <c r="JR5" s="9"/>
      <c r="JS5" s="9"/>
      <c r="JT5" s="9"/>
      <c r="JU5" s="9"/>
      <c r="JV5" s="9"/>
      <c r="JW5" s="9"/>
      <c r="JX5" s="9"/>
      <c r="JY5" s="9"/>
      <c r="JZ5" s="9"/>
      <c r="KA5" s="9"/>
      <c r="KB5" s="9"/>
      <c r="KC5" s="9"/>
      <c r="KD5" s="9"/>
      <c r="KE5" s="9"/>
      <c r="KF5" s="9"/>
      <c r="KG5" s="9"/>
      <c r="KH5" s="9"/>
      <c r="KI5" s="9"/>
      <c r="KJ5" s="9"/>
      <c r="KK5" s="9"/>
      <c r="KL5" s="9"/>
      <c r="KM5" s="9"/>
      <c r="KN5" s="9"/>
      <c r="KO5" s="9"/>
      <c r="KP5" s="9"/>
      <c r="KQ5" s="9"/>
      <c r="KR5" s="9"/>
      <c r="KS5" s="9"/>
      <c r="KT5" s="9"/>
      <c r="KU5" s="9"/>
      <c r="KV5" s="9"/>
      <c r="KW5" s="9"/>
      <c r="KX5" s="9"/>
      <c r="KY5" s="9"/>
      <c r="KZ5" s="9"/>
      <c r="LA5" s="9"/>
      <c r="LB5" s="9"/>
      <c r="LC5" s="9"/>
      <c r="LD5" s="9"/>
      <c r="LE5" s="9"/>
      <c r="LF5" s="9"/>
      <c r="LG5" s="9"/>
      <c r="LH5" s="9"/>
      <c r="LI5" s="9"/>
      <c r="LJ5" s="9"/>
      <c r="LK5" s="9"/>
      <c r="LL5" s="9"/>
      <c r="LM5" s="9"/>
      <c r="LN5" s="9"/>
      <c r="LO5" s="9"/>
      <c r="LP5" s="9"/>
      <c r="LQ5" s="9"/>
      <c r="LR5" s="9"/>
      <c r="LS5" s="9"/>
      <c r="LT5" s="9"/>
      <c r="LU5" s="9"/>
      <c r="LV5" s="9"/>
      <c r="LW5" s="9"/>
      <c r="LX5" s="9"/>
      <c r="LY5" s="9"/>
      <c r="LZ5" s="9"/>
      <c r="MA5" s="9"/>
      <c r="MB5" s="9"/>
      <c r="MC5" s="9"/>
      <c r="MD5" s="9"/>
      <c r="ME5" s="9"/>
      <c r="MF5" s="9"/>
      <c r="MG5" s="9"/>
      <c r="MH5" s="9"/>
      <c r="MI5" s="9"/>
      <c r="MJ5" s="9"/>
      <c r="MK5" s="9"/>
      <c r="ML5" s="9"/>
      <c r="MM5" s="9"/>
      <c r="MN5" s="9"/>
      <c r="MO5" s="9"/>
      <c r="MP5" s="9"/>
      <c r="MQ5" s="9"/>
      <c r="MR5" s="9"/>
      <c r="MS5" s="9"/>
      <c r="MT5" s="9"/>
      <c r="MU5" s="9"/>
      <c r="MV5" s="9"/>
      <c r="MW5" s="9"/>
      <c r="MX5" s="9"/>
      <c r="MY5" s="9"/>
      <c r="MZ5" s="9"/>
      <c r="NA5" s="9"/>
      <c r="NB5" s="9"/>
      <c r="NC5" s="9"/>
      <c r="ND5" s="9"/>
      <c r="NE5" s="9"/>
      <c r="NF5" s="9"/>
      <c r="NG5" s="9"/>
      <c r="NH5" s="9"/>
      <c r="NI5" s="9"/>
      <c r="NJ5" s="9"/>
      <c r="NK5" s="9"/>
      <c r="NL5" s="9"/>
      <c r="NM5" s="9"/>
      <c r="NN5" s="9"/>
      <c r="NO5" s="9"/>
      <c r="NP5" s="9"/>
      <c r="NQ5" s="9"/>
      <c r="NR5" s="9"/>
      <c r="NS5" s="9"/>
      <c r="NT5" s="9"/>
      <c r="NU5" s="9"/>
      <c r="NV5" s="9"/>
      <c r="NW5" s="9"/>
      <c r="NX5" s="9"/>
      <c r="NY5" s="9"/>
      <c r="NZ5" s="9"/>
      <c r="OA5" s="9"/>
      <c r="OB5" s="9"/>
      <c r="OC5" s="9"/>
      <c r="OD5" s="9"/>
      <c r="OE5" s="9"/>
      <c r="OF5" s="9"/>
      <c r="OG5" s="9"/>
      <c r="OH5" s="9"/>
      <c r="OI5" s="9"/>
      <c r="OJ5" s="9"/>
      <c r="OK5" s="9"/>
      <c r="OL5" s="9"/>
      <c r="OM5" s="9"/>
      <c r="ON5" s="9"/>
      <c r="OO5" s="9"/>
      <c r="OP5" s="9"/>
      <c r="OQ5" s="9"/>
      <c r="OR5" s="9"/>
      <c r="OS5" s="9"/>
      <c r="OT5" s="9"/>
      <c r="OU5" s="9"/>
      <c r="OV5" s="9"/>
      <c r="OW5" s="9"/>
      <c r="OX5" s="9"/>
      <c r="OY5" s="9"/>
      <c r="OZ5" s="9"/>
      <c r="PA5" s="9"/>
      <c r="PB5" s="9"/>
      <c r="PC5" s="9"/>
      <c r="PD5" s="9"/>
      <c r="PE5" s="9"/>
      <c r="PF5" s="9"/>
      <c r="PG5" s="9"/>
      <c r="PH5" s="9"/>
      <c r="PI5" s="9"/>
      <c r="PJ5" s="9"/>
      <c r="PK5" s="9"/>
      <c r="PL5" s="9"/>
      <c r="PM5" s="9"/>
      <c r="PN5" s="9"/>
      <c r="PO5" s="9"/>
      <c r="PP5" s="9"/>
      <c r="PQ5" s="9"/>
      <c r="PR5" s="9"/>
      <c r="PS5" s="9"/>
      <c r="PT5" s="9"/>
      <c r="PU5" s="9"/>
      <c r="PV5" s="9"/>
      <c r="PW5" s="9"/>
      <c r="PX5" s="9"/>
      <c r="PY5" s="9"/>
      <c r="PZ5" s="9"/>
      <c r="QA5" s="9"/>
      <c r="QB5" s="9"/>
      <c r="QC5" s="9"/>
      <c r="QD5" s="9"/>
      <c r="QE5" s="9"/>
      <c r="QF5" s="9"/>
      <c r="QG5" s="9"/>
      <c r="QH5" s="9"/>
      <c r="QI5" s="9"/>
      <c r="QJ5" s="9"/>
      <c r="QK5" s="9"/>
      <c r="QL5" s="9"/>
      <c r="QM5" s="9"/>
      <c r="QN5" s="9"/>
      <c r="QO5" s="9"/>
      <c r="QP5" s="9"/>
      <c r="QQ5" s="9"/>
      <c r="QR5" s="9"/>
      <c r="QS5" s="9"/>
      <c r="QT5" s="9"/>
      <c r="QU5" s="9"/>
      <c r="QV5" s="9"/>
      <c r="QW5" s="9"/>
      <c r="QX5" s="9"/>
      <c r="QY5" s="9"/>
      <c r="QZ5" s="9"/>
      <c r="RA5" s="9"/>
      <c r="RB5" s="9"/>
      <c r="RC5" s="9"/>
      <c r="RD5" s="9"/>
      <c r="RE5" s="9"/>
      <c r="RF5" s="9"/>
      <c r="RG5" s="9"/>
      <c r="RH5" s="9"/>
      <c r="RI5" s="9"/>
      <c r="RJ5" s="9"/>
      <c r="RK5" s="9"/>
      <c r="RL5" s="9"/>
      <c r="RM5" s="9"/>
      <c r="RN5" s="9"/>
      <c r="RO5" s="9"/>
      <c r="RP5" s="9"/>
      <c r="RQ5" s="9"/>
      <c r="RR5" s="9"/>
      <c r="RS5" s="9"/>
      <c r="RT5" s="9"/>
      <c r="RU5" s="9"/>
      <c r="RV5" s="9"/>
      <c r="RW5" s="9"/>
      <c r="RX5" s="9"/>
      <c r="RY5" s="9"/>
      <c r="RZ5" s="9"/>
      <c r="SA5" s="9"/>
      <c r="SB5" s="9"/>
      <c r="SC5" s="9"/>
      <c r="SD5" s="9"/>
      <c r="SE5" s="9"/>
      <c r="SF5" s="9"/>
      <c r="SG5" s="9"/>
      <c r="SH5" s="9"/>
      <c r="SI5" s="9"/>
      <c r="SJ5" s="9"/>
      <c r="SK5" s="9"/>
      <c r="SL5" s="9"/>
      <c r="SM5" s="9"/>
      <c r="SN5" s="9"/>
      <c r="SO5" s="9"/>
      <c r="SP5" s="9"/>
      <c r="SQ5" s="9"/>
      <c r="SR5" s="9"/>
      <c r="SS5" s="9"/>
      <c r="ST5" s="9"/>
      <c r="SU5" s="9"/>
      <c r="SV5" s="9"/>
      <c r="SW5" s="9"/>
      <c r="SX5" s="9"/>
      <c r="SY5" s="9"/>
      <c r="SZ5" s="9"/>
      <c r="TA5" s="9"/>
      <c r="TB5" s="9"/>
      <c r="TC5" s="9"/>
      <c r="TD5" s="9"/>
      <c r="TE5" s="9"/>
      <c r="TF5" s="9"/>
      <c r="TG5" s="9"/>
      <c r="TH5" s="9"/>
      <c r="TI5" s="9"/>
      <c r="TJ5" s="9"/>
      <c r="TK5" s="9"/>
      <c r="TL5" s="9"/>
      <c r="TM5" s="9"/>
      <c r="TN5" s="9"/>
      <c r="TO5" s="9"/>
      <c r="TP5" s="9"/>
      <c r="TQ5" s="9"/>
      <c r="TR5" s="9"/>
      <c r="TS5" s="9"/>
      <c r="TT5" s="9"/>
      <c r="TU5" s="9"/>
      <c r="TV5" s="9"/>
      <c r="TW5" s="9"/>
      <c r="TX5" s="9"/>
      <c r="TY5" s="9"/>
      <c r="TZ5" s="9"/>
      <c r="UA5" s="9"/>
      <c r="UB5" s="9"/>
      <c r="UC5" s="9"/>
      <c r="UD5" s="9"/>
      <c r="UE5" s="9"/>
      <c r="UF5" s="9"/>
      <c r="UG5" s="9"/>
      <c r="UH5" s="9"/>
      <c r="UI5" s="9"/>
      <c r="UJ5" s="9"/>
      <c r="UK5" s="9"/>
      <c r="UL5" s="9"/>
      <c r="UM5" s="9"/>
      <c r="UN5" s="9"/>
      <c r="UO5" s="9"/>
      <c r="UP5" s="9"/>
      <c r="UQ5" s="9"/>
      <c r="UR5" s="9"/>
      <c r="US5" s="9"/>
      <c r="UT5" s="9"/>
      <c r="UU5" s="9"/>
      <c r="UV5" s="9"/>
      <c r="UW5" s="9"/>
      <c r="UX5" s="9"/>
      <c r="UY5" s="9"/>
      <c r="UZ5" s="9"/>
      <c r="VA5" s="9"/>
      <c r="VB5" s="9"/>
      <c r="VC5" s="9"/>
      <c r="VD5" s="9"/>
      <c r="VE5" s="9"/>
      <c r="VF5" s="9"/>
      <c r="VG5" s="9"/>
      <c r="VH5" s="9"/>
      <c r="VI5" s="9"/>
      <c r="VJ5" s="9"/>
      <c r="VK5" s="9"/>
      <c r="VL5" s="9"/>
      <c r="VM5" s="9"/>
      <c r="VN5" s="9"/>
      <c r="VO5" s="9"/>
      <c r="VP5" s="9"/>
      <c r="VQ5" s="9"/>
      <c r="VR5" s="9"/>
      <c r="VS5" s="9"/>
      <c r="VT5" s="9"/>
      <c r="VU5" s="9"/>
      <c r="VV5" s="9"/>
      <c r="VW5" s="9"/>
      <c r="VX5" s="9"/>
      <c r="VY5" s="9"/>
      <c r="VZ5" s="9"/>
      <c r="WA5" s="9"/>
      <c r="WB5" s="9"/>
      <c r="WC5" s="9"/>
      <c r="WD5" s="9"/>
      <c r="WE5" s="9"/>
      <c r="WF5" s="9"/>
      <c r="WG5" s="9"/>
      <c r="WH5" s="9"/>
      <c r="WI5" s="9"/>
      <c r="WJ5" s="9"/>
      <c r="WK5" s="9"/>
      <c r="WL5" s="9"/>
      <c r="WM5" s="9"/>
      <c r="WN5" s="9"/>
      <c r="WO5" s="9"/>
      <c r="WP5" s="9"/>
      <c r="WQ5" s="9"/>
      <c r="WR5" s="9"/>
      <c r="WS5" s="9"/>
      <c r="WT5" s="9"/>
      <c r="WU5" s="9"/>
      <c r="WV5" s="9"/>
      <c r="WW5" s="9"/>
      <c r="WX5" s="9"/>
      <c r="WY5" s="9"/>
      <c r="WZ5" s="9"/>
      <c r="XA5" s="9"/>
      <c r="XB5" s="9"/>
      <c r="XC5" s="9"/>
      <c r="XD5" s="9"/>
      <c r="XE5" s="9"/>
      <c r="XF5" s="9"/>
      <c r="XG5" s="9"/>
      <c r="XH5" s="9"/>
      <c r="XI5" s="9"/>
      <c r="XJ5" s="9"/>
      <c r="XK5" s="9"/>
      <c r="XL5" s="9"/>
      <c r="XM5" s="9"/>
      <c r="XN5" s="9"/>
      <c r="XO5" s="9"/>
      <c r="XP5" s="9"/>
      <c r="XQ5" s="9"/>
      <c r="XR5" s="9"/>
      <c r="XS5" s="9"/>
      <c r="XT5" s="9"/>
      <c r="XU5" s="9"/>
      <c r="XV5" s="9"/>
      <c r="XW5" s="9"/>
      <c r="XX5" s="9"/>
      <c r="XY5" s="9"/>
      <c r="XZ5" s="9"/>
      <c r="YA5" s="9"/>
      <c r="YB5" s="9"/>
      <c r="YC5" s="9"/>
      <c r="YD5" s="9"/>
      <c r="YE5" s="9"/>
      <c r="YF5" s="9"/>
      <c r="YG5" s="9"/>
      <c r="YH5" s="9"/>
      <c r="YI5" s="9"/>
      <c r="YJ5" s="9"/>
      <c r="YK5" s="9"/>
      <c r="YL5" s="9"/>
      <c r="YM5" s="9"/>
      <c r="YN5" s="9"/>
      <c r="YO5" s="9"/>
      <c r="YP5" s="9"/>
      <c r="YQ5" s="9"/>
      <c r="YR5" s="9"/>
      <c r="YS5" s="9"/>
      <c r="YT5" s="9"/>
      <c r="YU5" s="9"/>
      <c r="YV5" s="9"/>
      <c r="YW5" s="9"/>
      <c r="YX5" s="9"/>
      <c r="YY5" s="9"/>
      <c r="YZ5" s="9"/>
      <c r="ZA5" s="9"/>
      <c r="ZB5" s="9"/>
      <c r="ZC5" s="9"/>
      <c r="ZD5" s="9"/>
      <c r="ZE5" s="9"/>
      <c r="ZF5" s="9"/>
      <c r="ZG5" s="9"/>
      <c r="ZH5" s="9"/>
      <c r="ZI5" s="9"/>
      <c r="ZJ5" s="9"/>
      <c r="ZK5" s="9"/>
      <c r="ZL5" s="9"/>
      <c r="ZM5" s="9"/>
      <c r="ZN5" s="9"/>
      <c r="ZO5" s="9"/>
      <c r="ZP5" s="9"/>
      <c r="ZQ5" s="9"/>
      <c r="ZR5" s="9"/>
      <c r="ZS5" s="9"/>
      <c r="ZT5" s="9"/>
      <c r="ZU5" s="9"/>
      <c r="ZV5" s="9"/>
      <c r="ZW5" s="9"/>
      <c r="ZX5" s="9"/>
      <c r="ZY5" s="9"/>
      <c r="ZZ5" s="9"/>
      <c r="AAA5" s="9"/>
      <c r="AAB5" s="9"/>
      <c r="AAC5" s="9"/>
      <c r="AAD5" s="9"/>
      <c r="AAE5" s="9"/>
      <c r="AAF5" s="9"/>
      <c r="AAG5" s="9"/>
      <c r="AAH5" s="9"/>
      <c r="AAI5" s="9"/>
      <c r="AAJ5" s="9"/>
      <c r="AAK5" s="9"/>
      <c r="AAL5" s="9"/>
      <c r="AAM5" s="9"/>
      <c r="AAN5" s="9"/>
      <c r="AAO5" s="9"/>
      <c r="AAP5" s="9"/>
      <c r="AAQ5" s="9"/>
      <c r="AAR5" s="9"/>
      <c r="AAS5" s="9"/>
      <c r="AAT5" s="9"/>
      <c r="AAU5" s="9"/>
      <c r="AAV5" s="9"/>
      <c r="AAW5" s="9"/>
      <c r="AAX5" s="9"/>
      <c r="AAY5" s="9"/>
      <c r="AAZ5" s="9"/>
      <c r="ABA5" s="9"/>
      <c r="ABB5" s="9"/>
      <c r="ABC5" s="9"/>
      <c r="ABD5" s="9"/>
      <c r="ABE5" s="9"/>
      <c r="ABF5" s="9"/>
      <c r="ABG5" s="9"/>
      <c r="ABH5" s="9"/>
      <c r="ABI5" s="9"/>
      <c r="ABJ5" s="9"/>
      <c r="ABK5" s="9"/>
      <c r="ABL5" s="9"/>
      <c r="ABM5" s="9"/>
      <c r="ABN5" s="9"/>
      <c r="ABO5" s="9"/>
      <c r="ABP5" s="9"/>
      <c r="ABQ5" s="9"/>
      <c r="ABR5" s="9"/>
      <c r="ABS5" s="9"/>
      <c r="ABT5" s="9"/>
      <c r="ABU5" s="9"/>
      <c r="ABV5" s="9"/>
      <c r="ABW5" s="9"/>
      <c r="ABX5" s="9"/>
      <c r="ABY5" s="9"/>
      <c r="ABZ5" s="9"/>
      <c r="ACA5" s="9"/>
      <c r="ACB5" s="9"/>
      <c r="ACC5" s="9"/>
      <c r="ACD5" s="9"/>
      <c r="ACE5" s="9"/>
      <c r="ACF5" s="9"/>
      <c r="ACG5" s="9"/>
      <c r="ACH5" s="9"/>
      <c r="ACI5" s="9"/>
      <c r="ACJ5" s="9"/>
      <c r="ACK5" s="9"/>
      <c r="ACL5" s="9"/>
      <c r="ACM5" s="9"/>
      <c r="ACN5" s="9"/>
      <c r="ACO5" s="9"/>
      <c r="ACP5" s="9"/>
      <c r="ACQ5" s="9"/>
      <c r="ACR5" s="9"/>
      <c r="ACS5" s="9"/>
      <c r="ACT5" s="9"/>
      <c r="ACU5" s="9"/>
      <c r="ACV5" s="9"/>
      <c r="ACW5" s="9"/>
      <c r="ACX5" s="9"/>
      <c r="ACY5" s="9"/>
      <c r="ACZ5" s="9"/>
      <c r="ADA5" s="9"/>
      <c r="ADB5" s="9"/>
      <c r="ADC5" s="9"/>
      <c r="ADD5" s="9"/>
      <c r="ADE5" s="9"/>
      <c r="ADF5" s="9"/>
      <c r="ADG5" s="9"/>
      <c r="ADH5" s="9"/>
      <c r="ADI5" s="9"/>
      <c r="ADJ5" s="9"/>
      <c r="ADK5" s="9"/>
      <c r="ADL5" s="9"/>
      <c r="ADM5" s="9"/>
      <c r="ADN5" s="9"/>
      <c r="ADO5" s="9"/>
      <c r="ADP5" s="9"/>
      <c r="ADQ5" s="9"/>
      <c r="ADR5" s="9"/>
      <c r="ADS5" s="9"/>
      <c r="ADT5" s="9"/>
      <c r="ADU5" s="9"/>
      <c r="ADV5" s="9"/>
      <c r="ADW5" s="9"/>
      <c r="ADX5" s="9"/>
      <c r="ADY5" s="9"/>
      <c r="ADZ5" s="9"/>
      <c r="AEA5" s="9"/>
      <c r="AEB5" s="9"/>
      <c r="AEC5" s="9"/>
      <c r="AED5" s="9"/>
      <c r="AEE5" s="9"/>
      <c r="AEF5" s="9"/>
      <c r="AEG5" s="9"/>
      <c r="AEH5" s="9"/>
      <c r="AEI5" s="9"/>
      <c r="AEJ5" s="9"/>
      <c r="AEK5" s="9"/>
      <c r="AEL5" s="9"/>
      <c r="AEM5" s="9"/>
      <c r="AEN5" s="9"/>
      <c r="AEO5" s="9"/>
      <c r="AEP5" s="9"/>
      <c r="AEQ5" s="9"/>
      <c r="AER5" s="9"/>
      <c r="AES5" s="9"/>
      <c r="AET5" s="9"/>
      <c r="AEU5" s="9"/>
      <c r="AEV5" s="9"/>
      <c r="AEW5" s="9"/>
      <c r="AEX5" s="9"/>
      <c r="AEY5" s="9"/>
      <c r="AEZ5" s="9"/>
      <c r="AFA5" s="9"/>
      <c r="AFB5" s="9"/>
      <c r="AFC5" s="9"/>
      <c r="AFD5" s="9"/>
      <c r="AFE5" s="9"/>
      <c r="AFF5" s="9"/>
      <c r="AFG5" s="9"/>
      <c r="AFH5" s="9"/>
      <c r="AFI5" s="9"/>
      <c r="AFJ5" s="9"/>
      <c r="AFK5" s="9"/>
      <c r="AFL5" s="9"/>
      <c r="AFM5" s="9"/>
      <c r="AFN5" s="9"/>
      <c r="AFO5" s="9"/>
      <c r="AFP5" s="9"/>
      <c r="AFQ5" s="9"/>
      <c r="AFR5" s="9"/>
      <c r="AFS5" s="9"/>
      <c r="AFT5" s="9"/>
      <c r="AFU5" s="9"/>
      <c r="AFV5" s="9"/>
      <c r="AFW5" s="9"/>
      <c r="AFX5" s="9"/>
      <c r="AFY5" s="9"/>
      <c r="AFZ5" s="9"/>
      <c r="AGA5" s="9"/>
      <c r="AGB5" s="9"/>
      <c r="AGC5" s="9"/>
      <c r="AGD5" s="9"/>
      <c r="AGE5" s="9"/>
      <c r="AGF5" s="9"/>
      <c r="AGG5" s="9"/>
      <c r="AGH5" s="9"/>
      <c r="AGI5" s="9"/>
      <c r="AGJ5" s="9"/>
      <c r="AGK5" s="9"/>
      <c r="AGL5" s="9"/>
      <c r="AGM5" s="9"/>
      <c r="AGN5" s="9"/>
      <c r="AGO5" s="9"/>
      <c r="AGP5" s="9"/>
      <c r="AGQ5" s="9"/>
      <c r="AGR5" s="9"/>
      <c r="AGS5" s="9"/>
      <c r="AGT5" s="9"/>
      <c r="AGU5" s="9"/>
      <c r="AGV5" s="9"/>
      <c r="AGW5" s="9"/>
      <c r="AGX5" s="9"/>
      <c r="AGY5" s="9"/>
      <c r="AGZ5" s="9"/>
      <c r="AHA5" s="9"/>
      <c r="AHB5" s="9"/>
      <c r="AHC5" s="9"/>
      <c r="AHD5" s="9"/>
      <c r="AHE5" s="9"/>
      <c r="AHF5" s="9"/>
      <c r="AHG5" s="9"/>
      <c r="AHH5" s="9"/>
      <c r="AHI5" s="9"/>
      <c r="AHJ5" s="9"/>
      <c r="AHK5" s="9"/>
      <c r="AHL5" s="9"/>
      <c r="AHM5" s="9"/>
      <c r="AHN5" s="9"/>
      <c r="AHO5" s="9"/>
      <c r="AHP5" s="9"/>
      <c r="AHQ5" s="9"/>
      <c r="AHR5" s="9"/>
      <c r="AHS5" s="9"/>
      <c r="AHT5" s="9"/>
      <c r="AHU5" s="9"/>
      <c r="AHV5" s="9"/>
      <c r="AHW5" s="9"/>
      <c r="AHX5" s="9"/>
      <c r="AHY5" s="9"/>
      <c r="AHZ5" s="9"/>
      <c r="AIA5" s="9"/>
      <c r="AIB5" s="9"/>
      <c r="AIC5" s="9"/>
      <c r="AID5" s="9"/>
      <c r="AIE5" s="9"/>
      <c r="AIF5" s="9"/>
      <c r="AIG5" s="9"/>
      <c r="AIH5" s="9"/>
      <c r="AII5" s="9"/>
      <c r="AIJ5" s="9"/>
      <c r="AIK5" s="9"/>
      <c r="AIL5" s="9"/>
      <c r="AIM5" s="9"/>
      <c r="AIN5" s="9"/>
      <c r="AIO5" s="9"/>
      <c r="AIP5" s="9"/>
      <c r="AIQ5" s="9"/>
      <c r="AIR5" s="9"/>
      <c r="AIS5" s="9"/>
      <c r="AIT5" s="9"/>
      <c r="AIU5" s="9"/>
      <c r="AIV5" s="9"/>
      <c r="AIW5" s="9"/>
      <c r="AIX5" s="9"/>
      <c r="AIY5" s="9"/>
      <c r="AIZ5" s="9"/>
      <c r="AJA5" s="9"/>
      <c r="AJB5" s="9"/>
      <c r="AJC5" s="9"/>
      <c r="AJD5" s="9"/>
      <c r="AJE5" s="9"/>
      <c r="AJF5" s="9"/>
      <c r="AJG5" s="9"/>
      <c r="AJH5" s="9"/>
      <c r="AJI5" s="9"/>
      <c r="AJJ5" s="9"/>
      <c r="AJK5" s="9"/>
      <c r="AJL5" s="9"/>
      <c r="AJM5" s="9"/>
      <c r="AJN5" s="9"/>
      <c r="AJO5" s="9"/>
      <c r="AJP5" s="9"/>
      <c r="AJQ5" s="9"/>
      <c r="AJR5" s="9"/>
      <c r="AJS5" s="9"/>
      <c r="AJT5" s="9"/>
      <c r="AJU5" s="9"/>
      <c r="AJV5" s="9"/>
      <c r="AJW5" s="9"/>
      <c r="AJX5" s="9"/>
      <c r="AJY5" s="9"/>
      <c r="AJZ5" s="9"/>
      <c r="AKA5" s="9"/>
      <c r="AKB5" s="9"/>
      <c r="AKC5" s="9"/>
      <c r="AKD5" s="9"/>
      <c r="AKE5" s="9"/>
      <c r="AKF5" s="9"/>
      <c r="AKG5" s="9"/>
      <c r="AKH5" s="9"/>
      <c r="AKI5" s="9"/>
      <c r="AKJ5" s="9"/>
      <c r="AKK5" s="9"/>
      <c r="AKL5" s="9"/>
      <c r="AKM5" s="9"/>
      <c r="AKN5" s="9"/>
      <c r="AKO5" s="9"/>
      <c r="AKP5" s="9"/>
      <c r="AKQ5" s="9"/>
      <c r="AKR5" s="9"/>
      <c r="AKS5" s="9"/>
      <c r="AKT5" s="9"/>
      <c r="AKU5" s="9"/>
      <c r="AKV5" s="9"/>
      <c r="AKW5" s="9"/>
      <c r="AKX5" s="9"/>
      <c r="AKY5" s="9"/>
      <c r="AKZ5" s="9"/>
      <c r="ALA5" s="9"/>
      <c r="ALB5" s="9"/>
      <c r="ALC5" s="9"/>
      <c r="ALD5" s="9"/>
      <c r="ALE5" s="9"/>
      <c r="ALF5" s="9"/>
      <c r="ALG5" s="9"/>
      <c r="ALH5" s="9"/>
      <c r="ALI5" s="9"/>
      <c r="ALJ5" s="9"/>
      <c r="ALK5" s="9"/>
      <c r="ALL5" s="9"/>
      <c r="ALM5" s="9"/>
      <c r="ALN5" s="9"/>
      <c r="ALO5" s="9"/>
      <c r="ALP5" s="9"/>
      <c r="ALQ5" s="9"/>
      <c r="ALR5" s="9"/>
      <c r="ALS5" s="9"/>
      <c r="ALT5" s="9"/>
      <c r="ALU5" s="9"/>
      <c r="ALV5" s="9"/>
      <c r="ALW5" s="9"/>
      <c r="ALX5" s="9"/>
      <c r="ALY5" s="9"/>
      <c r="ALZ5" s="9"/>
      <c r="AMA5" s="9"/>
      <c r="AMB5" s="9"/>
      <c r="AMC5" s="9"/>
      <c r="AMD5" s="9"/>
      <c r="AME5" s="9"/>
      <c r="AMF5" s="9"/>
      <c r="AMG5" s="9"/>
      <c r="AMH5" s="9"/>
      <c r="AMI5" s="9"/>
      <c r="AMJ5" s="9"/>
      <c r="AMK5" s="9"/>
      <c r="AML5" s="9"/>
      <c r="AMM5" s="9"/>
      <c r="AMN5" s="9"/>
      <c r="AMO5" s="9"/>
      <c r="AMP5" s="9"/>
      <c r="AMQ5" s="9"/>
      <c r="AMR5" s="9"/>
      <c r="AMS5" s="9"/>
      <c r="AMT5" s="9"/>
      <c r="AMU5" s="9"/>
      <c r="AMV5" s="9"/>
      <c r="AMW5" s="9"/>
      <c r="AMX5" s="9"/>
      <c r="AMY5" s="9"/>
      <c r="AMZ5" s="9"/>
      <c r="ANA5" s="9"/>
      <c r="ANB5" s="9"/>
      <c r="ANC5" s="9"/>
      <c r="AND5" s="9"/>
      <c r="ANE5" s="9"/>
      <c r="ANF5" s="9"/>
      <c r="ANG5" s="9"/>
      <c r="ANH5" s="9"/>
      <c r="ANI5" s="9"/>
      <c r="ANJ5" s="9"/>
      <c r="ANK5" s="9"/>
      <c r="ANL5" s="9"/>
      <c r="ANM5" s="9"/>
      <c r="ANN5" s="9"/>
      <c r="ANO5" s="9"/>
      <c r="ANP5" s="9"/>
      <c r="ANQ5" s="9"/>
      <c r="ANR5" s="9"/>
      <c r="ANS5" s="9"/>
      <c r="ANT5" s="9"/>
      <c r="ANU5" s="9"/>
      <c r="ANV5" s="9"/>
      <c r="ANW5" s="9"/>
      <c r="ANX5" s="9"/>
      <c r="ANY5" s="9"/>
      <c r="ANZ5" s="9"/>
      <c r="AOA5" s="9"/>
      <c r="AOB5" s="9"/>
      <c r="AOC5" s="9"/>
      <c r="AOD5" s="9"/>
      <c r="AOE5" s="9"/>
      <c r="AOF5" s="9"/>
      <c r="AOG5" s="9"/>
      <c r="AOH5" s="9"/>
      <c r="AOI5" s="9"/>
      <c r="AOJ5" s="9"/>
      <c r="AOK5" s="9"/>
      <c r="AOL5" s="9"/>
      <c r="AOM5" s="9"/>
      <c r="AON5" s="9"/>
      <c r="AOO5" s="9"/>
      <c r="AOP5" s="9"/>
      <c r="AOQ5" s="9"/>
      <c r="AOR5" s="9"/>
      <c r="AOS5" s="9"/>
      <c r="AOT5" s="9"/>
      <c r="AOU5" s="9"/>
      <c r="AOV5" s="9"/>
      <c r="AOW5" s="9"/>
      <c r="AOX5" s="9"/>
      <c r="AOY5" s="9"/>
      <c r="AOZ5" s="9"/>
      <c r="APA5" s="9"/>
      <c r="APB5" s="9"/>
      <c r="APC5" s="9"/>
      <c r="APD5" s="9"/>
      <c r="APE5" s="9"/>
      <c r="APF5" s="9"/>
      <c r="APG5" s="9"/>
      <c r="APH5" s="9"/>
      <c r="API5" s="9"/>
      <c r="APJ5" s="9"/>
      <c r="APK5" s="9"/>
      <c r="APL5" s="9"/>
      <c r="APM5" s="9"/>
      <c r="APN5" s="9"/>
      <c r="APO5" s="9"/>
      <c r="APP5" s="9"/>
      <c r="APQ5" s="9"/>
      <c r="APR5" s="9"/>
      <c r="APS5" s="9"/>
      <c r="APT5" s="9"/>
      <c r="APU5" s="9"/>
      <c r="APV5" s="9"/>
      <c r="APW5" s="9"/>
      <c r="APX5" s="9"/>
      <c r="APY5" s="9"/>
      <c r="APZ5" s="9"/>
      <c r="AQA5" s="9"/>
      <c r="AQB5" s="9"/>
      <c r="AQC5" s="9"/>
      <c r="AQD5" s="9"/>
      <c r="AQE5" s="9"/>
      <c r="AQF5" s="9"/>
      <c r="AQG5" s="9"/>
      <c r="AQH5" s="9"/>
      <c r="AQI5" s="9"/>
      <c r="AQJ5" s="9"/>
      <c r="AQK5" s="9"/>
      <c r="AQL5" s="9"/>
      <c r="AQM5" s="9"/>
      <c r="AQN5" s="9"/>
      <c r="AQO5" s="9"/>
      <c r="AQP5" s="9"/>
      <c r="AQQ5" s="9"/>
      <c r="AQR5" s="9"/>
      <c r="AQS5" s="9"/>
      <c r="AQT5" s="9"/>
      <c r="AQU5" s="9"/>
      <c r="AQV5" s="9"/>
      <c r="AQW5" s="9"/>
      <c r="AQX5" s="9"/>
      <c r="AQY5" s="9"/>
      <c r="AQZ5" s="9"/>
      <c r="ARA5" s="9"/>
      <c r="ARB5" s="9"/>
      <c r="ARC5" s="9"/>
      <c r="ARD5" s="9"/>
      <c r="ARE5" s="9"/>
      <c r="ARF5" s="9"/>
      <c r="ARG5" s="9"/>
      <c r="ARH5" s="9"/>
      <c r="ARI5" s="9"/>
      <c r="ARJ5" s="9"/>
      <c r="ARK5" s="9"/>
      <c r="ARL5" s="9"/>
      <c r="ARM5" s="9"/>
      <c r="ARN5" s="9"/>
      <c r="ARO5" s="9"/>
      <c r="ARP5" s="9"/>
      <c r="ARQ5" s="9"/>
      <c r="ARR5" s="9"/>
      <c r="ARS5" s="9"/>
      <c r="ART5" s="9"/>
      <c r="ARU5" s="9"/>
      <c r="ARV5" s="9"/>
      <c r="ARW5" s="9"/>
      <c r="ARX5" s="9"/>
      <c r="ARY5" s="9"/>
      <c r="ARZ5" s="9"/>
      <c r="ASA5" s="9"/>
      <c r="ASB5" s="9"/>
      <c r="ASC5" s="9"/>
      <c r="ASD5" s="9"/>
      <c r="ASE5" s="9"/>
      <c r="ASF5" s="9"/>
      <c r="ASG5" s="9"/>
      <c r="ASH5" s="9"/>
      <c r="ASI5" s="9"/>
      <c r="ASJ5" s="9"/>
      <c r="ASK5" s="9"/>
      <c r="ASL5" s="9"/>
      <c r="ASM5" s="9"/>
      <c r="ASN5" s="9"/>
      <c r="ASO5" s="9"/>
      <c r="ASP5" s="9"/>
      <c r="ASQ5" s="9"/>
      <c r="ASR5" s="9"/>
      <c r="ASS5" s="9"/>
      <c r="AST5" s="9"/>
      <c r="ASU5" s="9"/>
      <c r="ASV5" s="9"/>
      <c r="ASW5" s="9"/>
      <c r="ASX5" s="9"/>
      <c r="ASY5" s="9"/>
      <c r="ASZ5" s="9"/>
      <c r="ATA5" s="9"/>
      <c r="ATB5" s="9"/>
      <c r="ATC5" s="9"/>
      <c r="ATD5" s="9"/>
      <c r="ATE5" s="9"/>
      <c r="ATF5" s="9"/>
      <c r="ATG5" s="9"/>
      <c r="ATH5" s="9"/>
      <c r="ATI5" s="9"/>
      <c r="ATJ5" s="9"/>
      <c r="ATK5" s="9"/>
      <c r="ATL5" s="9"/>
      <c r="ATM5" s="9"/>
      <c r="ATN5" s="9"/>
      <c r="ATO5" s="9"/>
      <c r="ATP5" s="9"/>
      <c r="ATQ5" s="9"/>
      <c r="ATR5" s="9"/>
      <c r="ATS5" s="9"/>
      <c r="ATT5" s="9"/>
      <c r="ATU5" s="9"/>
      <c r="ATV5" s="9"/>
      <c r="ATW5" s="9"/>
      <c r="ATX5" s="9"/>
      <c r="ATY5" s="9"/>
      <c r="ATZ5" s="9"/>
      <c r="AUA5" s="9"/>
      <c r="AUB5" s="9"/>
      <c r="AUC5" s="9"/>
      <c r="AUD5" s="9"/>
      <c r="AUE5" s="9"/>
      <c r="AUF5" s="9"/>
      <c r="AUG5" s="9"/>
      <c r="AUH5" s="9"/>
      <c r="AUI5" s="9"/>
      <c r="AUJ5" s="9"/>
      <c r="AUK5" s="9"/>
      <c r="AUL5" s="9"/>
      <c r="AUM5" s="9"/>
      <c r="AUN5" s="9"/>
      <c r="AUO5" s="9"/>
      <c r="AUP5" s="9"/>
      <c r="AUQ5" s="9"/>
      <c r="AUR5" s="9"/>
      <c r="AUS5" s="9"/>
      <c r="AUT5" s="9"/>
      <c r="AUU5" s="9"/>
      <c r="AUV5" s="9"/>
      <c r="AUW5" s="9"/>
      <c r="AUX5" s="9"/>
      <c r="AUY5" s="9"/>
      <c r="AUZ5" s="9"/>
      <c r="AVA5" s="9"/>
      <c r="AVB5" s="9"/>
      <c r="AVC5" s="9"/>
      <c r="AVD5" s="9"/>
      <c r="AVE5" s="9"/>
      <c r="AVF5" s="9"/>
      <c r="AVG5" s="9"/>
      <c r="AVH5" s="9"/>
      <c r="AVI5" s="9"/>
      <c r="AVJ5" s="9"/>
      <c r="AVK5" s="9"/>
      <c r="AVL5" s="9"/>
      <c r="AVM5" s="9"/>
      <c r="AVN5" s="9"/>
      <c r="AVO5" s="9"/>
      <c r="AVP5" s="9"/>
      <c r="AVQ5" s="9"/>
      <c r="AVR5" s="9"/>
      <c r="AVS5" s="9"/>
      <c r="AVT5" s="9"/>
      <c r="AVU5" s="9"/>
      <c r="AVV5" s="9"/>
      <c r="AVW5" s="9"/>
      <c r="AVX5" s="9"/>
      <c r="AVY5" s="9"/>
      <c r="AVZ5" s="9"/>
      <c r="AWA5" s="9"/>
      <c r="AWB5" s="9"/>
      <c r="AWC5" s="9"/>
      <c r="AWD5" s="9"/>
      <c r="AWE5" s="9"/>
      <c r="AWF5" s="9"/>
      <c r="AWG5" s="9"/>
      <c r="AWH5" s="9"/>
      <c r="AWI5" s="9"/>
      <c r="AWJ5" s="9"/>
      <c r="AWK5" s="9"/>
      <c r="AWL5" s="9"/>
      <c r="AWM5" s="9"/>
      <c r="AWN5" s="9"/>
      <c r="AWO5" s="9"/>
      <c r="AWP5" s="9"/>
      <c r="AWQ5" s="9"/>
      <c r="AWR5" s="9"/>
      <c r="AWS5" s="9"/>
      <c r="AWT5" s="9"/>
      <c r="AWU5" s="9"/>
      <c r="AWV5" s="9"/>
      <c r="AWW5" s="9"/>
      <c r="AWX5" s="9"/>
      <c r="AWY5" s="9"/>
      <c r="AWZ5" s="9"/>
      <c r="AXA5" s="9"/>
      <c r="AXB5" s="9"/>
      <c r="AXC5" s="9"/>
      <c r="AXD5" s="9"/>
      <c r="AXE5" s="9"/>
      <c r="AXF5" s="9"/>
      <c r="AXG5" s="9"/>
      <c r="AXH5" s="9"/>
      <c r="AXI5" s="9"/>
      <c r="AXJ5" s="9"/>
      <c r="AXK5" s="9"/>
      <c r="AXL5" s="9"/>
      <c r="AXM5" s="9"/>
      <c r="AXN5" s="9"/>
      <c r="AXO5" s="9"/>
      <c r="AXP5" s="9"/>
      <c r="AXQ5" s="9"/>
      <c r="AXR5" s="9"/>
      <c r="AXS5" s="9"/>
      <c r="AXT5" s="9"/>
      <c r="AXU5" s="9"/>
      <c r="AXV5" s="9"/>
      <c r="AXW5" s="9"/>
      <c r="AXX5" s="9"/>
      <c r="AXY5" s="9"/>
      <c r="AXZ5" s="9"/>
      <c r="AYA5" s="9"/>
      <c r="AYB5" s="9"/>
      <c r="AYC5" s="9"/>
      <c r="AYD5" s="9"/>
      <c r="AYE5" s="9"/>
      <c r="AYF5" s="9"/>
      <c r="AYG5" s="9"/>
      <c r="AYH5" s="9"/>
      <c r="AYI5" s="9"/>
      <c r="AYJ5" s="9"/>
      <c r="AYK5" s="9"/>
      <c r="AYL5" s="9"/>
      <c r="AYM5" s="9"/>
      <c r="AYN5" s="9"/>
      <c r="AYO5" s="9"/>
      <c r="AYP5" s="9"/>
      <c r="AYQ5" s="9"/>
      <c r="AYR5" s="9"/>
      <c r="AYS5" s="9"/>
      <c r="AYT5" s="9"/>
      <c r="AYU5" s="9"/>
      <c r="AYV5" s="9"/>
      <c r="AYW5" s="9"/>
      <c r="AYX5" s="9"/>
      <c r="AYY5" s="9"/>
      <c r="AYZ5" s="9"/>
      <c r="AZA5" s="9"/>
      <c r="AZB5" s="9"/>
      <c r="AZC5" s="9"/>
      <c r="AZD5" s="9"/>
      <c r="AZE5" s="9"/>
      <c r="AZF5" s="9"/>
      <c r="AZG5" s="9"/>
      <c r="AZH5" s="9"/>
      <c r="AZI5" s="9"/>
      <c r="AZJ5" s="9"/>
      <c r="AZK5" s="9"/>
      <c r="AZL5" s="9"/>
      <c r="AZM5" s="9"/>
      <c r="AZN5" s="9"/>
      <c r="AZO5" s="9"/>
      <c r="AZP5" s="9"/>
      <c r="AZQ5" s="9"/>
      <c r="AZR5" s="9"/>
      <c r="AZS5" s="9"/>
      <c r="AZT5" s="9"/>
      <c r="AZU5" s="9"/>
      <c r="AZV5" s="9"/>
      <c r="AZW5" s="9"/>
      <c r="AZX5" s="9"/>
      <c r="AZY5" s="9"/>
      <c r="AZZ5" s="9"/>
      <c r="BAA5" s="9"/>
      <c r="BAB5" s="9"/>
      <c r="BAC5" s="9"/>
      <c r="BAD5" s="9"/>
      <c r="BAE5" s="9"/>
      <c r="BAF5" s="9"/>
      <c r="BAG5" s="9"/>
      <c r="BAH5" s="9"/>
      <c r="BAI5" s="9"/>
      <c r="BAJ5" s="9"/>
      <c r="BAK5" s="9"/>
      <c r="BAL5" s="9"/>
      <c r="BAM5" s="9"/>
      <c r="BAN5" s="9"/>
      <c r="BAO5" s="9"/>
      <c r="BAP5" s="9"/>
      <c r="BAQ5" s="9"/>
      <c r="BAR5" s="9"/>
      <c r="BAS5" s="9"/>
      <c r="BAT5" s="9"/>
      <c r="BAU5" s="9"/>
      <c r="BAV5" s="9"/>
      <c r="BAW5" s="9"/>
      <c r="BAX5" s="9"/>
      <c r="BAY5" s="9"/>
      <c r="BAZ5" s="9"/>
      <c r="BBA5" s="9"/>
      <c r="BBB5" s="9"/>
      <c r="BBC5" s="9"/>
      <c r="BBD5" s="9"/>
      <c r="BBE5" s="9"/>
      <c r="BBF5" s="9"/>
      <c r="BBG5" s="9"/>
      <c r="BBH5" s="9"/>
      <c r="BBI5" s="9"/>
      <c r="BBJ5" s="9"/>
      <c r="BBK5" s="9"/>
      <c r="BBL5" s="9"/>
      <c r="BBM5" s="9"/>
      <c r="BBN5" s="9"/>
      <c r="BBO5" s="9"/>
      <c r="BBP5" s="9"/>
      <c r="BBQ5" s="9"/>
      <c r="BBR5" s="9"/>
      <c r="BBS5" s="9"/>
      <c r="BBT5" s="9"/>
      <c r="BBU5" s="9"/>
      <c r="BBV5" s="9"/>
      <c r="BBW5" s="9"/>
      <c r="BBX5" s="9"/>
      <c r="BBY5" s="9"/>
      <c r="BBZ5" s="9"/>
      <c r="BCA5" s="9"/>
      <c r="BCB5" s="9"/>
      <c r="BCC5" s="9"/>
      <c r="BCD5" s="9"/>
      <c r="BCE5" s="9"/>
      <c r="BCF5" s="9"/>
      <c r="BCG5" s="9"/>
      <c r="BCH5" s="9"/>
      <c r="BCI5" s="9"/>
      <c r="BCJ5" s="9"/>
      <c r="BCK5" s="9"/>
      <c r="BCL5" s="9"/>
      <c r="BCM5" s="9"/>
      <c r="BCN5" s="9"/>
      <c r="BCO5" s="9"/>
      <c r="BCP5" s="9"/>
      <c r="BCQ5" s="9"/>
      <c r="BCR5" s="9"/>
      <c r="BCS5" s="9"/>
      <c r="BCT5" s="9"/>
      <c r="BCU5" s="9"/>
      <c r="BCV5" s="9"/>
      <c r="BCW5" s="9"/>
      <c r="BCX5" s="9"/>
      <c r="BCY5" s="9"/>
      <c r="BCZ5" s="9"/>
      <c r="BDA5" s="9"/>
      <c r="BDB5" s="9"/>
      <c r="BDC5" s="9"/>
      <c r="BDD5" s="9"/>
      <c r="BDE5" s="9"/>
      <c r="BDF5" s="9"/>
      <c r="BDG5" s="9"/>
      <c r="BDH5" s="9"/>
      <c r="BDI5" s="9"/>
      <c r="BDJ5" s="9"/>
      <c r="BDK5" s="9"/>
      <c r="BDL5" s="9"/>
      <c r="BDM5" s="9"/>
      <c r="BDN5" s="9"/>
      <c r="BDO5" s="9"/>
      <c r="BDP5" s="9"/>
      <c r="BDQ5" s="9"/>
      <c r="BDR5" s="9"/>
      <c r="BDS5" s="9"/>
      <c r="BDT5" s="9"/>
      <c r="BDU5" s="9"/>
      <c r="BDV5" s="9"/>
      <c r="BDW5" s="9"/>
      <c r="BDX5" s="9"/>
      <c r="BDY5" s="9"/>
      <c r="BDZ5" s="9"/>
      <c r="BEA5" s="9"/>
      <c r="BEB5" s="9"/>
      <c r="BEC5" s="9"/>
      <c r="BED5" s="9"/>
      <c r="BEE5" s="9"/>
      <c r="BEF5" s="9"/>
      <c r="BEG5" s="9"/>
      <c r="BEH5" s="9"/>
      <c r="BEI5" s="9"/>
      <c r="BEJ5" s="9"/>
      <c r="BEK5" s="9"/>
      <c r="BEL5" s="9"/>
      <c r="BEM5" s="9"/>
      <c r="BEN5" s="9"/>
      <c r="BEO5" s="9"/>
      <c r="BEP5" s="9"/>
      <c r="BEQ5" s="9"/>
      <c r="BER5" s="9"/>
      <c r="BES5" s="9"/>
      <c r="BET5" s="9"/>
      <c r="BEU5" s="9"/>
      <c r="BEV5" s="9"/>
      <c r="BEW5" s="9"/>
      <c r="BEX5" s="9"/>
      <c r="BEY5" s="9"/>
      <c r="BEZ5" s="9"/>
      <c r="BFA5" s="9"/>
      <c r="BFB5" s="9"/>
      <c r="BFC5" s="9"/>
      <c r="BFD5" s="9"/>
      <c r="BFE5" s="9"/>
      <c r="BFF5" s="9"/>
      <c r="BFG5" s="9"/>
      <c r="BFH5" s="9"/>
      <c r="BFI5" s="9"/>
      <c r="BFJ5" s="9"/>
      <c r="BFK5" s="9"/>
      <c r="BFL5" s="9"/>
      <c r="BFM5" s="9"/>
      <c r="BFN5" s="9"/>
      <c r="BFO5" s="9"/>
      <c r="BFP5" s="9"/>
      <c r="BFQ5" s="9"/>
      <c r="BFR5" s="9"/>
      <c r="BFS5" s="9"/>
      <c r="BFT5" s="9"/>
      <c r="BFU5" s="9"/>
      <c r="BFV5" s="9"/>
      <c r="BFW5" s="9"/>
      <c r="BFX5" s="9"/>
      <c r="BFY5" s="9"/>
      <c r="BFZ5" s="9"/>
      <c r="BGA5" s="9"/>
      <c r="BGB5" s="9"/>
      <c r="BGC5" s="9"/>
      <c r="BGD5" s="9"/>
      <c r="BGE5" s="9"/>
      <c r="BGF5" s="9"/>
      <c r="BGG5" s="9"/>
      <c r="BGH5" s="9"/>
      <c r="BGI5" s="9"/>
      <c r="BGJ5" s="9"/>
      <c r="BGK5" s="9"/>
      <c r="BGL5" s="9"/>
      <c r="BGM5" s="9"/>
      <c r="BGN5" s="9"/>
      <c r="BGO5" s="9"/>
      <c r="BGP5" s="9"/>
      <c r="BGQ5" s="9"/>
      <c r="BGR5" s="9"/>
      <c r="BGS5" s="9"/>
      <c r="BGT5" s="9"/>
      <c r="BGU5" s="9"/>
      <c r="BGV5" s="9"/>
      <c r="BGW5" s="9"/>
      <c r="BGX5" s="9"/>
      <c r="BGY5" s="9"/>
      <c r="BGZ5" s="9"/>
      <c r="BHA5" s="9"/>
      <c r="BHB5" s="9"/>
      <c r="BHC5" s="9"/>
      <c r="BHD5" s="9"/>
      <c r="BHE5" s="9"/>
      <c r="BHF5" s="9"/>
      <c r="BHG5" s="9"/>
      <c r="BHH5" s="9"/>
      <c r="BHI5" s="9"/>
      <c r="BHJ5" s="9"/>
      <c r="BHK5" s="9"/>
      <c r="BHL5" s="9"/>
      <c r="BHM5" s="9"/>
      <c r="BHN5" s="9"/>
      <c r="BHO5" s="9"/>
      <c r="BHP5" s="9"/>
      <c r="BHQ5" s="9"/>
      <c r="BHR5" s="9"/>
      <c r="BHS5" s="9"/>
      <c r="BHT5" s="9"/>
      <c r="BHU5" s="9"/>
      <c r="BHV5" s="9"/>
      <c r="BHW5" s="9"/>
      <c r="BHX5" s="9"/>
      <c r="BHY5" s="9"/>
      <c r="BHZ5" s="9"/>
      <c r="BIA5" s="9"/>
      <c r="BIB5" s="9"/>
      <c r="BIC5" s="9"/>
      <c r="BID5" s="9"/>
      <c r="BIE5" s="9"/>
      <c r="BIF5" s="9"/>
      <c r="BIG5" s="9"/>
      <c r="BIH5" s="9"/>
      <c r="BII5" s="9"/>
      <c r="BIJ5" s="9"/>
      <c r="BIK5" s="9"/>
      <c r="BIL5" s="9"/>
      <c r="BIM5" s="9"/>
      <c r="BIN5" s="9"/>
      <c r="BIO5" s="9"/>
      <c r="BIP5" s="9"/>
      <c r="BIQ5" s="9"/>
      <c r="BIR5" s="9"/>
      <c r="BIS5" s="9"/>
      <c r="BIT5" s="9"/>
      <c r="BIU5" s="9"/>
      <c r="BIV5" s="9"/>
      <c r="BIW5" s="9"/>
      <c r="BIX5" s="9"/>
      <c r="BIY5" s="9"/>
      <c r="BIZ5" s="9"/>
      <c r="BJA5" s="9"/>
      <c r="BJB5" s="9"/>
      <c r="BJC5" s="9"/>
      <c r="BJD5" s="9"/>
      <c r="BJE5" s="9"/>
      <c r="BJF5" s="9"/>
      <c r="BJG5" s="9"/>
      <c r="BJH5" s="9"/>
      <c r="BJI5" s="9"/>
      <c r="BJJ5" s="9"/>
      <c r="BJK5" s="9"/>
      <c r="BJL5" s="9"/>
      <c r="BJM5" s="9"/>
      <c r="BJN5" s="9"/>
      <c r="BJO5" s="9"/>
      <c r="BJP5" s="9"/>
      <c r="BJQ5" s="9"/>
      <c r="BJR5" s="9"/>
      <c r="BJS5" s="9"/>
      <c r="BJT5" s="9"/>
      <c r="BJU5" s="9"/>
      <c r="BJV5" s="9"/>
      <c r="BJW5" s="9"/>
      <c r="BJX5" s="9"/>
      <c r="BJY5" s="9"/>
      <c r="BJZ5" s="9"/>
      <c r="BKA5" s="9"/>
      <c r="BKB5" s="9"/>
      <c r="BKC5" s="9"/>
      <c r="BKD5" s="9"/>
      <c r="BKE5" s="9"/>
      <c r="BKF5" s="9"/>
      <c r="BKG5" s="9"/>
      <c r="BKH5" s="9"/>
      <c r="BKI5" s="9"/>
      <c r="BKJ5" s="9"/>
      <c r="BKK5" s="9"/>
      <c r="BKL5" s="9"/>
      <c r="BKM5" s="9"/>
      <c r="BKN5" s="9"/>
      <c r="BKO5" s="9"/>
      <c r="BKP5" s="9"/>
      <c r="BKQ5" s="9"/>
      <c r="BKR5" s="9"/>
      <c r="BKS5" s="9"/>
      <c r="BKT5" s="9"/>
      <c r="BKU5" s="9"/>
      <c r="BKV5" s="9"/>
      <c r="BKW5" s="9"/>
      <c r="BKX5" s="9"/>
      <c r="BKY5" s="9"/>
      <c r="BKZ5" s="9"/>
      <c r="BLA5" s="9"/>
      <c r="BLB5" s="9"/>
      <c r="BLC5" s="9"/>
      <c r="BLD5" s="9"/>
      <c r="BLE5" s="9"/>
      <c r="BLF5" s="9"/>
      <c r="BLG5" s="9"/>
      <c r="BLH5" s="9"/>
      <c r="BLI5" s="9"/>
      <c r="BLJ5" s="9"/>
      <c r="BLK5" s="9"/>
      <c r="BLL5" s="9"/>
      <c r="BLM5" s="9"/>
      <c r="BLN5" s="9"/>
      <c r="BLO5" s="9"/>
      <c r="BLP5" s="9"/>
      <c r="BLQ5" s="9"/>
      <c r="BLR5" s="9"/>
      <c r="BLS5" s="9"/>
      <c r="BLT5" s="9"/>
      <c r="BLU5" s="9"/>
      <c r="BLV5" s="9"/>
      <c r="BLW5" s="9"/>
      <c r="BLX5" s="9"/>
      <c r="BLY5" s="9"/>
      <c r="BLZ5" s="9"/>
      <c r="BMA5" s="9"/>
      <c r="BMB5" s="9"/>
      <c r="BMC5" s="9"/>
      <c r="BMD5" s="9"/>
      <c r="BME5" s="9"/>
      <c r="BMF5" s="9"/>
      <c r="BMG5" s="9"/>
      <c r="BMH5" s="9"/>
      <c r="BMI5" s="9"/>
      <c r="BMJ5" s="9"/>
      <c r="BMK5" s="9"/>
      <c r="BML5" s="9"/>
      <c r="BMM5" s="9"/>
      <c r="BMN5" s="9"/>
      <c r="BMO5" s="9"/>
      <c r="BMP5" s="9"/>
      <c r="BMQ5" s="9"/>
      <c r="BMR5" s="9"/>
      <c r="BMS5" s="9"/>
      <c r="BMT5" s="9"/>
      <c r="BMU5" s="9"/>
      <c r="BMV5" s="9"/>
      <c r="BMW5" s="9"/>
      <c r="BMX5" s="9"/>
      <c r="BMY5" s="9"/>
      <c r="BMZ5" s="9"/>
      <c r="BNA5" s="9"/>
      <c r="BNB5" s="9"/>
      <c r="BNC5" s="9"/>
      <c r="BND5" s="9"/>
      <c r="BNE5" s="9"/>
      <c r="BNF5" s="9"/>
      <c r="BNG5" s="9"/>
      <c r="BNH5" s="9"/>
      <c r="BNI5" s="9"/>
      <c r="BNJ5" s="9"/>
      <c r="BNK5" s="9"/>
      <c r="BNL5" s="9"/>
      <c r="BNM5" s="9"/>
      <c r="BNN5" s="9"/>
      <c r="BNO5" s="9"/>
      <c r="BNP5" s="9"/>
      <c r="BNQ5" s="9"/>
      <c r="BNR5" s="9"/>
      <c r="BNS5" s="9"/>
      <c r="BNT5" s="9"/>
      <c r="BNU5" s="9"/>
      <c r="BNV5" s="9"/>
      <c r="BNW5" s="9"/>
      <c r="BNX5" s="9"/>
      <c r="BNY5" s="9"/>
      <c r="BNZ5" s="9"/>
      <c r="BOA5" s="9"/>
      <c r="BOB5" s="9"/>
      <c r="BOC5" s="9"/>
      <c r="BOD5" s="9"/>
      <c r="BOE5" s="9"/>
      <c r="BOF5" s="9"/>
      <c r="BOG5" s="9"/>
      <c r="BOH5" s="9"/>
      <c r="BOI5" s="9"/>
      <c r="BOJ5" s="9"/>
      <c r="BOK5" s="9"/>
      <c r="BOL5" s="9"/>
      <c r="BOM5" s="9"/>
      <c r="BON5" s="9"/>
      <c r="BOO5" s="9"/>
      <c r="BOP5" s="9"/>
      <c r="BOQ5" s="9"/>
      <c r="BOR5" s="9"/>
      <c r="BOS5" s="9"/>
      <c r="BOT5" s="9"/>
      <c r="BOU5" s="9"/>
      <c r="BOV5" s="9"/>
      <c r="BOW5" s="9"/>
      <c r="BOX5" s="9"/>
      <c r="BOY5" s="9"/>
      <c r="BOZ5" s="9"/>
      <c r="BPA5" s="9"/>
      <c r="BPB5" s="9"/>
      <c r="BPC5" s="9"/>
      <c r="BPD5" s="9"/>
      <c r="BPE5" s="9"/>
      <c r="BPF5" s="9"/>
      <c r="BPG5" s="9"/>
      <c r="BPH5" s="9"/>
      <c r="BPI5" s="9"/>
      <c r="BPJ5" s="9"/>
      <c r="BPK5" s="9"/>
      <c r="BPL5" s="9"/>
      <c r="BPM5" s="9"/>
      <c r="BPN5" s="9"/>
      <c r="BPO5" s="9"/>
      <c r="BPP5" s="9"/>
      <c r="BPQ5" s="9"/>
      <c r="BPR5" s="9"/>
      <c r="BPS5" s="9"/>
      <c r="BPT5" s="9"/>
      <c r="BPU5" s="9"/>
      <c r="BPV5" s="9"/>
      <c r="BPW5" s="9"/>
      <c r="BPX5" s="9"/>
      <c r="BPY5" s="9"/>
      <c r="BPZ5" s="9"/>
      <c r="BQA5" s="9"/>
      <c r="BQB5" s="9"/>
      <c r="BQC5" s="9"/>
      <c r="BQD5" s="9"/>
      <c r="BQE5" s="9"/>
      <c r="BQF5" s="9"/>
      <c r="BQG5" s="9"/>
      <c r="BQH5" s="9"/>
      <c r="BQI5" s="9"/>
      <c r="BQJ5" s="9"/>
      <c r="BQK5" s="9"/>
      <c r="BQL5" s="9"/>
      <c r="BQM5" s="9"/>
      <c r="BQN5" s="9"/>
      <c r="BQO5" s="9"/>
      <c r="BQP5" s="9"/>
      <c r="BQQ5" s="9"/>
      <c r="BQR5" s="9"/>
      <c r="BQS5" s="9"/>
      <c r="BQT5" s="9"/>
      <c r="BQU5" s="9"/>
      <c r="BQV5" s="9"/>
      <c r="BQW5" s="9"/>
      <c r="BQX5" s="9"/>
      <c r="BQY5" s="9"/>
      <c r="BQZ5" s="9"/>
      <c r="BRA5" s="9"/>
      <c r="BRB5" s="9"/>
      <c r="BRC5" s="9"/>
      <c r="BRD5" s="9"/>
      <c r="BRE5" s="9"/>
      <c r="BRF5" s="9"/>
      <c r="BRG5" s="9"/>
      <c r="BRH5" s="9"/>
      <c r="BRI5" s="9"/>
      <c r="BRJ5" s="9"/>
      <c r="BRK5" s="9"/>
      <c r="BRL5" s="9"/>
      <c r="BRM5" s="9"/>
      <c r="BRN5" s="9"/>
      <c r="BRO5" s="9"/>
      <c r="BRP5" s="9"/>
      <c r="BRQ5" s="9"/>
      <c r="BRR5" s="9"/>
      <c r="BRS5" s="9"/>
      <c r="BRT5" s="9"/>
      <c r="BRU5" s="9"/>
      <c r="BRV5" s="9"/>
      <c r="BRW5" s="9"/>
      <c r="BRX5" s="9"/>
      <c r="BRY5" s="9"/>
      <c r="BRZ5" s="9"/>
      <c r="BSA5" s="9"/>
      <c r="BSB5" s="9"/>
      <c r="BSC5" s="9"/>
      <c r="BSD5" s="9"/>
      <c r="BSE5" s="9"/>
      <c r="BSF5" s="9"/>
      <c r="BSG5" s="9"/>
      <c r="BSH5" s="9"/>
      <c r="BSI5" s="9"/>
      <c r="BSJ5" s="9"/>
      <c r="BSK5" s="9"/>
      <c r="BSL5" s="9"/>
      <c r="BSM5" s="9"/>
      <c r="BSN5" s="9"/>
      <c r="BSO5" s="9"/>
      <c r="BSP5" s="9"/>
      <c r="BSQ5" s="9"/>
      <c r="BSR5" s="9"/>
      <c r="BSS5" s="9"/>
      <c r="BST5" s="9"/>
      <c r="BSU5" s="9"/>
      <c r="BSV5" s="9"/>
      <c r="BSW5" s="9"/>
      <c r="BSX5" s="9"/>
      <c r="BSY5" s="9"/>
      <c r="BSZ5" s="9"/>
      <c r="BTA5" s="9"/>
      <c r="BTB5" s="9"/>
      <c r="BTC5" s="9"/>
      <c r="BTD5" s="9"/>
      <c r="BTE5" s="9"/>
      <c r="BTF5" s="9"/>
      <c r="BTG5" s="9"/>
      <c r="BTH5" s="9"/>
      <c r="BTI5" s="9"/>
      <c r="BTJ5" s="9"/>
      <c r="BTK5" s="9"/>
      <c r="BTL5" s="9"/>
      <c r="BTM5" s="9"/>
      <c r="BTN5" s="9"/>
      <c r="BTO5" s="9"/>
      <c r="BTP5" s="9"/>
      <c r="BTQ5" s="9"/>
      <c r="BTR5" s="9"/>
      <c r="BTS5" s="9"/>
      <c r="BTT5" s="9"/>
      <c r="BTU5" s="9"/>
      <c r="BTV5" s="9"/>
      <c r="BTW5" s="9"/>
      <c r="BTX5" s="9"/>
      <c r="BTY5" s="9"/>
      <c r="BTZ5" s="9"/>
      <c r="BUA5" s="9"/>
      <c r="BUB5" s="9"/>
      <c r="BUC5" s="9"/>
      <c r="BUD5" s="9"/>
      <c r="BUE5" s="9"/>
      <c r="BUF5" s="9"/>
      <c r="BUG5" s="9"/>
      <c r="BUH5" s="9"/>
      <c r="BUI5" s="9"/>
      <c r="BUJ5" s="9"/>
      <c r="BUK5" s="9"/>
      <c r="BUL5" s="9"/>
      <c r="BUM5" s="9"/>
      <c r="BUN5" s="9"/>
      <c r="BUO5" s="9"/>
      <c r="BUP5" s="9"/>
      <c r="BUQ5" s="9"/>
      <c r="BUR5" s="9"/>
      <c r="BUS5" s="9"/>
      <c r="BUT5" s="9"/>
      <c r="BUU5" s="9"/>
      <c r="BUV5" s="9"/>
      <c r="BUW5" s="9"/>
      <c r="BUX5" s="9"/>
      <c r="BUY5" s="9"/>
      <c r="BUZ5" s="9"/>
      <c r="BVA5" s="9"/>
      <c r="BVB5" s="9"/>
      <c r="BVC5" s="9"/>
      <c r="BVD5" s="9"/>
      <c r="BVE5" s="9"/>
      <c r="BVF5" s="9"/>
      <c r="BVG5" s="9"/>
      <c r="BVH5" s="9"/>
      <c r="BVI5" s="9"/>
      <c r="BVJ5" s="9"/>
      <c r="BVK5" s="9"/>
      <c r="BVL5" s="9"/>
      <c r="BVM5" s="9"/>
      <c r="BVN5" s="9"/>
      <c r="BVO5" s="9"/>
      <c r="BVP5" s="9"/>
      <c r="BVQ5" s="9"/>
      <c r="BVR5" s="9"/>
      <c r="BVS5" s="9"/>
      <c r="BVT5" s="9"/>
      <c r="BVU5" s="9"/>
      <c r="BVV5" s="9"/>
      <c r="BVW5" s="9"/>
      <c r="BVX5" s="9"/>
      <c r="BVY5" s="9"/>
      <c r="BVZ5" s="9"/>
      <c r="BWA5" s="9"/>
      <c r="BWB5" s="9"/>
      <c r="BWC5" s="9"/>
      <c r="BWD5" s="9"/>
      <c r="BWE5" s="9"/>
      <c r="BWF5" s="9"/>
      <c r="BWG5" s="9"/>
      <c r="BWH5" s="9"/>
      <c r="BWI5" s="9"/>
      <c r="BWJ5" s="9"/>
      <c r="BWK5" s="9"/>
      <c r="BWL5" s="9"/>
      <c r="BWM5" s="9"/>
      <c r="BWN5" s="9"/>
      <c r="BWO5" s="9"/>
      <c r="BWP5" s="9"/>
      <c r="BWQ5" s="9"/>
      <c r="BWR5" s="9"/>
      <c r="BWS5" s="9"/>
      <c r="BWT5" s="9"/>
      <c r="BWU5" s="9"/>
      <c r="BWV5" s="9"/>
      <c r="BWW5" s="9"/>
      <c r="BWX5" s="9"/>
      <c r="BWY5" s="9"/>
      <c r="BWZ5" s="9"/>
      <c r="BXA5" s="9"/>
      <c r="BXB5" s="9"/>
      <c r="BXC5" s="9"/>
      <c r="BXD5" s="9"/>
      <c r="BXE5" s="9"/>
      <c r="BXF5" s="9"/>
      <c r="BXG5" s="9"/>
      <c r="BXH5" s="9"/>
      <c r="BXI5" s="9"/>
      <c r="BXJ5" s="9"/>
      <c r="BXK5" s="9"/>
      <c r="BXL5" s="9"/>
      <c r="BXM5" s="9"/>
      <c r="BXN5" s="9"/>
      <c r="BXO5" s="9"/>
      <c r="BXP5" s="9"/>
      <c r="BXQ5" s="9"/>
      <c r="BXR5" s="9"/>
      <c r="BXS5" s="9"/>
      <c r="BXT5" s="9"/>
      <c r="BXU5" s="9"/>
      <c r="BXV5" s="9"/>
      <c r="BXW5" s="9"/>
      <c r="BXX5" s="9"/>
      <c r="BXY5" s="9"/>
      <c r="BXZ5" s="9"/>
      <c r="BYA5" s="9"/>
      <c r="BYB5" s="9"/>
      <c r="BYC5" s="9"/>
      <c r="BYD5" s="9"/>
      <c r="BYE5" s="9"/>
      <c r="BYF5" s="9"/>
      <c r="BYG5" s="9"/>
      <c r="BYH5" s="9"/>
      <c r="BYI5" s="9"/>
      <c r="BYJ5" s="9"/>
      <c r="BYK5" s="9"/>
      <c r="BYL5" s="9"/>
      <c r="BYM5" s="9"/>
      <c r="BYN5" s="9"/>
      <c r="BYO5" s="9"/>
      <c r="BYP5" s="9"/>
      <c r="BYQ5" s="9"/>
      <c r="BYR5" s="9"/>
      <c r="BYS5" s="9"/>
      <c r="BYT5" s="9"/>
      <c r="BYU5" s="9"/>
      <c r="BYV5" s="9"/>
      <c r="BYW5" s="9"/>
      <c r="BYX5" s="9"/>
      <c r="BYY5" s="9"/>
      <c r="BYZ5" s="9"/>
      <c r="BZA5" s="9"/>
      <c r="BZB5" s="9"/>
      <c r="BZC5" s="9"/>
      <c r="BZD5" s="9"/>
      <c r="BZE5" s="9"/>
      <c r="BZF5" s="9"/>
      <c r="BZG5" s="9"/>
      <c r="BZH5" s="9"/>
      <c r="BZI5" s="9"/>
      <c r="BZJ5" s="9"/>
      <c r="BZK5" s="9"/>
      <c r="BZL5" s="9"/>
      <c r="BZM5" s="9"/>
      <c r="BZN5" s="9"/>
      <c r="BZO5" s="9"/>
      <c r="BZP5" s="9"/>
      <c r="BZQ5" s="9"/>
      <c r="BZR5" s="9"/>
      <c r="BZS5" s="9"/>
      <c r="BZT5" s="9"/>
      <c r="BZU5" s="9"/>
      <c r="BZV5" s="9"/>
      <c r="BZW5" s="9"/>
      <c r="BZX5" s="9"/>
      <c r="BZY5" s="9"/>
      <c r="BZZ5" s="9"/>
      <c r="CAA5" s="9"/>
      <c r="CAB5" s="9"/>
      <c r="CAC5" s="9"/>
      <c r="CAD5" s="9"/>
      <c r="CAE5" s="9"/>
      <c r="CAF5" s="9"/>
      <c r="CAG5" s="9"/>
      <c r="CAH5" s="9"/>
      <c r="CAI5" s="9"/>
      <c r="CAJ5" s="9"/>
      <c r="CAK5" s="9"/>
      <c r="CAL5" s="9"/>
      <c r="CAM5" s="9"/>
      <c r="CAN5" s="9"/>
      <c r="CAO5" s="9"/>
      <c r="CAP5" s="9"/>
      <c r="CAQ5" s="9"/>
      <c r="CAR5" s="9"/>
      <c r="CAS5" s="9"/>
      <c r="CAT5" s="9"/>
      <c r="CAU5" s="9"/>
      <c r="CAV5" s="9"/>
      <c r="CAW5" s="9"/>
      <c r="CAX5" s="9"/>
      <c r="CAY5" s="9"/>
      <c r="CAZ5" s="9"/>
      <c r="CBA5" s="9"/>
      <c r="CBB5" s="9"/>
      <c r="CBC5" s="9"/>
      <c r="CBD5" s="9"/>
      <c r="CBE5" s="9"/>
      <c r="CBF5" s="9"/>
      <c r="CBG5" s="9"/>
      <c r="CBH5" s="9"/>
      <c r="CBI5" s="9"/>
      <c r="CBJ5" s="9"/>
      <c r="CBK5" s="9"/>
      <c r="CBL5" s="9"/>
      <c r="CBM5" s="9"/>
      <c r="CBN5" s="9"/>
      <c r="CBO5" s="9"/>
      <c r="CBP5" s="9"/>
      <c r="CBQ5" s="9"/>
      <c r="CBR5" s="9"/>
      <c r="CBS5" s="9"/>
      <c r="CBT5" s="9"/>
      <c r="CBU5" s="9"/>
      <c r="CBV5" s="9"/>
      <c r="CBW5" s="9"/>
      <c r="CBX5" s="9"/>
      <c r="CBY5" s="9"/>
      <c r="CBZ5" s="9"/>
      <c r="CCA5" s="9"/>
      <c r="CCB5" s="9"/>
      <c r="CCC5" s="9"/>
      <c r="CCD5" s="9"/>
      <c r="CCE5" s="9"/>
      <c r="CCF5" s="9"/>
      <c r="CCG5" s="9"/>
      <c r="CCH5" s="9"/>
      <c r="CCI5" s="9"/>
      <c r="CCJ5" s="9"/>
      <c r="CCK5" s="9"/>
      <c r="CCL5" s="9"/>
      <c r="CCM5" s="9"/>
      <c r="CCN5" s="9"/>
      <c r="CCO5" s="9"/>
      <c r="CCP5" s="9"/>
      <c r="CCQ5" s="9"/>
      <c r="CCR5" s="9"/>
      <c r="CCS5" s="9"/>
      <c r="CCT5" s="9"/>
      <c r="CCU5" s="9"/>
      <c r="CCV5" s="9"/>
      <c r="CCW5" s="9"/>
      <c r="CCX5" s="9"/>
      <c r="CCY5" s="9"/>
      <c r="CCZ5" s="9"/>
      <c r="CDA5" s="9"/>
      <c r="CDB5" s="9"/>
      <c r="CDC5" s="9"/>
      <c r="CDD5" s="9"/>
      <c r="CDE5" s="9"/>
      <c r="CDF5" s="9"/>
      <c r="CDG5" s="9"/>
      <c r="CDH5" s="9"/>
      <c r="CDI5" s="9"/>
      <c r="CDJ5" s="9"/>
      <c r="CDK5" s="9"/>
      <c r="CDL5" s="9"/>
      <c r="CDM5" s="9"/>
      <c r="CDN5" s="9"/>
      <c r="CDO5" s="9"/>
      <c r="CDP5" s="9"/>
      <c r="CDQ5" s="9"/>
      <c r="CDR5" s="9"/>
      <c r="CDS5" s="9"/>
      <c r="CDT5" s="9"/>
      <c r="CDU5" s="9"/>
      <c r="CDV5" s="9"/>
      <c r="CDW5" s="9"/>
      <c r="CDX5" s="9"/>
      <c r="CDY5" s="9"/>
      <c r="CDZ5" s="9"/>
      <c r="CEA5" s="9"/>
      <c r="CEB5" s="9"/>
      <c r="CEC5" s="9"/>
      <c r="CED5" s="9"/>
      <c r="CEE5" s="9"/>
      <c r="CEF5" s="9"/>
      <c r="CEG5" s="9"/>
      <c r="CEH5" s="9"/>
      <c r="CEI5" s="9"/>
      <c r="CEJ5" s="9"/>
      <c r="CEK5" s="9"/>
      <c r="CEL5" s="9"/>
      <c r="CEM5" s="9"/>
      <c r="CEN5" s="9"/>
      <c r="CEO5" s="9"/>
      <c r="CEP5" s="9"/>
      <c r="CEQ5" s="9"/>
      <c r="CER5" s="9"/>
      <c r="CES5" s="9"/>
      <c r="CET5" s="9"/>
      <c r="CEU5" s="9"/>
      <c r="CEV5" s="9"/>
      <c r="CEW5" s="9"/>
      <c r="CEX5" s="9"/>
      <c r="CEY5" s="9"/>
      <c r="CEZ5" s="9"/>
      <c r="CFA5" s="9"/>
      <c r="CFB5" s="9"/>
      <c r="CFC5" s="9"/>
      <c r="CFD5" s="9"/>
      <c r="CFE5" s="9"/>
      <c r="CFF5" s="9"/>
      <c r="CFG5" s="9"/>
      <c r="CFH5" s="9"/>
      <c r="CFI5" s="9"/>
      <c r="CFJ5" s="9"/>
      <c r="CFK5" s="9"/>
      <c r="CFL5" s="9"/>
      <c r="CFM5" s="9"/>
      <c r="CFN5" s="9"/>
      <c r="CFO5" s="9"/>
      <c r="CFP5" s="9"/>
      <c r="CFQ5" s="9"/>
      <c r="CFR5" s="9"/>
      <c r="CFS5" s="9"/>
      <c r="CFT5" s="9"/>
      <c r="CFU5" s="9"/>
      <c r="CFV5" s="9"/>
      <c r="CFW5" s="9"/>
      <c r="CFX5" s="9"/>
      <c r="CFY5" s="9"/>
      <c r="CFZ5" s="9"/>
      <c r="CGA5" s="9"/>
      <c r="CGB5" s="9"/>
      <c r="CGC5" s="9"/>
      <c r="CGD5" s="9"/>
      <c r="CGE5" s="9"/>
      <c r="CGF5" s="9"/>
      <c r="CGG5" s="9"/>
      <c r="CGH5" s="9"/>
      <c r="CGI5" s="9"/>
      <c r="CGJ5" s="9"/>
      <c r="CGK5" s="9"/>
      <c r="CGL5" s="9"/>
      <c r="CGM5" s="9"/>
      <c r="CGN5" s="9"/>
      <c r="CGO5" s="9"/>
      <c r="CGP5" s="9"/>
      <c r="CGQ5" s="9"/>
      <c r="CGR5" s="9"/>
      <c r="CGS5" s="9"/>
      <c r="CGT5" s="9"/>
      <c r="CGU5" s="9"/>
      <c r="CGV5" s="9"/>
      <c r="CGW5" s="9"/>
      <c r="CGX5" s="9"/>
      <c r="CGY5" s="9"/>
      <c r="CGZ5" s="9"/>
      <c r="CHA5" s="9"/>
      <c r="CHB5" s="9"/>
      <c r="CHC5" s="9"/>
      <c r="CHD5" s="9"/>
      <c r="CHE5" s="9"/>
      <c r="CHF5" s="9"/>
      <c r="CHG5" s="9"/>
      <c r="CHH5" s="9"/>
      <c r="CHI5" s="9"/>
      <c r="CHJ5" s="9"/>
      <c r="CHK5" s="9"/>
      <c r="CHL5" s="9"/>
      <c r="CHM5" s="9"/>
      <c r="CHN5" s="9"/>
      <c r="CHO5" s="9"/>
      <c r="CHP5" s="9"/>
      <c r="CHQ5" s="9"/>
      <c r="CHR5" s="9"/>
      <c r="CHS5" s="9"/>
      <c r="CHT5" s="9"/>
      <c r="CHU5" s="9"/>
      <c r="CHV5" s="9"/>
      <c r="CHW5" s="9"/>
      <c r="CHX5" s="9"/>
      <c r="CHY5" s="9"/>
      <c r="CHZ5" s="9"/>
      <c r="CIA5" s="9"/>
      <c r="CIB5" s="9"/>
      <c r="CIC5" s="9"/>
      <c r="CID5" s="9"/>
      <c r="CIE5" s="9"/>
      <c r="CIF5" s="9"/>
      <c r="CIG5" s="9"/>
      <c r="CIH5" s="9"/>
      <c r="CII5" s="9"/>
      <c r="CIJ5" s="9"/>
      <c r="CIK5" s="9"/>
      <c r="CIL5" s="9"/>
      <c r="CIM5" s="9"/>
      <c r="CIN5" s="9"/>
      <c r="CIO5" s="9"/>
      <c r="CIP5" s="9"/>
      <c r="CIQ5" s="9"/>
      <c r="CIR5" s="9"/>
      <c r="CIS5" s="9"/>
      <c r="CIT5" s="9"/>
      <c r="CIU5" s="9"/>
      <c r="CIV5" s="9"/>
      <c r="CIW5" s="9"/>
      <c r="CIX5" s="9"/>
      <c r="CIY5" s="9"/>
      <c r="CIZ5" s="9"/>
      <c r="CJA5" s="9"/>
      <c r="CJB5" s="9"/>
      <c r="CJC5" s="9"/>
      <c r="CJD5" s="9"/>
      <c r="CJE5" s="9"/>
      <c r="CJF5" s="9"/>
      <c r="CJG5" s="9"/>
      <c r="CJH5" s="9"/>
      <c r="CJI5" s="9"/>
      <c r="CJJ5" s="9"/>
      <c r="CJK5" s="9"/>
      <c r="CJL5" s="9"/>
      <c r="CJM5" s="9"/>
      <c r="CJN5" s="9"/>
      <c r="CJO5" s="9"/>
      <c r="CJP5" s="9"/>
      <c r="CJQ5" s="9"/>
      <c r="CJR5" s="9"/>
      <c r="CJS5" s="9"/>
      <c r="CJT5" s="9"/>
      <c r="CJU5" s="9"/>
      <c r="CJV5" s="9"/>
      <c r="CJW5" s="9"/>
      <c r="CJX5" s="9"/>
      <c r="CJY5" s="9"/>
      <c r="CJZ5" s="9"/>
      <c r="CKA5" s="9"/>
      <c r="CKB5" s="9"/>
      <c r="CKC5" s="9"/>
      <c r="CKD5" s="9"/>
      <c r="CKE5" s="9"/>
      <c r="CKF5" s="9"/>
      <c r="CKG5" s="9"/>
      <c r="CKH5" s="9"/>
      <c r="CKI5" s="9"/>
      <c r="CKJ5" s="9"/>
      <c r="CKK5" s="9"/>
      <c r="CKL5" s="9"/>
      <c r="CKM5" s="9"/>
      <c r="CKN5" s="9"/>
      <c r="CKO5" s="9"/>
      <c r="CKP5" s="9"/>
      <c r="CKQ5" s="9"/>
      <c r="CKR5" s="9"/>
      <c r="CKS5" s="9"/>
      <c r="CKT5" s="9"/>
      <c r="CKU5" s="9"/>
      <c r="CKV5" s="9"/>
      <c r="CKW5" s="9"/>
      <c r="CKX5" s="9"/>
      <c r="CKY5" s="9"/>
      <c r="CKZ5" s="9"/>
      <c r="CLA5" s="9"/>
      <c r="CLB5" s="9"/>
      <c r="CLC5" s="9"/>
      <c r="CLD5" s="9"/>
      <c r="CLE5" s="9"/>
      <c r="CLF5" s="9"/>
      <c r="CLG5" s="9"/>
      <c r="CLH5" s="9"/>
      <c r="CLI5" s="9"/>
      <c r="CLJ5" s="9"/>
      <c r="CLK5" s="9"/>
      <c r="CLL5" s="9"/>
      <c r="CLM5" s="9"/>
      <c r="CLN5" s="9"/>
      <c r="CLO5" s="9"/>
      <c r="CLP5" s="9"/>
      <c r="CLQ5" s="9"/>
      <c r="CLR5" s="9"/>
      <c r="CLS5" s="9"/>
      <c r="CLT5" s="9"/>
      <c r="CLU5" s="9"/>
      <c r="CLV5" s="9"/>
      <c r="CLW5" s="9"/>
      <c r="CLX5" s="9"/>
      <c r="CLY5" s="9"/>
      <c r="CLZ5" s="9"/>
      <c r="CMA5" s="9"/>
      <c r="CMB5" s="9"/>
      <c r="CMC5" s="9"/>
      <c r="CMD5" s="9"/>
      <c r="CME5" s="9"/>
      <c r="CMF5" s="9"/>
      <c r="CMG5" s="9"/>
      <c r="CMH5" s="9"/>
      <c r="CMI5" s="9"/>
      <c r="CMJ5" s="9"/>
      <c r="CMK5" s="9"/>
      <c r="CML5" s="9"/>
      <c r="CMM5" s="9"/>
      <c r="CMN5" s="9"/>
      <c r="CMO5" s="9"/>
      <c r="CMP5" s="9"/>
      <c r="CMQ5" s="9"/>
      <c r="CMR5" s="9"/>
      <c r="CMS5" s="9"/>
      <c r="CMT5" s="9"/>
      <c r="CMU5" s="9"/>
      <c r="CMV5" s="9"/>
      <c r="CMW5" s="9"/>
      <c r="CMX5" s="9"/>
      <c r="CMY5" s="9"/>
      <c r="CMZ5" s="9"/>
      <c r="CNA5" s="9"/>
      <c r="CNB5" s="9"/>
      <c r="CNC5" s="9"/>
      <c r="CND5" s="9"/>
      <c r="CNE5" s="9"/>
      <c r="CNF5" s="9"/>
      <c r="CNG5" s="9"/>
      <c r="CNH5" s="9"/>
      <c r="CNI5" s="9"/>
      <c r="CNJ5" s="9"/>
      <c r="CNK5" s="9"/>
      <c r="CNL5" s="9"/>
      <c r="CNM5" s="9"/>
      <c r="CNN5" s="9"/>
      <c r="CNO5" s="9"/>
      <c r="CNP5" s="9"/>
      <c r="CNQ5" s="9"/>
      <c r="CNR5" s="9"/>
      <c r="CNS5" s="9"/>
      <c r="CNT5" s="9"/>
      <c r="CNU5" s="9"/>
      <c r="CNV5" s="9"/>
      <c r="CNW5" s="9"/>
      <c r="CNX5" s="9"/>
      <c r="CNY5" s="9"/>
      <c r="CNZ5" s="9"/>
      <c r="COA5" s="9"/>
      <c r="COB5" s="9"/>
      <c r="COC5" s="9"/>
      <c r="COD5" s="9"/>
      <c r="COE5" s="9"/>
      <c r="COF5" s="9"/>
      <c r="COG5" s="9"/>
      <c r="COH5" s="9"/>
      <c r="COI5" s="9"/>
      <c r="COJ5" s="9"/>
      <c r="COK5" s="9"/>
      <c r="COL5" s="9"/>
      <c r="COM5" s="9"/>
      <c r="CON5" s="9"/>
      <c r="COO5" s="9"/>
      <c r="COP5" s="9"/>
      <c r="COQ5" s="9"/>
      <c r="COR5" s="9"/>
      <c r="COS5" s="9"/>
      <c r="COT5" s="9"/>
      <c r="COU5" s="9"/>
      <c r="COV5" s="9"/>
      <c r="COW5" s="9"/>
      <c r="COX5" s="9"/>
      <c r="COY5" s="9"/>
      <c r="COZ5" s="9"/>
      <c r="CPA5" s="9"/>
      <c r="CPB5" s="9"/>
      <c r="CPC5" s="9"/>
      <c r="CPD5" s="9"/>
      <c r="CPE5" s="9"/>
      <c r="CPF5" s="9"/>
      <c r="CPG5" s="9"/>
      <c r="CPH5" s="9"/>
      <c r="CPI5" s="9"/>
      <c r="CPJ5" s="9"/>
      <c r="CPK5" s="9"/>
      <c r="CPL5" s="9"/>
      <c r="CPM5" s="9"/>
      <c r="CPN5" s="9"/>
      <c r="CPO5" s="9"/>
      <c r="CPP5" s="9"/>
      <c r="CPQ5" s="9"/>
      <c r="CPR5" s="9"/>
      <c r="CPS5" s="9"/>
      <c r="CPT5" s="9"/>
      <c r="CPU5" s="9"/>
      <c r="CPV5" s="9"/>
      <c r="CPW5" s="9"/>
      <c r="CPX5" s="9"/>
      <c r="CPY5" s="9"/>
      <c r="CPZ5" s="9"/>
      <c r="CQA5" s="9"/>
      <c r="CQB5" s="9"/>
      <c r="CQC5" s="9"/>
      <c r="CQD5" s="9"/>
      <c r="CQE5" s="9"/>
      <c r="CQF5" s="9"/>
      <c r="CQG5" s="9"/>
      <c r="CQH5" s="9"/>
      <c r="CQI5" s="9"/>
      <c r="CQJ5" s="9"/>
      <c r="CQK5" s="9"/>
      <c r="CQL5" s="9"/>
      <c r="CQM5" s="9"/>
      <c r="CQN5" s="9"/>
      <c r="CQO5" s="9"/>
      <c r="CQP5" s="9"/>
      <c r="CQQ5" s="9"/>
      <c r="CQR5" s="9"/>
      <c r="CQS5" s="9"/>
      <c r="CQT5" s="9"/>
      <c r="CQU5" s="9"/>
      <c r="CQV5" s="9"/>
      <c r="CQW5" s="9"/>
      <c r="CQX5" s="9"/>
      <c r="CQY5" s="9"/>
      <c r="CQZ5" s="9"/>
      <c r="CRA5" s="9"/>
      <c r="CRB5" s="9"/>
      <c r="CRC5" s="9"/>
      <c r="CRD5" s="9"/>
      <c r="CRE5" s="9"/>
      <c r="CRF5" s="9"/>
      <c r="CRG5" s="9"/>
      <c r="CRH5" s="9"/>
      <c r="CRI5" s="9"/>
      <c r="CRJ5" s="9"/>
      <c r="CRK5" s="9"/>
      <c r="CRL5" s="9"/>
      <c r="CRM5" s="9"/>
      <c r="CRN5" s="9"/>
      <c r="CRO5" s="9"/>
      <c r="CRP5" s="9"/>
      <c r="CRQ5" s="9"/>
      <c r="CRR5" s="9"/>
      <c r="CRS5" s="9"/>
      <c r="CRT5" s="9"/>
      <c r="CRU5" s="9"/>
      <c r="CRV5" s="9"/>
      <c r="CRW5" s="9"/>
      <c r="CRX5" s="9"/>
      <c r="CRY5" s="9"/>
      <c r="CRZ5" s="9"/>
      <c r="CSA5" s="9"/>
      <c r="CSB5" s="9"/>
      <c r="CSC5" s="9"/>
      <c r="CSD5" s="9"/>
      <c r="CSE5" s="9"/>
      <c r="CSF5" s="9"/>
      <c r="CSG5" s="9"/>
      <c r="CSH5" s="9"/>
      <c r="CSI5" s="9"/>
      <c r="CSJ5" s="9"/>
      <c r="CSK5" s="9"/>
      <c r="CSL5" s="9"/>
      <c r="CSM5" s="9"/>
      <c r="CSN5" s="9"/>
      <c r="CSO5" s="9"/>
      <c r="CSP5" s="9"/>
      <c r="CSQ5" s="9"/>
      <c r="CSR5" s="9"/>
      <c r="CSS5" s="9"/>
      <c r="CST5" s="9"/>
      <c r="CSU5" s="9"/>
      <c r="CSV5" s="9"/>
      <c r="CSW5" s="9"/>
      <c r="CSX5" s="9"/>
      <c r="CSY5" s="9"/>
      <c r="CSZ5" s="9"/>
      <c r="CTA5" s="9"/>
      <c r="CTB5" s="9"/>
      <c r="CTC5" s="9"/>
      <c r="CTD5" s="9"/>
      <c r="CTE5" s="9"/>
      <c r="CTF5" s="9"/>
      <c r="CTG5" s="9"/>
      <c r="CTH5" s="9"/>
      <c r="CTI5" s="9"/>
      <c r="CTJ5" s="9"/>
      <c r="CTK5" s="9"/>
      <c r="CTL5" s="9"/>
      <c r="CTM5" s="9"/>
      <c r="CTN5" s="9"/>
      <c r="CTO5" s="9"/>
      <c r="CTP5" s="9"/>
      <c r="CTQ5" s="9"/>
      <c r="CTR5" s="9"/>
      <c r="CTS5" s="9"/>
      <c r="CTT5" s="9"/>
      <c r="CTU5" s="9"/>
      <c r="CTV5" s="9"/>
      <c r="CTW5" s="9"/>
      <c r="CTX5" s="9"/>
      <c r="CTY5" s="9"/>
      <c r="CTZ5" s="9"/>
      <c r="CUA5" s="9"/>
      <c r="CUB5" s="9"/>
      <c r="CUC5" s="9"/>
      <c r="CUD5" s="9"/>
      <c r="CUE5" s="9"/>
      <c r="CUF5" s="9"/>
      <c r="CUG5" s="9"/>
      <c r="CUH5" s="9"/>
      <c r="CUI5" s="9"/>
      <c r="CUJ5" s="9"/>
      <c r="CUK5" s="9"/>
      <c r="CUL5" s="9"/>
      <c r="CUM5" s="9"/>
      <c r="CUN5" s="9"/>
      <c r="CUO5" s="9"/>
      <c r="CUP5" s="9"/>
      <c r="CUQ5" s="9"/>
      <c r="CUR5" s="9"/>
      <c r="CUS5" s="9"/>
      <c r="CUT5" s="9"/>
      <c r="CUU5" s="9"/>
      <c r="CUV5" s="9"/>
      <c r="CUW5" s="9"/>
      <c r="CUX5" s="9"/>
      <c r="CUY5" s="9"/>
      <c r="CUZ5" s="9"/>
      <c r="CVA5" s="9"/>
      <c r="CVB5" s="9"/>
      <c r="CVC5" s="9"/>
      <c r="CVD5" s="9"/>
      <c r="CVE5" s="9"/>
      <c r="CVF5" s="9"/>
      <c r="CVG5" s="9"/>
      <c r="CVH5" s="9"/>
      <c r="CVI5" s="9"/>
      <c r="CVJ5" s="9"/>
      <c r="CVK5" s="9"/>
      <c r="CVL5" s="9"/>
      <c r="CVM5" s="9"/>
      <c r="CVN5" s="9"/>
      <c r="CVO5" s="9"/>
      <c r="CVP5" s="9"/>
      <c r="CVQ5" s="9"/>
      <c r="CVR5" s="9"/>
      <c r="CVS5" s="9"/>
      <c r="CVT5" s="9"/>
      <c r="CVU5" s="9"/>
      <c r="CVV5" s="9"/>
      <c r="CVW5" s="9"/>
      <c r="CVX5" s="9"/>
      <c r="CVY5" s="9"/>
      <c r="CVZ5" s="9"/>
      <c r="CWA5" s="9"/>
      <c r="CWB5" s="9"/>
      <c r="CWC5" s="9"/>
      <c r="CWD5" s="9"/>
      <c r="CWE5" s="9"/>
      <c r="CWF5" s="9"/>
      <c r="CWG5" s="9"/>
      <c r="CWH5" s="9"/>
      <c r="CWI5" s="9"/>
      <c r="CWJ5" s="9"/>
      <c r="CWK5" s="9"/>
      <c r="CWL5" s="9"/>
      <c r="CWM5" s="9"/>
      <c r="CWN5" s="9"/>
      <c r="CWO5" s="9"/>
      <c r="CWP5" s="9"/>
      <c r="CWQ5" s="9"/>
      <c r="CWR5" s="9"/>
      <c r="CWS5" s="9"/>
      <c r="CWT5" s="9"/>
      <c r="CWU5" s="9"/>
      <c r="CWV5" s="9"/>
      <c r="CWW5" s="9"/>
      <c r="CWX5" s="9"/>
      <c r="CWY5" s="9"/>
      <c r="CWZ5" s="9"/>
      <c r="CXA5" s="9"/>
      <c r="CXB5" s="9"/>
      <c r="CXC5" s="9"/>
      <c r="CXD5" s="9"/>
      <c r="CXE5" s="9"/>
      <c r="CXF5" s="9"/>
      <c r="CXG5" s="9"/>
      <c r="CXH5" s="9"/>
      <c r="CXI5" s="9"/>
      <c r="CXJ5" s="9"/>
      <c r="CXK5" s="9"/>
      <c r="CXL5" s="9"/>
      <c r="CXM5" s="9"/>
      <c r="CXN5" s="9"/>
      <c r="CXO5" s="9"/>
      <c r="CXP5" s="9"/>
      <c r="CXQ5" s="9"/>
      <c r="CXR5" s="9"/>
      <c r="CXS5" s="9"/>
      <c r="CXT5" s="9"/>
      <c r="CXU5" s="9"/>
      <c r="CXV5" s="9"/>
      <c r="CXW5" s="9"/>
      <c r="CXX5" s="9"/>
      <c r="CXY5" s="9"/>
      <c r="CXZ5" s="9"/>
      <c r="CYA5" s="9"/>
      <c r="CYB5" s="9"/>
      <c r="CYC5" s="9"/>
      <c r="CYD5" s="9"/>
      <c r="CYE5" s="9"/>
      <c r="CYF5" s="9"/>
      <c r="CYG5" s="9"/>
      <c r="CYH5" s="9"/>
      <c r="CYI5" s="9"/>
      <c r="CYJ5" s="9"/>
      <c r="CYK5" s="9"/>
      <c r="CYL5" s="9"/>
      <c r="CYM5" s="9"/>
      <c r="CYN5" s="9"/>
      <c r="CYO5" s="9"/>
      <c r="CYP5" s="9"/>
      <c r="CYQ5" s="9"/>
      <c r="CYR5" s="9"/>
      <c r="CYS5" s="9"/>
      <c r="CYT5" s="9"/>
      <c r="CYU5" s="9"/>
      <c r="CYV5" s="9"/>
      <c r="CYW5" s="9"/>
      <c r="CYX5" s="9"/>
      <c r="CYY5" s="9"/>
      <c r="CYZ5" s="9"/>
      <c r="CZA5" s="9"/>
      <c r="CZB5" s="9"/>
      <c r="CZC5" s="9"/>
      <c r="CZD5" s="9"/>
      <c r="CZE5" s="9"/>
      <c r="CZF5" s="9"/>
      <c r="CZG5" s="9"/>
      <c r="CZH5" s="9"/>
      <c r="CZI5" s="9"/>
      <c r="CZJ5" s="9"/>
      <c r="CZK5" s="9"/>
      <c r="CZL5" s="9"/>
      <c r="CZM5" s="9"/>
      <c r="CZN5" s="9"/>
      <c r="CZO5" s="9"/>
      <c r="CZP5" s="9"/>
      <c r="CZQ5" s="9"/>
      <c r="CZR5" s="9"/>
      <c r="CZS5" s="9"/>
      <c r="CZT5" s="9"/>
      <c r="CZU5" s="9"/>
      <c r="CZV5" s="9"/>
      <c r="CZW5" s="9"/>
      <c r="CZX5" s="9"/>
      <c r="CZY5" s="9"/>
      <c r="CZZ5" s="9"/>
      <c r="DAA5" s="9"/>
      <c r="DAB5" s="9"/>
      <c r="DAC5" s="9"/>
      <c r="DAD5" s="9"/>
      <c r="DAE5" s="9"/>
      <c r="DAF5" s="9"/>
      <c r="DAG5" s="9"/>
      <c r="DAH5" s="9"/>
      <c r="DAI5" s="9"/>
      <c r="DAJ5" s="9"/>
      <c r="DAK5" s="9"/>
      <c r="DAL5" s="9"/>
      <c r="DAM5" s="9"/>
      <c r="DAN5" s="9"/>
      <c r="DAO5" s="9"/>
      <c r="DAP5" s="9"/>
      <c r="DAQ5" s="9"/>
      <c r="DAR5" s="9"/>
      <c r="DAS5" s="9"/>
      <c r="DAT5" s="9"/>
      <c r="DAU5" s="9"/>
      <c r="DAV5" s="9"/>
      <c r="DAW5" s="9"/>
      <c r="DAX5" s="9"/>
      <c r="DAY5" s="9"/>
      <c r="DAZ5" s="9"/>
      <c r="DBA5" s="9"/>
      <c r="DBB5" s="9"/>
      <c r="DBC5" s="9"/>
      <c r="DBD5" s="9"/>
      <c r="DBE5" s="9"/>
      <c r="DBF5" s="9"/>
      <c r="DBG5" s="9"/>
      <c r="DBH5" s="9"/>
      <c r="DBI5" s="9"/>
      <c r="DBJ5" s="9"/>
      <c r="DBK5" s="9"/>
      <c r="DBL5" s="9"/>
      <c r="DBM5" s="9"/>
      <c r="DBN5" s="9"/>
      <c r="DBO5" s="9"/>
      <c r="DBP5" s="9"/>
      <c r="DBQ5" s="9"/>
      <c r="DBR5" s="9"/>
      <c r="DBS5" s="9"/>
      <c r="DBT5" s="9"/>
      <c r="DBU5" s="9"/>
      <c r="DBV5" s="9"/>
      <c r="DBW5" s="9"/>
      <c r="DBX5" s="9"/>
      <c r="DBY5" s="9"/>
      <c r="DBZ5" s="9"/>
      <c r="DCA5" s="9"/>
      <c r="DCB5" s="9"/>
      <c r="DCC5" s="9"/>
      <c r="DCD5" s="9"/>
      <c r="DCE5" s="9"/>
      <c r="DCF5" s="9"/>
      <c r="DCG5" s="9"/>
      <c r="DCH5" s="9"/>
      <c r="DCI5" s="9"/>
      <c r="DCJ5" s="9"/>
      <c r="DCK5" s="9"/>
      <c r="DCL5" s="9"/>
      <c r="DCM5" s="9"/>
      <c r="DCN5" s="9"/>
      <c r="DCO5" s="9"/>
      <c r="DCP5" s="9"/>
      <c r="DCQ5" s="9"/>
      <c r="DCR5" s="9"/>
      <c r="DCS5" s="9"/>
      <c r="DCT5" s="9"/>
      <c r="DCU5" s="9"/>
      <c r="DCV5" s="9"/>
      <c r="DCW5" s="9"/>
      <c r="DCX5" s="9"/>
      <c r="DCY5" s="9"/>
      <c r="DCZ5" s="9"/>
      <c r="DDA5" s="9"/>
      <c r="DDB5" s="9"/>
      <c r="DDC5" s="9"/>
      <c r="DDD5" s="9"/>
      <c r="DDE5" s="9"/>
      <c r="DDF5" s="9"/>
      <c r="DDG5" s="9"/>
      <c r="DDH5" s="9"/>
      <c r="DDI5" s="9"/>
      <c r="DDJ5" s="9"/>
      <c r="DDK5" s="9"/>
      <c r="DDL5" s="9"/>
      <c r="DDM5" s="9"/>
      <c r="DDN5" s="9"/>
      <c r="DDO5" s="9"/>
      <c r="DDP5" s="9"/>
      <c r="DDQ5" s="9"/>
      <c r="DDR5" s="9"/>
      <c r="DDS5" s="9"/>
      <c r="DDT5" s="9"/>
      <c r="DDU5" s="9"/>
      <c r="DDV5" s="9"/>
      <c r="DDW5" s="9"/>
      <c r="DDX5" s="9"/>
      <c r="DDY5" s="9"/>
      <c r="DDZ5" s="9"/>
      <c r="DEA5" s="9"/>
      <c r="DEB5" s="9"/>
      <c r="DEC5" s="9"/>
      <c r="DED5" s="9"/>
      <c r="DEE5" s="9"/>
      <c r="DEF5" s="9"/>
      <c r="DEG5" s="9"/>
      <c r="DEH5" s="9"/>
      <c r="DEI5" s="9"/>
      <c r="DEJ5" s="9"/>
      <c r="DEK5" s="9"/>
      <c r="DEL5" s="9"/>
      <c r="DEM5" s="9"/>
      <c r="DEN5" s="9"/>
      <c r="DEO5" s="9"/>
      <c r="DEP5" s="9"/>
      <c r="DEQ5" s="9"/>
      <c r="DER5" s="9"/>
      <c r="DES5" s="9"/>
      <c r="DET5" s="9"/>
      <c r="DEU5" s="9"/>
      <c r="DEV5" s="9"/>
      <c r="DEW5" s="9"/>
      <c r="DEX5" s="9"/>
      <c r="DEY5" s="9"/>
      <c r="DEZ5" s="9"/>
      <c r="DFA5" s="9"/>
      <c r="DFB5" s="9"/>
      <c r="DFC5" s="9"/>
      <c r="DFD5" s="9"/>
      <c r="DFE5" s="9"/>
      <c r="DFF5" s="9"/>
      <c r="DFG5" s="9"/>
      <c r="DFH5" s="9"/>
      <c r="DFI5" s="9"/>
      <c r="DFJ5" s="9"/>
      <c r="DFK5" s="9"/>
      <c r="DFL5" s="9"/>
      <c r="DFM5" s="9"/>
      <c r="DFN5" s="9"/>
      <c r="DFO5" s="9"/>
      <c r="DFP5" s="9"/>
      <c r="DFQ5" s="9"/>
      <c r="DFR5" s="9"/>
      <c r="DFS5" s="9"/>
      <c r="DFT5" s="9"/>
      <c r="DFU5" s="9"/>
      <c r="DFV5" s="9"/>
      <c r="DFW5" s="9"/>
      <c r="DFX5" s="9"/>
      <c r="DFY5" s="9"/>
      <c r="DFZ5" s="9"/>
      <c r="DGA5" s="9"/>
      <c r="DGB5" s="9"/>
      <c r="DGC5" s="9"/>
      <c r="DGD5" s="9"/>
      <c r="DGE5" s="9"/>
      <c r="DGF5" s="9"/>
      <c r="DGG5" s="9"/>
      <c r="DGH5" s="9"/>
      <c r="DGI5" s="9"/>
      <c r="DGJ5" s="9"/>
      <c r="DGK5" s="9"/>
      <c r="DGL5" s="9"/>
      <c r="DGM5" s="9"/>
      <c r="DGN5" s="9"/>
      <c r="DGO5" s="9"/>
      <c r="DGP5" s="9"/>
      <c r="DGQ5" s="9"/>
      <c r="DGR5" s="9"/>
      <c r="DGS5" s="9"/>
      <c r="DGT5" s="9"/>
      <c r="DGU5" s="9"/>
      <c r="DGV5" s="9"/>
      <c r="DGW5" s="9"/>
      <c r="DGX5" s="9"/>
      <c r="DGY5" s="9"/>
      <c r="DGZ5" s="9"/>
      <c r="DHA5" s="9"/>
      <c r="DHB5" s="9"/>
      <c r="DHC5" s="9"/>
      <c r="DHD5" s="9"/>
      <c r="DHE5" s="9"/>
      <c r="DHF5" s="9"/>
      <c r="DHG5" s="9"/>
      <c r="DHH5" s="9"/>
      <c r="DHI5" s="9"/>
      <c r="DHJ5" s="9"/>
      <c r="DHK5" s="9"/>
      <c r="DHL5" s="9"/>
      <c r="DHM5" s="9"/>
      <c r="DHN5" s="9"/>
      <c r="DHO5" s="9"/>
      <c r="DHP5" s="9"/>
      <c r="DHQ5" s="9"/>
      <c r="DHR5" s="9"/>
      <c r="DHS5" s="9"/>
      <c r="DHT5" s="9"/>
      <c r="DHU5" s="9"/>
      <c r="DHV5" s="9"/>
      <c r="DHW5" s="9"/>
      <c r="DHX5" s="9"/>
      <c r="DHY5" s="9"/>
      <c r="DHZ5" s="9"/>
      <c r="DIA5" s="9"/>
      <c r="DIB5" s="9"/>
      <c r="DIC5" s="9"/>
      <c r="DID5" s="9"/>
      <c r="DIE5" s="9"/>
      <c r="DIF5" s="9"/>
      <c r="DIG5" s="9"/>
      <c r="DIH5" s="9"/>
      <c r="DII5" s="9"/>
      <c r="DIJ5" s="9"/>
      <c r="DIK5" s="9"/>
      <c r="DIL5" s="9"/>
      <c r="DIM5" s="9"/>
      <c r="DIN5" s="9"/>
      <c r="DIO5" s="9"/>
      <c r="DIP5" s="9"/>
      <c r="DIQ5" s="9"/>
      <c r="DIR5" s="9"/>
      <c r="DIS5" s="9"/>
      <c r="DIT5" s="9"/>
      <c r="DIU5" s="9"/>
      <c r="DIV5" s="9"/>
      <c r="DIW5" s="9"/>
      <c r="DIX5" s="9"/>
      <c r="DIY5" s="9"/>
      <c r="DIZ5" s="9"/>
      <c r="DJA5" s="9"/>
      <c r="DJB5" s="9"/>
      <c r="DJC5" s="9"/>
      <c r="DJD5" s="9"/>
      <c r="DJE5" s="9"/>
      <c r="DJF5" s="9"/>
      <c r="DJG5" s="9"/>
      <c r="DJH5" s="9"/>
      <c r="DJI5" s="9"/>
      <c r="DJJ5" s="9"/>
      <c r="DJK5" s="9"/>
      <c r="DJL5" s="9"/>
      <c r="DJM5" s="9"/>
      <c r="DJN5" s="9"/>
      <c r="DJO5" s="9"/>
      <c r="DJP5" s="9"/>
      <c r="DJQ5" s="9"/>
      <c r="DJR5" s="9"/>
      <c r="DJS5" s="9"/>
      <c r="DJT5" s="9"/>
      <c r="DJU5" s="9"/>
      <c r="DJV5" s="9"/>
      <c r="DJW5" s="9"/>
      <c r="DJX5" s="9"/>
      <c r="DJY5" s="9"/>
      <c r="DJZ5" s="9"/>
      <c r="DKA5" s="9"/>
      <c r="DKB5" s="9"/>
      <c r="DKC5" s="9"/>
      <c r="DKD5" s="9"/>
      <c r="DKE5" s="9"/>
      <c r="DKF5" s="9"/>
      <c r="DKG5" s="9"/>
      <c r="DKH5" s="9"/>
      <c r="DKI5" s="9"/>
      <c r="DKJ5" s="9"/>
      <c r="DKK5" s="9"/>
      <c r="DKL5" s="9"/>
      <c r="DKM5" s="9"/>
      <c r="DKN5" s="9"/>
      <c r="DKO5" s="9"/>
      <c r="DKP5" s="9"/>
      <c r="DKQ5" s="9"/>
      <c r="DKR5" s="9"/>
      <c r="DKS5" s="9"/>
      <c r="DKT5" s="9"/>
      <c r="DKU5" s="9"/>
      <c r="DKV5" s="9"/>
      <c r="DKW5" s="9"/>
      <c r="DKX5" s="9"/>
      <c r="DKY5" s="9"/>
      <c r="DKZ5" s="9"/>
      <c r="DLA5" s="9"/>
      <c r="DLB5" s="9"/>
      <c r="DLC5" s="9"/>
      <c r="DLD5" s="9"/>
      <c r="DLE5" s="9"/>
      <c r="DLF5" s="9"/>
      <c r="DLG5" s="9"/>
      <c r="DLH5" s="9"/>
      <c r="DLI5" s="9"/>
      <c r="DLJ5" s="9"/>
      <c r="DLK5" s="9"/>
      <c r="DLL5" s="9"/>
      <c r="DLM5" s="9"/>
      <c r="DLN5" s="9"/>
      <c r="DLO5" s="9"/>
      <c r="DLP5" s="9"/>
      <c r="DLQ5" s="9"/>
      <c r="DLR5" s="9"/>
      <c r="DLS5" s="9"/>
      <c r="DLT5" s="9"/>
      <c r="DLU5" s="9"/>
      <c r="DLV5" s="9"/>
      <c r="DLW5" s="9"/>
      <c r="DLX5" s="9"/>
      <c r="DLY5" s="9"/>
      <c r="DLZ5" s="9"/>
      <c r="DMA5" s="9"/>
      <c r="DMB5" s="9"/>
      <c r="DMC5" s="9"/>
      <c r="DMD5" s="9"/>
      <c r="DME5" s="9"/>
      <c r="DMF5" s="9"/>
      <c r="DMG5" s="9"/>
      <c r="DMH5" s="9"/>
      <c r="DMI5" s="9"/>
      <c r="DMJ5" s="9"/>
      <c r="DMK5" s="9"/>
      <c r="DML5" s="9"/>
      <c r="DMM5" s="9"/>
      <c r="DMN5" s="9"/>
      <c r="DMO5" s="9"/>
      <c r="DMP5" s="9"/>
      <c r="DMQ5" s="9"/>
      <c r="DMR5" s="9"/>
      <c r="DMS5" s="9"/>
      <c r="DMT5" s="9"/>
      <c r="DMU5" s="9"/>
      <c r="DMV5" s="9"/>
      <c r="DMW5" s="9"/>
      <c r="DMX5" s="9"/>
      <c r="DMY5" s="9"/>
      <c r="DMZ5" s="9"/>
      <c r="DNA5" s="9"/>
      <c r="DNB5" s="9"/>
      <c r="DNC5" s="9"/>
      <c r="DND5" s="9"/>
      <c r="DNE5" s="9"/>
      <c r="DNF5" s="9"/>
      <c r="DNG5" s="9"/>
      <c r="DNH5" s="9"/>
      <c r="DNI5" s="9"/>
      <c r="DNJ5" s="9"/>
      <c r="DNK5" s="9"/>
      <c r="DNL5" s="9"/>
      <c r="DNM5" s="9"/>
      <c r="DNN5" s="9"/>
      <c r="DNO5" s="9"/>
      <c r="DNP5" s="9"/>
      <c r="DNQ5" s="9"/>
      <c r="DNR5" s="9"/>
      <c r="DNS5" s="9"/>
      <c r="DNT5" s="9"/>
      <c r="DNU5" s="9"/>
      <c r="DNV5" s="9"/>
      <c r="DNW5" s="9"/>
      <c r="DNX5" s="9"/>
      <c r="DNY5" s="9"/>
      <c r="DNZ5" s="9"/>
      <c r="DOA5" s="9"/>
      <c r="DOB5" s="9"/>
      <c r="DOC5" s="9"/>
      <c r="DOD5" s="9"/>
      <c r="DOE5" s="9"/>
      <c r="DOF5" s="9"/>
      <c r="DOG5" s="9"/>
      <c r="DOH5" s="9"/>
      <c r="DOI5" s="9"/>
      <c r="DOJ5" s="9"/>
      <c r="DOK5" s="9"/>
      <c r="DOL5" s="9"/>
      <c r="DOM5" s="9"/>
      <c r="DON5" s="9"/>
      <c r="DOO5" s="9"/>
      <c r="DOP5" s="9"/>
      <c r="DOQ5" s="9"/>
      <c r="DOR5" s="9"/>
      <c r="DOS5" s="9"/>
      <c r="DOT5" s="9"/>
      <c r="DOU5" s="9"/>
      <c r="DOV5" s="9"/>
      <c r="DOW5" s="9"/>
      <c r="DOX5" s="9"/>
      <c r="DOY5" s="9"/>
      <c r="DOZ5" s="9"/>
      <c r="DPA5" s="9"/>
      <c r="DPB5" s="9"/>
      <c r="DPC5" s="9"/>
      <c r="DPD5" s="9"/>
      <c r="DPE5" s="9"/>
      <c r="DPF5" s="9"/>
      <c r="DPG5" s="9"/>
      <c r="DPH5" s="9"/>
      <c r="DPI5" s="9"/>
      <c r="DPJ5" s="9"/>
      <c r="DPK5" s="9"/>
      <c r="DPL5" s="9"/>
      <c r="DPM5" s="9"/>
      <c r="DPN5" s="9"/>
      <c r="DPO5" s="9"/>
      <c r="DPP5" s="9"/>
      <c r="DPQ5" s="9"/>
      <c r="DPR5" s="9"/>
      <c r="DPS5" s="9"/>
      <c r="DPT5" s="9"/>
      <c r="DPU5" s="9"/>
      <c r="DPV5" s="9"/>
      <c r="DPW5" s="9"/>
      <c r="DPX5" s="9"/>
      <c r="DPY5" s="9"/>
      <c r="DPZ5" s="9"/>
      <c r="DQA5" s="9"/>
      <c r="DQB5" s="9"/>
      <c r="DQC5" s="9"/>
      <c r="DQD5" s="9"/>
      <c r="DQE5" s="9"/>
      <c r="DQF5" s="9"/>
      <c r="DQG5" s="9"/>
      <c r="DQH5" s="9"/>
      <c r="DQI5" s="9"/>
      <c r="DQJ5" s="9"/>
      <c r="DQK5" s="9"/>
      <c r="DQL5" s="9"/>
      <c r="DQM5" s="9"/>
      <c r="DQN5" s="9"/>
      <c r="DQO5" s="9"/>
      <c r="DQP5" s="9"/>
      <c r="DQQ5" s="9"/>
      <c r="DQR5" s="9"/>
      <c r="DQS5" s="9"/>
      <c r="DQT5" s="9"/>
      <c r="DQU5" s="9"/>
      <c r="DQV5" s="9"/>
      <c r="DQW5" s="9"/>
      <c r="DQX5" s="9"/>
      <c r="DQY5" s="9"/>
      <c r="DQZ5" s="9"/>
      <c r="DRA5" s="9"/>
      <c r="DRB5" s="9"/>
      <c r="DRC5" s="9"/>
      <c r="DRD5" s="9"/>
      <c r="DRE5" s="9"/>
      <c r="DRF5" s="9"/>
      <c r="DRG5" s="9"/>
      <c r="DRH5" s="9"/>
      <c r="DRI5" s="9"/>
      <c r="DRJ5" s="9"/>
      <c r="DRK5" s="9"/>
      <c r="DRL5" s="9"/>
      <c r="DRM5" s="9"/>
      <c r="DRN5" s="9"/>
      <c r="DRO5" s="9"/>
      <c r="DRP5" s="9"/>
      <c r="DRQ5" s="9"/>
      <c r="DRR5" s="9"/>
      <c r="DRS5" s="9"/>
      <c r="DRT5" s="9"/>
      <c r="DRU5" s="9"/>
      <c r="DRV5" s="9"/>
      <c r="DRW5" s="9"/>
      <c r="DRX5" s="9"/>
      <c r="DRY5" s="9"/>
      <c r="DRZ5" s="9"/>
      <c r="DSA5" s="9"/>
      <c r="DSB5" s="9"/>
      <c r="DSC5" s="9"/>
      <c r="DSD5" s="9"/>
      <c r="DSE5" s="9"/>
      <c r="DSF5" s="9"/>
      <c r="DSG5" s="9"/>
      <c r="DSH5" s="9"/>
      <c r="DSI5" s="9"/>
      <c r="DSJ5" s="9"/>
      <c r="DSK5" s="9"/>
      <c r="DSL5" s="9"/>
      <c r="DSM5" s="9"/>
      <c r="DSN5" s="9"/>
      <c r="DSO5" s="9"/>
      <c r="DSP5" s="9"/>
      <c r="DSQ5" s="9"/>
      <c r="DSR5" s="9"/>
      <c r="DSS5" s="9"/>
      <c r="DST5" s="9"/>
      <c r="DSU5" s="9"/>
      <c r="DSV5" s="9"/>
      <c r="DSW5" s="9"/>
      <c r="DSX5" s="9"/>
      <c r="DSY5" s="9"/>
      <c r="DSZ5" s="9"/>
      <c r="DTA5" s="9"/>
      <c r="DTB5" s="9"/>
      <c r="DTC5" s="9"/>
      <c r="DTD5" s="9"/>
      <c r="DTE5" s="9"/>
      <c r="DTF5" s="9"/>
      <c r="DTG5" s="9"/>
      <c r="DTH5" s="9"/>
      <c r="DTI5" s="9"/>
      <c r="DTJ5" s="9"/>
      <c r="DTK5" s="9"/>
      <c r="DTL5" s="9"/>
      <c r="DTM5" s="9"/>
      <c r="DTN5" s="9"/>
      <c r="DTO5" s="9"/>
      <c r="DTP5" s="9"/>
      <c r="DTQ5" s="9"/>
      <c r="DTR5" s="9"/>
      <c r="DTS5" s="9"/>
      <c r="DTT5" s="9"/>
      <c r="DTU5" s="9"/>
      <c r="DTV5" s="9"/>
      <c r="DTW5" s="9"/>
      <c r="DTX5" s="9"/>
      <c r="DTY5" s="9"/>
      <c r="DTZ5" s="9"/>
      <c r="DUA5" s="9"/>
      <c r="DUB5" s="9"/>
      <c r="DUC5" s="9"/>
      <c r="DUD5" s="9"/>
      <c r="DUE5" s="9"/>
      <c r="DUF5" s="9"/>
      <c r="DUG5" s="9"/>
      <c r="DUH5" s="9"/>
      <c r="DUI5" s="9"/>
      <c r="DUJ5" s="9"/>
      <c r="DUK5" s="9"/>
      <c r="DUL5" s="9"/>
      <c r="DUM5" s="9"/>
      <c r="DUN5" s="9"/>
      <c r="DUO5" s="9"/>
      <c r="DUP5" s="9"/>
      <c r="DUQ5" s="9"/>
      <c r="DUR5" s="9"/>
      <c r="DUS5" s="9"/>
      <c r="DUT5" s="9"/>
      <c r="DUU5" s="9"/>
      <c r="DUV5" s="9"/>
      <c r="DUW5" s="9"/>
      <c r="DUX5" s="9"/>
      <c r="DUY5" s="9"/>
      <c r="DUZ5" s="9"/>
      <c r="DVA5" s="9"/>
      <c r="DVB5" s="9"/>
      <c r="DVC5" s="9"/>
      <c r="DVD5" s="9"/>
      <c r="DVE5" s="9"/>
      <c r="DVF5" s="9"/>
      <c r="DVG5" s="9"/>
      <c r="DVH5" s="9"/>
      <c r="DVI5" s="9"/>
      <c r="DVJ5" s="9"/>
      <c r="DVK5" s="9"/>
      <c r="DVL5" s="9"/>
      <c r="DVM5" s="9"/>
      <c r="DVN5" s="9"/>
      <c r="DVO5" s="9"/>
      <c r="DVP5" s="9"/>
      <c r="DVQ5" s="9"/>
      <c r="DVR5" s="9"/>
      <c r="DVS5" s="9"/>
      <c r="DVT5" s="9"/>
      <c r="DVU5" s="9"/>
      <c r="DVV5" s="9"/>
      <c r="DVW5" s="9"/>
      <c r="DVX5" s="9"/>
      <c r="DVY5" s="9"/>
      <c r="DVZ5" s="9"/>
      <c r="DWA5" s="9"/>
      <c r="DWB5" s="9"/>
      <c r="DWC5" s="9"/>
      <c r="DWD5" s="9"/>
      <c r="DWE5" s="9"/>
      <c r="DWF5" s="9"/>
      <c r="DWG5" s="9"/>
      <c r="DWH5" s="9"/>
      <c r="DWI5" s="9"/>
      <c r="DWJ5" s="9"/>
      <c r="DWK5" s="9"/>
      <c r="DWL5" s="9"/>
      <c r="DWM5" s="9"/>
      <c r="DWN5" s="9"/>
      <c r="DWO5" s="9"/>
      <c r="DWP5" s="9"/>
      <c r="DWQ5" s="9"/>
      <c r="DWR5" s="9"/>
      <c r="DWS5" s="9"/>
      <c r="DWT5" s="9"/>
      <c r="DWU5" s="9"/>
      <c r="DWV5" s="9"/>
      <c r="DWW5" s="9"/>
      <c r="DWX5" s="9"/>
      <c r="DWY5" s="9"/>
      <c r="DWZ5" s="9"/>
      <c r="DXA5" s="9"/>
      <c r="DXB5" s="9"/>
      <c r="DXC5" s="9"/>
      <c r="DXD5" s="9"/>
      <c r="DXE5" s="9"/>
      <c r="DXF5" s="9"/>
      <c r="DXG5" s="9"/>
      <c r="DXH5" s="9"/>
      <c r="DXI5" s="9"/>
      <c r="DXJ5" s="9"/>
      <c r="DXK5" s="9"/>
      <c r="DXL5" s="9"/>
      <c r="DXM5" s="9"/>
      <c r="DXN5" s="9"/>
      <c r="DXO5" s="9"/>
      <c r="DXP5" s="9"/>
      <c r="DXQ5" s="9"/>
      <c r="DXR5" s="9"/>
      <c r="DXS5" s="9"/>
      <c r="DXT5" s="9"/>
      <c r="DXU5" s="9"/>
      <c r="DXV5" s="9"/>
      <c r="DXW5" s="9"/>
      <c r="DXX5" s="9"/>
      <c r="DXY5" s="9"/>
      <c r="DXZ5" s="9"/>
      <c r="DYA5" s="9"/>
      <c r="DYB5" s="9"/>
      <c r="DYC5" s="9"/>
      <c r="DYD5" s="9"/>
      <c r="DYE5" s="9"/>
      <c r="DYF5" s="9"/>
      <c r="DYG5" s="9"/>
      <c r="DYH5" s="9"/>
      <c r="DYI5" s="9"/>
      <c r="DYJ5" s="9"/>
      <c r="DYK5" s="9"/>
      <c r="DYL5" s="9"/>
      <c r="DYM5" s="9"/>
      <c r="DYN5" s="9"/>
      <c r="DYO5" s="9"/>
      <c r="DYP5" s="9"/>
      <c r="DYQ5" s="9"/>
      <c r="DYR5" s="9"/>
      <c r="DYS5" s="9"/>
      <c r="DYT5" s="9"/>
      <c r="DYU5" s="9"/>
      <c r="DYV5" s="9"/>
      <c r="DYW5" s="9"/>
      <c r="DYX5" s="9"/>
      <c r="DYY5" s="9"/>
      <c r="DYZ5" s="9"/>
      <c r="DZA5" s="9"/>
      <c r="DZB5" s="9"/>
      <c r="DZC5" s="9"/>
      <c r="DZD5" s="9"/>
      <c r="DZE5" s="9"/>
      <c r="DZF5" s="9"/>
      <c r="DZG5" s="9"/>
      <c r="DZH5" s="9"/>
      <c r="DZI5" s="9"/>
      <c r="DZJ5" s="9"/>
      <c r="DZK5" s="9"/>
      <c r="DZL5" s="9"/>
      <c r="DZM5" s="9"/>
      <c r="DZN5" s="9"/>
      <c r="DZO5" s="9"/>
      <c r="DZP5" s="9"/>
      <c r="DZQ5" s="9"/>
      <c r="DZR5" s="9"/>
      <c r="DZS5" s="9"/>
      <c r="DZT5" s="9"/>
      <c r="DZU5" s="9"/>
      <c r="DZV5" s="9"/>
      <c r="DZW5" s="9"/>
      <c r="DZX5" s="9"/>
      <c r="DZY5" s="9"/>
      <c r="DZZ5" s="9"/>
      <c r="EAA5" s="9"/>
      <c r="EAB5" s="9"/>
      <c r="EAC5" s="9"/>
      <c r="EAD5" s="9"/>
      <c r="EAE5" s="9"/>
      <c r="EAF5" s="9"/>
      <c r="EAG5" s="9"/>
      <c r="EAH5" s="9"/>
      <c r="EAI5" s="9"/>
      <c r="EAJ5" s="9"/>
      <c r="EAK5" s="9"/>
      <c r="EAL5" s="9"/>
      <c r="EAM5" s="9"/>
      <c r="EAN5" s="9"/>
      <c r="EAO5" s="9"/>
      <c r="EAP5" s="9"/>
      <c r="EAQ5" s="9"/>
      <c r="EAR5" s="9"/>
      <c r="EAS5" s="9"/>
      <c r="EAT5" s="9"/>
      <c r="EAU5" s="9"/>
      <c r="EAV5" s="9"/>
      <c r="EAW5" s="9"/>
      <c r="EAX5" s="9"/>
      <c r="EAY5" s="9"/>
      <c r="EAZ5" s="9"/>
      <c r="EBA5" s="9"/>
      <c r="EBB5" s="9"/>
      <c r="EBC5" s="9"/>
      <c r="EBD5" s="9"/>
      <c r="EBE5" s="9"/>
      <c r="EBF5" s="9"/>
      <c r="EBG5" s="9"/>
      <c r="EBH5" s="9"/>
      <c r="EBI5" s="9"/>
      <c r="EBJ5" s="9"/>
      <c r="EBK5" s="9"/>
      <c r="EBL5" s="9"/>
      <c r="EBM5" s="9"/>
      <c r="EBN5" s="9"/>
      <c r="EBO5" s="9"/>
      <c r="EBP5" s="9"/>
      <c r="EBQ5" s="9"/>
      <c r="EBR5" s="9"/>
      <c r="EBS5" s="9"/>
      <c r="EBT5" s="9"/>
      <c r="EBU5" s="9"/>
      <c r="EBV5" s="9"/>
      <c r="EBW5" s="9"/>
      <c r="EBX5" s="9"/>
      <c r="EBY5" s="9"/>
      <c r="EBZ5" s="9"/>
      <c r="ECA5" s="9"/>
      <c r="ECB5" s="9"/>
      <c r="ECC5" s="9"/>
      <c r="ECD5" s="9"/>
      <c r="ECE5" s="9"/>
      <c r="ECF5" s="9"/>
      <c r="ECG5" s="9"/>
      <c r="ECH5" s="9"/>
      <c r="ECI5" s="9"/>
      <c r="ECJ5" s="9"/>
      <c r="ECK5" s="9"/>
      <c r="ECL5" s="9"/>
      <c r="ECM5" s="9"/>
      <c r="ECN5" s="9"/>
      <c r="ECO5" s="9"/>
      <c r="ECP5" s="9"/>
      <c r="ECQ5" s="9"/>
      <c r="ECR5" s="9"/>
      <c r="ECS5" s="9"/>
      <c r="ECT5" s="9"/>
      <c r="ECU5" s="9"/>
      <c r="ECV5" s="9"/>
      <c r="ECW5" s="9"/>
      <c r="ECX5" s="9"/>
      <c r="ECY5" s="9"/>
      <c r="ECZ5" s="9"/>
      <c r="EDA5" s="9"/>
      <c r="EDB5" s="9"/>
      <c r="EDC5" s="9"/>
      <c r="EDD5" s="9"/>
      <c r="EDE5" s="9"/>
      <c r="EDF5" s="9"/>
      <c r="EDG5" s="9"/>
      <c r="EDH5" s="9"/>
      <c r="EDI5" s="9"/>
      <c r="EDJ5" s="9"/>
      <c r="EDK5" s="9"/>
      <c r="EDL5" s="9"/>
      <c r="EDM5" s="9"/>
      <c r="EDN5" s="9"/>
      <c r="EDO5" s="9"/>
      <c r="EDP5" s="9"/>
      <c r="EDQ5" s="9"/>
      <c r="EDR5" s="9"/>
      <c r="EDS5" s="9"/>
      <c r="EDT5" s="9"/>
      <c r="EDU5" s="9"/>
      <c r="EDV5" s="9"/>
      <c r="EDW5" s="9"/>
      <c r="EDX5" s="9"/>
      <c r="EDY5" s="9"/>
      <c r="EDZ5" s="9"/>
      <c r="EEA5" s="9"/>
      <c r="EEB5" s="9"/>
      <c r="EEC5" s="9"/>
      <c r="EED5" s="9"/>
      <c r="EEE5" s="9"/>
      <c r="EEF5" s="9"/>
      <c r="EEG5" s="9"/>
      <c r="EEH5" s="9"/>
      <c r="EEI5" s="9"/>
      <c r="EEJ5" s="9"/>
      <c r="EEK5" s="9"/>
      <c r="EEL5" s="9"/>
      <c r="EEM5" s="9"/>
      <c r="EEN5" s="9"/>
      <c r="EEO5" s="9"/>
      <c r="EEP5" s="9"/>
      <c r="EEQ5" s="9"/>
      <c r="EER5" s="9"/>
      <c r="EES5" s="9"/>
      <c r="EET5" s="9"/>
      <c r="EEU5" s="9"/>
      <c r="EEV5" s="9"/>
      <c r="EEW5" s="9"/>
      <c r="EEX5" s="9"/>
      <c r="EEY5" s="9"/>
      <c r="EEZ5" s="9"/>
      <c r="EFA5" s="9"/>
      <c r="EFB5" s="9"/>
      <c r="EFC5" s="9"/>
      <c r="EFD5" s="9"/>
      <c r="EFE5" s="9"/>
      <c r="EFF5" s="9"/>
      <c r="EFG5" s="9"/>
      <c r="EFH5" s="9"/>
      <c r="EFI5" s="9"/>
      <c r="EFJ5" s="9"/>
      <c r="EFK5" s="9"/>
      <c r="EFL5" s="9"/>
      <c r="EFM5" s="9"/>
      <c r="EFN5" s="9"/>
      <c r="EFO5" s="9"/>
      <c r="EFP5" s="9"/>
      <c r="EFQ5" s="9"/>
      <c r="EFR5" s="9"/>
      <c r="EFS5" s="9"/>
      <c r="EFT5" s="9"/>
      <c r="EFU5" s="9"/>
      <c r="EFV5" s="9"/>
      <c r="EFW5" s="9"/>
      <c r="EFX5" s="9"/>
      <c r="EFY5" s="9"/>
      <c r="EFZ5" s="9"/>
      <c r="EGA5" s="9"/>
      <c r="EGB5" s="9"/>
      <c r="EGC5" s="9"/>
      <c r="EGD5" s="9"/>
      <c r="EGE5" s="9"/>
      <c r="EGF5" s="9"/>
      <c r="EGG5" s="9"/>
      <c r="EGH5" s="9"/>
      <c r="EGI5" s="9"/>
      <c r="EGJ5" s="9"/>
      <c r="EGK5" s="9"/>
      <c r="EGL5" s="9"/>
      <c r="EGM5" s="9"/>
      <c r="EGN5" s="9"/>
      <c r="EGO5" s="9"/>
      <c r="EGP5" s="9"/>
      <c r="EGQ5" s="9"/>
      <c r="EGR5" s="9"/>
      <c r="EGS5" s="9"/>
      <c r="EGT5" s="9"/>
      <c r="EGU5" s="9"/>
      <c r="EGV5" s="9"/>
      <c r="EGW5" s="9"/>
      <c r="EGX5" s="9"/>
      <c r="EGY5" s="9"/>
      <c r="EGZ5" s="9"/>
      <c r="EHA5" s="9"/>
      <c r="EHB5" s="9"/>
      <c r="EHC5" s="9"/>
      <c r="EHD5" s="9"/>
      <c r="EHE5" s="9"/>
      <c r="EHF5" s="9"/>
      <c r="EHG5" s="9"/>
      <c r="EHH5" s="9"/>
      <c r="EHI5" s="9"/>
      <c r="EHJ5" s="9"/>
      <c r="EHK5" s="9"/>
      <c r="EHL5" s="9"/>
      <c r="EHM5" s="9"/>
      <c r="EHN5" s="9"/>
      <c r="EHO5" s="9"/>
      <c r="EHP5" s="9"/>
      <c r="EHQ5" s="9"/>
      <c r="EHR5" s="9"/>
      <c r="EHS5" s="9"/>
      <c r="EHT5" s="9"/>
      <c r="EHU5" s="9"/>
      <c r="EHV5" s="9"/>
      <c r="EHW5" s="9"/>
      <c r="EHX5" s="9"/>
      <c r="EHY5" s="9"/>
      <c r="EHZ5" s="9"/>
      <c r="EIA5" s="9"/>
      <c r="EIB5" s="9"/>
      <c r="EIC5" s="9"/>
      <c r="EID5" s="9"/>
      <c r="EIE5" s="9"/>
      <c r="EIF5" s="9"/>
      <c r="EIG5" s="9"/>
      <c r="EIH5" s="9"/>
      <c r="EII5" s="9"/>
      <c r="EIJ5" s="9"/>
      <c r="EIK5" s="9"/>
      <c r="EIL5" s="9"/>
      <c r="EIM5" s="9"/>
      <c r="EIN5" s="9"/>
      <c r="EIO5" s="9"/>
      <c r="EIP5" s="9"/>
      <c r="EIQ5" s="9"/>
      <c r="EIR5" s="9"/>
      <c r="EIS5" s="9"/>
      <c r="EIT5" s="9"/>
      <c r="EIU5" s="9"/>
      <c r="EIV5" s="9"/>
      <c r="EIW5" s="9"/>
      <c r="EIX5" s="9"/>
      <c r="EIY5" s="9"/>
      <c r="EIZ5" s="9"/>
      <c r="EJA5" s="9"/>
      <c r="EJB5" s="9"/>
      <c r="EJC5" s="9"/>
      <c r="EJD5" s="9"/>
      <c r="EJE5" s="9"/>
      <c r="EJF5" s="9"/>
      <c r="EJG5" s="9"/>
      <c r="EJH5" s="9"/>
      <c r="EJI5" s="9"/>
      <c r="EJJ5" s="9"/>
      <c r="EJK5" s="9"/>
      <c r="EJL5" s="9"/>
      <c r="EJM5" s="9"/>
      <c r="EJN5" s="9"/>
      <c r="EJO5" s="9"/>
      <c r="EJP5" s="9"/>
      <c r="EJQ5" s="9"/>
      <c r="EJR5" s="9"/>
      <c r="EJS5" s="9"/>
      <c r="EJT5" s="9"/>
      <c r="EJU5" s="9"/>
      <c r="EJV5" s="9"/>
      <c r="EJW5" s="9"/>
      <c r="EJX5" s="9"/>
      <c r="EJY5" s="9"/>
      <c r="EJZ5" s="9"/>
      <c r="EKA5" s="9"/>
      <c r="EKB5" s="9"/>
      <c r="EKC5" s="9"/>
      <c r="EKD5" s="9"/>
      <c r="EKE5" s="9"/>
      <c r="EKF5" s="9"/>
      <c r="EKG5" s="9"/>
      <c r="EKH5" s="9"/>
      <c r="EKI5" s="9"/>
      <c r="EKJ5" s="9"/>
      <c r="EKK5" s="9"/>
      <c r="EKL5" s="9"/>
      <c r="EKM5" s="9"/>
      <c r="EKN5" s="9"/>
      <c r="EKO5" s="9"/>
      <c r="EKP5" s="9"/>
      <c r="EKQ5" s="9"/>
      <c r="EKR5" s="9"/>
      <c r="EKS5" s="9"/>
      <c r="EKT5" s="9"/>
      <c r="EKU5" s="9"/>
      <c r="EKV5" s="9"/>
      <c r="EKW5" s="9"/>
      <c r="EKX5" s="9"/>
      <c r="EKY5" s="9"/>
      <c r="EKZ5" s="9"/>
      <c r="ELA5" s="9"/>
      <c r="ELB5" s="9"/>
      <c r="ELC5" s="9"/>
      <c r="ELD5" s="9"/>
      <c r="ELE5" s="9"/>
      <c r="ELF5" s="9"/>
      <c r="ELG5" s="9"/>
      <c r="ELH5" s="9"/>
      <c r="ELI5" s="9"/>
      <c r="ELJ5" s="9"/>
      <c r="ELK5" s="9"/>
      <c r="ELL5" s="9"/>
      <c r="ELM5" s="9"/>
      <c r="ELN5" s="9"/>
      <c r="ELO5" s="9"/>
      <c r="ELP5" s="9"/>
      <c r="ELQ5" s="9"/>
      <c r="ELR5" s="9"/>
      <c r="ELS5" s="9"/>
      <c r="ELT5" s="9"/>
      <c r="ELU5" s="9"/>
      <c r="ELV5" s="9"/>
      <c r="ELW5" s="9"/>
      <c r="ELX5" s="9"/>
      <c r="ELY5" s="9"/>
      <c r="ELZ5" s="9"/>
      <c r="EMA5" s="9"/>
      <c r="EMB5" s="9"/>
      <c r="EMC5" s="9"/>
      <c r="EMD5" s="9"/>
      <c r="EME5" s="9"/>
      <c r="EMF5" s="9"/>
      <c r="EMG5" s="9"/>
      <c r="EMH5" s="9"/>
      <c r="EMI5" s="9"/>
      <c r="EMJ5" s="9"/>
      <c r="EMK5" s="9"/>
      <c r="EML5" s="9"/>
      <c r="EMM5" s="9"/>
      <c r="EMN5" s="9"/>
      <c r="EMO5" s="9"/>
      <c r="EMP5" s="9"/>
      <c r="EMQ5" s="9"/>
      <c r="EMR5" s="9"/>
      <c r="EMS5" s="9"/>
      <c r="EMT5" s="9"/>
      <c r="EMU5" s="9"/>
      <c r="EMV5" s="9"/>
      <c r="EMW5" s="9"/>
      <c r="EMX5" s="9"/>
      <c r="EMY5" s="9"/>
      <c r="EMZ5" s="9"/>
      <c r="ENA5" s="9"/>
      <c r="ENB5" s="9"/>
      <c r="ENC5" s="9"/>
      <c r="END5" s="9"/>
      <c r="ENE5" s="9"/>
      <c r="ENF5" s="9"/>
      <c r="ENG5" s="9"/>
      <c r="ENH5" s="9"/>
      <c r="ENI5" s="9"/>
      <c r="ENJ5" s="9"/>
      <c r="ENK5" s="9"/>
      <c r="ENL5" s="9"/>
      <c r="ENM5" s="9"/>
      <c r="ENN5" s="9"/>
      <c r="ENO5" s="9"/>
      <c r="ENP5" s="9"/>
      <c r="ENQ5" s="9"/>
      <c r="ENR5" s="9"/>
      <c r="ENS5" s="9"/>
      <c r="ENT5" s="9"/>
      <c r="ENU5" s="9"/>
      <c r="ENV5" s="9"/>
      <c r="ENW5" s="9"/>
      <c r="ENX5" s="9"/>
      <c r="ENY5" s="9"/>
      <c r="ENZ5" s="9"/>
      <c r="EOA5" s="9"/>
      <c r="EOB5" s="9"/>
      <c r="EOC5" s="9"/>
      <c r="EOD5" s="9"/>
      <c r="EOE5" s="9"/>
      <c r="EOF5" s="9"/>
      <c r="EOG5" s="9"/>
      <c r="EOH5" s="9"/>
      <c r="EOI5" s="9"/>
      <c r="EOJ5" s="9"/>
      <c r="EOK5" s="9"/>
      <c r="EOL5" s="9"/>
      <c r="EOM5" s="9"/>
      <c r="EON5" s="9"/>
      <c r="EOO5" s="9"/>
      <c r="EOP5" s="9"/>
      <c r="EOQ5" s="9"/>
      <c r="EOR5" s="9"/>
      <c r="EOS5" s="9"/>
      <c r="EOT5" s="9"/>
      <c r="EOU5" s="9"/>
      <c r="EOV5" s="9"/>
      <c r="EOW5" s="9"/>
      <c r="EOX5" s="9"/>
      <c r="EOY5" s="9"/>
      <c r="EOZ5" s="9"/>
      <c r="EPA5" s="9"/>
      <c r="EPB5" s="9"/>
      <c r="EPC5" s="9"/>
      <c r="EPD5" s="9"/>
      <c r="EPE5" s="9"/>
      <c r="EPF5" s="9"/>
      <c r="EPG5" s="9"/>
      <c r="EPH5" s="9"/>
      <c r="EPI5" s="9"/>
      <c r="EPJ5" s="9"/>
      <c r="EPK5" s="9"/>
      <c r="EPL5" s="9"/>
      <c r="EPM5" s="9"/>
      <c r="EPN5" s="9"/>
      <c r="EPO5" s="9"/>
      <c r="EPP5" s="9"/>
      <c r="EPQ5" s="9"/>
      <c r="EPR5" s="9"/>
      <c r="EPS5" s="9"/>
      <c r="EPT5" s="9"/>
      <c r="EPU5" s="9"/>
      <c r="EPV5" s="9"/>
      <c r="EPW5" s="9"/>
      <c r="EPX5" s="9"/>
      <c r="EPY5" s="9"/>
      <c r="EPZ5" s="9"/>
      <c r="EQA5" s="9"/>
      <c r="EQB5" s="9"/>
      <c r="EQC5" s="9"/>
      <c r="EQD5" s="9"/>
      <c r="EQE5" s="9"/>
      <c r="EQF5" s="9"/>
      <c r="EQG5" s="9"/>
      <c r="EQH5" s="9"/>
      <c r="EQI5" s="9"/>
      <c r="EQJ5" s="9"/>
      <c r="EQK5" s="9"/>
      <c r="EQL5" s="9"/>
      <c r="EQM5" s="9"/>
      <c r="EQN5" s="9"/>
      <c r="EQO5" s="9"/>
      <c r="EQP5" s="9"/>
      <c r="EQQ5" s="9"/>
      <c r="EQR5" s="9"/>
      <c r="EQS5" s="9"/>
      <c r="EQT5" s="9"/>
      <c r="EQU5" s="9"/>
      <c r="EQV5" s="9"/>
      <c r="EQW5" s="9"/>
      <c r="EQX5" s="9"/>
      <c r="EQY5" s="9"/>
      <c r="EQZ5" s="9"/>
      <c r="ERA5" s="9"/>
      <c r="ERB5" s="9"/>
      <c r="ERC5" s="9"/>
      <c r="ERD5" s="9"/>
      <c r="ERE5" s="9"/>
      <c r="ERF5" s="9"/>
      <c r="ERG5" s="9"/>
      <c r="ERH5" s="9"/>
      <c r="ERI5" s="9"/>
      <c r="ERJ5" s="9"/>
      <c r="ERK5" s="9"/>
      <c r="ERL5" s="9"/>
      <c r="ERM5" s="9"/>
      <c r="ERN5" s="9"/>
      <c r="ERO5" s="9"/>
      <c r="ERP5" s="9"/>
      <c r="ERQ5" s="9"/>
      <c r="ERR5" s="9"/>
      <c r="ERS5" s="9"/>
      <c r="ERT5" s="9"/>
      <c r="ERU5" s="9"/>
      <c r="ERV5" s="9"/>
      <c r="ERW5" s="9"/>
      <c r="ERX5" s="9"/>
      <c r="ERY5" s="9"/>
      <c r="ERZ5" s="9"/>
      <c r="ESA5" s="9"/>
      <c r="ESB5" s="9"/>
      <c r="ESC5" s="9"/>
      <c r="ESD5" s="9"/>
      <c r="ESE5" s="9"/>
      <c r="ESF5" s="9"/>
      <c r="ESG5" s="9"/>
      <c r="ESH5" s="9"/>
      <c r="ESI5" s="9"/>
      <c r="ESJ5" s="9"/>
      <c r="ESK5" s="9"/>
      <c r="ESL5" s="9"/>
      <c r="ESM5" s="9"/>
      <c r="ESN5" s="9"/>
      <c r="ESO5" s="9"/>
      <c r="ESP5" s="9"/>
      <c r="ESQ5" s="9"/>
      <c r="ESR5" s="9"/>
      <c r="ESS5" s="9"/>
      <c r="EST5" s="9"/>
      <c r="ESU5" s="9"/>
      <c r="ESV5" s="9"/>
      <c r="ESW5" s="9"/>
      <c r="ESX5" s="9"/>
      <c r="ESY5" s="9"/>
      <c r="ESZ5" s="9"/>
      <c r="ETA5" s="9"/>
      <c r="ETB5" s="9"/>
      <c r="ETC5" s="9"/>
      <c r="ETD5" s="9"/>
      <c r="ETE5" s="9"/>
      <c r="ETF5" s="9"/>
      <c r="ETG5" s="9"/>
      <c r="ETH5" s="9"/>
      <c r="ETI5" s="9"/>
      <c r="ETJ5" s="9"/>
      <c r="ETK5" s="9"/>
      <c r="ETL5" s="9"/>
      <c r="ETM5" s="9"/>
      <c r="ETN5" s="9"/>
      <c r="ETO5" s="9"/>
      <c r="ETP5" s="9"/>
      <c r="ETQ5" s="9"/>
      <c r="ETR5" s="9"/>
      <c r="ETS5" s="9"/>
      <c r="ETT5" s="9"/>
      <c r="ETU5" s="9"/>
      <c r="ETV5" s="9"/>
      <c r="ETW5" s="9"/>
      <c r="ETX5" s="9"/>
      <c r="ETY5" s="9"/>
      <c r="ETZ5" s="9"/>
      <c r="EUA5" s="9"/>
      <c r="EUB5" s="9"/>
      <c r="EUC5" s="9"/>
      <c r="EUD5" s="9"/>
      <c r="EUE5" s="9"/>
      <c r="EUF5" s="9"/>
      <c r="EUG5" s="9"/>
      <c r="EUH5" s="9"/>
      <c r="EUI5" s="9"/>
      <c r="EUJ5" s="9"/>
      <c r="EUK5" s="9"/>
      <c r="EUL5" s="9"/>
      <c r="EUM5" s="9"/>
      <c r="EUN5" s="9"/>
      <c r="EUO5" s="9"/>
      <c r="EUP5" s="9"/>
      <c r="EUQ5" s="9"/>
      <c r="EUR5" s="9"/>
      <c r="EUS5" s="9"/>
      <c r="EUT5" s="9"/>
      <c r="EUU5" s="9"/>
      <c r="EUV5" s="9"/>
      <c r="EUW5" s="9"/>
      <c r="EUX5" s="9"/>
      <c r="EUY5" s="9"/>
      <c r="EUZ5" s="9"/>
      <c r="EVA5" s="9"/>
      <c r="EVB5" s="9"/>
      <c r="EVC5" s="9"/>
      <c r="EVD5" s="9"/>
      <c r="EVE5" s="9"/>
      <c r="EVF5" s="9"/>
      <c r="EVG5" s="9"/>
      <c r="EVH5" s="9"/>
      <c r="EVI5" s="9"/>
      <c r="EVJ5" s="9"/>
      <c r="EVK5" s="9"/>
      <c r="EVL5" s="9"/>
      <c r="EVM5" s="9"/>
      <c r="EVN5" s="9"/>
      <c r="EVO5" s="9"/>
      <c r="EVP5" s="9"/>
      <c r="EVQ5" s="9"/>
      <c r="EVR5" s="9"/>
      <c r="EVS5" s="9"/>
      <c r="EVT5" s="9"/>
      <c r="EVU5" s="9"/>
      <c r="EVV5" s="9"/>
      <c r="EVW5" s="9"/>
      <c r="EVX5" s="9"/>
      <c r="EVY5" s="9"/>
      <c r="EVZ5" s="9"/>
      <c r="EWA5" s="9"/>
      <c r="EWB5" s="9"/>
      <c r="EWC5" s="9"/>
      <c r="EWD5" s="9"/>
      <c r="EWE5" s="9"/>
      <c r="EWF5" s="9"/>
      <c r="EWG5" s="9"/>
      <c r="EWH5" s="9"/>
      <c r="EWI5" s="9"/>
      <c r="EWJ5" s="9"/>
      <c r="EWK5" s="9"/>
      <c r="EWL5" s="9"/>
      <c r="EWM5" s="9"/>
      <c r="EWN5" s="9"/>
      <c r="EWO5" s="9"/>
      <c r="EWP5" s="9"/>
      <c r="EWQ5" s="9"/>
      <c r="EWR5" s="9"/>
      <c r="EWS5" s="9"/>
      <c r="EWT5" s="9"/>
      <c r="EWU5" s="9"/>
      <c r="EWV5" s="9"/>
      <c r="EWW5" s="9"/>
      <c r="EWX5" s="9"/>
      <c r="EWY5" s="9"/>
      <c r="EWZ5" s="9"/>
      <c r="EXA5" s="9"/>
      <c r="EXB5" s="9"/>
      <c r="EXC5" s="9"/>
      <c r="EXD5" s="9"/>
      <c r="EXE5" s="9"/>
      <c r="EXF5" s="9"/>
      <c r="EXG5" s="9"/>
      <c r="EXH5" s="9"/>
      <c r="EXI5" s="9"/>
      <c r="EXJ5" s="9"/>
      <c r="EXK5" s="9"/>
      <c r="EXL5" s="9"/>
      <c r="EXM5" s="9"/>
      <c r="EXN5" s="9"/>
      <c r="EXO5" s="9"/>
      <c r="EXP5" s="9"/>
      <c r="EXQ5" s="9"/>
      <c r="EXR5" s="9"/>
      <c r="EXS5" s="9"/>
      <c r="EXT5" s="9"/>
      <c r="EXU5" s="9"/>
      <c r="EXV5" s="9"/>
      <c r="EXW5" s="9"/>
      <c r="EXX5" s="9"/>
      <c r="EXY5" s="9"/>
      <c r="EXZ5" s="9"/>
      <c r="EYA5" s="9"/>
      <c r="EYB5" s="9"/>
      <c r="EYC5" s="9"/>
      <c r="EYD5" s="9"/>
      <c r="EYE5" s="9"/>
      <c r="EYF5" s="9"/>
      <c r="EYG5" s="9"/>
      <c r="EYH5" s="9"/>
      <c r="EYI5" s="9"/>
      <c r="EYJ5" s="9"/>
      <c r="EYK5" s="9"/>
      <c r="EYL5" s="9"/>
      <c r="EYM5" s="9"/>
      <c r="EYN5" s="9"/>
      <c r="EYO5" s="9"/>
      <c r="EYP5" s="9"/>
      <c r="EYQ5" s="9"/>
      <c r="EYR5" s="9"/>
      <c r="EYS5" s="9"/>
      <c r="EYT5" s="9"/>
      <c r="EYU5" s="9"/>
      <c r="EYV5" s="9"/>
      <c r="EYW5" s="9"/>
      <c r="EYX5" s="9"/>
      <c r="EYY5" s="9"/>
      <c r="EYZ5" s="9"/>
      <c r="EZA5" s="9"/>
      <c r="EZB5" s="9"/>
      <c r="EZC5" s="9"/>
      <c r="EZD5" s="9"/>
      <c r="EZE5" s="9"/>
      <c r="EZF5" s="9"/>
      <c r="EZG5" s="9"/>
      <c r="EZH5" s="9"/>
      <c r="EZI5" s="9"/>
      <c r="EZJ5" s="9"/>
      <c r="EZK5" s="9"/>
      <c r="EZL5" s="9"/>
      <c r="EZM5" s="9"/>
      <c r="EZN5" s="9"/>
      <c r="EZO5" s="9"/>
      <c r="EZP5" s="9"/>
      <c r="EZQ5" s="9"/>
      <c r="EZR5" s="9"/>
      <c r="EZS5" s="9"/>
      <c r="EZT5" s="9"/>
      <c r="EZU5" s="9"/>
      <c r="EZV5" s="9"/>
      <c r="EZW5" s="9"/>
      <c r="EZX5" s="9"/>
      <c r="EZY5" s="9"/>
      <c r="EZZ5" s="9"/>
      <c r="FAA5" s="9"/>
      <c r="FAB5" s="9"/>
      <c r="FAC5" s="9"/>
      <c r="FAD5" s="9"/>
      <c r="FAE5" s="9"/>
      <c r="FAF5" s="9"/>
      <c r="FAG5" s="9"/>
      <c r="FAH5" s="9"/>
      <c r="FAI5" s="9"/>
      <c r="FAJ5" s="9"/>
      <c r="FAK5" s="9"/>
      <c r="FAL5" s="9"/>
      <c r="FAM5" s="9"/>
      <c r="FAN5" s="9"/>
      <c r="FAO5" s="9"/>
      <c r="FAP5" s="9"/>
      <c r="FAQ5" s="9"/>
      <c r="FAR5" s="9"/>
      <c r="FAS5" s="9"/>
      <c r="FAT5" s="9"/>
      <c r="FAU5" s="9"/>
      <c r="FAV5" s="9"/>
      <c r="FAW5" s="9"/>
      <c r="FAX5" s="9"/>
      <c r="FAY5" s="9"/>
      <c r="FAZ5" s="9"/>
      <c r="FBA5" s="9"/>
      <c r="FBB5" s="9"/>
      <c r="FBC5" s="9"/>
      <c r="FBD5" s="9"/>
      <c r="FBE5" s="9"/>
      <c r="FBF5" s="9"/>
      <c r="FBG5" s="9"/>
      <c r="FBH5" s="9"/>
      <c r="FBI5" s="9"/>
      <c r="FBJ5" s="9"/>
      <c r="FBK5" s="9"/>
      <c r="FBL5" s="9"/>
      <c r="FBM5" s="9"/>
      <c r="FBN5" s="9"/>
      <c r="FBO5" s="9"/>
      <c r="FBP5" s="9"/>
      <c r="FBQ5" s="9"/>
      <c r="FBR5" s="9"/>
      <c r="FBS5" s="9"/>
      <c r="FBT5" s="9"/>
      <c r="FBU5" s="9"/>
      <c r="FBV5" s="9"/>
      <c r="FBW5" s="9"/>
      <c r="FBX5" s="9"/>
      <c r="FBY5" s="9"/>
      <c r="FBZ5" s="9"/>
      <c r="FCA5" s="9"/>
      <c r="FCB5" s="9"/>
      <c r="FCC5" s="9"/>
      <c r="FCD5" s="9"/>
      <c r="FCE5" s="9"/>
      <c r="FCF5" s="9"/>
      <c r="FCG5" s="9"/>
      <c r="FCH5" s="9"/>
      <c r="FCI5" s="9"/>
      <c r="FCJ5" s="9"/>
      <c r="FCK5" s="9"/>
      <c r="FCL5" s="9"/>
      <c r="FCM5" s="9"/>
      <c r="FCN5" s="9"/>
      <c r="FCO5" s="9"/>
      <c r="FCP5" s="9"/>
      <c r="FCQ5" s="9"/>
      <c r="FCR5" s="9"/>
      <c r="FCS5" s="9"/>
      <c r="FCT5" s="9"/>
      <c r="FCU5" s="9"/>
      <c r="FCV5" s="9"/>
      <c r="FCW5" s="9"/>
      <c r="FCX5" s="9"/>
      <c r="FCY5" s="9"/>
      <c r="FCZ5" s="9"/>
      <c r="FDA5" s="9"/>
      <c r="FDB5" s="9"/>
      <c r="FDC5" s="9"/>
      <c r="FDD5" s="9"/>
      <c r="FDE5" s="9"/>
      <c r="FDF5" s="9"/>
      <c r="FDG5" s="9"/>
      <c r="FDH5" s="9"/>
      <c r="FDI5" s="9"/>
      <c r="FDJ5" s="9"/>
      <c r="FDK5" s="9"/>
      <c r="FDL5" s="9"/>
      <c r="FDM5" s="9"/>
      <c r="FDN5" s="9"/>
      <c r="FDO5" s="9"/>
      <c r="FDP5" s="9"/>
      <c r="FDQ5" s="9"/>
      <c r="FDR5" s="9"/>
      <c r="FDS5" s="9"/>
      <c r="FDT5" s="9"/>
      <c r="FDU5" s="9"/>
      <c r="FDV5" s="9"/>
      <c r="FDW5" s="9"/>
      <c r="FDX5" s="9"/>
      <c r="FDY5" s="9"/>
      <c r="FDZ5" s="9"/>
      <c r="FEA5" s="9"/>
      <c r="FEB5" s="9"/>
      <c r="FEC5" s="9"/>
      <c r="FED5" s="9"/>
      <c r="FEE5" s="9"/>
      <c r="FEF5" s="9"/>
      <c r="FEG5" s="9"/>
      <c r="FEH5" s="9"/>
      <c r="FEI5" s="9"/>
      <c r="FEJ5" s="9"/>
      <c r="FEK5" s="9"/>
      <c r="FEL5" s="9"/>
      <c r="FEM5" s="9"/>
      <c r="FEN5" s="9"/>
      <c r="FEO5" s="9"/>
      <c r="FEP5" s="9"/>
      <c r="FEQ5" s="9"/>
      <c r="FER5" s="9"/>
      <c r="FES5" s="9"/>
      <c r="FET5" s="9"/>
      <c r="FEU5" s="9"/>
      <c r="FEV5" s="9"/>
      <c r="FEW5" s="9"/>
      <c r="FEX5" s="9"/>
      <c r="FEY5" s="9"/>
      <c r="FEZ5" s="9"/>
      <c r="FFA5" s="9"/>
      <c r="FFB5" s="9"/>
      <c r="FFC5" s="9"/>
      <c r="FFD5" s="9"/>
      <c r="FFE5" s="9"/>
      <c r="FFF5" s="9"/>
      <c r="FFG5" s="9"/>
      <c r="FFH5" s="9"/>
      <c r="FFI5" s="9"/>
      <c r="FFJ5" s="9"/>
      <c r="FFK5" s="9"/>
      <c r="FFL5" s="9"/>
      <c r="FFM5" s="9"/>
      <c r="FFN5" s="9"/>
      <c r="FFO5" s="9"/>
      <c r="FFP5" s="9"/>
      <c r="FFQ5" s="9"/>
      <c r="FFR5" s="9"/>
      <c r="FFS5" s="9"/>
      <c r="FFT5" s="9"/>
      <c r="FFU5" s="9"/>
      <c r="FFV5" s="9"/>
      <c r="FFW5" s="9"/>
      <c r="FFX5" s="9"/>
      <c r="FFY5" s="9"/>
      <c r="FFZ5" s="9"/>
      <c r="FGA5" s="9"/>
      <c r="FGB5" s="9"/>
      <c r="FGC5" s="9"/>
      <c r="FGD5" s="9"/>
      <c r="FGE5" s="9"/>
      <c r="FGF5" s="9"/>
      <c r="FGG5" s="9"/>
      <c r="FGH5" s="9"/>
      <c r="FGI5" s="9"/>
      <c r="FGJ5" s="9"/>
      <c r="FGK5" s="9"/>
      <c r="FGL5" s="9"/>
      <c r="FGM5" s="9"/>
      <c r="FGN5" s="9"/>
      <c r="FGO5" s="9"/>
      <c r="FGP5" s="9"/>
      <c r="FGQ5" s="9"/>
      <c r="FGR5" s="9"/>
      <c r="FGS5" s="9"/>
      <c r="FGT5" s="9"/>
      <c r="FGU5" s="9"/>
      <c r="FGV5" s="9"/>
      <c r="FGW5" s="9"/>
      <c r="FGX5" s="9"/>
      <c r="FGY5" s="9"/>
      <c r="FGZ5" s="9"/>
      <c r="FHA5" s="9"/>
      <c r="FHB5" s="9"/>
      <c r="FHC5" s="9"/>
      <c r="FHD5" s="9"/>
      <c r="FHE5" s="9"/>
      <c r="FHF5" s="9"/>
      <c r="FHG5" s="9"/>
      <c r="FHH5" s="9"/>
      <c r="FHI5" s="9"/>
      <c r="FHJ5" s="9"/>
      <c r="FHK5" s="9"/>
      <c r="FHL5" s="9"/>
      <c r="FHM5" s="9"/>
      <c r="FHN5" s="9"/>
      <c r="FHO5" s="9"/>
      <c r="FHP5" s="9"/>
      <c r="FHQ5" s="9"/>
      <c r="FHR5" s="9"/>
      <c r="FHS5" s="9"/>
      <c r="FHT5" s="9"/>
      <c r="FHU5" s="9"/>
      <c r="FHV5" s="9"/>
      <c r="FHW5" s="9"/>
      <c r="FHX5" s="9"/>
      <c r="FHY5" s="9"/>
      <c r="FHZ5" s="9"/>
      <c r="FIA5" s="9"/>
      <c r="FIB5" s="9"/>
      <c r="FIC5" s="9"/>
      <c r="FID5" s="9"/>
      <c r="FIE5" s="9"/>
      <c r="FIF5" s="9"/>
      <c r="FIG5" s="9"/>
      <c r="FIH5" s="9"/>
      <c r="FII5" s="9"/>
      <c r="FIJ5" s="9"/>
      <c r="FIK5" s="9"/>
      <c r="FIL5" s="9"/>
      <c r="FIM5" s="9"/>
      <c r="FIN5" s="9"/>
      <c r="FIO5" s="9"/>
      <c r="FIP5" s="9"/>
      <c r="FIQ5" s="9"/>
      <c r="FIR5" s="9"/>
      <c r="FIS5" s="9"/>
      <c r="FIT5" s="9"/>
      <c r="FIU5" s="9"/>
      <c r="FIV5" s="9"/>
      <c r="FIW5" s="9"/>
      <c r="FIX5" s="9"/>
      <c r="FIY5" s="9"/>
      <c r="FIZ5" s="9"/>
      <c r="FJA5" s="9"/>
      <c r="FJB5" s="9"/>
      <c r="FJC5" s="9"/>
      <c r="FJD5" s="9"/>
      <c r="FJE5" s="9"/>
      <c r="FJF5" s="9"/>
      <c r="FJG5" s="9"/>
      <c r="FJH5" s="9"/>
      <c r="FJI5" s="9"/>
      <c r="FJJ5" s="9"/>
      <c r="FJK5" s="9"/>
      <c r="FJL5" s="9"/>
      <c r="FJM5" s="9"/>
      <c r="FJN5" s="9"/>
      <c r="FJO5" s="9"/>
      <c r="FJP5" s="9"/>
      <c r="FJQ5" s="9"/>
      <c r="FJR5" s="9"/>
      <c r="FJS5" s="9"/>
      <c r="FJT5" s="9"/>
      <c r="FJU5" s="9"/>
      <c r="FJV5" s="9"/>
      <c r="FJW5" s="9"/>
      <c r="FJX5" s="9"/>
      <c r="FJY5" s="9"/>
      <c r="FJZ5" s="9"/>
      <c r="FKA5" s="9"/>
      <c r="FKB5" s="9"/>
      <c r="FKC5" s="9"/>
      <c r="FKD5" s="9"/>
      <c r="FKE5" s="9"/>
      <c r="FKF5" s="9"/>
      <c r="FKG5" s="9"/>
      <c r="FKH5" s="9"/>
      <c r="FKI5" s="9"/>
      <c r="FKJ5" s="9"/>
      <c r="FKK5" s="9"/>
      <c r="FKL5" s="9"/>
      <c r="FKM5" s="9"/>
      <c r="FKN5" s="9"/>
      <c r="FKO5" s="9"/>
      <c r="FKP5" s="9"/>
      <c r="FKQ5" s="9"/>
      <c r="FKR5" s="9"/>
      <c r="FKS5" s="9"/>
      <c r="FKT5" s="9"/>
      <c r="FKU5" s="9"/>
      <c r="FKV5" s="9"/>
      <c r="FKW5" s="9"/>
      <c r="FKX5" s="9"/>
      <c r="FKY5" s="9"/>
      <c r="FKZ5" s="9"/>
      <c r="FLA5" s="9"/>
      <c r="FLB5" s="9"/>
      <c r="FLC5" s="9"/>
      <c r="FLD5" s="9"/>
      <c r="FLE5" s="9"/>
      <c r="FLF5" s="9"/>
      <c r="FLG5" s="9"/>
      <c r="FLH5" s="9"/>
      <c r="FLI5" s="9"/>
      <c r="FLJ5" s="9"/>
      <c r="FLK5" s="9"/>
      <c r="FLL5" s="9"/>
      <c r="FLM5" s="9"/>
      <c r="FLN5" s="9"/>
      <c r="FLO5" s="9"/>
      <c r="FLP5" s="9"/>
      <c r="FLQ5" s="9"/>
      <c r="FLR5" s="9"/>
      <c r="FLS5" s="9"/>
      <c r="FLT5" s="9"/>
      <c r="FLU5" s="9"/>
      <c r="FLV5" s="9"/>
      <c r="FLW5" s="9"/>
      <c r="FLX5" s="9"/>
      <c r="FLY5" s="9"/>
      <c r="FLZ5" s="9"/>
      <c r="FMA5" s="9"/>
      <c r="FMB5" s="9"/>
      <c r="FMC5" s="9"/>
      <c r="FMD5" s="9"/>
      <c r="FME5" s="9"/>
      <c r="FMF5" s="9"/>
      <c r="FMG5" s="9"/>
      <c r="FMH5" s="9"/>
      <c r="FMI5" s="9"/>
      <c r="FMJ5" s="9"/>
      <c r="FMK5" s="9"/>
      <c r="FML5" s="9"/>
      <c r="FMM5" s="9"/>
      <c r="FMN5" s="9"/>
      <c r="FMO5" s="9"/>
      <c r="FMP5" s="9"/>
      <c r="FMQ5" s="9"/>
      <c r="FMR5" s="9"/>
      <c r="FMS5" s="9"/>
      <c r="FMT5" s="9"/>
      <c r="FMU5" s="9"/>
      <c r="FMV5" s="9"/>
      <c r="FMW5" s="9"/>
      <c r="FMX5" s="9"/>
      <c r="FMY5" s="9"/>
      <c r="FMZ5" s="9"/>
      <c r="FNA5" s="9"/>
      <c r="FNB5" s="9"/>
      <c r="FNC5" s="9"/>
      <c r="FND5" s="9"/>
      <c r="FNE5" s="9"/>
      <c r="FNF5" s="9"/>
      <c r="FNG5" s="9"/>
      <c r="FNH5" s="9"/>
      <c r="FNI5" s="9"/>
      <c r="FNJ5" s="9"/>
      <c r="FNK5" s="9"/>
      <c r="FNL5" s="9"/>
      <c r="FNM5" s="9"/>
      <c r="FNN5" s="9"/>
      <c r="FNO5" s="9"/>
      <c r="FNP5" s="9"/>
      <c r="FNQ5" s="9"/>
      <c r="FNR5" s="9"/>
      <c r="FNS5" s="9"/>
      <c r="FNT5" s="9"/>
      <c r="FNU5" s="9"/>
      <c r="FNV5" s="9"/>
      <c r="FNW5" s="9"/>
      <c r="FNX5" s="9"/>
      <c r="FNY5" s="9"/>
      <c r="FNZ5" s="9"/>
      <c r="FOA5" s="9"/>
      <c r="FOB5" s="9"/>
      <c r="FOC5" s="9"/>
      <c r="FOD5" s="9"/>
      <c r="FOE5" s="9"/>
      <c r="FOF5" s="9"/>
      <c r="FOG5" s="9"/>
      <c r="FOH5" s="9"/>
      <c r="FOI5" s="9"/>
      <c r="FOJ5" s="9"/>
      <c r="FOK5" s="9"/>
      <c r="FOL5" s="9"/>
      <c r="FOM5" s="9"/>
      <c r="FON5" s="9"/>
      <c r="FOO5" s="9"/>
      <c r="FOP5" s="9"/>
      <c r="FOQ5" s="9"/>
      <c r="FOR5" s="9"/>
      <c r="FOS5" s="9"/>
      <c r="FOT5" s="9"/>
      <c r="FOU5" s="9"/>
      <c r="FOV5" s="9"/>
      <c r="FOW5" s="9"/>
      <c r="FOX5" s="9"/>
      <c r="FOY5" s="9"/>
      <c r="FOZ5" s="9"/>
      <c r="FPA5" s="9"/>
      <c r="FPB5" s="9"/>
      <c r="FPC5" s="9"/>
      <c r="FPD5" s="9"/>
      <c r="FPE5" s="9"/>
      <c r="FPF5" s="9"/>
      <c r="FPG5" s="9"/>
      <c r="FPH5" s="9"/>
      <c r="FPI5" s="9"/>
      <c r="FPJ5" s="9"/>
      <c r="FPK5" s="9"/>
      <c r="FPL5" s="9"/>
      <c r="FPM5" s="9"/>
      <c r="FPN5" s="9"/>
      <c r="FPO5" s="9"/>
      <c r="FPP5" s="9"/>
      <c r="FPQ5" s="9"/>
      <c r="FPR5" s="9"/>
      <c r="FPS5" s="9"/>
      <c r="FPT5" s="9"/>
      <c r="FPU5" s="9"/>
      <c r="FPV5" s="9"/>
      <c r="FPW5" s="9"/>
      <c r="FPX5" s="9"/>
      <c r="FPY5" s="9"/>
      <c r="FPZ5" s="9"/>
      <c r="FQA5" s="9"/>
      <c r="FQB5" s="9"/>
      <c r="FQC5" s="9"/>
      <c r="FQD5" s="9"/>
      <c r="FQE5" s="9"/>
      <c r="FQF5" s="9"/>
      <c r="FQG5" s="9"/>
      <c r="FQH5" s="9"/>
      <c r="FQI5" s="9"/>
      <c r="FQJ5" s="9"/>
      <c r="FQK5" s="9"/>
      <c r="FQL5" s="9"/>
      <c r="FQM5" s="9"/>
      <c r="FQN5" s="9"/>
      <c r="FQO5" s="9"/>
      <c r="FQP5" s="9"/>
      <c r="FQQ5" s="9"/>
      <c r="FQR5" s="9"/>
      <c r="FQS5" s="9"/>
      <c r="FQT5" s="9"/>
      <c r="FQU5" s="9"/>
      <c r="FQV5" s="9"/>
      <c r="FQW5" s="9"/>
      <c r="FQX5" s="9"/>
      <c r="FQY5" s="9"/>
      <c r="FQZ5" s="9"/>
      <c r="FRA5" s="9"/>
      <c r="FRB5" s="9"/>
      <c r="FRC5" s="9"/>
      <c r="FRD5" s="9"/>
      <c r="FRE5" s="9"/>
      <c r="FRF5" s="9"/>
      <c r="FRG5" s="9"/>
      <c r="FRH5" s="9"/>
      <c r="FRI5" s="9"/>
      <c r="FRJ5" s="9"/>
      <c r="FRK5" s="9"/>
      <c r="FRL5" s="9"/>
      <c r="FRM5" s="9"/>
      <c r="FRN5" s="9"/>
      <c r="FRO5" s="9"/>
      <c r="FRP5" s="9"/>
      <c r="FRQ5" s="9"/>
      <c r="FRR5" s="9"/>
      <c r="FRS5" s="9"/>
      <c r="FRT5" s="9"/>
      <c r="FRU5" s="9"/>
      <c r="FRV5" s="9"/>
      <c r="FRW5" s="9"/>
      <c r="FRX5" s="9"/>
      <c r="FRY5" s="9"/>
      <c r="FRZ5" s="9"/>
      <c r="FSA5" s="9"/>
      <c r="FSB5" s="9"/>
      <c r="FSC5" s="9"/>
      <c r="FSD5" s="9"/>
      <c r="FSE5" s="9"/>
      <c r="FSF5" s="9"/>
      <c r="FSG5" s="9"/>
      <c r="FSH5" s="9"/>
      <c r="FSI5" s="9"/>
      <c r="FSJ5" s="9"/>
      <c r="FSK5" s="9"/>
      <c r="FSL5" s="9"/>
      <c r="FSM5" s="9"/>
      <c r="FSN5" s="9"/>
      <c r="FSO5" s="9"/>
      <c r="FSP5" s="9"/>
      <c r="FSQ5" s="9"/>
      <c r="FSR5" s="9"/>
      <c r="FSS5" s="9"/>
      <c r="FST5" s="9"/>
      <c r="FSU5" s="9"/>
      <c r="FSV5" s="9"/>
      <c r="FSW5" s="9"/>
      <c r="FSX5" s="9"/>
      <c r="FSY5" s="9"/>
      <c r="FSZ5" s="9"/>
      <c r="FTA5" s="9"/>
      <c r="FTB5" s="9"/>
      <c r="FTC5" s="9"/>
      <c r="FTD5" s="9"/>
      <c r="FTE5" s="9"/>
      <c r="FTF5" s="9"/>
      <c r="FTG5" s="9"/>
      <c r="FTH5" s="9"/>
      <c r="FTI5" s="9"/>
      <c r="FTJ5" s="9"/>
      <c r="FTK5" s="9"/>
      <c r="FTL5" s="9"/>
      <c r="FTM5" s="9"/>
      <c r="FTN5" s="9"/>
      <c r="FTO5" s="9"/>
      <c r="FTP5" s="9"/>
      <c r="FTQ5" s="9"/>
      <c r="FTR5" s="9"/>
      <c r="FTS5" s="9"/>
      <c r="FTT5" s="9"/>
      <c r="FTU5" s="9"/>
      <c r="FTV5" s="9"/>
      <c r="FTW5" s="9"/>
      <c r="FTX5" s="9"/>
      <c r="FTY5" s="9"/>
      <c r="FTZ5" s="9"/>
      <c r="FUA5" s="9"/>
      <c r="FUB5" s="9"/>
      <c r="FUC5" s="9"/>
      <c r="FUD5" s="9"/>
      <c r="FUE5" s="9"/>
      <c r="FUF5" s="9"/>
      <c r="FUG5" s="9"/>
      <c r="FUH5" s="9"/>
      <c r="FUI5" s="9"/>
      <c r="FUJ5" s="9"/>
      <c r="FUK5" s="9"/>
      <c r="FUL5" s="9"/>
      <c r="FUM5" s="9"/>
      <c r="FUN5" s="9"/>
      <c r="FUO5" s="9"/>
      <c r="FUP5" s="9"/>
      <c r="FUQ5" s="9"/>
      <c r="FUR5" s="9"/>
      <c r="FUS5" s="9"/>
      <c r="FUT5" s="9"/>
      <c r="FUU5" s="9"/>
      <c r="FUV5" s="9"/>
      <c r="FUW5" s="9"/>
      <c r="FUX5" s="9"/>
      <c r="FUY5" s="9"/>
      <c r="FUZ5" s="9"/>
      <c r="FVA5" s="9"/>
      <c r="FVB5" s="9"/>
      <c r="FVC5" s="9"/>
      <c r="FVD5" s="9"/>
      <c r="FVE5" s="9"/>
      <c r="FVF5" s="9"/>
      <c r="FVG5" s="9"/>
      <c r="FVH5" s="9"/>
      <c r="FVI5" s="9"/>
      <c r="FVJ5" s="9"/>
      <c r="FVK5" s="9"/>
      <c r="FVL5" s="9"/>
      <c r="FVM5" s="9"/>
      <c r="FVN5" s="9"/>
      <c r="FVO5" s="9"/>
      <c r="FVP5" s="9"/>
      <c r="FVQ5" s="9"/>
      <c r="FVR5" s="9"/>
      <c r="FVS5" s="9"/>
      <c r="FVT5" s="9"/>
      <c r="FVU5" s="9"/>
      <c r="FVV5" s="9"/>
      <c r="FVW5" s="9"/>
      <c r="FVX5" s="9"/>
      <c r="FVY5" s="9"/>
      <c r="FVZ5" s="9"/>
      <c r="FWA5" s="9"/>
      <c r="FWB5" s="9"/>
      <c r="FWC5" s="9"/>
      <c r="FWD5" s="9"/>
      <c r="FWE5" s="9"/>
      <c r="FWF5" s="9"/>
      <c r="FWG5" s="9"/>
      <c r="FWH5" s="9"/>
      <c r="FWI5" s="9"/>
      <c r="FWJ5" s="9"/>
      <c r="FWK5" s="9"/>
      <c r="FWL5" s="9"/>
      <c r="FWM5" s="9"/>
      <c r="FWN5" s="9"/>
      <c r="FWO5" s="9"/>
      <c r="FWP5" s="9"/>
      <c r="FWQ5" s="9"/>
      <c r="FWR5" s="9"/>
      <c r="FWS5" s="9"/>
      <c r="FWT5" s="9"/>
      <c r="FWU5" s="9"/>
      <c r="FWV5" s="9"/>
      <c r="FWW5" s="9"/>
      <c r="FWX5" s="9"/>
      <c r="FWY5" s="9"/>
      <c r="FWZ5" s="9"/>
      <c r="FXA5" s="9"/>
      <c r="FXB5" s="9"/>
      <c r="FXC5" s="9"/>
      <c r="FXD5" s="9"/>
      <c r="FXE5" s="9"/>
      <c r="FXF5" s="9"/>
      <c r="FXG5" s="9"/>
      <c r="FXH5" s="9"/>
      <c r="FXI5" s="9"/>
      <c r="FXJ5" s="9"/>
      <c r="FXK5" s="9"/>
      <c r="FXL5" s="9"/>
      <c r="FXM5" s="9"/>
      <c r="FXN5" s="9"/>
      <c r="FXO5" s="9"/>
      <c r="FXP5" s="9"/>
      <c r="FXQ5" s="9"/>
      <c r="FXR5" s="9"/>
      <c r="FXS5" s="9"/>
      <c r="FXT5" s="9"/>
      <c r="FXU5" s="9"/>
      <c r="FXV5" s="9"/>
      <c r="FXW5" s="9"/>
      <c r="FXX5" s="9"/>
      <c r="FXY5" s="9"/>
      <c r="FXZ5" s="9"/>
      <c r="FYA5" s="9"/>
      <c r="FYB5" s="9"/>
      <c r="FYC5" s="9"/>
      <c r="FYD5" s="9"/>
      <c r="FYE5" s="9"/>
      <c r="FYF5" s="9"/>
      <c r="FYG5" s="9"/>
      <c r="FYH5" s="9"/>
      <c r="FYI5" s="9"/>
      <c r="FYJ5" s="9"/>
      <c r="FYK5" s="9"/>
      <c r="FYL5" s="9"/>
      <c r="FYM5" s="9"/>
      <c r="FYN5" s="9"/>
      <c r="FYO5" s="9"/>
      <c r="FYP5" s="9"/>
      <c r="FYQ5" s="9"/>
      <c r="FYR5" s="9"/>
      <c r="FYS5" s="9"/>
      <c r="FYT5" s="9"/>
      <c r="FYU5" s="9"/>
      <c r="FYV5" s="9"/>
      <c r="FYW5" s="9"/>
      <c r="FYX5" s="9"/>
      <c r="FYY5" s="9"/>
      <c r="FYZ5" s="9"/>
      <c r="FZA5" s="9"/>
      <c r="FZB5" s="9"/>
      <c r="FZC5" s="9"/>
      <c r="FZD5" s="9"/>
      <c r="FZE5" s="9"/>
      <c r="FZF5" s="9"/>
      <c r="FZG5" s="9"/>
      <c r="FZH5" s="9"/>
      <c r="FZI5" s="9"/>
      <c r="FZJ5" s="9"/>
      <c r="FZK5" s="9"/>
      <c r="FZL5" s="9"/>
      <c r="FZM5" s="9"/>
      <c r="FZN5" s="9"/>
      <c r="FZO5" s="9"/>
      <c r="FZP5" s="9"/>
      <c r="FZQ5" s="9"/>
      <c r="FZR5" s="9"/>
      <c r="FZS5" s="9"/>
      <c r="FZT5" s="9"/>
      <c r="FZU5" s="9"/>
      <c r="FZV5" s="9"/>
      <c r="FZW5" s="9"/>
      <c r="FZX5" s="9"/>
      <c r="FZY5" s="9"/>
      <c r="FZZ5" s="9"/>
      <c r="GAA5" s="9"/>
      <c r="GAB5" s="9"/>
      <c r="GAC5" s="9"/>
      <c r="GAD5" s="9"/>
      <c r="GAE5" s="9"/>
      <c r="GAF5" s="9"/>
      <c r="GAG5" s="9"/>
      <c r="GAH5" s="9"/>
      <c r="GAI5" s="9"/>
      <c r="GAJ5" s="9"/>
      <c r="GAK5" s="9"/>
      <c r="GAL5" s="9"/>
      <c r="GAM5" s="9"/>
      <c r="GAN5" s="9"/>
      <c r="GAO5" s="9"/>
      <c r="GAP5" s="9"/>
      <c r="GAQ5" s="9"/>
      <c r="GAR5" s="9"/>
      <c r="GAS5" s="9"/>
      <c r="GAT5" s="9"/>
      <c r="GAU5" s="9"/>
      <c r="GAV5" s="9"/>
      <c r="GAW5" s="9"/>
      <c r="GAX5" s="9"/>
      <c r="GAY5" s="9"/>
      <c r="GAZ5" s="9"/>
      <c r="GBA5" s="9"/>
      <c r="GBB5" s="9"/>
      <c r="GBC5" s="9"/>
      <c r="GBD5" s="9"/>
      <c r="GBE5" s="9"/>
      <c r="GBF5" s="9"/>
      <c r="GBG5" s="9"/>
      <c r="GBH5" s="9"/>
      <c r="GBI5" s="9"/>
      <c r="GBJ5" s="9"/>
      <c r="GBK5" s="9"/>
      <c r="GBL5" s="9"/>
      <c r="GBM5" s="9"/>
      <c r="GBN5" s="9"/>
      <c r="GBO5" s="9"/>
      <c r="GBP5" s="9"/>
      <c r="GBQ5" s="9"/>
      <c r="GBR5" s="9"/>
      <c r="GBS5" s="9"/>
      <c r="GBT5" s="9"/>
      <c r="GBU5" s="9"/>
      <c r="GBV5" s="9"/>
      <c r="GBW5" s="9"/>
      <c r="GBX5" s="9"/>
      <c r="GBY5" s="9"/>
      <c r="GBZ5" s="9"/>
      <c r="GCA5" s="9"/>
      <c r="GCB5" s="9"/>
      <c r="GCC5" s="9"/>
      <c r="GCD5" s="9"/>
      <c r="GCE5" s="9"/>
      <c r="GCF5" s="9"/>
      <c r="GCG5" s="9"/>
      <c r="GCH5" s="9"/>
      <c r="GCI5" s="9"/>
      <c r="GCJ5" s="9"/>
      <c r="GCK5" s="9"/>
      <c r="GCL5" s="9"/>
      <c r="GCM5" s="9"/>
      <c r="GCN5" s="9"/>
      <c r="GCO5" s="9"/>
      <c r="GCP5" s="9"/>
      <c r="GCQ5" s="9"/>
      <c r="GCR5" s="9"/>
      <c r="GCS5" s="9"/>
      <c r="GCT5" s="9"/>
      <c r="GCU5" s="9"/>
      <c r="GCV5" s="9"/>
      <c r="GCW5" s="9"/>
      <c r="GCX5" s="9"/>
      <c r="GCY5" s="9"/>
      <c r="GCZ5" s="9"/>
      <c r="GDA5" s="9"/>
      <c r="GDB5" s="9"/>
      <c r="GDC5" s="9"/>
      <c r="GDD5" s="9"/>
      <c r="GDE5" s="9"/>
      <c r="GDF5" s="9"/>
      <c r="GDG5" s="9"/>
      <c r="GDH5" s="9"/>
      <c r="GDI5" s="9"/>
      <c r="GDJ5" s="9"/>
      <c r="GDK5" s="9"/>
      <c r="GDL5" s="9"/>
      <c r="GDM5" s="9"/>
      <c r="GDN5" s="9"/>
      <c r="GDO5" s="9"/>
      <c r="GDP5" s="9"/>
      <c r="GDQ5" s="9"/>
      <c r="GDR5" s="9"/>
      <c r="GDS5" s="9"/>
      <c r="GDT5" s="9"/>
      <c r="GDU5" s="9"/>
      <c r="GDV5" s="9"/>
      <c r="GDW5" s="9"/>
      <c r="GDX5" s="9"/>
      <c r="GDY5" s="9"/>
      <c r="GDZ5" s="9"/>
      <c r="GEA5" s="9"/>
      <c r="GEB5" s="9"/>
      <c r="GEC5" s="9"/>
      <c r="GED5" s="9"/>
      <c r="GEE5" s="9"/>
      <c r="GEF5" s="9"/>
      <c r="GEG5" s="9"/>
      <c r="GEH5" s="9"/>
      <c r="GEI5" s="9"/>
      <c r="GEJ5" s="9"/>
      <c r="GEK5" s="9"/>
      <c r="GEL5" s="9"/>
      <c r="GEM5" s="9"/>
      <c r="GEN5" s="9"/>
      <c r="GEO5" s="9"/>
      <c r="GEP5" s="9"/>
      <c r="GEQ5" s="9"/>
      <c r="GER5" s="9"/>
      <c r="GES5" s="9"/>
      <c r="GET5" s="9"/>
      <c r="GEU5" s="9"/>
      <c r="GEV5" s="9"/>
      <c r="GEW5" s="9"/>
      <c r="GEX5" s="9"/>
      <c r="GEY5" s="9"/>
      <c r="GEZ5" s="9"/>
      <c r="GFA5" s="9"/>
      <c r="GFB5" s="9"/>
      <c r="GFC5" s="9"/>
      <c r="GFD5" s="9"/>
      <c r="GFE5" s="9"/>
      <c r="GFF5" s="9"/>
      <c r="GFG5" s="9"/>
      <c r="GFH5" s="9"/>
      <c r="GFI5" s="9"/>
      <c r="GFJ5" s="9"/>
      <c r="GFK5" s="9"/>
      <c r="GFL5" s="9"/>
      <c r="GFM5" s="9"/>
      <c r="GFN5" s="9"/>
      <c r="GFO5" s="9"/>
      <c r="GFP5" s="9"/>
      <c r="GFQ5" s="9"/>
      <c r="GFR5" s="9"/>
      <c r="GFS5" s="9"/>
      <c r="GFT5" s="9"/>
      <c r="GFU5" s="9"/>
      <c r="GFV5" s="9"/>
      <c r="GFW5" s="9"/>
      <c r="GFX5" s="9"/>
      <c r="GFY5" s="9"/>
      <c r="GFZ5" s="9"/>
      <c r="GGA5" s="9"/>
      <c r="GGB5" s="9"/>
      <c r="GGC5" s="9"/>
      <c r="GGD5" s="9"/>
      <c r="GGE5" s="9"/>
      <c r="GGF5" s="9"/>
      <c r="GGG5" s="9"/>
      <c r="GGH5" s="9"/>
      <c r="GGI5" s="9"/>
      <c r="GGJ5" s="9"/>
      <c r="GGK5" s="9"/>
      <c r="GGL5" s="9"/>
      <c r="GGM5" s="9"/>
      <c r="GGN5" s="9"/>
      <c r="GGO5" s="9"/>
      <c r="GGP5" s="9"/>
      <c r="GGQ5" s="9"/>
      <c r="GGR5" s="9"/>
      <c r="GGS5" s="9"/>
      <c r="GGT5" s="9"/>
      <c r="GGU5" s="9"/>
      <c r="GGV5" s="9"/>
      <c r="GGW5" s="9"/>
      <c r="GGX5" s="9"/>
      <c r="GGY5" s="9"/>
      <c r="GGZ5" s="9"/>
      <c r="GHA5" s="9"/>
      <c r="GHB5" s="9"/>
      <c r="GHC5" s="9"/>
      <c r="GHD5" s="9"/>
      <c r="GHE5" s="9"/>
      <c r="GHF5" s="9"/>
      <c r="GHG5" s="9"/>
      <c r="GHH5" s="9"/>
      <c r="GHI5" s="9"/>
      <c r="GHJ5" s="9"/>
      <c r="GHK5" s="9"/>
      <c r="GHL5" s="9"/>
      <c r="GHM5" s="9"/>
      <c r="GHN5" s="9"/>
      <c r="GHO5" s="9"/>
      <c r="GHP5" s="9"/>
      <c r="GHQ5" s="9"/>
      <c r="GHR5" s="9"/>
      <c r="GHS5" s="9"/>
      <c r="GHT5" s="9"/>
      <c r="GHU5" s="9"/>
      <c r="GHV5" s="9"/>
      <c r="GHW5" s="9"/>
      <c r="GHX5" s="9"/>
      <c r="GHY5" s="9"/>
      <c r="GHZ5" s="9"/>
      <c r="GIA5" s="9"/>
      <c r="GIB5" s="9"/>
      <c r="GIC5" s="9"/>
      <c r="GID5" s="9"/>
      <c r="GIE5" s="9"/>
      <c r="GIF5" s="9"/>
      <c r="GIG5" s="9"/>
      <c r="GIH5" s="9"/>
      <c r="GII5" s="9"/>
      <c r="GIJ5" s="9"/>
      <c r="GIK5" s="9"/>
      <c r="GIL5" s="9"/>
      <c r="GIM5" s="9"/>
      <c r="GIN5" s="9"/>
      <c r="GIO5" s="9"/>
      <c r="GIP5" s="9"/>
      <c r="GIQ5" s="9"/>
      <c r="GIR5" s="9"/>
      <c r="GIS5" s="9"/>
      <c r="GIT5" s="9"/>
      <c r="GIU5" s="9"/>
      <c r="GIV5" s="9"/>
      <c r="GIW5" s="9"/>
      <c r="GIX5" s="9"/>
      <c r="GIY5" s="9"/>
      <c r="GIZ5" s="9"/>
      <c r="GJA5" s="9"/>
      <c r="GJB5" s="9"/>
      <c r="GJC5" s="9"/>
      <c r="GJD5" s="9"/>
      <c r="GJE5" s="9"/>
      <c r="GJF5" s="9"/>
      <c r="GJG5" s="9"/>
      <c r="GJH5" s="9"/>
      <c r="GJI5" s="9"/>
      <c r="GJJ5" s="9"/>
      <c r="GJK5" s="9"/>
      <c r="GJL5" s="9"/>
      <c r="GJM5" s="9"/>
      <c r="GJN5" s="9"/>
      <c r="GJO5" s="9"/>
      <c r="GJP5" s="9"/>
      <c r="GJQ5" s="9"/>
      <c r="GJR5" s="9"/>
      <c r="GJS5" s="9"/>
      <c r="GJT5" s="9"/>
      <c r="GJU5" s="9"/>
      <c r="GJV5" s="9"/>
      <c r="GJW5" s="9"/>
      <c r="GJX5" s="9"/>
      <c r="GJY5" s="9"/>
      <c r="GJZ5" s="9"/>
      <c r="GKA5" s="9"/>
      <c r="GKB5" s="9"/>
      <c r="GKC5" s="9"/>
      <c r="GKD5" s="9"/>
      <c r="GKE5" s="9"/>
      <c r="GKF5" s="9"/>
      <c r="GKG5" s="9"/>
      <c r="GKH5" s="9"/>
      <c r="GKI5" s="9"/>
      <c r="GKJ5" s="9"/>
      <c r="GKK5" s="9"/>
      <c r="GKL5" s="9"/>
      <c r="GKM5" s="9"/>
      <c r="GKN5" s="9"/>
      <c r="GKO5" s="9"/>
      <c r="GKP5" s="9"/>
      <c r="GKQ5" s="9"/>
      <c r="GKR5" s="9"/>
      <c r="GKS5" s="9"/>
      <c r="GKT5" s="9"/>
      <c r="GKU5" s="9"/>
      <c r="GKV5" s="9"/>
      <c r="GKW5" s="9"/>
      <c r="GKX5" s="9"/>
      <c r="GKY5" s="9"/>
      <c r="GKZ5" s="9"/>
      <c r="GLA5" s="9"/>
      <c r="GLB5" s="9"/>
      <c r="GLC5" s="9"/>
      <c r="GLD5" s="9"/>
      <c r="GLE5" s="9"/>
      <c r="GLF5" s="9"/>
      <c r="GLG5" s="9"/>
      <c r="GLH5" s="9"/>
      <c r="GLI5" s="9"/>
      <c r="GLJ5" s="9"/>
      <c r="GLK5" s="9"/>
      <c r="GLL5" s="9"/>
      <c r="GLM5" s="9"/>
      <c r="GLN5" s="9"/>
      <c r="GLO5" s="9"/>
      <c r="GLP5" s="9"/>
      <c r="GLQ5" s="9"/>
      <c r="GLR5" s="9"/>
      <c r="GLS5" s="9"/>
      <c r="GLT5" s="9"/>
      <c r="GLU5" s="9"/>
      <c r="GLV5" s="9"/>
      <c r="GLW5" s="9"/>
      <c r="GLX5" s="9"/>
      <c r="GLY5" s="9"/>
      <c r="GLZ5" s="9"/>
      <c r="GMA5" s="9"/>
      <c r="GMB5" s="9"/>
      <c r="GMC5" s="9"/>
      <c r="GMD5" s="9"/>
      <c r="GME5" s="9"/>
      <c r="GMF5" s="9"/>
      <c r="GMG5" s="9"/>
      <c r="GMH5" s="9"/>
      <c r="GMI5" s="9"/>
      <c r="GMJ5" s="9"/>
      <c r="GMK5" s="9"/>
      <c r="GML5" s="9"/>
      <c r="GMM5" s="9"/>
      <c r="GMN5" s="9"/>
      <c r="GMO5" s="9"/>
      <c r="GMP5" s="9"/>
      <c r="GMQ5" s="9"/>
      <c r="GMR5" s="9"/>
      <c r="GMS5" s="9"/>
      <c r="GMT5" s="9"/>
      <c r="GMU5" s="9"/>
      <c r="GMV5" s="9"/>
      <c r="GMW5" s="9"/>
      <c r="GMX5" s="9"/>
      <c r="GMY5" s="9"/>
      <c r="GMZ5" s="9"/>
      <c r="GNA5" s="9"/>
      <c r="GNB5" s="9"/>
      <c r="GNC5" s="9"/>
      <c r="GND5" s="9"/>
      <c r="GNE5" s="9"/>
      <c r="GNF5" s="9"/>
      <c r="GNG5" s="9"/>
      <c r="GNH5" s="9"/>
      <c r="GNI5" s="9"/>
      <c r="GNJ5" s="9"/>
      <c r="GNK5" s="9"/>
      <c r="GNL5" s="9"/>
      <c r="GNM5" s="9"/>
      <c r="GNN5" s="9"/>
      <c r="GNO5" s="9"/>
      <c r="GNP5" s="9"/>
      <c r="GNQ5" s="9"/>
      <c r="GNR5" s="9"/>
      <c r="GNS5" s="9"/>
      <c r="GNT5" s="9"/>
      <c r="GNU5" s="9"/>
      <c r="GNV5" s="9"/>
      <c r="GNW5" s="9"/>
      <c r="GNX5" s="9"/>
      <c r="GNY5" s="9"/>
      <c r="GNZ5" s="9"/>
      <c r="GOA5" s="9"/>
      <c r="GOB5" s="9"/>
      <c r="GOC5" s="9"/>
      <c r="GOD5" s="9"/>
      <c r="GOE5" s="9"/>
      <c r="GOF5" s="9"/>
      <c r="GOG5" s="9"/>
      <c r="GOH5" s="9"/>
      <c r="GOI5" s="9"/>
      <c r="GOJ5" s="9"/>
      <c r="GOK5" s="9"/>
      <c r="GOL5" s="9"/>
      <c r="GOM5" s="9"/>
      <c r="GON5" s="9"/>
      <c r="GOO5" s="9"/>
      <c r="GOP5" s="9"/>
      <c r="GOQ5" s="9"/>
      <c r="GOR5" s="9"/>
      <c r="GOS5" s="9"/>
      <c r="GOT5" s="9"/>
      <c r="GOU5" s="9"/>
      <c r="GOV5" s="9"/>
      <c r="GOW5" s="9"/>
      <c r="GOX5" s="9"/>
      <c r="GOY5" s="9"/>
      <c r="GOZ5" s="9"/>
      <c r="GPA5" s="9"/>
      <c r="GPB5" s="9"/>
      <c r="GPC5" s="9"/>
      <c r="GPD5" s="9"/>
      <c r="GPE5" s="9"/>
      <c r="GPF5" s="9"/>
      <c r="GPG5" s="9"/>
      <c r="GPH5" s="9"/>
      <c r="GPI5" s="9"/>
      <c r="GPJ5" s="9"/>
      <c r="GPK5" s="9"/>
      <c r="GPL5" s="9"/>
      <c r="GPM5" s="9"/>
      <c r="GPN5" s="9"/>
      <c r="GPO5" s="9"/>
      <c r="GPP5" s="9"/>
      <c r="GPQ5" s="9"/>
      <c r="GPR5" s="9"/>
      <c r="GPS5" s="9"/>
      <c r="GPT5" s="9"/>
      <c r="GPU5" s="9"/>
      <c r="GPV5" s="9"/>
      <c r="GPW5" s="9"/>
      <c r="GPX5" s="9"/>
      <c r="GPY5" s="9"/>
      <c r="GPZ5" s="9"/>
      <c r="GQA5" s="9"/>
      <c r="GQB5" s="9"/>
      <c r="GQC5" s="9"/>
      <c r="GQD5" s="9"/>
      <c r="GQE5" s="9"/>
      <c r="GQF5" s="9"/>
      <c r="GQG5" s="9"/>
      <c r="GQH5" s="9"/>
      <c r="GQI5" s="9"/>
      <c r="GQJ5" s="9"/>
      <c r="GQK5" s="9"/>
      <c r="GQL5" s="9"/>
      <c r="GQM5" s="9"/>
      <c r="GQN5" s="9"/>
      <c r="GQO5" s="9"/>
      <c r="GQP5" s="9"/>
      <c r="GQQ5" s="9"/>
      <c r="GQR5" s="9"/>
      <c r="GQS5" s="9"/>
      <c r="GQT5" s="9"/>
      <c r="GQU5" s="9"/>
      <c r="GQV5" s="9"/>
      <c r="GQW5" s="9"/>
      <c r="GQX5" s="9"/>
      <c r="GQY5" s="9"/>
      <c r="GQZ5" s="9"/>
      <c r="GRA5" s="9"/>
      <c r="GRB5" s="9"/>
      <c r="GRC5" s="9"/>
      <c r="GRD5" s="9"/>
      <c r="GRE5" s="9"/>
      <c r="GRF5" s="9"/>
      <c r="GRG5" s="9"/>
      <c r="GRH5" s="9"/>
      <c r="GRI5" s="9"/>
      <c r="GRJ5" s="9"/>
      <c r="GRK5" s="9"/>
      <c r="GRL5" s="9"/>
      <c r="GRM5" s="9"/>
      <c r="GRN5" s="9"/>
      <c r="GRO5" s="9"/>
      <c r="GRP5" s="9"/>
      <c r="GRQ5" s="9"/>
      <c r="GRR5" s="9"/>
      <c r="GRS5" s="9"/>
      <c r="GRT5" s="9"/>
      <c r="GRU5" s="9"/>
      <c r="GRV5" s="9"/>
      <c r="GRW5" s="9"/>
      <c r="GRX5" s="9"/>
      <c r="GRY5" s="9"/>
      <c r="GRZ5" s="9"/>
      <c r="GSA5" s="9"/>
      <c r="GSB5" s="9"/>
      <c r="GSC5" s="9"/>
      <c r="GSD5" s="9"/>
      <c r="GSE5" s="9"/>
      <c r="GSF5" s="9"/>
      <c r="GSG5" s="9"/>
      <c r="GSH5" s="9"/>
      <c r="GSI5" s="9"/>
      <c r="GSJ5" s="9"/>
      <c r="GSK5" s="9"/>
      <c r="GSL5" s="9"/>
      <c r="GSM5" s="9"/>
      <c r="GSN5" s="9"/>
      <c r="GSO5" s="9"/>
      <c r="GSP5" s="9"/>
      <c r="GSQ5" s="9"/>
      <c r="GSR5" s="9"/>
      <c r="GSS5" s="9"/>
      <c r="GST5" s="9"/>
      <c r="GSU5" s="9"/>
      <c r="GSV5" s="9"/>
      <c r="GSW5" s="9"/>
      <c r="GSX5" s="9"/>
      <c r="GSY5" s="9"/>
      <c r="GSZ5" s="9"/>
      <c r="GTA5" s="9"/>
      <c r="GTB5" s="9"/>
      <c r="GTC5" s="9"/>
      <c r="GTD5" s="9"/>
      <c r="GTE5" s="9"/>
      <c r="GTF5" s="9"/>
      <c r="GTG5" s="9"/>
      <c r="GTH5" s="9"/>
      <c r="GTI5" s="9"/>
      <c r="GTJ5" s="9"/>
      <c r="GTK5" s="9"/>
      <c r="GTL5" s="9"/>
      <c r="GTM5" s="9"/>
      <c r="GTN5" s="9"/>
      <c r="GTO5" s="9"/>
      <c r="GTP5" s="9"/>
      <c r="GTQ5" s="9"/>
      <c r="GTR5" s="9"/>
      <c r="GTS5" s="9"/>
      <c r="GTT5" s="9"/>
      <c r="GTU5" s="9"/>
      <c r="GTV5" s="9"/>
      <c r="GTW5" s="9"/>
      <c r="GTX5" s="9"/>
      <c r="GTY5" s="9"/>
      <c r="GTZ5" s="9"/>
      <c r="GUA5" s="9"/>
      <c r="GUB5" s="9"/>
      <c r="GUC5" s="9"/>
      <c r="GUD5" s="9"/>
      <c r="GUE5" s="9"/>
      <c r="GUF5" s="9"/>
      <c r="GUG5" s="9"/>
      <c r="GUH5" s="9"/>
      <c r="GUI5" s="9"/>
      <c r="GUJ5" s="9"/>
      <c r="GUK5" s="9"/>
      <c r="GUL5" s="9"/>
      <c r="GUM5" s="9"/>
      <c r="GUN5" s="9"/>
      <c r="GUO5" s="9"/>
      <c r="GUP5" s="9"/>
      <c r="GUQ5" s="9"/>
      <c r="GUR5" s="9"/>
      <c r="GUS5" s="9"/>
      <c r="GUT5" s="9"/>
      <c r="GUU5" s="9"/>
      <c r="GUV5" s="9"/>
      <c r="GUW5" s="9"/>
      <c r="GUX5" s="9"/>
      <c r="GUY5" s="9"/>
      <c r="GUZ5" s="9"/>
      <c r="GVA5" s="9"/>
      <c r="GVB5" s="9"/>
      <c r="GVC5" s="9"/>
      <c r="GVD5" s="9"/>
      <c r="GVE5" s="9"/>
      <c r="GVF5" s="9"/>
      <c r="GVG5" s="9"/>
      <c r="GVH5" s="9"/>
      <c r="GVI5" s="9"/>
      <c r="GVJ5" s="9"/>
      <c r="GVK5" s="9"/>
      <c r="GVL5" s="9"/>
      <c r="GVM5" s="9"/>
      <c r="GVN5" s="9"/>
      <c r="GVO5" s="9"/>
      <c r="GVP5" s="9"/>
      <c r="GVQ5" s="9"/>
      <c r="GVR5" s="9"/>
      <c r="GVS5" s="9"/>
      <c r="GVT5" s="9"/>
      <c r="GVU5" s="9"/>
      <c r="GVV5" s="9"/>
      <c r="GVW5" s="9"/>
      <c r="GVX5" s="9"/>
      <c r="GVY5" s="9"/>
      <c r="GVZ5" s="9"/>
      <c r="GWA5" s="9"/>
      <c r="GWB5" s="9"/>
      <c r="GWC5" s="9"/>
      <c r="GWD5" s="9"/>
      <c r="GWE5" s="9"/>
      <c r="GWF5" s="9"/>
      <c r="GWG5" s="9"/>
      <c r="GWH5" s="9"/>
      <c r="GWI5" s="9"/>
      <c r="GWJ5" s="9"/>
      <c r="GWK5" s="9"/>
      <c r="GWL5" s="9"/>
      <c r="GWM5" s="9"/>
      <c r="GWN5" s="9"/>
      <c r="GWO5" s="9"/>
      <c r="GWP5" s="9"/>
      <c r="GWQ5" s="9"/>
      <c r="GWR5" s="9"/>
      <c r="GWS5" s="9"/>
      <c r="GWT5" s="9"/>
      <c r="GWU5" s="9"/>
      <c r="GWV5" s="9"/>
      <c r="GWW5" s="9"/>
      <c r="GWX5" s="9"/>
      <c r="GWY5" s="9"/>
      <c r="GWZ5" s="9"/>
      <c r="GXA5" s="9"/>
      <c r="GXB5" s="9"/>
      <c r="GXC5" s="9"/>
      <c r="GXD5" s="9"/>
      <c r="GXE5" s="9"/>
      <c r="GXF5" s="9"/>
      <c r="GXG5" s="9"/>
      <c r="GXH5" s="9"/>
      <c r="GXI5" s="9"/>
      <c r="GXJ5" s="9"/>
      <c r="GXK5" s="9"/>
      <c r="GXL5" s="9"/>
      <c r="GXM5" s="9"/>
      <c r="GXN5" s="9"/>
      <c r="GXO5" s="9"/>
      <c r="GXP5" s="9"/>
      <c r="GXQ5" s="9"/>
      <c r="GXR5" s="9"/>
      <c r="GXS5" s="9"/>
      <c r="GXT5" s="9"/>
      <c r="GXU5" s="9"/>
      <c r="GXV5" s="9"/>
      <c r="GXW5" s="9"/>
      <c r="GXX5" s="9"/>
      <c r="GXY5" s="9"/>
      <c r="GXZ5" s="9"/>
      <c r="GYA5" s="9"/>
      <c r="GYB5" s="9"/>
      <c r="GYC5" s="9"/>
      <c r="GYD5" s="9"/>
      <c r="GYE5" s="9"/>
      <c r="GYF5" s="9"/>
      <c r="GYG5" s="9"/>
      <c r="GYH5" s="9"/>
      <c r="GYI5" s="9"/>
      <c r="GYJ5" s="9"/>
      <c r="GYK5" s="9"/>
      <c r="GYL5" s="9"/>
      <c r="GYM5" s="9"/>
      <c r="GYN5" s="9"/>
      <c r="GYO5" s="9"/>
      <c r="GYP5" s="9"/>
      <c r="GYQ5" s="9"/>
      <c r="GYR5" s="9"/>
      <c r="GYS5" s="9"/>
      <c r="GYT5" s="9"/>
      <c r="GYU5" s="9"/>
      <c r="GYV5" s="9"/>
      <c r="GYW5" s="9"/>
      <c r="GYX5" s="9"/>
      <c r="GYY5" s="9"/>
      <c r="GYZ5" s="9"/>
      <c r="GZA5" s="9"/>
      <c r="GZB5" s="9"/>
      <c r="GZC5" s="9"/>
      <c r="GZD5" s="9"/>
      <c r="GZE5" s="9"/>
      <c r="GZF5" s="9"/>
      <c r="GZG5" s="9"/>
      <c r="GZH5" s="9"/>
      <c r="GZI5" s="9"/>
      <c r="GZJ5" s="9"/>
      <c r="GZK5" s="9"/>
      <c r="GZL5" s="9"/>
      <c r="GZM5" s="9"/>
      <c r="GZN5" s="9"/>
      <c r="GZO5" s="9"/>
      <c r="GZP5" s="9"/>
      <c r="GZQ5" s="9"/>
      <c r="GZR5" s="9"/>
      <c r="GZS5" s="9"/>
      <c r="GZT5" s="9"/>
      <c r="GZU5" s="9"/>
      <c r="GZV5" s="9"/>
      <c r="GZW5" s="9"/>
      <c r="GZX5" s="9"/>
      <c r="GZY5" s="9"/>
      <c r="GZZ5" s="9"/>
      <c r="HAA5" s="9"/>
      <c r="HAB5" s="9"/>
      <c r="HAC5" s="9"/>
      <c r="HAD5" s="9"/>
      <c r="HAE5" s="9"/>
      <c r="HAF5" s="9"/>
      <c r="HAG5" s="9"/>
      <c r="HAH5" s="9"/>
      <c r="HAI5" s="9"/>
      <c r="HAJ5" s="9"/>
      <c r="HAK5" s="9"/>
      <c r="HAL5" s="9"/>
      <c r="HAM5" s="9"/>
      <c r="HAN5" s="9"/>
      <c r="HAO5" s="9"/>
      <c r="HAP5" s="9"/>
      <c r="HAQ5" s="9"/>
      <c r="HAR5" s="9"/>
      <c r="HAS5" s="9"/>
      <c r="HAT5" s="9"/>
      <c r="HAU5" s="9"/>
      <c r="HAV5" s="9"/>
      <c r="HAW5" s="9"/>
      <c r="HAX5" s="9"/>
      <c r="HAY5" s="9"/>
      <c r="HAZ5" s="9"/>
      <c r="HBA5" s="9"/>
      <c r="HBB5" s="9"/>
      <c r="HBC5" s="9"/>
      <c r="HBD5" s="9"/>
      <c r="HBE5" s="9"/>
      <c r="HBF5" s="9"/>
      <c r="HBG5" s="9"/>
      <c r="HBH5" s="9"/>
      <c r="HBI5" s="9"/>
      <c r="HBJ5" s="9"/>
      <c r="HBK5" s="9"/>
      <c r="HBL5" s="9"/>
      <c r="HBM5" s="9"/>
      <c r="HBN5" s="9"/>
      <c r="HBO5" s="9"/>
      <c r="HBP5" s="9"/>
      <c r="HBQ5" s="9"/>
      <c r="HBR5" s="9"/>
      <c r="HBS5" s="9"/>
      <c r="HBT5" s="9"/>
      <c r="HBU5" s="9"/>
      <c r="HBV5" s="9"/>
      <c r="HBW5" s="9"/>
      <c r="HBX5" s="9"/>
      <c r="HBY5" s="9"/>
      <c r="HBZ5" s="9"/>
      <c r="HCA5" s="9"/>
      <c r="HCB5" s="9"/>
      <c r="HCC5" s="9"/>
      <c r="HCD5" s="9"/>
      <c r="HCE5" s="9"/>
      <c r="HCF5" s="9"/>
      <c r="HCG5" s="9"/>
      <c r="HCH5" s="9"/>
      <c r="HCI5" s="9"/>
      <c r="HCJ5" s="9"/>
      <c r="HCK5" s="9"/>
      <c r="HCL5" s="9"/>
      <c r="HCM5" s="9"/>
      <c r="HCN5" s="9"/>
      <c r="HCO5" s="9"/>
      <c r="HCP5" s="9"/>
      <c r="HCQ5" s="9"/>
      <c r="HCR5" s="9"/>
      <c r="HCS5" s="9"/>
      <c r="HCT5" s="9"/>
      <c r="HCU5" s="9"/>
      <c r="HCV5" s="9"/>
      <c r="HCW5" s="9"/>
      <c r="HCX5" s="9"/>
      <c r="HCY5" s="9"/>
      <c r="HCZ5" s="9"/>
      <c r="HDA5" s="9"/>
      <c r="HDB5" s="9"/>
      <c r="HDC5" s="9"/>
      <c r="HDD5" s="9"/>
      <c r="HDE5" s="9"/>
      <c r="HDF5" s="9"/>
      <c r="HDG5" s="9"/>
      <c r="HDH5" s="9"/>
      <c r="HDI5" s="9"/>
      <c r="HDJ5" s="9"/>
      <c r="HDK5" s="9"/>
      <c r="HDL5" s="9"/>
      <c r="HDM5" s="9"/>
      <c r="HDN5" s="9"/>
      <c r="HDO5" s="9"/>
      <c r="HDP5" s="9"/>
      <c r="HDQ5" s="9"/>
      <c r="HDR5" s="9"/>
      <c r="HDS5" s="9"/>
      <c r="HDT5" s="9"/>
      <c r="HDU5" s="9"/>
      <c r="HDV5" s="9"/>
      <c r="HDW5" s="9"/>
      <c r="HDX5" s="9"/>
      <c r="HDY5" s="9"/>
      <c r="HDZ5" s="9"/>
      <c r="HEA5" s="9"/>
      <c r="HEB5" s="9"/>
      <c r="HEC5" s="9"/>
      <c r="HED5" s="9"/>
      <c r="HEE5" s="9"/>
      <c r="HEF5" s="9"/>
      <c r="HEG5" s="9"/>
      <c r="HEH5" s="9"/>
      <c r="HEI5" s="9"/>
      <c r="HEJ5" s="9"/>
      <c r="HEK5" s="9"/>
      <c r="HEL5" s="9"/>
      <c r="HEM5" s="9"/>
      <c r="HEN5" s="9"/>
      <c r="HEO5" s="9"/>
      <c r="HEP5" s="9"/>
      <c r="HEQ5" s="9"/>
      <c r="HER5" s="9"/>
      <c r="HES5" s="9"/>
      <c r="HET5" s="9"/>
      <c r="HEU5" s="9"/>
      <c r="HEV5" s="9"/>
      <c r="HEW5" s="9"/>
      <c r="HEX5" s="9"/>
      <c r="HEY5" s="9"/>
      <c r="HEZ5" s="9"/>
      <c r="HFA5" s="9"/>
      <c r="HFB5" s="9"/>
      <c r="HFC5" s="9"/>
      <c r="HFD5" s="9"/>
      <c r="HFE5" s="9"/>
      <c r="HFF5" s="9"/>
      <c r="HFG5" s="9"/>
      <c r="HFH5" s="9"/>
      <c r="HFI5" s="9"/>
      <c r="HFJ5" s="9"/>
      <c r="HFK5" s="9"/>
      <c r="HFL5" s="9"/>
      <c r="HFM5" s="9"/>
      <c r="HFN5" s="9"/>
      <c r="HFO5" s="9"/>
      <c r="HFP5" s="9"/>
      <c r="HFQ5" s="9"/>
      <c r="HFR5" s="9"/>
      <c r="HFS5" s="9"/>
      <c r="HFT5" s="9"/>
      <c r="HFU5" s="9"/>
      <c r="HFV5" s="9"/>
      <c r="HFW5" s="9"/>
      <c r="HFX5" s="9"/>
      <c r="HFY5" s="9"/>
      <c r="HFZ5" s="9"/>
      <c r="HGA5" s="9"/>
      <c r="HGB5" s="9"/>
      <c r="HGC5" s="9"/>
      <c r="HGD5" s="9"/>
      <c r="HGE5" s="9"/>
      <c r="HGF5" s="9"/>
      <c r="HGG5" s="9"/>
      <c r="HGH5" s="9"/>
      <c r="HGI5" s="9"/>
      <c r="HGJ5" s="9"/>
      <c r="HGK5" s="9"/>
      <c r="HGL5" s="9"/>
      <c r="HGM5" s="9"/>
      <c r="HGN5" s="9"/>
      <c r="HGO5" s="9"/>
      <c r="HGP5" s="9"/>
      <c r="HGQ5" s="9"/>
      <c r="HGR5" s="9"/>
      <c r="HGS5" s="9"/>
      <c r="HGT5" s="9"/>
      <c r="HGU5" s="9"/>
      <c r="HGV5" s="9"/>
      <c r="HGW5" s="9"/>
      <c r="HGX5" s="9"/>
      <c r="HGY5" s="9"/>
      <c r="HGZ5" s="9"/>
      <c r="HHA5" s="9"/>
      <c r="HHB5" s="9"/>
      <c r="HHC5" s="9"/>
      <c r="HHD5" s="9"/>
      <c r="HHE5" s="9"/>
      <c r="HHF5" s="9"/>
      <c r="HHG5" s="9"/>
      <c r="HHH5" s="9"/>
      <c r="HHI5" s="9"/>
      <c r="HHJ5" s="9"/>
      <c r="HHK5" s="9"/>
      <c r="HHL5" s="9"/>
      <c r="HHM5" s="9"/>
      <c r="HHN5" s="9"/>
      <c r="HHO5" s="9"/>
      <c r="HHP5" s="9"/>
      <c r="HHQ5" s="9"/>
      <c r="HHR5" s="9"/>
      <c r="HHS5" s="9"/>
      <c r="HHT5" s="9"/>
      <c r="HHU5" s="9"/>
      <c r="HHV5" s="9"/>
      <c r="HHW5" s="9"/>
      <c r="HHX5" s="9"/>
      <c r="HHY5" s="9"/>
      <c r="HHZ5" s="9"/>
      <c r="HIA5" s="9"/>
      <c r="HIB5" s="9"/>
      <c r="HIC5" s="9"/>
      <c r="HID5" s="9"/>
      <c r="HIE5" s="9"/>
      <c r="HIF5" s="9"/>
      <c r="HIG5" s="9"/>
      <c r="HIH5" s="9"/>
      <c r="HII5" s="9"/>
      <c r="HIJ5" s="9"/>
      <c r="HIK5" s="9"/>
      <c r="HIL5" s="9"/>
      <c r="HIM5" s="9"/>
      <c r="HIN5" s="9"/>
      <c r="HIO5" s="9"/>
      <c r="HIP5" s="9"/>
      <c r="HIQ5" s="9"/>
      <c r="HIR5" s="9"/>
      <c r="HIS5" s="9"/>
      <c r="HIT5" s="9"/>
      <c r="HIU5" s="9"/>
      <c r="HIV5" s="9"/>
      <c r="HIW5" s="9"/>
      <c r="HIX5" s="9"/>
      <c r="HIY5" s="9"/>
      <c r="HIZ5" s="9"/>
      <c r="HJA5" s="9"/>
      <c r="HJB5" s="9"/>
      <c r="HJC5" s="9"/>
      <c r="HJD5" s="9"/>
      <c r="HJE5" s="9"/>
      <c r="HJF5" s="9"/>
      <c r="HJG5" s="9"/>
      <c r="HJH5" s="9"/>
      <c r="HJI5" s="9"/>
      <c r="HJJ5" s="9"/>
      <c r="HJK5" s="9"/>
      <c r="HJL5" s="9"/>
      <c r="HJM5" s="9"/>
      <c r="HJN5" s="9"/>
      <c r="HJO5" s="9"/>
      <c r="HJP5" s="9"/>
      <c r="HJQ5" s="9"/>
      <c r="HJR5" s="9"/>
      <c r="HJS5" s="9"/>
      <c r="HJT5" s="9"/>
      <c r="HJU5" s="9"/>
      <c r="HJV5" s="9"/>
      <c r="HJW5" s="9"/>
      <c r="HJX5" s="9"/>
      <c r="HJY5" s="9"/>
      <c r="HJZ5" s="9"/>
      <c r="HKA5" s="9"/>
      <c r="HKB5" s="9"/>
      <c r="HKC5" s="9"/>
      <c r="HKD5" s="9"/>
      <c r="HKE5" s="9"/>
      <c r="HKF5" s="9"/>
      <c r="HKG5" s="9"/>
      <c r="HKH5" s="9"/>
      <c r="HKI5" s="9"/>
      <c r="HKJ5" s="9"/>
      <c r="HKK5" s="9"/>
      <c r="HKL5" s="9"/>
      <c r="HKM5" s="9"/>
      <c r="HKN5" s="9"/>
      <c r="HKO5" s="9"/>
      <c r="HKP5" s="9"/>
      <c r="HKQ5" s="9"/>
      <c r="HKR5" s="9"/>
      <c r="HKS5" s="9"/>
      <c r="HKT5" s="9"/>
      <c r="HKU5" s="9"/>
      <c r="HKV5" s="9"/>
      <c r="HKW5" s="9"/>
      <c r="HKX5" s="9"/>
      <c r="HKY5" s="9"/>
      <c r="HKZ5" s="9"/>
      <c r="HLA5" s="9"/>
      <c r="HLB5" s="9"/>
      <c r="HLC5" s="9"/>
      <c r="HLD5" s="9"/>
      <c r="HLE5" s="9"/>
      <c r="HLF5" s="9"/>
      <c r="HLG5" s="9"/>
      <c r="HLH5" s="9"/>
      <c r="HLI5" s="9"/>
      <c r="HLJ5" s="9"/>
      <c r="HLK5" s="9"/>
      <c r="HLL5" s="9"/>
      <c r="HLM5" s="9"/>
      <c r="HLN5" s="9"/>
      <c r="HLO5" s="9"/>
      <c r="HLP5" s="9"/>
      <c r="HLQ5" s="9"/>
      <c r="HLR5" s="9"/>
      <c r="HLS5" s="9"/>
      <c r="HLT5" s="9"/>
      <c r="HLU5" s="9"/>
      <c r="HLV5" s="9"/>
      <c r="HLW5" s="9"/>
      <c r="HLX5" s="9"/>
      <c r="HLY5" s="9"/>
      <c r="HLZ5" s="9"/>
      <c r="HMA5" s="9"/>
      <c r="HMB5" s="9"/>
      <c r="HMC5" s="9"/>
      <c r="HMD5" s="9"/>
      <c r="HME5" s="9"/>
      <c r="HMF5" s="9"/>
      <c r="HMG5" s="9"/>
      <c r="HMH5" s="9"/>
      <c r="HMI5" s="9"/>
      <c r="HMJ5" s="9"/>
      <c r="HMK5" s="9"/>
      <c r="HML5" s="9"/>
      <c r="HMM5" s="9"/>
      <c r="HMN5" s="9"/>
      <c r="HMO5" s="9"/>
      <c r="HMP5" s="9"/>
      <c r="HMQ5" s="9"/>
      <c r="HMR5" s="9"/>
      <c r="HMS5" s="9"/>
      <c r="HMT5" s="9"/>
      <c r="HMU5" s="9"/>
      <c r="HMV5" s="9"/>
      <c r="HMW5" s="9"/>
      <c r="HMX5" s="9"/>
      <c r="HMY5" s="9"/>
      <c r="HMZ5" s="9"/>
      <c r="HNA5" s="9"/>
      <c r="HNB5" s="9"/>
      <c r="HNC5" s="9"/>
      <c r="HND5" s="9"/>
      <c r="HNE5" s="9"/>
      <c r="HNF5" s="9"/>
      <c r="HNG5" s="9"/>
      <c r="HNH5" s="9"/>
      <c r="HNI5" s="9"/>
      <c r="HNJ5" s="9"/>
      <c r="HNK5" s="9"/>
      <c r="HNL5" s="9"/>
      <c r="HNM5" s="9"/>
      <c r="HNN5" s="9"/>
      <c r="HNO5" s="9"/>
      <c r="HNP5" s="9"/>
      <c r="HNQ5" s="9"/>
      <c r="HNR5" s="9"/>
      <c r="HNS5" s="9"/>
      <c r="HNT5" s="9"/>
      <c r="HNU5" s="9"/>
      <c r="HNV5" s="9"/>
      <c r="HNW5" s="9"/>
      <c r="HNX5" s="9"/>
      <c r="HNY5" s="9"/>
      <c r="HNZ5" s="9"/>
      <c r="HOA5" s="9"/>
      <c r="HOB5" s="9"/>
      <c r="HOC5" s="9"/>
      <c r="HOD5" s="9"/>
      <c r="HOE5" s="9"/>
      <c r="HOF5" s="9"/>
      <c r="HOG5" s="9"/>
      <c r="HOH5" s="9"/>
      <c r="HOI5" s="9"/>
      <c r="HOJ5" s="9"/>
      <c r="HOK5" s="9"/>
      <c r="HOL5" s="9"/>
      <c r="HOM5" s="9"/>
      <c r="HON5" s="9"/>
      <c r="HOO5" s="9"/>
      <c r="HOP5" s="9"/>
      <c r="HOQ5" s="9"/>
      <c r="HOR5" s="9"/>
      <c r="HOS5" s="9"/>
      <c r="HOT5" s="9"/>
      <c r="HOU5" s="9"/>
      <c r="HOV5" s="9"/>
      <c r="HOW5" s="9"/>
      <c r="HOX5" s="9"/>
      <c r="HOY5" s="9"/>
      <c r="HOZ5" s="9"/>
      <c r="HPA5" s="9"/>
      <c r="HPB5" s="9"/>
      <c r="HPC5" s="9"/>
      <c r="HPD5" s="9"/>
      <c r="HPE5" s="9"/>
      <c r="HPF5" s="9"/>
      <c r="HPG5" s="9"/>
      <c r="HPH5" s="9"/>
      <c r="HPI5" s="9"/>
      <c r="HPJ5" s="9"/>
      <c r="HPK5" s="9"/>
      <c r="HPL5" s="9"/>
      <c r="HPM5" s="9"/>
      <c r="HPN5" s="9"/>
      <c r="HPO5" s="9"/>
      <c r="HPP5" s="9"/>
      <c r="HPQ5" s="9"/>
      <c r="HPR5" s="9"/>
      <c r="HPS5" s="9"/>
      <c r="HPT5" s="9"/>
      <c r="HPU5" s="9"/>
      <c r="HPV5" s="9"/>
      <c r="HPW5" s="9"/>
      <c r="HPX5" s="9"/>
      <c r="HPY5" s="9"/>
      <c r="HPZ5" s="9"/>
      <c r="HQA5" s="9"/>
      <c r="HQB5" s="9"/>
      <c r="HQC5" s="9"/>
      <c r="HQD5" s="9"/>
      <c r="HQE5" s="9"/>
      <c r="HQF5" s="9"/>
      <c r="HQG5" s="9"/>
      <c r="HQH5" s="9"/>
      <c r="HQI5" s="9"/>
      <c r="HQJ5" s="9"/>
      <c r="HQK5" s="9"/>
      <c r="HQL5" s="9"/>
      <c r="HQM5" s="9"/>
      <c r="HQN5" s="9"/>
      <c r="HQO5" s="9"/>
      <c r="HQP5" s="9"/>
      <c r="HQQ5" s="9"/>
      <c r="HQR5" s="9"/>
      <c r="HQS5" s="9"/>
      <c r="HQT5" s="9"/>
      <c r="HQU5" s="9"/>
      <c r="HQV5" s="9"/>
      <c r="HQW5" s="9"/>
      <c r="HQX5" s="9"/>
      <c r="HQY5" s="9"/>
      <c r="HQZ5" s="9"/>
      <c r="HRA5" s="9"/>
      <c r="HRB5" s="9"/>
      <c r="HRC5" s="9"/>
      <c r="HRD5" s="9"/>
      <c r="HRE5" s="9"/>
      <c r="HRF5" s="9"/>
      <c r="HRG5" s="9"/>
      <c r="HRH5" s="9"/>
      <c r="HRI5" s="9"/>
      <c r="HRJ5" s="9"/>
      <c r="HRK5" s="9"/>
      <c r="HRL5" s="9"/>
      <c r="HRM5" s="9"/>
      <c r="HRN5" s="9"/>
      <c r="HRO5" s="9"/>
      <c r="HRP5" s="9"/>
      <c r="HRQ5" s="9"/>
      <c r="HRR5" s="9"/>
      <c r="HRS5" s="9"/>
      <c r="HRT5" s="9"/>
      <c r="HRU5" s="9"/>
      <c r="HRV5" s="9"/>
      <c r="HRW5" s="9"/>
      <c r="HRX5" s="9"/>
      <c r="HRY5" s="9"/>
      <c r="HRZ5" s="9"/>
      <c r="HSA5" s="9"/>
      <c r="HSB5" s="9"/>
      <c r="HSC5" s="9"/>
      <c r="HSD5" s="9"/>
      <c r="HSE5" s="9"/>
      <c r="HSF5" s="9"/>
      <c r="HSG5" s="9"/>
      <c r="HSH5" s="9"/>
      <c r="HSI5" s="9"/>
      <c r="HSJ5" s="9"/>
      <c r="HSK5" s="9"/>
      <c r="HSL5" s="9"/>
      <c r="HSM5" s="9"/>
      <c r="HSN5" s="9"/>
      <c r="HSO5" s="9"/>
      <c r="HSP5" s="9"/>
      <c r="HSQ5" s="9"/>
      <c r="HSR5" s="9"/>
      <c r="HSS5" s="9"/>
      <c r="HST5" s="9"/>
      <c r="HSU5" s="9"/>
      <c r="HSV5" s="9"/>
      <c r="HSW5" s="9"/>
      <c r="HSX5" s="9"/>
      <c r="HSY5" s="9"/>
      <c r="HSZ5" s="9"/>
      <c r="HTA5" s="9"/>
      <c r="HTB5" s="9"/>
      <c r="HTC5" s="9"/>
      <c r="HTD5" s="9"/>
      <c r="HTE5" s="9"/>
      <c r="HTF5" s="9"/>
      <c r="HTG5" s="9"/>
      <c r="HTH5" s="9"/>
      <c r="HTI5" s="9"/>
      <c r="HTJ5" s="9"/>
      <c r="HTK5" s="9"/>
      <c r="HTL5" s="9"/>
      <c r="HTM5" s="9"/>
      <c r="HTN5" s="9"/>
      <c r="HTO5" s="9"/>
      <c r="HTP5" s="9"/>
      <c r="HTQ5" s="9"/>
      <c r="HTR5" s="9"/>
      <c r="HTS5" s="9"/>
      <c r="HTT5" s="9"/>
      <c r="HTU5" s="9"/>
      <c r="HTV5" s="9"/>
      <c r="HTW5" s="9"/>
      <c r="HTX5" s="9"/>
      <c r="HTY5" s="9"/>
      <c r="HTZ5" s="9"/>
      <c r="HUA5" s="9"/>
      <c r="HUB5" s="9"/>
      <c r="HUC5" s="9"/>
      <c r="HUD5" s="9"/>
      <c r="HUE5" s="9"/>
      <c r="HUF5" s="9"/>
      <c r="HUG5" s="9"/>
      <c r="HUH5" s="9"/>
      <c r="HUI5" s="9"/>
      <c r="HUJ5" s="9"/>
      <c r="HUK5" s="9"/>
      <c r="HUL5" s="9"/>
      <c r="HUM5" s="9"/>
      <c r="HUN5" s="9"/>
      <c r="HUO5" s="9"/>
      <c r="HUP5" s="9"/>
      <c r="HUQ5" s="9"/>
      <c r="HUR5" s="9"/>
      <c r="HUS5" s="9"/>
      <c r="HUT5" s="9"/>
      <c r="HUU5" s="9"/>
      <c r="HUV5" s="9"/>
      <c r="HUW5" s="9"/>
      <c r="HUX5" s="9"/>
      <c r="HUY5" s="9"/>
      <c r="HUZ5" s="9"/>
      <c r="HVA5" s="9"/>
      <c r="HVB5" s="9"/>
      <c r="HVC5" s="9"/>
      <c r="HVD5" s="9"/>
      <c r="HVE5" s="9"/>
      <c r="HVF5" s="9"/>
      <c r="HVG5" s="9"/>
      <c r="HVH5" s="9"/>
      <c r="HVI5" s="9"/>
      <c r="HVJ5" s="9"/>
      <c r="HVK5" s="9"/>
      <c r="HVL5" s="9"/>
      <c r="HVM5" s="9"/>
      <c r="HVN5" s="9"/>
      <c r="HVO5" s="9"/>
      <c r="HVP5" s="9"/>
      <c r="HVQ5" s="9"/>
      <c r="HVR5" s="9"/>
      <c r="HVS5" s="9"/>
      <c r="HVT5" s="9"/>
      <c r="HVU5" s="9"/>
      <c r="HVV5" s="9"/>
      <c r="HVW5" s="9"/>
      <c r="HVX5" s="9"/>
      <c r="HVY5" s="9"/>
      <c r="HVZ5" s="9"/>
      <c r="HWA5" s="9"/>
      <c r="HWB5" s="9"/>
      <c r="HWC5" s="9"/>
      <c r="HWD5" s="9"/>
      <c r="HWE5" s="9"/>
      <c r="HWF5" s="9"/>
      <c r="HWG5" s="9"/>
      <c r="HWH5" s="9"/>
      <c r="HWI5" s="9"/>
      <c r="HWJ5" s="9"/>
      <c r="HWK5" s="9"/>
      <c r="HWL5" s="9"/>
      <c r="HWM5" s="9"/>
      <c r="HWN5" s="9"/>
      <c r="HWO5" s="9"/>
      <c r="HWP5" s="9"/>
      <c r="HWQ5" s="9"/>
      <c r="HWR5" s="9"/>
      <c r="HWS5" s="9"/>
      <c r="HWT5" s="9"/>
      <c r="HWU5" s="9"/>
      <c r="HWV5" s="9"/>
      <c r="HWW5" s="9"/>
      <c r="HWX5" s="9"/>
      <c r="HWY5" s="9"/>
      <c r="HWZ5" s="9"/>
      <c r="HXA5" s="9"/>
      <c r="HXB5" s="9"/>
      <c r="HXC5" s="9"/>
      <c r="HXD5" s="9"/>
      <c r="HXE5" s="9"/>
      <c r="HXF5" s="9"/>
      <c r="HXG5" s="9"/>
      <c r="HXH5" s="9"/>
      <c r="HXI5" s="9"/>
      <c r="HXJ5" s="9"/>
      <c r="HXK5" s="9"/>
      <c r="HXL5" s="9"/>
      <c r="HXM5" s="9"/>
      <c r="HXN5" s="9"/>
      <c r="HXO5" s="9"/>
      <c r="HXP5" s="9"/>
      <c r="HXQ5" s="9"/>
      <c r="HXR5" s="9"/>
      <c r="HXS5" s="9"/>
      <c r="HXT5" s="9"/>
      <c r="HXU5" s="9"/>
      <c r="HXV5" s="9"/>
      <c r="HXW5" s="9"/>
      <c r="HXX5" s="9"/>
      <c r="HXY5" s="9"/>
      <c r="HXZ5" s="9"/>
      <c r="HYA5" s="9"/>
      <c r="HYB5" s="9"/>
      <c r="HYC5" s="9"/>
      <c r="HYD5" s="9"/>
      <c r="HYE5" s="9"/>
      <c r="HYF5" s="9"/>
      <c r="HYG5" s="9"/>
      <c r="HYH5" s="9"/>
      <c r="HYI5" s="9"/>
      <c r="HYJ5" s="9"/>
      <c r="HYK5" s="9"/>
      <c r="HYL5" s="9"/>
      <c r="HYM5" s="9"/>
      <c r="HYN5" s="9"/>
      <c r="HYO5" s="9"/>
      <c r="HYP5" s="9"/>
      <c r="HYQ5" s="9"/>
      <c r="HYR5" s="9"/>
      <c r="HYS5" s="9"/>
      <c r="HYT5" s="9"/>
      <c r="HYU5" s="9"/>
      <c r="HYV5" s="9"/>
      <c r="HYW5" s="9"/>
      <c r="HYX5" s="9"/>
      <c r="HYY5" s="9"/>
      <c r="HYZ5" s="9"/>
      <c r="HZA5" s="9"/>
      <c r="HZB5" s="9"/>
      <c r="HZC5" s="9"/>
      <c r="HZD5" s="9"/>
      <c r="HZE5" s="9"/>
      <c r="HZF5" s="9"/>
      <c r="HZG5" s="9"/>
      <c r="HZH5" s="9"/>
      <c r="HZI5" s="9"/>
      <c r="HZJ5" s="9"/>
      <c r="HZK5" s="9"/>
      <c r="HZL5" s="9"/>
      <c r="HZM5" s="9"/>
      <c r="HZN5" s="9"/>
      <c r="HZO5" s="9"/>
      <c r="HZP5" s="9"/>
      <c r="HZQ5" s="9"/>
      <c r="HZR5" s="9"/>
      <c r="HZS5" s="9"/>
      <c r="HZT5" s="9"/>
      <c r="HZU5" s="9"/>
      <c r="HZV5" s="9"/>
      <c r="HZW5" s="9"/>
      <c r="HZX5" s="9"/>
      <c r="HZY5" s="9"/>
      <c r="HZZ5" s="9"/>
      <c r="IAA5" s="9"/>
      <c r="IAB5" s="9"/>
      <c r="IAC5" s="9"/>
      <c r="IAD5" s="9"/>
      <c r="IAE5" s="9"/>
      <c r="IAF5" s="9"/>
      <c r="IAG5" s="9"/>
      <c r="IAH5" s="9"/>
      <c r="IAI5" s="9"/>
      <c r="IAJ5" s="9"/>
      <c r="IAK5" s="9"/>
      <c r="IAL5" s="9"/>
      <c r="IAM5" s="9"/>
      <c r="IAN5" s="9"/>
      <c r="IAO5" s="9"/>
      <c r="IAP5" s="9"/>
      <c r="IAQ5" s="9"/>
      <c r="IAR5" s="9"/>
      <c r="IAS5" s="9"/>
      <c r="IAT5" s="9"/>
      <c r="IAU5" s="9"/>
      <c r="IAV5" s="9"/>
      <c r="IAW5" s="9"/>
      <c r="IAX5" s="9"/>
      <c r="IAY5" s="9"/>
      <c r="IAZ5" s="9"/>
      <c r="IBA5" s="9"/>
      <c r="IBB5" s="9"/>
      <c r="IBC5" s="9"/>
      <c r="IBD5" s="9"/>
      <c r="IBE5" s="9"/>
      <c r="IBF5" s="9"/>
      <c r="IBG5" s="9"/>
      <c r="IBH5" s="9"/>
      <c r="IBI5" s="9"/>
      <c r="IBJ5" s="9"/>
      <c r="IBK5" s="9"/>
      <c r="IBL5" s="9"/>
      <c r="IBM5" s="9"/>
      <c r="IBN5" s="9"/>
      <c r="IBO5" s="9"/>
      <c r="IBP5" s="9"/>
      <c r="IBQ5" s="9"/>
      <c r="IBR5" s="9"/>
      <c r="IBS5" s="9"/>
      <c r="IBT5" s="9"/>
      <c r="IBU5" s="9"/>
      <c r="IBV5" s="9"/>
      <c r="IBW5" s="9"/>
      <c r="IBX5" s="9"/>
      <c r="IBY5" s="9"/>
      <c r="IBZ5" s="9"/>
      <c r="ICA5" s="9"/>
      <c r="ICB5" s="9"/>
      <c r="ICC5" s="9"/>
      <c r="ICD5" s="9"/>
      <c r="ICE5" s="9"/>
      <c r="ICF5" s="9"/>
      <c r="ICG5" s="9"/>
      <c r="ICH5" s="9"/>
      <c r="ICI5" s="9"/>
      <c r="ICJ5" s="9"/>
      <c r="ICK5" s="9"/>
      <c r="ICL5" s="9"/>
      <c r="ICM5" s="9"/>
      <c r="ICN5" s="9"/>
      <c r="ICO5" s="9"/>
      <c r="ICP5" s="9"/>
      <c r="ICQ5" s="9"/>
      <c r="ICR5" s="9"/>
      <c r="ICS5" s="9"/>
      <c r="ICT5" s="9"/>
      <c r="ICU5" s="9"/>
      <c r="ICV5" s="9"/>
      <c r="ICW5" s="9"/>
      <c r="ICX5" s="9"/>
      <c r="ICY5" s="9"/>
      <c r="ICZ5" s="9"/>
      <c r="IDA5" s="9"/>
      <c r="IDB5" s="9"/>
      <c r="IDC5" s="9"/>
      <c r="IDD5" s="9"/>
      <c r="IDE5" s="9"/>
      <c r="IDF5" s="9"/>
      <c r="IDG5" s="9"/>
      <c r="IDH5" s="9"/>
      <c r="IDI5" s="9"/>
      <c r="IDJ5" s="9"/>
      <c r="IDK5" s="9"/>
      <c r="IDL5" s="9"/>
      <c r="IDM5" s="9"/>
      <c r="IDN5" s="9"/>
      <c r="IDO5" s="9"/>
      <c r="IDP5" s="9"/>
      <c r="IDQ5" s="9"/>
      <c r="IDR5" s="9"/>
      <c r="IDS5" s="9"/>
      <c r="IDT5" s="9"/>
      <c r="IDU5" s="9"/>
      <c r="IDV5" s="9"/>
      <c r="IDW5" s="9"/>
      <c r="IDX5" s="9"/>
      <c r="IDY5" s="9"/>
      <c r="IDZ5" s="9"/>
      <c r="IEA5" s="9"/>
      <c r="IEB5" s="9"/>
      <c r="IEC5" s="9"/>
      <c r="IED5" s="9"/>
      <c r="IEE5" s="9"/>
      <c r="IEF5" s="9"/>
      <c r="IEG5" s="9"/>
      <c r="IEH5" s="9"/>
      <c r="IEI5" s="9"/>
      <c r="IEJ5" s="9"/>
      <c r="IEK5" s="9"/>
      <c r="IEL5" s="9"/>
      <c r="IEM5" s="9"/>
      <c r="IEN5" s="9"/>
      <c r="IEO5" s="9"/>
      <c r="IEP5" s="9"/>
      <c r="IEQ5" s="9"/>
      <c r="IER5" s="9"/>
      <c r="IES5" s="9"/>
      <c r="IET5" s="9"/>
      <c r="IEU5" s="9"/>
      <c r="IEV5" s="9"/>
      <c r="IEW5" s="9"/>
      <c r="IEX5" s="9"/>
      <c r="IEY5" s="9"/>
      <c r="IEZ5" s="9"/>
      <c r="IFA5" s="9"/>
      <c r="IFB5" s="9"/>
      <c r="IFC5" s="9"/>
      <c r="IFD5" s="9"/>
      <c r="IFE5" s="9"/>
      <c r="IFF5" s="9"/>
      <c r="IFG5" s="9"/>
      <c r="IFH5" s="9"/>
      <c r="IFI5" s="9"/>
      <c r="IFJ5" s="9"/>
      <c r="IFK5" s="9"/>
      <c r="IFL5" s="9"/>
      <c r="IFM5" s="9"/>
      <c r="IFN5" s="9"/>
      <c r="IFO5" s="9"/>
      <c r="IFP5" s="9"/>
      <c r="IFQ5" s="9"/>
      <c r="IFR5" s="9"/>
      <c r="IFS5" s="9"/>
      <c r="IFT5" s="9"/>
      <c r="IFU5" s="9"/>
      <c r="IFV5" s="9"/>
      <c r="IFW5" s="9"/>
      <c r="IFX5" s="9"/>
      <c r="IFY5" s="9"/>
      <c r="IFZ5" s="9"/>
      <c r="IGA5" s="9"/>
      <c r="IGB5" s="9"/>
      <c r="IGC5" s="9"/>
      <c r="IGD5" s="9"/>
      <c r="IGE5" s="9"/>
      <c r="IGF5" s="9"/>
      <c r="IGG5" s="9"/>
      <c r="IGH5" s="9"/>
      <c r="IGI5" s="9"/>
      <c r="IGJ5" s="9"/>
      <c r="IGK5" s="9"/>
      <c r="IGL5" s="9"/>
      <c r="IGM5" s="9"/>
      <c r="IGN5" s="9"/>
      <c r="IGO5" s="9"/>
      <c r="IGP5" s="9"/>
      <c r="IGQ5" s="9"/>
      <c r="IGR5" s="9"/>
      <c r="IGS5" s="9"/>
      <c r="IGT5" s="9"/>
      <c r="IGU5" s="9"/>
      <c r="IGV5" s="9"/>
      <c r="IGW5" s="9"/>
      <c r="IGX5" s="9"/>
      <c r="IGY5" s="9"/>
      <c r="IGZ5" s="9"/>
      <c r="IHA5" s="9"/>
      <c r="IHB5" s="9"/>
      <c r="IHC5" s="9"/>
      <c r="IHD5" s="9"/>
      <c r="IHE5" s="9"/>
      <c r="IHF5" s="9"/>
      <c r="IHG5" s="9"/>
      <c r="IHH5" s="9"/>
      <c r="IHI5" s="9"/>
      <c r="IHJ5" s="9"/>
      <c r="IHK5" s="9"/>
      <c r="IHL5" s="9"/>
      <c r="IHM5" s="9"/>
      <c r="IHN5" s="9"/>
      <c r="IHO5" s="9"/>
      <c r="IHP5" s="9"/>
      <c r="IHQ5" s="9"/>
      <c r="IHR5" s="9"/>
      <c r="IHS5" s="9"/>
      <c r="IHT5" s="9"/>
      <c r="IHU5" s="9"/>
      <c r="IHV5" s="9"/>
      <c r="IHW5" s="9"/>
      <c r="IHX5" s="9"/>
      <c r="IHY5" s="9"/>
      <c r="IHZ5" s="9"/>
      <c r="IIA5" s="9"/>
      <c r="IIB5" s="9"/>
      <c r="IIC5" s="9"/>
      <c r="IID5" s="9"/>
      <c r="IIE5" s="9"/>
      <c r="IIF5" s="9"/>
      <c r="IIG5" s="9"/>
      <c r="IIH5" s="9"/>
      <c r="III5" s="9"/>
      <c r="IIJ5" s="9"/>
      <c r="IIK5" s="9"/>
      <c r="IIL5" s="9"/>
      <c r="IIM5" s="9"/>
      <c r="IIN5" s="9"/>
      <c r="IIO5" s="9"/>
      <c r="IIP5" s="9"/>
      <c r="IIQ5" s="9"/>
      <c r="IIR5" s="9"/>
      <c r="IIS5" s="9"/>
      <c r="IIT5" s="9"/>
      <c r="IIU5" s="9"/>
      <c r="IIV5" s="9"/>
      <c r="IIW5" s="9"/>
      <c r="IIX5" s="9"/>
      <c r="IIY5" s="9"/>
      <c r="IIZ5" s="9"/>
      <c r="IJA5" s="9"/>
      <c r="IJB5" s="9"/>
      <c r="IJC5" s="9"/>
      <c r="IJD5" s="9"/>
      <c r="IJE5" s="9"/>
      <c r="IJF5" s="9"/>
      <c r="IJG5" s="9"/>
      <c r="IJH5" s="9"/>
      <c r="IJI5" s="9"/>
      <c r="IJJ5" s="9"/>
      <c r="IJK5" s="9"/>
      <c r="IJL5" s="9"/>
      <c r="IJM5" s="9"/>
      <c r="IJN5" s="9"/>
      <c r="IJO5" s="9"/>
      <c r="IJP5" s="9"/>
      <c r="IJQ5" s="9"/>
      <c r="IJR5" s="9"/>
      <c r="IJS5" s="9"/>
      <c r="IJT5" s="9"/>
      <c r="IJU5" s="9"/>
      <c r="IJV5" s="9"/>
      <c r="IJW5" s="9"/>
      <c r="IJX5" s="9"/>
      <c r="IJY5" s="9"/>
      <c r="IJZ5" s="9"/>
      <c r="IKA5" s="9"/>
      <c r="IKB5" s="9"/>
      <c r="IKC5" s="9"/>
      <c r="IKD5" s="9"/>
      <c r="IKE5" s="9"/>
      <c r="IKF5" s="9"/>
      <c r="IKG5" s="9"/>
      <c r="IKH5" s="9"/>
      <c r="IKI5" s="9"/>
      <c r="IKJ5" s="9"/>
      <c r="IKK5" s="9"/>
      <c r="IKL5" s="9"/>
      <c r="IKM5" s="9"/>
      <c r="IKN5" s="9"/>
      <c r="IKO5" s="9"/>
      <c r="IKP5" s="9"/>
      <c r="IKQ5" s="9"/>
      <c r="IKR5" s="9"/>
      <c r="IKS5" s="9"/>
      <c r="IKT5" s="9"/>
      <c r="IKU5" s="9"/>
      <c r="IKV5" s="9"/>
      <c r="IKW5" s="9"/>
      <c r="IKX5" s="9"/>
      <c r="IKY5" s="9"/>
      <c r="IKZ5" s="9"/>
      <c r="ILA5" s="9"/>
      <c r="ILB5" s="9"/>
      <c r="ILC5" s="9"/>
      <c r="ILD5" s="9"/>
      <c r="ILE5" s="9"/>
      <c r="ILF5" s="9"/>
      <c r="ILG5" s="9"/>
      <c r="ILH5" s="9"/>
      <c r="ILI5" s="9"/>
      <c r="ILJ5" s="9"/>
      <c r="ILK5" s="9"/>
      <c r="ILL5" s="9"/>
      <c r="ILM5" s="9"/>
      <c r="ILN5" s="9"/>
      <c r="ILO5" s="9"/>
      <c r="ILP5" s="9"/>
      <c r="ILQ5" s="9"/>
      <c r="ILR5" s="9"/>
      <c r="ILS5" s="9"/>
      <c r="ILT5" s="9"/>
      <c r="ILU5" s="9"/>
      <c r="ILV5" s="9"/>
      <c r="ILW5" s="9"/>
      <c r="ILX5" s="9"/>
      <c r="ILY5" s="9"/>
      <c r="ILZ5" s="9"/>
      <c r="IMA5" s="9"/>
      <c r="IMB5" s="9"/>
      <c r="IMC5" s="9"/>
      <c r="IMD5" s="9"/>
      <c r="IME5" s="9"/>
      <c r="IMF5" s="9"/>
      <c r="IMG5" s="9"/>
      <c r="IMH5" s="9"/>
      <c r="IMI5" s="9"/>
      <c r="IMJ5" s="9"/>
      <c r="IMK5" s="9"/>
      <c r="IML5" s="9"/>
      <c r="IMM5" s="9"/>
      <c r="IMN5" s="9"/>
      <c r="IMO5" s="9"/>
      <c r="IMP5" s="9"/>
      <c r="IMQ5" s="9"/>
      <c r="IMR5" s="9"/>
      <c r="IMS5" s="9"/>
      <c r="IMT5" s="9"/>
      <c r="IMU5" s="9"/>
      <c r="IMV5" s="9"/>
      <c r="IMW5" s="9"/>
      <c r="IMX5" s="9"/>
      <c r="IMY5" s="9"/>
      <c r="IMZ5" s="9"/>
      <c r="INA5" s="9"/>
      <c r="INB5" s="9"/>
      <c r="INC5" s="9"/>
      <c r="IND5" s="9"/>
      <c r="INE5" s="9"/>
      <c r="INF5" s="9"/>
      <c r="ING5" s="9"/>
      <c r="INH5" s="9"/>
      <c r="INI5" s="9"/>
      <c r="INJ5" s="9"/>
      <c r="INK5" s="9"/>
      <c r="INL5" s="9"/>
      <c r="INM5" s="9"/>
      <c r="INN5" s="9"/>
      <c r="INO5" s="9"/>
      <c r="INP5" s="9"/>
      <c r="INQ5" s="9"/>
      <c r="INR5" s="9"/>
      <c r="INS5" s="9"/>
      <c r="INT5" s="9"/>
      <c r="INU5" s="9"/>
      <c r="INV5" s="9"/>
      <c r="INW5" s="9"/>
      <c r="INX5" s="9"/>
      <c r="INY5" s="9"/>
      <c r="INZ5" s="9"/>
      <c r="IOA5" s="9"/>
      <c r="IOB5" s="9"/>
      <c r="IOC5" s="9"/>
      <c r="IOD5" s="9"/>
      <c r="IOE5" s="9"/>
      <c r="IOF5" s="9"/>
      <c r="IOG5" s="9"/>
      <c r="IOH5" s="9"/>
      <c r="IOI5" s="9"/>
      <c r="IOJ5" s="9"/>
      <c r="IOK5" s="9"/>
      <c r="IOL5" s="9"/>
      <c r="IOM5" s="9"/>
      <c r="ION5" s="9"/>
      <c r="IOO5" s="9"/>
      <c r="IOP5" s="9"/>
      <c r="IOQ5" s="9"/>
      <c r="IOR5" s="9"/>
      <c r="IOS5" s="9"/>
      <c r="IOT5" s="9"/>
      <c r="IOU5" s="9"/>
      <c r="IOV5" s="9"/>
      <c r="IOW5" s="9"/>
      <c r="IOX5" s="9"/>
      <c r="IOY5" s="9"/>
      <c r="IOZ5" s="9"/>
      <c r="IPA5" s="9"/>
      <c r="IPB5" s="9"/>
      <c r="IPC5" s="9"/>
      <c r="IPD5" s="9"/>
      <c r="IPE5" s="9"/>
      <c r="IPF5" s="9"/>
      <c r="IPG5" s="9"/>
      <c r="IPH5" s="9"/>
      <c r="IPI5" s="9"/>
      <c r="IPJ5" s="9"/>
      <c r="IPK5" s="9"/>
      <c r="IPL5" s="9"/>
      <c r="IPM5" s="9"/>
      <c r="IPN5" s="9"/>
      <c r="IPO5" s="9"/>
      <c r="IPP5" s="9"/>
      <c r="IPQ5" s="9"/>
      <c r="IPR5" s="9"/>
      <c r="IPS5" s="9"/>
      <c r="IPT5" s="9"/>
      <c r="IPU5" s="9"/>
      <c r="IPV5" s="9"/>
      <c r="IPW5" s="9"/>
      <c r="IPX5" s="9"/>
      <c r="IPY5" s="9"/>
      <c r="IPZ5" s="9"/>
      <c r="IQA5" s="9"/>
      <c r="IQB5" s="9"/>
      <c r="IQC5" s="9"/>
      <c r="IQD5" s="9"/>
      <c r="IQE5" s="9"/>
      <c r="IQF5" s="9"/>
      <c r="IQG5" s="9"/>
      <c r="IQH5" s="9"/>
      <c r="IQI5" s="9"/>
      <c r="IQJ5" s="9"/>
      <c r="IQK5" s="9"/>
      <c r="IQL5" s="9"/>
      <c r="IQM5" s="9"/>
      <c r="IQN5" s="9"/>
      <c r="IQO5" s="9"/>
      <c r="IQP5" s="9"/>
      <c r="IQQ5" s="9"/>
      <c r="IQR5" s="9"/>
      <c r="IQS5" s="9"/>
      <c r="IQT5" s="9"/>
      <c r="IQU5" s="9"/>
      <c r="IQV5" s="9"/>
      <c r="IQW5" s="9"/>
      <c r="IQX5" s="9"/>
      <c r="IQY5" s="9"/>
      <c r="IQZ5" s="9"/>
      <c r="IRA5" s="9"/>
      <c r="IRB5" s="9"/>
      <c r="IRC5" s="9"/>
      <c r="IRD5" s="9"/>
      <c r="IRE5" s="9"/>
      <c r="IRF5" s="9"/>
      <c r="IRG5" s="9"/>
      <c r="IRH5" s="9"/>
      <c r="IRI5" s="9"/>
      <c r="IRJ5" s="9"/>
      <c r="IRK5" s="9"/>
      <c r="IRL5" s="9"/>
      <c r="IRM5" s="9"/>
      <c r="IRN5" s="9"/>
      <c r="IRO5" s="9"/>
      <c r="IRP5" s="9"/>
      <c r="IRQ5" s="9"/>
      <c r="IRR5" s="9"/>
      <c r="IRS5" s="9"/>
      <c r="IRT5" s="9"/>
      <c r="IRU5" s="9"/>
      <c r="IRV5" s="9"/>
      <c r="IRW5" s="9"/>
      <c r="IRX5" s="9"/>
      <c r="IRY5" s="9"/>
      <c r="IRZ5" s="9"/>
      <c r="ISA5" s="9"/>
      <c r="ISB5" s="9"/>
      <c r="ISC5" s="9"/>
      <c r="ISD5" s="9"/>
      <c r="ISE5" s="9"/>
      <c r="ISF5" s="9"/>
      <c r="ISG5" s="9"/>
      <c r="ISH5" s="9"/>
      <c r="ISI5" s="9"/>
      <c r="ISJ5" s="9"/>
      <c r="ISK5" s="9"/>
      <c r="ISL5" s="9"/>
      <c r="ISM5" s="9"/>
      <c r="ISN5" s="9"/>
      <c r="ISO5" s="9"/>
      <c r="ISP5" s="9"/>
      <c r="ISQ5" s="9"/>
      <c r="ISR5" s="9"/>
      <c r="ISS5" s="9"/>
      <c r="IST5" s="9"/>
      <c r="ISU5" s="9"/>
      <c r="ISV5" s="9"/>
      <c r="ISW5" s="9"/>
      <c r="ISX5" s="9"/>
      <c r="ISY5" s="9"/>
      <c r="ISZ5" s="9"/>
      <c r="ITA5" s="9"/>
      <c r="ITB5" s="9"/>
      <c r="ITC5" s="9"/>
      <c r="ITD5" s="9"/>
      <c r="ITE5" s="9"/>
      <c r="ITF5" s="9"/>
      <c r="ITG5" s="9"/>
      <c r="ITH5" s="9"/>
      <c r="ITI5" s="9"/>
      <c r="ITJ5" s="9"/>
      <c r="ITK5" s="9"/>
      <c r="ITL5" s="9"/>
      <c r="ITM5" s="9"/>
      <c r="ITN5" s="9"/>
      <c r="ITO5" s="9"/>
      <c r="ITP5" s="9"/>
      <c r="ITQ5" s="9"/>
      <c r="ITR5" s="9"/>
      <c r="ITS5" s="9"/>
      <c r="ITT5" s="9"/>
      <c r="ITU5" s="9"/>
      <c r="ITV5" s="9"/>
      <c r="ITW5" s="9"/>
      <c r="ITX5" s="9"/>
      <c r="ITY5" s="9"/>
      <c r="ITZ5" s="9"/>
      <c r="IUA5" s="9"/>
      <c r="IUB5" s="9"/>
      <c r="IUC5" s="9"/>
      <c r="IUD5" s="9"/>
      <c r="IUE5" s="9"/>
      <c r="IUF5" s="9"/>
      <c r="IUG5" s="9"/>
      <c r="IUH5" s="9"/>
      <c r="IUI5" s="9"/>
      <c r="IUJ5" s="9"/>
      <c r="IUK5" s="9"/>
      <c r="IUL5" s="9"/>
      <c r="IUM5" s="9"/>
      <c r="IUN5" s="9"/>
      <c r="IUO5" s="9"/>
      <c r="IUP5" s="9"/>
      <c r="IUQ5" s="9"/>
      <c r="IUR5" s="9"/>
      <c r="IUS5" s="9"/>
      <c r="IUT5" s="9"/>
      <c r="IUU5" s="9"/>
      <c r="IUV5" s="9"/>
      <c r="IUW5" s="9"/>
      <c r="IUX5" s="9"/>
      <c r="IUY5" s="9"/>
      <c r="IUZ5" s="9"/>
      <c r="IVA5" s="9"/>
      <c r="IVB5" s="9"/>
      <c r="IVC5" s="9"/>
      <c r="IVD5" s="9"/>
      <c r="IVE5" s="9"/>
      <c r="IVF5" s="9"/>
      <c r="IVG5" s="9"/>
      <c r="IVH5" s="9"/>
      <c r="IVI5" s="9"/>
      <c r="IVJ5" s="9"/>
      <c r="IVK5" s="9"/>
      <c r="IVL5" s="9"/>
      <c r="IVM5" s="9"/>
      <c r="IVN5" s="9"/>
      <c r="IVO5" s="9"/>
      <c r="IVP5" s="9"/>
      <c r="IVQ5" s="9"/>
      <c r="IVR5" s="9"/>
      <c r="IVS5" s="9"/>
      <c r="IVT5" s="9"/>
      <c r="IVU5" s="9"/>
      <c r="IVV5" s="9"/>
      <c r="IVW5" s="9"/>
      <c r="IVX5" s="9"/>
      <c r="IVY5" s="9"/>
      <c r="IVZ5" s="9"/>
      <c r="IWA5" s="9"/>
      <c r="IWB5" s="9"/>
      <c r="IWC5" s="9"/>
      <c r="IWD5" s="9"/>
      <c r="IWE5" s="9"/>
      <c r="IWF5" s="9"/>
      <c r="IWG5" s="9"/>
      <c r="IWH5" s="9"/>
      <c r="IWI5" s="9"/>
      <c r="IWJ5" s="9"/>
      <c r="IWK5" s="9"/>
      <c r="IWL5" s="9"/>
      <c r="IWM5" s="9"/>
      <c r="IWN5" s="9"/>
      <c r="IWO5" s="9"/>
      <c r="IWP5" s="9"/>
      <c r="IWQ5" s="9"/>
      <c r="IWR5" s="9"/>
      <c r="IWS5" s="9"/>
      <c r="IWT5" s="9"/>
      <c r="IWU5" s="9"/>
      <c r="IWV5" s="9"/>
      <c r="IWW5" s="9"/>
      <c r="IWX5" s="9"/>
      <c r="IWY5" s="9"/>
      <c r="IWZ5" s="9"/>
      <c r="IXA5" s="9"/>
      <c r="IXB5" s="9"/>
      <c r="IXC5" s="9"/>
      <c r="IXD5" s="9"/>
      <c r="IXE5" s="9"/>
      <c r="IXF5" s="9"/>
      <c r="IXG5" s="9"/>
      <c r="IXH5" s="9"/>
      <c r="IXI5" s="9"/>
      <c r="IXJ5" s="9"/>
      <c r="IXK5" s="9"/>
      <c r="IXL5" s="9"/>
      <c r="IXM5" s="9"/>
      <c r="IXN5" s="9"/>
      <c r="IXO5" s="9"/>
      <c r="IXP5" s="9"/>
      <c r="IXQ5" s="9"/>
      <c r="IXR5" s="9"/>
      <c r="IXS5" s="9"/>
      <c r="IXT5" s="9"/>
      <c r="IXU5" s="9"/>
      <c r="IXV5" s="9"/>
      <c r="IXW5" s="9"/>
      <c r="IXX5" s="9"/>
      <c r="IXY5" s="9"/>
      <c r="IXZ5" s="9"/>
      <c r="IYA5" s="9"/>
      <c r="IYB5" s="9"/>
      <c r="IYC5" s="9"/>
      <c r="IYD5" s="9"/>
      <c r="IYE5" s="9"/>
      <c r="IYF5" s="9"/>
      <c r="IYG5" s="9"/>
      <c r="IYH5" s="9"/>
      <c r="IYI5" s="9"/>
      <c r="IYJ5" s="9"/>
      <c r="IYK5" s="9"/>
      <c r="IYL5" s="9"/>
      <c r="IYM5" s="9"/>
      <c r="IYN5" s="9"/>
      <c r="IYO5" s="9"/>
      <c r="IYP5" s="9"/>
      <c r="IYQ5" s="9"/>
      <c r="IYR5" s="9"/>
      <c r="IYS5" s="9"/>
      <c r="IYT5" s="9"/>
      <c r="IYU5" s="9"/>
      <c r="IYV5" s="9"/>
      <c r="IYW5" s="9"/>
      <c r="IYX5" s="9"/>
      <c r="IYY5" s="9"/>
      <c r="IYZ5" s="9"/>
      <c r="IZA5" s="9"/>
      <c r="IZB5" s="9"/>
      <c r="IZC5" s="9"/>
      <c r="IZD5" s="9"/>
      <c r="IZE5" s="9"/>
      <c r="IZF5" s="9"/>
      <c r="IZG5" s="9"/>
      <c r="IZH5" s="9"/>
      <c r="IZI5" s="9"/>
      <c r="IZJ5" s="9"/>
      <c r="IZK5" s="9"/>
      <c r="IZL5" s="9"/>
      <c r="IZM5" s="9"/>
      <c r="IZN5" s="9"/>
      <c r="IZO5" s="9"/>
      <c r="IZP5" s="9"/>
      <c r="IZQ5" s="9"/>
      <c r="IZR5" s="9"/>
      <c r="IZS5" s="9"/>
      <c r="IZT5" s="9"/>
      <c r="IZU5" s="9"/>
      <c r="IZV5" s="9"/>
      <c r="IZW5" s="9"/>
      <c r="IZX5" s="9"/>
      <c r="IZY5" s="9"/>
      <c r="IZZ5" s="9"/>
      <c r="JAA5" s="9"/>
      <c r="JAB5" s="9"/>
      <c r="JAC5" s="9"/>
      <c r="JAD5" s="9"/>
      <c r="JAE5" s="9"/>
      <c r="JAF5" s="9"/>
      <c r="JAG5" s="9"/>
      <c r="JAH5" s="9"/>
      <c r="JAI5" s="9"/>
      <c r="JAJ5" s="9"/>
      <c r="JAK5" s="9"/>
      <c r="JAL5" s="9"/>
      <c r="JAM5" s="9"/>
      <c r="JAN5" s="9"/>
      <c r="JAO5" s="9"/>
      <c r="JAP5" s="9"/>
      <c r="JAQ5" s="9"/>
      <c r="JAR5" s="9"/>
      <c r="JAS5" s="9"/>
      <c r="JAT5" s="9"/>
      <c r="JAU5" s="9"/>
      <c r="JAV5" s="9"/>
      <c r="JAW5" s="9"/>
      <c r="JAX5" s="9"/>
      <c r="JAY5" s="9"/>
      <c r="JAZ5" s="9"/>
      <c r="JBA5" s="9"/>
      <c r="JBB5" s="9"/>
      <c r="JBC5" s="9"/>
      <c r="JBD5" s="9"/>
      <c r="JBE5" s="9"/>
      <c r="JBF5" s="9"/>
      <c r="JBG5" s="9"/>
      <c r="JBH5" s="9"/>
      <c r="JBI5" s="9"/>
      <c r="JBJ5" s="9"/>
      <c r="JBK5" s="9"/>
      <c r="JBL5" s="9"/>
      <c r="JBM5" s="9"/>
      <c r="JBN5" s="9"/>
      <c r="JBO5" s="9"/>
      <c r="JBP5" s="9"/>
      <c r="JBQ5" s="9"/>
      <c r="JBR5" s="9"/>
      <c r="JBS5" s="9"/>
      <c r="JBT5" s="9"/>
      <c r="JBU5" s="9"/>
      <c r="JBV5" s="9"/>
      <c r="JBW5" s="9"/>
      <c r="JBX5" s="9"/>
      <c r="JBY5" s="9"/>
      <c r="JBZ5" s="9"/>
      <c r="JCA5" s="9"/>
      <c r="JCB5" s="9"/>
      <c r="JCC5" s="9"/>
      <c r="JCD5" s="9"/>
      <c r="JCE5" s="9"/>
      <c r="JCF5" s="9"/>
      <c r="JCG5" s="9"/>
      <c r="JCH5" s="9"/>
      <c r="JCI5" s="9"/>
      <c r="JCJ5" s="9"/>
      <c r="JCK5" s="9"/>
      <c r="JCL5" s="9"/>
      <c r="JCM5" s="9"/>
      <c r="JCN5" s="9"/>
      <c r="JCO5" s="9"/>
      <c r="JCP5" s="9"/>
      <c r="JCQ5" s="9"/>
      <c r="JCR5" s="9"/>
      <c r="JCS5" s="9"/>
      <c r="JCT5" s="9"/>
      <c r="JCU5" s="9"/>
      <c r="JCV5" s="9"/>
      <c r="JCW5" s="9"/>
      <c r="JCX5" s="9"/>
      <c r="JCY5" s="9"/>
      <c r="JCZ5" s="9"/>
      <c r="JDA5" s="9"/>
      <c r="JDB5" s="9"/>
      <c r="JDC5" s="9"/>
      <c r="JDD5" s="9"/>
      <c r="JDE5" s="9"/>
      <c r="JDF5" s="9"/>
      <c r="JDG5" s="9"/>
      <c r="JDH5" s="9"/>
      <c r="JDI5" s="9"/>
      <c r="JDJ5" s="9"/>
      <c r="JDK5" s="9"/>
      <c r="JDL5" s="9"/>
      <c r="JDM5" s="9"/>
      <c r="JDN5" s="9"/>
      <c r="JDO5" s="9"/>
      <c r="JDP5" s="9"/>
      <c r="JDQ5" s="9"/>
      <c r="JDR5" s="9"/>
      <c r="JDS5" s="9"/>
      <c r="JDT5" s="9"/>
      <c r="JDU5" s="9"/>
      <c r="JDV5" s="9"/>
      <c r="JDW5" s="9"/>
      <c r="JDX5" s="9"/>
      <c r="JDY5" s="9"/>
      <c r="JDZ5" s="9"/>
      <c r="JEA5" s="9"/>
      <c r="JEB5" s="9"/>
      <c r="JEC5" s="9"/>
      <c r="JED5" s="9"/>
      <c r="JEE5" s="9"/>
      <c r="JEF5" s="9"/>
      <c r="JEG5" s="9"/>
      <c r="JEH5" s="9"/>
      <c r="JEI5" s="9"/>
      <c r="JEJ5" s="9"/>
      <c r="JEK5" s="9"/>
      <c r="JEL5" s="9"/>
      <c r="JEM5" s="9"/>
      <c r="JEN5" s="9"/>
      <c r="JEO5" s="9"/>
      <c r="JEP5" s="9"/>
      <c r="JEQ5" s="9"/>
      <c r="JER5" s="9"/>
      <c r="JES5" s="9"/>
      <c r="JET5" s="9"/>
      <c r="JEU5" s="9"/>
      <c r="JEV5" s="9"/>
      <c r="JEW5" s="9"/>
      <c r="JEX5" s="9"/>
      <c r="JEY5" s="9"/>
      <c r="JEZ5" s="9"/>
      <c r="JFA5" s="9"/>
      <c r="JFB5" s="9"/>
      <c r="JFC5" s="9"/>
      <c r="JFD5" s="9"/>
      <c r="JFE5" s="9"/>
      <c r="JFF5" s="9"/>
      <c r="JFG5" s="9"/>
      <c r="JFH5" s="9"/>
      <c r="JFI5" s="9"/>
      <c r="JFJ5" s="9"/>
      <c r="JFK5" s="9"/>
      <c r="JFL5" s="9"/>
      <c r="JFM5" s="9"/>
      <c r="JFN5" s="9"/>
      <c r="JFO5" s="9"/>
      <c r="JFP5" s="9"/>
      <c r="JFQ5" s="9"/>
      <c r="JFR5" s="9"/>
      <c r="JFS5" s="9"/>
      <c r="JFT5" s="9"/>
      <c r="JFU5" s="9"/>
      <c r="JFV5" s="9"/>
      <c r="JFW5" s="9"/>
      <c r="JFX5" s="9"/>
      <c r="JFY5" s="9"/>
      <c r="JFZ5" s="9"/>
      <c r="JGA5" s="9"/>
      <c r="JGB5" s="9"/>
      <c r="JGC5" s="9"/>
      <c r="JGD5" s="9"/>
      <c r="JGE5" s="9"/>
      <c r="JGF5" s="9"/>
      <c r="JGG5" s="9"/>
      <c r="JGH5" s="9"/>
      <c r="JGI5" s="9"/>
      <c r="JGJ5" s="9"/>
      <c r="JGK5" s="9"/>
      <c r="JGL5" s="9"/>
      <c r="JGM5" s="9"/>
      <c r="JGN5" s="9"/>
      <c r="JGO5" s="9"/>
      <c r="JGP5" s="9"/>
      <c r="JGQ5" s="9"/>
      <c r="JGR5" s="9"/>
      <c r="JGS5" s="9"/>
      <c r="JGT5" s="9"/>
      <c r="JGU5" s="9"/>
      <c r="JGV5" s="9"/>
      <c r="JGW5" s="9"/>
      <c r="JGX5" s="9"/>
      <c r="JGY5" s="9"/>
      <c r="JGZ5" s="9"/>
      <c r="JHA5" s="9"/>
      <c r="JHB5" s="9"/>
      <c r="JHC5" s="9"/>
      <c r="JHD5" s="9"/>
      <c r="JHE5" s="9"/>
      <c r="JHF5" s="9"/>
      <c r="JHG5" s="9"/>
      <c r="JHH5" s="9"/>
      <c r="JHI5" s="9"/>
      <c r="JHJ5" s="9"/>
      <c r="JHK5" s="9"/>
      <c r="JHL5" s="9"/>
      <c r="JHM5" s="9"/>
      <c r="JHN5" s="9"/>
      <c r="JHO5" s="9"/>
      <c r="JHP5" s="9"/>
      <c r="JHQ5" s="9"/>
      <c r="JHR5" s="9"/>
      <c r="JHS5" s="9"/>
      <c r="JHT5" s="9"/>
      <c r="JHU5" s="9"/>
      <c r="JHV5" s="9"/>
      <c r="JHW5" s="9"/>
      <c r="JHX5" s="9"/>
      <c r="JHY5" s="9"/>
      <c r="JHZ5" s="9"/>
      <c r="JIA5" s="9"/>
      <c r="JIB5" s="9"/>
      <c r="JIC5" s="9"/>
      <c r="JID5" s="9"/>
      <c r="JIE5" s="9"/>
      <c r="JIF5" s="9"/>
      <c r="JIG5" s="9"/>
      <c r="JIH5" s="9"/>
      <c r="JII5" s="9"/>
      <c r="JIJ5" s="9"/>
      <c r="JIK5" s="9"/>
      <c r="JIL5" s="9"/>
      <c r="JIM5" s="9"/>
      <c r="JIN5" s="9"/>
      <c r="JIO5" s="9"/>
      <c r="JIP5" s="9"/>
      <c r="JIQ5" s="9"/>
      <c r="JIR5" s="9"/>
      <c r="JIS5" s="9"/>
      <c r="JIT5" s="9"/>
      <c r="JIU5" s="9"/>
      <c r="JIV5" s="9"/>
      <c r="JIW5" s="9"/>
      <c r="JIX5" s="9"/>
      <c r="JIY5" s="9"/>
      <c r="JIZ5" s="9"/>
      <c r="JJA5" s="9"/>
      <c r="JJB5" s="9"/>
      <c r="JJC5" s="9"/>
      <c r="JJD5" s="9"/>
      <c r="JJE5" s="9"/>
      <c r="JJF5" s="9"/>
      <c r="JJG5" s="9"/>
      <c r="JJH5" s="9"/>
      <c r="JJI5" s="9"/>
      <c r="JJJ5" s="9"/>
      <c r="JJK5" s="9"/>
      <c r="JJL5" s="9"/>
      <c r="JJM5" s="9"/>
      <c r="JJN5" s="9"/>
      <c r="JJO5" s="9"/>
      <c r="JJP5" s="9"/>
      <c r="JJQ5" s="9"/>
      <c r="JJR5" s="9"/>
      <c r="JJS5" s="9"/>
      <c r="JJT5" s="9"/>
      <c r="JJU5" s="9"/>
      <c r="JJV5" s="9"/>
      <c r="JJW5" s="9"/>
      <c r="JJX5" s="9"/>
      <c r="JJY5" s="9"/>
      <c r="JJZ5" s="9"/>
      <c r="JKA5" s="9"/>
      <c r="JKB5" s="9"/>
      <c r="JKC5" s="9"/>
      <c r="JKD5" s="9"/>
      <c r="JKE5" s="9"/>
      <c r="JKF5" s="9"/>
      <c r="JKG5" s="9"/>
      <c r="JKH5" s="9"/>
      <c r="JKI5" s="9"/>
      <c r="JKJ5" s="9"/>
      <c r="JKK5" s="9"/>
      <c r="JKL5" s="9"/>
      <c r="JKM5" s="9"/>
      <c r="JKN5" s="9"/>
      <c r="JKO5" s="9"/>
      <c r="JKP5" s="9"/>
      <c r="JKQ5" s="9"/>
      <c r="JKR5" s="9"/>
      <c r="JKS5" s="9"/>
      <c r="JKT5" s="9"/>
      <c r="JKU5" s="9"/>
      <c r="JKV5" s="9"/>
      <c r="JKW5" s="9"/>
      <c r="JKX5" s="9"/>
      <c r="JKY5" s="9"/>
      <c r="JKZ5" s="9"/>
      <c r="JLA5" s="9"/>
      <c r="JLB5" s="9"/>
      <c r="JLC5" s="9"/>
      <c r="JLD5" s="9"/>
      <c r="JLE5" s="9"/>
      <c r="JLF5" s="9"/>
      <c r="JLG5" s="9"/>
      <c r="JLH5" s="9"/>
      <c r="JLI5" s="9"/>
      <c r="JLJ5" s="9"/>
      <c r="JLK5" s="9"/>
      <c r="JLL5" s="9"/>
      <c r="JLM5" s="9"/>
      <c r="JLN5" s="9"/>
      <c r="JLO5" s="9"/>
      <c r="JLP5" s="9"/>
      <c r="JLQ5" s="9"/>
      <c r="JLR5" s="9"/>
      <c r="JLS5" s="9"/>
      <c r="JLT5" s="9"/>
      <c r="JLU5" s="9"/>
      <c r="JLV5" s="9"/>
      <c r="JLW5" s="9"/>
      <c r="JLX5" s="9"/>
      <c r="JLY5" s="9"/>
      <c r="JLZ5" s="9"/>
      <c r="JMA5" s="9"/>
      <c r="JMB5" s="9"/>
      <c r="JMC5" s="9"/>
      <c r="JMD5" s="9"/>
      <c r="JME5" s="9"/>
      <c r="JMF5" s="9"/>
      <c r="JMG5" s="9"/>
      <c r="JMH5" s="9"/>
      <c r="JMI5" s="9"/>
      <c r="JMJ5" s="9"/>
      <c r="JMK5" s="9"/>
      <c r="JML5" s="9"/>
      <c r="JMM5" s="9"/>
      <c r="JMN5" s="9"/>
      <c r="JMO5" s="9"/>
      <c r="JMP5" s="9"/>
      <c r="JMQ5" s="9"/>
      <c r="JMR5" s="9"/>
      <c r="JMS5" s="9"/>
      <c r="JMT5" s="9"/>
      <c r="JMU5" s="9"/>
      <c r="JMV5" s="9"/>
      <c r="JMW5" s="9"/>
      <c r="JMX5" s="9"/>
      <c r="JMY5" s="9"/>
      <c r="JMZ5" s="9"/>
      <c r="JNA5" s="9"/>
      <c r="JNB5" s="9"/>
      <c r="JNC5" s="9"/>
      <c r="JND5" s="9"/>
      <c r="JNE5" s="9"/>
      <c r="JNF5" s="9"/>
      <c r="JNG5" s="9"/>
      <c r="JNH5" s="9"/>
      <c r="JNI5" s="9"/>
      <c r="JNJ5" s="9"/>
      <c r="JNK5" s="9"/>
      <c r="JNL5" s="9"/>
      <c r="JNM5" s="9"/>
      <c r="JNN5" s="9"/>
      <c r="JNO5" s="9"/>
      <c r="JNP5" s="9"/>
      <c r="JNQ5" s="9"/>
      <c r="JNR5" s="9"/>
      <c r="JNS5" s="9"/>
      <c r="JNT5" s="9"/>
      <c r="JNU5" s="9"/>
      <c r="JNV5" s="9"/>
      <c r="JNW5" s="9"/>
      <c r="JNX5" s="9"/>
      <c r="JNY5" s="9"/>
      <c r="JNZ5" s="9"/>
      <c r="JOA5" s="9"/>
      <c r="JOB5" s="9"/>
      <c r="JOC5" s="9"/>
      <c r="JOD5" s="9"/>
      <c r="JOE5" s="9"/>
      <c r="JOF5" s="9"/>
      <c r="JOG5" s="9"/>
      <c r="JOH5" s="9"/>
      <c r="JOI5" s="9"/>
      <c r="JOJ5" s="9"/>
      <c r="JOK5" s="9"/>
      <c r="JOL5" s="9"/>
      <c r="JOM5" s="9"/>
      <c r="JON5" s="9"/>
      <c r="JOO5" s="9"/>
      <c r="JOP5" s="9"/>
      <c r="JOQ5" s="9"/>
      <c r="JOR5" s="9"/>
      <c r="JOS5" s="9"/>
      <c r="JOT5" s="9"/>
      <c r="JOU5" s="9"/>
      <c r="JOV5" s="9"/>
      <c r="JOW5" s="9"/>
      <c r="JOX5" s="9"/>
      <c r="JOY5" s="9"/>
      <c r="JOZ5" s="9"/>
      <c r="JPA5" s="9"/>
      <c r="JPB5" s="9"/>
      <c r="JPC5" s="9"/>
      <c r="JPD5" s="9"/>
      <c r="JPE5" s="9"/>
      <c r="JPF5" s="9"/>
      <c r="JPG5" s="9"/>
      <c r="JPH5" s="9"/>
      <c r="JPI5" s="9"/>
      <c r="JPJ5" s="9"/>
      <c r="JPK5" s="9"/>
      <c r="JPL5" s="9"/>
      <c r="JPM5" s="9"/>
      <c r="JPN5" s="9"/>
      <c r="JPO5" s="9"/>
      <c r="JPP5" s="9"/>
      <c r="JPQ5" s="9"/>
      <c r="JPR5" s="9"/>
      <c r="JPS5" s="9"/>
      <c r="JPT5" s="9"/>
      <c r="JPU5" s="9"/>
      <c r="JPV5" s="9"/>
      <c r="JPW5" s="9"/>
      <c r="JPX5" s="9"/>
      <c r="JPY5" s="9"/>
      <c r="JPZ5" s="9"/>
      <c r="JQA5" s="9"/>
      <c r="JQB5" s="9"/>
      <c r="JQC5" s="9"/>
      <c r="JQD5" s="9"/>
      <c r="JQE5" s="9"/>
      <c r="JQF5" s="9"/>
      <c r="JQG5" s="9"/>
      <c r="JQH5" s="9"/>
      <c r="JQI5" s="9"/>
      <c r="JQJ5" s="9"/>
      <c r="JQK5" s="9"/>
      <c r="JQL5" s="9"/>
      <c r="JQM5" s="9"/>
      <c r="JQN5" s="9"/>
      <c r="JQO5" s="9"/>
      <c r="JQP5" s="9"/>
      <c r="JQQ5" s="9"/>
      <c r="JQR5" s="9"/>
      <c r="JQS5" s="9"/>
      <c r="JQT5" s="9"/>
      <c r="JQU5" s="9"/>
      <c r="JQV5" s="9"/>
      <c r="JQW5" s="9"/>
      <c r="JQX5" s="9"/>
      <c r="JQY5" s="9"/>
      <c r="JQZ5" s="9"/>
      <c r="JRA5" s="9"/>
      <c r="JRB5" s="9"/>
      <c r="JRC5" s="9"/>
      <c r="JRD5" s="9"/>
      <c r="JRE5" s="9"/>
      <c r="JRF5" s="9"/>
      <c r="JRG5" s="9"/>
      <c r="JRH5" s="9"/>
      <c r="JRI5" s="9"/>
      <c r="JRJ5" s="9"/>
      <c r="JRK5" s="9"/>
      <c r="JRL5" s="9"/>
      <c r="JRM5" s="9"/>
      <c r="JRN5" s="9"/>
      <c r="JRO5" s="9"/>
      <c r="JRP5" s="9"/>
      <c r="JRQ5" s="9"/>
      <c r="JRR5" s="9"/>
      <c r="JRS5" s="9"/>
      <c r="JRT5" s="9"/>
      <c r="JRU5" s="9"/>
      <c r="JRV5" s="9"/>
      <c r="JRW5" s="9"/>
      <c r="JRX5" s="9"/>
      <c r="JRY5" s="9"/>
      <c r="JRZ5" s="9"/>
      <c r="JSA5" s="9"/>
      <c r="JSB5" s="9"/>
      <c r="JSC5" s="9"/>
      <c r="JSD5" s="9"/>
      <c r="JSE5" s="9"/>
      <c r="JSF5" s="9"/>
      <c r="JSG5" s="9"/>
      <c r="JSH5" s="9"/>
      <c r="JSI5" s="9"/>
      <c r="JSJ5" s="9"/>
      <c r="JSK5" s="9"/>
      <c r="JSL5" s="9"/>
      <c r="JSM5" s="9"/>
      <c r="JSN5" s="9"/>
      <c r="JSO5" s="9"/>
      <c r="JSP5" s="9"/>
      <c r="JSQ5" s="9"/>
      <c r="JSR5" s="9"/>
      <c r="JSS5" s="9"/>
      <c r="JST5" s="9"/>
      <c r="JSU5" s="9"/>
      <c r="JSV5" s="9"/>
      <c r="JSW5" s="9"/>
      <c r="JSX5" s="9"/>
      <c r="JSY5" s="9"/>
      <c r="JSZ5" s="9"/>
      <c r="JTA5" s="9"/>
      <c r="JTB5" s="9"/>
      <c r="JTC5" s="9"/>
      <c r="JTD5" s="9"/>
      <c r="JTE5" s="9"/>
      <c r="JTF5" s="9"/>
      <c r="JTG5" s="9"/>
      <c r="JTH5" s="9"/>
      <c r="JTI5" s="9"/>
      <c r="JTJ5" s="9"/>
      <c r="JTK5" s="9"/>
      <c r="JTL5" s="9"/>
      <c r="JTM5" s="9"/>
      <c r="JTN5" s="9"/>
      <c r="JTO5" s="9"/>
      <c r="JTP5" s="9"/>
      <c r="JTQ5" s="9"/>
      <c r="JTR5" s="9"/>
      <c r="JTS5" s="9"/>
      <c r="JTT5" s="9"/>
      <c r="JTU5" s="9"/>
      <c r="JTV5" s="9"/>
      <c r="JTW5" s="9"/>
      <c r="JTX5" s="9"/>
      <c r="JTY5" s="9"/>
      <c r="JTZ5" s="9"/>
      <c r="JUA5" s="9"/>
      <c r="JUB5" s="9"/>
      <c r="JUC5" s="9"/>
      <c r="JUD5" s="9"/>
      <c r="JUE5" s="9"/>
      <c r="JUF5" s="9"/>
      <c r="JUG5" s="9"/>
      <c r="JUH5" s="9"/>
      <c r="JUI5" s="9"/>
      <c r="JUJ5" s="9"/>
      <c r="JUK5" s="9"/>
      <c r="JUL5" s="9"/>
      <c r="JUM5" s="9"/>
      <c r="JUN5" s="9"/>
      <c r="JUO5" s="9"/>
      <c r="JUP5" s="9"/>
      <c r="JUQ5" s="9"/>
      <c r="JUR5" s="9"/>
      <c r="JUS5" s="9"/>
      <c r="JUT5" s="9"/>
      <c r="JUU5" s="9"/>
      <c r="JUV5" s="9"/>
      <c r="JUW5" s="9"/>
      <c r="JUX5" s="9"/>
      <c r="JUY5" s="9"/>
      <c r="JUZ5" s="9"/>
      <c r="JVA5" s="9"/>
      <c r="JVB5" s="9"/>
      <c r="JVC5" s="9"/>
      <c r="JVD5" s="9"/>
      <c r="JVE5" s="9"/>
      <c r="JVF5" s="9"/>
      <c r="JVG5" s="9"/>
      <c r="JVH5" s="9"/>
      <c r="JVI5" s="9"/>
      <c r="JVJ5" s="9"/>
      <c r="JVK5" s="9"/>
      <c r="JVL5" s="9"/>
      <c r="JVM5" s="9"/>
      <c r="JVN5" s="9"/>
      <c r="JVO5" s="9"/>
      <c r="JVP5" s="9"/>
      <c r="JVQ5" s="9"/>
      <c r="JVR5" s="9"/>
      <c r="JVS5" s="9"/>
      <c r="JVT5" s="9"/>
      <c r="JVU5" s="9"/>
      <c r="JVV5" s="9"/>
      <c r="JVW5" s="9"/>
      <c r="JVX5" s="9"/>
      <c r="JVY5" s="9"/>
      <c r="JVZ5" s="9"/>
      <c r="JWA5" s="9"/>
      <c r="JWB5" s="9"/>
      <c r="JWC5" s="9"/>
      <c r="JWD5" s="9"/>
      <c r="JWE5" s="9"/>
      <c r="JWF5" s="9"/>
      <c r="JWG5" s="9"/>
      <c r="JWH5" s="9"/>
      <c r="JWI5" s="9"/>
      <c r="JWJ5" s="9"/>
      <c r="JWK5" s="9"/>
      <c r="JWL5" s="9"/>
      <c r="JWM5" s="9"/>
      <c r="JWN5" s="9"/>
      <c r="JWO5" s="9"/>
      <c r="JWP5" s="9"/>
      <c r="JWQ5" s="9"/>
      <c r="JWR5" s="9"/>
      <c r="JWS5" s="9"/>
      <c r="JWT5" s="9"/>
      <c r="JWU5" s="9"/>
      <c r="JWV5" s="9"/>
      <c r="JWW5" s="9"/>
      <c r="JWX5" s="9"/>
      <c r="JWY5" s="9"/>
      <c r="JWZ5" s="9"/>
      <c r="JXA5" s="9"/>
      <c r="JXB5" s="9"/>
      <c r="JXC5" s="9"/>
      <c r="JXD5" s="9"/>
      <c r="JXE5" s="9"/>
      <c r="JXF5" s="9"/>
      <c r="JXG5" s="9"/>
      <c r="JXH5" s="9"/>
      <c r="JXI5" s="9"/>
      <c r="JXJ5" s="9"/>
      <c r="JXK5" s="9"/>
      <c r="JXL5" s="9"/>
      <c r="JXM5" s="9"/>
      <c r="JXN5" s="9"/>
      <c r="JXO5" s="9"/>
      <c r="JXP5" s="9"/>
      <c r="JXQ5" s="9"/>
      <c r="JXR5" s="9"/>
      <c r="JXS5" s="9"/>
      <c r="JXT5" s="9"/>
      <c r="JXU5" s="9"/>
      <c r="JXV5" s="9"/>
      <c r="JXW5" s="9"/>
      <c r="JXX5" s="9"/>
      <c r="JXY5" s="9"/>
      <c r="JXZ5" s="9"/>
      <c r="JYA5" s="9"/>
      <c r="JYB5" s="9"/>
      <c r="JYC5" s="9"/>
      <c r="JYD5" s="9"/>
      <c r="JYE5" s="9"/>
      <c r="JYF5" s="9"/>
      <c r="JYG5" s="9"/>
      <c r="JYH5" s="9"/>
      <c r="JYI5" s="9"/>
      <c r="JYJ5" s="9"/>
      <c r="JYK5" s="9"/>
      <c r="JYL5" s="9"/>
      <c r="JYM5" s="9"/>
      <c r="JYN5" s="9"/>
      <c r="JYO5" s="9"/>
      <c r="JYP5" s="9"/>
      <c r="JYQ5" s="9"/>
      <c r="JYR5" s="9"/>
      <c r="JYS5" s="9"/>
      <c r="JYT5" s="9"/>
      <c r="JYU5" s="9"/>
      <c r="JYV5" s="9"/>
      <c r="JYW5" s="9"/>
      <c r="JYX5" s="9"/>
      <c r="JYY5" s="9"/>
      <c r="JYZ5" s="9"/>
      <c r="JZA5" s="9"/>
      <c r="JZB5" s="9"/>
      <c r="JZC5" s="9"/>
      <c r="JZD5" s="9"/>
      <c r="JZE5" s="9"/>
      <c r="JZF5" s="9"/>
      <c r="JZG5" s="9"/>
      <c r="JZH5" s="9"/>
      <c r="JZI5" s="9"/>
      <c r="JZJ5" s="9"/>
      <c r="JZK5" s="9"/>
      <c r="JZL5" s="9"/>
      <c r="JZM5" s="9"/>
      <c r="JZN5" s="9"/>
      <c r="JZO5" s="9"/>
      <c r="JZP5" s="9"/>
      <c r="JZQ5" s="9"/>
      <c r="JZR5" s="9"/>
      <c r="JZS5" s="9"/>
      <c r="JZT5" s="9"/>
      <c r="JZU5" s="9"/>
      <c r="JZV5" s="9"/>
      <c r="JZW5" s="9"/>
      <c r="JZX5" s="9"/>
      <c r="JZY5" s="9"/>
      <c r="JZZ5" s="9"/>
      <c r="KAA5" s="9"/>
      <c r="KAB5" s="9"/>
      <c r="KAC5" s="9"/>
      <c r="KAD5" s="9"/>
      <c r="KAE5" s="9"/>
      <c r="KAF5" s="9"/>
      <c r="KAG5" s="9"/>
      <c r="KAH5" s="9"/>
      <c r="KAI5" s="9"/>
      <c r="KAJ5" s="9"/>
      <c r="KAK5" s="9"/>
      <c r="KAL5" s="9"/>
      <c r="KAM5" s="9"/>
      <c r="KAN5" s="9"/>
      <c r="KAO5" s="9"/>
      <c r="KAP5" s="9"/>
      <c r="KAQ5" s="9"/>
      <c r="KAR5" s="9"/>
      <c r="KAS5" s="9"/>
      <c r="KAT5" s="9"/>
      <c r="KAU5" s="9"/>
      <c r="KAV5" s="9"/>
      <c r="KAW5" s="9"/>
      <c r="KAX5" s="9"/>
      <c r="KAY5" s="9"/>
      <c r="KAZ5" s="9"/>
      <c r="KBA5" s="9"/>
      <c r="KBB5" s="9"/>
      <c r="KBC5" s="9"/>
      <c r="KBD5" s="9"/>
      <c r="KBE5" s="9"/>
      <c r="KBF5" s="9"/>
      <c r="KBG5" s="9"/>
      <c r="KBH5" s="9"/>
      <c r="KBI5" s="9"/>
      <c r="KBJ5" s="9"/>
      <c r="KBK5" s="9"/>
      <c r="KBL5" s="9"/>
      <c r="KBM5" s="9"/>
      <c r="KBN5" s="9"/>
      <c r="KBO5" s="9"/>
      <c r="KBP5" s="9"/>
      <c r="KBQ5" s="9"/>
      <c r="KBR5" s="9"/>
      <c r="KBS5" s="9"/>
      <c r="KBT5" s="9"/>
      <c r="KBU5" s="9"/>
      <c r="KBV5" s="9"/>
      <c r="KBW5" s="9"/>
      <c r="KBX5" s="9"/>
      <c r="KBY5" s="9"/>
      <c r="KBZ5" s="9"/>
      <c r="KCA5" s="9"/>
      <c r="KCB5" s="9"/>
      <c r="KCC5" s="9"/>
      <c r="KCD5" s="9"/>
      <c r="KCE5" s="9"/>
      <c r="KCF5" s="9"/>
      <c r="KCG5" s="9"/>
      <c r="KCH5" s="9"/>
      <c r="KCI5" s="9"/>
      <c r="KCJ5" s="9"/>
      <c r="KCK5" s="9"/>
      <c r="KCL5" s="9"/>
      <c r="KCM5" s="9"/>
      <c r="KCN5" s="9"/>
      <c r="KCO5" s="9"/>
      <c r="KCP5" s="9"/>
      <c r="KCQ5" s="9"/>
      <c r="KCR5" s="9"/>
      <c r="KCS5" s="9"/>
      <c r="KCT5" s="9"/>
      <c r="KCU5" s="9"/>
      <c r="KCV5" s="9"/>
      <c r="KCW5" s="9"/>
      <c r="KCX5" s="9"/>
      <c r="KCY5" s="9"/>
      <c r="KCZ5" s="9"/>
      <c r="KDA5" s="9"/>
      <c r="KDB5" s="9"/>
      <c r="KDC5" s="9"/>
      <c r="KDD5" s="9"/>
      <c r="KDE5" s="9"/>
      <c r="KDF5" s="9"/>
      <c r="KDG5" s="9"/>
      <c r="KDH5" s="9"/>
      <c r="KDI5" s="9"/>
      <c r="KDJ5" s="9"/>
      <c r="KDK5" s="9"/>
      <c r="KDL5" s="9"/>
      <c r="KDM5" s="9"/>
      <c r="KDN5" s="9"/>
      <c r="KDO5" s="9"/>
      <c r="KDP5" s="9"/>
      <c r="KDQ5" s="9"/>
      <c r="KDR5" s="9"/>
      <c r="KDS5" s="9"/>
      <c r="KDT5" s="9"/>
      <c r="KDU5" s="9"/>
      <c r="KDV5" s="9"/>
      <c r="KDW5" s="9"/>
      <c r="KDX5" s="9"/>
      <c r="KDY5" s="9"/>
      <c r="KDZ5" s="9"/>
      <c r="KEA5" s="9"/>
      <c r="KEB5" s="9"/>
      <c r="KEC5" s="9"/>
      <c r="KED5" s="9"/>
      <c r="KEE5" s="9"/>
      <c r="KEF5" s="9"/>
      <c r="KEG5" s="9"/>
      <c r="KEH5" s="9"/>
      <c r="KEI5" s="9"/>
      <c r="KEJ5" s="9"/>
      <c r="KEK5" s="9"/>
      <c r="KEL5" s="9"/>
      <c r="KEM5" s="9"/>
      <c r="KEN5" s="9"/>
      <c r="KEO5" s="9"/>
      <c r="KEP5" s="9"/>
      <c r="KEQ5" s="9"/>
      <c r="KER5" s="9"/>
      <c r="KES5" s="9"/>
      <c r="KET5" s="9"/>
      <c r="KEU5" s="9"/>
      <c r="KEV5" s="9"/>
      <c r="KEW5" s="9"/>
      <c r="KEX5" s="9"/>
      <c r="KEY5" s="9"/>
      <c r="KEZ5" s="9"/>
      <c r="KFA5" s="9"/>
      <c r="KFB5" s="9"/>
      <c r="KFC5" s="9"/>
      <c r="KFD5" s="9"/>
      <c r="KFE5" s="9"/>
      <c r="KFF5" s="9"/>
      <c r="KFG5" s="9"/>
      <c r="KFH5" s="9"/>
      <c r="KFI5" s="9"/>
      <c r="KFJ5" s="9"/>
      <c r="KFK5" s="9"/>
      <c r="KFL5" s="9"/>
      <c r="KFM5" s="9"/>
      <c r="KFN5" s="9"/>
      <c r="KFO5" s="9"/>
      <c r="KFP5" s="9"/>
      <c r="KFQ5" s="9"/>
      <c r="KFR5" s="9"/>
      <c r="KFS5" s="9"/>
      <c r="KFT5" s="9"/>
      <c r="KFU5" s="9"/>
      <c r="KFV5" s="9"/>
      <c r="KFW5" s="9"/>
      <c r="KFX5" s="9"/>
      <c r="KFY5" s="9"/>
      <c r="KFZ5" s="9"/>
      <c r="KGA5" s="9"/>
      <c r="KGB5" s="9"/>
      <c r="KGC5" s="9"/>
      <c r="KGD5" s="9"/>
      <c r="KGE5" s="9"/>
      <c r="KGF5" s="9"/>
      <c r="KGG5" s="9"/>
      <c r="KGH5" s="9"/>
      <c r="KGI5" s="9"/>
      <c r="KGJ5" s="9"/>
      <c r="KGK5" s="9"/>
      <c r="KGL5" s="9"/>
      <c r="KGM5" s="9"/>
      <c r="KGN5" s="9"/>
      <c r="KGO5" s="9"/>
      <c r="KGP5" s="9"/>
      <c r="KGQ5" s="9"/>
      <c r="KGR5" s="9"/>
      <c r="KGS5" s="9"/>
      <c r="KGT5" s="9"/>
      <c r="KGU5" s="9"/>
      <c r="KGV5" s="9"/>
      <c r="KGW5" s="9"/>
      <c r="KGX5" s="9"/>
      <c r="KGY5" s="9"/>
      <c r="KGZ5" s="9"/>
      <c r="KHA5" s="9"/>
      <c r="KHB5" s="9"/>
      <c r="KHC5" s="9"/>
      <c r="KHD5" s="9"/>
      <c r="KHE5" s="9"/>
      <c r="KHF5" s="9"/>
      <c r="KHG5" s="9"/>
      <c r="KHH5" s="9"/>
      <c r="KHI5" s="9"/>
      <c r="KHJ5" s="9"/>
      <c r="KHK5" s="9"/>
      <c r="KHL5" s="9"/>
      <c r="KHM5" s="9"/>
      <c r="KHN5" s="9"/>
      <c r="KHO5" s="9"/>
      <c r="KHP5" s="9"/>
      <c r="KHQ5" s="9"/>
      <c r="KHR5" s="9"/>
      <c r="KHS5" s="9"/>
      <c r="KHT5" s="9"/>
      <c r="KHU5" s="9"/>
      <c r="KHV5" s="9"/>
      <c r="KHW5" s="9"/>
      <c r="KHX5" s="9"/>
      <c r="KHY5" s="9"/>
      <c r="KHZ5" s="9"/>
      <c r="KIA5" s="9"/>
      <c r="KIB5" s="9"/>
      <c r="KIC5" s="9"/>
      <c r="KID5" s="9"/>
      <c r="KIE5" s="9"/>
      <c r="KIF5" s="9"/>
      <c r="KIG5" s="9"/>
      <c r="KIH5" s="9"/>
      <c r="KII5" s="9"/>
      <c r="KIJ5" s="9"/>
      <c r="KIK5" s="9"/>
      <c r="KIL5" s="9"/>
      <c r="KIM5" s="9"/>
      <c r="KIN5" s="9"/>
      <c r="KIO5" s="9"/>
      <c r="KIP5" s="9"/>
      <c r="KIQ5" s="9"/>
      <c r="KIR5" s="9"/>
      <c r="KIS5" s="9"/>
      <c r="KIT5" s="9"/>
      <c r="KIU5" s="9"/>
      <c r="KIV5" s="9"/>
      <c r="KIW5" s="9"/>
      <c r="KIX5" s="9"/>
      <c r="KIY5" s="9"/>
      <c r="KIZ5" s="9"/>
      <c r="KJA5" s="9"/>
      <c r="KJB5" s="9"/>
      <c r="KJC5" s="9"/>
      <c r="KJD5" s="9"/>
      <c r="KJE5" s="9"/>
      <c r="KJF5" s="9"/>
      <c r="KJG5" s="9"/>
      <c r="KJH5" s="9"/>
      <c r="KJI5" s="9"/>
      <c r="KJJ5" s="9"/>
      <c r="KJK5" s="9"/>
      <c r="KJL5" s="9"/>
      <c r="KJM5" s="9"/>
      <c r="KJN5" s="9"/>
      <c r="KJO5" s="9"/>
      <c r="KJP5" s="9"/>
      <c r="KJQ5" s="9"/>
      <c r="KJR5" s="9"/>
      <c r="KJS5" s="9"/>
      <c r="KJT5" s="9"/>
      <c r="KJU5" s="9"/>
      <c r="KJV5" s="9"/>
      <c r="KJW5" s="9"/>
      <c r="KJX5" s="9"/>
      <c r="KJY5" s="9"/>
      <c r="KJZ5" s="9"/>
      <c r="KKA5" s="9"/>
      <c r="KKB5" s="9"/>
      <c r="KKC5" s="9"/>
      <c r="KKD5" s="9"/>
      <c r="KKE5" s="9"/>
      <c r="KKF5" s="9"/>
      <c r="KKG5" s="9"/>
      <c r="KKH5" s="9"/>
      <c r="KKI5" s="9"/>
      <c r="KKJ5" s="9"/>
      <c r="KKK5" s="9"/>
      <c r="KKL5" s="9"/>
      <c r="KKM5" s="9"/>
      <c r="KKN5" s="9"/>
      <c r="KKO5" s="9"/>
      <c r="KKP5" s="9"/>
      <c r="KKQ5" s="9"/>
      <c r="KKR5" s="9"/>
      <c r="KKS5" s="9"/>
      <c r="KKT5" s="9"/>
      <c r="KKU5" s="9"/>
      <c r="KKV5" s="9"/>
      <c r="KKW5" s="9"/>
      <c r="KKX5" s="9"/>
      <c r="KKY5" s="9"/>
      <c r="KKZ5" s="9"/>
      <c r="KLA5" s="9"/>
      <c r="KLB5" s="9"/>
      <c r="KLC5" s="9"/>
      <c r="KLD5" s="9"/>
      <c r="KLE5" s="9"/>
      <c r="KLF5" s="9"/>
      <c r="KLG5" s="9"/>
      <c r="KLH5" s="9"/>
      <c r="KLI5" s="9"/>
      <c r="KLJ5" s="9"/>
      <c r="KLK5" s="9"/>
      <c r="KLL5" s="9"/>
      <c r="KLM5" s="9"/>
      <c r="KLN5" s="9"/>
      <c r="KLO5" s="9"/>
      <c r="KLP5" s="9"/>
      <c r="KLQ5" s="9"/>
      <c r="KLR5" s="9"/>
      <c r="KLS5" s="9"/>
      <c r="KLT5" s="9"/>
      <c r="KLU5" s="9"/>
      <c r="KLV5" s="9"/>
      <c r="KLW5" s="9"/>
      <c r="KLX5" s="9"/>
      <c r="KLY5" s="9"/>
      <c r="KLZ5" s="9"/>
      <c r="KMA5" s="9"/>
      <c r="KMB5" s="9"/>
      <c r="KMC5" s="9"/>
      <c r="KMD5" s="9"/>
      <c r="KME5" s="9"/>
      <c r="KMF5" s="9"/>
      <c r="KMG5" s="9"/>
      <c r="KMH5" s="9"/>
      <c r="KMI5" s="9"/>
      <c r="KMJ5" s="9"/>
      <c r="KMK5" s="9"/>
      <c r="KML5" s="9"/>
      <c r="KMM5" s="9"/>
      <c r="KMN5" s="9"/>
      <c r="KMO5" s="9"/>
      <c r="KMP5" s="9"/>
      <c r="KMQ5" s="9"/>
      <c r="KMR5" s="9"/>
      <c r="KMS5" s="9"/>
      <c r="KMT5" s="9"/>
      <c r="KMU5" s="9"/>
      <c r="KMV5" s="9"/>
      <c r="KMW5" s="9"/>
      <c r="KMX5" s="9"/>
      <c r="KMY5" s="9"/>
      <c r="KMZ5" s="9"/>
      <c r="KNA5" s="9"/>
      <c r="KNB5" s="9"/>
      <c r="KNC5" s="9"/>
      <c r="KND5" s="9"/>
      <c r="KNE5" s="9"/>
      <c r="KNF5" s="9"/>
      <c r="KNG5" s="9"/>
      <c r="KNH5" s="9"/>
      <c r="KNI5" s="9"/>
      <c r="KNJ5" s="9"/>
      <c r="KNK5" s="9"/>
      <c r="KNL5" s="9"/>
      <c r="KNM5" s="9"/>
      <c r="KNN5" s="9"/>
      <c r="KNO5" s="9"/>
      <c r="KNP5" s="9"/>
      <c r="KNQ5" s="9"/>
      <c r="KNR5" s="9"/>
      <c r="KNS5" s="9"/>
      <c r="KNT5" s="9"/>
      <c r="KNU5" s="9"/>
      <c r="KNV5" s="9"/>
      <c r="KNW5" s="9"/>
      <c r="KNX5" s="9"/>
      <c r="KNY5" s="9"/>
      <c r="KNZ5" s="9"/>
      <c r="KOA5" s="9"/>
      <c r="KOB5" s="9"/>
      <c r="KOC5" s="9"/>
      <c r="KOD5" s="9"/>
      <c r="KOE5" s="9"/>
      <c r="KOF5" s="9"/>
      <c r="KOG5" s="9"/>
      <c r="KOH5" s="9"/>
      <c r="KOI5" s="9"/>
      <c r="KOJ5" s="9"/>
      <c r="KOK5" s="9"/>
      <c r="KOL5" s="9"/>
      <c r="KOM5" s="9"/>
      <c r="KON5" s="9"/>
      <c r="KOO5" s="9"/>
      <c r="KOP5" s="9"/>
      <c r="KOQ5" s="9"/>
      <c r="KOR5" s="9"/>
      <c r="KOS5" s="9"/>
      <c r="KOT5" s="9"/>
      <c r="KOU5" s="9"/>
      <c r="KOV5" s="9"/>
      <c r="KOW5" s="9"/>
      <c r="KOX5" s="9"/>
      <c r="KOY5" s="9"/>
      <c r="KOZ5" s="9"/>
      <c r="KPA5" s="9"/>
      <c r="KPB5" s="9"/>
      <c r="KPC5" s="9"/>
      <c r="KPD5" s="9"/>
      <c r="KPE5" s="9"/>
      <c r="KPF5" s="9"/>
      <c r="KPG5" s="9"/>
      <c r="KPH5" s="9"/>
      <c r="KPI5" s="9"/>
      <c r="KPJ5" s="9"/>
      <c r="KPK5" s="9"/>
      <c r="KPL5" s="9"/>
      <c r="KPM5" s="9"/>
      <c r="KPN5" s="9"/>
      <c r="KPO5" s="9"/>
      <c r="KPP5" s="9"/>
      <c r="KPQ5" s="9"/>
      <c r="KPR5" s="9"/>
      <c r="KPS5" s="9"/>
      <c r="KPT5" s="9"/>
      <c r="KPU5" s="9"/>
      <c r="KPV5" s="9"/>
      <c r="KPW5" s="9"/>
      <c r="KPX5" s="9"/>
      <c r="KPY5" s="9"/>
      <c r="KPZ5" s="9"/>
      <c r="KQA5" s="9"/>
      <c r="KQB5" s="9"/>
      <c r="KQC5" s="9"/>
      <c r="KQD5" s="9"/>
      <c r="KQE5" s="9"/>
      <c r="KQF5" s="9"/>
      <c r="KQG5" s="9"/>
      <c r="KQH5" s="9"/>
      <c r="KQI5" s="9"/>
      <c r="KQJ5" s="9"/>
      <c r="KQK5" s="9"/>
      <c r="KQL5" s="9"/>
      <c r="KQM5" s="9"/>
      <c r="KQN5" s="9"/>
      <c r="KQO5" s="9"/>
      <c r="KQP5" s="9"/>
      <c r="KQQ5" s="9"/>
      <c r="KQR5" s="9"/>
      <c r="KQS5" s="9"/>
      <c r="KQT5" s="9"/>
      <c r="KQU5" s="9"/>
      <c r="KQV5" s="9"/>
      <c r="KQW5" s="9"/>
      <c r="KQX5" s="9"/>
      <c r="KQY5" s="9"/>
      <c r="KQZ5" s="9"/>
      <c r="KRA5" s="9"/>
      <c r="KRB5" s="9"/>
      <c r="KRC5" s="9"/>
      <c r="KRD5" s="9"/>
      <c r="KRE5" s="9"/>
      <c r="KRF5" s="9"/>
      <c r="KRG5" s="9"/>
      <c r="KRH5" s="9"/>
      <c r="KRI5" s="9"/>
      <c r="KRJ5" s="9"/>
      <c r="KRK5" s="9"/>
      <c r="KRL5" s="9"/>
      <c r="KRM5" s="9"/>
      <c r="KRN5" s="9"/>
      <c r="KRO5" s="9"/>
      <c r="KRP5" s="9"/>
      <c r="KRQ5" s="9"/>
      <c r="KRR5" s="9"/>
      <c r="KRS5" s="9"/>
      <c r="KRT5" s="9"/>
      <c r="KRU5" s="9"/>
      <c r="KRV5" s="9"/>
      <c r="KRW5" s="9"/>
      <c r="KRX5" s="9"/>
      <c r="KRY5" s="9"/>
      <c r="KRZ5" s="9"/>
      <c r="KSA5" s="9"/>
      <c r="KSB5" s="9"/>
      <c r="KSC5" s="9"/>
      <c r="KSD5" s="9"/>
      <c r="KSE5" s="9"/>
      <c r="KSF5" s="9"/>
      <c r="KSG5" s="9"/>
      <c r="KSH5" s="9"/>
      <c r="KSI5" s="9"/>
      <c r="KSJ5" s="9"/>
      <c r="KSK5" s="9"/>
      <c r="KSL5" s="9"/>
      <c r="KSM5" s="9"/>
      <c r="KSN5" s="9"/>
      <c r="KSO5" s="9"/>
      <c r="KSP5" s="9"/>
      <c r="KSQ5" s="9"/>
      <c r="KSR5" s="9"/>
      <c r="KSS5" s="9"/>
      <c r="KST5" s="9"/>
      <c r="KSU5" s="9"/>
      <c r="KSV5" s="9"/>
      <c r="KSW5" s="9"/>
      <c r="KSX5" s="9"/>
      <c r="KSY5" s="9"/>
      <c r="KSZ5" s="9"/>
      <c r="KTA5" s="9"/>
      <c r="KTB5" s="9"/>
      <c r="KTC5" s="9"/>
      <c r="KTD5" s="9"/>
      <c r="KTE5" s="9"/>
      <c r="KTF5" s="9"/>
      <c r="KTG5" s="9"/>
      <c r="KTH5" s="9"/>
      <c r="KTI5" s="9"/>
      <c r="KTJ5" s="9"/>
      <c r="KTK5" s="9"/>
      <c r="KTL5" s="9"/>
      <c r="KTM5" s="9"/>
      <c r="KTN5" s="9"/>
      <c r="KTO5" s="9"/>
      <c r="KTP5" s="9"/>
      <c r="KTQ5" s="9"/>
      <c r="KTR5" s="9"/>
      <c r="KTS5" s="9"/>
      <c r="KTT5" s="9"/>
      <c r="KTU5" s="9"/>
      <c r="KTV5" s="9"/>
      <c r="KTW5" s="9"/>
      <c r="KTX5" s="9"/>
      <c r="KTY5" s="9"/>
      <c r="KTZ5" s="9"/>
      <c r="KUA5" s="9"/>
      <c r="KUB5" s="9"/>
      <c r="KUC5" s="9"/>
      <c r="KUD5" s="9"/>
      <c r="KUE5" s="9"/>
      <c r="KUF5" s="9"/>
      <c r="KUG5" s="9"/>
      <c r="KUH5" s="9"/>
      <c r="KUI5" s="9"/>
      <c r="KUJ5" s="9"/>
      <c r="KUK5" s="9"/>
      <c r="KUL5" s="9"/>
      <c r="KUM5" s="9"/>
      <c r="KUN5" s="9"/>
      <c r="KUO5" s="9"/>
      <c r="KUP5" s="9"/>
      <c r="KUQ5" s="9"/>
      <c r="KUR5" s="9"/>
      <c r="KUS5" s="9"/>
      <c r="KUT5" s="9"/>
      <c r="KUU5" s="9"/>
      <c r="KUV5" s="9"/>
      <c r="KUW5" s="9"/>
      <c r="KUX5" s="9"/>
      <c r="KUY5" s="9"/>
      <c r="KUZ5" s="9"/>
      <c r="KVA5" s="9"/>
      <c r="KVB5" s="9"/>
      <c r="KVC5" s="9"/>
      <c r="KVD5" s="9"/>
      <c r="KVE5" s="9"/>
      <c r="KVF5" s="9"/>
      <c r="KVG5" s="9"/>
      <c r="KVH5" s="9"/>
      <c r="KVI5" s="9"/>
      <c r="KVJ5" s="9"/>
      <c r="KVK5" s="9"/>
      <c r="KVL5" s="9"/>
      <c r="KVM5" s="9"/>
      <c r="KVN5" s="9"/>
      <c r="KVO5" s="9"/>
      <c r="KVP5" s="9"/>
      <c r="KVQ5" s="9"/>
      <c r="KVR5" s="9"/>
      <c r="KVS5" s="9"/>
      <c r="KVT5" s="9"/>
      <c r="KVU5" s="9"/>
      <c r="KVV5" s="9"/>
      <c r="KVW5" s="9"/>
      <c r="KVX5" s="9"/>
      <c r="KVY5" s="9"/>
      <c r="KVZ5" s="9"/>
      <c r="KWA5" s="9"/>
      <c r="KWB5" s="9"/>
      <c r="KWC5" s="9"/>
      <c r="KWD5" s="9"/>
      <c r="KWE5" s="9"/>
      <c r="KWF5" s="9"/>
      <c r="KWG5" s="9"/>
      <c r="KWH5" s="9"/>
      <c r="KWI5" s="9"/>
      <c r="KWJ5" s="9"/>
      <c r="KWK5" s="9"/>
      <c r="KWL5" s="9"/>
      <c r="KWM5" s="9"/>
      <c r="KWN5" s="9"/>
      <c r="KWO5" s="9"/>
      <c r="KWP5" s="9"/>
      <c r="KWQ5" s="9"/>
      <c r="KWR5" s="9"/>
      <c r="KWS5" s="9"/>
      <c r="KWT5" s="9"/>
      <c r="KWU5" s="9"/>
      <c r="KWV5" s="9"/>
      <c r="KWW5" s="9"/>
      <c r="KWX5" s="9"/>
      <c r="KWY5" s="9"/>
      <c r="KWZ5" s="9"/>
      <c r="KXA5" s="9"/>
      <c r="KXB5" s="9"/>
      <c r="KXC5" s="9"/>
      <c r="KXD5" s="9"/>
      <c r="KXE5" s="9"/>
      <c r="KXF5" s="9"/>
      <c r="KXG5" s="9"/>
      <c r="KXH5" s="9"/>
      <c r="KXI5" s="9"/>
      <c r="KXJ5" s="9"/>
      <c r="KXK5" s="9"/>
      <c r="KXL5" s="9"/>
      <c r="KXM5" s="9"/>
      <c r="KXN5" s="9"/>
      <c r="KXO5" s="9"/>
      <c r="KXP5" s="9"/>
      <c r="KXQ5" s="9"/>
      <c r="KXR5" s="9"/>
      <c r="KXS5" s="9"/>
      <c r="KXT5" s="9"/>
      <c r="KXU5" s="9"/>
      <c r="KXV5" s="9"/>
      <c r="KXW5" s="9"/>
      <c r="KXX5" s="9"/>
      <c r="KXY5" s="9"/>
      <c r="KXZ5" s="9"/>
      <c r="KYA5" s="9"/>
      <c r="KYB5" s="9"/>
      <c r="KYC5" s="9"/>
      <c r="KYD5" s="9"/>
      <c r="KYE5" s="9"/>
      <c r="KYF5" s="9"/>
      <c r="KYG5" s="9"/>
      <c r="KYH5" s="9"/>
      <c r="KYI5" s="9"/>
      <c r="KYJ5" s="9"/>
      <c r="KYK5" s="9"/>
      <c r="KYL5" s="9"/>
      <c r="KYM5" s="9"/>
      <c r="KYN5" s="9"/>
      <c r="KYO5" s="9"/>
      <c r="KYP5" s="9"/>
      <c r="KYQ5" s="9"/>
      <c r="KYR5" s="9"/>
      <c r="KYS5" s="9"/>
      <c r="KYT5" s="9"/>
      <c r="KYU5" s="9"/>
      <c r="KYV5" s="9"/>
      <c r="KYW5" s="9"/>
      <c r="KYX5" s="9"/>
      <c r="KYY5" s="9"/>
      <c r="KYZ5" s="9"/>
      <c r="KZA5" s="9"/>
      <c r="KZB5" s="9"/>
      <c r="KZC5" s="9"/>
      <c r="KZD5" s="9"/>
      <c r="KZE5" s="9"/>
      <c r="KZF5" s="9"/>
      <c r="KZG5" s="9"/>
      <c r="KZH5" s="9"/>
      <c r="KZI5" s="9"/>
      <c r="KZJ5" s="9"/>
      <c r="KZK5" s="9"/>
      <c r="KZL5" s="9"/>
      <c r="KZM5" s="9"/>
      <c r="KZN5" s="9"/>
      <c r="KZO5" s="9"/>
      <c r="KZP5" s="9"/>
      <c r="KZQ5" s="9"/>
      <c r="KZR5" s="9"/>
      <c r="KZS5" s="9"/>
      <c r="KZT5" s="9"/>
      <c r="KZU5" s="9"/>
      <c r="KZV5" s="9"/>
      <c r="KZW5" s="9"/>
      <c r="KZX5" s="9"/>
      <c r="KZY5" s="9"/>
      <c r="KZZ5" s="9"/>
      <c r="LAA5" s="9"/>
      <c r="LAB5" s="9"/>
      <c r="LAC5" s="9"/>
      <c r="LAD5" s="9"/>
      <c r="LAE5" s="9"/>
      <c r="LAF5" s="9"/>
      <c r="LAG5" s="9"/>
      <c r="LAH5" s="9"/>
      <c r="LAI5" s="9"/>
      <c r="LAJ5" s="9"/>
      <c r="LAK5" s="9"/>
      <c r="LAL5" s="9"/>
      <c r="LAM5" s="9"/>
      <c r="LAN5" s="9"/>
      <c r="LAO5" s="9"/>
      <c r="LAP5" s="9"/>
      <c r="LAQ5" s="9"/>
      <c r="LAR5" s="9"/>
      <c r="LAS5" s="9"/>
      <c r="LAT5" s="9"/>
      <c r="LAU5" s="9"/>
      <c r="LAV5" s="9"/>
      <c r="LAW5" s="9"/>
      <c r="LAX5" s="9"/>
      <c r="LAY5" s="9"/>
      <c r="LAZ5" s="9"/>
      <c r="LBA5" s="9"/>
      <c r="LBB5" s="9"/>
      <c r="LBC5" s="9"/>
      <c r="LBD5" s="9"/>
      <c r="LBE5" s="9"/>
      <c r="LBF5" s="9"/>
      <c r="LBG5" s="9"/>
      <c r="LBH5" s="9"/>
      <c r="LBI5" s="9"/>
      <c r="LBJ5" s="9"/>
      <c r="LBK5" s="9"/>
      <c r="LBL5" s="9"/>
      <c r="LBM5" s="9"/>
      <c r="LBN5" s="9"/>
      <c r="LBO5" s="9"/>
      <c r="LBP5" s="9"/>
      <c r="LBQ5" s="9"/>
      <c r="LBR5" s="9"/>
      <c r="LBS5" s="9"/>
      <c r="LBT5" s="9"/>
      <c r="LBU5" s="9"/>
      <c r="LBV5" s="9"/>
      <c r="LBW5" s="9"/>
      <c r="LBX5" s="9"/>
      <c r="LBY5" s="9"/>
      <c r="LBZ5" s="9"/>
      <c r="LCA5" s="9"/>
      <c r="LCB5" s="9"/>
      <c r="LCC5" s="9"/>
      <c r="LCD5" s="9"/>
      <c r="LCE5" s="9"/>
      <c r="LCF5" s="9"/>
      <c r="LCG5" s="9"/>
      <c r="LCH5" s="9"/>
      <c r="LCI5" s="9"/>
      <c r="LCJ5" s="9"/>
      <c r="LCK5" s="9"/>
      <c r="LCL5" s="9"/>
      <c r="LCM5" s="9"/>
      <c r="LCN5" s="9"/>
      <c r="LCO5" s="9"/>
      <c r="LCP5" s="9"/>
      <c r="LCQ5" s="9"/>
      <c r="LCR5" s="9"/>
      <c r="LCS5" s="9"/>
      <c r="LCT5" s="9"/>
      <c r="LCU5" s="9"/>
      <c r="LCV5" s="9"/>
      <c r="LCW5" s="9"/>
      <c r="LCX5" s="9"/>
      <c r="LCY5" s="9"/>
      <c r="LCZ5" s="9"/>
      <c r="LDA5" s="9"/>
      <c r="LDB5" s="9"/>
      <c r="LDC5" s="9"/>
      <c r="LDD5" s="9"/>
      <c r="LDE5" s="9"/>
      <c r="LDF5" s="9"/>
      <c r="LDG5" s="9"/>
      <c r="LDH5" s="9"/>
      <c r="LDI5" s="9"/>
      <c r="LDJ5" s="9"/>
      <c r="LDK5" s="9"/>
      <c r="LDL5" s="9"/>
      <c r="LDM5" s="9"/>
      <c r="LDN5" s="9"/>
      <c r="LDO5" s="9"/>
      <c r="LDP5" s="9"/>
      <c r="LDQ5" s="9"/>
      <c r="LDR5" s="9"/>
      <c r="LDS5" s="9"/>
      <c r="LDT5" s="9"/>
      <c r="LDU5" s="9"/>
      <c r="LDV5" s="9"/>
      <c r="LDW5" s="9"/>
      <c r="LDX5" s="9"/>
      <c r="LDY5" s="9"/>
      <c r="LDZ5" s="9"/>
      <c r="LEA5" s="9"/>
      <c r="LEB5" s="9"/>
      <c r="LEC5" s="9"/>
      <c r="LED5" s="9"/>
      <c r="LEE5" s="9"/>
      <c r="LEF5" s="9"/>
      <c r="LEG5" s="9"/>
      <c r="LEH5" s="9"/>
      <c r="LEI5" s="9"/>
      <c r="LEJ5" s="9"/>
      <c r="LEK5" s="9"/>
      <c r="LEL5" s="9"/>
      <c r="LEM5" s="9"/>
      <c r="LEN5" s="9"/>
      <c r="LEO5" s="9"/>
      <c r="LEP5" s="9"/>
      <c r="LEQ5" s="9"/>
      <c r="LER5" s="9"/>
      <c r="LES5" s="9"/>
      <c r="LET5" s="9"/>
      <c r="LEU5" s="9"/>
      <c r="LEV5" s="9"/>
      <c r="LEW5" s="9"/>
      <c r="LEX5" s="9"/>
      <c r="LEY5" s="9"/>
      <c r="LEZ5" s="9"/>
      <c r="LFA5" s="9"/>
      <c r="LFB5" s="9"/>
      <c r="LFC5" s="9"/>
      <c r="LFD5" s="9"/>
      <c r="LFE5" s="9"/>
      <c r="LFF5" s="9"/>
      <c r="LFG5" s="9"/>
      <c r="LFH5" s="9"/>
      <c r="LFI5" s="9"/>
      <c r="LFJ5" s="9"/>
      <c r="LFK5" s="9"/>
      <c r="LFL5" s="9"/>
      <c r="LFM5" s="9"/>
      <c r="LFN5" s="9"/>
      <c r="LFO5" s="9"/>
      <c r="LFP5" s="9"/>
      <c r="LFQ5" s="9"/>
      <c r="LFR5" s="9"/>
      <c r="LFS5" s="9"/>
      <c r="LFT5" s="9"/>
      <c r="LFU5" s="9"/>
      <c r="LFV5" s="9"/>
      <c r="LFW5" s="9"/>
      <c r="LFX5" s="9"/>
      <c r="LFY5" s="9"/>
      <c r="LFZ5" s="9"/>
      <c r="LGA5" s="9"/>
      <c r="LGB5" s="9"/>
      <c r="LGC5" s="9"/>
      <c r="LGD5" s="9"/>
      <c r="LGE5" s="9"/>
      <c r="LGF5" s="9"/>
      <c r="LGG5" s="9"/>
      <c r="LGH5" s="9"/>
      <c r="LGI5" s="9"/>
      <c r="LGJ5" s="9"/>
      <c r="LGK5" s="9"/>
      <c r="LGL5" s="9"/>
      <c r="LGM5" s="9"/>
      <c r="LGN5" s="9"/>
      <c r="LGO5" s="9"/>
      <c r="LGP5" s="9"/>
      <c r="LGQ5" s="9"/>
      <c r="LGR5" s="9"/>
      <c r="LGS5" s="9"/>
      <c r="LGT5" s="9"/>
      <c r="LGU5" s="9"/>
      <c r="LGV5" s="9"/>
      <c r="LGW5" s="9"/>
      <c r="LGX5" s="9"/>
      <c r="LGY5" s="9"/>
      <c r="LGZ5" s="9"/>
      <c r="LHA5" s="9"/>
      <c r="LHB5" s="9"/>
      <c r="LHC5" s="9"/>
      <c r="LHD5" s="9"/>
      <c r="LHE5" s="9"/>
      <c r="LHF5" s="9"/>
      <c r="LHG5" s="9"/>
      <c r="LHH5" s="9"/>
      <c r="LHI5" s="9"/>
      <c r="LHJ5" s="9"/>
      <c r="LHK5" s="9"/>
      <c r="LHL5" s="9"/>
      <c r="LHM5" s="9"/>
      <c r="LHN5" s="9"/>
      <c r="LHO5" s="9"/>
      <c r="LHP5" s="9"/>
      <c r="LHQ5" s="9"/>
      <c r="LHR5" s="9"/>
      <c r="LHS5" s="9"/>
      <c r="LHT5" s="9"/>
      <c r="LHU5" s="9"/>
      <c r="LHV5" s="9"/>
      <c r="LHW5" s="9"/>
      <c r="LHX5" s="9"/>
      <c r="LHY5" s="9"/>
      <c r="LHZ5" s="9"/>
      <c r="LIA5" s="9"/>
      <c r="LIB5" s="9"/>
      <c r="LIC5" s="9"/>
      <c r="LID5" s="9"/>
      <c r="LIE5" s="9"/>
      <c r="LIF5" s="9"/>
      <c r="LIG5" s="9"/>
      <c r="LIH5" s="9"/>
      <c r="LII5" s="9"/>
      <c r="LIJ5" s="9"/>
      <c r="LIK5" s="9"/>
      <c r="LIL5" s="9"/>
      <c r="LIM5" s="9"/>
      <c r="LIN5" s="9"/>
      <c r="LIO5" s="9"/>
      <c r="LIP5" s="9"/>
      <c r="LIQ5" s="9"/>
      <c r="LIR5" s="9"/>
      <c r="LIS5" s="9"/>
      <c r="LIT5" s="9"/>
      <c r="LIU5" s="9"/>
      <c r="LIV5" s="9"/>
      <c r="LIW5" s="9"/>
      <c r="LIX5" s="9"/>
      <c r="LIY5" s="9"/>
      <c r="LIZ5" s="9"/>
      <c r="LJA5" s="9"/>
      <c r="LJB5" s="9"/>
      <c r="LJC5" s="9"/>
      <c r="LJD5" s="9"/>
      <c r="LJE5" s="9"/>
      <c r="LJF5" s="9"/>
      <c r="LJG5" s="9"/>
      <c r="LJH5" s="9"/>
      <c r="LJI5" s="9"/>
      <c r="LJJ5" s="9"/>
      <c r="LJK5" s="9"/>
      <c r="LJL5" s="9"/>
      <c r="LJM5" s="9"/>
      <c r="LJN5" s="9"/>
      <c r="LJO5" s="9"/>
      <c r="LJP5" s="9"/>
      <c r="LJQ5" s="9"/>
      <c r="LJR5" s="9"/>
      <c r="LJS5" s="9"/>
      <c r="LJT5" s="9"/>
      <c r="LJU5" s="9"/>
      <c r="LJV5" s="9"/>
      <c r="LJW5" s="9"/>
      <c r="LJX5" s="9"/>
      <c r="LJY5" s="9"/>
      <c r="LJZ5" s="9"/>
      <c r="LKA5" s="9"/>
      <c r="LKB5" s="9"/>
      <c r="LKC5" s="9"/>
      <c r="LKD5" s="9"/>
      <c r="LKE5" s="9"/>
      <c r="LKF5" s="9"/>
      <c r="LKG5" s="9"/>
      <c r="LKH5" s="9"/>
      <c r="LKI5" s="9"/>
      <c r="LKJ5" s="9"/>
      <c r="LKK5" s="9"/>
      <c r="LKL5" s="9"/>
      <c r="LKM5" s="9"/>
      <c r="LKN5" s="9"/>
      <c r="LKO5" s="9"/>
      <c r="LKP5" s="9"/>
      <c r="LKQ5" s="9"/>
      <c r="LKR5" s="9"/>
      <c r="LKS5" s="9"/>
      <c r="LKT5" s="9"/>
      <c r="LKU5" s="9"/>
      <c r="LKV5" s="9"/>
      <c r="LKW5" s="9"/>
      <c r="LKX5" s="9"/>
      <c r="LKY5" s="9"/>
      <c r="LKZ5" s="9"/>
      <c r="LLA5" s="9"/>
      <c r="LLB5" s="9"/>
      <c r="LLC5" s="9"/>
      <c r="LLD5" s="9"/>
      <c r="LLE5" s="9"/>
      <c r="LLF5" s="9"/>
      <c r="LLG5" s="9"/>
      <c r="LLH5" s="9"/>
      <c r="LLI5" s="9"/>
      <c r="LLJ5" s="9"/>
      <c r="LLK5" s="9"/>
      <c r="LLL5" s="9"/>
      <c r="LLM5" s="9"/>
      <c r="LLN5" s="9"/>
      <c r="LLO5" s="9"/>
      <c r="LLP5" s="9"/>
      <c r="LLQ5" s="9"/>
      <c r="LLR5" s="9"/>
      <c r="LLS5" s="9"/>
      <c r="LLT5" s="9"/>
      <c r="LLU5" s="9"/>
      <c r="LLV5" s="9"/>
      <c r="LLW5" s="9"/>
      <c r="LLX5" s="9"/>
      <c r="LLY5" s="9"/>
      <c r="LLZ5" s="9"/>
      <c r="LMA5" s="9"/>
      <c r="LMB5" s="9"/>
      <c r="LMC5" s="9"/>
      <c r="LMD5" s="9"/>
      <c r="LME5" s="9"/>
      <c r="LMF5" s="9"/>
      <c r="LMG5" s="9"/>
      <c r="LMH5" s="9"/>
      <c r="LMI5" s="9"/>
      <c r="LMJ5" s="9"/>
      <c r="LMK5" s="9"/>
      <c r="LML5" s="9"/>
      <c r="LMM5" s="9"/>
      <c r="LMN5" s="9"/>
      <c r="LMO5" s="9"/>
      <c r="LMP5" s="9"/>
      <c r="LMQ5" s="9"/>
      <c r="LMR5" s="9"/>
      <c r="LMS5" s="9"/>
      <c r="LMT5" s="9"/>
      <c r="LMU5" s="9"/>
      <c r="LMV5" s="9"/>
      <c r="LMW5" s="9"/>
      <c r="LMX5" s="9"/>
      <c r="LMY5" s="9"/>
      <c r="LMZ5" s="9"/>
      <c r="LNA5" s="9"/>
      <c r="LNB5" s="9"/>
      <c r="LNC5" s="9"/>
      <c r="LND5" s="9"/>
      <c r="LNE5" s="9"/>
      <c r="LNF5" s="9"/>
      <c r="LNG5" s="9"/>
      <c r="LNH5" s="9"/>
      <c r="LNI5" s="9"/>
      <c r="LNJ5" s="9"/>
      <c r="LNK5" s="9"/>
      <c r="LNL5" s="9"/>
      <c r="LNM5" s="9"/>
      <c r="LNN5" s="9"/>
      <c r="LNO5" s="9"/>
      <c r="LNP5" s="9"/>
      <c r="LNQ5" s="9"/>
      <c r="LNR5" s="9"/>
      <c r="LNS5" s="9"/>
      <c r="LNT5" s="9"/>
      <c r="LNU5" s="9"/>
      <c r="LNV5" s="9"/>
      <c r="LNW5" s="9"/>
      <c r="LNX5" s="9"/>
      <c r="LNY5" s="9"/>
      <c r="LNZ5" s="9"/>
      <c r="LOA5" s="9"/>
      <c r="LOB5" s="9"/>
      <c r="LOC5" s="9"/>
      <c r="LOD5" s="9"/>
      <c r="LOE5" s="9"/>
      <c r="LOF5" s="9"/>
      <c r="LOG5" s="9"/>
      <c r="LOH5" s="9"/>
      <c r="LOI5" s="9"/>
      <c r="LOJ5" s="9"/>
      <c r="LOK5" s="9"/>
      <c r="LOL5" s="9"/>
      <c r="LOM5" s="9"/>
      <c r="LON5" s="9"/>
      <c r="LOO5" s="9"/>
      <c r="LOP5" s="9"/>
      <c r="LOQ5" s="9"/>
      <c r="LOR5" s="9"/>
      <c r="LOS5" s="9"/>
      <c r="LOT5" s="9"/>
      <c r="LOU5" s="9"/>
      <c r="LOV5" s="9"/>
      <c r="LOW5" s="9"/>
      <c r="LOX5" s="9"/>
      <c r="LOY5" s="9"/>
      <c r="LOZ5" s="9"/>
      <c r="LPA5" s="9"/>
      <c r="LPB5" s="9"/>
      <c r="LPC5" s="9"/>
      <c r="LPD5" s="9"/>
      <c r="LPE5" s="9"/>
      <c r="LPF5" s="9"/>
      <c r="LPG5" s="9"/>
      <c r="LPH5" s="9"/>
      <c r="LPI5" s="9"/>
      <c r="LPJ5" s="9"/>
      <c r="LPK5" s="9"/>
      <c r="LPL5" s="9"/>
      <c r="LPM5" s="9"/>
      <c r="LPN5" s="9"/>
      <c r="LPO5" s="9"/>
      <c r="LPP5" s="9"/>
      <c r="LPQ5" s="9"/>
      <c r="LPR5" s="9"/>
      <c r="LPS5" s="9"/>
      <c r="LPT5" s="9"/>
      <c r="LPU5" s="9"/>
      <c r="LPV5" s="9"/>
      <c r="LPW5" s="9"/>
      <c r="LPX5" s="9"/>
      <c r="LPY5" s="9"/>
      <c r="LPZ5" s="9"/>
      <c r="LQA5" s="9"/>
      <c r="LQB5" s="9"/>
      <c r="LQC5" s="9"/>
      <c r="LQD5" s="9"/>
      <c r="LQE5" s="9"/>
      <c r="LQF5" s="9"/>
      <c r="LQG5" s="9"/>
      <c r="LQH5" s="9"/>
      <c r="LQI5" s="9"/>
      <c r="LQJ5" s="9"/>
      <c r="LQK5" s="9"/>
      <c r="LQL5" s="9"/>
      <c r="LQM5" s="9"/>
      <c r="LQN5" s="9"/>
      <c r="LQO5" s="9"/>
      <c r="LQP5" s="9"/>
      <c r="LQQ5" s="9"/>
      <c r="LQR5" s="9"/>
      <c r="LQS5" s="9"/>
      <c r="LQT5" s="9"/>
      <c r="LQU5" s="9"/>
      <c r="LQV5" s="9"/>
      <c r="LQW5" s="9"/>
      <c r="LQX5" s="9"/>
      <c r="LQY5" s="9"/>
      <c r="LQZ5" s="9"/>
      <c r="LRA5" s="9"/>
      <c r="LRB5" s="9"/>
      <c r="LRC5" s="9"/>
      <c r="LRD5" s="9"/>
      <c r="LRE5" s="9"/>
      <c r="LRF5" s="9"/>
      <c r="LRG5" s="9"/>
      <c r="LRH5" s="9"/>
      <c r="LRI5" s="9"/>
      <c r="LRJ5" s="9"/>
      <c r="LRK5" s="9"/>
      <c r="LRL5" s="9"/>
      <c r="LRM5" s="9"/>
      <c r="LRN5" s="9"/>
      <c r="LRO5" s="9"/>
      <c r="LRP5" s="9"/>
      <c r="LRQ5" s="9"/>
      <c r="LRR5" s="9"/>
      <c r="LRS5" s="9"/>
      <c r="LRT5" s="9"/>
      <c r="LRU5" s="9"/>
      <c r="LRV5" s="9"/>
      <c r="LRW5" s="9"/>
      <c r="LRX5" s="9"/>
      <c r="LRY5" s="9"/>
      <c r="LRZ5" s="9"/>
      <c r="LSA5" s="9"/>
      <c r="LSB5" s="9"/>
      <c r="LSC5" s="9"/>
      <c r="LSD5" s="9"/>
      <c r="LSE5" s="9"/>
      <c r="LSF5" s="9"/>
      <c r="LSG5" s="9"/>
      <c r="LSH5" s="9"/>
      <c r="LSI5" s="9"/>
      <c r="LSJ5" s="9"/>
      <c r="LSK5" s="9"/>
      <c r="LSL5" s="9"/>
      <c r="LSM5" s="9"/>
      <c r="LSN5" s="9"/>
      <c r="LSO5" s="9"/>
      <c r="LSP5" s="9"/>
      <c r="LSQ5" s="9"/>
      <c r="LSR5" s="9"/>
      <c r="LSS5" s="9"/>
      <c r="LST5" s="9"/>
      <c r="LSU5" s="9"/>
      <c r="LSV5" s="9"/>
      <c r="LSW5" s="9"/>
      <c r="LSX5" s="9"/>
      <c r="LSY5" s="9"/>
      <c r="LSZ5" s="9"/>
      <c r="LTA5" s="9"/>
      <c r="LTB5" s="9"/>
      <c r="LTC5" s="9"/>
      <c r="LTD5" s="9"/>
      <c r="LTE5" s="9"/>
      <c r="LTF5" s="9"/>
      <c r="LTG5" s="9"/>
      <c r="LTH5" s="9"/>
      <c r="LTI5" s="9"/>
      <c r="LTJ5" s="9"/>
      <c r="LTK5" s="9"/>
      <c r="LTL5" s="9"/>
      <c r="LTM5" s="9"/>
      <c r="LTN5" s="9"/>
      <c r="LTO5" s="9"/>
      <c r="LTP5" s="9"/>
      <c r="LTQ5" s="9"/>
      <c r="LTR5" s="9"/>
      <c r="LTS5" s="9"/>
      <c r="LTT5" s="9"/>
      <c r="LTU5" s="9"/>
      <c r="LTV5" s="9"/>
      <c r="LTW5" s="9"/>
      <c r="LTX5" s="9"/>
      <c r="LTY5" s="9"/>
      <c r="LTZ5" s="9"/>
      <c r="LUA5" s="9"/>
      <c r="LUB5" s="9"/>
      <c r="LUC5" s="9"/>
      <c r="LUD5" s="9"/>
      <c r="LUE5" s="9"/>
      <c r="LUF5" s="9"/>
      <c r="LUG5" s="9"/>
      <c r="LUH5" s="9"/>
      <c r="LUI5" s="9"/>
      <c r="LUJ5" s="9"/>
      <c r="LUK5" s="9"/>
      <c r="LUL5" s="9"/>
      <c r="LUM5" s="9"/>
      <c r="LUN5" s="9"/>
      <c r="LUO5" s="9"/>
      <c r="LUP5" s="9"/>
      <c r="LUQ5" s="9"/>
      <c r="LUR5" s="9"/>
      <c r="LUS5" s="9"/>
      <c r="LUT5" s="9"/>
      <c r="LUU5" s="9"/>
      <c r="LUV5" s="9"/>
      <c r="LUW5" s="9"/>
      <c r="LUX5" s="9"/>
      <c r="LUY5" s="9"/>
      <c r="LUZ5" s="9"/>
      <c r="LVA5" s="9"/>
      <c r="LVB5" s="9"/>
      <c r="LVC5" s="9"/>
      <c r="LVD5" s="9"/>
      <c r="LVE5" s="9"/>
      <c r="LVF5" s="9"/>
      <c r="LVG5" s="9"/>
      <c r="LVH5" s="9"/>
      <c r="LVI5" s="9"/>
      <c r="LVJ5" s="9"/>
      <c r="LVK5" s="9"/>
      <c r="LVL5" s="9"/>
      <c r="LVM5" s="9"/>
      <c r="LVN5" s="9"/>
      <c r="LVO5" s="9"/>
      <c r="LVP5" s="9"/>
      <c r="LVQ5" s="9"/>
      <c r="LVR5" s="9"/>
      <c r="LVS5" s="9"/>
      <c r="LVT5" s="9"/>
      <c r="LVU5" s="9"/>
      <c r="LVV5" s="9"/>
      <c r="LVW5" s="9"/>
      <c r="LVX5" s="9"/>
      <c r="LVY5" s="9"/>
      <c r="LVZ5" s="9"/>
      <c r="LWA5" s="9"/>
      <c r="LWB5" s="9"/>
      <c r="LWC5" s="9"/>
      <c r="LWD5" s="9"/>
      <c r="LWE5" s="9"/>
      <c r="LWF5" s="9"/>
      <c r="LWG5" s="9"/>
      <c r="LWH5" s="9"/>
      <c r="LWI5" s="9"/>
      <c r="LWJ5" s="9"/>
      <c r="LWK5" s="9"/>
      <c r="LWL5" s="9"/>
      <c r="LWM5" s="9"/>
      <c r="LWN5" s="9"/>
      <c r="LWO5" s="9"/>
      <c r="LWP5" s="9"/>
      <c r="LWQ5" s="9"/>
      <c r="LWR5" s="9"/>
      <c r="LWS5" s="9"/>
      <c r="LWT5" s="9"/>
      <c r="LWU5" s="9"/>
      <c r="LWV5" s="9"/>
      <c r="LWW5" s="9"/>
      <c r="LWX5" s="9"/>
      <c r="LWY5" s="9"/>
      <c r="LWZ5" s="9"/>
      <c r="LXA5" s="9"/>
      <c r="LXB5" s="9"/>
      <c r="LXC5" s="9"/>
      <c r="LXD5" s="9"/>
      <c r="LXE5" s="9"/>
      <c r="LXF5" s="9"/>
      <c r="LXG5" s="9"/>
      <c r="LXH5" s="9"/>
      <c r="LXI5" s="9"/>
      <c r="LXJ5" s="9"/>
      <c r="LXK5" s="9"/>
      <c r="LXL5" s="9"/>
      <c r="LXM5" s="9"/>
      <c r="LXN5" s="9"/>
      <c r="LXO5" s="9"/>
      <c r="LXP5" s="9"/>
      <c r="LXQ5" s="9"/>
      <c r="LXR5" s="9"/>
      <c r="LXS5" s="9"/>
      <c r="LXT5" s="9"/>
      <c r="LXU5" s="9"/>
      <c r="LXV5" s="9"/>
      <c r="LXW5" s="9"/>
      <c r="LXX5" s="9"/>
      <c r="LXY5" s="9"/>
      <c r="LXZ5" s="9"/>
      <c r="LYA5" s="9"/>
      <c r="LYB5" s="9"/>
      <c r="LYC5" s="9"/>
      <c r="LYD5" s="9"/>
      <c r="LYE5" s="9"/>
      <c r="LYF5" s="9"/>
      <c r="LYG5" s="9"/>
      <c r="LYH5" s="9"/>
      <c r="LYI5" s="9"/>
      <c r="LYJ5" s="9"/>
      <c r="LYK5" s="9"/>
      <c r="LYL5" s="9"/>
      <c r="LYM5" s="9"/>
      <c r="LYN5" s="9"/>
      <c r="LYO5" s="9"/>
      <c r="LYP5" s="9"/>
      <c r="LYQ5" s="9"/>
      <c r="LYR5" s="9"/>
      <c r="LYS5" s="9"/>
      <c r="LYT5" s="9"/>
      <c r="LYU5" s="9"/>
      <c r="LYV5" s="9"/>
      <c r="LYW5" s="9"/>
      <c r="LYX5" s="9"/>
      <c r="LYY5" s="9"/>
      <c r="LYZ5" s="9"/>
      <c r="LZA5" s="9"/>
      <c r="LZB5" s="9"/>
      <c r="LZC5" s="9"/>
      <c r="LZD5" s="9"/>
      <c r="LZE5" s="9"/>
      <c r="LZF5" s="9"/>
      <c r="LZG5" s="9"/>
      <c r="LZH5" s="9"/>
      <c r="LZI5" s="9"/>
      <c r="LZJ5" s="9"/>
      <c r="LZK5" s="9"/>
      <c r="LZL5" s="9"/>
      <c r="LZM5" s="9"/>
      <c r="LZN5" s="9"/>
      <c r="LZO5" s="9"/>
      <c r="LZP5" s="9"/>
      <c r="LZQ5" s="9"/>
      <c r="LZR5" s="9"/>
      <c r="LZS5" s="9"/>
      <c r="LZT5" s="9"/>
      <c r="LZU5" s="9"/>
      <c r="LZV5" s="9"/>
      <c r="LZW5" s="9"/>
      <c r="LZX5" s="9"/>
      <c r="LZY5" s="9"/>
      <c r="LZZ5" s="9"/>
      <c r="MAA5" s="9"/>
      <c r="MAB5" s="9"/>
      <c r="MAC5" s="9"/>
      <c r="MAD5" s="9"/>
      <c r="MAE5" s="9"/>
      <c r="MAF5" s="9"/>
      <c r="MAG5" s="9"/>
      <c r="MAH5" s="9"/>
      <c r="MAI5" s="9"/>
      <c r="MAJ5" s="9"/>
      <c r="MAK5" s="9"/>
      <c r="MAL5" s="9"/>
      <c r="MAM5" s="9"/>
      <c r="MAN5" s="9"/>
      <c r="MAO5" s="9"/>
      <c r="MAP5" s="9"/>
      <c r="MAQ5" s="9"/>
      <c r="MAR5" s="9"/>
      <c r="MAS5" s="9"/>
      <c r="MAT5" s="9"/>
      <c r="MAU5" s="9"/>
      <c r="MAV5" s="9"/>
      <c r="MAW5" s="9"/>
      <c r="MAX5" s="9"/>
      <c r="MAY5" s="9"/>
      <c r="MAZ5" s="9"/>
      <c r="MBA5" s="9"/>
      <c r="MBB5" s="9"/>
      <c r="MBC5" s="9"/>
      <c r="MBD5" s="9"/>
      <c r="MBE5" s="9"/>
      <c r="MBF5" s="9"/>
      <c r="MBG5" s="9"/>
      <c r="MBH5" s="9"/>
      <c r="MBI5" s="9"/>
      <c r="MBJ5" s="9"/>
      <c r="MBK5" s="9"/>
      <c r="MBL5" s="9"/>
      <c r="MBM5" s="9"/>
      <c r="MBN5" s="9"/>
      <c r="MBO5" s="9"/>
      <c r="MBP5" s="9"/>
      <c r="MBQ5" s="9"/>
      <c r="MBR5" s="9"/>
      <c r="MBS5" s="9"/>
      <c r="MBT5" s="9"/>
      <c r="MBU5" s="9"/>
      <c r="MBV5" s="9"/>
      <c r="MBW5" s="9"/>
      <c r="MBX5" s="9"/>
      <c r="MBY5" s="9"/>
      <c r="MBZ5" s="9"/>
      <c r="MCA5" s="9"/>
      <c r="MCB5" s="9"/>
      <c r="MCC5" s="9"/>
      <c r="MCD5" s="9"/>
      <c r="MCE5" s="9"/>
      <c r="MCF5" s="9"/>
      <c r="MCG5" s="9"/>
      <c r="MCH5" s="9"/>
      <c r="MCI5" s="9"/>
      <c r="MCJ5" s="9"/>
      <c r="MCK5" s="9"/>
      <c r="MCL5" s="9"/>
      <c r="MCM5" s="9"/>
      <c r="MCN5" s="9"/>
      <c r="MCO5" s="9"/>
      <c r="MCP5" s="9"/>
      <c r="MCQ5" s="9"/>
      <c r="MCR5" s="9"/>
      <c r="MCS5" s="9"/>
      <c r="MCT5" s="9"/>
      <c r="MCU5" s="9"/>
      <c r="MCV5" s="9"/>
      <c r="MCW5" s="9"/>
      <c r="MCX5" s="9"/>
      <c r="MCY5" s="9"/>
      <c r="MCZ5" s="9"/>
      <c r="MDA5" s="9"/>
      <c r="MDB5" s="9"/>
      <c r="MDC5" s="9"/>
      <c r="MDD5" s="9"/>
      <c r="MDE5" s="9"/>
      <c r="MDF5" s="9"/>
      <c r="MDG5" s="9"/>
      <c r="MDH5" s="9"/>
      <c r="MDI5" s="9"/>
      <c r="MDJ5" s="9"/>
      <c r="MDK5" s="9"/>
      <c r="MDL5" s="9"/>
      <c r="MDM5" s="9"/>
      <c r="MDN5" s="9"/>
      <c r="MDO5" s="9"/>
      <c r="MDP5" s="9"/>
      <c r="MDQ5" s="9"/>
      <c r="MDR5" s="9"/>
      <c r="MDS5" s="9"/>
      <c r="MDT5" s="9"/>
      <c r="MDU5" s="9"/>
      <c r="MDV5" s="9"/>
      <c r="MDW5" s="9"/>
      <c r="MDX5" s="9"/>
      <c r="MDY5" s="9"/>
      <c r="MDZ5" s="9"/>
      <c r="MEA5" s="9"/>
      <c r="MEB5" s="9"/>
      <c r="MEC5" s="9"/>
      <c r="MED5" s="9"/>
      <c r="MEE5" s="9"/>
      <c r="MEF5" s="9"/>
      <c r="MEG5" s="9"/>
      <c r="MEH5" s="9"/>
      <c r="MEI5" s="9"/>
      <c r="MEJ5" s="9"/>
      <c r="MEK5" s="9"/>
      <c r="MEL5" s="9"/>
      <c r="MEM5" s="9"/>
      <c r="MEN5" s="9"/>
      <c r="MEO5" s="9"/>
      <c r="MEP5" s="9"/>
      <c r="MEQ5" s="9"/>
      <c r="MER5" s="9"/>
      <c r="MES5" s="9"/>
      <c r="MET5" s="9"/>
      <c r="MEU5" s="9"/>
      <c r="MEV5" s="9"/>
      <c r="MEW5" s="9"/>
      <c r="MEX5" s="9"/>
      <c r="MEY5" s="9"/>
      <c r="MEZ5" s="9"/>
      <c r="MFA5" s="9"/>
      <c r="MFB5" s="9"/>
      <c r="MFC5" s="9"/>
      <c r="MFD5" s="9"/>
      <c r="MFE5" s="9"/>
      <c r="MFF5" s="9"/>
      <c r="MFG5" s="9"/>
      <c r="MFH5" s="9"/>
      <c r="MFI5" s="9"/>
      <c r="MFJ5" s="9"/>
      <c r="MFK5" s="9"/>
      <c r="MFL5" s="9"/>
      <c r="MFM5" s="9"/>
      <c r="MFN5" s="9"/>
      <c r="MFO5" s="9"/>
      <c r="MFP5" s="9"/>
      <c r="MFQ5" s="9"/>
      <c r="MFR5" s="9"/>
      <c r="MFS5" s="9"/>
      <c r="MFT5" s="9"/>
      <c r="MFU5" s="9"/>
      <c r="MFV5" s="9"/>
      <c r="MFW5" s="9"/>
      <c r="MFX5" s="9"/>
      <c r="MFY5" s="9"/>
      <c r="MFZ5" s="9"/>
      <c r="MGA5" s="9"/>
      <c r="MGB5" s="9"/>
      <c r="MGC5" s="9"/>
      <c r="MGD5" s="9"/>
      <c r="MGE5" s="9"/>
      <c r="MGF5" s="9"/>
      <c r="MGG5" s="9"/>
      <c r="MGH5" s="9"/>
      <c r="MGI5" s="9"/>
      <c r="MGJ5" s="9"/>
      <c r="MGK5" s="9"/>
      <c r="MGL5" s="9"/>
      <c r="MGM5" s="9"/>
      <c r="MGN5" s="9"/>
      <c r="MGO5" s="9"/>
      <c r="MGP5" s="9"/>
      <c r="MGQ5" s="9"/>
      <c r="MGR5" s="9"/>
      <c r="MGS5" s="9"/>
      <c r="MGT5" s="9"/>
      <c r="MGU5" s="9"/>
      <c r="MGV5" s="9"/>
      <c r="MGW5" s="9"/>
      <c r="MGX5" s="9"/>
      <c r="MGY5" s="9"/>
      <c r="MGZ5" s="9"/>
      <c r="MHA5" s="9"/>
      <c r="MHB5" s="9"/>
      <c r="MHC5" s="9"/>
      <c r="MHD5" s="9"/>
      <c r="MHE5" s="9"/>
      <c r="MHF5" s="9"/>
      <c r="MHG5" s="9"/>
      <c r="MHH5" s="9"/>
      <c r="MHI5" s="9"/>
      <c r="MHJ5" s="9"/>
      <c r="MHK5" s="9"/>
      <c r="MHL5" s="9"/>
      <c r="MHM5" s="9"/>
      <c r="MHN5" s="9"/>
      <c r="MHO5" s="9"/>
      <c r="MHP5" s="9"/>
      <c r="MHQ5" s="9"/>
      <c r="MHR5" s="9"/>
      <c r="MHS5" s="9"/>
      <c r="MHT5" s="9"/>
      <c r="MHU5" s="9"/>
      <c r="MHV5" s="9"/>
      <c r="MHW5" s="9"/>
      <c r="MHX5" s="9"/>
      <c r="MHY5" s="9"/>
      <c r="MHZ5" s="9"/>
      <c r="MIA5" s="9"/>
      <c r="MIB5" s="9"/>
      <c r="MIC5" s="9"/>
      <c r="MID5" s="9"/>
      <c r="MIE5" s="9"/>
      <c r="MIF5" s="9"/>
      <c r="MIG5" s="9"/>
      <c r="MIH5" s="9"/>
      <c r="MII5" s="9"/>
      <c r="MIJ5" s="9"/>
      <c r="MIK5" s="9"/>
      <c r="MIL5" s="9"/>
      <c r="MIM5" s="9"/>
      <c r="MIN5" s="9"/>
      <c r="MIO5" s="9"/>
      <c r="MIP5" s="9"/>
      <c r="MIQ5" s="9"/>
      <c r="MIR5" s="9"/>
      <c r="MIS5" s="9"/>
      <c r="MIT5" s="9"/>
      <c r="MIU5" s="9"/>
      <c r="MIV5" s="9"/>
      <c r="MIW5" s="9"/>
      <c r="MIX5" s="9"/>
      <c r="MIY5" s="9"/>
      <c r="MIZ5" s="9"/>
      <c r="MJA5" s="9"/>
      <c r="MJB5" s="9"/>
      <c r="MJC5" s="9"/>
      <c r="MJD5" s="9"/>
      <c r="MJE5" s="9"/>
      <c r="MJF5" s="9"/>
      <c r="MJG5" s="9"/>
      <c r="MJH5" s="9"/>
      <c r="MJI5" s="9"/>
      <c r="MJJ5" s="9"/>
      <c r="MJK5" s="9"/>
      <c r="MJL5" s="9"/>
      <c r="MJM5" s="9"/>
      <c r="MJN5" s="9"/>
      <c r="MJO5" s="9"/>
      <c r="MJP5" s="9"/>
      <c r="MJQ5" s="9"/>
      <c r="MJR5" s="9"/>
      <c r="MJS5" s="9"/>
      <c r="MJT5" s="9"/>
      <c r="MJU5" s="9"/>
      <c r="MJV5" s="9"/>
      <c r="MJW5" s="9"/>
      <c r="MJX5" s="9"/>
      <c r="MJY5" s="9"/>
      <c r="MJZ5" s="9"/>
      <c r="MKA5" s="9"/>
      <c r="MKB5" s="9"/>
      <c r="MKC5" s="9"/>
      <c r="MKD5" s="9"/>
      <c r="MKE5" s="9"/>
      <c r="MKF5" s="9"/>
      <c r="MKG5" s="9"/>
      <c r="MKH5" s="9"/>
      <c r="MKI5" s="9"/>
      <c r="MKJ5" s="9"/>
      <c r="MKK5" s="9"/>
      <c r="MKL5" s="9"/>
      <c r="MKM5" s="9"/>
      <c r="MKN5" s="9"/>
      <c r="MKO5" s="9"/>
      <c r="MKP5" s="9"/>
      <c r="MKQ5" s="9"/>
      <c r="MKR5" s="9"/>
      <c r="MKS5" s="9"/>
      <c r="MKT5" s="9"/>
      <c r="MKU5" s="9"/>
      <c r="MKV5" s="9"/>
      <c r="MKW5" s="9"/>
      <c r="MKX5" s="9"/>
      <c r="MKY5" s="9"/>
      <c r="MKZ5" s="9"/>
      <c r="MLA5" s="9"/>
      <c r="MLB5" s="9"/>
      <c r="MLC5" s="9"/>
      <c r="MLD5" s="9"/>
      <c r="MLE5" s="9"/>
      <c r="MLF5" s="9"/>
      <c r="MLG5" s="9"/>
      <c r="MLH5" s="9"/>
      <c r="MLI5" s="9"/>
      <c r="MLJ5" s="9"/>
      <c r="MLK5" s="9"/>
      <c r="MLL5" s="9"/>
      <c r="MLM5" s="9"/>
      <c r="MLN5" s="9"/>
      <c r="MLO5" s="9"/>
      <c r="MLP5" s="9"/>
      <c r="MLQ5" s="9"/>
      <c r="MLR5" s="9"/>
      <c r="MLS5" s="9"/>
      <c r="MLT5" s="9"/>
      <c r="MLU5" s="9"/>
      <c r="MLV5" s="9"/>
      <c r="MLW5" s="9"/>
      <c r="MLX5" s="9"/>
      <c r="MLY5" s="9"/>
      <c r="MLZ5" s="9"/>
      <c r="MMA5" s="9"/>
      <c r="MMB5" s="9"/>
      <c r="MMC5" s="9"/>
      <c r="MMD5" s="9"/>
      <c r="MME5" s="9"/>
      <c r="MMF5" s="9"/>
      <c r="MMG5" s="9"/>
      <c r="MMH5" s="9"/>
      <c r="MMI5" s="9"/>
      <c r="MMJ5" s="9"/>
      <c r="MMK5" s="9"/>
      <c r="MML5" s="9"/>
      <c r="MMM5" s="9"/>
      <c r="MMN5" s="9"/>
      <c r="MMO5" s="9"/>
      <c r="MMP5" s="9"/>
      <c r="MMQ5" s="9"/>
      <c r="MMR5" s="9"/>
      <c r="MMS5" s="9"/>
      <c r="MMT5" s="9"/>
      <c r="MMU5" s="9"/>
      <c r="MMV5" s="9"/>
      <c r="MMW5" s="9"/>
      <c r="MMX5" s="9"/>
      <c r="MMY5" s="9"/>
      <c r="MMZ5" s="9"/>
      <c r="MNA5" s="9"/>
      <c r="MNB5" s="9"/>
      <c r="MNC5" s="9"/>
      <c r="MND5" s="9"/>
      <c r="MNE5" s="9"/>
      <c r="MNF5" s="9"/>
      <c r="MNG5" s="9"/>
      <c r="MNH5" s="9"/>
      <c r="MNI5" s="9"/>
      <c r="MNJ5" s="9"/>
      <c r="MNK5" s="9"/>
      <c r="MNL5" s="9"/>
      <c r="MNM5" s="9"/>
      <c r="MNN5" s="9"/>
      <c r="MNO5" s="9"/>
      <c r="MNP5" s="9"/>
      <c r="MNQ5" s="9"/>
      <c r="MNR5" s="9"/>
      <c r="MNS5" s="9"/>
      <c r="MNT5" s="9"/>
      <c r="MNU5" s="9"/>
      <c r="MNV5" s="9"/>
      <c r="MNW5" s="9"/>
      <c r="MNX5" s="9"/>
      <c r="MNY5" s="9"/>
      <c r="MNZ5" s="9"/>
      <c r="MOA5" s="9"/>
      <c r="MOB5" s="9"/>
      <c r="MOC5" s="9"/>
      <c r="MOD5" s="9"/>
      <c r="MOE5" s="9"/>
      <c r="MOF5" s="9"/>
      <c r="MOG5" s="9"/>
      <c r="MOH5" s="9"/>
      <c r="MOI5" s="9"/>
      <c r="MOJ5" s="9"/>
      <c r="MOK5" s="9"/>
      <c r="MOL5" s="9"/>
      <c r="MOM5" s="9"/>
      <c r="MON5" s="9"/>
      <c r="MOO5" s="9"/>
      <c r="MOP5" s="9"/>
      <c r="MOQ5" s="9"/>
      <c r="MOR5" s="9"/>
      <c r="MOS5" s="9"/>
      <c r="MOT5" s="9"/>
      <c r="MOU5" s="9"/>
      <c r="MOV5" s="9"/>
      <c r="MOW5" s="9"/>
      <c r="MOX5" s="9"/>
      <c r="MOY5" s="9"/>
      <c r="MOZ5" s="9"/>
      <c r="MPA5" s="9"/>
      <c r="MPB5" s="9"/>
      <c r="MPC5" s="9"/>
      <c r="MPD5" s="9"/>
      <c r="MPE5" s="9"/>
      <c r="MPF5" s="9"/>
      <c r="MPG5" s="9"/>
      <c r="MPH5" s="9"/>
      <c r="MPI5" s="9"/>
      <c r="MPJ5" s="9"/>
      <c r="MPK5" s="9"/>
      <c r="MPL5" s="9"/>
      <c r="MPM5" s="9"/>
      <c r="MPN5" s="9"/>
      <c r="MPO5" s="9"/>
      <c r="MPP5" s="9"/>
      <c r="MPQ5" s="9"/>
      <c r="MPR5" s="9"/>
      <c r="MPS5" s="9"/>
      <c r="MPT5" s="9"/>
      <c r="MPU5" s="9"/>
      <c r="MPV5" s="9"/>
      <c r="MPW5" s="9"/>
      <c r="MPX5" s="9"/>
      <c r="MPY5" s="9"/>
      <c r="MPZ5" s="9"/>
      <c r="MQA5" s="9"/>
      <c r="MQB5" s="9"/>
      <c r="MQC5" s="9"/>
      <c r="MQD5" s="9"/>
      <c r="MQE5" s="9"/>
      <c r="MQF5" s="9"/>
      <c r="MQG5" s="9"/>
      <c r="MQH5" s="9"/>
      <c r="MQI5" s="9"/>
      <c r="MQJ5" s="9"/>
      <c r="MQK5" s="9"/>
      <c r="MQL5" s="9"/>
      <c r="MQM5" s="9"/>
      <c r="MQN5" s="9"/>
      <c r="MQO5" s="9"/>
      <c r="MQP5" s="9"/>
      <c r="MQQ5" s="9"/>
      <c r="MQR5" s="9"/>
      <c r="MQS5" s="9"/>
      <c r="MQT5" s="9"/>
      <c r="MQU5" s="9"/>
      <c r="MQV5" s="9"/>
      <c r="MQW5" s="9"/>
      <c r="MQX5" s="9"/>
      <c r="MQY5" s="9"/>
      <c r="MQZ5" s="9"/>
      <c r="MRA5" s="9"/>
      <c r="MRB5" s="9"/>
      <c r="MRC5" s="9"/>
      <c r="MRD5" s="9"/>
      <c r="MRE5" s="9"/>
      <c r="MRF5" s="9"/>
      <c r="MRG5" s="9"/>
      <c r="MRH5" s="9"/>
      <c r="MRI5" s="9"/>
      <c r="MRJ5" s="9"/>
      <c r="MRK5" s="9"/>
      <c r="MRL5" s="9"/>
      <c r="MRM5" s="9"/>
      <c r="MRN5" s="9"/>
      <c r="MRO5" s="9"/>
      <c r="MRP5" s="9"/>
      <c r="MRQ5" s="9"/>
      <c r="MRR5" s="9"/>
      <c r="MRS5" s="9"/>
      <c r="MRT5" s="9"/>
      <c r="MRU5" s="9"/>
      <c r="MRV5" s="9"/>
      <c r="MRW5" s="9"/>
      <c r="MRX5" s="9"/>
      <c r="MRY5" s="9"/>
      <c r="MRZ5" s="9"/>
      <c r="MSA5" s="9"/>
      <c r="MSB5" s="9"/>
      <c r="MSC5" s="9"/>
      <c r="MSD5" s="9"/>
      <c r="MSE5" s="9"/>
      <c r="MSF5" s="9"/>
      <c r="MSG5" s="9"/>
      <c r="MSH5" s="9"/>
      <c r="MSI5" s="9"/>
      <c r="MSJ5" s="9"/>
      <c r="MSK5" s="9"/>
      <c r="MSL5" s="9"/>
      <c r="MSM5" s="9"/>
      <c r="MSN5" s="9"/>
      <c r="MSO5" s="9"/>
      <c r="MSP5" s="9"/>
      <c r="MSQ5" s="9"/>
      <c r="MSR5" s="9"/>
      <c r="MSS5" s="9"/>
      <c r="MST5" s="9"/>
      <c r="MSU5" s="9"/>
      <c r="MSV5" s="9"/>
      <c r="MSW5" s="9"/>
      <c r="MSX5" s="9"/>
      <c r="MSY5" s="9"/>
      <c r="MSZ5" s="9"/>
      <c r="MTA5" s="9"/>
      <c r="MTB5" s="9"/>
      <c r="MTC5" s="9"/>
      <c r="MTD5" s="9"/>
      <c r="MTE5" s="9"/>
      <c r="MTF5" s="9"/>
      <c r="MTG5" s="9"/>
      <c r="MTH5" s="9"/>
      <c r="MTI5" s="9"/>
      <c r="MTJ5" s="9"/>
      <c r="MTK5" s="9"/>
      <c r="MTL5" s="9"/>
      <c r="MTM5" s="9"/>
      <c r="MTN5" s="9"/>
      <c r="MTO5" s="9"/>
      <c r="MTP5" s="9"/>
      <c r="MTQ5" s="9"/>
      <c r="MTR5" s="9"/>
      <c r="MTS5" s="9"/>
      <c r="MTT5" s="9"/>
      <c r="MTU5" s="9"/>
      <c r="MTV5" s="9"/>
      <c r="MTW5" s="9"/>
      <c r="MTX5" s="9"/>
      <c r="MTY5" s="9"/>
      <c r="MTZ5" s="9"/>
      <c r="MUA5" s="9"/>
      <c r="MUB5" s="9"/>
      <c r="MUC5" s="9"/>
      <c r="MUD5" s="9"/>
      <c r="MUE5" s="9"/>
      <c r="MUF5" s="9"/>
      <c r="MUG5" s="9"/>
      <c r="MUH5" s="9"/>
      <c r="MUI5" s="9"/>
      <c r="MUJ5" s="9"/>
      <c r="MUK5" s="9"/>
      <c r="MUL5" s="9"/>
      <c r="MUM5" s="9"/>
      <c r="MUN5" s="9"/>
      <c r="MUO5" s="9"/>
      <c r="MUP5" s="9"/>
      <c r="MUQ5" s="9"/>
      <c r="MUR5" s="9"/>
      <c r="MUS5" s="9"/>
      <c r="MUT5" s="9"/>
      <c r="MUU5" s="9"/>
      <c r="MUV5" s="9"/>
      <c r="MUW5" s="9"/>
      <c r="MUX5" s="9"/>
      <c r="MUY5" s="9"/>
      <c r="MUZ5" s="9"/>
      <c r="MVA5" s="9"/>
      <c r="MVB5" s="9"/>
      <c r="MVC5" s="9"/>
      <c r="MVD5" s="9"/>
      <c r="MVE5" s="9"/>
      <c r="MVF5" s="9"/>
      <c r="MVG5" s="9"/>
      <c r="MVH5" s="9"/>
      <c r="MVI5" s="9"/>
      <c r="MVJ5" s="9"/>
      <c r="MVK5" s="9"/>
      <c r="MVL5" s="9"/>
      <c r="MVM5" s="9"/>
      <c r="MVN5" s="9"/>
      <c r="MVO5" s="9"/>
      <c r="MVP5" s="9"/>
      <c r="MVQ5" s="9"/>
      <c r="MVR5" s="9"/>
      <c r="MVS5" s="9"/>
      <c r="MVT5" s="9"/>
      <c r="MVU5" s="9"/>
      <c r="MVV5" s="9"/>
      <c r="MVW5" s="9"/>
      <c r="MVX5" s="9"/>
      <c r="MVY5" s="9"/>
      <c r="MVZ5" s="9"/>
      <c r="MWA5" s="9"/>
      <c r="MWB5" s="9"/>
      <c r="MWC5" s="9"/>
      <c r="MWD5" s="9"/>
      <c r="MWE5" s="9"/>
      <c r="MWF5" s="9"/>
      <c r="MWG5" s="9"/>
      <c r="MWH5" s="9"/>
      <c r="MWI5" s="9"/>
      <c r="MWJ5" s="9"/>
      <c r="MWK5" s="9"/>
      <c r="MWL5" s="9"/>
      <c r="MWM5" s="9"/>
      <c r="MWN5" s="9"/>
      <c r="MWO5" s="9"/>
      <c r="MWP5" s="9"/>
      <c r="MWQ5" s="9"/>
      <c r="MWR5" s="9"/>
      <c r="MWS5" s="9"/>
      <c r="MWT5" s="9"/>
      <c r="MWU5" s="9"/>
      <c r="MWV5" s="9"/>
      <c r="MWW5" s="9"/>
      <c r="MWX5" s="9"/>
      <c r="MWY5" s="9"/>
      <c r="MWZ5" s="9"/>
      <c r="MXA5" s="9"/>
      <c r="MXB5" s="9"/>
      <c r="MXC5" s="9"/>
      <c r="MXD5" s="9"/>
      <c r="MXE5" s="9"/>
      <c r="MXF5" s="9"/>
      <c r="MXG5" s="9"/>
      <c r="MXH5" s="9"/>
      <c r="MXI5" s="9"/>
      <c r="MXJ5" s="9"/>
      <c r="MXK5" s="9"/>
      <c r="MXL5" s="9"/>
      <c r="MXM5" s="9"/>
      <c r="MXN5" s="9"/>
      <c r="MXO5" s="9"/>
      <c r="MXP5" s="9"/>
      <c r="MXQ5" s="9"/>
      <c r="MXR5" s="9"/>
      <c r="MXS5" s="9"/>
      <c r="MXT5" s="9"/>
      <c r="MXU5" s="9"/>
      <c r="MXV5" s="9"/>
      <c r="MXW5" s="9"/>
      <c r="MXX5" s="9"/>
      <c r="MXY5" s="9"/>
      <c r="MXZ5" s="9"/>
      <c r="MYA5" s="9"/>
      <c r="MYB5" s="9"/>
      <c r="MYC5" s="9"/>
      <c r="MYD5" s="9"/>
      <c r="MYE5" s="9"/>
      <c r="MYF5" s="9"/>
      <c r="MYG5" s="9"/>
      <c r="MYH5" s="9"/>
      <c r="MYI5" s="9"/>
      <c r="MYJ5" s="9"/>
      <c r="MYK5" s="9"/>
      <c r="MYL5" s="9"/>
      <c r="MYM5" s="9"/>
      <c r="MYN5" s="9"/>
      <c r="MYO5" s="9"/>
      <c r="MYP5" s="9"/>
      <c r="MYQ5" s="9"/>
      <c r="MYR5" s="9"/>
      <c r="MYS5" s="9"/>
      <c r="MYT5" s="9"/>
      <c r="MYU5" s="9"/>
      <c r="MYV5" s="9"/>
      <c r="MYW5" s="9"/>
      <c r="MYX5" s="9"/>
      <c r="MYY5" s="9"/>
      <c r="MYZ5" s="9"/>
      <c r="MZA5" s="9"/>
      <c r="MZB5" s="9"/>
      <c r="MZC5" s="9"/>
      <c r="MZD5" s="9"/>
      <c r="MZE5" s="9"/>
      <c r="MZF5" s="9"/>
      <c r="MZG5" s="9"/>
      <c r="MZH5" s="9"/>
      <c r="MZI5" s="9"/>
      <c r="MZJ5" s="9"/>
      <c r="MZK5" s="9"/>
      <c r="MZL5" s="9"/>
      <c r="MZM5" s="9"/>
      <c r="MZN5" s="9"/>
      <c r="MZO5" s="9"/>
      <c r="MZP5" s="9"/>
      <c r="MZQ5" s="9"/>
      <c r="MZR5" s="9"/>
      <c r="MZS5" s="9"/>
      <c r="MZT5" s="9"/>
      <c r="MZU5" s="9"/>
      <c r="MZV5" s="9"/>
      <c r="MZW5" s="9"/>
      <c r="MZX5" s="9"/>
      <c r="MZY5" s="9"/>
      <c r="MZZ5" s="9"/>
      <c r="NAA5" s="9"/>
      <c r="NAB5" s="9"/>
      <c r="NAC5" s="9"/>
      <c r="NAD5" s="9"/>
      <c r="NAE5" s="9"/>
      <c r="NAF5" s="9"/>
      <c r="NAG5" s="9"/>
      <c r="NAH5" s="9"/>
      <c r="NAI5" s="9"/>
      <c r="NAJ5" s="9"/>
      <c r="NAK5" s="9"/>
      <c r="NAL5" s="9"/>
      <c r="NAM5" s="9"/>
      <c r="NAN5" s="9"/>
      <c r="NAO5" s="9"/>
      <c r="NAP5" s="9"/>
      <c r="NAQ5" s="9"/>
      <c r="NAR5" s="9"/>
      <c r="NAS5" s="9"/>
      <c r="NAT5" s="9"/>
      <c r="NAU5" s="9"/>
      <c r="NAV5" s="9"/>
      <c r="NAW5" s="9"/>
      <c r="NAX5" s="9"/>
      <c r="NAY5" s="9"/>
      <c r="NAZ5" s="9"/>
      <c r="NBA5" s="9"/>
      <c r="NBB5" s="9"/>
      <c r="NBC5" s="9"/>
      <c r="NBD5" s="9"/>
      <c r="NBE5" s="9"/>
      <c r="NBF5" s="9"/>
      <c r="NBG5" s="9"/>
      <c r="NBH5" s="9"/>
      <c r="NBI5" s="9"/>
      <c r="NBJ5" s="9"/>
      <c r="NBK5" s="9"/>
      <c r="NBL5" s="9"/>
      <c r="NBM5" s="9"/>
      <c r="NBN5" s="9"/>
      <c r="NBO5" s="9"/>
      <c r="NBP5" s="9"/>
      <c r="NBQ5" s="9"/>
      <c r="NBR5" s="9"/>
      <c r="NBS5" s="9"/>
      <c r="NBT5" s="9"/>
      <c r="NBU5" s="9"/>
      <c r="NBV5" s="9"/>
      <c r="NBW5" s="9"/>
      <c r="NBX5" s="9"/>
      <c r="NBY5" s="9"/>
      <c r="NBZ5" s="9"/>
      <c r="NCA5" s="9"/>
      <c r="NCB5" s="9"/>
      <c r="NCC5" s="9"/>
      <c r="NCD5" s="9"/>
      <c r="NCE5" s="9"/>
      <c r="NCF5" s="9"/>
      <c r="NCG5" s="9"/>
      <c r="NCH5" s="9"/>
      <c r="NCI5" s="9"/>
      <c r="NCJ5" s="9"/>
      <c r="NCK5" s="9"/>
      <c r="NCL5" s="9"/>
      <c r="NCM5" s="9"/>
      <c r="NCN5" s="9"/>
      <c r="NCO5" s="9"/>
      <c r="NCP5" s="9"/>
      <c r="NCQ5" s="9"/>
      <c r="NCR5" s="9"/>
      <c r="NCS5" s="9"/>
      <c r="NCT5" s="9"/>
      <c r="NCU5" s="9"/>
      <c r="NCV5" s="9"/>
      <c r="NCW5" s="9"/>
      <c r="NCX5" s="9"/>
      <c r="NCY5" s="9"/>
      <c r="NCZ5" s="9"/>
      <c r="NDA5" s="9"/>
      <c r="NDB5" s="9"/>
      <c r="NDC5" s="9"/>
      <c r="NDD5" s="9"/>
      <c r="NDE5" s="9"/>
      <c r="NDF5" s="9"/>
      <c r="NDG5" s="9"/>
      <c r="NDH5" s="9"/>
      <c r="NDI5" s="9"/>
      <c r="NDJ5" s="9"/>
      <c r="NDK5" s="9"/>
      <c r="NDL5" s="9"/>
      <c r="NDM5" s="9"/>
      <c r="NDN5" s="9"/>
      <c r="NDO5" s="9"/>
      <c r="NDP5" s="9"/>
      <c r="NDQ5" s="9"/>
      <c r="NDR5" s="9"/>
      <c r="NDS5" s="9"/>
      <c r="NDT5" s="9"/>
      <c r="NDU5" s="9"/>
      <c r="NDV5" s="9"/>
      <c r="NDW5" s="9"/>
      <c r="NDX5" s="9"/>
      <c r="NDY5" s="9"/>
      <c r="NDZ5" s="9"/>
      <c r="NEA5" s="9"/>
      <c r="NEB5" s="9"/>
      <c r="NEC5" s="9"/>
      <c r="NED5" s="9"/>
      <c r="NEE5" s="9"/>
      <c r="NEF5" s="9"/>
      <c r="NEG5" s="9"/>
      <c r="NEH5" s="9"/>
      <c r="NEI5" s="9"/>
      <c r="NEJ5" s="9"/>
      <c r="NEK5" s="9"/>
      <c r="NEL5" s="9"/>
      <c r="NEM5" s="9"/>
      <c r="NEN5" s="9"/>
      <c r="NEO5" s="9"/>
      <c r="NEP5" s="9"/>
      <c r="NEQ5" s="9"/>
      <c r="NER5" s="9"/>
      <c r="NES5" s="9"/>
      <c r="NET5" s="9"/>
      <c r="NEU5" s="9"/>
      <c r="NEV5" s="9"/>
      <c r="NEW5" s="9"/>
      <c r="NEX5" s="9"/>
      <c r="NEY5" s="9"/>
      <c r="NEZ5" s="9"/>
      <c r="NFA5" s="9"/>
      <c r="NFB5" s="9"/>
      <c r="NFC5" s="9"/>
      <c r="NFD5" s="9"/>
      <c r="NFE5" s="9"/>
      <c r="NFF5" s="9"/>
      <c r="NFG5" s="9"/>
      <c r="NFH5" s="9"/>
      <c r="NFI5" s="9"/>
      <c r="NFJ5" s="9"/>
      <c r="NFK5" s="9"/>
      <c r="NFL5" s="9"/>
      <c r="NFM5" s="9"/>
      <c r="NFN5" s="9"/>
      <c r="NFO5" s="9"/>
      <c r="NFP5" s="9"/>
      <c r="NFQ5" s="9"/>
      <c r="NFR5" s="9"/>
      <c r="NFS5" s="9"/>
      <c r="NFT5" s="9"/>
      <c r="NFU5" s="9"/>
      <c r="NFV5" s="9"/>
      <c r="NFW5" s="9"/>
      <c r="NFX5" s="9"/>
      <c r="NFY5" s="9"/>
      <c r="NFZ5" s="9"/>
      <c r="NGA5" s="9"/>
      <c r="NGB5" s="9"/>
      <c r="NGC5" s="9"/>
      <c r="NGD5" s="9"/>
      <c r="NGE5" s="9"/>
      <c r="NGF5" s="9"/>
      <c r="NGG5" s="9"/>
      <c r="NGH5" s="9"/>
      <c r="NGI5" s="9"/>
      <c r="NGJ5" s="9"/>
      <c r="NGK5" s="9"/>
      <c r="NGL5" s="9"/>
      <c r="NGM5" s="9"/>
      <c r="NGN5" s="9"/>
      <c r="NGO5" s="9"/>
      <c r="NGP5" s="9"/>
      <c r="NGQ5" s="9"/>
      <c r="NGR5" s="9"/>
      <c r="NGS5" s="9"/>
      <c r="NGT5" s="9"/>
      <c r="NGU5" s="9"/>
      <c r="NGV5" s="9"/>
      <c r="NGW5" s="9"/>
      <c r="NGX5" s="9"/>
      <c r="NGY5" s="9"/>
      <c r="NGZ5" s="9"/>
      <c r="NHA5" s="9"/>
      <c r="NHB5" s="9"/>
      <c r="NHC5" s="9"/>
      <c r="NHD5" s="9"/>
      <c r="NHE5" s="9"/>
      <c r="NHF5" s="9"/>
      <c r="NHG5" s="9"/>
      <c r="NHH5" s="9"/>
      <c r="NHI5" s="9"/>
      <c r="NHJ5" s="9"/>
      <c r="NHK5" s="9"/>
      <c r="NHL5" s="9"/>
      <c r="NHM5" s="9"/>
      <c r="NHN5" s="9"/>
      <c r="NHO5" s="9"/>
      <c r="NHP5" s="9"/>
      <c r="NHQ5" s="9"/>
      <c r="NHR5" s="9"/>
      <c r="NHS5" s="9"/>
      <c r="NHT5" s="9"/>
      <c r="NHU5" s="9"/>
      <c r="NHV5" s="9"/>
      <c r="NHW5" s="9"/>
      <c r="NHX5" s="9"/>
      <c r="NHY5" s="9"/>
      <c r="NHZ5" s="9"/>
      <c r="NIA5" s="9"/>
      <c r="NIB5" s="9"/>
      <c r="NIC5" s="9"/>
      <c r="NID5" s="9"/>
      <c r="NIE5" s="9"/>
      <c r="NIF5" s="9"/>
      <c r="NIG5" s="9"/>
      <c r="NIH5" s="9"/>
      <c r="NII5" s="9"/>
      <c r="NIJ5" s="9"/>
      <c r="NIK5" s="9"/>
      <c r="NIL5" s="9"/>
      <c r="NIM5" s="9"/>
      <c r="NIN5" s="9"/>
      <c r="NIO5" s="9"/>
      <c r="NIP5" s="9"/>
      <c r="NIQ5" s="9"/>
      <c r="NIR5" s="9"/>
      <c r="NIS5" s="9"/>
      <c r="NIT5" s="9"/>
      <c r="NIU5" s="9"/>
      <c r="NIV5" s="9"/>
      <c r="NIW5" s="9"/>
      <c r="NIX5" s="9"/>
      <c r="NIY5" s="9"/>
      <c r="NIZ5" s="9"/>
      <c r="NJA5" s="9"/>
      <c r="NJB5" s="9"/>
      <c r="NJC5" s="9"/>
      <c r="NJD5" s="9"/>
      <c r="NJE5" s="9"/>
      <c r="NJF5" s="9"/>
      <c r="NJG5" s="9"/>
      <c r="NJH5" s="9"/>
      <c r="NJI5" s="9"/>
      <c r="NJJ5" s="9"/>
      <c r="NJK5" s="9"/>
      <c r="NJL5" s="9"/>
      <c r="NJM5" s="9"/>
      <c r="NJN5" s="9"/>
      <c r="NJO5" s="9"/>
      <c r="NJP5" s="9"/>
      <c r="NJQ5" s="9"/>
      <c r="NJR5" s="9"/>
      <c r="NJS5" s="9"/>
      <c r="NJT5" s="9"/>
      <c r="NJU5" s="9"/>
      <c r="NJV5" s="9"/>
      <c r="NJW5" s="9"/>
      <c r="NJX5" s="9"/>
      <c r="NJY5" s="9"/>
      <c r="NJZ5" s="9"/>
      <c r="NKA5" s="9"/>
      <c r="NKB5" s="9"/>
      <c r="NKC5" s="9"/>
      <c r="NKD5" s="9"/>
      <c r="NKE5" s="9"/>
      <c r="NKF5" s="9"/>
      <c r="NKG5" s="9"/>
      <c r="NKH5" s="9"/>
      <c r="NKI5" s="9"/>
      <c r="NKJ5" s="9"/>
      <c r="NKK5" s="9"/>
      <c r="NKL5" s="9"/>
      <c r="NKM5" s="9"/>
      <c r="NKN5" s="9"/>
      <c r="NKO5" s="9"/>
      <c r="NKP5" s="9"/>
      <c r="NKQ5" s="9"/>
      <c r="NKR5" s="9"/>
      <c r="NKS5" s="9"/>
      <c r="NKT5" s="9"/>
      <c r="NKU5" s="9"/>
      <c r="NKV5" s="9"/>
      <c r="NKW5" s="9"/>
      <c r="NKX5" s="9"/>
      <c r="NKY5" s="9"/>
      <c r="NKZ5" s="9"/>
      <c r="NLA5" s="9"/>
      <c r="NLB5" s="9"/>
      <c r="NLC5" s="9"/>
      <c r="NLD5" s="9"/>
      <c r="NLE5" s="9"/>
      <c r="NLF5" s="9"/>
      <c r="NLG5" s="9"/>
      <c r="NLH5" s="9"/>
      <c r="NLI5" s="9"/>
      <c r="NLJ5" s="9"/>
      <c r="NLK5" s="9"/>
      <c r="NLL5" s="9"/>
      <c r="NLM5" s="9"/>
      <c r="NLN5" s="9"/>
      <c r="NLO5" s="9"/>
      <c r="NLP5" s="9"/>
      <c r="NLQ5" s="9"/>
      <c r="NLR5" s="9"/>
      <c r="NLS5" s="9"/>
      <c r="NLT5" s="9"/>
      <c r="NLU5" s="9"/>
      <c r="NLV5" s="9"/>
      <c r="NLW5" s="9"/>
      <c r="NLX5" s="9"/>
      <c r="NLY5" s="9"/>
      <c r="NLZ5" s="9"/>
      <c r="NMA5" s="9"/>
      <c r="NMB5" s="9"/>
      <c r="NMC5" s="9"/>
      <c r="NMD5" s="9"/>
      <c r="NME5" s="9"/>
      <c r="NMF5" s="9"/>
      <c r="NMG5" s="9"/>
      <c r="NMH5" s="9"/>
      <c r="NMI5" s="9"/>
      <c r="NMJ5" s="9"/>
      <c r="NMK5" s="9"/>
      <c r="NML5" s="9"/>
      <c r="NMM5" s="9"/>
      <c r="NMN5" s="9"/>
      <c r="NMO5" s="9"/>
      <c r="NMP5" s="9"/>
      <c r="NMQ5" s="9"/>
      <c r="NMR5" s="9"/>
      <c r="NMS5" s="9"/>
      <c r="NMT5" s="9"/>
      <c r="NMU5" s="9"/>
      <c r="NMV5" s="9"/>
      <c r="NMW5" s="9"/>
      <c r="NMX5" s="9"/>
      <c r="NMY5" s="9"/>
      <c r="NMZ5" s="9"/>
      <c r="NNA5" s="9"/>
      <c r="NNB5" s="9"/>
      <c r="NNC5" s="9"/>
      <c r="NND5" s="9"/>
      <c r="NNE5" s="9"/>
      <c r="NNF5" s="9"/>
      <c r="NNG5" s="9"/>
      <c r="NNH5" s="9"/>
      <c r="NNI5" s="9"/>
      <c r="NNJ5" s="9"/>
      <c r="NNK5" s="9"/>
      <c r="NNL5" s="9"/>
      <c r="NNM5" s="9"/>
      <c r="NNN5" s="9"/>
      <c r="NNO5" s="9"/>
      <c r="NNP5" s="9"/>
      <c r="NNQ5" s="9"/>
      <c r="NNR5" s="9"/>
      <c r="NNS5" s="9"/>
      <c r="NNT5" s="9"/>
      <c r="NNU5" s="9"/>
      <c r="NNV5" s="9"/>
      <c r="NNW5" s="9"/>
      <c r="NNX5" s="9"/>
      <c r="NNY5" s="9"/>
      <c r="NNZ5" s="9"/>
      <c r="NOA5" s="9"/>
      <c r="NOB5" s="9"/>
      <c r="NOC5" s="9"/>
      <c r="NOD5" s="9"/>
      <c r="NOE5" s="9"/>
      <c r="NOF5" s="9"/>
      <c r="NOG5" s="9"/>
      <c r="NOH5" s="9"/>
      <c r="NOI5" s="9"/>
      <c r="NOJ5" s="9"/>
      <c r="NOK5" s="9"/>
      <c r="NOL5" s="9"/>
      <c r="NOM5" s="9"/>
      <c r="NON5" s="9"/>
      <c r="NOO5" s="9"/>
      <c r="NOP5" s="9"/>
      <c r="NOQ5" s="9"/>
      <c r="NOR5" s="9"/>
      <c r="NOS5" s="9"/>
      <c r="NOT5" s="9"/>
      <c r="NOU5" s="9"/>
      <c r="NOV5" s="9"/>
      <c r="NOW5" s="9"/>
      <c r="NOX5" s="9"/>
      <c r="NOY5" s="9"/>
      <c r="NOZ5" s="9"/>
      <c r="NPA5" s="9"/>
      <c r="NPB5" s="9"/>
      <c r="NPC5" s="9"/>
      <c r="NPD5" s="9"/>
      <c r="NPE5" s="9"/>
      <c r="NPF5" s="9"/>
      <c r="NPG5" s="9"/>
      <c r="NPH5" s="9"/>
      <c r="NPI5" s="9"/>
      <c r="NPJ5" s="9"/>
      <c r="NPK5" s="9"/>
      <c r="NPL5" s="9"/>
      <c r="NPM5" s="9"/>
      <c r="NPN5" s="9"/>
      <c r="NPO5" s="9"/>
      <c r="NPP5" s="9"/>
      <c r="NPQ5" s="9"/>
      <c r="NPR5" s="9"/>
      <c r="NPS5" s="9"/>
      <c r="NPT5" s="9"/>
      <c r="NPU5" s="9"/>
      <c r="NPV5" s="9"/>
      <c r="NPW5" s="9"/>
      <c r="NPX5" s="9"/>
      <c r="NPY5" s="9"/>
      <c r="NPZ5" s="9"/>
      <c r="NQA5" s="9"/>
      <c r="NQB5" s="9"/>
      <c r="NQC5" s="9"/>
      <c r="NQD5" s="9"/>
      <c r="NQE5" s="9"/>
      <c r="NQF5" s="9"/>
      <c r="NQG5" s="9"/>
      <c r="NQH5" s="9"/>
      <c r="NQI5" s="9"/>
      <c r="NQJ5" s="9"/>
      <c r="NQK5" s="9"/>
      <c r="NQL5" s="9"/>
      <c r="NQM5" s="9"/>
      <c r="NQN5" s="9"/>
      <c r="NQO5" s="9"/>
      <c r="NQP5" s="9"/>
      <c r="NQQ5" s="9"/>
      <c r="NQR5" s="9"/>
      <c r="NQS5" s="9"/>
      <c r="NQT5" s="9"/>
      <c r="NQU5" s="9"/>
      <c r="NQV5" s="9"/>
      <c r="NQW5" s="9"/>
      <c r="NQX5" s="9"/>
      <c r="NQY5" s="9"/>
      <c r="NQZ5" s="9"/>
      <c r="NRA5" s="9"/>
      <c r="NRB5" s="9"/>
      <c r="NRC5" s="9"/>
      <c r="NRD5" s="9"/>
      <c r="NRE5" s="9"/>
      <c r="NRF5" s="9"/>
      <c r="NRG5" s="9"/>
      <c r="NRH5" s="9"/>
      <c r="NRI5" s="9"/>
      <c r="NRJ5" s="9"/>
      <c r="NRK5" s="9"/>
      <c r="NRL5" s="9"/>
      <c r="NRM5" s="9"/>
      <c r="NRN5" s="9"/>
      <c r="NRO5" s="9"/>
      <c r="NRP5" s="9"/>
      <c r="NRQ5" s="9"/>
      <c r="NRR5" s="9"/>
      <c r="NRS5" s="9"/>
      <c r="NRT5" s="9"/>
      <c r="NRU5" s="9"/>
      <c r="NRV5" s="9"/>
      <c r="NRW5" s="9"/>
      <c r="NRX5" s="9"/>
      <c r="NRY5" s="9"/>
      <c r="NRZ5" s="9"/>
      <c r="NSA5" s="9"/>
      <c r="NSB5" s="9"/>
      <c r="NSC5" s="9"/>
      <c r="NSD5" s="9"/>
      <c r="NSE5" s="9"/>
      <c r="NSF5" s="9"/>
      <c r="NSG5" s="9"/>
      <c r="NSH5" s="9"/>
      <c r="NSI5" s="9"/>
      <c r="NSJ5" s="9"/>
      <c r="NSK5" s="9"/>
      <c r="NSL5" s="9"/>
      <c r="NSM5" s="9"/>
      <c r="NSN5" s="9"/>
      <c r="NSO5" s="9"/>
      <c r="NSP5" s="9"/>
      <c r="NSQ5" s="9"/>
      <c r="NSR5" s="9"/>
      <c r="NSS5" s="9"/>
      <c r="NST5" s="9"/>
      <c r="NSU5" s="9"/>
      <c r="NSV5" s="9"/>
      <c r="NSW5" s="9"/>
      <c r="NSX5" s="9"/>
      <c r="NSY5" s="9"/>
      <c r="NSZ5" s="9"/>
      <c r="NTA5" s="9"/>
      <c r="NTB5" s="9"/>
      <c r="NTC5" s="9"/>
      <c r="NTD5" s="9"/>
      <c r="NTE5" s="9"/>
      <c r="NTF5" s="9"/>
      <c r="NTG5" s="9"/>
      <c r="NTH5" s="9"/>
      <c r="NTI5" s="9"/>
      <c r="NTJ5" s="9"/>
      <c r="NTK5" s="9"/>
      <c r="NTL5" s="9"/>
      <c r="NTM5" s="9"/>
      <c r="NTN5" s="9"/>
      <c r="NTO5" s="9"/>
      <c r="NTP5" s="9"/>
      <c r="NTQ5" s="9"/>
      <c r="NTR5" s="9"/>
      <c r="NTS5" s="9"/>
      <c r="NTT5" s="9"/>
      <c r="NTU5" s="9"/>
      <c r="NTV5" s="9"/>
      <c r="NTW5" s="9"/>
      <c r="NTX5" s="9"/>
      <c r="NTY5" s="9"/>
      <c r="NTZ5" s="9"/>
      <c r="NUA5" s="9"/>
      <c r="NUB5" s="9"/>
      <c r="NUC5" s="9"/>
      <c r="NUD5" s="9"/>
      <c r="NUE5" s="9"/>
      <c r="NUF5" s="9"/>
      <c r="NUG5" s="9"/>
      <c r="NUH5" s="9"/>
      <c r="NUI5" s="9"/>
      <c r="NUJ5" s="9"/>
      <c r="NUK5" s="9"/>
      <c r="NUL5" s="9"/>
      <c r="NUM5" s="9"/>
      <c r="NUN5" s="9"/>
      <c r="NUO5" s="9"/>
      <c r="NUP5" s="9"/>
      <c r="NUQ5" s="9"/>
      <c r="NUR5" s="9"/>
      <c r="NUS5" s="9"/>
      <c r="NUT5" s="9"/>
      <c r="NUU5" s="9"/>
      <c r="NUV5" s="9"/>
      <c r="NUW5" s="9"/>
      <c r="NUX5" s="9"/>
      <c r="NUY5" s="9"/>
      <c r="NUZ5" s="9"/>
      <c r="NVA5" s="9"/>
      <c r="NVB5" s="9"/>
      <c r="NVC5" s="9"/>
      <c r="NVD5" s="9"/>
      <c r="NVE5" s="9"/>
      <c r="NVF5" s="9"/>
      <c r="NVG5" s="9"/>
      <c r="NVH5" s="9"/>
      <c r="NVI5" s="9"/>
      <c r="NVJ5" s="9"/>
      <c r="NVK5" s="9"/>
      <c r="NVL5" s="9"/>
      <c r="NVM5" s="9"/>
      <c r="NVN5" s="9"/>
      <c r="NVO5" s="9"/>
      <c r="NVP5" s="9"/>
      <c r="NVQ5" s="9"/>
      <c r="NVR5" s="9"/>
      <c r="NVS5" s="9"/>
      <c r="NVT5" s="9"/>
      <c r="NVU5" s="9"/>
      <c r="NVV5" s="9"/>
      <c r="NVW5" s="9"/>
      <c r="NVX5" s="9"/>
      <c r="NVY5" s="9"/>
      <c r="NVZ5" s="9"/>
      <c r="NWA5" s="9"/>
      <c r="NWB5" s="9"/>
      <c r="NWC5" s="9"/>
      <c r="NWD5" s="9"/>
      <c r="NWE5" s="9"/>
      <c r="NWF5" s="9"/>
      <c r="NWG5" s="9"/>
      <c r="NWH5" s="9"/>
      <c r="NWI5" s="9"/>
      <c r="NWJ5" s="9"/>
      <c r="NWK5" s="9"/>
      <c r="NWL5" s="9"/>
      <c r="NWM5" s="9"/>
      <c r="NWN5" s="9"/>
      <c r="NWO5" s="9"/>
      <c r="NWP5" s="9"/>
      <c r="NWQ5" s="9"/>
      <c r="NWR5" s="9"/>
      <c r="NWS5" s="9"/>
      <c r="NWT5" s="9"/>
      <c r="NWU5" s="9"/>
      <c r="NWV5" s="9"/>
      <c r="NWW5" s="9"/>
      <c r="NWX5" s="9"/>
      <c r="NWY5" s="9"/>
      <c r="NWZ5" s="9"/>
      <c r="NXA5" s="9"/>
      <c r="NXB5" s="9"/>
      <c r="NXC5" s="9"/>
      <c r="NXD5" s="9"/>
      <c r="NXE5" s="9"/>
      <c r="NXF5" s="9"/>
      <c r="NXG5" s="9"/>
      <c r="NXH5" s="9"/>
      <c r="NXI5" s="9"/>
      <c r="NXJ5" s="9"/>
      <c r="NXK5" s="9"/>
      <c r="NXL5" s="9"/>
      <c r="NXM5" s="9"/>
      <c r="NXN5" s="9"/>
      <c r="NXO5" s="9"/>
      <c r="NXP5" s="9"/>
      <c r="NXQ5" s="9"/>
      <c r="NXR5" s="9"/>
      <c r="NXS5" s="9"/>
      <c r="NXT5" s="9"/>
      <c r="NXU5" s="9"/>
      <c r="NXV5" s="9"/>
      <c r="NXW5" s="9"/>
      <c r="NXX5" s="9"/>
      <c r="NXY5" s="9"/>
      <c r="NXZ5" s="9"/>
      <c r="NYA5" s="9"/>
      <c r="NYB5" s="9"/>
      <c r="NYC5" s="9"/>
      <c r="NYD5" s="9"/>
      <c r="NYE5" s="9"/>
      <c r="NYF5" s="9"/>
      <c r="NYG5" s="9"/>
      <c r="NYH5" s="9"/>
      <c r="NYI5" s="9"/>
      <c r="NYJ5" s="9"/>
      <c r="NYK5" s="9"/>
      <c r="NYL5" s="9"/>
      <c r="NYM5" s="9"/>
      <c r="NYN5" s="9"/>
      <c r="NYO5" s="9"/>
      <c r="NYP5" s="9"/>
      <c r="NYQ5" s="9"/>
      <c r="NYR5" s="9"/>
      <c r="NYS5" s="9"/>
      <c r="NYT5" s="9"/>
      <c r="NYU5" s="9"/>
      <c r="NYV5" s="9"/>
      <c r="NYW5" s="9"/>
      <c r="NYX5" s="9"/>
      <c r="NYY5" s="9"/>
      <c r="NYZ5" s="9"/>
      <c r="NZA5" s="9"/>
      <c r="NZB5" s="9"/>
      <c r="NZC5" s="9"/>
      <c r="NZD5" s="9"/>
      <c r="NZE5" s="9"/>
      <c r="NZF5" s="9"/>
      <c r="NZG5" s="9"/>
      <c r="NZH5" s="9"/>
      <c r="NZI5" s="9"/>
      <c r="NZJ5" s="9"/>
      <c r="NZK5" s="9"/>
      <c r="NZL5" s="9"/>
      <c r="NZM5" s="9"/>
      <c r="NZN5" s="9"/>
      <c r="NZO5" s="9"/>
      <c r="NZP5" s="9"/>
      <c r="NZQ5" s="9"/>
      <c r="NZR5" s="9"/>
      <c r="NZS5" s="9"/>
      <c r="NZT5" s="9"/>
      <c r="NZU5" s="9"/>
      <c r="NZV5" s="9"/>
      <c r="NZW5" s="9"/>
      <c r="NZX5" s="9"/>
      <c r="NZY5" s="9"/>
      <c r="NZZ5" s="9"/>
      <c r="OAA5" s="9"/>
      <c r="OAB5" s="9"/>
      <c r="OAC5" s="9"/>
      <c r="OAD5" s="9"/>
      <c r="OAE5" s="9"/>
      <c r="OAF5" s="9"/>
      <c r="OAG5" s="9"/>
      <c r="OAH5" s="9"/>
      <c r="OAI5" s="9"/>
      <c r="OAJ5" s="9"/>
      <c r="OAK5" s="9"/>
      <c r="OAL5" s="9"/>
      <c r="OAM5" s="9"/>
      <c r="OAN5" s="9"/>
      <c r="OAO5" s="9"/>
      <c r="OAP5" s="9"/>
      <c r="OAQ5" s="9"/>
      <c r="OAR5" s="9"/>
      <c r="OAS5" s="9"/>
      <c r="OAT5" s="9"/>
      <c r="OAU5" s="9"/>
      <c r="OAV5" s="9"/>
      <c r="OAW5" s="9"/>
      <c r="OAX5" s="9"/>
      <c r="OAY5" s="9"/>
      <c r="OAZ5" s="9"/>
      <c r="OBA5" s="9"/>
      <c r="OBB5" s="9"/>
      <c r="OBC5" s="9"/>
      <c r="OBD5" s="9"/>
      <c r="OBE5" s="9"/>
      <c r="OBF5" s="9"/>
      <c r="OBG5" s="9"/>
      <c r="OBH5" s="9"/>
      <c r="OBI5" s="9"/>
      <c r="OBJ5" s="9"/>
      <c r="OBK5" s="9"/>
      <c r="OBL5" s="9"/>
      <c r="OBM5" s="9"/>
      <c r="OBN5" s="9"/>
      <c r="OBO5" s="9"/>
      <c r="OBP5" s="9"/>
      <c r="OBQ5" s="9"/>
      <c r="OBR5" s="9"/>
      <c r="OBS5" s="9"/>
      <c r="OBT5" s="9"/>
      <c r="OBU5" s="9"/>
      <c r="OBV5" s="9"/>
      <c r="OBW5" s="9"/>
      <c r="OBX5" s="9"/>
      <c r="OBY5" s="9"/>
      <c r="OBZ5" s="9"/>
      <c r="OCA5" s="9"/>
      <c r="OCB5" s="9"/>
      <c r="OCC5" s="9"/>
      <c r="OCD5" s="9"/>
      <c r="OCE5" s="9"/>
      <c r="OCF5" s="9"/>
      <c r="OCG5" s="9"/>
      <c r="OCH5" s="9"/>
      <c r="OCI5" s="9"/>
      <c r="OCJ5" s="9"/>
      <c r="OCK5" s="9"/>
      <c r="OCL5" s="9"/>
      <c r="OCM5" s="9"/>
      <c r="OCN5" s="9"/>
      <c r="OCO5" s="9"/>
      <c r="OCP5" s="9"/>
      <c r="OCQ5" s="9"/>
      <c r="OCR5" s="9"/>
      <c r="OCS5" s="9"/>
      <c r="OCT5" s="9"/>
      <c r="OCU5" s="9"/>
      <c r="OCV5" s="9"/>
      <c r="OCW5" s="9"/>
      <c r="OCX5" s="9"/>
      <c r="OCY5" s="9"/>
      <c r="OCZ5" s="9"/>
      <c r="ODA5" s="9"/>
      <c r="ODB5" s="9"/>
      <c r="ODC5" s="9"/>
      <c r="ODD5" s="9"/>
      <c r="ODE5" s="9"/>
      <c r="ODF5" s="9"/>
      <c r="ODG5" s="9"/>
      <c r="ODH5" s="9"/>
      <c r="ODI5" s="9"/>
      <c r="ODJ5" s="9"/>
      <c r="ODK5" s="9"/>
      <c r="ODL5" s="9"/>
      <c r="ODM5" s="9"/>
      <c r="ODN5" s="9"/>
      <c r="ODO5" s="9"/>
      <c r="ODP5" s="9"/>
      <c r="ODQ5" s="9"/>
      <c r="ODR5" s="9"/>
      <c r="ODS5" s="9"/>
      <c r="ODT5" s="9"/>
      <c r="ODU5" s="9"/>
      <c r="ODV5" s="9"/>
      <c r="ODW5" s="9"/>
      <c r="ODX5" s="9"/>
      <c r="ODY5" s="9"/>
      <c r="ODZ5" s="9"/>
      <c r="OEA5" s="9"/>
      <c r="OEB5" s="9"/>
      <c r="OEC5" s="9"/>
      <c r="OED5" s="9"/>
      <c r="OEE5" s="9"/>
      <c r="OEF5" s="9"/>
      <c r="OEG5" s="9"/>
      <c r="OEH5" s="9"/>
      <c r="OEI5" s="9"/>
      <c r="OEJ5" s="9"/>
      <c r="OEK5" s="9"/>
      <c r="OEL5" s="9"/>
      <c r="OEM5" s="9"/>
      <c r="OEN5" s="9"/>
      <c r="OEO5" s="9"/>
      <c r="OEP5" s="9"/>
      <c r="OEQ5" s="9"/>
      <c r="OER5" s="9"/>
      <c r="OES5" s="9"/>
      <c r="OET5" s="9"/>
      <c r="OEU5" s="9"/>
      <c r="OEV5" s="9"/>
      <c r="OEW5" s="9"/>
      <c r="OEX5" s="9"/>
      <c r="OEY5" s="9"/>
      <c r="OEZ5" s="9"/>
      <c r="OFA5" s="9"/>
      <c r="OFB5" s="9"/>
      <c r="OFC5" s="9"/>
      <c r="OFD5" s="9"/>
      <c r="OFE5" s="9"/>
      <c r="OFF5" s="9"/>
      <c r="OFG5" s="9"/>
      <c r="OFH5" s="9"/>
      <c r="OFI5" s="9"/>
      <c r="OFJ5" s="9"/>
      <c r="OFK5" s="9"/>
      <c r="OFL5" s="9"/>
      <c r="OFM5" s="9"/>
      <c r="OFN5" s="9"/>
      <c r="OFO5" s="9"/>
      <c r="OFP5" s="9"/>
      <c r="OFQ5" s="9"/>
      <c r="OFR5" s="9"/>
      <c r="OFS5" s="9"/>
      <c r="OFT5" s="9"/>
      <c r="OFU5" s="9"/>
      <c r="OFV5" s="9"/>
      <c r="OFW5" s="9"/>
      <c r="OFX5" s="9"/>
      <c r="OFY5" s="9"/>
      <c r="OFZ5" s="9"/>
      <c r="OGA5" s="9"/>
      <c r="OGB5" s="9"/>
      <c r="OGC5" s="9"/>
      <c r="OGD5" s="9"/>
      <c r="OGE5" s="9"/>
      <c r="OGF5" s="9"/>
      <c r="OGG5" s="9"/>
      <c r="OGH5" s="9"/>
      <c r="OGI5" s="9"/>
      <c r="OGJ5" s="9"/>
      <c r="OGK5" s="9"/>
      <c r="OGL5" s="9"/>
      <c r="OGM5" s="9"/>
      <c r="OGN5" s="9"/>
      <c r="OGO5" s="9"/>
      <c r="OGP5" s="9"/>
      <c r="OGQ5" s="9"/>
      <c r="OGR5" s="9"/>
      <c r="OGS5" s="9"/>
      <c r="OGT5" s="9"/>
      <c r="OGU5" s="9"/>
      <c r="OGV5" s="9"/>
      <c r="OGW5" s="9"/>
      <c r="OGX5" s="9"/>
      <c r="OGY5" s="9"/>
      <c r="OGZ5" s="9"/>
      <c r="OHA5" s="9"/>
      <c r="OHB5" s="9"/>
      <c r="OHC5" s="9"/>
      <c r="OHD5" s="9"/>
      <c r="OHE5" s="9"/>
      <c r="OHF5" s="9"/>
      <c r="OHG5" s="9"/>
      <c r="OHH5" s="9"/>
      <c r="OHI5" s="9"/>
      <c r="OHJ5" s="9"/>
      <c r="OHK5" s="9"/>
      <c r="OHL5" s="9"/>
      <c r="OHM5" s="9"/>
      <c r="OHN5" s="9"/>
      <c r="OHO5" s="9"/>
      <c r="OHP5" s="9"/>
      <c r="OHQ5" s="9"/>
      <c r="OHR5" s="9"/>
      <c r="OHS5" s="9"/>
      <c r="OHT5" s="9"/>
      <c r="OHU5" s="9"/>
      <c r="OHV5" s="9"/>
      <c r="OHW5" s="9"/>
      <c r="OHX5" s="9"/>
      <c r="OHY5" s="9"/>
      <c r="OHZ5" s="9"/>
      <c r="OIA5" s="9"/>
      <c r="OIB5" s="9"/>
      <c r="OIC5" s="9"/>
      <c r="OID5" s="9"/>
      <c r="OIE5" s="9"/>
      <c r="OIF5" s="9"/>
      <c r="OIG5" s="9"/>
      <c r="OIH5" s="9"/>
      <c r="OII5" s="9"/>
      <c r="OIJ5" s="9"/>
      <c r="OIK5" s="9"/>
      <c r="OIL5" s="9"/>
      <c r="OIM5" s="9"/>
      <c r="OIN5" s="9"/>
      <c r="OIO5" s="9"/>
      <c r="OIP5" s="9"/>
      <c r="OIQ5" s="9"/>
      <c r="OIR5" s="9"/>
      <c r="OIS5" s="9"/>
      <c r="OIT5" s="9"/>
      <c r="OIU5" s="9"/>
      <c r="OIV5" s="9"/>
      <c r="OIW5" s="9"/>
      <c r="OIX5" s="9"/>
      <c r="OIY5" s="9"/>
      <c r="OIZ5" s="9"/>
      <c r="OJA5" s="9"/>
      <c r="OJB5" s="9"/>
      <c r="OJC5" s="9"/>
      <c r="OJD5" s="9"/>
      <c r="OJE5" s="9"/>
      <c r="OJF5" s="9"/>
      <c r="OJG5" s="9"/>
      <c r="OJH5" s="9"/>
      <c r="OJI5" s="9"/>
      <c r="OJJ5" s="9"/>
      <c r="OJK5" s="9"/>
      <c r="OJL5" s="9"/>
      <c r="OJM5" s="9"/>
      <c r="OJN5" s="9"/>
      <c r="OJO5" s="9"/>
      <c r="OJP5" s="9"/>
      <c r="OJQ5" s="9"/>
      <c r="OJR5" s="9"/>
      <c r="OJS5" s="9"/>
      <c r="OJT5" s="9"/>
      <c r="OJU5" s="9"/>
      <c r="OJV5" s="9"/>
      <c r="OJW5" s="9"/>
      <c r="OJX5" s="9"/>
      <c r="OJY5" s="9"/>
      <c r="OJZ5" s="9"/>
      <c r="OKA5" s="9"/>
      <c r="OKB5" s="9"/>
      <c r="OKC5" s="9"/>
      <c r="OKD5" s="9"/>
      <c r="OKE5" s="9"/>
      <c r="OKF5" s="9"/>
      <c r="OKG5" s="9"/>
      <c r="OKH5" s="9"/>
      <c r="OKI5" s="9"/>
      <c r="OKJ5" s="9"/>
      <c r="OKK5" s="9"/>
      <c r="OKL5" s="9"/>
      <c r="OKM5" s="9"/>
      <c r="OKN5" s="9"/>
      <c r="OKO5" s="9"/>
      <c r="OKP5" s="9"/>
      <c r="OKQ5" s="9"/>
      <c r="OKR5" s="9"/>
      <c r="OKS5" s="9"/>
      <c r="OKT5" s="9"/>
      <c r="OKU5" s="9"/>
      <c r="OKV5" s="9"/>
      <c r="OKW5" s="9"/>
      <c r="OKX5" s="9"/>
      <c r="OKY5" s="9"/>
      <c r="OKZ5" s="9"/>
      <c r="OLA5" s="9"/>
      <c r="OLB5" s="9"/>
      <c r="OLC5" s="9"/>
      <c r="OLD5" s="9"/>
      <c r="OLE5" s="9"/>
      <c r="OLF5" s="9"/>
      <c r="OLG5" s="9"/>
      <c r="OLH5" s="9"/>
      <c r="OLI5" s="9"/>
      <c r="OLJ5" s="9"/>
      <c r="OLK5" s="9"/>
      <c r="OLL5" s="9"/>
      <c r="OLM5" s="9"/>
      <c r="OLN5" s="9"/>
      <c r="OLO5" s="9"/>
      <c r="OLP5" s="9"/>
      <c r="OLQ5" s="9"/>
      <c r="OLR5" s="9"/>
      <c r="OLS5" s="9"/>
      <c r="OLT5" s="9"/>
      <c r="OLU5" s="9"/>
      <c r="OLV5" s="9"/>
      <c r="OLW5" s="9"/>
      <c r="OLX5" s="9"/>
      <c r="OLY5" s="9"/>
      <c r="OLZ5" s="9"/>
      <c r="OMA5" s="9"/>
      <c r="OMB5" s="9"/>
      <c r="OMC5" s="9"/>
      <c r="OMD5" s="9"/>
      <c r="OME5" s="9"/>
      <c r="OMF5" s="9"/>
      <c r="OMG5" s="9"/>
      <c r="OMH5" s="9"/>
      <c r="OMI5" s="9"/>
      <c r="OMJ5" s="9"/>
      <c r="OMK5" s="9"/>
      <c r="OML5" s="9"/>
      <c r="OMM5" s="9"/>
      <c r="OMN5" s="9"/>
      <c r="OMO5" s="9"/>
      <c r="OMP5" s="9"/>
      <c r="OMQ5" s="9"/>
      <c r="OMR5" s="9"/>
      <c r="OMS5" s="9"/>
      <c r="OMT5" s="9"/>
      <c r="OMU5" s="9"/>
      <c r="OMV5" s="9"/>
      <c r="OMW5" s="9"/>
      <c r="OMX5" s="9"/>
      <c r="OMY5" s="9"/>
      <c r="OMZ5" s="9"/>
      <c r="ONA5" s="9"/>
      <c r="ONB5" s="9"/>
      <c r="ONC5" s="9"/>
      <c r="OND5" s="9"/>
      <c r="ONE5" s="9"/>
      <c r="ONF5" s="9"/>
      <c r="ONG5" s="9"/>
      <c r="ONH5" s="9"/>
      <c r="ONI5" s="9"/>
      <c r="ONJ5" s="9"/>
      <c r="ONK5" s="9"/>
      <c r="ONL5" s="9"/>
      <c r="ONM5" s="9"/>
      <c r="ONN5" s="9"/>
      <c r="ONO5" s="9"/>
      <c r="ONP5" s="9"/>
      <c r="ONQ5" s="9"/>
      <c r="ONR5" s="9"/>
      <c r="ONS5" s="9"/>
      <c r="ONT5" s="9"/>
      <c r="ONU5" s="9"/>
      <c r="ONV5" s="9"/>
      <c r="ONW5" s="9"/>
      <c r="ONX5" s="9"/>
      <c r="ONY5" s="9"/>
      <c r="ONZ5" s="9"/>
      <c r="OOA5" s="9"/>
      <c r="OOB5" s="9"/>
      <c r="OOC5" s="9"/>
      <c r="OOD5" s="9"/>
      <c r="OOE5" s="9"/>
      <c r="OOF5" s="9"/>
      <c r="OOG5" s="9"/>
      <c r="OOH5" s="9"/>
      <c r="OOI5" s="9"/>
      <c r="OOJ5" s="9"/>
      <c r="OOK5" s="9"/>
      <c r="OOL5" s="9"/>
      <c r="OOM5" s="9"/>
      <c r="OON5" s="9"/>
      <c r="OOO5" s="9"/>
      <c r="OOP5" s="9"/>
      <c r="OOQ5" s="9"/>
      <c r="OOR5" s="9"/>
      <c r="OOS5" s="9"/>
      <c r="OOT5" s="9"/>
      <c r="OOU5" s="9"/>
      <c r="OOV5" s="9"/>
      <c r="OOW5" s="9"/>
      <c r="OOX5" s="9"/>
      <c r="OOY5" s="9"/>
      <c r="OOZ5" s="9"/>
      <c r="OPA5" s="9"/>
      <c r="OPB5" s="9"/>
      <c r="OPC5" s="9"/>
      <c r="OPD5" s="9"/>
      <c r="OPE5" s="9"/>
      <c r="OPF5" s="9"/>
      <c r="OPG5" s="9"/>
      <c r="OPH5" s="9"/>
      <c r="OPI5" s="9"/>
      <c r="OPJ5" s="9"/>
      <c r="OPK5" s="9"/>
      <c r="OPL5" s="9"/>
      <c r="OPM5" s="9"/>
      <c r="OPN5" s="9"/>
      <c r="OPO5" s="9"/>
      <c r="OPP5" s="9"/>
      <c r="OPQ5" s="9"/>
      <c r="OPR5" s="9"/>
      <c r="OPS5" s="9"/>
      <c r="OPT5" s="9"/>
      <c r="OPU5" s="9"/>
      <c r="OPV5" s="9"/>
      <c r="OPW5" s="9"/>
      <c r="OPX5" s="9"/>
      <c r="OPY5" s="9"/>
      <c r="OPZ5" s="9"/>
      <c r="OQA5" s="9"/>
      <c r="OQB5" s="9"/>
      <c r="OQC5" s="9"/>
      <c r="OQD5" s="9"/>
      <c r="OQE5" s="9"/>
      <c r="OQF5" s="9"/>
      <c r="OQG5" s="9"/>
      <c r="OQH5" s="9"/>
      <c r="OQI5" s="9"/>
      <c r="OQJ5" s="9"/>
      <c r="OQK5" s="9"/>
      <c r="OQL5" s="9"/>
      <c r="OQM5" s="9"/>
      <c r="OQN5" s="9"/>
      <c r="OQO5" s="9"/>
      <c r="OQP5" s="9"/>
      <c r="OQQ5" s="9"/>
      <c r="OQR5" s="9"/>
      <c r="OQS5" s="9"/>
      <c r="OQT5" s="9"/>
      <c r="OQU5" s="9"/>
      <c r="OQV5" s="9"/>
      <c r="OQW5" s="9"/>
      <c r="OQX5" s="9"/>
      <c r="OQY5" s="9"/>
      <c r="OQZ5" s="9"/>
      <c r="ORA5" s="9"/>
      <c r="ORB5" s="9"/>
      <c r="ORC5" s="9"/>
      <c r="ORD5" s="9"/>
      <c r="ORE5" s="9"/>
      <c r="ORF5" s="9"/>
      <c r="ORG5" s="9"/>
      <c r="ORH5" s="9"/>
      <c r="ORI5" s="9"/>
      <c r="ORJ5" s="9"/>
      <c r="ORK5" s="9"/>
      <c r="ORL5" s="9"/>
      <c r="ORM5" s="9"/>
      <c r="ORN5" s="9"/>
      <c r="ORO5" s="9"/>
      <c r="ORP5" s="9"/>
      <c r="ORQ5" s="9"/>
      <c r="ORR5" s="9"/>
      <c r="ORS5" s="9"/>
      <c r="ORT5" s="9"/>
      <c r="ORU5" s="9"/>
      <c r="ORV5" s="9"/>
      <c r="ORW5" s="9"/>
      <c r="ORX5" s="9"/>
      <c r="ORY5" s="9"/>
      <c r="ORZ5" s="9"/>
      <c r="OSA5" s="9"/>
      <c r="OSB5" s="9"/>
      <c r="OSC5" s="9"/>
      <c r="OSD5" s="9"/>
      <c r="OSE5" s="9"/>
      <c r="OSF5" s="9"/>
      <c r="OSG5" s="9"/>
      <c r="OSH5" s="9"/>
      <c r="OSI5" s="9"/>
      <c r="OSJ5" s="9"/>
      <c r="OSK5" s="9"/>
      <c r="OSL5" s="9"/>
      <c r="OSM5" s="9"/>
      <c r="OSN5" s="9"/>
      <c r="OSO5" s="9"/>
      <c r="OSP5" s="9"/>
      <c r="OSQ5" s="9"/>
      <c r="OSR5" s="9"/>
      <c r="OSS5" s="9"/>
      <c r="OST5" s="9"/>
      <c r="OSU5" s="9"/>
      <c r="OSV5" s="9"/>
      <c r="OSW5" s="9"/>
      <c r="OSX5" s="9"/>
      <c r="OSY5" s="9"/>
      <c r="OSZ5" s="9"/>
      <c r="OTA5" s="9"/>
      <c r="OTB5" s="9"/>
      <c r="OTC5" s="9"/>
      <c r="OTD5" s="9"/>
      <c r="OTE5" s="9"/>
      <c r="OTF5" s="9"/>
      <c r="OTG5" s="9"/>
      <c r="OTH5" s="9"/>
      <c r="OTI5" s="9"/>
      <c r="OTJ5" s="9"/>
      <c r="OTK5" s="9"/>
      <c r="OTL5" s="9"/>
      <c r="OTM5" s="9"/>
      <c r="OTN5" s="9"/>
      <c r="OTO5" s="9"/>
      <c r="OTP5" s="9"/>
      <c r="OTQ5" s="9"/>
      <c r="OTR5" s="9"/>
      <c r="OTS5" s="9"/>
      <c r="OTT5" s="9"/>
      <c r="OTU5" s="9"/>
      <c r="OTV5" s="9"/>
      <c r="OTW5" s="9"/>
      <c r="OTX5" s="9"/>
      <c r="OTY5" s="9"/>
      <c r="OTZ5" s="9"/>
      <c r="OUA5" s="9"/>
      <c r="OUB5" s="9"/>
      <c r="OUC5" s="9"/>
      <c r="OUD5" s="9"/>
      <c r="OUE5" s="9"/>
      <c r="OUF5" s="9"/>
      <c r="OUG5" s="9"/>
      <c r="OUH5" s="9"/>
      <c r="OUI5" s="9"/>
      <c r="OUJ5" s="9"/>
      <c r="OUK5" s="9"/>
      <c r="OUL5" s="9"/>
      <c r="OUM5" s="9"/>
      <c r="OUN5" s="9"/>
      <c r="OUO5" s="9"/>
      <c r="OUP5" s="9"/>
      <c r="OUQ5" s="9"/>
      <c r="OUR5" s="9"/>
      <c r="OUS5" s="9"/>
      <c r="OUT5" s="9"/>
      <c r="OUU5" s="9"/>
      <c r="OUV5" s="9"/>
      <c r="OUW5" s="9"/>
      <c r="OUX5" s="9"/>
      <c r="OUY5" s="9"/>
      <c r="OUZ5" s="9"/>
      <c r="OVA5" s="9"/>
      <c r="OVB5" s="9"/>
      <c r="OVC5" s="9"/>
      <c r="OVD5" s="9"/>
      <c r="OVE5" s="9"/>
      <c r="OVF5" s="9"/>
      <c r="OVG5" s="9"/>
      <c r="OVH5" s="9"/>
      <c r="OVI5" s="9"/>
      <c r="OVJ5" s="9"/>
      <c r="OVK5" s="9"/>
      <c r="OVL5" s="9"/>
      <c r="OVM5" s="9"/>
      <c r="OVN5" s="9"/>
      <c r="OVO5" s="9"/>
      <c r="OVP5" s="9"/>
      <c r="OVQ5" s="9"/>
      <c r="OVR5" s="9"/>
      <c r="OVS5" s="9"/>
      <c r="OVT5" s="9"/>
      <c r="OVU5" s="9"/>
      <c r="OVV5" s="9"/>
      <c r="OVW5" s="9"/>
      <c r="OVX5" s="9"/>
      <c r="OVY5" s="9"/>
      <c r="OVZ5" s="9"/>
      <c r="OWA5" s="9"/>
      <c r="OWB5" s="9"/>
      <c r="OWC5" s="9"/>
      <c r="OWD5" s="9"/>
      <c r="OWE5" s="9"/>
      <c r="OWF5" s="9"/>
      <c r="OWG5" s="9"/>
      <c r="OWH5" s="9"/>
      <c r="OWI5" s="9"/>
      <c r="OWJ5" s="9"/>
      <c r="OWK5" s="9"/>
      <c r="OWL5" s="9"/>
      <c r="OWM5" s="9"/>
      <c r="OWN5" s="9"/>
      <c r="OWO5" s="9"/>
      <c r="OWP5" s="9"/>
      <c r="OWQ5" s="9"/>
      <c r="OWR5" s="9"/>
      <c r="OWS5" s="9"/>
      <c r="OWT5" s="9"/>
      <c r="OWU5" s="9"/>
      <c r="OWV5" s="9"/>
      <c r="OWW5" s="9"/>
      <c r="OWX5" s="9"/>
      <c r="OWY5" s="9"/>
      <c r="OWZ5" s="9"/>
      <c r="OXA5" s="9"/>
      <c r="OXB5" s="9"/>
      <c r="OXC5" s="9"/>
      <c r="OXD5" s="9"/>
      <c r="OXE5" s="9"/>
      <c r="OXF5" s="9"/>
      <c r="OXG5" s="9"/>
      <c r="OXH5" s="9"/>
      <c r="OXI5" s="9"/>
      <c r="OXJ5" s="9"/>
      <c r="OXK5" s="9"/>
      <c r="OXL5" s="9"/>
      <c r="OXM5" s="9"/>
      <c r="OXN5" s="9"/>
      <c r="OXO5" s="9"/>
      <c r="OXP5" s="9"/>
      <c r="OXQ5" s="9"/>
      <c r="OXR5" s="9"/>
      <c r="OXS5" s="9"/>
      <c r="OXT5" s="9"/>
      <c r="OXU5" s="9"/>
      <c r="OXV5" s="9"/>
      <c r="OXW5" s="9"/>
      <c r="OXX5" s="9"/>
      <c r="OXY5" s="9"/>
      <c r="OXZ5" s="9"/>
      <c r="OYA5" s="9"/>
      <c r="OYB5" s="9"/>
      <c r="OYC5" s="9"/>
      <c r="OYD5" s="9"/>
      <c r="OYE5" s="9"/>
      <c r="OYF5" s="9"/>
      <c r="OYG5" s="9"/>
      <c r="OYH5" s="9"/>
      <c r="OYI5" s="9"/>
      <c r="OYJ5" s="9"/>
      <c r="OYK5" s="9"/>
      <c r="OYL5" s="9"/>
      <c r="OYM5" s="9"/>
      <c r="OYN5" s="9"/>
      <c r="OYO5" s="9"/>
      <c r="OYP5" s="9"/>
      <c r="OYQ5" s="9"/>
      <c r="OYR5" s="9"/>
      <c r="OYS5" s="9"/>
      <c r="OYT5" s="9"/>
      <c r="OYU5" s="9"/>
      <c r="OYV5" s="9"/>
      <c r="OYW5" s="9"/>
      <c r="OYX5" s="9"/>
      <c r="OYY5" s="9"/>
      <c r="OYZ5" s="9"/>
      <c r="OZA5" s="9"/>
      <c r="OZB5" s="9"/>
      <c r="OZC5" s="9"/>
      <c r="OZD5" s="9"/>
      <c r="OZE5" s="9"/>
      <c r="OZF5" s="9"/>
      <c r="OZG5" s="9"/>
      <c r="OZH5" s="9"/>
      <c r="OZI5" s="9"/>
      <c r="OZJ5" s="9"/>
      <c r="OZK5" s="9"/>
      <c r="OZL5" s="9"/>
      <c r="OZM5" s="9"/>
      <c r="OZN5" s="9"/>
      <c r="OZO5" s="9"/>
      <c r="OZP5" s="9"/>
      <c r="OZQ5" s="9"/>
      <c r="OZR5" s="9"/>
      <c r="OZS5" s="9"/>
      <c r="OZT5" s="9"/>
      <c r="OZU5" s="9"/>
      <c r="OZV5" s="9"/>
      <c r="OZW5" s="9"/>
      <c r="OZX5" s="9"/>
      <c r="OZY5" s="9"/>
      <c r="OZZ5" s="9"/>
      <c r="PAA5" s="9"/>
      <c r="PAB5" s="9"/>
      <c r="PAC5" s="9"/>
      <c r="PAD5" s="9"/>
      <c r="PAE5" s="9"/>
      <c r="PAF5" s="9"/>
      <c r="PAG5" s="9"/>
      <c r="PAH5" s="9"/>
      <c r="PAI5" s="9"/>
      <c r="PAJ5" s="9"/>
      <c r="PAK5" s="9"/>
      <c r="PAL5" s="9"/>
      <c r="PAM5" s="9"/>
      <c r="PAN5" s="9"/>
      <c r="PAO5" s="9"/>
      <c r="PAP5" s="9"/>
      <c r="PAQ5" s="9"/>
      <c r="PAR5" s="9"/>
      <c r="PAS5" s="9"/>
      <c r="PAT5" s="9"/>
      <c r="PAU5" s="9"/>
      <c r="PAV5" s="9"/>
      <c r="PAW5" s="9"/>
      <c r="PAX5" s="9"/>
      <c r="PAY5" s="9"/>
      <c r="PAZ5" s="9"/>
      <c r="PBA5" s="9"/>
      <c r="PBB5" s="9"/>
      <c r="PBC5" s="9"/>
      <c r="PBD5" s="9"/>
      <c r="PBE5" s="9"/>
      <c r="PBF5" s="9"/>
      <c r="PBG5" s="9"/>
      <c r="PBH5" s="9"/>
      <c r="PBI5" s="9"/>
      <c r="PBJ5" s="9"/>
      <c r="PBK5" s="9"/>
      <c r="PBL5" s="9"/>
      <c r="PBM5" s="9"/>
      <c r="PBN5" s="9"/>
      <c r="PBO5" s="9"/>
      <c r="PBP5" s="9"/>
      <c r="PBQ5" s="9"/>
      <c r="PBR5" s="9"/>
      <c r="PBS5" s="9"/>
      <c r="PBT5" s="9"/>
      <c r="PBU5" s="9"/>
      <c r="PBV5" s="9"/>
      <c r="PBW5" s="9"/>
      <c r="PBX5" s="9"/>
      <c r="PBY5" s="9"/>
      <c r="PBZ5" s="9"/>
      <c r="PCA5" s="9"/>
      <c r="PCB5" s="9"/>
      <c r="PCC5" s="9"/>
      <c r="PCD5" s="9"/>
      <c r="PCE5" s="9"/>
      <c r="PCF5" s="9"/>
      <c r="PCG5" s="9"/>
      <c r="PCH5" s="9"/>
      <c r="PCI5" s="9"/>
      <c r="PCJ5" s="9"/>
      <c r="PCK5" s="9"/>
      <c r="PCL5" s="9"/>
      <c r="PCM5" s="9"/>
      <c r="PCN5" s="9"/>
      <c r="PCO5" s="9"/>
      <c r="PCP5" s="9"/>
      <c r="PCQ5" s="9"/>
      <c r="PCR5" s="9"/>
      <c r="PCS5" s="9"/>
      <c r="PCT5" s="9"/>
      <c r="PCU5" s="9"/>
      <c r="PCV5" s="9"/>
      <c r="PCW5" s="9"/>
      <c r="PCX5" s="9"/>
      <c r="PCY5" s="9"/>
      <c r="PCZ5" s="9"/>
      <c r="PDA5" s="9"/>
      <c r="PDB5" s="9"/>
      <c r="PDC5" s="9"/>
      <c r="PDD5" s="9"/>
      <c r="PDE5" s="9"/>
      <c r="PDF5" s="9"/>
      <c r="PDG5" s="9"/>
      <c r="PDH5" s="9"/>
      <c r="PDI5" s="9"/>
      <c r="PDJ5" s="9"/>
      <c r="PDK5" s="9"/>
      <c r="PDL5" s="9"/>
      <c r="PDM5" s="9"/>
      <c r="PDN5" s="9"/>
      <c r="PDO5" s="9"/>
      <c r="PDP5" s="9"/>
      <c r="PDQ5" s="9"/>
      <c r="PDR5" s="9"/>
      <c r="PDS5" s="9"/>
      <c r="PDT5" s="9"/>
      <c r="PDU5" s="9"/>
      <c r="PDV5" s="9"/>
      <c r="PDW5" s="9"/>
      <c r="PDX5" s="9"/>
      <c r="PDY5" s="9"/>
      <c r="PDZ5" s="9"/>
      <c r="PEA5" s="9"/>
      <c r="PEB5" s="9"/>
      <c r="PEC5" s="9"/>
      <c r="PED5" s="9"/>
      <c r="PEE5" s="9"/>
      <c r="PEF5" s="9"/>
      <c r="PEG5" s="9"/>
      <c r="PEH5" s="9"/>
      <c r="PEI5" s="9"/>
      <c r="PEJ5" s="9"/>
      <c r="PEK5" s="9"/>
      <c r="PEL5" s="9"/>
      <c r="PEM5" s="9"/>
      <c r="PEN5" s="9"/>
      <c r="PEO5" s="9"/>
      <c r="PEP5" s="9"/>
      <c r="PEQ5" s="9"/>
      <c r="PER5" s="9"/>
      <c r="PES5" s="9"/>
      <c r="PET5" s="9"/>
      <c r="PEU5" s="9"/>
      <c r="PEV5" s="9"/>
      <c r="PEW5" s="9"/>
      <c r="PEX5" s="9"/>
      <c r="PEY5" s="9"/>
      <c r="PEZ5" s="9"/>
      <c r="PFA5" s="9"/>
      <c r="PFB5" s="9"/>
      <c r="PFC5" s="9"/>
      <c r="PFD5" s="9"/>
      <c r="PFE5" s="9"/>
      <c r="PFF5" s="9"/>
      <c r="PFG5" s="9"/>
      <c r="PFH5" s="9"/>
      <c r="PFI5" s="9"/>
      <c r="PFJ5" s="9"/>
      <c r="PFK5" s="9"/>
      <c r="PFL5" s="9"/>
      <c r="PFM5" s="9"/>
      <c r="PFN5" s="9"/>
      <c r="PFO5" s="9"/>
      <c r="PFP5" s="9"/>
      <c r="PFQ5" s="9"/>
      <c r="PFR5" s="9"/>
      <c r="PFS5" s="9"/>
      <c r="PFT5" s="9"/>
      <c r="PFU5" s="9"/>
      <c r="PFV5" s="9"/>
      <c r="PFW5" s="9"/>
      <c r="PFX5" s="9"/>
      <c r="PFY5" s="9"/>
      <c r="PFZ5" s="9"/>
      <c r="PGA5" s="9"/>
      <c r="PGB5" s="9"/>
      <c r="PGC5" s="9"/>
      <c r="PGD5" s="9"/>
      <c r="PGE5" s="9"/>
      <c r="PGF5" s="9"/>
      <c r="PGG5" s="9"/>
      <c r="PGH5" s="9"/>
      <c r="PGI5" s="9"/>
      <c r="PGJ5" s="9"/>
      <c r="PGK5" s="9"/>
      <c r="PGL5" s="9"/>
      <c r="PGM5" s="9"/>
      <c r="PGN5" s="9"/>
      <c r="PGO5" s="9"/>
      <c r="PGP5" s="9"/>
      <c r="PGQ5" s="9"/>
      <c r="PGR5" s="9"/>
      <c r="PGS5" s="9"/>
      <c r="PGT5" s="9"/>
      <c r="PGU5" s="9"/>
      <c r="PGV5" s="9"/>
      <c r="PGW5" s="9"/>
      <c r="PGX5" s="9"/>
      <c r="PGY5" s="9"/>
      <c r="PGZ5" s="9"/>
      <c r="PHA5" s="9"/>
      <c r="PHB5" s="9"/>
      <c r="PHC5" s="9"/>
      <c r="PHD5" s="9"/>
      <c r="PHE5" s="9"/>
      <c r="PHF5" s="9"/>
      <c r="PHG5" s="9"/>
      <c r="PHH5" s="9"/>
      <c r="PHI5" s="9"/>
      <c r="PHJ5" s="9"/>
      <c r="PHK5" s="9"/>
      <c r="PHL5" s="9"/>
      <c r="PHM5" s="9"/>
      <c r="PHN5" s="9"/>
      <c r="PHO5" s="9"/>
      <c r="PHP5" s="9"/>
      <c r="PHQ5" s="9"/>
      <c r="PHR5" s="9"/>
      <c r="PHS5" s="9"/>
      <c r="PHT5" s="9"/>
      <c r="PHU5" s="9"/>
      <c r="PHV5" s="9"/>
      <c r="PHW5" s="9"/>
      <c r="PHX5" s="9"/>
      <c r="PHY5" s="9"/>
      <c r="PHZ5" s="9"/>
      <c r="PIA5" s="9"/>
      <c r="PIB5" s="9"/>
      <c r="PIC5" s="9"/>
      <c r="PID5" s="9"/>
      <c r="PIE5" s="9"/>
      <c r="PIF5" s="9"/>
      <c r="PIG5" s="9"/>
      <c r="PIH5" s="9"/>
      <c r="PII5" s="9"/>
      <c r="PIJ5" s="9"/>
      <c r="PIK5" s="9"/>
      <c r="PIL5" s="9"/>
      <c r="PIM5" s="9"/>
      <c r="PIN5" s="9"/>
      <c r="PIO5" s="9"/>
      <c r="PIP5" s="9"/>
      <c r="PIQ5" s="9"/>
      <c r="PIR5" s="9"/>
      <c r="PIS5" s="9"/>
      <c r="PIT5" s="9"/>
      <c r="PIU5" s="9"/>
      <c r="PIV5" s="9"/>
      <c r="PIW5" s="9"/>
      <c r="PIX5" s="9"/>
      <c r="PIY5" s="9"/>
      <c r="PIZ5" s="9"/>
      <c r="PJA5" s="9"/>
      <c r="PJB5" s="9"/>
      <c r="PJC5" s="9"/>
      <c r="PJD5" s="9"/>
      <c r="PJE5" s="9"/>
      <c r="PJF5" s="9"/>
      <c r="PJG5" s="9"/>
      <c r="PJH5" s="9"/>
      <c r="PJI5" s="9"/>
      <c r="PJJ5" s="9"/>
      <c r="PJK5" s="9"/>
      <c r="PJL5" s="9"/>
      <c r="PJM5" s="9"/>
      <c r="PJN5" s="9"/>
      <c r="PJO5" s="9"/>
      <c r="PJP5" s="9"/>
      <c r="PJQ5" s="9"/>
      <c r="PJR5" s="9"/>
      <c r="PJS5" s="9"/>
      <c r="PJT5" s="9"/>
      <c r="PJU5" s="9"/>
      <c r="PJV5" s="9"/>
      <c r="PJW5" s="9"/>
      <c r="PJX5" s="9"/>
      <c r="PJY5" s="9"/>
      <c r="PJZ5" s="9"/>
      <c r="PKA5" s="9"/>
      <c r="PKB5" s="9"/>
      <c r="PKC5" s="9"/>
      <c r="PKD5" s="9"/>
      <c r="PKE5" s="9"/>
      <c r="PKF5" s="9"/>
      <c r="PKG5" s="9"/>
      <c r="PKH5" s="9"/>
      <c r="PKI5" s="9"/>
      <c r="PKJ5" s="9"/>
      <c r="PKK5" s="9"/>
      <c r="PKL5" s="9"/>
      <c r="PKM5" s="9"/>
      <c r="PKN5" s="9"/>
      <c r="PKO5" s="9"/>
      <c r="PKP5" s="9"/>
      <c r="PKQ5" s="9"/>
      <c r="PKR5" s="9"/>
      <c r="PKS5" s="9"/>
      <c r="PKT5" s="9"/>
      <c r="PKU5" s="9"/>
      <c r="PKV5" s="9"/>
      <c r="PKW5" s="9"/>
      <c r="PKX5" s="9"/>
      <c r="PKY5" s="9"/>
      <c r="PKZ5" s="9"/>
      <c r="PLA5" s="9"/>
      <c r="PLB5" s="9"/>
      <c r="PLC5" s="9"/>
      <c r="PLD5" s="9"/>
      <c r="PLE5" s="9"/>
      <c r="PLF5" s="9"/>
      <c r="PLG5" s="9"/>
      <c r="PLH5" s="9"/>
      <c r="PLI5" s="9"/>
      <c r="PLJ5" s="9"/>
      <c r="PLK5" s="9"/>
      <c r="PLL5" s="9"/>
      <c r="PLM5" s="9"/>
      <c r="PLN5" s="9"/>
      <c r="PLO5" s="9"/>
      <c r="PLP5" s="9"/>
      <c r="PLQ5" s="9"/>
      <c r="PLR5" s="9"/>
      <c r="PLS5" s="9"/>
      <c r="PLT5" s="9"/>
      <c r="PLU5" s="9"/>
      <c r="PLV5" s="9"/>
      <c r="PLW5" s="9"/>
      <c r="PLX5" s="9"/>
      <c r="PLY5" s="9"/>
      <c r="PLZ5" s="9"/>
      <c r="PMA5" s="9"/>
      <c r="PMB5" s="9"/>
      <c r="PMC5" s="9"/>
      <c r="PMD5" s="9"/>
      <c r="PME5" s="9"/>
      <c r="PMF5" s="9"/>
      <c r="PMG5" s="9"/>
      <c r="PMH5" s="9"/>
      <c r="PMI5" s="9"/>
      <c r="PMJ5" s="9"/>
      <c r="PMK5" s="9"/>
      <c r="PML5" s="9"/>
      <c r="PMM5" s="9"/>
      <c r="PMN5" s="9"/>
      <c r="PMO5" s="9"/>
      <c r="PMP5" s="9"/>
      <c r="PMQ5" s="9"/>
      <c r="PMR5" s="9"/>
      <c r="PMS5" s="9"/>
      <c r="PMT5" s="9"/>
      <c r="PMU5" s="9"/>
      <c r="PMV5" s="9"/>
      <c r="PMW5" s="9"/>
      <c r="PMX5" s="9"/>
      <c r="PMY5" s="9"/>
      <c r="PMZ5" s="9"/>
      <c r="PNA5" s="9"/>
      <c r="PNB5" s="9"/>
      <c r="PNC5" s="9"/>
      <c r="PND5" s="9"/>
      <c r="PNE5" s="9"/>
      <c r="PNF5" s="9"/>
      <c r="PNG5" s="9"/>
      <c r="PNH5" s="9"/>
      <c r="PNI5" s="9"/>
      <c r="PNJ5" s="9"/>
      <c r="PNK5" s="9"/>
      <c r="PNL5" s="9"/>
      <c r="PNM5" s="9"/>
      <c r="PNN5" s="9"/>
      <c r="PNO5" s="9"/>
      <c r="PNP5" s="9"/>
      <c r="PNQ5" s="9"/>
      <c r="PNR5" s="9"/>
      <c r="PNS5" s="9"/>
      <c r="PNT5" s="9"/>
      <c r="PNU5" s="9"/>
      <c r="PNV5" s="9"/>
      <c r="PNW5" s="9"/>
      <c r="PNX5" s="9"/>
      <c r="PNY5" s="9"/>
      <c r="PNZ5" s="9"/>
      <c r="POA5" s="9"/>
      <c r="POB5" s="9"/>
      <c r="POC5" s="9"/>
      <c r="POD5" s="9"/>
      <c r="POE5" s="9"/>
      <c r="POF5" s="9"/>
      <c r="POG5" s="9"/>
      <c r="POH5" s="9"/>
      <c r="POI5" s="9"/>
      <c r="POJ5" s="9"/>
      <c r="POK5" s="9"/>
      <c r="POL5" s="9"/>
      <c r="POM5" s="9"/>
      <c r="PON5" s="9"/>
      <c r="POO5" s="9"/>
      <c r="POP5" s="9"/>
      <c r="POQ5" s="9"/>
      <c r="POR5" s="9"/>
      <c r="POS5" s="9"/>
      <c r="POT5" s="9"/>
      <c r="POU5" s="9"/>
      <c r="POV5" s="9"/>
      <c r="POW5" s="9"/>
      <c r="POX5" s="9"/>
      <c r="POY5" s="9"/>
      <c r="POZ5" s="9"/>
      <c r="PPA5" s="9"/>
      <c r="PPB5" s="9"/>
      <c r="PPC5" s="9"/>
      <c r="PPD5" s="9"/>
      <c r="PPE5" s="9"/>
      <c r="PPF5" s="9"/>
      <c r="PPG5" s="9"/>
      <c r="PPH5" s="9"/>
      <c r="PPI5" s="9"/>
      <c r="PPJ5" s="9"/>
      <c r="PPK5" s="9"/>
      <c r="PPL5" s="9"/>
      <c r="PPM5" s="9"/>
      <c r="PPN5" s="9"/>
      <c r="PPO5" s="9"/>
      <c r="PPP5" s="9"/>
      <c r="PPQ5" s="9"/>
      <c r="PPR5" s="9"/>
      <c r="PPS5" s="9"/>
      <c r="PPT5" s="9"/>
      <c r="PPU5" s="9"/>
      <c r="PPV5" s="9"/>
      <c r="PPW5" s="9"/>
      <c r="PPX5" s="9"/>
      <c r="PPY5" s="9"/>
      <c r="PPZ5" s="9"/>
      <c r="PQA5" s="9"/>
      <c r="PQB5" s="9"/>
      <c r="PQC5" s="9"/>
      <c r="PQD5" s="9"/>
      <c r="PQE5" s="9"/>
      <c r="PQF5" s="9"/>
      <c r="PQG5" s="9"/>
      <c r="PQH5" s="9"/>
      <c r="PQI5" s="9"/>
      <c r="PQJ5" s="9"/>
      <c r="PQK5" s="9"/>
      <c r="PQL5" s="9"/>
      <c r="PQM5" s="9"/>
      <c r="PQN5" s="9"/>
      <c r="PQO5" s="9"/>
      <c r="PQP5" s="9"/>
      <c r="PQQ5" s="9"/>
      <c r="PQR5" s="9"/>
      <c r="PQS5" s="9"/>
      <c r="PQT5" s="9"/>
      <c r="PQU5" s="9"/>
      <c r="PQV5" s="9"/>
      <c r="PQW5" s="9"/>
      <c r="PQX5" s="9"/>
      <c r="PQY5" s="9"/>
      <c r="PQZ5" s="9"/>
      <c r="PRA5" s="9"/>
      <c r="PRB5" s="9"/>
      <c r="PRC5" s="9"/>
      <c r="PRD5" s="9"/>
      <c r="PRE5" s="9"/>
      <c r="PRF5" s="9"/>
      <c r="PRG5" s="9"/>
      <c r="PRH5" s="9"/>
      <c r="PRI5" s="9"/>
      <c r="PRJ5" s="9"/>
      <c r="PRK5" s="9"/>
      <c r="PRL5" s="9"/>
      <c r="PRM5" s="9"/>
      <c r="PRN5" s="9"/>
      <c r="PRO5" s="9"/>
      <c r="PRP5" s="9"/>
      <c r="PRQ5" s="9"/>
      <c r="PRR5" s="9"/>
      <c r="PRS5" s="9"/>
      <c r="PRT5" s="9"/>
      <c r="PRU5" s="9"/>
      <c r="PRV5" s="9"/>
      <c r="PRW5" s="9"/>
      <c r="PRX5" s="9"/>
      <c r="PRY5" s="9"/>
      <c r="PRZ5" s="9"/>
      <c r="PSA5" s="9"/>
      <c r="PSB5" s="9"/>
      <c r="PSC5" s="9"/>
      <c r="PSD5" s="9"/>
      <c r="PSE5" s="9"/>
      <c r="PSF5" s="9"/>
      <c r="PSG5" s="9"/>
      <c r="PSH5" s="9"/>
      <c r="PSI5" s="9"/>
      <c r="PSJ5" s="9"/>
      <c r="PSK5" s="9"/>
      <c r="PSL5" s="9"/>
      <c r="PSM5" s="9"/>
      <c r="PSN5" s="9"/>
      <c r="PSO5" s="9"/>
      <c r="PSP5" s="9"/>
      <c r="PSQ5" s="9"/>
      <c r="PSR5" s="9"/>
      <c r="PSS5" s="9"/>
      <c r="PST5" s="9"/>
      <c r="PSU5" s="9"/>
      <c r="PSV5" s="9"/>
      <c r="PSW5" s="9"/>
      <c r="PSX5" s="9"/>
      <c r="PSY5" s="9"/>
      <c r="PSZ5" s="9"/>
      <c r="PTA5" s="9"/>
      <c r="PTB5" s="9"/>
      <c r="PTC5" s="9"/>
      <c r="PTD5" s="9"/>
      <c r="PTE5" s="9"/>
      <c r="PTF5" s="9"/>
      <c r="PTG5" s="9"/>
      <c r="PTH5" s="9"/>
      <c r="PTI5" s="9"/>
      <c r="PTJ5" s="9"/>
      <c r="PTK5" s="9"/>
      <c r="PTL5" s="9"/>
      <c r="PTM5" s="9"/>
      <c r="PTN5" s="9"/>
      <c r="PTO5" s="9"/>
      <c r="PTP5" s="9"/>
      <c r="PTQ5" s="9"/>
      <c r="PTR5" s="9"/>
      <c r="PTS5" s="9"/>
      <c r="PTT5" s="9"/>
      <c r="PTU5" s="9"/>
      <c r="PTV5" s="9"/>
      <c r="PTW5" s="9"/>
      <c r="PTX5" s="9"/>
      <c r="PTY5" s="9"/>
      <c r="PTZ5" s="9"/>
      <c r="PUA5" s="9"/>
      <c r="PUB5" s="9"/>
      <c r="PUC5" s="9"/>
      <c r="PUD5" s="9"/>
      <c r="PUE5" s="9"/>
      <c r="PUF5" s="9"/>
      <c r="PUG5" s="9"/>
      <c r="PUH5" s="9"/>
      <c r="PUI5" s="9"/>
      <c r="PUJ5" s="9"/>
      <c r="PUK5" s="9"/>
      <c r="PUL5" s="9"/>
      <c r="PUM5" s="9"/>
      <c r="PUN5" s="9"/>
      <c r="PUO5" s="9"/>
      <c r="PUP5" s="9"/>
      <c r="PUQ5" s="9"/>
      <c r="PUR5" s="9"/>
      <c r="PUS5" s="9"/>
      <c r="PUT5" s="9"/>
      <c r="PUU5" s="9"/>
      <c r="PUV5" s="9"/>
      <c r="PUW5" s="9"/>
      <c r="PUX5" s="9"/>
      <c r="PUY5" s="9"/>
      <c r="PUZ5" s="9"/>
      <c r="PVA5" s="9"/>
      <c r="PVB5" s="9"/>
      <c r="PVC5" s="9"/>
      <c r="PVD5" s="9"/>
      <c r="PVE5" s="9"/>
      <c r="PVF5" s="9"/>
      <c r="PVG5" s="9"/>
      <c r="PVH5" s="9"/>
      <c r="PVI5" s="9"/>
      <c r="PVJ5" s="9"/>
      <c r="PVK5" s="9"/>
      <c r="PVL5" s="9"/>
      <c r="PVM5" s="9"/>
      <c r="PVN5" s="9"/>
      <c r="PVO5" s="9"/>
      <c r="PVP5" s="9"/>
      <c r="PVQ5" s="9"/>
      <c r="PVR5" s="9"/>
      <c r="PVS5" s="9"/>
      <c r="PVT5" s="9"/>
      <c r="PVU5" s="9"/>
      <c r="PVV5" s="9"/>
      <c r="PVW5" s="9"/>
      <c r="PVX5" s="9"/>
      <c r="PVY5" s="9"/>
      <c r="PVZ5" s="9"/>
      <c r="PWA5" s="9"/>
      <c r="PWB5" s="9"/>
      <c r="PWC5" s="9"/>
      <c r="PWD5" s="9"/>
      <c r="PWE5" s="9"/>
      <c r="PWF5" s="9"/>
      <c r="PWG5" s="9"/>
      <c r="PWH5" s="9"/>
      <c r="PWI5" s="9"/>
      <c r="PWJ5" s="9"/>
      <c r="PWK5" s="9"/>
      <c r="PWL5" s="9"/>
      <c r="PWM5" s="9"/>
      <c r="PWN5" s="9"/>
      <c r="PWO5" s="9"/>
      <c r="PWP5" s="9"/>
      <c r="PWQ5" s="9"/>
      <c r="PWR5" s="9"/>
      <c r="PWS5" s="9"/>
      <c r="PWT5" s="9"/>
      <c r="PWU5" s="9"/>
      <c r="PWV5" s="9"/>
      <c r="PWW5" s="9"/>
      <c r="PWX5" s="9"/>
      <c r="PWY5" s="9"/>
      <c r="PWZ5" s="9"/>
      <c r="PXA5" s="9"/>
      <c r="PXB5" s="9"/>
      <c r="PXC5" s="9"/>
      <c r="PXD5" s="9"/>
      <c r="PXE5" s="9"/>
      <c r="PXF5" s="9"/>
      <c r="PXG5" s="9"/>
      <c r="PXH5" s="9"/>
      <c r="PXI5" s="9"/>
      <c r="PXJ5" s="9"/>
      <c r="PXK5" s="9"/>
      <c r="PXL5" s="9"/>
      <c r="PXM5" s="9"/>
      <c r="PXN5" s="9"/>
      <c r="PXO5" s="9"/>
      <c r="PXP5" s="9"/>
      <c r="PXQ5" s="9"/>
      <c r="PXR5" s="9"/>
      <c r="PXS5" s="9"/>
      <c r="PXT5" s="9"/>
      <c r="PXU5" s="9"/>
      <c r="PXV5" s="9"/>
      <c r="PXW5" s="9"/>
      <c r="PXX5" s="9"/>
      <c r="PXY5" s="9"/>
      <c r="PXZ5" s="9"/>
      <c r="PYA5" s="9"/>
      <c r="PYB5" s="9"/>
      <c r="PYC5" s="9"/>
      <c r="PYD5" s="9"/>
      <c r="PYE5" s="9"/>
      <c r="PYF5" s="9"/>
      <c r="PYG5" s="9"/>
      <c r="PYH5" s="9"/>
      <c r="PYI5" s="9"/>
      <c r="PYJ5" s="9"/>
      <c r="PYK5" s="9"/>
      <c r="PYL5" s="9"/>
      <c r="PYM5" s="9"/>
      <c r="PYN5" s="9"/>
      <c r="PYO5" s="9"/>
      <c r="PYP5" s="9"/>
      <c r="PYQ5" s="9"/>
      <c r="PYR5" s="9"/>
      <c r="PYS5" s="9"/>
      <c r="PYT5" s="9"/>
      <c r="PYU5" s="9"/>
      <c r="PYV5" s="9"/>
      <c r="PYW5" s="9"/>
      <c r="PYX5" s="9"/>
      <c r="PYY5" s="9"/>
      <c r="PYZ5" s="9"/>
      <c r="PZA5" s="9"/>
      <c r="PZB5" s="9"/>
      <c r="PZC5" s="9"/>
      <c r="PZD5" s="9"/>
      <c r="PZE5" s="9"/>
      <c r="PZF5" s="9"/>
      <c r="PZG5" s="9"/>
      <c r="PZH5" s="9"/>
      <c r="PZI5" s="9"/>
      <c r="PZJ5" s="9"/>
      <c r="PZK5" s="9"/>
      <c r="PZL5" s="9"/>
      <c r="PZM5" s="9"/>
      <c r="PZN5" s="9"/>
      <c r="PZO5" s="9"/>
      <c r="PZP5" s="9"/>
      <c r="PZQ5" s="9"/>
      <c r="PZR5" s="9"/>
      <c r="PZS5" s="9"/>
      <c r="PZT5" s="9"/>
      <c r="PZU5" s="9"/>
      <c r="PZV5" s="9"/>
      <c r="PZW5" s="9"/>
      <c r="PZX5" s="9"/>
      <c r="PZY5" s="9"/>
      <c r="PZZ5" s="9"/>
      <c r="QAA5" s="9"/>
      <c r="QAB5" s="9"/>
      <c r="QAC5" s="9"/>
      <c r="QAD5" s="9"/>
      <c r="QAE5" s="9"/>
      <c r="QAF5" s="9"/>
      <c r="QAG5" s="9"/>
      <c r="QAH5" s="9"/>
      <c r="QAI5" s="9"/>
      <c r="QAJ5" s="9"/>
      <c r="QAK5" s="9"/>
      <c r="QAL5" s="9"/>
      <c r="QAM5" s="9"/>
      <c r="QAN5" s="9"/>
      <c r="QAO5" s="9"/>
      <c r="QAP5" s="9"/>
      <c r="QAQ5" s="9"/>
      <c r="QAR5" s="9"/>
      <c r="QAS5" s="9"/>
      <c r="QAT5" s="9"/>
      <c r="QAU5" s="9"/>
      <c r="QAV5" s="9"/>
      <c r="QAW5" s="9"/>
      <c r="QAX5" s="9"/>
      <c r="QAY5" s="9"/>
      <c r="QAZ5" s="9"/>
      <c r="QBA5" s="9"/>
      <c r="QBB5" s="9"/>
      <c r="QBC5" s="9"/>
      <c r="QBD5" s="9"/>
      <c r="QBE5" s="9"/>
      <c r="QBF5" s="9"/>
      <c r="QBG5" s="9"/>
      <c r="QBH5" s="9"/>
      <c r="QBI5" s="9"/>
      <c r="QBJ5" s="9"/>
      <c r="QBK5" s="9"/>
      <c r="QBL5" s="9"/>
      <c r="QBM5" s="9"/>
      <c r="QBN5" s="9"/>
      <c r="QBO5" s="9"/>
      <c r="QBP5" s="9"/>
      <c r="QBQ5" s="9"/>
      <c r="QBR5" s="9"/>
      <c r="QBS5" s="9"/>
      <c r="QBT5" s="9"/>
      <c r="QBU5" s="9"/>
      <c r="QBV5" s="9"/>
      <c r="QBW5" s="9"/>
      <c r="QBX5" s="9"/>
      <c r="QBY5" s="9"/>
      <c r="QBZ5" s="9"/>
      <c r="QCA5" s="9"/>
      <c r="QCB5" s="9"/>
      <c r="QCC5" s="9"/>
      <c r="QCD5" s="9"/>
      <c r="QCE5" s="9"/>
      <c r="QCF5" s="9"/>
      <c r="QCG5" s="9"/>
      <c r="QCH5" s="9"/>
      <c r="QCI5" s="9"/>
      <c r="QCJ5" s="9"/>
      <c r="QCK5" s="9"/>
      <c r="QCL5" s="9"/>
      <c r="QCM5" s="9"/>
      <c r="QCN5" s="9"/>
      <c r="QCO5" s="9"/>
      <c r="QCP5" s="9"/>
      <c r="QCQ5" s="9"/>
      <c r="QCR5" s="9"/>
      <c r="QCS5" s="9"/>
      <c r="QCT5" s="9"/>
      <c r="QCU5" s="9"/>
      <c r="QCV5" s="9"/>
      <c r="QCW5" s="9"/>
      <c r="QCX5" s="9"/>
      <c r="QCY5" s="9"/>
      <c r="QCZ5" s="9"/>
      <c r="QDA5" s="9"/>
      <c r="QDB5" s="9"/>
      <c r="QDC5" s="9"/>
      <c r="QDD5" s="9"/>
      <c r="QDE5" s="9"/>
      <c r="QDF5" s="9"/>
      <c r="QDG5" s="9"/>
      <c r="QDH5" s="9"/>
      <c r="QDI5" s="9"/>
      <c r="QDJ5" s="9"/>
      <c r="QDK5" s="9"/>
      <c r="QDL5" s="9"/>
      <c r="QDM5" s="9"/>
      <c r="QDN5" s="9"/>
      <c r="QDO5" s="9"/>
      <c r="QDP5" s="9"/>
      <c r="QDQ5" s="9"/>
      <c r="QDR5" s="9"/>
      <c r="QDS5" s="9"/>
      <c r="QDT5" s="9"/>
      <c r="QDU5" s="9"/>
      <c r="QDV5" s="9"/>
      <c r="QDW5" s="9"/>
      <c r="QDX5" s="9"/>
      <c r="QDY5" s="9"/>
      <c r="QDZ5" s="9"/>
      <c r="QEA5" s="9"/>
      <c r="QEB5" s="9"/>
      <c r="QEC5" s="9"/>
      <c r="QED5" s="9"/>
      <c r="QEE5" s="9"/>
      <c r="QEF5" s="9"/>
      <c r="QEG5" s="9"/>
      <c r="QEH5" s="9"/>
      <c r="QEI5" s="9"/>
      <c r="QEJ5" s="9"/>
      <c r="QEK5" s="9"/>
      <c r="QEL5" s="9"/>
      <c r="QEM5" s="9"/>
      <c r="QEN5" s="9"/>
      <c r="QEO5" s="9"/>
      <c r="QEP5" s="9"/>
      <c r="QEQ5" s="9"/>
      <c r="QER5" s="9"/>
      <c r="QES5" s="9"/>
      <c r="QET5" s="9"/>
      <c r="QEU5" s="9"/>
      <c r="QEV5" s="9"/>
      <c r="QEW5" s="9"/>
      <c r="QEX5" s="9"/>
      <c r="QEY5" s="9"/>
      <c r="QEZ5" s="9"/>
      <c r="QFA5" s="9"/>
      <c r="QFB5" s="9"/>
      <c r="QFC5" s="9"/>
      <c r="QFD5" s="9"/>
      <c r="QFE5" s="9"/>
      <c r="QFF5" s="9"/>
      <c r="QFG5" s="9"/>
      <c r="QFH5" s="9"/>
      <c r="QFI5" s="9"/>
      <c r="QFJ5" s="9"/>
      <c r="QFK5" s="9"/>
      <c r="QFL5" s="9"/>
      <c r="QFM5" s="9"/>
      <c r="QFN5" s="9"/>
      <c r="QFO5" s="9"/>
      <c r="QFP5" s="9"/>
      <c r="QFQ5" s="9"/>
      <c r="QFR5" s="9"/>
      <c r="QFS5" s="9"/>
      <c r="QFT5" s="9"/>
      <c r="QFU5" s="9"/>
      <c r="QFV5" s="9"/>
      <c r="QFW5" s="9"/>
      <c r="QFX5" s="9"/>
      <c r="QFY5" s="9"/>
      <c r="QFZ5" s="9"/>
      <c r="QGA5" s="9"/>
      <c r="QGB5" s="9"/>
      <c r="QGC5" s="9"/>
      <c r="QGD5" s="9"/>
      <c r="QGE5" s="9"/>
      <c r="QGF5" s="9"/>
      <c r="QGG5" s="9"/>
      <c r="QGH5" s="9"/>
      <c r="QGI5" s="9"/>
      <c r="QGJ5" s="9"/>
      <c r="QGK5" s="9"/>
      <c r="QGL5" s="9"/>
      <c r="QGM5" s="9"/>
      <c r="QGN5" s="9"/>
      <c r="QGO5" s="9"/>
      <c r="QGP5" s="9"/>
      <c r="QGQ5" s="9"/>
      <c r="QGR5" s="9"/>
      <c r="QGS5" s="9"/>
      <c r="QGT5" s="9"/>
      <c r="QGU5" s="9"/>
      <c r="QGV5" s="9"/>
      <c r="QGW5" s="9"/>
      <c r="QGX5" s="9"/>
      <c r="QGY5" s="9"/>
      <c r="QGZ5" s="9"/>
      <c r="QHA5" s="9"/>
      <c r="QHB5" s="9"/>
      <c r="QHC5" s="9"/>
      <c r="QHD5" s="9"/>
      <c r="QHE5" s="9"/>
      <c r="QHF5" s="9"/>
      <c r="QHG5" s="9"/>
      <c r="QHH5" s="9"/>
      <c r="QHI5" s="9"/>
      <c r="QHJ5" s="9"/>
      <c r="QHK5" s="9"/>
      <c r="QHL5" s="9"/>
      <c r="QHM5" s="9"/>
      <c r="QHN5" s="9"/>
      <c r="QHO5" s="9"/>
      <c r="QHP5" s="9"/>
      <c r="QHQ5" s="9"/>
      <c r="QHR5" s="9"/>
      <c r="QHS5" s="9"/>
      <c r="QHT5" s="9"/>
      <c r="QHU5" s="9"/>
      <c r="QHV5" s="9"/>
      <c r="QHW5" s="9"/>
      <c r="QHX5" s="9"/>
      <c r="QHY5" s="9"/>
      <c r="QHZ5" s="9"/>
      <c r="QIA5" s="9"/>
      <c r="QIB5" s="9"/>
      <c r="QIC5" s="9"/>
      <c r="QID5" s="9"/>
      <c r="QIE5" s="9"/>
      <c r="QIF5" s="9"/>
      <c r="QIG5" s="9"/>
      <c r="QIH5" s="9"/>
      <c r="QII5" s="9"/>
      <c r="QIJ5" s="9"/>
      <c r="QIK5" s="9"/>
      <c r="QIL5" s="9"/>
      <c r="QIM5" s="9"/>
      <c r="QIN5" s="9"/>
      <c r="QIO5" s="9"/>
      <c r="QIP5" s="9"/>
      <c r="QIQ5" s="9"/>
      <c r="QIR5" s="9"/>
      <c r="QIS5" s="9"/>
      <c r="QIT5" s="9"/>
      <c r="QIU5" s="9"/>
      <c r="QIV5" s="9"/>
      <c r="QIW5" s="9"/>
      <c r="QIX5" s="9"/>
      <c r="QIY5" s="9"/>
      <c r="QIZ5" s="9"/>
      <c r="QJA5" s="9"/>
      <c r="QJB5" s="9"/>
      <c r="QJC5" s="9"/>
      <c r="QJD5" s="9"/>
      <c r="QJE5" s="9"/>
      <c r="QJF5" s="9"/>
      <c r="QJG5" s="9"/>
      <c r="QJH5" s="9"/>
      <c r="QJI5" s="9"/>
      <c r="QJJ5" s="9"/>
      <c r="QJK5" s="9"/>
      <c r="QJL5" s="9"/>
      <c r="QJM5" s="9"/>
      <c r="QJN5" s="9"/>
      <c r="QJO5" s="9"/>
      <c r="QJP5" s="9"/>
      <c r="QJQ5" s="9"/>
      <c r="QJR5" s="9"/>
      <c r="QJS5" s="9"/>
      <c r="QJT5" s="9"/>
      <c r="QJU5" s="9"/>
      <c r="QJV5" s="9"/>
      <c r="QJW5" s="9"/>
      <c r="QJX5" s="9"/>
      <c r="QJY5" s="9"/>
      <c r="QJZ5" s="9"/>
      <c r="QKA5" s="9"/>
      <c r="QKB5" s="9"/>
      <c r="QKC5" s="9"/>
      <c r="QKD5" s="9"/>
      <c r="QKE5" s="9"/>
      <c r="QKF5" s="9"/>
      <c r="QKG5" s="9"/>
      <c r="QKH5" s="9"/>
      <c r="QKI5" s="9"/>
      <c r="QKJ5" s="9"/>
      <c r="QKK5" s="9"/>
      <c r="QKL5" s="9"/>
      <c r="QKM5" s="9"/>
      <c r="QKN5" s="9"/>
      <c r="QKO5" s="9"/>
      <c r="QKP5" s="9"/>
      <c r="QKQ5" s="9"/>
      <c r="QKR5" s="9"/>
      <c r="QKS5" s="9"/>
      <c r="QKT5" s="9"/>
      <c r="QKU5" s="9"/>
      <c r="QKV5" s="9"/>
      <c r="QKW5" s="9"/>
      <c r="QKX5" s="9"/>
      <c r="QKY5" s="9"/>
      <c r="QKZ5" s="9"/>
      <c r="QLA5" s="9"/>
      <c r="QLB5" s="9"/>
      <c r="QLC5" s="9"/>
      <c r="QLD5" s="9"/>
      <c r="QLE5" s="9"/>
      <c r="QLF5" s="9"/>
      <c r="QLG5" s="9"/>
      <c r="QLH5" s="9"/>
      <c r="QLI5" s="9"/>
      <c r="QLJ5" s="9"/>
      <c r="QLK5" s="9"/>
      <c r="QLL5" s="9"/>
      <c r="QLM5" s="9"/>
      <c r="QLN5" s="9"/>
      <c r="QLO5" s="9"/>
      <c r="QLP5" s="9"/>
      <c r="QLQ5" s="9"/>
      <c r="QLR5" s="9"/>
      <c r="QLS5" s="9"/>
      <c r="QLT5" s="9"/>
      <c r="QLU5" s="9"/>
      <c r="QLV5" s="9"/>
      <c r="QLW5" s="9"/>
      <c r="QLX5" s="9"/>
      <c r="QLY5" s="9"/>
      <c r="QLZ5" s="9"/>
      <c r="QMA5" s="9"/>
      <c r="QMB5" s="9"/>
      <c r="QMC5" s="9"/>
      <c r="QMD5" s="9"/>
      <c r="QME5" s="9"/>
      <c r="QMF5" s="9"/>
      <c r="QMG5" s="9"/>
      <c r="QMH5" s="9"/>
      <c r="QMI5" s="9"/>
      <c r="QMJ5" s="9"/>
      <c r="QMK5" s="9"/>
      <c r="QML5" s="9"/>
      <c r="QMM5" s="9"/>
      <c r="QMN5" s="9"/>
      <c r="QMO5" s="9"/>
      <c r="QMP5" s="9"/>
      <c r="QMQ5" s="9"/>
      <c r="QMR5" s="9"/>
      <c r="QMS5" s="9"/>
      <c r="QMT5" s="9"/>
      <c r="QMU5" s="9"/>
      <c r="QMV5" s="9"/>
      <c r="QMW5" s="9"/>
      <c r="QMX5" s="9"/>
      <c r="QMY5" s="9"/>
      <c r="QMZ5" s="9"/>
      <c r="QNA5" s="9"/>
      <c r="QNB5" s="9"/>
      <c r="QNC5" s="9"/>
      <c r="QND5" s="9"/>
      <c r="QNE5" s="9"/>
      <c r="QNF5" s="9"/>
      <c r="QNG5" s="9"/>
      <c r="QNH5" s="9"/>
      <c r="QNI5" s="9"/>
      <c r="QNJ5" s="9"/>
      <c r="QNK5" s="9"/>
      <c r="QNL5" s="9"/>
      <c r="QNM5" s="9"/>
      <c r="QNN5" s="9"/>
      <c r="QNO5" s="9"/>
      <c r="QNP5" s="9"/>
      <c r="QNQ5" s="9"/>
      <c r="QNR5" s="9"/>
      <c r="QNS5" s="9"/>
      <c r="QNT5" s="9"/>
      <c r="QNU5" s="9"/>
      <c r="QNV5" s="9"/>
      <c r="QNW5" s="9"/>
      <c r="QNX5" s="9"/>
      <c r="QNY5" s="9"/>
      <c r="QNZ5" s="9"/>
      <c r="QOA5" s="9"/>
      <c r="QOB5" s="9"/>
      <c r="QOC5" s="9"/>
      <c r="QOD5" s="9"/>
      <c r="QOE5" s="9"/>
      <c r="QOF5" s="9"/>
      <c r="QOG5" s="9"/>
      <c r="QOH5" s="9"/>
      <c r="QOI5" s="9"/>
      <c r="QOJ5" s="9"/>
      <c r="QOK5" s="9"/>
      <c r="QOL5" s="9"/>
      <c r="QOM5" s="9"/>
      <c r="QON5" s="9"/>
      <c r="QOO5" s="9"/>
      <c r="QOP5" s="9"/>
      <c r="QOQ5" s="9"/>
      <c r="QOR5" s="9"/>
      <c r="QOS5" s="9"/>
      <c r="QOT5" s="9"/>
      <c r="QOU5" s="9"/>
      <c r="QOV5" s="9"/>
      <c r="QOW5" s="9"/>
      <c r="QOX5" s="9"/>
      <c r="QOY5" s="9"/>
      <c r="QOZ5" s="9"/>
      <c r="QPA5" s="9"/>
      <c r="QPB5" s="9"/>
      <c r="QPC5" s="9"/>
      <c r="QPD5" s="9"/>
      <c r="QPE5" s="9"/>
      <c r="QPF5" s="9"/>
      <c r="QPG5" s="9"/>
      <c r="QPH5" s="9"/>
      <c r="QPI5" s="9"/>
      <c r="QPJ5" s="9"/>
      <c r="QPK5" s="9"/>
      <c r="QPL5" s="9"/>
      <c r="QPM5" s="9"/>
      <c r="QPN5" s="9"/>
      <c r="QPO5" s="9"/>
      <c r="QPP5" s="9"/>
      <c r="QPQ5" s="9"/>
      <c r="QPR5" s="9"/>
      <c r="QPS5" s="9"/>
      <c r="QPT5" s="9"/>
      <c r="QPU5" s="9"/>
      <c r="QPV5" s="9"/>
      <c r="QPW5" s="9"/>
      <c r="QPX5" s="9"/>
      <c r="QPY5" s="9"/>
      <c r="QPZ5" s="9"/>
      <c r="QQA5" s="9"/>
      <c r="QQB5" s="9"/>
      <c r="QQC5" s="9"/>
      <c r="QQD5" s="9"/>
      <c r="QQE5" s="9"/>
      <c r="QQF5" s="9"/>
      <c r="QQG5" s="9"/>
      <c r="QQH5" s="9"/>
      <c r="QQI5" s="9"/>
      <c r="QQJ5" s="9"/>
      <c r="QQK5" s="9"/>
      <c r="QQL5" s="9"/>
      <c r="QQM5" s="9"/>
      <c r="QQN5" s="9"/>
      <c r="QQO5" s="9"/>
      <c r="QQP5" s="9"/>
      <c r="QQQ5" s="9"/>
      <c r="QQR5" s="9"/>
      <c r="QQS5" s="9"/>
      <c r="QQT5" s="9"/>
      <c r="QQU5" s="9"/>
      <c r="QQV5" s="9"/>
      <c r="QQW5" s="9"/>
      <c r="QQX5" s="9"/>
      <c r="QQY5" s="9"/>
      <c r="QQZ5" s="9"/>
      <c r="QRA5" s="9"/>
      <c r="QRB5" s="9"/>
      <c r="QRC5" s="9"/>
      <c r="QRD5" s="9"/>
      <c r="QRE5" s="9"/>
      <c r="QRF5" s="9"/>
      <c r="QRG5" s="9"/>
      <c r="QRH5" s="9"/>
      <c r="QRI5" s="9"/>
      <c r="QRJ5" s="9"/>
      <c r="QRK5" s="9"/>
      <c r="QRL5" s="9"/>
      <c r="QRM5" s="9"/>
      <c r="QRN5" s="9"/>
      <c r="QRO5" s="9"/>
      <c r="QRP5" s="9"/>
      <c r="QRQ5" s="9"/>
      <c r="QRR5" s="9"/>
      <c r="QRS5" s="9"/>
      <c r="QRT5" s="9"/>
      <c r="QRU5" s="9"/>
      <c r="QRV5" s="9"/>
      <c r="QRW5" s="9"/>
      <c r="QRX5" s="9"/>
      <c r="QRY5" s="9"/>
      <c r="QRZ5" s="9"/>
      <c r="QSA5" s="9"/>
      <c r="QSB5" s="9"/>
      <c r="QSC5" s="9"/>
      <c r="QSD5" s="9"/>
      <c r="QSE5" s="9"/>
      <c r="QSF5" s="9"/>
      <c r="QSG5" s="9"/>
      <c r="QSH5" s="9"/>
      <c r="QSI5" s="9"/>
      <c r="QSJ5" s="9"/>
      <c r="QSK5" s="9"/>
      <c r="QSL5" s="9"/>
      <c r="QSM5" s="9"/>
      <c r="QSN5" s="9"/>
      <c r="QSO5" s="9"/>
      <c r="QSP5" s="9"/>
      <c r="QSQ5" s="9"/>
      <c r="QSR5" s="9"/>
      <c r="QSS5" s="9"/>
      <c r="QST5" s="9"/>
      <c r="QSU5" s="9"/>
      <c r="QSV5" s="9"/>
      <c r="QSW5" s="9"/>
      <c r="QSX5" s="9"/>
      <c r="QSY5" s="9"/>
      <c r="QSZ5" s="9"/>
      <c r="QTA5" s="9"/>
      <c r="QTB5" s="9"/>
      <c r="QTC5" s="9"/>
      <c r="QTD5" s="9"/>
      <c r="QTE5" s="9"/>
      <c r="QTF5" s="9"/>
      <c r="QTG5" s="9"/>
      <c r="QTH5" s="9"/>
      <c r="QTI5" s="9"/>
      <c r="QTJ5" s="9"/>
      <c r="QTK5" s="9"/>
      <c r="QTL5" s="9"/>
      <c r="QTM5" s="9"/>
      <c r="QTN5" s="9"/>
      <c r="QTO5" s="9"/>
      <c r="QTP5" s="9"/>
      <c r="QTQ5" s="9"/>
      <c r="QTR5" s="9"/>
      <c r="QTS5" s="9"/>
      <c r="QTT5" s="9"/>
      <c r="QTU5" s="9"/>
      <c r="QTV5" s="9"/>
      <c r="QTW5" s="9"/>
      <c r="QTX5" s="9"/>
      <c r="QTY5" s="9"/>
      <c r="QTZ5" s="9"/>
      <c r="QUA5" s="9"/>
      <c r="QUB5" s="9"/>
      <c r="QUC5" s="9"/>
      <c r="QUD5" s="9"/>
      <c r="QUE5" s="9"/>
      <c r="QUF5" s="9"/>
      <c r="QUG5" s="9"/>
      <c r="QUH5" s="9"/>
      <c r="QUI5" s="9"/>
      <c r="QUJ5" s="9"/>
      <c r="QUK5" s="9"/>
      <c r="QUL5" s="9"/>
      <c r="QUM5" s="9"/>
      <c r="QUN5" s="9"/>
      <c r="QUO5" s="9"/>
      <c r="QUP5" s="9"/>
      <c r="QUQ5" s="9"/>
      <c r="QUR5" s="9"/>
      <c r="QUS5" s="9"/>
      <c r="QUT5" s="9"/>
      <c r="QUU5" s="9"/>
      <c r="QUV5" s="9"/>
      <c r="QUW5" s="9"/>
      <c r="QUX5" s="9"/>
      <c r="QUY5" s="9"/>
      <c r="QUZ5" s="9"/>
      <c r="QVA5" s="9"/>
      <c r="QVB5" s="9"/>
      <c r="QVC5" s="9"/>
      <c r="QVD5" s="9"/>
      <c r="QVE5" s="9"/>
      <c r="QVF5" s="9"/>
      <c r="QVG5" s="9"/>
      <c r="QVH5" s="9"/>
      <c r="QVI5" s="9"/>
      <c r="QVJ5" s="9"/>
      <c r="QVK5" s="9"/>
      <c r="QVL5" s="9"/>
      <c r="QVM5" s="9"/>
      <c r="QVN5" s="9"/>
      <c r="QVO5" s="9"/>
      <c r="QVP5" s="9"/>
      <c r="QVQ5" s="9"/>
      <c r="QVR5" s="9"/>
      <c r="QVS5" s="9"/>
      <c r="QVT5" s="9"/>
      <c r="QVU5" s="9"/>
      <c r="QVV5" s="9"/>
      <c r="QVW5" s="9"/>
      <c r="QVX5" s="9"/>
      <c r="QVY5" s="9"/>
      <c r="QVZ5" s="9"/>
      <c r="QWA5" s="9"/>
      <c r="QWB5" s="9"/>
      <c r="QWC5" s="9"/>
      <c r="QWD5" s="9"/>
      <c r="QWE5" s="9"/>
      <c r="QWF5" s="9"/>
      <c r="QWG5" s="9"/>
      <c r="QWH5" s="9"/>
      <c r="QWI5" s="9"/>
      <c r="QWJ5" s="9"/>
      <c r="QWK5" s="9"/>
      <c r="QWL5" s="9"/>
      <c r="QWM5" s="9"/>
      <c r="QWN5" s="9"/>
      <c r="QWO5" s="9"/>
      <c r="QWP5" s="9"/>
      <c r="QWQ5" s="9"/>
      <c r="QWR5" s="9"/>
      <c r="QWS5" s="9"/>
      <c r="QWT5" s="9"/>
      <c r="QWU5" s="9"/>
      <c r="QWV5" s="9"/>
      <c r="QWW5" s="9"/>
      <c r="QWX5" s="9"/>
      <c r="QWY5" s="9"/>
      <c r="QWZ5" s="9"/>
      <c r="QXA5" s="9"/>
      <c r="QXB5" s="9"/>
      <c r="QXC5" s="9"/>
      <c r="QXD5" s="9"/>
      <c r="QXE5" s="9"/>
      <c r="QXF5" s="9"/>
      <c r="QXG5" s="9"/>
      <c r="QXH5" s="9"/>
      <c r="QXI5" s="9"/>
      <c r="QXJ5" s="9"/>
      <c r="QXK5" s="9"/>
      <c r="QXL5" s="9"/>
      <c r="QXM5" s="9"/>
      <c r="QXN5" s="9"/>
      <c r="QXO5" s="9"/>
      <c r="QXP5" s="9"/>
      <c r="QXQ5" s="9"/>
      <c r="QXR5" s="9"/>
      <c r="QXS5" s="9"/>
      <c r="QXT5" s="9"/>
      <c r="QXU5" s="9"/>
      <c r="QXV5" s="9"/>
      <c r="QXW5" s="9"/>
      <c r="QXX5" s="9"/>
      <c r="QXY5" s="9"/>
      <c r="QXZ5" s="9"/>
      <c r="QYA5" s="9"/>
      <c r="QYB5" s="9"/>
      <c r="QYC5" s="9"/>
      <c r="QYD5" s="9"/>
      <c r="QYE5" s="9"/>
      <c r="QYF5" s="9"/>
      <c r="QYG5" s="9"/>
      <c r="QYH5" s="9"/>
      <c r="QYI5" s="9"/>
      <c r="QYJ5" s="9"/>
      <c r="QYK5" s="9"/>
      <c r="QYL5" s="9"/>
      <c r="QYM5" s="9"/>
      <c r="QYN5" s="9"/>
      <c r="QYO5" s="9"/>
      <c r="QYP5" s="9"/>
      <c r="QYQ5" s="9"/>
      <c r="QYR5" s="9"/>
      <c r="QYS5" s="9"/>
      <c r="QYT5" s="9"/>
      <c r="QYU5" s="9"/>
      <c r="QYV5" s="9"/>
      <c r="QYW5" s="9"/>
      <c r="QYX5" s="9"/>
      <c r="QYY5" s="9"/>
      <c r="QYZ5" s="9"/>
      <c r="QZA5" s="9"/>
      <c r="QZB5" s="9"/>
      <c r="QZC5" s="9"/>
      <c r="QZD5" s="9"/>
      <c r="QZE5" s="9"/>
      <c r="QZF5" s="9"/>
      <c r="QZG5" s="9"/>
      <c r="QZH5" s="9"/>
      <c r="QZI5" s="9"/>
      <c r="QZJ5" s="9"/>
      <c r="QZK5" s="9"/>
      <c r="QZL5" s="9"/>
      <c r="QZM5" s="9"/>
      <c r="QZN5" s="9"/>
      <c r="QZO5" s="9"/>
      <c r="QZP5" s="9"/>
      <c r="QZQ5" s="9"/>
      <c r="QZR5" s="9"/>
      <c r="QZS5" s="9"/>
      <c r="QZT5" s="9"/>
      <c r="QZU5" s="9"/>
      <c r="QZV5" s="9"/>
      <c r="QZW5" s="9"/>
      <c r="QZX5" s="9"/>
      <c r="QZY5" s="9"/>
      <c r="QZZ5" s="9"/>
      <c r="RAA5" s="9"/>
      <c r="RAB5" s="9"/>
      <c r="RAC5" s="9"/>
      <c r="RAD5" s="9"/>
      <c r="RAE5" s="9"/>
      <c r="RAF5" s="9"/>
      <c r="RAG5" s="9"/>
      <c r="RAH5" s="9"/>
      <c r="RAI5" s="9"/>
      <c r="RAJ5" s="9"/>
      <c r="RAK5" s="9"/>
      <c r="RAL5" s="9"/>
      <c r="RAM5" s="9"/>
      <c r="RAN5" s="9"/>
      <c r="RAO5" s="9"/>
      <c r="RAP5" s="9"/>
      <c r="RAQ5" s="9"/>
      <c r="RAR5" s="9"/>
      <c r="RAS5" s="9"/>
      <c r="RAT5" s="9"/>
      <c r="RAU5" s="9"/>
      <c r="RAV5" s="9"/>
      <c r="RAW5" s="9"/>
      <c r="RAX5" s="9"/>
      <c r="RAY5" s="9"/>
      <c r="RAZ5" s="9"/>
      <c r="RBA5" s="9"/>
      <c r="RBB5" s="9"/>
      <c r="RBC5" s="9"/>
      <c r="RBD5" s="9"/>
      <c r="RBE5" s="9"/>
      <c r="RBF5" s="9"/>
      <c r="RBG5" s="9"/>
      <c r="RBH5" s="9"/>
      <c r="RBI5" s="9"/>
      <c r="RBJ5" s="9"/>
      <c r="RBK5" s="9"/>
      <c r="RBL5" s="9"/>
      <c r="RBM5" s="9"/>
      <c r="RBN5" s="9"/>
      <c r="RBO5" s="9"/>
      <c r="RBP5" s="9"/>
      <c r="RBQ5" s="9"/>
      <c r="RBR5" s="9"/>
      <c r="RBS5" s="9"/>
      <c r="RBT5" s="9"/>
      <c r="RBU5" s="9"/>
      <c r="RBV5" s="9"/>
      <c r="RBW5" s="9"/>
      <c r="RBX5" s="9"/>
      <c r="RBY5" s="9"/>
      <c r="RBZ5" s="9"/>
      <c r="RCA5" s="9"/>
      <c r="RCB5" s="9"/>
      <c r="RCC5" s="9"/>
      <c r="RCD5" s="9"/>
      <c r="RCE5" s="9"/>
      <c r="RCF5" s="9"/>
      <c r="RCG5" s="9"/>
      <c r="RCH5" s="9"/>
      <c r="RCI5" s="9"/>
      <c r="RCJ5" s="9"/>
      <c r="RCK5" s="9"/>
      <c r="RCL5" s="9"/>
      <c r="RCM5" s="9"/>
      <c r="RCN5" s="9"/>
      <c r="RCO5" s="9"/>
      <c r="RCP5" s="9"/>
      <c r="RCQ5" s="9"/>
      <c r="RCR5" s="9"/>
      <c r="RCS5" s="9"/>
      <c r="RCT5" s="9"/>
      <c r="RCU5" s="9"/>
      <c r="RCV5" s="9"/>
      <c r="RCW5" s="9"/>
      <c r="RCX5" s="9"/>
      <c r="RCY5" s="9"/>
      <c r="RCZ5" s="9"/>
      <c r="RDA5" s="9"/>
      <c r="RDB5" s="9"/>
      <c r="RDC5" s="9"/>
      <c r="RDD5" s="9"/>
      <c r="RDE5" s="9"/>
      <c r="RDF5" s="9"/>
      <c r="RDG5" s="9"/>
      <c r="RDH5" s="9"/>
      <c r="RDI5" s="9"/>
      <c r="RDJ5" s="9"/>
      <c r="RDK5" s="9"/>
      <c r="RDL5" s="9"/>
      <c r="RDM5" s="9"/>
      <c r="RDN5" s="9"/>
      <c r="RDO5" s="9"/>
      <c r="RDP5" s="9"/>
      <c r="RDQ5" s="9"/>
      <c r="RDR5" s="9"/>
      <c r="RDS5" s="9"/>
      <c r="RDT5" s="9"/>
      <c r="RDU5" s="9"/>
      <c r="RDV5" s="9"/>
      <c r="RDW5" s="9"/>
      <c r="RDX5" s="9"/>
      <c r="RDY5" s="9"/>
      <c r="RDZ5" s="9"/>
      <c r="REA5" s="9"/>
      <c r="REB5" s="9"/>
      <c r="REC5" s="9"/>
      <c r="RED5" s="9"/>
      <c r="REE5" s="9"/>
      <c r="REF5" s="9"/>
      <c r="REG5" s="9"/>
      <c r="REH5" s="9"/>
      <c r="REI5" s="9"/>
      <c r="REJ5" s="9"/>
      <c r="REK5" s="9"/>
      <c r="REL5" s="9"/>
      <c r="REM5" s="9"/>
      <c r="REN5" s="9"/>
      <c r="REO5" s="9"/>
      <c r="REP5" s="9"/>
      <c r="REQ5" s="9"/>
      <c r="RER5" s="9"/>
      <c r="RES5" s="9"/>
      <c r="RET5" s="9"/>
      <c r="REU5" s="9"/>
      <c r="REV5" s="9"/>
      <c r="REW5" s="9"/>
      <c r="REX5" s="9"/>
      <c r="REY5" s="9"/>
      <c r="REZ5" s="9"/>
      <c r="RFA5" s="9"/>
      <c r="RFB5" s="9"/>
      <c r="RFC5" s="9"/>
      <c r="RFD5" s="9"/>
      <c r="RFE5" s="9"/>
      <c r="RFF5" s="9"/>
      <c r="RFG5" s="9"/>
      <c r="RFH5" s="9"/>
      <c r="RFI5" s="9"/>
      <c r="RFJ5" s="9"/>
      <c r="RFK5" s="9"/>
      <c r="RFL5" s="9"/>
      <c r="RFM5" s="9"/>
      <c r="RFN5" s="9"/>
      <c r="RFO5" s="9"/>
      <c r="RFP5" s="9"/>
      <c r="RFQ5" s="9"/>
      <c r="RFR5" s="9"/>
      <c r="RFS5" s="9"/>
      <c r="RFT5" s="9"/>
      <c r="RFU5" s="9"/>
      <c r="RFV5" s="9"/>
      <c r="RFW5" s="9"/>
      <c r="RFX5" s="9"/>
      <c r="RFY5" s="9"/>
      <c r="RFZ5" s="9"/>
      <c r="RGA5" s="9"/>
      <c r="RGB5" s="9"/>
      <c r="RGC5" s="9"/>
      <c r="RGD5" s="9"/>
      <c r="RGE5" s="9"/>
      <c r="RGF5" s="9"/>
      <c r="RGG5" s="9"/>
      <c r="RGH5" s="9"/>
      <c r="RGI5" s="9"/>
      <c r="RGJ5" s="9"/>
      <c r="RGK5" s="9"/>
      <c r="RGL5" s="9"/>
      <c r="RGM5" s="9"/>
      <c r="RGN5" s="9"/>
      <c r="RGO5" s="9"/>
      <c r="RGP5" s="9"/>
      <c r="RGQ5" s="9"/>
      <c r="RGR5" s="9"/>
      <c r="RGS5" s="9"/>
      <c r="RGT5" s="9"/>
      <c r="RGU5" s="9"/>
      <c r="RGV5" s="9"/>
      <c r="RGW5" s="9"/>
      <c r="RGX5" s="9"/>
      <c r="RGY5" s="9"/>
      <c r="RGZ5" s="9"/>
      <c r="RHA5" s="9"/>
      <c r="RHB5" s="9"/>
      <c r="RHC5" s="9"/>
      <c r="RHD5" s="9"/>
      <c r="RHE5" s="9"/>
      <c r="RHF5" s="9"/>
      <c r="RHG5" s="9"/>
      <c r="RHH5" s="9"/>
      <c r="RHI5" s="9"/>
      <c r="RHJ5" s="9"/>
      <c r="RHK5" s="9"/>
      <c r="RHL5" s="9"/>
      <c r="RHM5" s="9"/>
      <c r="RHN5" s="9"/>
      <c r="RHO5" s="9"/>
      <c r="RHP5" s="9"/>
      <c r="RHQ5" s="9"/>
      <c r="RHR5" s="9"/>
      <c r="RHS5" s="9"/>
      <c r="RHT5" s="9"/>
      <c r="RHU5" s="9"/>
      <c r="RHV5" s="9"/>
      <c r="RHW5" s="9"/>
      <c r="RHX5" s="9"/>
      <c r="RHY5" s="9"/>
      <c r="RHZ5" s="9"/>
      <c r="RIA5" s="9"/>
      <c r="RIB5" s="9"/>
      <c r="RIC5" s="9"/>
      <c r="RID5" s="9"/>
      <c r="RIE5" s="9"/>
      <c r="RIF5" s="9"/>
      <c r="RIG5" s="9"/>
      <c r="RIH5" s="9"/>
      <c r="RII5" s="9"/>
      <c r="RIJ5" s="9"/>
      <c r="RIK5" s="9"/>
      <c r="RIL5" s="9"/>
      <c r="RIM5" s="9"/>
      <c r="RIN5" s="9"/>
      <c r="RIO5" s="9"/>
      <c r="RIP5" s="9"/>
      <c r="RIQ5" s="9"/>
      <c r="RIR5" s="9"/>
      <c r="RIS5" s="9"/>
      <c r="RIT5" s="9"/>
      <c r="RIU5" s="9"/>
      <c r="RIV5" s="9"/>
      <c r="RIW5" s="9"/>
      <c r="RIX5" s="9"/>
      <c r="RIY5" s="9"/>
      <c r="RIZ5" s="9"/>
      <c r="RJA5" s="9"/>
      <c r="RJB5" s="9"/>
      <c r="RJC5" s="9"/>
      <c r="RJD5" s="9"/>
      <c r="RJE5" s="9"/>
      <c r="RJF5" s="9"/>
      <c r="RJG5" s="9"/>
      <c r="RJH5" s="9"/>
      <c r="RJI5" s="9"/>
      <c r="RJJ5" s="9"/>
      <c r="RJK5" s="9"/>
      <c r="RJL5" s="9"/>
      <c r="RJM5" s="9"/>
      <c r="RJN5" s="9"/>
      <c r="RJO5" s="9"/>
      <c r="RJP5" s="9"/>
      <c r="RJQ5" s="9"/>
      <c r="RJR5" s="9"/>
      <c r="RJS5" s="9"/>
      <c r="RJT5" s="9"/>
      <c r="RJU5" s="9"/>
      <c r="RJV5" s="9"/>
      <c r="RJW5" s="9"/>
      <c r="RJX5" s="9"/>
      <c r="RJY5" s="9"/>
      <c r="RJZ5" s="9"/>
      <c r="RKA5" s="9"/>
      <c r="RKB5" s="9"/>
      <c r="RKC5" s="9"/>
      <c r="RKD5" s="9"/>
      <c r="RKE5" s="9"/>
      <c r="RKF5" s="9"/>
      <c r="RKG5" s="9"/>
      <c r="RKH5" s="9"/>
      <c r="RKI5" s="9"/>
      <c r="RKJ5" s="9"/>
      <c r="RKK5" s="9"/>
      <c r="RKL5" s="9"/>
      <c r="RKM5" s="9"/>
      <c r="RKN5" s="9"/>
      <c r="RKO5" s="9"/>
      <c r="RKP5" s="9"/>
      <c r="RKQ5" s="9"/>
      <c r="RKR5" s="9"/>
      <c r="RKS5" s="9"/>
      <c r="RKT5" s="9"/>
      <c r="RKU5" s="9"/>
      <c r="RKV5" s="9"/>
      <c r="RKW5" s="9"/>
      <c r="RKX5" s="9"/>
      <c r="RKY5" s="9"/>
      <c r="RKZ5" s="9"/>
      <c r="RLA5" s="9"/>
      <c r="RLB5" s="9"/>
      <c r="RLC5" s="9"/>
      <c r="RLD5" s="9"/>
      <c r="RLE5" s="9"/>
      <c r="RLF5" s="9"/>
      <c r="RLG5" s="9"/>
      <c r="RLH5" s="9"/>
      <c r="RLI5" s="9"/>
      <c r="RLJ5" s="9"/>
      <c r="RLK5" s="9"/>
      <c r="RLL5" s="9"/>
      <c r="RLM5" s="9"/>
      <c r="RLN5" s="9"/>
      <c r="RLO5" s="9"/>
      <c r="RLP5" s="9"/>
      <c r="RLQ5" s="9"/>
      <c r="RLR5" s="9"/>
      <c r="RLS5" s="9"/>
      <c r="RLT5" s="9"/>
      <c r="RLU5" s="9"/>
      <c r="RLV5" s="9"/>
      <c r="RLW5" s="9"/>
      <c r="RLX5" s="9"/>
      <c r="RLY5" s="9"/>
      <c r="RLZ5" s="9"/>
      <c r="RMA5" s="9"/>
      <c r="RMB5" s="9"/>
      <c r="RMC5" s="9"/>
      <c r="RMD5" s="9"/>
      <c r="RME5" s="9"/>
      <c r="RMF5" s="9"/>
      <c r="RMG5" s="9"/>
      <c r="RMH5" s="9"/>
      <c r="RMI5" s="9"/>
      <c r="RMJ5" s="9"/>
      <c r="RMK5" s="9"/>
      <c r="RML5" s="9"/>
      <c r="RMM5" s="9"/>
      <c r="RMN5" s="9"/>
      <c r="RMO5" s="9"/>
      <c r="RMP5" s="9"/>
      <c r="RMQ5" s="9"/>
      <c r="RMR5" s="9"/>
      <c r="RMS5" s="9"/>
      <c r="RMT5" s="9"/>
      <c r="RMU5" s="9"/>
      <c r="RMV5" s="9"/>
      <c r="RMW5" s="9"/>
      <c r="RMX5" s="9"/>
      <c r="RMY5" s="9"/>
      <c r="RMZ5" s="9"/>
      <c r="RNA5" s="9"/>
      <c r="RNB5" s="9"/>
      <c r="RNC5" s="9"/>
      <c r="RND5" s="9"/>
      <c r="RNE5" s="9"/>
      <c r="RNF5" s="9"/>
      <c r="RNG5" s="9"/>
      <c r="RNH5" s="9"/>
      <c r="RNI5" s="9"/>
      <c r="RNJ5" s="9"/>
      <c r="RNK5" s="9"/>
      <c r="RNL5" s="9"/>
      <c r="RNM5" s="9"/>
      <c r="RNN5" s="9"/>
      <c r="RNO5" s="9"/>
      <c r="RNP5" s="9"/>
      <c r="RNQ5" s="9"/>
      <c r="RNR5" s="9"/>
      <c r="RNS5" s="9"/>
      <c r="RNT5" s="9"/>
      <c r="RNU5" s="9"/>
      <c r="RNV5" s="9"/>
      <c r="RNW5" s="9"/>
      <c r="RNX5" s="9"/>
      <c r="RNY5" s="9"/>
      <c r="RNZ5" s="9"/>
      <c r="ROA5" s="9"/>
      <c r="ROB5" s="9"/>
      <c r="ROC5" s="9"/>
      <c r="ROD5" s="9"/>
      <c r="ROE5" s="9"/>
      <c r="ROF5" s="9"/>
      <c r="ROG5" s="9"/>
      <c r="ROH5" s="9"/>
      <c r="ROI5" s="9"/>
      <c r="ROJ5" s="9"/>
      <c r="ROK5" s="9"/>
      <c r="ROL5" s="9"/>
      <c r="ROM5" s="9"/>
      <c r="RON5" s="9"/>
      <c r="ROO5" s="9"/>
      <c r="ROP5" s="9"/>
      <c r="ROQ5" s="9"/>
      <c r="ROR5" s="9"/>
      <c r="ROS5" s="9"/>
      <c r="ROT5" s="9"/>
      <c r="ROU5" s="9"/>
      <c r="ROV5" s="9"/>
      <c r="ROW5" s="9"/>
      <c r="ROX5" s="9"/>
      <c r="ROY5" s="9"/>
      <c r="ROZ5" s="9"/>
      <c r="RPA5" s="9"/>
      <c r="RPB5" s="9"/>
      <c r="RPC5" s="9"/>
      <c r="RPD5" s="9"/>
      <c r="RPE5" s="9"/>
      <c r="RPF5" s="9"/>
      <c r="RPG5" s="9"/>
      <c r="RPH5" s="9"/>
      <c r="RPI5" s="9"/>
      <c r="RPJ5" s="9"/>
      <c r="RPK5" s="9"/>
      <c r="RPL5" s="9"/>
      <c r="RPM5" s="9"/>
      <c r="RPN5" s="9"/>
      <c r="RPO5" s="9"/>
      <c r="RPP5" s="9"/>
      <c r="RPQ5" s="9"/>
      <c r="RPR5" s="9"/>
      <c r="RPS5" s="9"/>
      <c r="RPT5" s="9"/>
      <c r="RPU5" s="9"/>
      <c r="RPV5" s="9"/>
      <c r="RPW5" s="9"/>
      <c r="RPX5" s="9"/>
      <c r="RPY5" s="9"/>
      <c r="RPZ5" s="9"/>
      <c r="RQA5" s="9"/>
      <c r="RQB5" s="9"/>
      <c r="RQC5" s="9"/>
      <c r="RQD5" s="9"/>
      <c r="RQE5" s="9"/>
      <c r="RQF5" s="9"/>
      <c r="RQG5" s="9"/>
      <c r="RQH5" s="9"/>
      <c r="RQI5" s="9"/>
      <c r="RQJ5" s="9"/>
      <c r="RQK5" s="9"/>
      <c r="RQL5" s="9"/>
      <c r="RQM5" s="9"/>
      <c r="RQN5" s="9"/>
      <c r="RQO5" s="9"/>
      <c r="RQP5" s="9"/>
      <c r="RQQ5" s="9"/>
      <c r="RQR5" s="9"/>
      <c r="RQS5" s="9"/>
      <c r="RQT5" s="9"/>
      <c r="RQU5" s="9"/>
      <c r="RQV5" s="9"/>
      <c r="RQW5" s="9"/>
      <c r="RQX5" s="9"/>
      <c r="RQY5" s="9"/>
      <c r="RQZ5" s="9"/>
      <c r="RRA5" s="9"/>
      <c r="RRB5" s="9"/>
      <c r="RRC5" s="9"/>
      <c r="RRD5" s="9"/>
      <c r="RRE5" s="9"/>
      <c r="RRF5" s="9"/>
      <c r="RRG5" s="9"/>
      <c r="RRH5" s="9"/>
      <c r="RRI5" s="9"/>
      <c r="RRJ5" s="9"/>
      <c r="RRK5" s="9"/>
      <c r="RRL5" s="9"/>
      <c r="RRM5" s="9"/>
      <c r="RRN5" s="9"/>
      <c r="RRO5" s="9"/>
      <c r="RRP5" s="9"/>
      <c r="RRQ5" s="9"/>
      <c r="RRR5" s="9"/>
      <c r="RRS5" s="9"/>
      <c r="RRT5" s="9"/>
      <c r="RRU5" s="9"/>
      <c r="RRV5" s="9"/>
      <c r="RRW5" s="9"/>
      <c r="RRX5" s="9"/>
      <c r="RRY5" s="9"/>
      <c r="RRZ5" s="9"/>
      <c r="RSA5" s="9"/>
      <c r="RSB5" s="9"/>
      <c r="RSC5" s="9"/>
      <c r="RSD5" s="9"/>
      <c r="RSE5" s="9"/>
      <c r="RSF5" s="9"/>
      <c r="RSG5" s="9"/>
      <c r="RSH5" s="9"/>
      <c r="RSI5" s="9"/>
      <c r="RSJ5" s="9"/>
      <c r="RSK5" s="9"/>
      <c r="RSL5" s="9"/>
      <c r="RSM5" s="9"/>
      <c r="RSN5" s="9"/>
      <c r="RSO5" s="9"/>
      <c r="RSP5" s="9"/>
      <c r="RSQ5" s="9"/>
      <c r="RSR5" s="9"/>
      <c r="RSS5" s="9"/>
      <c r="RST5" s="9"/>
      <c r="RSU5" s="9"/>
      <c r="RSV5" s="9"/>
      <c r="RSW5" s="9"/>
      <c r="RSX5" s="9"/>
      <c r="RSY5" s="9"/>
      <c r="RSZ5" s="9"/>
      <c r="RTA5" s="9"/>
      <c r="RTB5" s="9"/>
      <c r="RTC5" s="9"/>
      <c r="RTD5" s="9"/>
      <c r="RTE5" s="9"/>
      <c r="RTF5" s="9"/>
      <c r="RTG5" s="9"/>
      <c r="RTH5" s="9"/>
      <c r="RTI5" s="9"/>
      <c r="RTJ5" s="9"/>
      <c r="RTK5" s="9"/>
      <c r="RTL5" s="9"/>
      <c r="RTM5" s="9"/>
      <c r="RTN5" s="9"/>
      <c r="RTO5" s="9"/>
      <c r="RTP5" s="9"/>
      <c r="RTQ5" s="9"/>
      <c r="RTR5" s="9"/>
      <c r="RTS5" s="9"/>
      <c r="RTT5" s="9"/>
      <c r="RTU5" s="9"/>
      <c r="RTV5" s="9"/>
      <c r="RTW5" s="9"/>
      <c r="RTX5" s="9"/>
      <c r="RTY5" s="9"/>
      <c r="RTZ5" s="9"/>
      <c r="RUA5" s="9"/>
      <c r="RUB5" s="9"/>
      <c r="RUC5" s="9"/>
      <c r="RUD5" s="9"/>
      <c r="RUE5" s="9"/>
      <c r="RUF5" s="9"/>
      <c r="RUG5" s="9"/>
      <c r="RUH5" s="9"/>
      <c r="RUI5" s="9"/>
      <c r="RUJ5" s="9"/>
      <c r="RUK5" s="9"/>
      <c r="RUL5" s="9"/>
      <c r="RUM5" s="9"/>
      <c r="RUN5" s="9"/>
      <c r="RUO5" s="9"/>
      <c r="RUP5" s="9"/>
      <c r="RUQ5" s="9"/>
      <c r="RUR5" s="9"/>
      <c r="RUS5" s="9"/>
      <c r="RUT5" s="9"/>
      <c r="RUU5" s="9"/>
      <c r="RUV5" s="9"/>
      <c r="RUW5" s="9"/>
      <c r="RUX5" s="9"/>
      <c r="RUY5" s="9"/>
      <c r="RUZ5" s="9"/>
      <c r="RVA5" s="9"/>
      <c r="RVB5" s="9"/>
      <c r="RVC5" s="9"/>
      <c r="RVD5" s="9"/>
      <c r="RVE5" s="9"/>
      <c r="RVF5" s="9"/>
      <c r="RVG5" s="9"/>
      <c r="RVH5" s="9"/>
      <c r="RVI5" s="9"/>
      <c r="RVJ5" s="9"/>
      <c r="RVK5" s="9"/>
      <c r="RVL5" s="9"/>
      <c r="RVM5" s="9"/>
      <c r="RVN5" s="9"/>
      <c r="RVO5" s="9"/>
      <c r="RVP5" s="9"/>
      <c r="RVQ5" s="9"/>
      <c r="RVR5" s="9"/>
      <c r="RVS5" s="9"/>
      <c r="RVT5" s="9"/>
      <c r="RVU5" s="9"/>
      <c r="RVV5" s="9"/>
      <c r="RVW5" s="9"/>
      <c r="RVX5" s="9"/>
      <c r="RVY5" s="9"/>
      <c r="RVZ5" s="9"/>
      <c r="RWA5" s="9"/>
      <c r="RWB5" s="9"/>
      <c r="RWC5" s="9"/>
      <c r="RWD5" s="9"/>
      <c r="RWE5" s="9"/>
      <c r="RWF5" s="9"/>
      <c r="RWG5" s="9"/>
      <c r="RWH5" s="9"/>
      <c r="RWI5" s="9"/>
      <c r="RWJ5" s="9"/>
      <c r="RWK5" s="9"/>
      <c r="RWL5" s="9"/>
      <c r="RWM5" s="9"/>
      <c r="RWN5" s="9"/>
      <c r="RWO5" s="9"/>
      <c r="RWP5" s="9"/>
      <c r="RWQ5" s="9"/>
      <c r="RWR5" s="9"/>
      <c r="RWS5" s="9"/>
      <c r="RWT5" s="9"/>
      <c r="RWU5" s="9"/>
      <c r="RWV5" s="9"/>
      <c r="RWW5" s="9"/>
      <c r="RWX5" s="9"/>
      <c r="RWY5" s="9"/>
      <c r="RWZ5" s="9"/>
      <c r="RXA5" s="9"/>
      <c r="RXB5" s="9"/>
      <c r="RXC5" s="9"/>
      <c r="RXD5" s="9"/>
      <c r="RXE5" s="9"/>
      <c r="RXF5" s="9"/>
      <c r="RXG5" s="9"/>
      <c r="RXH5" s="9"/>
      <c r="RXI5" s="9"/>
      <c r="RXJ5" s="9"/>
      <c r="RXK5" s="9"/>
      <c r="RXL5" s="9"/>
      <c r="RXM5" s="9"/>
      <c r="RXN5" s="9"/>
      <c r="RXO5" s="9"/>
      <c r="RXP5" s="9"/>
      <c r="RXQ5" s="9"/>
      <c r="RXR5" s="9"/>
      <c r="RXS5" s="9"/>
      <c r="RXT5" s="9"/>
      <c r="RXU5" s="9"/>
      <c r="RXV5" s="9"/>
      <c r="RXW5" s="9"/>
      <c r="RXX5" s="9"/>
      <c r="RXY5" s="9"/>
      <c r="RXZ5" s="9"/>
      <c r="RYA5" s="9"/>
      <c r="RYB5" s="9"/>
      <c r="RYC5" s="9"/>
      <c r="RYD5" s="9"/>
      <c r="RYE5" s="9"/>
      <c r="RYF5" s="9"/>
      <c r="RYG5" s="9"/>
      <c r="RYH5" s="9"/>
      <c r="RYI5" s="9"/>
      <c r="RYJ5" s="9"/>
      <c r="RYK5" s="9"/>
      <c r="RYL5" s="9"/>
      <c r="RYM5" s="9"/>
      <c r="RYN5" s="9"/>
      <c r="RYO5" s="9"/>
      <c r="RYP5" s="9"/>
      <c r="RYQ5" s="9"/>
      <c r="RYR5" s="9"/>
      <c r="RYS5" s="9"/>
      <c r="RYT5" s="9"/>
      <c r="RYU5" s="9"/>
      <c r="RYV5" s="9"/>
      <c r="RYW5" s="9"/>
      <c r="RYX5" s="9"/>
      <c r="RYY5" s="9"/>
      <c r="RYZ5" s="9"/>
      <c r="RZA5" s="9"/>
      <c r="RZB5" s="9"/>
      <c r="RZC5" s="9"/>
      <c r="RZD5" s="9"/>
      <c r="RZE5" s="9"/>
      <c r="RZF5" s="9"/>
      <c r="RZG5" s="9"/>
      <c r="RZH5" s="9"/>
      <c r="RZI5" s="9"/>
      <c r="RZJ5" s="9"/>
      <c r="RZK5" s="9"/>
      <c r="RZL5" s="9"/>
      <c r="RZM5" s="9"/>
      <c r="RZN5" s="9"/>
      <c r="RZO5" s="9"/>
      <c r="RZP5" s="9"/>
      <c r="RZQ5" s="9"/>
      <c r="RZR5" s="9"/>
      <c r="RZS5" s="9"/>
      <c r="RZT5" s="9"/>
      <c r="RZU5" s="9"/>
      <c r="RZV5" s="9"/>
      <c r="RZW5" s="9"/>
      <c r="RZX5" s="9"/>
      <c r="RZY5" s="9"/>
      <c r="RZZ5" s="9"/>
      <c r="SAA5" s="9"/>
      <c r="SAB5" s="9"/>
      <c r="SAC5" s="9"/>
      <c r="SAD5" s="9"/>
      <c r="SAE5" s="9"/>
      <c r="SAF5" s="9"/>
      <c r="SAG5" s="9"/>
      <c r="SAH5" s="9"/>
      <c r="SAI5" s="9"/>
      <c r="SAJ5" s="9"/>
      <c r="SAK5" s="9"/>
      <c r="SAL5" s="9"/>
      <c r="SAM5" s="9"/>
      <c r="SAN5" s="9"/>
      <c r="SAO5" s="9"/>
      <c r="SAP5" s="9"/>
      <c r="SAQ5" s="9"/>
      <c r="SAR5" s="9"/>
      <c r="SAS5" s="9"/>
      <c r="SAT5" s="9"/>
      <c r="SAU5" s="9"/>
      <c r="SAV5" s="9"/>
      <c r="SAW5" s="9"/>
      <c r="SAX5" s="9"/>
      <c r="SAY5" s="9"/>
      <c r="SAZ5" s="9"/>
      <c r="SBA5" s="9"/>
      <c r="SBB5" s="9"/>
      <c r="SBC5" s="9"/>
      <c r="SBD5" s="9"/>
      <c r="SBE5" s="9"/>
      <c r="SBF5" s="9"/>
      <c r="SBG5" s="9"/>
      <c r="SBH5" s="9"/>
      <c r="SBI5" s="9"/>
      <c r="SBJ5" s="9"/>
      <c r="SBK5" s="9"/>
      <c r="SBL5" s="9"/>
      <c r="SBM5" s="9"/>
      <c r="SBN5" s="9"/>
      <c r="SBO5" s="9"/>
      <c r="SBP5" s="9"/>
      <c r="SBQ5" s="9"/>
      <c r="SBR5" s="9"/>
      <c r="SBS5" s="9"/>
      <c r="SBT5" s="9"/>
      <c r="SBU5" s="9"/>
      <c r="SBV5" s="9"/>
      <c r="SBW5" s="9"/>
      <c r="SBX5" s="9"/>
      <c r="SBY5" s="9"/>
      <c r="SBZ5" s="9"/>
      <c r="SCA5" s="9"/>
      <c r="SCB5" s="9"/>
      <c r="SCC5" s="9"/>
      <c r="SCD5" s="9"/>
      <c r="SCE5" s="9"/>
      <c r="SCF5" s="9"/>
      <c r="SCG5" s="9"/>
      <c r="SCH5" s="9"/>
      <c r="SCI5" s="9"/>
      <c r="SCJ5" s="9"/>
      <c r="SCK5" s="9"/>
      <c r="SCL5" s="9"/>
      <c r="SCM5" s="9"/>
      <c r="SCN5" s="9"/>
      <c r="SCO5" s="9"/>
      <c r="SCP5" s="9"/>
      <c r="SCQ5" s="9"/>
      <c r="SCR5" s="9"/>
      <c r="SCS5" s="9"/>
      <c r="SCT5" s="9"/>
      <c r="SCU5" s="9"/>
      <c r="SCV5" s="9"/>
      <c r="SCW5" s="9"/>
      <c r="SCX5" s="9"/>
      <c r="SCY5" s="9"/>
      <c r="SCZ5" s="9"/>
      <c r="SDA5" s="9"/>
      <c r="SDB5" s="9"/>
      <c r="SDC5" s="9"/>
      <c r="SDD5" s="9"/>
      <c r="SDE5" s="9"/>
      <c r="SDF5" s="9"/>
      <c r="SDG5" s="9"/>
      <c r="SDH5" s="9"/>
      <c r="SDI5" s="9"/>
      <c r="SDJ5" s="9"/>
      <c r="SDK5" s="9"/>
      <c r="SDL5" s="9"/>
      <c r="SDM5" s="9"/>
      <c r="SDN5" s="9"/>
      <c r="SDO5" s="9"/>
      <c r="SDP5" s="9"/>
      <c r="SDQ5" s="9"/>
      <c r="SDR5" s="9"/>
      <c r="SDS5" s="9"/>
      <c r="SDT5" s="9"/>
      <c r="SDU5" s="9"/>
      <c r="SDV5" s="9"/>
      <c r="SDW5" s="9"/>
      <c r="SDX5" s="9"/>
      <c r="SDY5" s="9"/>
      <c r="SDZ5" s="9"/>
      <c r="SEA5" s="9"/>
      <c r="SEB5" s="9"/>
      <c r="SEC5" s="9"/>
      <c r="SED5" s="9"/>
      <c r="SEE5" s="9"/>
      <c r="SEF5" s="9"/>
      <c r="SEG5" s="9"/>
      <c r="SEH5" s="9"/>
      <c r="SEI5" s="9"/>
      <c r="SEJ5" s="9"/>
      <c r="SEK5" s="9"/>
      <c r="SEL5" s="9"/>
      <c r="SEM5" s="9"/>
      <c r="SEN5" s="9"/>
      <c r="SEO5" s="9"/>
      <c r="SEP5" s="9"/>
      <c r="SEQ5" s="9"/>
      <c r="SER5" s="9"/>
      <c r="SES5" s="9"/>
      <c r="SET5" s="9"/>
      <c r="SEU5" s="9"/>
      <c r="SEV5" s="9"/>
      <c r="SEW5" s="9"/>
      <c r="SEX5" s="9"/>
      <c r="SEY5" s="9"/>
      <c r="SEZ5" s="9"/>
      <c r="SFA5" s="9"/>
      <c r="SFB5" s="9"/>
      <c r="SFC5" s="9"/>
      <c r="SFD5" s="9"/>
      <c r="SFE5" s="9"/>
      <c r="SFF5" s="9"/>
      <c r="SFG5" s="9"/>
      <c r="SFH5" s="9"/>
      <c r="SFI5" s="9"/>
      <c r="SFJ5" s="9"/>
      <c r="SFK5" s="9"/>
      <c r="SFL5" s="9"/>
      <c r="SFM5" s="9"/>
      <c r="SFN5" s="9"/>
      <c r="SFO5" s="9"/>
      <c r="SFP5" s="9"/>
      <c r="SFQ5" s="9"/>
      <c r="SFR5" s="9"/>
      <c r="SFS5" s="9"/>
      <c r="SFT5" s="9"/>
      <c r="SFU5" s="9"/>
      <c r="SFV5" s="9"/>
      <c r="SFW5" s="9"/>
      <c r="SFX5" s="9"/>
      <c r="SFY5" s="9"/>
      <c r="SFZ5" s="9"/>
      <c r="SGA5" s="9"/>
      <c r="SGB5" s="9"/>
      <c r="SGC5" s="9"/>
      <c r="SGD5" s="9"/>
      <c r="SGE5" s="9"/>
      <c r="SGF5" s="9"/>
      <c r="SGG5" s="9"/>
      <c r="SGH5" s="9"/>
      <c r="SGI5" s="9"/>
      <c r="SGJ5" s="9"/>
      <c r="SGK5" s="9"/>
      <c r="SGL5" s="9"/>
      <c r="SGM5" s="9"/>
      <c r="SGN5" s="9"/>
      <c r="SGO5" s="9"/>
      <c r="SGP5" s="9"/>
      <c r="SGQ5" s="9"/>
      <c r="SGR5" s="9"/>
      <c r="SGS5" s="9"/>
      <c r="SGT5" s="9"/>
      <c r="SGU5" s="9"/>
      <c r="SGV5" s="9"/>
      <c r="SGW5" s="9"/>
      <c r="SGX5" s="9"/>
      <c r="SGY5" s="9"/>
      <c r="SGZ5" s="9"/>
      <c r="SHA5" s="9"/>
      <c r="SHB5" s="9"/>
      <c r="SHC5" s="9"/>
      <c r="SHD5" s="9"/>
      <c r="SHE5" s="9"/>
      <c r="SHF5" s="9"/>
      <c r="SHG5" s="9"/>
      <c r="SHH5" s="9"/>
      <c r="SHI5" s="9"/>
      <c r="SHJ5" s="9"/>
      <c r="SHK5" s="9"/>
      <c r="SHL5" s="9"/>
      <c r="SHM5" s="9"/>
      <c r="SHN5" s="9"/>
      <c r="SHO5" s="9"/>
      <c r="SHP5" s="9"/>
      <c r="SHQ5" s="9"/>
      <c r="SHR5" s="9"/>
      <c r="SHS5" s="9"/>
      <c r="SHT5" s="9"/>
      <c r="SHU5" s="9"/>
      <c r="SHV5" s="9"/>
      <c r="SHW5" s="9"/>
      <c r="SHX5" s="9"/>
      <c r="SHY5" s="9"/>
      <c r="SHZ5" s="9"/>
      <c r="SIA5" s="9"/>
      <c r="SIB5" s="9"/>
      <c r="SIC5" s="9"/>
      <c r="SID5" s="9"/>
      <c r="SIE5" s="9"/>
      <c r="SIF5" s="9"/>
      <c r="SIG5" s="9"/>
      <c r="SIH5" s="9"/>
      <c r="SII5" s="9"/>
      <c r="SIJ5" s="9"/>
      <c r="SIK5" s="9"/>
      <c r="SIL5" s="9"/>
      <c r="SIM5" s="9"/>
      <c r="SIN5" s="9"/>
      <c r="SIO5" s="9"/>
      <c r="SIP5" s="9"/>
      <c r="SIQ5" s="9"/>
      <c r="SIR5" s="9"/>
      <c r="SIS5" s="9"/>
      <c r="SIT5" s="9"/>
      <c r="SIU5" s="9"/>
      <c r="SIV5" s="9"/>
      <c r="SIW5" s="9"/>
      <c r="SIX5" s="9"/>
      <c r="SIY5" s="9"/>
      <c r="SIZ5" s="9"/>
      <c r="SJA5" s="9"/>
      <c r="SJB5" s="9"/>
      <c r="SJC5" s="9"/>
      <c r="SJD5" s="9"/>
      <c r="SJE5" s="9"/>
      <c r="SJF5" s="9"/>
      <c r="SJG5" s="9"/>
      <c r="SJH5" s="9"/>
      <c r="SJI5" s="9"/>
      <c r="SJJ5" s="9"/>
      <c r="SJK5" s="9"/>
      <c r="SJL5" s="9"/>
      <c r="SJM5" s="9"/>
      <c r="SJN5" s="9"/>
      <c r="SJO5" s="9"/>
      <c r="SJP5" s="9"/>
      <c r="SJQ5" s="9"/>
      <c r="SJR5" s="9"/>
      <c r="SJS5" s="9"/>
      <c r="SJT5" s="9"/>
      <c r="SJU5" s="9"/>
      <c r="SJV5" s="9"/>
      <c r="SJW5" s="9"/>
      <c r="SJX5" s="9"/>
      <c r="SJY5" s="9"/>
      <c r="SJZ5" s="9"/>
      <c r="SKA5" s="9"/>
      <c r="SKB5" s="9"/>
      <c r="SKC5" s="9"/>
      <c r="SKD5" s="9"/>
      <c r="SKE5" s="9"/>
      <c r="SKF5" s="9"/>
      <c r="SKG5" s="9"/>
      <c r="SKH5" s="9"/>
      <c r="SKI5" s="9"/>
      <c r="SKJ5" s="9"/>
      <c r="SKK5" s="9"/>
      <c r="SKL5" s="9"/>
      <c r="SKM5" s="9"/>
      <c r="SKN5" s="9"/>
      <c r="SKO5" s="9"/>
      <c r="SKP5" s="9"/>
      <c r="SKQ5" s="9"/>
      <c r="SKR5" s="9"/>
      <c r="SKS5" s="9"/>
      <c r="SKT5" s="9"/>
      <c r="SKU5" s="9"/>
      <c r="SKV5" s="9"/>
      <c r="SKW5" s="9"/>
      <c r="SKX5" s="9"/>
      <c r="SKY5" s="9"/>
      <c r="SKZ5" s="9"/>
      <c r="SLA5" s="9"/>
      <c r="SLB5" s="9"/>
      <c r="SLC5" s="9"/>
      <c r="SLD5" s="9"/>
      <c r="SLE5" s="9"/>
      <c r="SLF5" s="9"/>
      <c r="SLG5" s="9"/>
      <c r="SLH5" s="9"/>
      <c r="SLI5" s="9"/>
      <c r="SLJ5" s="9"/>
      <c r="SLK5" s="9"/>
      <c r="SLL5" s="9"/>
      <c r="SLM5" s="9"/>
      <c r="SLN5" s="9"/>
      <c r="SLO5" s="9"/>
      <c r="SLP5" s="9"/>
      <c r="SLQ5" s="9"/>
      <c r="SLR5" s="9"/>
      <c r="SLS5" s="9"/>
      <c r="SLT5" s="9"/>
      <c r="SLU5" s="9"/>
      <c r="SLV5" s="9"/>
      <c r="SLW5" s="9"/>
      <c r="SLX5" s="9"/>
      <c r="SLY5" s="9"/>
      <c r="SLZ5" s="9"/>
      <c r="SMA5" s="9"/>
      <c r="SMB5" s="9"/>
      <c r="SMC5" s="9"/>
      <c r="SMD5" s="9"/>
      <c r="SME5" s="9"/>
      <c r="SMF5" s="9"/>
      <c r="SMG5" s="9"/>
      <c r="SMH5" s="9"/>
      <c r="SMI5" s="9"/>
      <c r="SMJ5" s="9"/>
      <c r="SMK5" s="9"/>
      <c r="SML5" s="9"/>
      <c r="SMM5" s="9"/>
      <c r="SMN5" s="9"/>
      <c r="SMO5" s="9"/>
      <c r="SMP5" s="9"/>
      <c r="SMQ5" s="9"/>
      <c r="SMR5" s="9"/>
      <c r="SMS5" s="9"/>
      <c r="SMT5" s="9"/>
      <c r="SMU5" s="9"/>
      <c r="SMV5" s="9"/>
      <c r="SMW5" s="9"/>
      <c r="SMX5" s="9"/>
      <c r="SMY5" s="9"/>
      <c r="SMZ5" s="9"/>
      <c r="SNA5" s="9"/>
      <c r="SNB5" s="9"/>
      <c r="SNC5" s="9"/>
      <c r="SND5" s="9"/>
      <c r="SNE5" s="9"/>
      <c r="SNF5" s="9"/>
      <c r="SNG5" s="9"/>
      <c r="SNH5" s="9"/>
      <c r="SNI5" s="9"/>
      <c r="SNJ5" s="9"/>
      <c r="SNK5" s="9"/>
      <c r="SNL5" s="9"/>
      <c r="SNM5" s="9"/>
      <c r="SNN5" s="9"/>
      <c r="SNO5" s="9"/>
      <c r="SNP5" s="9"/>
      <c r="SNQ5" s="9"/>
      <c r="SNR5" s="9"/>
      <c r="SNS5" s="9"/>
      <c r="SNT5" s="9"/>
      <c r="SNU5" s="9"/>
      <c r="SNV5" s="9"/>
      <c r="SNW5" s="9"/>
      <c r="SNX5" s="9"/>
      <c r="SNY5" s="9"/>
      <c r="SNZ5" s="9"/>
      <c r="SOA5" s="9"/>
      <c r="SOB5" s="9"/>
      <c r="SOC5" s="9"/>
      <c r="SOD5" s="9"/>
      <c r="SOE5" s="9"/>
      <c r="SOF5" s="9"/>
      <c r="SOG5" s="9"/>
      <c r="SOH5" s="9"/>
      <c r="SOI5" s="9"/>
      <c r="SOJ5" s="9"/>
      <c r="SOK5" s="9"/>
      <c r="SOL5" s="9"/>
      <c r="SOM5" s="9"/>
      <c r="SON5" s="9"/>
      <c r="SOO5" s="9"/>
      <c r="SOP5" s="9"/>
      <c r="SOQ5" s="9"/>
      <c r="SOR5" s="9"/>
      <c r="SOS5" s="9"/>
      <c r="SOT5" s="9"/>
      <c r="SOU5" s="9"/>
      <c r="SOV5" s="9"/>
      <c r="SOW5" s="9"/>
      <c r="SOX5" s="9"/>
      <c r="SOY5" s="9"/>
      <c r="SOZ5" s="9"/>
      <c r="SPA5" s="9"/>
      <c r="SPB5" s="9"/>
      <c r="SPC5" s="9"/>
      <c r="SPD5" s="9"/>
      <c r="SPE5" s="9"/>
      <c r="SPF5" s="9"/>
      <c r="SPG5" s="9"/>
      <c r="SPH5" s="9"/>
      <c r="SPI5" s="9"/>
      <c r="SPJ5" s="9"/>
      <c r="SPK5" s="9"/>
      <c r="SPL5" s="9"/>
      <c r="SPM5" s="9"/>
      <c r="SPN5" s="9"/>
      <c r="SPO5" s="9"/>
      <c r="SPP5" s="9"/>
      <c r="SPQ5" s="9"/>
      <c r="SPR5" s="9"/>
      <c r="SPS5" s="9"/>
      <c r="SPT5" s="9"/>
      <c r="SPU5" s="9"/>
      <c r="SPV5" s="9"/>
      <c r="SPW5" s="9"/>
      <c r="SPX5" s="9"/>
      <c r="SPY5" s="9"/>
      <c r="SPZ5" s="9"/>
      <c r="SQA5" s="9"/>
      <c r="SQB5" s="9"/>
      <c r="SQC5" s="9"/>
      <c r="SQD5" s="9"/>
      <c r="SQE5" s="9"/>
      <c r="SQF5" s="9"/>
      <c r="SQG5" s="9"/>
      <c r="SQH5" s="9"/>
      <c r="SQI5" s="9"/>
      <c r="SQJ5" s="9"/>
      <c r="SQK5" s="9"/>
      <c r="SQL5" s="9"/>
      <c r="SQM5" s="9"/>
      <c r="SQN5" s="9"/>
      <c r="SQO5" s="9"/>
      <c r="SQP5" s="9"/>
      <c r="SQQ5" s="9"/>
      <c r="SQR5" s="9"/>
      <c r="SQS5" s="9"/>
      <c r="SQT5" s="9"/>
      <c r="SQU5" s="9"/>
      <c r="SQV5" s="9"/>
      <c r="SQW5" s="9"/>
      <c r="SQX5" s="9"/>
      <c r="SQY5" s="9"/>
      <c r="SQZ5" s="9"/>
      <c r="SRA5" s="9"/>
      <c r="SRB5" s="9"/>
      <c r="SRC5" s="9"/>
      <c r="SRD5" s="9"/>
      <c r="SRE5" s="9"/>
      <c r="SRF5" s="9"/>
      <c r="SRG5" s="9"/>
      <c r="SRH5" s="9"/>
      <c r="SRI5" s="9"/>
      <c r="SRJ5" s="9"/>
      <c r="SRK5" s="9"/>
      <c r="SRL5" s="9"/>
      <c r="SRM5" s="9"/>
      <c r="SRN5" s="9"/>
      <c r="SRO5" s="9"/>
      <c r="SRP5" s="9"/>
      <c r="SRQ5" s="9"/>
      <c r="SRR5" s="9"/>
      <c r="SRS5" s="9"/>
      <c r="SRT5" s="9"/>
      <c r="SRU5" s="9"/>
      <c r="SRV5" s="9"/>
      <c r="SRW5" s="9"/>
      <c r="SRX5" s="9"/>
      <c r="SRY5" s="9"/>
      <c r="SRZ5" s="9"/>
      <c r="SSA5" s="9"/>
      <c r="SSB5" s="9"/>
      <c r="SSC5" s="9"/>
      <c r="SSD5" s="9"/>
      <c r="SSE5" s="9"/>
      <c r="SSF5" s="9"/>
      <c r="SSG5" s="9"/>
      <c r="SSH5" s="9"/>
      <c r="SSI5" s="9"/>
      <c r="SSJ5" s="9"/>
      <c r="SSK5" s="9"/>
      <c r="SSL5" s="9"/>
      <c r="SSM5" s="9"/>
      <c r="SSN5" s="9"/>
      <c r="SSO5" s="9"/>
      <c r="SSP5" s="9"/>
      <c r="SSQ5" s="9"/>
      <c r="SSR5" s="9"/>
      <c r="SSS5" s="9"/>
      <c r="SST5" s="9"/>
      <c r="SSU5" s="9"/>
      <c r="SSV5" s="9"/>
      <c r="SSW5" s="9"/>
      <c r="SSX5" s="9"/>
      <c r="SSY5" s="9"/>
      <c r="SSZ5" s="9"/>
      <c r="STA5" s="9"/>
      <c r="STB5" s="9"/>
      <c r="STC5" s="9"/>
      <c r="STD5" s="9"/>
      <c r="STE5" s="9"/>
      <c r="STF5" s="9"/>
      <c r="STG5" s="9"/>
      <c r="STH5" s="9"/>
      <c r="STI5" s="9"/>
      <c r="STJ5" s="9"/>
      <c r="STK5" s="9"/>
      <c r="STL5" s="9"/>
      <c r="STM5" s="9"/>
      <c r="STN5" s="9"/>
      <c r="STO5" s="9"/>
      <c r="STP5" s="9"/>
      <c r="STQ5" s="9"/>
      <c r="STR5" s="9"/>
      <c r="STS5" s="9"/>
      <c r="STT5" s="9"/>
      <c r="STU5" s="9"/>
      <c r="STV5" s="9"/>
      <c r="STW5" s="9"/>
      <c r="STX5" s="9"/>
      <c r="STY5" s="9"/>
      <c r="STZ5" s="9"/>
      <c r="SUA5" s="9"/>
      <c r="SUB5" s="9"/>
      <c r="SUC5" s="9"/>
      <c r="SUD5" s="9"/>
      <c r="SUE5" s="9"/>
      <c r="SUF5" s="9"/>
      <c r="SUG5" s="9"/>
      <c r="SUH5" s="9"/>
      <c r="SUI5" s="9"/>
      <c r="SUJ5" s="9"/>
      <c r="SUK5" s="9"/>
      <c r="SUL5" s="9"/>
      <c r="SUM5" s="9"/>
      <c r="SUN5" s="9"/>
      <c r="SUO5" s="9"/>
      <c r="SUP5" s="9"/>
      <c r="SUQ5" s="9"/>
      <c r="SUR5" s="9"/>
      <c r="SUS5" s="9"/>
      <c r="SUT5" s="9"/>
      <c r="SUU5" s="9"/>
      <c r="SUV5" s="9"/>
      <c r="SUW5" s="9"/>
      <c r="SUX5" s="9"/>
      <c r="SUY5" s="9"/>
      <c r="SUZ5" s="9"/>
      <c r="SVA5" s="9"/>
      <c r="SVB5" s="9"/>
      <c r="SVC5" s="9"/>
      <c r="SVD5" s="9"/>
      <c r="SVE5" s="9"/>
      <c r="SVF5" s="9"/>
      <c r="SVG5" s="9"/>
      <c r="SVH5" s="9"/>
      <c r="SVI5" s="9"/>
      <c r="SVJ5" s="9"/>
      <c r="SVK5" s="9"/>
      <c r="SVL5" s="9"/>
      <c r="SVM5" s="9"/>
      <c r="SVN5" s="9"/>
      <c r="SVO5" s="9"/>
      <c r="SVP5" s="9"/>
      <c r="SVQ5" s="9"/>
      <c r="SVR5" s="9"/>
      <c r="SVS5" s="9"/>
      <c r="SVT5" s="9"/>
      <c r="SVU5" s="9"/>
      <c r="SVV5" s="9"/>
      <c r="SVW5" s="9"/>
      <c r="SVX5" s="9"/>
      <c r="SVY5" s="9"/>
      <c r="SVZ5" s="9"/>
      <c r="SWA5" s="9"/>
      <c r="SWB5" s="9"/>
      <c r="SWC5" s="9"/>
      <c r="SWD5" s="9"/>
      <c r="SWE5" s="9"/>
      <c r="SWF5" s="9"/>
      <c r="SWG5" s="9"/>
      <c r="SWH5" s="9"/>
      <c r="SWI5" s="9"/>
      <c r="SWJ5" s="9"/>
      <c r="SWK5" s="9"/>
      <c r="SWL5" s="9"/>
      <c r="SWM5" s="9"/>
      <c r="SWN5" s="9"/>
      <c r="SWO5" s="9"/>
      <c r="SWP5" s="9"/>
      <c r="SWQ5" s="9"/>
      <c r="SWR5" s="9"/>
      <c r="SWS5" s="9"/>
      <c r="SWT5" s="9"/>
      <c r="SWU5" s="9"/>
      <c r="SWV5" s="9"/>
      <c r="SWW5" s="9"/>
      <c r="SWX5" s="9"/>
      <c r="SWY5" s="9"/>
      <c r="SWZ5" s="9"/>
      <c r="SXA5" s="9"/>
      <c r="SXB5" s="9"/>
      <c r="SXC5" s="9"/>
      <c r="SXD5" s="9"/>
      <c r="SXE5" s="9"/>
      <c r="SXF5" s="9"/>
      <c r="SXG5" s="9"/>
      <c r="SXH5" s="9"/>
      <c r="SXI5" s="9"/>
      <c r="SXJ5" s="9"/>
      <c r="SXK5" s="9"/>
      <c r="SXL5" s="9"/>
      <c r="SXM5" s="9"/>
      <c r="SXN5" s="9"/>
      <c r="SXO5" s="9"/>
      <c r="SXP5" s="9"/>
      <c r="SXQ5" s="9"/>
      <c r="SXR5" s="9"/>
      <c r="SXS5" s="9"/>
      <c r="SXT5" s="9"/>
      <c r="SXU5" s="9"/>
      <c r="SXV5" s="9"/>
      <c r="SXW5" s="9"/>
      <c r="SXX5" s="9"/>
      <c r="SXY5" s="9"/>
      <c r="SXZ5" s="9"/>
      <c r="SYA5" s="9"/>
      <c r="SYB5" s="9"/>
      <c r="SYC5" s="9"/>
      <c r="SYD5" s="9"/>
      <c r="SYE5" s="9"/>
      <c r="SYF5" s="9"/>
      <c r="SYG5" s="9"/>
      <c r="SYH5" s="9"/>
      <c r="SYI5" s="9"/>
      <c r="SYJ5" s="9"/>
      <c r="SYK5" s="9"/>
      <c r="SYL5" s="9"/>
      <c r="SYM5" s="9"/>
      <c r="SYN5" s="9"/>
      <c r="SYO5" s="9"/>
      <c r="SYP5" s="9"/>
      <c r="SYQ5" s="9"/>
      <c r="SYR5" s="9"/>
      <c r="SYS5" s="9"/>
      <c r="SYT5" s="9"/>
      <c r="SYU5" s="9"/>
      <c r="SYV5" s="9"/>
      <c r="SYW5" s="9"/>
      <c r="SYX5" s="9"/>
      <c r="SYY5" s="9"/>
      <c r="SYZ5" s="9"/>
      <c r="SZA5" s="9"/>
      <c r="SZB5" s="9"/>
      <c r="SZC5" s="9"/>
      <c r="SZD5" s="9"/>
      <c r="SZE5" s="9"/>
      <c r="SZF5" s="9"/>
      <c r="SZG5" s="9"/>
      <c r="SZH5" s="9"/>
      <c r="SZI5" s="9"/>
      <c r="SZJ5" s="9"/>
      <c r="SZK5" s="9"/>
      <c r="SZL5" s="9"/>
      <c r="SZM5" s="9"/>
      <c r="SZN5" s="9"/>
      <c r="SZO5" s="9"/>
      <c r="SZP5" s="9"/>
      <c r="SZQ5" s="9"/>
      <c r="SZR5" s="9"/>
      <c r="SZS5" s="9"/>
      <c r="SZT5" s="9"/>
      <c r="SZU5" s="9"/>
      <c r="SZV5" s="9"/>
      <c r="SZW5" s="9"/>
      <c r="SZX5" s="9"/>
      <c r="SZY5" s="9"/>
      <c r="SZZ5" s="9"/>
      <c r="TAA5" s="9"/>
      <c r="TAB5" s="9"/>
      <c r="TAC5" s="9"/>
      <c r="TAD5" s="9"/>
      <c r="TAE5" s="9"/>
      <c r="TAF5" s="9"/>
      <c r="TAG5" s="9"/>
      <c r="TAH5" s="9"/>
      <c r="TAI5" s="9"/>
      <c r="TAJ5" s="9"/>
      <c r="TAK5" s="9"/>
      <c r="TAL5" s="9"/>
      <c r="TAM5" s="9"/>
      <c r="TAN5" s="9"/>
      <c r="TAO5" s="9"/>
      <c r="TAP5" s="9"/>
      <c r="TAQ5" s="9"/>
      <c r="TAR5" s="9"/>
      <c r="TAS5" s="9"/>
      <c r="TAT5" s="9"/>
      <c r="TAU5" s="9"/>
      <c r="TAV5" s="9"/>
      <c r="TAW5" s="9"/>
      <c r="TAX5" s="9"/>
      <c r="TAY5" s="9"/>
      <c r="TAZ5" s="9"/>
      <c r="TBA5" s="9"/>
      <c r="TBB5" s="9"/>
      <c r="TBC5" s="9"/>
      <c r="TBD5" s="9"/>
      <c r="TBE5" s="9"/>
      <c r="TBF5" s="9"/>
      <c r="TBG5" s="9"/>
      <c r="TBH5" s="9"/>
      <c r="TBI5" s="9"/>
      <c r="TBJ5" s="9"/>
      <c r="TBK5" s="9"/>
      <c r="TBL5" s="9"/>
      <c r="TBM5" s="9"/>
      <c r="TBN5" s="9"/>
      <c r="TBO5" s="9"/>
      <c r="TBP5" s="9"/>
      <c r="TBQ5" s="9"/>
      <c r="TBR5" s="9"/>
      <c r="TBS5" s="9"/>
      <c r="TBT5" s="9"/>
      <c r="TBU5" s="9"/>
      <c r="TBV5" s="9"/>
      <c r="TBW5" s="9"/>
      <c r="TBX5" s="9"/>
      <c r="TBY5" s="9"/>
      <c r="TBZ5" s="9"/>
      <c r="TCA5" s="9"/>
      <c r="TCB5" s="9"/>
      <c r="TCC5" s="9"/>
      <c r="TCD5" s="9"/>
      <c r="TCE5" s="9"/>
      <c r="TCF5" s="9"/>
      <c r="TCG5" s="9"/>
      <c r="TCH5" s="9"/>
      <c r="TCI5" s="9"/>
      <c r="TCJ5" s="9"/>
      <c r="TCK5" s="9"/>
      <c r="TCL5" s="9"/>
      <c r="TCM5" s="9"/>
      <c r="TCN5" s="9"/>
      <c r="TCO5" s="9"/>
      <c r="TCP5" s="9"/>
      <c r="TCQ5" s="9"/>
      <c r="TCR5" s="9"/>
      <c r="TCS5" s="9"/>
      <c r="TCT5" s="9"/>
      <c r="TCU5" s="9"/>
      <c r="TCV5" s="9"/>
      <c r="TCW5" s="9"/>
      <c r="TCX5" s="9"/>
      <c r="TCY5" s="9"/>
      <c r="TCZ5" s="9"/>
      <c r="TDA5" s="9"/>
      <c r="TDB5" s="9"/>
      <c r="TDC5" s="9"/>
      <c r="TDD5" s="9"/>
      <c r="TDE5" s="9"/>
      <c r="TDF5" s="9"/>
      <c r="TDG5" s="9"/>
      <c r="TDH5" s="9"/>
      <c r="TDI5" s="9"/>
      <c r="TDJ5" s="9"/>
      <c r="TDK5" s="9"/>
      <c r="TDL5" s="9"/>
      <c r="TDM5" s="9"/>
      <c r="TDN5" s="9"/>
      <c r="TDO5" s="9"/>
      <c r="TDP5" s="9"/>
      <c r="TDQ5" s="9"/>
      <c r="TDR5" s="9"/>
      <c r="TDS5" s="9"/>
      <c r="TDT5" s="9"/>
      <c r="TDU5" s="9"/>
      <c r="TDV5" s="9"/>
      <c r="TDW5" s="9"/>
      <c r="TDX5" s="9"/>
      <c r="TDY5" s="9"/>
      <c r="TDZ5" s="9"/>
      <c r="TEA5" s="9"/>
      <c r="TEB5" s="9"/>
      <c r="TEC5" s="9"/>
      <c r="TED5" s="9"/>
      <c r="TEE5" s="9"/>
      <c r="TEF5" s="9"/>
      <c r="TEG5" s="9"/>
      <c r="TEH5" s="9"/>
      <c r="TEI5" s="9"/>
      <c r="TEJ5" s="9"/>
      <c r="TEK5" s="9"/>
      <c r="TEL5" s="9"/>
      <c r="TEM5" s="9"/>
      <c r="TEN5" s="9"/>
      <c r="TEO5" s="9"/>
      <c r="TEP5" s="9"/>
      <c r="TEQ5" s="9"/>
      <c r="TER5" s="9"/>
      <c r="TES5" s="9"/>
      <c r="TET5" s="9"/>
      <c r="TEU5" s="9"/>
      <c r="TEV5" s="9"/>
      <c r="TEW5" s="9"/>
      <c r="TEX5" s="9"/>
      <c r="TEY5" s="9"/>
      <c r="TEZ5" s="9"/>
      <c r="TFA5" s="9"/>
      <c r="TFB5" s="9"/>
      <c r="TFC5" s="9"/>
      <c r="TFD5" s="9"/>
      <c r="TFE5" s="9"/>
      <c r="TFF5" s="9"/>
      <c r="TFG5" s="9"/>
      <c r="TFH5" s="9"/>
      <c r="TFI5" s="9"/>
      <c r="TFJ5" s="9"/>
      <c r="TFK5" s="9"/>
      <c r="TFL5" s="9"/>
      <c r="TFM5" s="9"/>
      <c r="TFN5" s="9"/>
      <c r="TFO5" s="9"/>
      <c r="TFP5" s="9"/>
      <c r="TFQ5" s="9"/>
      <c r="TFR5" s="9"/>
      <c r="TFS5" s="9"/>
      <c r="TFT5" s="9"/>
      <c r="TFU5" s="9"/>
      <c r="TFV5" s="9"/>
      <c r="TFW5" s="9"/>
      <c r="TFX5" s="9"/>
      <c r="TFY5" s="9"/>
      <c r="TFZ5" s="9"/>
      <c r="TGA5" s="9"/>
      <c r="TGB5" s="9"/>
      <c r="TGC5" s="9"/>
      <c r="TGD5" s="9"/>
      <c r="TGE5" s="9"/>
      <c r="TGF5" s="9"/>
      <c r="TGG5" s="9"/>
      <c r="TGH5" s="9"/>
      <c r="TGI5" s="9"/>
      <c r="TGJ5" s="9"/>
      <c r="TGK5" s="9"/>
      <c r="TGL5" s="9"/>
      <c r="TGM5" s="9"/>
      <c r="TGN5" s="9"/>
      <c r="TGO5" s="9"/>
      <c r="TGP5" s="9"/>
      <c r="TGQ5" s="9"/>
      <c r="TGR5" s="9"/>
      <c r="TGS5" s="9"/>
      <c r="TGT5" s="9"/>
      <c r="TGU5" s="9"/>
      <c r="TGV5" s="9"/>
      <c r="TGW5" s="9"/>
      <c r="TGX5" s="9"/>
      <c r="TGY5" s="9"/>
      <c r="TGZ5" s="9"/>
      <c r="THA5" s="9"/>
      <c r="THB5" s="9"/>
      <c r="THC5" s="9"/>
      <c r="THD5" s="9"/>
      <c r="THE5" s="9"/>
      <c r="THF5" s="9"/>
      <c r="THG5" s="9"/>
      <c r="THH5" s="9"/>
      <c r="THI5" s="9"/>
      <c r="THJ5" s="9"/>
      <c r="THK5" s="9"/>
      <c r="THL5" s="9"/>
      <c r="THM5" s="9"/>
      <c r="THN5" s="9"/>
      <c r="THO5" s="9"/>
      <c r="THP5" s="9"/>
      <c r="THQ5" s="9"/>
      <c r="THR5" s="9"/>
      <c r="THS5" s="9"/>
      <c r="THT5" s="9"/>
      <c r="THU5" s="9"/>
      <c r="THV5" s="9"/>
      <c r="THW5" s="9"/>
      <c r="THX5" s="9"/>
      <c r="THY5" s="9"/>
      <c r="THZ5" s="9"/>
      <c r="TIA5" s="9"/>
      <c r="TIB5" s="9"/>
      <c r="TIC5" s="9"/>
      <c r="TID5" s="9"/>
      <c r="TIE5" s="9"/>
      <c r="TIF5" s="9"/>
      <c r="TIG5" s="9"/>
      <c r="TIH5" s="9"/>
      <c r="TII5" s="9"/>
      <c r="TIJ5" s="9"/>
      <c r="TIK5" s="9"/>
      <c r="TIL5" s="9"/>
      <c r="TIM5" s="9"/>
      <c r="TIN5" s="9"/>
      <c r="TIO5" s="9"/>
      <c r="TIP5" s="9"/>
      <c r="TIQ5" s="9"/>
      <c r="TIR5" s="9"/>
      <c r="TIS5" s="9"/>
      <c r="TIT5" s="9"/>
      <c r="TIU5" s="9"/>
      <c r="TIV5" s="9"/>
      <c r="TIW5" s="9"/>
      <c r="TIX5" s="9"/>
      <c r="TIY5" s="9"/>
      <c r="TIZ5" s="9"/>
      <c r="TJA5" s="9"/>
      <c r="TJB5" s="9"/>
      <c r="TJC5" s="9"/>
      <c r="TJD5" s="9"/>
      <c r="TJE5" s="9"/>
      <c r="TJF5" s="9"/>
      <c r="TJG5" s="9"/>
      <c r="TJH5" s="9"/>
      <c r="TJI5" s="9"/>
      <c r="TJJ5" s="9"/>
      <c r="TJK5" s="9"/>
      <c r="TJL5" s="9"/>
      <c r="TJM5" s="9"/>
      <c r="TJN5" s="9"/>
      <c r="TJO5" s="9"/>
      <c r="TJP5" s="9"/>
      <c r="TJQ5" s="9"/>
      <c r="TJR5" s="9"/>
      <c r="TJS5" s="9"/>
      <c r="TJT5" s="9"/>
      <c r="TJU5" s="9"/>
      <c r="TJV5" s="9"/>
      <c r="TJW5" s="9"/>
      <c r="TJX5" s="9"/>
      <c r="TJY5" s="9"/>
      <c r="TJZ5" s="9"/>
      <c r="TKA5" s="9"/>
      <c r="TKB5" s="9"/>
      <c r="TKC5" s="9"/>
      <c r="TKD5" s="9"/>
      <c r="TKE5" s="9"/>
      <c r="TKF5" s="9"/>
      <c r="TKG5" s="9"/>
      <c r="TKH5" s="9"/>
      <c r="TKI5" s="9"/>
      <c r="TKJ5" s="9"/>
      <c r="TKK5" s="9"/>
      <c r="TKL5" s="9"/>
      <c r="TKM5" s="9"/>
      <c r="TKN5" s="9"/>
      <c r="TKO5" s="9"/>
      <c r="TKP5" s="9"/>
      <c r="TKQ5" s="9"/>
      <c r="TKR5" s="9"/>
      <c r="TKS5" s="9"/>
      <c r="TKT5" s="9"/>
      <c r="TKU5" s="9"/>
      <c r="TKV5" s="9"/>
      <c r="TKW5" s="9"/>
      <c r="TKX5" s="9"/>
      <c r="TKY5" s="9"/>
      <c r="TKZ5" s="9"/>
      <c r="TLA5" s="9"/>
      <c r="TLB5" s="9"/>
      <c r="TLC5" s="9"/>
      <c r="TLD5" s="9"/>
      <c r="TLE5" s="9"/>
      <c r="TLF5" s="9"/>
      <c r="TLG5" s="9"/>
      <c r="TLH5" s="9"/>
      <c r="TLI5" s="9"/>
      <c r="TLJ5" s="9"/>
      <c r="TLK5" s="9"/>
      <c r="TLL5" s="9"/>
      <c r="TLM5" s="9"/>
      <c r="TLN5" s="9"/>
      <c r="TLO5" s="9"/>
      <c r="TLP5" s="9"/>
      <c r="TLQ5" s="9"/>
      <c r="TLR5" s="9"/>
      <c r="TLS5" s="9"/>
      <c r="TLT5" s="9"/>
      <c r="TLU5" s="9"/>
      <c r="TLV5" s="9"/>
      <c r="TLW5" s="9"/>
      <c r="TLX5" s="9"/>
      <c r="TLY5" s="9"/>
      <c r="TLZ5" s="9"/>
      <c r="TMA5" s="9"/>
      <c r="TMB5" s="9"/>
      <c r="TMC5" s="9"/>
      <c r="TMD5" s="9"/>
      <c r="TME5" s="9"/>
      <c r="TMF5" s="9"/>
      <c r="TMG5" s="9"/>
      <c r="TMH5" s="9"/>
      <c r="TMI5" s="9"/>
      <c r="TMJ5" s="9"/>
      <c r="TMK5" s="9"/>
      <c r="TML5" s="9"/>
      <c r="TMM5" s="9"/>
      <c r="TMN5" s="9"/>
      <c r="TMO5" s="9"/>
      <c r="TMP5" s="9"/>
      <c r="TMQ5" s="9"/>
      <c r="TMR5" s="9"/>
      <c r="TMS5" s="9"/>
      <c r="TMT5" s="9"/>
      <c r="TMU5" s="9"/>
      <c r="TMV5" s="9"/>
      <c r="TMW5" s="9"/>
      <c r="TMX5" s="9"/>
      <c r="TMY5" s="9"/>
      <c r="TMZ5" s="9"/>
      <c r="TNA5" s="9"/>
      <c r="TNB5" s="9"/>
      <c r="TNC5" s="9"/>
      <c r="TND5" s="9"/>
      <c r="TNE5" s="9"/>
      <c r="TNF5" s="9"/>
      <c r="TNG5" s="9"/>
      <c r="TNH5" s="9"/>
      <c r="TNI5" s="9"/>
      <c r="TNJ5" s="9"/>
      <c r="TNK5" s="9"/>
      <c r="TNL5" s="9"/>
      <c r="TNM5" s="9"/>
      <c r="TNN5" s="9"/>
      <c r="TNO5" s="9"/>
      <c r="TNP5" s="9"/>
      <c r="TNQ5" s="9"/>
      <c r="TNR5" s="9"/>
      <c r="TNS5" s="9"/>
      <c r="TNT5" s="9"/>
      <c r="TNU5" s="9"/>
      <c r="TNV5" s="9"/>
      <c r="TNW5" s="9"/>
      <c r="TNX5" s="9"/>
      <c r="TNY5" s="9"/>
      <c r="TNZ5" s="9"/>
      <c r="TOA5" s="9"/>
      <c r="TOB5" s="9"/>
      <c r="TOC5" s="9"/>
      <c r="TOD5" s="9"/>
      <c r="TOE5" s="9"/>
      <c r="TOF5" s="9"/>
      <c r="TOG5" s="9"/>
      <c r="TOH5" s="9"/>
      <c r="TOI5" s="9"/>
      <c r="TOJ5" s="9"/>
      <c r="TOK5" s="9"/>
      <c r="TOL5" s="9"/>
      <c r="TOM5" s="9"/>
      <c r="TON5" s="9"/>
      <c r="TOO5" s="9"/>
      <c r="TOP5" s="9"/>
      <c r="TOQ5" s="9"/>
      <c r="TOR5" s="9"/>
      <c r="TOS5" s="9"/>
      <c r="TOT5" s="9"/>
      <c r="TOU5" s="9"/>
      <c r="TOV5" s="9"/>
      <c r="TOW5" s="9"/>
      <c r="TOX5" s="9"/>
      <c r="TOY5" s="9"/>
      <c r="TOZ5" s="9"/>
      <c r="TPA5" s="9"/>
      <c r="TPB5" s="9"/>
      <c r="TPC5" s="9"/>
      <c r="TPD5" s="9"/>
      <c r="TPE5" s="9"/>
      <c r="TPF5" s="9"/>
      <c r="TPG5" s="9"/>
      <c r="TPH5" s="9"/>
      <c r="TPI5" s="9"/>
      <c r="TPJ5" s="9"/>
      <c r="TPK5" s="9"/>
      <c r="TPL5" s="9"/>
      <c r="TPM5" s="9"/>
      <c r="TPN5" s="9"/>
      <c r="TPO5" s="9"/>
      <c r="TPP5" s="9"/>
      <c r="TPQ5" s="9"/>
      <c r="TPR5" s="9"/>
      <c r="TPS5" s="9"/>
      <c r="TPT5" s="9"/>
      <c r="TPU5" s="9"/>
      <c r="TPV5" s="9"/>
      <c r="TPW5" s="9"/>
      <c r="TPX5" s="9"/>
      <c r="TPY5" s="9"/>
      <c r="TPZ5" s="9"/>
      <c r="TQA5" s="9"/>
      <c r="TQB5" s="9"/>
      <c r="TQC5" s="9"/>
      <c r="TQD5" s="9"/>
      <c r="TQE5" s="9"/>
      <c r="TQF5" s="9"/>
      <c r="TQG5" s="9"/>
      <c r="TQH5" s="9"/>
      <c r="TQI5" s="9"/>
      <c r="TQJ5" s="9"/>
      <c r="TQK5" s="9"/>
      <c r="TQL5" s="9"/>
      <c r="TQM5" s="9"/>
      <c r="TQN5" s="9"/>
      <c r="TQO5" s="9"/>
      <c r="TQP5" s="9"/>
      <c r="TQQ5" s="9"/>
      <c r="TQR5" s="9"/>
      <c r="TQS5" s="9"/>
      <c r="TQT5" s="9"/>
      <c r="TQU5" s="9"/>
      <c r="TQV5" s="9"/>
      <c r="TQW5" s="9"/>
      <c r="TQX5" s="9"/>
      <c r="TQY5" s="9"/>
      <c r="TQZ5" s="9"/>
      <c r="TRA5" s="9"/>
      <c r="TRB5" s="9"/>
      <c r="TRC5" s="9"/>
      <c r="TRD5" s="9"/>
      <c r="TRE5" s="9"/>
      <c r="TRF5" s="9"/>
      <c r="TRG5" s="9"/>
      <c r="TRH5" s="9"/>
      <c r="TRI5" s="9"/>
      <c r="TRJ5" s="9"/>
      <c r="TRK5" s="9"/>
      <c r="TRL5" s="9"/>
      <c r="TRM5" s="9"/>
      <c r="TRN5" s="9"/>
      <c r="TRO5" s="9"/>
      <c r="TRP5" s="9"/>
      <c r="TRQ5" s="9"/>
      <c r="TRR5" s="9"/>
      <c r="TRS5" s="9"/>
      <c r="TRT5" s="9"/>
      <c r="TRU5" s="9"/>
      <c r="TRV5" s="9"/>
      <c r="TRW5" s="9"/>
      <c r="TRX5" s="9"/>
      <c r="TRY5" s="9"/>
      <c r="TRZ5" s="9"/>
      <c r="TSA5" s="9"/>
      <c r="TSB5" s="9"/>
      <c r="TSC5" s="9"/>
      <c r="TSD5" s="9"/>
      <c r="TSE5" s="9"/>
      <c r="TSF5" s="9"/>
      <c r="TSG5" s="9"/>
      <c r="TSH5" s="9"/>
      <c r="TSI5" s="9"/>
      <c r="TSJ5" s="9"/>
      <c r="TSK5" s="9"/>
      <c r="TSL5" s="9"/>
      <c r="TSM5" s="9"/>
      <c r="TSN5" s="9"/>
      <c r="TSO5" s="9"/>
      <c r="TSP5" s="9"/>
      <c r="TSQ5" s="9"/>
      <c r="TSR5" s="9"/>
      <c r="TSS5" s="9"/>
      <c r="TST5" s="9"/>
      <c r="TSU5" s="9"/>
      <c r="TSV5" s="9"/>
      <c r="TSW5" s="9"/>
      <c r="TSX5" s="9"/>
      <c r="TSY5" s="9"/>
      <c r="TSZ5" s="9"/>
      <c r="TTA5" s="9"/>
      <c r="TTB5" s="9"/>
      <c r="TTC5" s="9"/>
      <c r="TTD5" s="9"/>
      <c r="TTE5" s="9"/>
      <c r="TTF5" s="9"/>
      <c r="TTG5" s="9"/>
      <c r="TTH5" s="9"/>
      <c r="TTI5" s="9"/>
      <c r="TTJ5" s="9"/>
      <c r="TTK5" s="9"/>
      <c r="TTL5" s="9"/>
      <c r="TTM5" s="9"/>
      <c r="TTN5" s="9"/>
      <c r="TTO5" s="9"/>
      <c r="TTP5" s="9"/>
      <c r="TTQ5" s="9"/>
      <c r="TTR5" s="9"/>
      <c r="TTS5" s="9"/>
      <c r="TTT5" s="9"/>
      <c r="TTU5" s="9"/>
      <c r="TTV5" s="9"/>
      <c r="TTW5" s="9"/>
      <c r="TTX5" s="9"/>
      <c r="TTY5" s="9"/>
      <c r="TTZ5" s="9"/>
      <c r="TUA5" s="9"/>
      <c r="TUB5" s="9"/>
      <c r="TUC5" s="9"/>
      <c r="TUD5" s="9"/>
      <c r="TUE5" s="9"/>
      <c r="TUF5" s="9"/>
      <c r="TUG5" s="9"/>
      <c r="TUH5" s="9"/>
      <c r="TUI5" s="9"/>
      <c r="TUJ5" s="9"/>
      <c r="TUK5" s="9"/>
      <c r="TUL5" s="9"/>
      <c r="TUM5" s="9"/>
      <c r="TUN5" s="9"/>
      <c r="TUO5" s="9"/>
      <c r="TUP5" s="9"/>
      <c r="TUQ5" s="9"/>
      <c r="TUR5" s="9"/>
      <c r="TUS5" s="9"/>
      <c r="TUT5" s="9"/>
      <c r="TUU5" s="9"/>
      <c r="TUV5" s="9"/>
      <c r="TUW5" s="9"/>
      <c r="TUX5" s="9"/>
      <c r="TUY5" s="9"/>
      <c r="TUZ5" s="9"/>
      <c r="TVA5" s="9"/>
      <c r="TVB5" s="9"/>
      <c r="TVC5" s="9"/>
      <c r="TVD5" s="9"/>
      <c r="TVE5" s="9"/>
      <c r="TVF5" s="9"/>
      <c r="TVG5" s="9"/>
      <c r="TVH5" s="9"/>
      <c r="TVI5" s="9"/>
      <c r="TVJ5" s="9"/>
      <c r="TVK5" s="9"/>
      <c r="TVL5" s="9"/>
      <c r="TVM5" s="9"/>
      <c r="TVN5" s="9"/>
      <c r="TVO5" s="9"/>
      <c r="TVP5" s="9"/>
      <c r="TVQ5" s="9"/>
      <c r="TVR5" s="9"/>
      <c r="TVS5" s="9"/>
      <c r="TVT5" s="9"/>
      <c r="TVU5" s="9"/>
      <c r="TVV5" s="9"/>
      <c r="TVW5" s="9"/>
      <c r="TVX5" s="9"/>
      <c r="TVY5" s="9"/>
      <c r="TVZ5" s="9"/>
      <c r="TWA5" s="9"/>
      <c r="TWB5" s="9"/>
      <c r="TWC5" s="9"/>
      <c r="TWD5" s="9"/>
      <c r="TWE5" s="9"/>
      <c r="TWF5" s="9"/>
      <c r="TWG5" s="9"/>
      <c r="TWH5" s="9"/>
      <c r="TWI5" s="9"/>
      <c r="TWJ5" s="9"/>
      <c r="TWK5" s="9"/>
      <c r="TWL5" s="9"/>
      <c r="TWM5" s="9"/>
      <c r="TWN5" s="9"/>
      <c r="TWO5" s="9"/>
      <c r="TWP5" s="9"/>
      <c r="TWQ5" s="9"/>
      <c r="TWR5" s="9"/>
      <c r="TWS5" s="9"/>
      <c r="TWT5" s="9"/>
      <c r="TWU5" s="9"/>
      <c r="TWV5" s="9"/>
      <c r="TWW5" s="9"/>
      <c r="TWX5" s="9"/>
      <c r="TWY5" s="9"/>
      <c r="TWZ5" s="9"/>
      <c r="TXA5" s="9"/>
      <c r="TXB5" s="9"/>
      <c r="TXC5" s="9"/>
      <c r="TXD5" s="9"/>
      <c r="TXE5" s="9"/>
      <c r="TXF5" s="9"/>
      <c r="TXG5" s="9"/>
      <c r="TXH5" s="9"/>
      <c r="TXI5" s="9"/>
      <c r="TXJ5" s="9"/>
      <c r="TXK5" s="9"/>
      <c r="TXL5" s="9"/>
      <c r="TXM5" s="9"/>
      <c r="TXN5" s="9"/>
      <c r="TXO5" s="9"/>
      <c r="TXP5" s="9"/>
      <c r="TXQ5" s="9"/>
      <c r="TXR5" s="9"/>
      <c r="TXS5" s="9"/>
      <c r="TXT5" s="9"/>
      <c r="TXU5" s="9"/>
      <c r="TXV5" s="9"/>
      <c r="TXW5" s="9"/>
      <c r="TXX5" s="9"/>
      <c r="TXY5" s="9"/>
      <c r="TXZ5" s="9"/>
      <c r="TYA5" s="9"/>
      <c r="TYB5" s="9"/>
      <c r="TYC5" s="9"/>
      <c r="TYD5" s="9"/>
      <c r="TYE5" s="9"/>
      <c r="TYF5" s="9"/>
      <c r="TYG5" s="9"/>
      <c r="TYH5" s="9"/>
      <c r="TYI5" s="9"/>
      <c r="TYJ5" s="9"/>
      <c r="TYK5" s="9"/>
      <c r="TYL5" s="9"/>
      <c r="TYM5" s="9"/>
      <c r="TYN5" s="9"/>
      <c r="TYO5" s="9"/>
      <c r="TYP5" s="9"/>
      <c r="TYQ5" s="9"/>
      <c r="TYR5" s="9"/>
      <c r="TYS5" s="9"/>
      <c r="TYT5" s="9"/>
      <c r="TYU5" s="9"/>
      <c r="TYV5" s="9"/>
      <c r="TYW5" s="9"/>
      <c r="TYX5" s="9"/>
      <c r="TYY5" s="9"/>
      <c r="TYZ5" s="9"/>
      <c r="TZA5" s="9"/>
      <c r="TZB5" s="9"/>
      <c r="TZC5" s="9"/>
      <c r="TZD5" s="9"/>
      <c r="TZE5" s="9"/>
      <c r="TZF5" s="9"/>
      <c r="TZG5" s="9"/>
      <c r="TZH5" s="9"/>
      <c r="TZI5" s="9"/>
      <c r="TZJ5" s="9"/>
      <c r="TZK5" s="9"/>
      <c r="TZL5" s="9"/>
      <c r="TZM5" s="9"/>
      <c r="TZN5" s="9"/>
      <c r="TZO5" s="9"/>
      <c r="TZP5" s="9"/>
      <c r="TZQ5" s="9"/>
      <c r="TZR5" s="9"/>
      <c r="TZS5" s="9"/>
      <c r="TZT5" s="9"/>
      <c r="TZU5" s="9"/>
      <c r="TZV5" s="9"/>
      <c r="TZW5" s="9"/>
      <c r="TZX5" s="9"/>
      <c r="TZY5" s="9"/>
      <c r="TZZ5" s="9"/>
      <c r="UAA5" s="9"/>
      <c r="UAB5" s="9"/>
      <c r="UAC5" s="9"/>
      <c r="UAD5" s="9"/>
      <c r="UAE5" s="9"/>
      <c r="UAF5" s="9"/>
      <c r="UAG5" s="9"/>
      <c r="UAH5" s="9"/>
      <c r="UAI5" s="9"/>
      <c r="UAJ5" s="9"/>
      <c r="UAK5" s="9"/>
      <c r="UAL5" s="9"/>
      <c r="UAM5" s="9"/>
      <c r="UAN5" s="9"/>
      <c r="UAO5" s="9"/>
      <c r="UAP5" s="9"/>
      <c r="UAQ5" s="9"/>
      <c r="UAR5" s="9"/>
      <c r="UAS5" s="9"/>
      <c r="UAT5" s="9"/>
      <c r="UAU5" s="9"/>
      <c r="UAV5" s="9"/>
      <c r="UAW5" s="9"/>
      <c r="UAX5" s="9"/>
      <c r="UAY5" s="9"/>
      <c r="UAZ5" s="9"/>
      <c r="UBA5" s="9"/>
      <c r="UBB5" s="9"/>
      <c r="UBC5" s="9"/>
      <c r="UBD5" s="9"/>
      <c r="UBE5" s="9"/>
      <c r="UBF5" s="9"/>
      <c r="UBG5" s="9"/>
      <c r="UBH5" s="9"/>
      <c r="UBI5" s="9"/>
      <c r="UBJ5" s="9"/>
      <c r="UBK5" s="9"/>
      <c r="UBL5" s="9"/>
      <c r="UBM5" s="9"/>
      <c r="UBN5" s="9"/>
      <c r="UBO5" s="9"/>
      <c r="UBP5" s="9"/>
      <c r="UBQ5" s="9"/>
      <c r="UBR5" s="9"/>
      <c r="UBS5" s="9"/>
      <c r="UBT5" s="9"/>
      <c r="UBU5" s="9"/>
      <c r="UBV5" s="9"/>
      <c r="UBW5" s="9"/>
      <c r="UBX5" s="9"/>
      <c r="UBY5" s="9"/>
      <c r="UBZ5" s="9"/>
      <c r="UCA5" s="9"/>
      <c r="UCB5" s="9"/>
      <c r="UCC5" s="9"/>
      <c r="UCD5" s="9"/>
      <c r="UCE5" s="9"/>
      <c r="UCF5" s="9"/>
      <c r="UCG5" s="9"/>
      <c r="UCH5" s="9"/>
      <c r="UCI5" s="9"/>
      <c r="UCJ5" s="9"/>
      <c r="UCK5" s="9"/>
      <c r="UCL5" s="9"/>
      <c r="UCM5" s="9"/>
      <c r="UCN5" s="9"/>
      <c r="UCO5" s="9"/>
      <c r="UCP5" s="9"/>
      <c r="UCQ5" s="9"/>
      <c r="UCR5" s="9"/>
      <c r="UCS5" s="9"/>
      <c r="UCT5" s="9"/>
      <c r="UCU5" s="9"/>
      <c r="UCV5" s="9"/>
      <c r="UCW5" s="9"/>
      <c r="UCX5" s="9"/>
      <c r="UCY5" s="9"/>
      <c r="UCZ5" s="9"/>
      <c r="UDA5" s="9"/>
      <c r="UDB5" s="9"/>
      <c r="UDC5" s="9"/>
      <c r="UDD5" s="9"/>
      <c r="UDE5" s="9"/>
      <c r="UDF5" s="9"/>
      <c r="UDG5" s="9"/>
      <c r="UDH5" s="9"/>
      <c r="UDI5" s="9"/>
      <c r="UDJ5" s="9"/>
      <c r="UDK5" s="9"/>
      <c r="UDL5" s="9"/>
      <c r="UDM5" s="9"/>
      <c r="UDN5" s="9"/>
      <c r="UDO5" s="9"/>
      <c r="UDP5" s="9"/>
      <c r="UDQ5" s="9"/>
      <c r="UDR5" s="9"/>
      <c r="UDS5" s="9"/>
      <c r="UDT5" s="9"/>
      <c r="UDU5" s="9"/>
      <c r="UDV5" s="9"/>
      <c r="UDW5" s="9"/>
      <c r="UDX5" s="9"/>
      <c r="UDY5" s="9"/>
      <c r="UDZ5" s="9"/>
      <c r="UEA5" s="9"/>
      <c r="UEB5" s="9"/>
      <c r="UEC5" s="9"/>
      <c r="UED5" s="9"/>
      <c r="UEE5" s="9"/>
      <c r="UEF5" s="9"/>
      <c r="UEG5" s="9"/>
      <c r="UEH5" s="9"/>
      <c r="UEI5" s="9"/>
      <c r="UEJ5" s="9"/>
      <c r="UEK5" s="9"/>
      <c r="UEL5" s="9"/>
      <c r="UEM5" s="9"/>
      <c r="UEN5" s="9"/>
      <c r="UEO5" s="9"/>
      <c r="UEP5" s="9"/>
      <c r="UEQ5" s="9"/>
      <c r="UER5" s="9"/>
      <c r="UES5" s="9"/>
      <c r="UET5" s="9"/>
      <c r="UEU5" s="9"/>
      <c r="UEV5" s="9"/>
      <c r="UEW5" s="9"/>
      <c r="UEX5" s="9"/>
      <c r="UEY5" s="9"/>
      <c r="UEZ5" s="9"/>
      <c r="UFA5" s="9"/>
      <c r="UFB5" s="9"/>
      <c r="UFC5" s="9"/>
      <c r="UFD5" s="9"/>
      <c r="UFE5" s="9"/>
      <c r="UFF5" s="9"/>
      <c r="UFG5" s="9"/>
      <c r="UFH5" s="9"/>
      <c r="UFI5" s="9"/>
      <c r="UFJ5" s="9"/>
      <c r="UFK5" s="9"/>
      <c r="UFL5" s="9"/>
      <c r="UFM5" s="9"/>
      <c r="UFN5" s="9"/>
      <c r="UFO5" s="9"/>
      <c r="UFP5" s="9"/>
      <c r="UFQ5" s="9"/>
      <c r="UFR5" s="9"/>
      <c r="UFS5" s="9"/>
      <c r="UFT5" s="9"/>
      <c r="UFU5" s="9"/>
      <c r="UFV5" s="9"/>
      <c r="UFW5" s="9"/>
      <c r="UFX5" s="9"/>
      <c r="UFY5" s="9"/>
      <c r="UFZ5" s="9"/>
      <c r="UGA5" s="9"/>
      <c r="UGB5" s="9"/>
      <c r="UGC5" s="9"/>
      <c r="UGD5" s="9"/>
      <c r="UGE5" s="9"/>
      <c r="UGF5" s="9"/>
      <c r="UGG5" s="9"/>
      <c r="UGH5" s="9"/>
      <c r="UGI5" s="9"/>
      <c r="UGJ5" s="9"/>
      <c r="UGK5" s="9"/>
      <c r="UGL5" s="9"/>
      <c r="UGM5" s="9"/>
      <c r="UGN5" s="9"/>
      <c r="UGO5" s="9"/>
      <c r="UGP5" s="9"/>
      <c r="UGQ5" s="9"/>
      <c r="UGR5" s="9"/>
      <c r="UGS5" s="9"/>
      <c r="UGT5" s="9"/>
      <c r="UGU5" s="9"/>
      <c r="UGV5" s="9"/>
      <c r="UGW5" s="9"/>
      <c r="UGX5" s="9"/>
      <c r="UGY5" s="9"/>
      <c r="UGZ5" s="9"/>
      <c r="UHA5" s="9"/>
      <c r="UHB5" s="9"/>
      <c r="UHC5" s="9"/>
      <c r="UHD5" s="9"/>
      <c r="UHE5" s="9"/>
      <c r="UHF5" s="9"/>
      <c r="UHG5" s="9"/>
      <c r="UHH5" s="9"/>
      <c r="UHI5" s="9"/>
      <c r="UHJ5" s="9"/>
      <c r="UHK5" s="9"/>
      <c r="UHL5" s="9"/>
      <c r="UHM5" s="9"/>
      <c r="UHN5" s="9"/>
      <c r="UHO5" s="9"/>
      <c r="UHP5" s="9"/>
      <c r="UHQ5" s="9"/>
      <c r="UHR5" s="9"/>
      <c r="UHS5" s="9"/>
      <c r="UHT5" s="9"/>
      <c r="UHU5" s="9"/>
      <c r="UHV5" s="9"/>
      <c r="UHW5" s="9"/>
      <c r="UHX5" s="9"/>
      <c r="UHY5" s="9"/>
      <c r="UHZ5" s="9"/>
      <c r="UIA5" s="9"/>
      <c r="UIB5" s="9"/>
      <c r="UIC5" s="9"/>
      <c r="UID5" s="9"/>
      <c r="UIE5" s="9"/>
      <c r="UIF5" s="9"/>
      <c r="UIG5" s="9"/>
      <c r="UIH5" s="9"/>
      <c r="UII5" s="9"/>
      <c r="UIJ5" s="9"/>
      <c r="UIK5" s="9"/>
      <c r="UIL5" s="9"/>
      <c r="UIM5" s="9"/>
      <c r="UIN5" s="9"/>
      <c r="UIO5" s="9"/>
      <c r="UIP5" s="9"/>
      <c r="UIQ5" s="9"/>
      <c r="UIR5" s="9"/>
      <c r="UIS5" s="9"/>
      <c r="UIT5" s="9"/>
      <c r="UIU5" s="9"/>
      <c r="UIV5" s="9"/>
      <c r="UIW5" s="9"/>
      <c r="UIX5" s="9"/>
      <c r="UIY5" s="9"/>
      <c r="UIZ5" s="9"/>
      <c r="UJA5" s="9"/>
      <c r="UJB5" s="9"/>
      <c r="UJC5" s="9"/>
      <c r="UJD5" s="9"/>
      <c r="UJE5" s="9"/>
      <c r="UJF5" s="9"/>
      <c r="UJG5" s="9"/>
      <c r="UJH5" s="9"/>
      <c r="UJI5" s="9"/>
      <c r="UJJ5" s="9"/>
      <c r="UJK5" s="9"/>
      <c r="UJL5" s="9"/>
      <c r="UJM5" s="9"/>
      <c r="UJN5" s="9"/>
      <c r="UJO5" s="9"/>
      <c r="UJP5" s="9"/>
      <c r="UJQ5" s="9"/>
      <c r="UJR5" s="9"/>
      <c r="UJS5" s="9"/>
      <c r="UJT5" s="9"/>
      <c r="UJU5" s="9"/>
      <c r="UJV5" s="9"/>
      <c r="UJW5" s="9"/>
      <c r="UJX5" s="9"/>
      <c r="UJY5" s="9"/>
      <c r="UJZ5" s="9"/>
      <c r="UKA5" s="9"/>
      <c r="UKB5" s="9"/>
      <c r="UKC5" s="9"/>
      <c r="UKD5" s="9"/>
      <c r="UKE5" s="9"/>
      <c r="UKF5" s="9"/>
      <c r="UKG5" s="9"/>
      <c r="UKH5" s="9"/>
      <c r="UKI5" s="9"/>
      <c r="UKJ5" s="9"/>
      <c r="UKK5" s="9"/>
      <c r="UKL5" s="9"/>
      <c r="UKM5" s="9"/>
      <c r="UKN5" s="9"/>
      <c r="UKO5" s="9"/>
      <c r="UKP5" s="9"/>
      <c r="UKQ5" s="9"/>
      <c r="UKR5" s="9"/>
      <c r="UKS5" s="9"/>
      <c r="UKT5" s="9"/>
      <c r="UKU5" s="9"/>
      <c r="UKV5" s="9"/>
      <c r="UKW5" s="9"/>
      <c r="UKX5" s="9"/>
      <c r="UKY5" s="9"/>
      <c r="UKZ5" s="9"/>
      <c r="ULA5" s="9"/>
      <c r="ULB5" s="9"/>
      <c r="ULC5" s="9"/>
      <c r="ULD5" s="9"/>
      <c r="ULE5" s="9"/>
      <c r="ULF5" s="9"/>
      <c r="ULG5" s="9"/>
      <c r="ULH5" s="9"/>
      <c r="ULI5" s="9"/>
      <c r="ULJ5" s="9"/>
      <c r="ULK5" s="9"/>
      <c r="ULL5" s="9"/>
      <c r="ULM5" s="9"/>
      <c r="ULN5" s="9"/>
      <c r="ULO5" s="9"/>
      <c r="ULP5" s="9"/>
      <c r="ULQ5" s="9"/>
      <c r="ULR5" s="9"/>
      <c r="ULS5" s="9"/>
      <c r="ULT5" s="9"/>
      <c r="ULU5" s="9"/>
      <c r="ULV5" s="9"/>
      <c r="ULW5" s="9"/>
      <c r="ULX5" s="9"/>
      <c r="ULY5" s="9"/>
      <c r="ULZ5" s="9"/>
      <c r="UMA5" s="9"/>
      <c r="UMB5" s="9"/>
      <c r="UMC5" s="9"/>
      <c r="UMD5" s="9"/>
      <c r="UME5" s="9"/>
      <c r="UMF5" s="9"/>
      <c r="UMG5" s="9"/>
      <c r="UMH5" s="9"/>
      <c r="UMI5" s="9"/>
      <c r="UMJ5" s="9"/>
      <c r="UMK5" s="9"/>
      <c r="UML5" s="9"/>
      <c r="UMM5" s="9"/>
      <c r="UMN5" s="9"/>
      <c r="UMO5" s="9"/>
      <c r="UMP5" s="9"/>
      <c r="UMQ5" s="9"/>
      <c r="UMR5" s="9"/>
      <c r="UMS5" s="9"/>
      <c r="UMT5" s="9"/>
      <c r="UMU5" s="9"/>
      <c r="UMV5" s="9"/>
      <c r="UMW5" s="9"/>
      <c r="UMX5" s="9"/>
      <c r="UMY5" s="9"/>
      <c r="UMZ5" s="9"/>
      <c r="UNA5" s="9"/>
      <c r="UNB5" s="9"/>
      <c r="UNC5" s="9"/>
      <c r="UND5" s="9"/>
      <c r="UNE5" s="9"/>
      <c r="UNF5" s="9"/>
      <c r="UNG5" s="9"/>
      <c r="UNH5" s="9"/>
      <c r="UNI5" s="9"/>
      <c r="UNJ5" s="9"/>
      <c r="UNK5" s="9"/>
      <c r="UNL5" s="9"/>
      <c r="UNM5" s="9"/>
      <c r="UNN5" s="9"/>
      <c r="UNO5" s="9"/>
      <c r="UNP5" s="9"/>
      <c r="UNQ5" s="9"/>
      <c r="UNR5" s="9"/>
      <c r="UNS5" s="9"/>
      <c r="UNT5" s="9"/>
      <c r="UNU5" s="9"/>
      <c r="UNV5" s="9"/>
      <c r="UNW5" s="9"/>
      <c r="UNX5" s="9"/>
      <c r="UNY5" s="9"/>
      <c r="UNZ5" s="9"/>
      <c r="UOA5" s="9"/>
      <c r="UOB5" s="9"/>
      <c r="UOC5" s="9"/>
      <c r="UOD5" s="9"/>
      <c r="UOE5" s="9"/>
      <c r="UOF5" s="9"/>
      <c r="UOG5" s="9"/>
      <c r="UOH5" s="9"/>
      <c r="UOI5" s="9"/>
      <c r="UOJ5" s="9"/>
      <c r="UOK5" s="9"/>
      <c r="UOL5" s="9"/>
      <c r="UOM5" s="9"/>
      <c r="UON5" s="9"/>
      <c r="UOO5" s="9"/>
      <c r="UOP5" s="9"/>
      <c r="UOQ5" s="9"/>
      <c r="UOR5" s="9"/>
      <c r="UOS5" s="9"/>
      <c r="UOT5" s="9"/>
      <c r="UOU5" s="9"/>
      <c r="UOV5" s="9"/>
      <c r="UOW5" s="9"/>
      <c r="UOX5" s="9"/>
      <c r="UOY5" s="9"/>
      <c r="UOZ5" s="9"/>
      <c r="UPA5" s="9"/>
      <c r="UPB5" s="9"/>
      <c r="UPC5" s="9"/>
      <c r="UPD5" s="9"/>
      <c r="UPE5" s="9"/>
      <c r="UPF5" s="9"/>
      <c r="UPG5" s="9"/>
      <c r="UPH5" s="9"/>
      <c r="UPI5" s="9"/>
      <c r="UPJ5" s="9"/>
      <c r="UPK5" s="9"/>
      <c r="UPL5" s="9"/>
      <c r="UPM5" s="9"/>
      <c r="UPN5" s="9"/>
      <c r="UPO5" s="9"/>
      <c r="UPP5" s="9"/>
      <c r="UPQ5" s="9"/>
      <c r="UPR5" s="9"/>
      <c r="UPS5" s="9"/>
      <c r="UPT5" s="9"/>
      <c r="UPU5" s="9"/>
      <c r="UPV5" s="9"/>
      <c r="UPW5" s="9"/>
      <c r="UPX5" s="9"/>
      <c r="UPY5" s="9"/>
      <c r="UPZ5" s="9"/>
      <c r="UQA5" s="9"/>
      <c r="UQB5" s="9"/>
      <c r="UQC5" s="9"/>
      <c r="UQD5" s="9"/>
      <c r="UQE5" s="9"/>
      <c r="UQF5" s="9"/>
      <c r="UQG5" s="9"/>
      <c r="UQH5" s="9"/>
      <c r="UQI5" s="9"/>
      <c r="UQJ5" s="9"/>
      <c r="UQK5" s="9"/>
      <c r="UQL5" s="9"/>
      <c r="UQM5" s="9"/>
      <c r="UQN5" s="9"/>
      <c r="UQO5" s="9"/>
      <c r="UQP5" s="9"/>
      <c r="UQQ5" s="9"/>
      <c r="UQR5" s="9"/>
      <c r="UQS5" s="9"/>
      <c r="UQT5" s="9"/>
      <c r="UQU5" s="9"/>
      <c r="UQV5" s="9"/>
      <c r="UQW5" s="9"/>
      <c r="UQX5" s="9"/>
      <c r="UQY5" s="9"/>
      <c r="UQZ5" s="9"/>
      <c r="URA5" s="9"/>
      <c r="URB5" s="9"/>
      <c r="URC5" s="9"/>
      <c r="URD5" s="9"/>
      <c r="URE5" s="9"/>
      <c r="URF5" s="9"/>
      <c r="URG5" s="9"/>
      <c r="URH5" s="9"/>
      <c r="URI5" s="9"/>
      <c r="URJ5" s="9"/>
      <c r="URK5" s="9"/>
      <c r="URL5" s="9"/>
      <c r="URM5" s="9"/>
      <c r="URN5" s="9"/>
      <c r="URO5" s="9"/>
      <c r="URP5" s="9"/>
      <c r="URQ5" s="9"/>
      <c r="URR5" s="9"/>
      <c r="URS5" s="9"/>
      <c r="URT5" s="9"/>
      <c r="URU5" s="9"/>
      <c r="URV5" s="9"/>
      <c r="URW5" s="9"/>
      <c r="URX5" s="9"/>
      <c r="URY5" s="9"/>
      <c r="URZ5" s="9"/>
      <c r="USA5" s="9"/>
      <c r="USB5" s="9"/>
      <c r="USC5" s="9"/>
      <c r="USD5" s="9"/>
      <c r="USE5" s="9"/>
      <c r="USF5" s="9"/>
      <c r="USG5" s="9"/>
      <c r="USH5" s="9"/>
      <c r="USI5" s="9"/>
      <c r="USJ5" s="9"/>
      <c r="USK5" s="9"/>
      <c r="USL5" s="9"/>
      <c r="USM5" s="9"/>
      <c r="USN5" s="9"/>
      <c r="USO5" s="9"/>
      <c r="USP5" s="9"/>
      <c r="USQ5" s="9"/>
      <c r="USR5" s="9"/>
      <c r="USS5" s="9"/>
      <c r="UST5" s="9"/>
      <c r="USU5" s="9"/>
      <c r="USV5" s="9"/>
      <c r="USW5" s="9"/>
      <c r="USX5" s="9"/>
      <c r="USY5" s="9"/>
      <c r="USZ5" s="9"/>
      <c r="UTA5" s="9"/>
      <c r="UTB5" s="9"/>
      <c r="UTC5" s="9"/>
      <c r="UTD5" s="9"/>
      <c r="UTE5" s="9"/>
      <c r="UTF5" s="9"/>
      <c r="UTG5" s="9"/>
      <c r="UTH5" s="9"/>
      <c r="UTI5" s="9"/>
      <c r="UTJ5" s="9"/>
      <c r="UTK5" s="9"/>
      <c r="UTL5" s="9"/>
      <c r="UTM5" s="9"/>
      <c r="UTN5" s="9"/>
      <c r="UTO5" s="9"/>
      <c r="UTP5" s="9"/>
      <c r="UTQ5" s="9"/>
      <c r="UTR5" s="9"/>
      <c r="UTS5" s="9"/>
      <c r="UTT5" s="9"/>
      <c r="UTU5" s="9"/>
      <c r="UTV5" s="9"/>
      <c r="UTW5" s="9"/>
      <c r="UTX5" s="9"/>
      <c r="UTY5" s="9"/>
      <c r="UTZ5" s="9"/>
      <c r="UUA5" s="9"/>
      <c r="UUB5" s="9"/>
      <c r="UUC5" s="9"/>
      <c r="UUD5" s="9"/>
      <c r="UUE5" s="9"/>
      <c r="UUF5" s="9"/>
      <c r="UUG5" s="9"/>
      <c r="UUH5" s="9"/>
      <c r="UUI5" s="9"/>
      <c r="UUJ5" s="9"/>
      <c r="UUK5" s="9"/>
      <c r="UUL5" s="9"/>
      <c r="UUM5" s="9"/>
      <c r="UUN5" s="9"/>
      <c r="UUO5" s="9"/>
      <c r="UUP5" s="9"/>
      <c r="UUQ5" s="9"/>
      <c r="UUR5" s="9"/>
      <c r="UUS5" s="9"/>
      <c r="UUT5" s="9"/>
      <c r="UUU5" s="9"/>
      <c r="UUV5" s="9"/>
      <c r="UUW5" s="9"/>
      <c r="UUX5" s="9"/>
      <c r="UUY5" s="9"/>
      <c r="UUZ5" s="9"/>
      <c r="UVA5" s="9"/>
      <c r="UVB5" s="9"/>
      <c r="UVC5" s="9"/>
      <c r="UVD5" s="9"/>
      <c r="UVE5" s="9"/>
      <c r="UVF5" s="9"/>
      <c r="UVG5" s="9"/>
      <c r="UVH5" s="9"/>
      <c r="UVI5" s="9"/>
      <c r="UVJ5" s="9"/>
      <c r="UVK5" s="9"/>
      <c r="UVL5" s="9"/>
      <c r="UVM5" s="9"/>
      <c r="UVN5" s="9"/>
      <c r="UVO5" s="9"/>
      <c r="UVP5" s="9"/>
      <c r="UVQ5" s="9"/>
      <c r="UVR5" s="9"/>
      <c r="UVS5" s="9"/>
      <c r="UVT5" s="9"/>
      <c r="UVU5" s="9"/>
      <c r="UVV5" s="9"/>
      <c r="UVW5" s="9"/>
      <c r="UVX5" s="9"/>
      <c r="UVY5" s="9"/>
      <c r="UVZ5" s="9"/>
      <c r="UWA5" s="9"/>
      <c r="UWB5" s="9"/>
      <c r="UWC5" s="9"/>
      <c r="UWD5" s="9"/>
      <c r="UWE5" s="9"/>
      <c r="UWF5" s="9"/>
      <c r="UWG5" s="9"/>
      <c r="UWH5" s="9"/>
      <c r="UWI5" s="9"/>
      <c r="UWJ5" s="9"/>
      <c r="UWK5" s="9"/>
      <c r="UWL5" s="9"/>
      <c r="UWM5" s="9"/>
      <c r="UWN5" s="9"/>
      <c r="UWO5" s="9"/>
      <c r="UWP5" s="9"/>
      <c r="UWQ5" s="9"/>
      <c r="UWR5" s="9"/>
      <c r="UWS5" s="9"/>
      <c r="UWT5" s="9"/>
      <c r="UWU5" s="9"/>
      <c r="UWV5" s="9"/>
      <c r="UWW5" s="9"/>
      <c r="UWX5" s="9"/>
      <c r="UWY5" s="9"/>
      <c r="UWZ5" s="9"/>
      <c r="UXA5" s="9"/>
      <c r="UXB5" s="9"/>
      <c r="UXC5" s="9"/>
      <c r="UXD5" s="9"/>
      <c r="UXE5" s="9"/>
      <c r="UXF5" s="9"/>
      <c r="UXG5" s="9"/>
      <c r="UXH5" s="9"/>
      <c r="UXI5" s="9"/>
      <c r="UXJ5" s="9"/>
      <c r="UXK5" s="9"/>
      <c r="UXL5" s="9"/>
      <c r="UXM5" s="9"/>
      <c r="UXN5" s="9"/>
      <c r="UXO5" s="9"/>
      <c r="UXP5" s="9"/>
      <c r="UXQ5" s="9"/>
      <c r="UXR5" s="9"/>
      <c r="UXS5" s="9"/>
      <c r="UXT5" s="9"/>
      <c r="UXU5" s="9"/>
      <c r="UXV5" s="9"/>
      <c r="UXW5" s="9"/>
      <c r="UXX5" s="9"/>
      <c r="UXY5" s="9"/>
      <c r="UXZ5" s="9"/>
      <c r="UYA5" s="9"/>
      <c r="UYB5" s="9"/>
      <c r="UYC5" s="9"/>
      <c r="UYD5" s="9"/>
      <c r="UYE5" s="9"/>
      <c r="UYF5" s="9"/>
      <c r="UYG5" s="9"/>
      <c r="UYH5" s="9"/>
      <c r="UYI5" s="9"/>
      <c r="UYJ5" s="9"/>
      <c r="UYK5" s="9"/>
      <c r="UYL5" s="9"/>
      <c r="UYM5" s="9"/>
      <c r="UYN5" s="9"/>
      <c r="UYO5" s="9"/>
      <c r="UYP5" s="9"/>
      <c r="UYQ5" s="9"/>
      <c r="UYR5" s="9"/>
      <c r="UYS5" s="9"/>
      <c r="UYT5" s="9"/>
      <c r="UYU5" s="9"/>
      <c r="UYV5" s="9"/>
      <c r="UYW5" s="9"/>
      <c r="UYX5" s="9"/>
      <c r="UYY5" s="9"/>
      <c r="UYZ5" s="9"/>
      <c r="UZA5" s="9"/>
      <c r="UZB5" s="9"/>
      <c r="UZC5" s="9"/>
      <c r="UZD5" s="9"/>
      <c r="UZE5" s="9"/>
      <c r="UZF5" s="9"/>
      <c r="UZG5" s="9"/>
      <c r="UZH5" s="9"/>
      <c r="UZI5" s="9"/>
      <c r="UZJ5" s="9"/>
      <c r="UZK5" s="9"/>
      <c r="UZL5" s="9"/>
      <c r="UZM5" s="9"/>
      <c r="UZN5" s="9"/>
      <c r="UZO5" s="9"/>
      <c r="UZP5" s="9"/>
      <c r="UZQ5" s="9"/>
      <c r="UZR5" s="9"/>
      <c r="UZS5" s="9"/>
      <c r="UZT5" s="9"/>
      <c r="UZU5" s="9"/>
      <c r="UZV5" s="9"/>
      <c r="UZW5" s="9"/>
      <c r="UZX5" s="9"/>
      <c r="UZY5" s="9"/>
      <c r="UZZ5" s="9"/>
      <c r="VAA5" s="9"/>
      <c r="VAB5" s="9"/>
      <c r="VAC5" s="9"/>
      <c r="VAD5" s="9"/>
      <c r="VAE5" s="9"/>
      <c r="VAF5" s="9"/>
      <c r="VAG5" s="9"/>
      <c r="VAH5" s="9"/>
      <c r="VAI5" s="9"/>
      <c r="VAJ5" s="9"/>
      <c r="VAK5" s="9"/>
      <c r="VAL5" s="9"/>
      <c r="VAM5" s="9"/>
      <c r="VAN5" s="9"/>
      <c r="VAO5" s="9"/>
      <c r="VAP5" s="9"/>
      <c r="VAQ5" s="9"/>
      <c r="VAR5" s="9"/>
      <c r="VAS5" s="9"/>
      <c r="VAT5" s="9"/>
      <c r="VAU5" s="9"/>
      <c r="VAV5" s="9"/>
      <c r="VAW5" s="9"/>
      <c r="VAX5" s="9"/>
      <c r="VAY5" s="9"/>
      <c r="VAZ5" s="9"/>
      <c r="VBA5" s="9"/>
      <c r="VBB5" s="9"/>
      <c r="VBC5" s="9"/>
      <c r="VBD5" s="9"/>
      <c r="VBE5" s="9"/>
      <c r="VBF5" s="9"/>
      <c r="VBG5" s="9"/>
      <c r="VBH5" s="9"/>
      <c r="VBI5" s="9"/>
      <c r="VBJ5" s="9"/>
      <c r="VBK5" s="9"/>
      <c r="VBL5" s="9"/>
      <c r="VBM5" s="9"/>
      <c r="VBN5" s="9"/>
      <c r="VBO5" s="9"/>
      <c r="VBP5" s="9"/>
      <c r="VBQ5" s="9"/>
      <c r="VBR5" s="9"/>
      <c r="VBS5" s="9"/>
      <c r="VBT5" s="9"/>
      <c r="VBU5" s="9"/>
      <c r="VBV5" s="9"/>
      <c r="VBW5" s="9"/>
      <c r="VBX5" s="9"/>
      <c r="VBY5" s="9"/>
      <c r="VBZ5" s="9"/>
      <c r="VCA5" s="9"/>
      <c r="VCB5" s="9"/>
      <c r="VCC5" s="9"/>
      <c r="VCD5" s="9"/>
      <c r="VCE5" s="9"/>
      <c r="VCF5" s="9"/>
      <c r="VCG5" s="9"/>
      <c r="VCH5" s="9"/>
      <c r="VCI5" s="9"/>
      <c r="VCJ5" s="9"/>
      <c r="VCK5" s="9"/>
      <c r="VCL5" s="9"/>
      <c r="VCM5" s="9"/>
      <c r="VCN5" s="9"/>
      <c r="VCO5" s="9"/>
      <c r="VCP5" s="9"/>
      <c r="VCQ5" s="9"/>
      <c r="VCR5" s="9"/>
      <c r="VCS5" s="9"/>
      <c r="VCT5" s="9"/>
      <c r="VCU5" s="9"/>
      <c r="VCV5" s="9"/>
      <c r="VCW5" s="9"/>
      <c r="VCX5" s="9"/>
      <c r="VCY5" s="9"/>
      <c r="VCZ5" s="9"/>
      <c r="VDA5" s="9"/>
      <c r="VDB5" s="9"/>
      <c r="VDC5" s="9"/>
      <c r="VDD5" s="9"/>
      <c r="VDE5" s="9"/>
      <c r="VDF5" s="9"/>
      <c r="VDG5" s="9"/>
      <c r="VDH5" s="9"/>
      <c r="VDI5" s="9"/>
      <c r="VDJ5" s="9"/>
      <c r="VDK5" s="9"/>
      <c r="VDL5" s="9"/>
      <c r="VDM5" s="9"/>
      <c r="VDN5" s="9"/>
      <c r="VDO5" s="9"/>
      <c r="VDP5" s="9"/>
      <c r="VDQ5" s="9"/>
      <c r="VDR5" s="9"/>
      <c r="VDS5" s="9"/>
      <c r="VDT5" s="9"/>
      <c r="VDU5" s="9"/>
      <c r="VDV5" s="9"/>
      <c r="VDW5" s="9"/>
      <c r="VDX5" s="9"/>
      <c r="VDY5" s="9"/>
      <c r="VDZ5" s="9"/>
      <c r="VEA5" s="9"/>
      <c r="VEB5" s="9"/>
      <c r="VEC5" s="9"/>
      <c r="VED5" s="9"/>
      <c r="VEE5" s="9"/>
      <c r="VEF5" s="9"/>
      <c r="VEG5" s="9"/>
      <c r="VEH5" s="9"/>
      <c r="VEI5" s="9"/>
      <c r="VEJ5" s="9"/>
      <c r="VEK5" s="9"/>
      <c r="VEL5" s="9"/>
      <c r="VEM5" s="9"/>
      <c r="VEN5" s="9"/>
      <c r="VEO5" s="9"/>
      <c r="VEP5" s="9"/>
      <c r="VEQ5" s="9"/>
      <c r="VER5" s="9"/>
      <c r="VES5" s="9"/>
      <c r="VET5" s="9"/>
      <c r="VEU5" s="9"/>
      <c r="VEV5" s="9"/>
      <c r="VEW5" s="9"/>
      <c r="VEX5" s="9"/>
      <c r="VEY5" s="9"/>
      <c r="VEZ5" s="9"/>
      <c r="VFA5" s="9"/>
      <c r="VFB5" s="9"/>
      <c r="VFC5" s="9"/>
      <c r="VFD5" s="9"/>
      <c r="VFE5" s="9"/>
      <c r="VFF5" s="9"/>
      <c r="VFG5" s="9"/>
      <c r="VFH5" s="9"/>
      <c r="VFI5" s="9"/>
      <c r="VFJ5" s="9"/>
      <c r="VFK5" s="9"/>
      <c r="VFL5" s="9"/>
      <c r="VFM5" s="9"/>
      <c r="VFN5" s="9"/>
      <c r="VFO5" s="9"/>
      <c r="VFP5" s="9"/>
      <c r="VFQ5" s="9"/>
      <c r="VFR5" s="9"/>
      <c r="VFS5" s="9"/>
      <c r="VFT5" s="9"/>
      <c r="VFU5" s="9"/>
      <c r="VFV5" s="9"/>
      <c r="VFW5" s="9"/>
      <c r="VFX5" s="9"/>
      <c r="VFY5" s="9"/>
      <c r="VFZ5" s="9"/>
      <c r="VGA5" s="9"/>
      <c r="VGB5" s="9"/>
      <c r="VGC5" s="9"/>
      <c r="VGD5" s="9"/>
      <c r="VGE5" s="9"/>
      <c r="VGF5" s="9"/>
      <c r="VGG5" s="9"/>
      <c r="VGH5" s="9"/>
      <c r="VGI5" s="9"/>
      <c r="VGJ5" s="9"/>
      <c r="VGK5" s="9"/>
      <c r="VGL5" s="9"/>
      <c r="VGM5" s="9"/>
      <c r="VGN5" s="9"/>
      <c r="VGO5" s="9"/>
      <c r="VGP5" s="9"/>
      <c r="VGQ5" s="9"/>
      <c r="VGR5" s="9"/>
      <c r="VGS5" s="9"/>
      <c r="VGT5" s="9"/>
      <c r="VGU5" s="9"/>
      <c r="VGV5" s="9"/>
      <c r="VGW5" s="9"/>
      <c r="VGX5" s="9"/>
      <c r="VGY5" s="9"/>
      <c r="VGZ5" s="9"/>
      <c r="VHA5" s="9"/>
      <c r="VHB5" s="9"/>
      <c r="VHC5" s="9"/>
      <c r="VHD5" s="9"/>
      <c r="VHE5" s="9"/>
      <c r="VHF5" s="9"/>
      <c r="VHG5" s="9"/>
      <c r="VHH5" s="9"/>
      <c r="VHI5" s="9"/>
      <c r="VHJ5" s="9"/>
      <c r="VHK5" s="9"/>
      <c r="VHL5" s="9"/>
      <c r="VHM5" s="9"/>
      <c r="VHN5" s="9"/>
      <c r="VHO5" s="9"/>
      <c r="VHP5" s="9"/>
      <c r="VHQ5" s="9"/>
      <c r="VHR5" s="9"/>
      <c r="VHS5" s="9"/>
      <c r="VHT5" s="9"/>
      <c r="VHU5" s="9"/>
      <c r="VHV5" s="9"/>
      <c r="VHW5" s="9"/>
      <c r="VHX5" s="9"/>
      <c r="VHY5" s="9"/>
      <c r="VHZ5" s="9"/>
      <c r="VIA5" s="9"/>
      <c r="VIB5" s="9"/>
      <c r="VIC5" s="9"/>
      <c r="VID5" s="9"/>
      <c r="VIE5" s="9"/>
      <c r="VIF5" s="9"/>
      <c r="VIG5" s="9"/>
      <c r="VIH5" s="9"/>
      <c r="VII5" s="9"/>
      <c r="VIJ5" s="9"/>
      <c r="VIK5" s="9"/>
      <c r="VIL5" s="9"/>
      <c r="VIM5" s="9"/>
      <c r="VIN5" s="9"/>
      <c r="VIO5" s="9"/>
      <c r="VIP5" s="9"/>
      <c r="VIQ5" s="9"/>
      <c r="VIR5" s="9"/>
      <c r="VIS5" s="9"/>
      <c r="VIT5" s="9"/>
      <c r="VIU5" s="9"/>
      <c r="VIV5" s="9"/>
      <c r="VIW5" s="9"/>
      <c r="VIX5" s="9"/>
      <c r="VIY5" s="9"/>
      <c r="VIZ5" s="9"/>
      <c r="VJA5" s="9"/>
      <c r="VJB5" s="9"/>
      <c r="VJC5" s="9"/>
      <c r="VJD5" s="9"/>
      <c r="VJE5" s="9"/>
      <c r="VJF5" s="9"/>
      <c r="VJG5" s="9"/>
      <c r="VJH5" s="9"/>
      <c r="VJI5" s="9"/>
      <c r="VJJ5" s="9"/>
      <c r="VJK5" s="9"/>
      <c r="VJL5" s="9"/>
      <c r="VJM5" s="9"/>
      <c r="VJN5" s="9"/>
      <c r="VJO5" s="9"/>
      <c r="VJP5" s="9"/>
      <c r="VJQ5" s="9"/>
      <c r="VJR5" s="9"/>
      <c r="VJS5" s="9"/>
      <c r="VJT5" s="9"/>
      <c r="VJU5" s="9"/>
      <c r="VJV5" s="9"/>
      <c r="VJW5" s="9"/>
      <c r="VJX5" s="9"/>
      <c r="VJY5" s="9"/>
      <c r="VJZ5" s="9"/>
      <c r="VKA5" s="9"/>
      <c r="VKB5" s="9"/>
      <c r="VKC5" s="9"/>
      <c r="VKD5" s="9"/>
      <c r="VKE5" s="9"/>
      <c r="VKF5" s="9"/>
      <c r="VKG5" s="9"/>
      <c r="VKH5" s="9"/>
      <c r="VKI5" s="9"/>
      <c r="VKJ5" s="9"/>
      <c r="VKK5" s="9"/>
      <c r="VKL5" s="9"/>
      <c r="VKM5" s="9"/>
      <c r="VKN5" s="9"/>
      <c r="VKO5" s="9"/>
      <c r="VKP5" s="9"/>
      <c r="VKQ5" s="9"/>
      <c r="VKR5" s="9"/>
      <c r="VKS5" s="9"/>
      <c r="VKT5" s="9"/>
      <c r="VKU5" s="9"/>
      <c r="VKV5" s="9"/>
      <c r="VKW5" s="9"/>
      <c r="VKX5" s="9"/>
      <c r="VKY5" s="9"/>
      <c r="VKZ5" s="9"/>
      <c r="VLA5" s="9"/>
      <c r="VLB5" s="9"/>
      <c r="VLC5" s="9"/>
      <c r="VLD5" s="9"/>
      <c r="VLE5" s="9"/>
      <c r="VLF5" s="9"/>
      <c r="VLG5" s="9"/>
      <c r="VLH5" s="9"/>
      <c r="VLI5" s="9"/>
      <c r="VLJ5" s="9"/>
      <c r="VLK5" s="9"/>
      <c r="VLL5" s="9"/>
      <c r="VLM5" s="9"/>
      <c r="VLN5" s="9"/>
      <c r="VLO5" s="9"/>
      <c r="VLP5" s="9"/>
      <c r="VLQ5" s="9"/>
      <c r="VLR5" s="9"/>
      <c r="VLS5" s="9"/>
      <c r="VLT5" s="9"/>
      <c r="VLU5" s="9"/>
      <c r="VLV5" s="9"/>
      <c r="VLW5" s="9"/>
      <c r="VLX5" s="9"/>
      <c r="VLY5" s="9"/>
      <c r="VLZ5" s="9"/>
      <c r="VMA5" s="9"/>
      <c r="VMB5" s="9"/>
      <c r="VMC5" s="9"/>
      <c r="VMD5" s="9"/>
      <c r="VME5" s="9"/>
      <c r="VMF5" s="9"/>
      <c r="VMG5" s="9"/>
      <c r="VMH5" s="9"/>
      <c r="VMI5" s="9"/>
      <c r="VMJ5" s="9"/>
      <c r="VMK5" s="9"/>
      <c r="VML5" s="9"/>
      <c r="VMM5" s="9"/>
      <c r="VMN5" s="9"/>
      <c r="VMO5" s="9"/>
      <c r="VMP5" s="9"/>
      <c r="VMQ5" s="9"/>
      <c r="VMR5" s="9"/>
      <c r="VMS5" s="9"/>
      <c r="VMT5" s="9"/>
      <c r="VMU5" s="9"/>
      <c r="VMV5" s="9"/>
      <c r="VMW5" s="9"/>
      <c r="VMX5" s="9"/>
      <c r="VMY5" s="9"/>
      <c r="VMZ5" s="9"/>
      <c r="VNA5" s="9"/>
      <c r="VNB5" s="9"/>
      <c r="VNC5" s="9"/>
      <c r="VND5" s="9"/>
      <c r="VNE5" s="9"/>
      <c r="VNF5" s="9"/>
      <c r="VNG5" s="9"/>
      <c r="VNH5" s="9"/>
      <c r="VNI5" s="9"/>
      <c r="VNJ5" s="9"/>
      <c r="VNK5" s="9"/>
      <c r="VNL5" s="9"/>
      <c r="VNM5" s="9"/>
      <c r="VNN5" s="9"/>
      <c r="VNO5" s="9"/>
      <c r="VNP5" s="9"/>
      <c r="VNQ5" s="9"/>
      <c r="VNR5" s="9"/>
      <c r="VNS5" s="9"/>
      <c r="VNT5" s="9"/>
      <c r="VNU5" s="9"/>
      <c r="VNV5" s="9"/>
      <c r="VNW5" s="9"/>
      <c r="VNX5" s="9"/>
      <c r="VNY5" s="9"/>
      <c r="VNZ5" s="9"/>
      <c r="VOA5" s="9"/>
      <c r="VOB5" s="9"/>
      <c r="VOC5" s="9"/>
      <c r="VOD5" s="9"/>
      <c r="VOE5" s="9"/>
      <c r="VOF5" s="9"/>
      <c r="VOG5" s="9"/>
      <c r="VOH5" s="9"/>
      <c r="VOI5" s="9"/>
      <c r="VOJ5" s="9"/>
      <c r="VOK5" s="9"/>
      <c r="VOL5" s="9"/>
      <c r="VOM5" s="9"/>
      <c r="VON5" s="9"/>
      <c r="VOO5" s="9"/>
      <c r="VOP5" s="9"/>
      <c r="VOQ5" s="9"/>
      <c r="VOR5" s="9"/>
      <c r="VOS5" s="9"/>
      <c r="VOT5" s="9"/>
      <c r="VOU5" s="9"/>
      <c r="VOV5" s="9"/>
      <c r="VOW5" s="9"/>
      <c r="VOX5" s="9"/>
      <c r="VOY5" s="9"/>
      <c r="VOZ5" s="9"/>
      <c r="VPA5" s="9"/>
      <c r="VPB5" s="9"/>
      <c r="VPC5" s="9"/>
      <c r="VPD5" s="9"/>
      <c r="VPE5" s="9"/>
      <c r="VPF5" s="9"/>
      <c r="VPG5" s="9"/>
      <c r="VPH5" s="9"/>
      <c r="VPI5" s="9"/>
      <c r="VPJ5" s="9"/>
      <c r="VPK5" s="9"/>
      <c r="VPL5" s="9"/>
      <c r="VPM5" s="9"/>
      <c r="VPN5" s="9"/>
      <c r="VPO5" s="9"/>
      <c r="VPP5" s="9"/>
      <c r="VPQ5" s="9"/>
      <c r="VPR5" s="9"/>
      <c r="VPS5" s="9"/>
      <c r="VPT5" s="9"/>
      <c r="VPU5" s="9"/>
      <c r="VPV5" s="9"/>
      <c r="VPW5" s="9"/>
      <c r="VPX5" s="9"/>
      <c r="VPY5" s="9"/>
      <c r="VPZ5" s="9"/>
      <c r="VQA5" s="9"/>
      <c r="VQB5" s="9"/>
      <c r="VQC5" s="9"/>
      <c r="VQD5" s="9"/>
      <c r="VQE5" s="9"/>
      <c r="VQF5" s="9"/>
      <c r="VQG5" s="9"/>
      <c r="VQH5" s="9"/>
      <c r="VQI5" s="9"/>
      <c r="VQJ5" s="9"/>
      <c r="VQK5" s="9"/>
      <c r="VQL5" s="9"/>
      <c r="VQM5" s="9"/>
      <c r="VQN5" s="9"/>
      <c r="VQO5" s="9"/>
      <c r="VQP5" s="9"/>
      <c r="VQQ5" s="9"/>
      <c r="VQR5" s="9"/>
      <c r="VQS5" s="9"/>
      <c r="VQT5" s="9"/>
      <c r="VQU5" s="9"/>
      <c r="VQV5" s="9"/>
      <c r="VQW5" s="9"/>
      <c r="VQX5" s="9"/>
      <c r="VQY5" s="9"/>
      <c r="VQZ5" s="9"/>
      <c r="VRA5" s="9"/>
      <c r="VRB5" s="9"/>
      <c r="VRC5" s="9"/>
      <c r="VRD5" s="9"/>
      <c r="VRE5" s="9"/>
      <c r="VRF5" s="9"/>
      <c r="VRG5" s="9"/>
      <c r="VRH5" s="9"/>
      <c r="VRI5" s="9"/>
      <c r="VRJ5" s="9"/>
      <c r="VRK5" s="9"/>
      <c r="VRL5" s="9"/>
      <c r="VRM5" s="9"/>
      <c r="VRN5" s="9"/>
      <c r="VRO5" s="9"/>
      <c r="VRP5" s="9"/>
      <c r="VRQ5" s="9"/>
      <c r="VRR5" s="9"/>
      <c r="VRS5" s="9"/>
      <c r="VRT5" s="9"/>
      <c r="VRU5" s="9"/>
      <c r="VRV5" s="9"/>
      <c r="VRW5" s="9"/>
      <c r="VRX5" s="9"/>
      <c r="VRY5" s="9"/>
      <c r="VRZ5" s="9"/>
      <c r="VSA5" s="9"/>
      <c r="VSB5" s="9"/>
      <c r="VSC5" s="9"/>
      <c r="VSD5" s="9"/>
      <c r="VSE5" s="9"/>
      <c r="VSF5" s="9"/>
      <c r="VSG5" s="9"/>
      <c r="VSH5" s="9"/>
      <c r="VSI5" s="9"/>
      <c r="VSJ5" s="9"/>
      <c r="VSK5" s="9"/>
      <c r="VSL5" s="9"/>
      <c r="VSM5" s="9"/>
      <c r="VSN5" s="9"/>
      <c r="VSO5" s="9"/>
      <c r="VSP5" s="9"/>
      <c r="VSQ5" s="9"/>
      <c r="VSR5" s="9"/>
      <c r="VSS5" s="9"/>
      <c r="VST5" s="9"/>
      <c r="VSU5" s="9"/>
      <c r="VSV5" s="9"/>
      <c r="VSW5" s="9"/>
      <c r="VSX5" s="9"/>
      <c r="VSY5" s="9"/>
      <c r="VSZ5" s="9"/>
      <c r="VTA5" s="9"/>
      <c r="VTB5" s="9"/>
      <c r="VTC5" s="9"/>
      <c r="VTD5" s="9"/>
      <c r="VTE5" s="9"/>
      <c r="VTF5" s="9"/>
      <c r="VTG5" s="9"/>
      <c r="VTH5" s="9"/>
      <c r="VTI5" s="9"/>
      <c r="VTJ5" s="9"/>
      <c r="VTK5" s="9"/>
      <c r="VTL5" s="9"/>
      <c r="VTM5" s="9"/>
      <c r="VTN5" s="9"/>
      <c r="VTO5" s="9"/>
      <c r="VTP5" s="9"/>
      <c r="VTQ5" s="9"/>
      <c r="VTR5" s="9"/>
      <c r="VTS5" s="9"/>
      <c r="VTT5" s="9"/>
      <c r="VTU5" s="9"/>
      <c r="VTV5" s="9"/>
      <c r="VTW5" s="9"/>
      <c r="VTX5" s="9"/>
      <c r="VTY5" s="9"/>
      <c r="VTZ5" s="9"/>
      <c r="VUA5" s="9"/>
      <c r="VUB5" s="9"/>
      <c r="VUC5" s="9"/>
      <c r="VUD5" s="9"/>
      <c r="VUE5" s="9"/>
      <c r="VUF5" s="9"/>
      <c r="VUG5" s="9"/>
      <c r="VUH5" s="9"/>
      <c r="VUI5" s="9"/>
      <c r="VUJ5" s="9"/>
      <c r="VUK5" s="9"/>
      <c r="VUL5" s="9"/>
      <c r="VUM5" s="9"/>
      <c r="VUN5" s="9"/>
      <c r="VUO5" s="9"/>
      <c r="VUP5" s="9"/>
      <c r="VUQ5" s="9"/>
      <c r="VUR5" s="9"/>
      <c r="VUS5" s="9"/>
      <c r="VUT5" s="9"/>
      <c r="VUU5" s="9"/>
      <c r="VUV5" s="9"/>
      <c r="VUW5" s="9"/>
      <c r="VUX5" s="9"/>
      <c r="VUY5" s="9"/>
      <c r="VUZ5" s="9"/>
      <c r="VVA5" s="9"/>
      <c r="VVB5" s="9"/>
      <c r="VVC5" s="9"/>
      <c r="VVD5" s="9"/>
      <c r="VVE5" s="9"/>
      <c r="VVF5" s="9"/>
      <c r="VVG5" s="9"/>
      <c r="VVH5" s="9"/>
      <c r="VVI5" s="9"/>
      <c r="VVJ5" s="9"/>
      <c r="VVK5" s="9"/>
      <c r="VVL5" s="9"/>
      <c r="VVM5" s="9"/>
      <c r="VVN5" s="9"/>
      <c r="VVO5" s="9"/>
      <c r="VVP5" s="9"/>
      <c r="VVQ5" s="9"/>
      <c r="VVR5" s="9"/>
      <c r="VVS5" s="9"/>
      <c r="VVT5" s="9"/>
      <c r="VVU5" s="9"/>
      <c r="VVV5" s="9"/>
      <c r="VVW5" s="9"/>
      <c r="VVX5" s="9"/>
      <c r="VVY5" s="9"/>
      <c r="VVZ5" s="9"/>
      <c r="VWA5" s="9"/>
      <c r="VWB5" s="9"/>
      <c r="VWC5" s="9"/>
      <c r="VWD5" s="9"/>
      <c r="VWE5" s="9"/>
      <c r="VWF5" s="9"/>
      <c r="VWG5" s="9"/>
      <c r="VWH5" s="9"/>
      <c r="VWI5" s="9"/>
      <c r="VWJ5" s="9"/>
      <c r="VWK5" s="9"/>
      <c r="VWL5" s="9"/>
      <c r="VWM5" s="9"/>
      <c r="VWN5" s="9"/>
      <c r="VWO5" s="9"/>
      <c r="VWP5" s="9"/>
      <c r="VWQ5" s="9"/>
      <c r="VWR5" s="9"/>
      <c r="VWS5" s="9"/>
      <c r="VWT5" s="9"/>
      <c r="VWU5" s="9"/>
      <c r="VWV5" s="9"/>
      <c r="VWW5" s="9"/>
      <c r="VWX5" s="9"/>
      <c r="VWY5" s="9"/>
      <c r="VWZ5" s="9"/>
      <c r="VXA5" s="9"/>
      <c r="VXB5" s="9"/>
      <c r="VXC5" s="9"/>
      <c r="VXD5" s="9"/>
      <c r="VXE5" s="9"/>
      <c r="VXF5" s="9"/>
      <c r="VXG5" s="9"/>
      <c r="VXH5" s="9"/>
      <c r="VXI5" s="9"/>
      <c r="VXJ5" s="9"/>
      <c r="VXK5" s="9"/>
      <c r="VXL5" s="9"/>
      <c r="VXM5" s="9"/>
      <c r="VXN5" s="9"/>
      <c r="VXO5" s="9"/>
      <c r="VXP5" s="9"/>
      <c r="VXQ5" s="9"/>
      <c r="VXR5" s="9"/>
      <c r="VXS5" s="9"/>
      <c r="VXT5" s="9"/>
      <c r="VXU5" s="9"/>
      <c r="VXV5" s="9"/>
      <c r="VXW5" s="9"/>
      <c r="VXX5" s="9"/>
      <c r="VXY5" s="9"/>
      <c r="VXZ5" s="9"/>
      <c r="VYA5" s="9"/>
      <c r="VYB5" s="9"/>
      <c r="VYC5" s="9"/>
      <c r="VYD5" s="9"/>
      <c r="VYE5" s="9"/>
      <c r="VYF5" s="9"/>
      <c r="VYG5" s="9"/>
      <c r="VYH5" s="9"/>
      <c r="VYI5" s="9"/>
      <c r="VYJ5" s="9"/>
      <c r="VYK5" s="9"/>
      <c r="VYL5" s="9"/>
      <c r="VYM5" s="9"/>
      <c r="VYN5" s="9"/>
      <c r="VYO5" s="9"/>
      <c r="VYP5" s="9"/>
      <c r="VYQ5" s="9"/>
      <c r="VYR5" s="9"/>
      <c r="VYS5" s="9"/>
      <c r="VYT5" s="9"/>
      <c r="VYU5" s="9"/>
      <c r="VYV5" s="9"/>
      <c r="VYW5" s="9"/>
      <c r="VYX5" s="9"/>
      <c r="VYY5" s="9"/>
      <c r="VYZ5" s="9"/>
      <c r="VZA5" s="9"/>
      <c r="VZB5" s="9"/>
      <c r="VZC5" s="9"/>
      <c r="VZD5" s="9"/>
      <c r="VZE5" s="9"/>
      <c r="VZF5" s="9"/>
      <c r="VZG5" s="9"/>
      <c r="VZH5" s="9"/>
      <c r="VZI5" s="9"/>
      <c r="VZJ5" s="9"/>
      <c r="VZK5" s="9"/>
      <c r="VZL5" s="9"/>
      <c r="VZM5" s="9"/>
      <c r="VZN5" s="9"/>
      <c r="VZO5" s="9"/>
      <c r="VZP5" s="9"/>
      <c r="VZQ5" s="9"/>
      <c r="VZR5" s="9"/>
      <c r="VZS5" s="9"/>
      <c r="VZT5" s="9"/>
      <c r="VZU5" s="9"/>
      <c r="VZV5" s="9"/>
      <c r="VZW5" s="9"/>
      <c r="VZX5" s="9"/>
      <c r="VZY5" s="9"/>
      <c r="VZZ5" s="9"/>
      <c r="WAA5" s="9"/>
      <c r="WAB5" s="9"/>
      <c r="WAC5" s="9"/>
      <c r="WAD5" s="9"/>
      <c r="WAE5" s="9"/>
      <c r="WAF5" s="9"/>
      <c r="WAG5" s="9"/>
      <c r="WAH5" s="9"/>
      <c r="WAI5" s="9"/>
      <c r="WAJ5" s="9"/>
      <c r="WAK5" s="9"/>
      <c r="WAL5" s="9"/>
      <c r="WAM5" s="9"/>
      <c r="WAN5" s="9"/>
      <c r="WAO5" s="9"/>
      <c r="WAP5" s="9"/>
      <c r="WAQ5" s="9"/>
      <c r="WAR5" s="9"/>
      <c r="WAS5" s="9"/>
      <c r="WAT5" s="9"/>
      <c r="WAU5" s="9"/>
      <c r="WAV5" s="9"/>
      <c r="WAW5" s="9"/>
      <c r="WAX5" s="9"/>
      <c r="WAY5" s="9"/>
      <c r="WAZ5" s="9"/>
      <c r="WBA5" s="9"/>
      <c r="WBB5" s="9"/>
      <c r="WBC5" s="9"/>
      <c r="WBD5" s="9"/>
      <c r="WBE5" s="9"/>
      <c r="WBF5" s="9"/>
      <c r="WBG5" s="9"/>
      <c r="WBH5" s="9"/>
      <c r="WBI5" s="9"/>
      <c r="WBJ5" s="9"/>
      <c r="WBK5" s="9"/>
      <c r="WBL5" s="9"/>
      <c r="WBM5" s="9"/>
      <c r="WBN5" s="9"/>
      <c r="WBO5" s="9"/>
      <c r="WBP5" s="9"/>
      <c r="WBQ5" s="9"/>
      <c r="WBR5" s="9"/>
      <c r="WBS5" s="9"/>
      <c r="WBT5" s="9"/>
      <c r="WBU5" s="9"/>
      <c r="WBV5" s="9"/>
      <c r="WBW5" s="9"/>
      <c r="WBX5" s="9"/>
      <c r="WBY5" s="9"/>
      <c r="WBZ5" s="9"/>
      <c r="WCA5" s="9"/>
      <c r="WCB5" s="9"/>
      <c r="WCC5" s="9"/>
      <c r="WCD5" s="9"/>
      <c r="WCE5" s="9"/>
      <c r="WCF5" s="9"/>
      <c r="WCG5" s="9"/>
      <c r="WCH5" s="9"/>
      <c r="WCI5" s="9"/>
      <c r="WCJ5" s="9"/>
      <c r="WCK5" s="9"/>
      <c r="WCL5" s="9"/>
      <c r="WCM5" s="9"/>
      <c r="WCN5" s="9"/>
      <c r="WCO5" s="9"/>
      <c r="WCP5" s="9"/>
      <c r="WCQ5" s="9"/>
      <c r="WCR5" s="9"/>
      <c r="WCS5" s="9"/>
      <c r="WCT5" s="9"/>
      <c r="WCU5" s="9"/>
      <c r="WCV5" s="9"/>
      <c r="WCW5" s="9"/>
      <c r="WCX5" s="9"/>
      <c r="WCY5" s="9"/>
      <c r="WCZ5" s="9"/>
      <c r="WDA5" s="9"/>
      <c r="WDB5" s="9"/>
      <c r="WDC5" s="9"/>
      <c r="WDD5" s="9"/>
      <c r="WDE5" s="9"/>
      <c r="WDF5" s="9"/>
      <c r="WDG5" s="9"/>
      <c r="WDH5" s="9"/>
      <c r="WDI5" s="9"/>
      <c r="WDJ5" s="9"/>
      <c r="WDK5" s="9"/>
      <c r="WDL5" s="9"/>
      <c r="WDM5" s="9"/>
      <c r="WDN5" s="9"/>
      <c r="WDO5" s="9"/>
      <c r="WDP5" s="9"/>
      <c r="WDQ5" s="9"/>
      <c r="WDR5" s="9"/>
      <c r="WDS5" s="9"/>
      <c r="WDT5" s="9"/>
      <c r="WDU5" s="9"/>
      <c r="WDV5" s="9"/>
      <c r="WDW5" s="9"/>
      <c r="WDX5" s="9"/>
      <c r="WDY5" s="9"/>
      <c r="WDZ5" s="9"/>
      <c r="WEA5" s="9"/>
      <c r="WEB5" s="9"/>
      <c r="WEC5" s="9"/>
      <c r="WED5" s="9"/>
      <c r="WEE5" s="9"/>
      <c r="WEF5" s="9"/>
      <c r="WEG5" s="9"/>
      <c r="WEH5" s="9"/>
      <c r="WEI5" s="9"/>
      <c r="WEJ5" s="9"/>
      <c r="WEK5" s="9"/>
      <c r="WEL5" s="9"/>
      <c r="WEM5" s="9"/>
      <c r="WEN5" s="9"/>
      <c r="WEO5" s="9"/>
      <c r="WEP5" s="9"/>
      <c r="WEQ5" s="9"/>
      <c r="WER5" s="9"/>
      <c r="WES5" s="9"/>
      <c r="WET5" s="9"/>
      <c r="WEU5" s="9"/>
      <c r="WEV5" s="9"/>
      <c r="WEW5" s="9"/>
      <c r="WEX5" s="9"/>
      <c r="WEY5" s="9"/>
      <c r="WEZ5" s="9"/>
      <c r="WFA5" s="9"/>
      <c r="WFB5" s="9"/>
      <c r="WFC5" s="9"/>
      <c r="WFD5" s="9"/>
      <c r="WFE5" s="9"/>
      <c r="WFF5" s="9"/>
      <c r="WFG5" s="9"/>
      <c r="WFH5" s="9"/>
      <c r="WFI5" s="9"/>
      <c r="WFJ5" s="9"/>
      <c r="WFK5" s="9"/>
      <c r="WFL5" s="9"/>
      <c r="WFM5" s="9"/>
      <c r="WFN5" s="9"/>
      <c r="WFO5" s="9"/>
      <c r="WFP5" s="9"/>
      <c r="WFQ5" s="9"/>
      <c r="WFR5" s="9"/>
      <c r="WFS5" s="9"/>
      <c r="WFT5" s="9"/>
      <c r="WFU5" s="9"/>
      <c r="WFV5" s="9"/>
      <c r="WFW5" s="9"/>
      <c r="WFX5" s="9"/>
      <c r="WFY5" s="9"/>
      <c r="WFZ5" s="9"/>
      <c r="WGA5" s="9"/>
      <c r="WGB5" s="9"/>
      <c r="WGC5" s="9"/>
      <c r="WGD5" s="9"/>
      <c r="WGE5" s="9"/>
      <c r="WGF5" s="9"/>
      <c r="WGG5" s="9"/>
      <c r="WGH5" s="9"/>
      <c r="WGI5" s="9"/>
      <c r="WGJ5" s="9"/>
      <c r="WGK5" s="9"/>
      <c r="WGL5" s="9"/>
      <c r="WGM5" s="9"/>
      <c r="WGN5" s="9"/>
      <c r="WGO5" s="9"/>
      <c r="WGP5" s="9"/>
      <c r="WGQ5" s="9"/>
      <c r="WGR5" s="9"/>
      <c r="WGS5" s="9"/>
      <c r="WGT5" s="9"/>
      <c r="WGU5" s="9"/>
      <c r="WGV5" s="9"/>
      <c r="WGW5" s="9"/>
      <c r="WGX5" s="9"/>
      <c r="WGY5" s="9"/>
      <c r="WGZ5" s="9"/>
      <c r="WHA5" s="9"/>
      <c r="WHB5" s="9"/>
      <c r="WHC5" s="9"/>
      <c r="WHD5" s="9"/>
      <c r="WHE5" s="9"/>
      <c r="WHF5" s="9"/>
      <c r="WHG5" s="9"/>
      <c r="WHH5" s="9"/>
      <c r="WHI5" s="9"/>
      <c r="WHJ5" s="9"/>
      <c r="WHK5" s="9"/>
      <c r="WHL5" s="9"/>
      <c r="WHM5" s="9"/>
      <c r="WHN5" s="9"/>
      <c r="WHO5" s="9"/>
      <c r="WHP5" s="9"/>
      <c r="WHQ5" s="9"/>
      <c r="WHR5" s="9"/>
      <c r="WHS5" s="9"/>
      <c r="WHT5" s="9"/>
      <c r="WHU5" s="9"/>
      <c r="WHV5" s="9"/>
      <c r="WHW5" s="9"/>
      <c r="WHX5" s="9"/>
      <c r="WHY5" s="9"/>
      <c r="WHZ5" s="9"/>
      <c r="WIA5" s="9"/>
      <c r="WIB5" s="9"/>
      <c r="WIC5" s="9"/>
      <c r="WID5" s="9"/>
      <c r="WIE5" s="9"/>
      <c r="WIF5" s="9"/>
      <c r="WIG5" s="9"/>
      <c r="WIH5" s="9"/>
      <c r="WII5" s="9"/>
      <c r="WIJ5" s="9"/>
      <c r="WIK5" s="9"/>
      <c r="WIL5" s="9"/>
      <c r="WIM5" s="9"/>
      <c r="WIN5" s="9"/>
      <c r="WIO5" s="9"/>
      <c r="WIP5" s="9"/>
      <c r="WIQ5" s="9"/>
      <c r="WIR5" s="9"/>
      <c r="WIS5" s="9"/>
      <c r="WIT5" s="9"/>
      <c r="WIU5" s="9"/>
      <c r="WIV5" s="9"/>
      <c r="WIW5" s="9"/>
      <c r="WIX5" s="9"/>
      <c r="WIY5" s="9"/>
      <c r="WIZ5" s="9"/>
      <c r="WJA5" s="9"/>
      <c r="WJB5" s="9"/>
      <c r="WJC5" s="9"/>
      <c r="WJD5" s="9"/>
      <c r="WJE5" s="9"/>
      <c r="WJF5" s="9"/>
      <c r="WJG5" s="9"/>
      <c r="WJH5" s="9"/>
      <c r="WJI5" s="9"/>
      <c r="WJJ5" s="9"/>
      <c r="WJK5" s="9"/>
      <c r="WJL5" s="9"/>
      <c r="WJM5" s="9"/>
      <c r="WJN5" s="9"/>
      <c r="WJO5" s="9"/>
      <c r="WJP5" s="9"/>
      <c r="WJQ5" s="9"/>
      <c r="WJR5" s="9"/>
      <c r="WJS5" s="9"/>
      <c r="WJT5" s="9"/>
      <c r="WJU5" s="9"/>
      <c r="WJV5" s="9"/>
      <c r="WJW5" s="9"/>
      <c r="WJX5" s="9"/>
      <c r="WJY5" s="9"/>
      <c r="WJZ5" s="9"/>
      <c r="WKA5" s="9"/>
      <c r="WKB5" s="9"/>
      <c r="WKC5" s="9"/>
      <c r="WKD5" s="9"/>
      <c r="WKE5" s="9"/>
      <c r="WKF5" s="9"/>
      <c r="WKG5" s="9"/>
      <c r="WKH5" s="9"/>
      <c r="WKI5" s="9"/>
      <c r="WKJ5" s="9"/>
      <c r="WKK5" s="9"/>
      <c r="WKL5" s="9"/>
      <c r="WKM5" s="9"/>
      <c r="WKN5" s="9"/>
      <c r="WKO5" s="9"/>
      <c r="WKP5" s="9"/>
      <c r="WKQ5" s="9"/>
      <c r="WKR5" s="9"/>
      <c r="WKS5" s="9"/>
      <c r="WKT5" s="9"/>
      <c r="WKU5" s="9"/>
      <c r="WKV5" s="9"/>
      <c r="WKW5" s="9"/>
      <c r="WKX5" s="9"/>
      <c r="WKY5" s="9"/>
      <c r="WKZ5" s="9"/>
      <c r="WLA5" s="9"/>
      <c r="WLB5" s="9"/>
      <c r="WLC5" s="9"/>
      <c r="WLD5" s="9"/>
      <c r="WLE5" s="9"/>
      <c r="WLF5" s="9"/>
      <c r="WLG5" s="9"/>
      <c r="WLH5" s="9"/>
      <c r="WLI5" s="9"/>
      <c r="WLJ5" s="9"/>
      <c r="WLK5" s="9"/>
      <c r="WLL5" s="9"/>
      <c r="WLM5" s="9"/>
      <c r="WLN5" s="9"/>
      <c r="WLO5" s="9"/>
      <c r="WLP5" s="9"/>
      <c r="WLQ5" s="9"/>
      <c r="WLR5" s="9"/>
      <c r="WLS5" s="9"/>
      <c r="WLT5" s="9"/>
      <c r="WLU5" s="9"/>
      <c r="WLV5" s="9"/>
      <c r="WLW5" s="9"/>
      <c r="WLX5" s="9"/>
      <c r="WLY5" s="9"/>
      <c r="WLZ5" s="9"/>
      <c r="WMA5" s="9"/>
      <c r="WMB5" s="9"/>
      <c r="WMC5" s="9"/>
      <c r="WMD5" s="9"/>
      <c r="WME5" s="9"/>
      <c r="WMF5" s="9"/>
      <c r="WMG5" s="9"/>
      <c r="WMH5" s="9"/>
      <c r="WMI5" s="9"/>
      <c r="WMJ5" s="9"/>
      <c r="WMK5" s="9"/>
      <c r="WML5" s="9"/>
      <c r="WMM5" s="9"/>
      <c r="WMN5" s="9"/>
      <c r="WMO5" s="9"/>
      <c r="WMP5" s="9"/>
      <c r="WMQ5" s="9"/>
      <c r="WMR5" s="9"/>
      <c r="WMS5" s="9"/>
      <c r="WMT5" s="9"/>
      <c r="WMU5" s="9"/>
      <c r="WMV5" s="9"/>
      <c r="WMW5" s="9"/>
      <c r="WMX5" s="9"/>
      <c r="WMY5" s="9"/>
      <c r="WMZ5" s="9"/>
      <c r="WNA5" s="9"/>
      <c r="WNB5" s="9"/>
      <c r="WNC5" s="9"/>
      <c r="WND5" s="9"/>
      <c r="WNE5" s="9"/>
      <c r="WNF5" s="9"/>
      <c r="WNG5" s="9"/>
      <c r="WNH5" s="9"/>
      <c r="WNI5" s="9"/>
      <c r="WNJ5" s="9"/>
      <c r="WNK5" s="9"/>
      <c r="WNL5" s="9"/>
      <c r="WNM5" s="9"/>
      <c r="WNN5" s="9"/>
      <c r="WNO5" s="9"/>
      <c r="WNP5" s="9"/>
      <c r="WNQ5" s="9"/>
      <c r="WNR5" s="9"/>
      <c r="WNS5" s="9"/>
      <c r="WNT5" s="9"/>
      <c r="WNU5" s="9"/>
      <c r="WNV5" s="9"/>
      <c r="WNW5" s="9"/>
      <c r="WNX5" s="9"/>
      <c r="WNY5" s="9"/>
      <c r="WNZ5" s="9"/>
      <c r="WOA5" s="9"/>
      <c r="WOB5" s="9"/>
      <c r="WOC5" s="9"/>
      <c r="WOD5" s="9"/>
      <c r="WOE5" s="9"/>
      <c r="WOF5" s="9"/>
      <c r="WOG5" s="9"/>
      <c r="WOH5" s="9"/>
      <c r="WOI5" s="9"/>
      <c r="WOJ5" s="9"/>
      <c r="WOK5" s="9"/>
      <c r="WOL5" s="9"/>
      <c r="WOM5" s="9"/>
      <c r="WON5" s="9"/>
      <c r="WOO5" s="9"/>
      <c r="WOP5" s="9"/>
      <c r="WOQ5" s="9"/>
      <c r="WOR5" s="9"/>
      <c r="WOS5" s="9"/>
      <c r="WOT5" s="9"/>
      <c r="WOU5" s="9"/>
      <c r="WOV5" s="9"/>
      <c r="WOW5" s="9"/>
      <c r="WOX5" s="9"/>
      <c r="WOY5" s="9"/>
      <c r="WOZ5" s="9"/>
      <c r="WPA5" s="9"/>
      <c r="WPB5" s="9"/>
      <c r="WPC5" s="9"/>
      <c r="WPD5" s="9"/>
      <c r="WPE5" s="9"/>
      <c r="WPF5" s="9"/>
      <c r="WPG5" s="9"/>
      <c r="WPH5" s="9"/>
      <c r="WPI5" s="9"/>
      <c r="WPJ5" s="9"/>
      <c r="WPK5" s="9"/>
      <c r="WPL5" s="9"/>
      <c r="WPM5" s="9"/>
      <c r="WPN5" s="9"/>
      <c r="WPO5" s="9"/>
      <c r="WPP5" s="9"/>
      <c r="WPQ5" s="9"/>
      <c r="WPR5" s="9"/>
      <c r="WPS5" s="9"/>
      <c r="WPT5" s="9"/>
      <c r="WPU5" s="9"/>
      <c r="WPV5" s="9"/>
      <c r="WPW5" s="9"/>
      <c r="WPX5" s="9"/>
      <c r="WPY5" s="9"/>
      <c r="WPZ5" s="9"/>
      <c r="WQA5" s="9"/>
      <c r="WQB5" s="9"/>
      <c r="WQC5" s="9"/>
      <c r="WQD5" s="9"/>
      <c r="WQE5" s="9"/>
      <c r="WQF5" s="9"/>
      <c r="WQG5" s="9"/>
      <c r="WQH5" s="9"/>
      <c r="WQI5" s="9"/>
      <c r="WQJ5" s="9"/>
      <c r="WQK5" s="9"/>
      <c r="WQL5" s="9"/>
      <c r="WQM5" s="9"/>
      <c r="WQN5" s="9"/>
      <c r="WQO5" s="9"/>
      <c r="WQP5" s="9"/>
      <c r="WQQ5" s="9"/>
      <c r="WQR5" s="9"/>
      <c r="WQS5" s="9"/>
      <c r="WQT5" s="9"/>
      <c r="WQU5" s="9"/>
      <c r="WQV5" s="9"/>
      <c r="WQW5" s="9"/>
      <c r="WQX5" s="9"/>
      <c r="WQY5" s="9"/>
      <c r="WQZ5" s="9"/>
      <c r="WRA5" s="9"/>
      <c r="WRB5" s="9"/>
      <c r="WRC5" s="9"/>
      <c r="WRD5" s="9"/>
      <c r="WRE5" s="9"/>
      <c r="WRF5" s="9"/>
      <c r="WRG5" s="9"/>
      <c r="WRH5" s="9"/>
      <c r="WRI5" s="9"/>
      <c r="WRJ5" s="9"/>
      <c r="WRK5" s="9"/>
      <c r="WRL5" s="9"/>
      <c r="WRM5" s="9"/>
      <c r="WRN5" s="9"/>
      <c r="WRO5" s="9"/>
      <c r="WRP5" s="9"/>
      <c r="WRQ5" s="9"/>
      <c r="WRR5" s="9"/>
      <c r="WRS5" s="9"/>
      <c r="WRT5" s="9"/>
      <c r="WRU5" s="9"/>
      <c r="WRV5" s="9"/>
      <c r="WRW5" s="9"/>
      <c r="WRX5" s="9"/>
      <c r="WRY5" s="9"/>
      <c r="WRZ5" s="9"/>
      <c r="WSA5" s="9"/>
      <c r="WSB5" s="9"/>
      <c r="WSC5" s="9"/>
      <c r="WSD5" s="9"/>
      <c r="WSE5" s="9"/>
      <c r="WSF5" s="9"/>
      <c r="WSG5" s="9"/>
      <c r="WSH5" s="9"/>
      <c r="WSI5" s="9"/>
      <c r="WSJ5" s="9"/>
      <c r="WSK5" s="9"/>
      <c r="WSL5" s="9"/>
      <c r="WSM5" s="9"/>
      <c r="WSN5" s="9"/>
      <c r="WSO5" s="9"/>
      <c r="WSP5" s="9"/>
      <c r="WSQ5" s="9"/>
      <c r="WSR5" s="9"/>
      <c r="WSS5" s="9"/>
      <c r="WST5" s="9"/>
      <c r="WSU5" s="9"/>
      <c r="WSV5" s="9"/>
      <c r="WSW5" s="9"/>
      <c r="WSX5" s="9"/>
      <c r="WSY5" s="9"/>
      <c r="WSZ5" s="9"/>
      <c r="WTA5" s="9"/>
      <c r="WTB5" s="9"/>
      <c r="WTC5" s="9"/>
      <c r="WTD5" s="9"/>
      <c r="WTE5" s="9"/>
      <c r="WTF5" s="9"/>
      <c r="WTG5" s="9"/>
      <c r="WTH5" s="9"/>
      <c r="WTI5" s="9"/>
      <c r="WTJ5" s="9"/>
      <c r="WTK5" s="9"/>
      <c r="WTL5" s="9"/>
      <c r="WTM5" s="9"/>
      <c r="WTN5" s="9"/>
      <c r="WTO5" s="9"/>
      <c r="WTP5" s="9"/>
      <c r="WTQ5" s="9"/>
      <c r="WTR5" s="9"/>
      <c r="WTS5" s="9"/>
      <c r="WTT5" s="9"/>
      <c r="WTU5" s="9"/>
      <c r="WTV5" s="9"/>
      <c r="WTW5" s="9"/>
      <c r="WTX5" s="9"/>
      <c r="WTY5" s="9"/>
      <c r="WTZ5" s="9"/>
      <c r="WUA5" s="9"/>
      <c r="WUB5" s="9"/>
      <c r="WUC5" s="9"/>
      <c r="WUD5" s="9"/>
      <c r="WUE5" s="9"/>
      <c r="WUF5" s="9"/>
      <c r="WUG5" s="9"/>
      <c r="WUH5" s="9"/>
      <c r="WUI5" s="9"/>
      <c r="WUJ5" s="9"/>
      <c r="WUK5" s="9"/>
      <c r="WUL5" s="9"/>
      <c r="WUM5" s="9"/>
      <c r="WUN5" s="9"/>
      <c r="WUO5" s="9"/>
      <c r="WUP5" s="9"/>
      <c r="WUQ5" s="9"/>
      <c r="WUR5" s="9"/>
      <c r="WUS5" s="9"/>
      <c r="WUT5" s="9"/>
      <c r="WUU5" s="9"/>
      <c r="WUV5" s="9"/>
      <c r="WUW5" s="9"/>
      <c r="WUX5" s="9"/>
      <c r="WUY5" s="9"/>
      <c r="WUZ5" s="9"/>
      <c r="WVA5" s="9"/>
      <c r="WVB5" s="9"/>
      <c r="WVC5" s="9"/>
      <c r="WVD5" s="9"/>
      <c r="WVE5" s="9"/>
      <c r="WVF5" s="9"/>
      <c r="WVG5" s="9"/>
      <c r="WVH5" s="9"/>
      <c r="WVI5" s="9"/>
      <c r="WVJ5" s="9"/>
      <c r="WVK5" s="9"/>
      <c r="WVL5" s="9"/>
      <c r="WVM5" s="9"/>
      <c r="WVN5" s="9"/>
      <c r="WVO5" s="9"/>
      <c r="WVP5" s="9"/>
      <c r="WVQ5" s="9"/>
      <c r="WVR5" s="9"/>
      <c r="WVS5" s="9"/>
      <c r="WVT5" s="9"/>
      <c r="WVU5" s="9"/>
      <c r="WVV5" s="9"/>
      <c r="WVW5" s="9"/>
      <c r="WVX5" s="9"/>
      <c r="WVY5" s="9"/>
      <c r="WVZ5" s="9"/>
      <c r="WWA5" s="9"/>
      <c r="WWB5" s="9"/>
      <c r="WWC5" s="9"/>
      <c r="WWD5" s="9"/>
      <c r="WWE5" s="9"/>
      <c r="WWF5" s="9"/>
      <c r="WWG5" s="9"/>
      <c r="WWH5" s="9"/>
      <c r="WWI5" s="9"/>
      <c r="WWJ5" s="9"/>
      <c r="WWK5" s="9"/>
      <c r="WWL5" s="9"/>
      <c r="WWM5" s="9"/>
      <c r="WWN5" s="9"/>
      <c r="WWO5" s="9"/>
      <c r="WWP5" s="9"/>
      <c r="WWQ5" s="9"/>
      <c r="WWR5" s="9"/>
      <c r="WWS5" s="9"/>
      <c r="WWT5" s="9"/>
      <c r="WWU5" s="9"/>
      <c r="WWV5" s="9"/>
      <c r="WWW5" s="9"/>
      <c r="WWX5" s="9"/>
      <c r="WWY5" s="9"/>
      <c r="WWZ5" s="9"/>
      <c r="WXA5" s="9"/>
      <c r="WXB5" s="9"/>
      <c r="WXC5" s="9"/>
      <c r="WXD5" s="9"/>
      <c r="WXE5" s="9"/>
      <c r="WXF5" s="9"/>
      <c r="WXG5" s="9"/>
      <c r="WXH5" s="9"/>
      <c r="WXI5" s="9"/>
      <c r="WXJ5" s="9"/>
      <c r="WXK5" s="9"/>
      <c r="WXL5" s="9"/>
      <c r="WXM5" s="9"/>
      <c r="WXN5" s="9"/>
      <c r="WXO5" s="9"/>
      <c r="WXP5" s="9"/>
      <c r="WXQ5" s="9"/>
      <c r="WXR5" s="9"/>
      <c r="WXS5" s="9"/>
      <c r="WXT5" s="9"/>
      <c r="WXU5" s="9"/>
      <c r="WXV5" s="9"/>
      <c r="WXW5" s="9"/>
      <c r="WXX5" s="9"/>
      <c r="WXY5" s="9"/>
      <c r="WXZ5" s="9"/>
      <c r="WYA5" s="9"/>
      <c r="WYB5" s="9"/>
      <c r="WYC5" s="9"/>
      <c r="WYD5" s="9"/>
      <c r="WYE5" s="9"/>
      <c r="WYF5" s="9"/>
      <c r="WYG5" s="9"/>
      <c r="WYH5" s="9"/>
      <c r="WYI5" s="9"/>
      <c r="WYJ5" s="9"/>
      <c r="WYK5" s="9"/>
      <c r="WYL5" s="9"/>
      <c r="WYM5" s="9"/>
      <c r="WYN5" s="9"/>
      <c r="WYO5" s="9"/>
      <c r="WYP5" s="9"/>
      <c r="WYQ5" s="9"/>
      <c r="WYR5" s="9"/>
      <c r="WYS5" s="9"/>
      <c r="WYT5" s="9"/>
      <c r="WYU5" s="9"/>
      <c r="WYV5" s="9"/>
      <c r="WYW5" s="9"/>
      <c r="WYX5" s="9"/>
      <c r="WYY5" s="9"/>
      <c r="WYZ5" s="9"/>
      <c r="WZA5" s="9"/>
      <c r="WZB5" s="9"/>
      <c r="WZC5" s="9"/>
      <c r="WZD5" s="9"/>
      <c r="WZE5" s="9"/>
      <c r="WZF5" s="9"/>
      <c r="WZG5" s="9"/>
      <c r="WZH5" s="9"/>
      <c r="WZI5" s="9"/>
      <c r="WZJ5" s="9"/>
      <c r="WZK5" s="9"/>
      <c r="WZL5" s="9"/>
      <c r="WZM5" s="9"/>
      <c r="WZN5" s="9"/>
      <c r="WZO5" s="9"/>
      <c r="WZP5" s="9"/>
      <c r="WZQ5" s="9"/>
      <c r="WZR5" s="9"/>
      <c r="WZS5" s="9"/>
      <c r="WZT5" s="9"/>
      <c r="WZU5" s="9"/>
      <c r="WZV5" s="9"/>
      <c r="WZW5" s="9"/>
      <c r="WZX5" s="9"/>
      <c r="WZY5" s="9"/>
      <c r="WZZ5" s="9"/>
      <c r="XAA5" s="9"/>
      <c r="XAB5" s="9"/>
      <c r="XAC5" s="9"/>
      <c r="XAD5" s="9"/>
      <c r="XAE5" s="9"/>
      <c r="XAF5" s="9"/>
      <c r="XAG5" s="9"/>
      <c r="XAH5" s="9"/>
      <c r="XAI5" s="9"/>
      <c r="XAJ5" s="9"/>
      <c r="XAK5" s="9"/>
      <c r="XAL5" s="9"/>
      <c r="XAM5" s="9"/>
      <c r="XAN5" s="9"/>
      <c r="XAO5" s="9"/>
      <c r="XAP5" s="9"/>
      <c r="XAQ5" s="9"/>
      <c r="XAR5" s="9"/>
      <c r="XAS5" s="9"/>
      <c r="XAT5" s="9"/>
      <c r="XAU5" s="9"/>
      <c r="XAV5" s="9"/>
      <c r="XAW5" s="9"/>
      <c r="XAX5" s="9"/>
      <c r="XAY5" s="9"/>
      <c r="XAZ5" s="9"/>
      <c r="XBA5" s="9"/>
      <c r="XBB5" s="9"/>
      <c r="XBC5" s="9"/>
      <c r="XBD5" s="9"/>
      <c r="XBE5" s="9"/>
      <c r="XBF5" s="9"/>
      <c r="XBG5" s="9"/>
      <c r="XBH5" s="9"/>
      <c r="XBI5" s="9"/>
      <c r="XBJ5" s="9"/>
      <c r="XBK5" s="9"/>
      <c r="XBL5" s="9"/>
      <c r="XBM5" s="9"/>
      <c r="XBN5" s="9"/>
      <c r="XBO5" s="9"/>
      <c r="XBP5" s="9"/>
      <c r="XBQ5" s="9"/>
      <c r="XBR5" s="9"/>
      <c r="XBS5" s="9"/>
      <c r="XBT5" s="9"/>
      <c r="XBU5" s="9"/>
      <c r="XBV5" s="9"/>
      <c r="XBW5" s="9"/>
      <c r="XBX5" s="9"/>
      <c r="XBY5" s="9"/>
      <c r="XBZ5" s="9"/>
      <c r="XCA5" s="9"/>
      <c r="XCB5" s="9"/>
      <c r="XCC5" s="9"/>
      <c r="XCD5" s="9"/>
      <c r="XCE5" s="9"/>
      <c r="XCF5" s="9"/>
      <c r="XCG5" s="9"/>
      <c r="XCH5" s="9"/>
      <c r="XCI5" s="9"/>
      <c r="XCJ5" s="9"/>
      <c r="XCK5" s="9"/>
      <c r="XCL5" s="9"/>
      <c r="XCM5" s="9"/>
      <c r="XCN5" s="9"/>
      <c r="XCO5" s="9"/>
      <c r="XCP5" s="9"/>
      <c r="XCQ5" s="9"/>
      <c r="XCR5" s="9"/>
      <c r="XCS5" s="9"/>
      <c r="XCT5" s="9"/>
      <c r="XCU5" s="9"/>
      <c r="XCV5" s="9"/>
      <c r="XCW5" s="9"/>
      <c r="XCX5" s="9"/>
      <c r="XCY5" s="9"/>
      <c r="XCZ5" s="9"/>
      <c r="XDA5" s="9"/>
      <c r="XDB5" s="9"/>
      <c r="XDC5" s="9"/>
      <c r="XDD5" s="9"/>
      <c r="XDE5" s="9"/>
      <c r="XDF5" s="9"/>
      <c r="XDG5" s="9"/>
      <c r="XDH5" s="9"/>
      <c r="XDI5" s="9"/>
      <c r="XDJ5" s="9"/>
      <c r="XDK5" s="9"/>
      <c r="XDL5" s="9"/>
      <c r="XDM5" s="9"/>
      <c r="XDN5" s="9"/>
      <c r="XDO5" s="9"/>
      <c r="XDP5" s="9"/>
      <c r="XDQ5" s="9"/>
      <c r="XDR5" s="9"/>
      <c r="XDS5" s="9"/>
      <c r="XDT5" s="9"/>
      <c r="XDU5" s="9"/>
      <c r="XDV5" s="9"/>
      <c r="XDW5" s="9"/>
      <c r="XDX5" s="9"/>
      <c r="XDY5" s="9"/>
      <c r="XDZ5" s="9"/>
      <c r="XEA5" s="9"/>
      <c r="XEB5" s="9"/>
      <c r="XEC5" s="9"/>
      <c r="XED5" s="9"/>
      <c r="XEE5" s="9"/>
      <c r="XEF5" s="9"/>
      <c r="XEG5" s="9"/>
      <c r="XEH5" s="9"/>
      <c r="XEI5" s="9"/>
      <c r="XEJ5" s="9"/>
      <c r="XEK5" s="9"/>
      <c r="XEL5" s="9"/>
      <c r="XEM5" s="9"/>
      <c r="XEN5" s="9"/>
      <c r="XEO5" s="9"/>
      <c r="XEP5" s="9"/>
      <c r="XEQ5" s="9"/>
      <c r="XER5" s="9"/>
      <c r="XES5" s="9"/>
      <c r="XET5" s="9"/>
      <c r="XEU5" s="9"/>
      <c r="XEV5" s="9"/>
      <c r="XEW5" s="9"/>
      <c r="XEX5" s="9"/>
      <c r="XEY5" s="9"/>
      <c r="XEZ5" s="9"/>
      <c r="XFA5" s="9"/>
      <c r="XFB5" s="9"/>
    </row>
    <row r="6" spans="1:16382" s="3" customFormat="1" ht="5.25" customHeight="1" x14ac:dyDescent="0.25">
      <c r="A6" s="5"/>
      <c r="B6" s="6"/>
      <c r="C6" s="5"/>
      <c r="D6" s="5"/>
      <c r="E6" s="5"/>
      <c r="F6" s="5"/>
      <c r="G6" s="5"/>
      <c r="H6" s="5"/>
      <c r="I6" s="5"/>
      <c r="J6" s="5"/>
      <c r="K6" s="5"/>
      <c r="L6" s="5"/>
      <c r="M6" s="5"/>
      <c r="N6" s="5"/>
      <c r="O6" s="5"/>
      <c r="P6" s="5"/>
      <c r="Q6" s="5"/>
      <c r="R6" s="5"/>
      <c r="S6" s="5"/>
      <c r="T6" s="5"/>
      <c r="U6" s="5"/>
      <c r="V6" s="5"/>
      <c r="W6" s="5"/>
      <c r="X6" s="5"/>
      <c r="Y6" s="5"/>
      <c r="Z6" s="5"/>
      <c r="AA6" s="5"/>
      <c r="AB6" s="5"/>
      <c r="AC6" s="5"/>
      <c r="AD6" s="5"/>
    </row>
    <row r="7" spans="1:16382" x14ac:dyDescent="0.25">
      <c r="D7" s="134"/>
      <c r="E7" s="134"/>
      <c r="F7" s="134"/>
      <c r="G7" s="134"/>
      <c r="H7" s="134"/>
      <c r="I7" s="134"/>
      <c r="N7" s="4"/>
      <c r="R7" s="4"/>
    </row>
    <row r="8" spans="1:16382" ht="21" customHeight="1" x14ac:dyDescent="0.25">
      <c r="D8" s="134"/>
      <c r="E8" s="134"/>
      <c r="F8" s="134"/>
      <c r="G8" s="134"/>
      <c r="H8" s="134"/>
      <c r="I8" s="134"/>
    </row>
    <row r="9" spans="1:16382" ht="7.5" customHeight="1" x14ac:dyDescent="0.25">
      <c r="B9" s="7"/>
      <c r="C9" s="7"/>
      <c r="D9" s="71"/>
      <c r="E9" s="69" t="s">
        <v>1</v>
      </c>
      <c r="F9" s="70" t="str">
        <f>E9</f>
        <v>Horas extras</v>
      </c>
      <c r="G9" s="70" t="str">
        <f>F9</f>
        <v>Horas extras</v>
      </c>
      <c r="H9" s="70" t="str">
        <f>G9</f>
        <v>Horas extras</v>
      </c>
      <c r="I9" s="69" t="s">
        <v>2</v>
      </c>
      <c r="J9" s="70" t="str">
        <f>I9</f>
        <v>Alimentación</v>
      </c>
      <c r="K9" s="70" t="str">
        <f>J9</f>
        <v>Alimentación</v>
      </c>
      <c r="L9" s="70" t="str">
        <f>K9</f>
        <v>Alimentación</v>
      </c>
      <c r="M9" s="70" t="s">
        <v>3</v>
      </c>
      <c r="N9" s="70" t="str">
        <f>M9</f>
        <v>Viáticos</v>
      </c>
      <c r="O9" s="70" t="str">
        <f>N9</f>
        <v>Viáticos</v>
      </c>
      <c r="P9" s="70" t="str">
        <f>O9</f>
        <v>Viáticos</v>
      </c>
      <c r="Q9" s="70" t="s">
        <v>4</v>
      </c>
      <c r="R9" s="70" t="str">
        <f>Q9</f>
        <v>Reconocimientos</v>
      </c>
      <c r="S9" s="70" t="str">
        <f>R9</f>
        <v>Reconocimientos</v>
      </c>
      <c r="T9" s="70" t="str">
        <f>S9</f>
        <v>Reconocimientos</v>
      </c>
      <c r="U9" s="70" t="s">
        <v>5</v>
      </c>
      <c r="V9" s="70" t="str">
        <f>U9</f>
        <v>Celebraciones</v>
      </c>
      <c r="W9" s="70" t="str">
        <f>V9</f>
        <v>Celebraciones</v>
      </c>
      <c r="X9" s="70" t="str">
        <f>W9</f>
        <v>Celebraciones</v>
      </c>
      <c r="Y9" s="70" t="s">
        <v>19</v>
      </c>
      <c r="Z9" s="70" t="str">
        <f>Y9</f>
        <v>Brindis participación</v>
      </c>
      <c r="AA9" s="70" t="str">
        <f>Z9</f>
        <v>Brindis participación</v>
      </c>
      <c r="AB9" s="70" t="str">
        <f>AA9</f>
        <v>Brindis participación</v>
      </c>
      <c r="AC9" s="7"/>
    </row>
    <row r="10" spans="1:16382" ht="11.25" customHeight="1" x14ac:dyDescent="0.25">
      <c r="B10" s="7"/>
      <c r="C10" s="7"/>
      <c r="D10" s="71"/>
      <c r="E10" s="69"/>
      <c r="F10" s="70"/>
      <c r="G10" s="70"/>
      <c r="H10" s="70"/>
      <c r="I10" s="69"/>
      <c r="J10" s="138"/>
      <c r="K10" s="138"/>
      <c r="L10" s="70"/>
      <c r="M10" s="70"/>
      <c r="N10" s="70"/>
      <c r="O10" s="70"/>
      <c r="P10" s="70"/>
      <c r="Q10" s="70"/>
      <c r="R10" s="70"/>
      <c r="S10" s="70"/>
      <c r="T10" s="70"/>
      <c r="U10" s="70"/>
      <c r="V10" s="70"/>
      <c r="W10" s="70"/>
      <c r="X10" s="70"/>
      <c r="Y10" s="70"/>
      <c r="Z10" s="70"/>
      <c r="AA10" s="70"/>
      <c r="AB10" s="70"/>
      <c r="AC10" s="7"/>
    </row>
    <row r="11" spans="1:16382" ht="36.75" customHeight="1" x14ac:dyDescent="0.3">
      <c r="B11" s="72"/>
      <c r="C11" s="73"/>
      <c r="D11" s="74"/>
      <c r="E11" s="141" t="s">
        <v>1</v>
      </c>
      <c r="F11" s="141"/>
      <c r="G11" s="141"/>
      <c r="H11" s="141"/>
      <c r="I11" s="140" t="s">
        <v>2</v>
      </c>
      <c r="J11" s="140"/>
      <c r="K11" s="140"/>
      <c r="L11" s="140"/>
      <c r="M11" s="140" t="s">
        <v>3</v>
      </c>
      <c r="N11" s="140"/>
      <c r="O11" s="140"/>
      <c r="P11" s="140"/>
      <c r="Q11" s="140" t="s">
        <v>4</v>
      </c>
      <c r="R11" s="140"/>
      <c r="S11" s="140"/>
      <c r="T11" s="140"/>
      <c r="U11" s="140" t="s">
        <v>5</v>
      </c>
      <c r="V11" s="140"/>
      <c r="W11" s="140"/>
      <c r="X11" s="140"/>
      <c r="Y11" s="140" t="s">
        <v>19</v>
      </c>
      <c r="Z11" s="140"/>
      <c r="AA11" s="140"/>
      <c r="AB11" s="140"/>
      <c r="AC11" s="9"/>
    </row>
    <row r="12" spans="1:16382" ht="11.25" customHeight="1" x14ac:dyDescent="0.25">
      <c r="B12" s="75"/>
      <c r="C12" s="124"/>
      <c r="D12" s="124"/>
      <c r="E12" s="135" t="str">
        <f>IFERROR(HYPERLINK(highlightSeries(E11)),"6")</f>
        <v>6</v>
      </c>
      <c r="F12" s="135"/>
      <c r="G12" s="135"/>
      <c r="H12" s="135"/>
      <c r="I12" s="135" t="str">
        <f>IFERROR(HYPERLINK(highlightSeries(I11)),"6")</f>
        <v>6</v>
      </c>
      <c r="J12" s="135"/>
      <c r="K12" s="135"/>
      <c r="L12" s="135"/>
      <c r="M12" s="135" t="str">
        <f>IFERROR(HYPERLINK(highlightSeries(M11)),"6")</f>
        <v>6</v>
      </c>
      <c r="N12" s="135"/>
      <c r="O12" s="135"/>
      <c r="P12" s="135"/>
      <c r="Q12" s="135" t="str">
        <f>IFERROR(HYPERLINK(highlightSeries(Q11)),"6")</f>
        <v>6</v>
      </c>
      <c r="R12" s="135"/>
      <c r="S12" s="135"/>
      <c r="T12" s="135"/>
      <c r="U12" s="135" t="str">
        <f>IFERROR(HYPERLINK(highlightSeries(U11)),"6")</f>
        <v>6</v>
      </c>
      <c r="V12" s="135"/>
      <c r="W12" s="135"/>
      <c r="X12" s="135"/>
      <c r="Y12" s="135" t="str">
        <f>IFERROR(HYPERLINK(highlightSeries(Y11)),"6")</f>
        <v>6</v>
      </c>
      <c r="Z12" s="135"/>
      <c r="AA12" s="135"/>
      <c r="AB12" s="135"/>
      <c r="AC12" s="9"/>
    </row>
    <row r="13" spans="1:16382" ht="11.25" customHeight="1" x14ac:dyDescent="0.25">
      <c r="B13" s="75"/>
      <c r="C13" s="76"/>
      <c r="D13" s="76"/>
      <c r="E13" s="85"/>
      <c r="F13" s="85"/>
      <c r="G13" s="85"/>
      <c r="H13" s="85"/>
      <c r="I13" s="85"/>
      <c r="J13" s="85"/>
      <c r="K13" s="85"/>
      <c r="L13" s="85"/>
      <c r="M13" s="85"/>
      <c r="N13" s="85"/>
      <c r="O13" s="85"/>
      <c r="P13" s="85"/>
      <c r="Q13" s="85"/>
      <c r="R13" s="85"/>
      <c r="S13" s="85"/>
      <c r="T13" s="85"/>
      <c r="U13" s="85"/>
      <c r="V13" s="85"/>
      <c r="W13" s="85"/>
      <c r="X13" s="85"/>
      <c r="Y13" s="85"/>
      <c r="Z13" s="85"/>
      <c r="AA13" s="85"/>
      <c r="AB13" s="85"/>
      <c r="AC13" s="9"/>
    </row>
    <row r="14" spans="1:16382" ht="30.75" customHeight="1" x14ac:dyDescent="0.25">
      <c r="B14" s="77"/>
      <c r="C14" s="28" t="s">
        <v>7</v>
      </c>
      <c r="D14" s="29"/>
      <c r="E14" s="94"/>
      <c r="F14" s="136">
        <f>GETPIVOTDATA("Suma de Balance",Tabla!$B$8,"Descripcion","HORAS EXTRAS")</f>
        <v>44529.229999999996</v>
      </c>
      <c r="G14" s="136"/>
      <c r="H14" s="88"/>
      <c r="I14" s="88"/>
      <c r="J14" s="136">
        <f>GETPIVOTDATA("Suma de Balance",Tabla!$B$8,"Descripcion","ALIMENTACIÓN")</f>
        <v>10818.300000000003</v>
      </c>
      <c r="K14" s="136"/>
      <c r="L14" s="88"/>
      <c r="M14" s="88"/>
      <c r="N14" s="136">
        <f>GETPIVOTDATA("Suma de Balance",Tabla!$B$8,"Descripcion","VIATICOS")</f>
        <v>10660.679999999998</v>
      </c>
      <c r="O14" s="136"/>
      <c r="P14" s="88"/>
      <c r="Q14" s="88"/>
      <c r="R14" s="136">
        <f>GETPIVOTDATA("Suma de Balance",Tabla!$B$8,"Descripcion","RECONOCIMIENTO ")</f>
        <v>39.639999999999972</v>
      </c>
      <c r="S14" s="136"/>
      <c r="T14" s="88"/>
      <c r="U14" s="88"/>
      <c r="V14" s="136">
        <f>GETPIVOTDATA("Suma de Balance",Tabla!$B$8,"Descripcion","CELEBRACIONES ")</f>
        <v>9098.8599999999988</v>
      </c>
      <c r="W14" s="136"/>
      <c r="X14" s="88"/>
      <c r="Y14" s="88"/>
      <c r="Z14" s="136">
        <f>GETPIVOTDATA("Suma de Balance",Tabla!$B$8,"Descripcion","BRINDIS DE PARTICIPACIÓN")</f>
        <v>0</v>
      </c>
      <c r="AA14" s="136"/>
      <c r="AB14" s="89"/>
      <c r="AC14" s="77"/>
    </row>
    <row r="15" spans="1:16382" ht="30.75" customHeight="1" x14ac:dyDescent="0.25">
      <c r="B15" s="77"/>
      <c r="C15" s="30" t="s">
        <v>6</v>
      </c>
      <c r="D15" s="29"/>
      <c r="E15" s="94"/>
      <c r="F15" s="137">
        <f>GETPIVOTDATA("Suma de Plan",Tabla!$B$8,"Descripcion","HORAS EXTRAS")</f>
        <v>498104.36420000001</v>
      </c>
      <c r="G15" s="137"/>
      <c r="H15" s="90"/>
      <c r="I15" s="90"/>
      <c r="J15" s="137">
        <f>GETPIVOTDATA("Suma de Plan",Tabla!$B$8,"Descripcion","ALIMENTACIÓN")</f>
        <v>93231.416199999963</v>
      </c>
      <c r="K15" s="137"/>
      <c r="L15" s="90"/>
      <c r="M15" s="90"/>
      <c r="N15" s="137">
        <f>GETPIVOTDATA("Suma de Plan",Tabla!$B$8,"Descripcion","VIATICOS")</f>
        <v>68352.317599999995</v>
      </c>
      <c r="O15" s="137"/>
      <c r="P15" s="90"/>
      <c r="Q15" s="90"/>
      <c r="R15" s="137">
        <f>GETPIVOTDATA("Suma de Plan",Tabla!$B$8,"Descripcion","RECONOCIMIENTO ")</f>
        <v>9540</v>
      </c>
      <c r="S15" s="137"/>
      <c r="T15" s="90"/>
      <c r="U15" s="90"/>
      <c r="V15" s="137">
        <f>GETPIVOTDATA("Suma de Plan",Tabla!$B$8,"Descripcion","CELEBRACIONES ")</f>
        <v>93024</v>
      </c>
      <c r="W15" s="137"/>
      <c r="X15" s="90"/>
      <c r="Y15" s="90"/>
      <c r="Z15" s="137">
        <f>GETPIVOTDATA("Suma de Plan",Tabla!$B$8,"Descripcion","BRINDIS DE PARTICIPACIÓN")</f>
        <v>17628</v>
      </c>
      <c r="AA15" s="137"/>
      <c r="AB15" s="89"/>
      <c r="AC15" s="77"/>
    </row>
    <row r="16" spans="1:16382" ht="30.75" customHeight="1" x14ac:dyDescent="0.25">
      <c r="B16" s="77"/>
      <c r="C16" s="30" t="s">
        <v>9</v>
      </c>
      <c r="D16" s="29"/>
      <c r="E16" s="94"/>
      <c r="F16" s="139">
        <f>F17/F15</f>
        <v>0.910602610214994</v>
      </c>
      <c r="G16" s="139"/>
      <c r="H16" s="91"/>
      <c r="I16" s="91"/>
      <c r="J16" s="139">
        <f>J17/J15</f>
        <v>0.88396293394500636</v>
      </c>
      <c r="K16" s="139"/>
      <c r="L16" s="91"/>
      <c r="M16" s="91"/>
      <c r="N16" s="139">
        <f>N17/N15</f>
        <v>0.84403337919883492</v>
      </c>
      <c r="O16" s="139"/>
      <c r="P16" s="91"/>
      <c r="Q16" s="91"/>
      <c r="R16" s="139">
        <f>R17/R15</f>
        <v>0.99584486373165626</v>
      </c>
      <c r="S16" s="139"/>
      <c r="T16" s="91"/>
      <c r="U16" s="91"/>
      <c r="V16" s="139">
        <f>V17/V15</f>
        <v>0.90218803749569998</v>
      </c>
      <c r="W16" s="139"/>
      <c r="X16" s="91"/>
      <c r="Y16" s="91"/>
      <c r="Z16" s="139">
        <f>Z17/Z15</f>
        <v>1</v>
      </c>
      <c r="AA16" s="139"/>
      <c r="AB16" s="89"/>
      <c r="AC16" s="77"/>
    </row>
    <row r="17" spans="2:32" ht="30.75" customHeight="1" x14ac:dyDescent="0.25">
      <c r="B17" s="77"/>
      <c r="C17" s="30" t="s">
        <v>8</v>
      </c>
      <c r="D17" s="31"/>
      <c r="E17" s="94"/>
      <c r="F17" s="142">
        <f>F15-F14</f>
        <v>453575.13420000003</v>
      </c>
      <c r="G17" s="142"/>
      <c r="H17" s="92"/>
      <c r="I17" s="92"/>
      <c r="J17" s="142">
        <f>J15-J14</f>
        <v>82413.11619999996</v>
      </c>
      <c r="K17" s="142"/>
      <c r="L17" s="92"/>
      <c r="M17" s="92"/>
      <c r="N17" s="142">
        <f>N15-N14</f>
        <v>57691.637599999995</v>
      </c>
      <c r="O17" s="142"/>
      <c r="P17" s="92"/>
      <c r="Q17" s="92"/>
      <c r="R17" s="142">
        <f>R15-R14</f>
        <v>9500.36</v>
      </c>
      <c r="S17" s="142"/>
      <c r="T17" s="92"/>
      <c r="U17" s="92"/>
      <c r="V17" s="142">
        <f>V15-V14</f>
        <v>83925.14</v>
      </c>
      <c r="W17" s="142"/>
      <c r="X17" s="92"/>
      <c r="Y17" s="92"/>
      <c r="Z17" s="142">
        <f>Z15-Z14</f>
        <v>17628</v>
      </c>
      <c r="AA17" s="142"/>
      <c r="AB17" s="89"/>
      <c r="AC17" s="77"/>
    </row>
    <row r="18" spans="2:32" ht="58.5" customHeight="1" x14ac:dyDescent="0.25">
      <c r="B18" s="77"/>
      <c r="C18" s="123"/>
      <c r="D18" s="123"/>
      <c r="E18" s="133">
        <f>1-F16</f>
        <v>8.9397389785005998E-2</v>
      </c>
      <c r="F18" s="133"/>
      <c r="G18" s="133"/>
      <c r="H18" s="133"/>
      <c r="I18" s="93"/>
      <c r="J18" s="95">
        <f>1-J16</f>
        <v>0.11603706605499364</v>
      </c>
      <c r="K18" s="96"/>
      <c r="L18" s="93"/>
      <c r="M18" s="93"/>
      <c r="N18" s="93">
        <f>1-N16</f>
        <v>0.15596662080116508</v>
      </c>
      <c r="O18" s="93"/>
      <c r="P18" s="93"/>
      <c r="Q18" s="93"/>
      <c r="R18" s="93">
        <f>1-R16</f>
        <v>4.1551362683437398E-3</v>
      </c>
      <c r="S18" s="93"/>
      <c r="T18" s="93"/>
      <c r="U18" s="93"/>
      <c r="V18" s="93"/>
      <c r="W18" s="93"/>
      <c r="X18" s="93"/>
      <c r="Y18" s="93"/>
      <c r="Z18" s="93">
        <f>1-Z16</f>
        <v>0</v>
      </c>
      <c r="AA18" s="93"/>
      <c r="AB18" s="89"/>
      <c r="AC18" s="79"/>
    </row>
    <row r="19" spans="2:32" ht="18" customHeight="1" x14ac:dyDescent="0.25">
      <c r="B19" s="75"/>
      <c r="C19" s="129"/>
      <c r="D19" s="129"/>
      <c r="E19" s="130" t="str">
        <f>IF(E11=valSelOption,"5","")</f>
        <v/>
      </c>
      <c r="F19" s="130"/>
      <c r="G19" s="130"/>
      <c r="H19" s="130"/>
      <c r="I19" s="130" t="str">
        <f>IF(I11=valSelOption,"5","")</f>
        <v/>
      </c>
      <c r="J19" s="130"/>
      <c r="K19" s="130"/>
      <c r="L19" s="130"/>
      <c r="M19" s="130" t="str">
        <f>IF(M11=valSelOption,"5","")</f>
        <v>5</v>
      </c>
      <c r="N19" s="130"/>
      <c r="O19" s="130"/>
      <c r="P19" s="130"/>
      <c r="Q19" s="130" t="str">
        <f>IF(Q11=valSelOption,"5","")</f>
        <v/>
      </c>
      <c r="R19" s="130"/>
      <c r="S19" s="130"/>
      <c r="T19" s="130"/>
      <c r="U19" s="130" t="str">
        <f>IF(U11=valSelOption,"5","")</f>
        <v/>
      </c>
      <c r="V19" s="130"/>
      <c r="W19" s="130"/>
      <c r="X19" s="130"/>
      <c r="Y19" s="130" t="str">
        <f>IF(Y11=valSelOption,"5","")</f>
        <v/>
      </c>
      <c r="Z19" s="130"/>
      <c r="AA19" s="130"/>
      <c r="AB19" s="130"/>
      <c r="AC19" s="9"/>
    </row>
    <row r="20" spans="2:32" ht="12.75" customHeight="1" x14ac:dyDescent="0.25">
      <c r="B20" s="75"/>
      <c r="C20" s="124"/>
      <c r="D20" s="124"/>
      <c r="E20" s="125"/>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9"/>
    </row>
    <row r="21" spans="2:32" ht="18" customHeight="1" x14ac:dyDescent="0.25">
      <c r="B21" s="75"/>
      <c r="C21" s="76"/>
      <c r="D21" s="76"/>
      <c r="E21" s="78"/>
      <c r="F21" s="78"/>
      <c r="G21" s="78"/>
      <c r="H21" s="78"/>
      <c r="I21" s="78"/>
      <c r="J21" s="78"/>
      <c r="K21" s="78"/>
      <c r="L21" s="78"/>
      <c r="M21" s="78"/>
      <c r="N21" s="78"/>
      <c r="O21" s="78"/>
      <c r="P21" s="78"/>
      <c r="Q21" s="78"/>
      <c r="R21" s="78"/>
      <c r="S21" s="78"/>
      <c r="T21" s="78"/>
      <c r="U21" s="78"/>
      <c r="V21" s="78"/>
      <c r="W21" s="78"/>
      <c r="X21" s="78"/>
      <c r="Y21" s="78"/>
      <c r="Z21" s="78"/>
      <c r="AA21" s="78"/>
      <c r="AB21" s="78"/>
      <c r="AC21" s="9"/>
    </row>
    <row r="22" spans="2:32" s="33" customFormat="1" ht="18" customHeight="1" x14ac:dyDescent="0.25">
      <c r="B22" s="34"/>
      <c r="C22" s="35"/>
      <c r="D22" s="35"/>
      <c r="E22" s="32"/>
      <c r="F22" s="32"/>
      <c r="G22" s="32"/>
      <c r="H22" s="32"/>
      <c r="I22" s="32"/>
      <c r="J22" s="32"/>
      <c r="K22" s="32"/>
      <c r="L22" s="32"/>
      <c r="M22" s="32"/>
      <c r="N22" s="32"/>
      <c r="O22" s="32"/>
      <c r="P22" s="32"/>
      <c r="Q22" s="32"/>
      <c r="R22" s="32"/>
      <c r="S22" s="32"/>
      <c r="T22" s="32"/>
      <c r="U22" s="32"/>
      <c r="V22" s="32"/>
      <c r="W22" s="32"/>
      <c r="X22" s="32"/>
      <c r="Y22" s="32"/>
      <c r="Z22" s="32"/>
      <c r="AA22" s="32"/>
      <c r="AB22" s="32"/>
      <c r="AC22" s="36"/>
    </row>
    <row r="23" spans="2:32" ht="18" customHeight="1" x14ac:dyDescent="0.25">
      <c r="B23" s="65"/>
      <c r="C23" s="66"/>
      <c r="D23" s="66"/>
      <c r="E23" s="67"/>
      <c r="F23" s="67"/>
      <c r="G23" s="67"/>
      <c r="H23" s="67"/>
      <c r="I23" s="67"/>
      <c r="J23" s="67"/>
      <c r="K23" s="67"/>
      <c r="L23" s="67"/>
      <c r="M23" s="67"/>
      <c r="N23" s="67"/>
      <c r="O23" s="67"/>
      <c r="P23" s="67"/>
      <c r="Q23" s="67"/>
      <c r="R23" s="67"/>
      <c r="S23" s="67"/>
      <c r="T23" s="67"/>
      <c r="U23" s="67"/>
      <c r="V23" s="67"/>
      <c r="W23" s="67"/>
      <c r="X23" s="67"/>
      <c r="Y23" s="67"/>
      <c r="Z23" s="67"/>
      <c r="AA23" s="67"/>
      <c r="AB23" s="67"/>
      <c r="AC23" s="68"/>
    </row>
    <row r="24" spans="2:32" ht="18" customHeight="1" thickBot="1" x14ac:dyDescent="0.3">
      <c r="B24" s="75"/>
      <c r="C24" s="76"/>
      <c r="D24" s="76"/>
      <c r="E24" s="78"/>
      <c r="F24" s="78"/>
      <c r="G24" s="78"/>
      <c r="H24" s="78"/>
      <c r="I24" s="78"/>
      <c r="J24" s="78"/>
      <c r="K24" s="78"/>
      <c r="L24" s="78"/>
      <c r="M24" s="78"/>
      <c r="N24" s="78"/>
      <c r="O24" s="78"/>
      <c r="P24" s="78"/>
      <c r="Q24" s="78"/>
      <c r="R24" s="78"/>
      <c r="S24" s="78"/>
      <c r="T24" s="78"/>
      <c r="U24" s="78"/>
      <c r="V24" s="78"/>
      <c r="W24" s="78"/>
      <c r="X24" s="78"/>
      <c r="Y24" s="78"/>
      <c r="Z24" s="78"/>
      <c r="AA24" s="78"/>
      <c r="AB24" s="78"/>
      <c r="AC24" s="9"/>
    </row>
    <row r="25" spans="2:32" ht="30.75" customHeight="1" thickBot="1" x14ac:dyDescent="0.3">
      <c r="B25" s="82"/>
      <c r="C25" s="126" t="s">
        <v>13</v>
      </c>
      <c r="D25" s="127"/>
      <c r="E25" s="126" t="s">
        <v>107</v>
      </c>
      <c r="F25" s="128"/>
      <c r="G25" s="128"/>
      <c r="H25" s="128"/>
      <c r="I25" s="127"/>
      <c r="J25" s="126" t="s">
        <v>108</v>
      </c>
      <c r="K25" s="128"/>
      <c r="L25" s="128"/>
      <c r="M25" s="128"/>
      <c r="N25" s="128"/>
      <c r="O25" s="127"/>
      <c r="P25" s="126" t="s">
        <v>109</v>
      </c>
      <c r="Q25" s="128"/>
      <c r="R25" s="128"/>
      <c r="S25" s="128"/>
      <c r="T25" s="128"/>
      <c r="U25" s="128"/>
      <c r="V25" s="128"/>
      <c r="W25" s="127"/>
      <c r="X25" s="131" t="s">
        <v>16</v>
      </c>
      <c r="Y25" s="132"/>
      <c r="Z25" s="131" t="s">
        <v>17</v>
      </c>
      <c r="AA25" s="132"/>
      <c r="AC25" s="80"/>
    </row>
    <row r="26" spans="2:32" ht="27" customHeight="1" x14ac:dyDescent="0.25">
      <c r="B26" s="83" t="str">
        <f t="shared" ref="B26:B30" si="0">IF(ROW()=valRowGrid,4,"")</f>
        <v/>
      </c>
      <c r="C26" s="117">
        <f>VLOOKUP(Data!$C$15,Detalle!A:J,2,0)</f>
        <v>43467</v>
      </c>
      <c r="D26" s="118"/>
      <c r="E26" s="106" t="str">
        <f>TRIM(PROPER(VLOOKUP(Data!$C$15,Detalle!A:J,3,0)))</f>
        <v>Administracion De Sucursales</v>
      </c>
      <c r="F26" s="107"/>
      <c r="G26" s="107"/>
      <c r="H26" s="107"/>
      <c r="I26" s="108"/>
      <c r="J26" s="106" t="str">
        <f>TRIM(PROPER(VLOOKUP(Data!$C$15,Detalle!A:J,4,0)))</f>
        <v>Viaticos</v>
      </c>
      <c r="K26" s="107"/>
      <c r="L26" s="107"/>
      <c r="M26" s="107"/>
      <c r="N26" s="107"/>
      <c r="O26" s="108"/>
      <c r="P26" s="106" t="str">
        <f>TRIM(PROPER(VLOOKUP(Data!$C$15,Detalle!A:J,5,0)))</f>
        <v>Transacciones Del Dia 01/02/2019Spyral - Gestion Administrativa</v>
      </c>
      <c r="Q26" s="107"/>
      <c r="R26" s="107"/>
      <c r="S26" s="107"/>
      <c r="T26" s="107"/>
      <c r="U26" s="107"/>
      <c r="V26" s="107"/>
      <c r="W26" s="108"/>
      <c r="X26" s="149">
        <f>VLOOKUP(Data!$C$15,Detalle!A:J,6,0)</f>
        <v>242</v>
      </c>
      <c r="Y26" s="150"/>
      <c r="Z26" s="143">
        <f>VLOOKUP(Data!$C$15,Detalle!A:J,7,0)</f>
        <v>0</v>
      </c>
      <c r="AA26" s="144"/>
      <c r="AB26" s="40"/>
      <c r="AC26" s="80"/>
      <c r="AF26" s="11"/>
    </row>
    <row r="27" spans="2:32" ht="27" customHeight="1" x14ac:dyDescent="0.25">
      <c r="B27" s="84" t="str">
        <f t="shared" si="0"/>
        <v/>
      </c>
      <c r="C27" s="119">
        <f>VLOOKUP(Data!$C$15+1,Detalle!A:J,2,0)</f>
        <v>43467</v>
      </c>
      <c r="D27" s="120"/>
      <c r="E27" s="109" t="str">
        <f>TRIM(PROPER(VLOOKUP(Data!$C$15+1,Detalle!A:J,3,0)))</f>
        <v>Administracion De Sucursales</v>
      </c>
      <c r="F27" s="110"/>
      <c r="G27" s="110"/>
      <c r="H27" s="110"/>
      <c r="I27" s="111"/>
      <c r="J27" s="109" t="str">
        <f>TRIM(PROPER(VLOOKUP(Data!$C$15+1,Detalle!A:J,4,0)))</f>
        <v>Nc Alimentacion De Empleados Nva</v>
      </c>
      <c r="K27" s="110"/>
      <c r="L27" s="110"/>
      <c r="M27" s="110"/>
      <c r="N27" s="110"/>
      <c r="O27" s="111"/>
      <c r="P27" s="109" t="str">
        <f>TRIM(PROPER(VLOOKUP(Data!$C$15+1,Detalle!A:J,5,0)))</f>
        <v>Transacciones Del Dia 01/02/2019Spyral - Gestion Administrativa</v>
      </c>
      <c r="Q27" s="110"/>
      <c r="R27" s="110"/>
      <c r="S27" s="110"/>
      <c r="T27" s="110"/>
      <c r="U27" s="110"/>
      <c r="V27" s="110"/>
      <c r="W27" s="111"/>
      <c r="X27" s="115">
        <f>VLOOKUP(Data!$C$15+1,Detalle!A:J,6,0)</f>
        <v>80</v>
      </c>
      <c r="Y27" s="116"/>
      <c r="Z27" s="145">
        <f>VLOOKUP(Data!$C$15+1,Detalle!A:J,7,0)</f>
        <v>0</v>
      </c>
      <c r="AA27" s="146"/>
      <c r="AB27" s="40"/>
      <c r="AC27" s="80"/>
    </row>
    <row r="28" spans="2:32" ht="27" customHeight="1" x14ac:dyDescent="0.25">
      <c r="B28" s="84" t="str">
        <f t="shared" si="0"/>
        <v/>
      </c>
      <c r="C28" s="119">
        <f>VLOOKUP(Data!$C$15+2,Detalle!A:J,2,0)</f>
        <v>43467</v>
      </c>
      <c r="D28" s="120"/>
      <c r="E28" s="109" t="str">
        <f>TRIM(PROPER(VLOOKUP(Data!$C$15+2,Detalle!A:J,3,0)))</f>
        <v>Administracion De Sucursales</v>
      </c>
      <c r="F28" s="110"/>
      <c r="G28" s="110"/>
      <c r="H28" s="110"/>
      <c r="I28" s="111"/>
      <c r="J28" s="109" t="str">
        <f>TRIM(PROPER(VLOOKUP(Data!$C$15+2,Detalle!A:J,4,0)))</f>
        <v>Alimentacion De Empleados Cta Nueva</v>
      </c>
      <c r="K28" s="110"/>
      <c r="L28" s="110"/>
      <c r="M28" s="110"/>
      <c r="N28" s="110"/>
      <c r="O28" s="111"/>
      <c r="P28" s="109" t="str">
        <f>TRIM(PROPER(VLOOKUP(Data!$C$15+2,Detalle!A:J,5,0)))</f>
        <v>Transacciones Del Dia 01/02/2019Spyral - Gestion Administrativa</v>
      </c>
      <c r="Q28" s="110"/>
      <c r="R28" s="110"/>
      <c r="S28" s="110"/>
      <c r="T28" s="110"/>
      <c r="U28" s="110"/>
      <c r="V28" s="110"/>
      <c r="W28" s="111"/>
      <c r="X28" s="115">
        <f>VLOOKUP(Data!$C$15+2,Detalle!A:J,6,0)</f>
        <v>16</v>
      </c>
      <c r="Y28" s="116"/>
      <c r="Z28" s="145">
        <f>VLOOKUP(Data!$C$15+2,Detalle!A:J,7,0)</f>
        <v>0</v>
      </c>
      <c r="AA28" s="146"/>
      <c r="AB28" s="40"/>
      <c r="AC28" s="80"/>
    </row>
    <row r="29" spans="2:32" ht="27" customHeight="1" x14ac:dyDescent="0.25">
      <c r="B29" s="84" t="str">
        <f t="shared" si="0"/>
        <v/>
      </c>
      <c r="C29" s="119">
        <f>VLOOKUP(Data!$C$15+3,Detalle!A:J,2,0)</f>
        <v>43467</v>
      </c>
      <c r="D29" s="120"/>
      <c r="E29" s="109" t="str">
        <f>TRIM(PROPER(VLOOKUP(Data!$C$15+3,Detalle!A:J,3,0)))</f>
        <v>Administracion De Sucursales</v>
      </c>
      <c r="F29" s="110"/>
      <c r="G29" s="110"/>
      <c r="H29" s="110"/>
      <c r="I29" s="111"/>
      <c r="J29" s="109" t="str">
        <f>TRIM(PROPER(VLOOKUP(Data!$C$15+3,Detalle!A:J,4,0)))</f>
        <v>Otros Egresos 18</v>
      </c>
      <c r="K29" s="110"/>
      <c r="L29" s="110"/>
      <c r="M29" s="110"/>
      <c r="N29" s="110"/>
      <c r="O29" s="111"/>
      <c r="P29" s="109" t="str">
        <f>TRIM(PROPER(VLOOKUP(Data!$C$15+3,Detalle!A:J,5,0)))</f>
        <v>Otros Egresos 1.P.O (Or:196/Des:196 Trn:86 Perf:300086 Cau: 18</v>
      </c>
      <c r="Q29" s="110"/>
      <c r="R29" s="110"/>
      <c r="S29" s="110"/>
      <c r="T29" s="110"/>
      <c r="U29" s="110"/>
      <c r="V29" s="110"/>
      <c r="W29" s="111"/>
      <c r="X29" s="115">
        <f>VLOOKUP(Data!$C$15+3,Detalle!A:J,6,0)</f>
        <v>3.6</v>
      </c>
      <c r="Y29" s="116"/>
      <c r="Z29" s="145">
        <f>VLOOKUP(Data!$C$15+3,Detalle!A:J,7,0)</f>
        <v>0</v>
      </c>
      <c r="AA29" s="146"/>
      <c r="AB29" s="40"/>
      <c r="AC29" s="80"/>
    </row>
    <row r="30" spans="2:32" ht="27" customHeight="1" thickBot="1" x14ac:dyDescent="0.3">
      <c r="B30" s="84" t="str">
        <f t="shared" si="0"/>
        <v/>
      </c>
      <c r="C30" s="121">
        <f>VLOOKUP(Data!$C$15+4,Detalle!A:J,2,0)</f>
        <v>43467</v>
      </c>
      <c r="D30" s="122"/>
      <c r="E30" s="112" t="str">
        <f>TRIM(PROPER(VLOOKUP(Data!$C$15+4,Detalle!A:J,3,0)))</f>
        <v>Banca De Consumo</v>
      </c>
      <c r="F30" s="113"/>
      <c r="G30" s="113"/>
      <c r="H30" s="113"/>
      <c r="I30" s="114"/>
      <c r="J30" s="112" t="str">
        <f>TRIM(PROPER(VLOOKUP(Data!$C$15+4,Detalle!A:J,4,0)))</f>
        <v>Viaticos</v>
      </c>
      <c r="K30" s="113"/>
      <c r="L30" s="113"/>
      <c r="M30" s="113"/>
      <c r="N30" s="113"/>
      <c r="O30" s="114"/>
      <c r="P30" s="112" t="str">
        <f>TRIM(PROPER(VLOOKUP(Data!$C$15+4,Detalle!A:J,5,0)))</f>
        <v>Transacciones Del Dia 01/02/2019Spyral - Gestion Administrativa</v>
      </c>
      <c r="Q30" s="113"/>
      <c r="R30" s="113"/>
      <c r="S30" s="113"/>
      <c r="T30" s="113"/>
      <c r="U30" s="113"/>
      <c r="V30" s="113"/>
      <c r="W30" s="114"/>
      <c r="X30" s="151">
        <f>VLOOKUP(Data!$C$15+4,Detalle!A:J,6,0)</f>
        <v>190</v>
      </c>
      <c r="Y30" s="152"/>
      <c r="Z30" s="147">
        <f>VLOOKUP(Data!$C$15+4,Detalle!A:J,7,0)</f>
        <v>0</v>
      </c>
      <c r="AA30" s="148"/>
      <c r="AB30" s="40"/>
      <c r="AC30" s="80"/>
    </row>
    <row r="31" spans="2:32" x14ac:dyDescent="0.25">
      <c r="B31" s="7"/>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7"/>
      <c r="AC31" s="7"/>
    </row>
    <row r="32" spans="2:32" ht="30" customHeight="1" x14ac:dyDescent="0.25">
      <c r="B32" s="7"/>
      <c r="C32" s="81"/>
      <c r="D32" s="81"/>
      <c r="E32" s="81"/>
      <c r="F32" s="81"/>
      <c r="G32" s="81"/>
      <c r="H32" s="81"/>
      <c r="I32" s="81"/>
      <c r="J32" s="81"/>
      <c r="K32" s="81"/>
      <c r="L32" s="81"/>
      <c r="M32" s="81"/>
      <c r="N32" s="81"/>
      <c r="O32" s="81"/>
      <c r="P32" s="81"/>
      <c r="Q32" s="81"/>
      <c r="R32" s="81"/>
      <c r="S32" s="81"/>
      <c r="T32" s="81"/>
      <c r="U32" s="81"/>
      <c r="V32" s="81"/>
      <c r="W32" s="81"/>
      <c r="X32" s="81"/>
      <c r="Y32" s="81"/>
      <c r="Z32" s="81"/>
      <c r="AA32" s="81"/>
      <c r="AB32" s="7"/>
      <c r="AC32" s="7"/>
    </row>
    <row r="34" spans="3:27" hidden="1" x14ac:dyDescent="0.25">
      <c r="C34" s="153">
        <v>6</v>
      </c>
      <c r="D34" s="153"/>
      <c r="E34" s="155">
        <v>5</v>
      </c>
      <c r="F34" s="155"/>
      <c r="G34" s="155"/>
      <c r="H34" s="155"/>
      <c r="I34" s="155"/>
      <c r="J34" s="153">
        <v>1</v>
      </c>
      <c r="K34" s="153"/>
      <c r="L34" s="153"/>
      <c r="M34" s="153"/>
      <c r="N34" s="153"/>
      <c r="O34" s="153"/>
      <c r="P34" s="153">
        <v>2</v>
      </c>
      <c r="Q34" s="153"/>
      <c r="R34" s="153"/>
      <c r="S34" s="153"/>
      <c r="T34" s="153"/>
      <c r="U34" s="153"/>
      <c r="V34" s="153"/>
      <c r="W34" s="153"/>
      <c r="X34" s="153">
        <v>3</v>
      </c>
      <c r="Y34" s="153"/>
      <c r="Z34" s="153">
        <v>4</v>
      </c>
      <c r="AA34" s="153"/>
    </row>
    <row r="35" spans="3:27" hidden="1" x14ac:dyDescent="0.25"/>
    <row r="36" spans="3:27" hidden="1" x14ac:dyDescent="0.25"/>
    <row r="37" spans="3:27" hidden="1" x14ac:dyDescent="0.25"/>
    <row r="38" spans="3:27" hidden="1" x14ac:dyDescent="0.25"/>
    <row r="39" spans="3:27" hidden="1" x14ac:dyDescent="0.25"/>
    <row r="40" spans="3:27" hidden="1" x14ac:dyDescent="0.25"/>
    <row r="41" spans="3:27" hidden="1" x14ac:dyDescent="0.25"/>
  </sheetData>
  <sheetProtection selectLockedCells="1" selectUnlockedCells="1"/>
  <dataConsolidate/>
  <mergeCells count="105">
    <mergeCell ref="C34:D34"/>
    <mergeCell ref="E34:I34"/>
    <mergeCell ref="J34:O34"/>
    <mergeCell ref="C31:D31"/>
    <mergeCell ref="E31:I31"/>
    <mergeCell ref="J31:O31"/>
    <mergeCell ref="P31:W31"/>
    <mergeCell ref="X31:Y31"/>
    <mergeCell ref="P34:W34"/>
    <mergeCell ref="X34:Y34"/>
    <mergeCell ref="Z26:AA26"/>
    <mergeCell ref="Z27:AA27"/>
    <mergeCell ref="Z28:AA28"/>
    <mergeCell ref="Z29:AA29"/>
    <mergeCell ref="Z30:AA30"/>
    <mergeCell ref="X26:Y26"/>
    <mergeCell ref="X29:Y29"/>
    <mergeCell ref="X30:Y30"/>
    <mergeCell ref="Z34:AA34"/>
    <mergeCell ref="Z31:AA31"/>
    <mergeCell ref="F16:G16"/>
    <mergeCell ref="Y11:AB11"/>
    <mergeCell ref="E11:H11"/>
    <mergeCell ref="I11:L11"/>
    <mergeCell ref="M11:P11"/>
    <mergeCell ref="Q11:T11"/>
    <mergeCell ref="U11:X11"/>
    <mergeCell ref="V17:W17"/>
    <mergeCell ref="Z16:AA16"/>
    <mergeCell ref="Z17:AA17"/>
    <mergeCell ref="J16:K16"/>
    <mergeCell ref="J17:K17"/>
    <mergeCell ref="N16:O16"/>
    <mergeCell ref="N17:O17"/>
    <mergeCell ref="R16:S16"/>
    <mergeCell ref="R17:S17"/>
    <mergeCell ref="R14:S14"/>
    <mergeCell ref="V16:W16"/>
    <mergeCell ref="F17:G17"/>
    <mergeCell ref="D7:I8"/>
    <mergeCell ref="C12:D12"/>
    <mergeCell ref="I12:L12"/>
    <mergeCell ref="Q12:T12"/>
    <mergeCell ref="M12:P12"/>
    <mergeCell ref="Y12:AB12"/>
    <mergeCell ref="E12:H12"/>
    <mergeCell ref="F14:G14"/>
    <mergeCell ref="F15:G15"/>
    <mergeCell ref="Z14:AA14"/>
    <mergeCell ref="Z15:AA15"/>
    <mergeCell ref="U12:X12"/>
    <mergeCell ref="J14:K14"/>
    <mergeCell ref="J15:K15"/>
    <mergeCell ref="N14:O14"/>
    <mergeCell ref="N15:O15"/>
    <mergeCell ref="R15:S15"/>
    <mergeCell ref="V14:W14"/>
    <mergeCell ref="V15:W15"/>
    <mergeCell ref="J10:K10"/>
    <mergeCell ref="C18:D18"/>
    <mergeCell ref="C20:D20"/>
    <mergeCell ref="E20:H20"/>
    <mergeCell ref="I20:L20"/>
    <mergeCell ref="M20:P20"/>
    <mergeCell ref="C25:D25"/>
    <mergeCell ref="P25:W25"/>
    <mergeCell ref="E25:I25"/>
    <mergeCell ref="J25:O25"/>
    <mergeCell ref="C19:D19"/>
    <mergeCell ref="I19:L19"/>
    <mergeCell ref="M19:P19"/>
    <mergeCell ref="Q19:T19"/>
    <mergeCell ref="U19:X19"/>
    <mergeCell ref="X25:Y25"/>
    <mergeCell ref="E18:H18"/>
    <mergeCell ref="E19:H19"/>
    <mergeCell ref="Y19:AB19"/>
    <mergeCell ref="Q20:T20"/>
    <mergeCell ref="U20:X20"/>
    <mergeCell ref="Y20:AB20"/>
    <mergeCell ref="Z25:AA25"/>
    <mergeCell ref="C26:D26"/>
    <mergeCell ref="E26:I26"/>
    <mergeCell ref="C27:D27"/>
    <mergeCell ref="C28:D28"/>
    <mergeCell ref="C30:D30"/>
    <mergeCell ref="C29:D29"/>
    <mergeCell ref="E27:I27"/>
    <mergeCell ref="E28:I28"/>
    <mergeCell ref="E29:I29"/>
    <mergeCell ref="E30:I30"/>
    <mergeCell ref="T2:X2"/>
    <mergeCell ref="T4:X4"/>
    <mergeCell ref="P26:W26"/>
    <mergeCell ref="P27:W27"/>
    <mergeCell ref="P28:W28"/>
    <mergeCell ref="P29:W29"/>
    <mergeCell ref="P30:W30"/>
    <mergeCell ref="J26:O26"/>
    <mergeCell ref="J27:O27"/>
    <mergeCell ref="J28:O28"/>
    <mergeCell ref="J29:O29"/>
    <mergeCell ref="J30:O30"/>
    <mergeCell ref="X27:Y27"/>
    <mergeCell ref="X28:Y28"/>
  </mergeCells>
  <conditionalFormatting sqref="E11:AB13 E10:J10 L10:AB10">
    <cfRule type="expression" dxfId="10" priority="41">
      <formula>E$9=valSelOption</formula>
    </cfRule>
  </conditionalFormatting>
  <conditionalFormatting sqref="E14:AB18">
    <cfRule type="expression" dxfId="9" priority="19">
      <formula>E$9=valSelOption</formula>
    </cfRule>
  </conditionalFormatting>
  <conditionalFormatting sqref="E19:AB19">
    <cfRule type="expression" dxfId="8" priority="6">
      <formula>E$9=valSelOption</formula>
    </cfRule>
  </conditionalFormatting>
  <conditionalFormatting sqref="E20:AB20">
    <cfRule type="expression" dxfId="7" priority="5">
      <formula>E$9=valSelOption</formula>
    </cfRule>
  </conditionalFormatting>
  <conditionalFormatting sqref="AB26:AB30 C26:C30 E26:E30 J26:J30 P26:P30 X26:X30 Z26:Z30">
    <cfRule type="expression" dxfId="6" priority="3">
      <formula>ROW(C26)=valRowGrid</formula>
    </cfRule>
  </conditionalFormatting>
  <conditionalFormatting sqref="C26:C30">
    <cfRule type="expression" dxfId="5" priority="1">
      <formula>ROW(C26)=valRowGrid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Scroll Bar 2">
              <controlPr defaultSize="0" autoPict="0">
                <anchor moveWithCells="1">
                  <from>
                    <xdr:col>27</xdr:col>
                    <xdr:colOff>9525</xdr:colOff>
                    <xdr:row>23</xdr:row>
                    <xdr:rowOff>219075</xdr:rowOff>
                  </from>
                  <to>
                    <xdr:col>28</xdr:col>
                    <xdr:colOff>28575</xdr:colOff>
                    <xdr:row>30</xdr:row>
                    <xdr:rowOff>19050</xdr:rowOff>
                  </to>
                </anchor>
              </controlPr>
            </control>
          </mc:Choice>
        </mc:AlternateContent>
        <mc:AlternateContent xmlns:mc="http://schemas.openxmlformats.org/markup-compatibility/2006">
          <mc:Choice Requires="x14">
            <control shapeId="2053" r:id="rId5" name="Drop Down 5">
              <controlPr defaultSize="0" autoLine="0" autoPict="0" macro="[0]!FiltrarAño">
                <anchor moveWithCells="1">
                  <from>
                    <xdr:col>25</xdr:col>
                    <xdr:colOff>238125</xdr:colOff>
                    <xdr:row>1</xdr:row>
                    <xdr:rowOff>133350</xdr:rowOff>
                  </from>
                  <to>
                    <xdr:col>29</xdr:col>
                    <xdr:colOff>28575</xdr:colOff>
                    <xdr:row>3</xdr:row>
                    <xdr:rowOff>95250</xdr:rowOff>
                  </to>
                </anchor>
              </controlPr>
            </control>
          </mc:Choice>
        </mc:AlternateContent>
        <mc:AlternateContent xmlns:mc="http://schemas.openxmlformats.org/markup-compatibility/2006">
          <mc:Choice Requires="x14">
            <control shapeId="2056" r:id="rId6" name="Option Button 8">
              <controlPr defaultSize="0" autoFill="0" autoLine="0" autoPict="0" macro="[0]!PivotTableSort2">
                <anchor moveWithCells="1">
                  <from>
                    <xdr:col>20</xdr:col>
                    <xdr:colOff>57150</xdr:colOff>
                    <xdr:row>33</xdr:row>
                    <xdr:rowOff>0</xdr:rowOff>
                  </from>
                  <to>
                    <xdr:col>20</xdr:col>
                    <xdr:colOff>333375</xdr:colOff>
                    <xdr:row>33</xdr:row>
                    <xdr:rowOff>0</xdr:rowOff>
                  </to>
                </anchor>
              </controlPr>
            </control>
          </mc:Choice>
        </mc:AlternateContent>
        <mc:AlternateContent xmlns:mc="http://schemas.openxmlformats.org/markup-compatibility/2006">
          <mc:Choice Requires="x14">
            <control shapeId="2057" r:id="rId7" name="Option Button 9">
              <controlPr defaultSize="0" autoFill="0" autoLine="0" autoPict="0">
                <anchor moveWithCells="1">
                  <from>
                    <xdr:col>22</xdr:col>
                    <xdr:colOff>457200</xdr:colOff>
                    <xdr:row>33</xdr:row>
                    <xdr:rowOff>0</xdr:rowOff>
                  </from>
                  <to>
                    <xdr:col>23</xdr:col>
                    <xdr:colOff>209550</xdr:colOff>
                    <xdr:row>33</xdr:row>
                    <xdr:rowOff>0</xdr:rowOff>
                  </to>
                </anchor>
              </controlPr>
            </control>
          </mc:Choice>
        </mc:AlternateContent>
        <mc:AlternateContent xmlns:mc="http://schemas.openxmlformats.org/markup-compatibility/2006">
          <mc:Choice Requires="x14">
            <control shapeId="2058" r:id="rId8" name="Option Button 10">
              <controlPr defaultSize="0" autoFill="0" autoLine="0" autoPict="0">
                <anchor moveWithCells="1">
                  <from>
                    <xdr:col>26</xdr:col>
                    <xdr:colOff>114300</xdr:colOff>
                    <xdr:row>33</xdr:row>
                    <xdr:rowOff>0</xdr:rowOff>
                  </from>
                  <to>
                    <xdr:col>26</xdr:col>
                    <xdr:colOff>400050</xdr:colOff>
                    <xdr:row>33</xdr:row>
                    <xdr:rowOff>0</xdr:rowOff>
                  </to>
                </anchor>
              </controlPr>
            </control>
          </mc:Choice>
        </mc:AlternateContent>
        <mc:AlternateContent xmlns:mc="http://schemas.openxmlformats.org/markup-compatibility/2006">
          <mc:Choice Requires="x14">
            <control shapeId="2059" r:id="rId9" name="Option Button 11">
              <controlPr defaultSize="0" autoFill="0" autoLine="0" autoPict="0">
                <anchor moveWithCells="1">
                  <from>
                    <xdr:col>26</xdr:col>
                    <xdr:colOff>533400</xdr:colOff>
                    <xdr:row>33</xdr:row>
                    <xdr:rowOff>0</xdr:rowOff>
                  </from>
                  <to>
                    <xdr:col>27</xdr:col>
                    <xdr:colOff>219075</xdr:colOff>
                    <xdr:row>33</xdr:row>
                    <xdr:rowOff>0</xdr:rowOff>
                  </to>
                </anchor>
              </controlPr>
            </control>
          </mc:Choice>
        </mc:AlternateContent>
        <mc:AlternateContent xmlns:mc="http://schemas.openxmlformats.org/markup-compatibility/2006">
          <mc:Choice Requires="x14">
            <control shapeId="2060" r:id="rId10" name="Option Button 12">
              <controlPr defaultSize="0" autoFill="0" autoLine="0" autoPict="0">
                <anchor moveWithCells="1">
                  <from>
                    <xdr:col>17</xdr:col>
                    <xdr:colOff>381000</xdr:colOff>
                    <xdr:row>33</xdr:row>
                    <xdr:rowOff>0</xdr:rowOff>
                  </from>
                  <to>
                    <xdr:col>18</xdr:col>
                    <xdr:colOff>142875</xdr:colOff>
                    <xdr:row>33</xdr:row>
                    <xdr:rowOff>0</xdr:rowOff>
                  </to>
                </anchor>
              </controlPr>
            </control>
          </mc:Choice>
        </mc:AlternateContent>
        <mc:AlternateContent xmlns:mc="http://schemas.openxmlformats.org/markup-compatibility/2006">
          <mc:Choice Requires="x14">
            <control shapeId="2061" r:id="rId11" name="Option Button 13">
              <controlPr defaultSize="0" autoFill="0" autoLine="0" autoPict="0">
                <anchor moveWithCells="1">
                  <from>
                    <xdr:col>3</xdr:col>
                    <xdr:colOff>495300</xdr:colOff>
                    <xdr:row>33</xdr:row>
                    <xdr:rowOff>0</xdr:rowOff>
                  </from>
                  <to>
                    <xdr:col>4</xdr:col>
                    <xdr:colOff>180975</xdr:colOff>
                    <xdr:row>33</xdr:row>
                    <xdr:rowOff>0</xdr:rowOff>
                  </to>
                </anchor>
              </controlPr>
            </control>
          </mc:Choice>
        </mc:AlternateContent>
        <mc:AlternateContent xmlns:mc="http://schemas.openxmlformats.org/markup-compatibility/2006">
          <mc:Choice Requires="x14">
            <control shapeId="2064" r:id="rId12" name="Drop Down 16">
              <controlPr defaultSize="0" autoLine="0" autoPict="0" macro="[0]!FiltrarMes">
                <anchor moveWithCells="1">
                  <from>
                    <xdr:col>24</xdr:col>
                    <xdr:colOff>19050</xdr:colOff>
                    <xdr:row>21</xdr:row>
                    <xdr:rowOff>190500</xdr:rowOff>
                  </from>
                  <to>
                    <xdr:col>26</xdr:col>
                    <xdr:colOff>476250</xdr:colOff>
                    <xdr:row>22</xdr:row>
                    <xdr:rowOff>219075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2" id="{33E99C40-2A31-43F0-93F1-B6F0983523BD}">
            <xm:f>AND(C$34=Data!#REF!)</xm:f>
            <x14:dxf>
              <fill>
                <patternFill>
                  <bgColor theme="0" tint="-4.9989318521683403E-2"/>
                </patternFill>
              </fill>
            </x14:dxf>
          </x14:cfRule>
          <xm:sqref>AB26:AB30 C26:C30 E26:E30 J26:J30 P26:P30 X26:X30 Z26:Z30</xm:sqref>
        </x14:conditionalFormatting>
        <x14:conditionalFormatting xmlns:xm="http://schemas.microsoft.com/office/excel/2006/main">
          <x14:cfRule type="expression" priority="69" id="{33E99C40-2A31-43F0-93F1-B6F0983523BD}">
            <xm:f>AND(G$34=Data!#REF!)</xm:f>
            <x14:dxf>
              <fill>
                <patternFill>
                  <bgColor theme="0" tint="-4.9989318521683403E-2"/>
                </patternFill>
              </fill>
            </x14:dxf>
          </x14:cfRule>
          <xm:sqref>X26:X30</xm:sqref>
        </x14:conditionalFormatting>
        <x14:conditionalFormatting xmlns:xm="http://schemas.microsoft.com/office/excel/2006/main">
          <x14:cfRule type="expression" priority="70" id="{33E99C40-2A31-43F0-93F1-B6F0983523BD}">
            <xm:f>AND(F$34=Data!#REF!)</xm:f>
            <x14:dxf>
              <fill>
                <patternFill>
                  <bgColor theme="0" tint="-4.9989318521683403E-2"/>
                </patternFill>
              </fill>
            </x14:dxf>
          </x14:cfRule>
          <xm:sqref>P26:P30</xm:sqref>
        </x14:conditionalFormatting>
        <x14:conditionalFormatting xmlns:xm="http://schemas.microsoft.com/office/excel/2006/main">
          <x14:cfRule type="expression" priority="71" id="{33E99C40-2A31-43F0-93F1-B6F0983523BD}">
            <xm:f>AND(E$34=Data!#REF!)</xm:f>
            <x14:dxf>
              <fill>
                <patternFill>
                  <bgColor theme="0" tint="-4.9989318521683403E-2"/>
                </patternFill>
              </fill>
            </x14:dxf>
          </x14:cfRule>
          <xm:sqref>J26:J30</xm:sqref>
        </x14:conditionalFormatting>
        <x14:conditionalFormatting xmlns:xm="http://schemas.microsoft.com/office/excel/2006/main">
          <x14:cfRule type="expression" priority="72" id="{33E99C40-2A31-43F0-93F1-B6F0983523BD}">
            <xm:f>AND(D$34=Data!#REF!)</xm:f>
            <x14:dxf>
              <fill>
                <patternFill>
                  <bgColor theme="0" tint="-4.9989318521683403E-2"/>
                </patternFill>
              </fill>
            </x14:dxf>
          </x14:cfRule>
          <xm:sqref>E26:E30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J8162"/>
  <sheetViews>
    <sheetView workbookViewId="0">
      <selection activeCell="A2" sqref="A2:J6784"/>
    </sheetView>
  </sheetViews>
  <sheetFormatPr baseColWidth="10" defaultRowHeight="15" x14ac:dyDescent="0.25"/>
  <cols>
    <col min="1" max="1" width="8.7109375" customWidth="1"/>
    <col min="2" max="2" width="10.7109375" bestFit="1" customWidth="1"/>
    <col min="3" max="3" width="31.28515625" customWidth="1"/>
    <col min="4" max="4" width="22.85546875" customWidth="1"/>
    <col min="5" max="5" width="27.7109375" customWidth="1"/>
    <col min="6" max="6" width="9.140625" customWidth="1"/>
    <col min="7" max="7" width="10" bestFit="1" customWidth="1"/>
    <col min="8" max="8" width="6.7109375" customWidth="1"/>
    <col min="9" max="9" width="11.28515625" customWidth="1"/>
    <col min="10" max="10" width="9.42578125" customWidth="1"/>
  </cols>
  <sheetData>
    <row r="1" spans="1:10" x14ac:dyDescent="0.25">
      <c r="A1" t="s">
        <v>640</v>
      </c>
      <c r="B1" t="s">
        <v>13</v>
      </c>
      <c r="C1" t="s">
        <v>86</v>
      </c>
      <c r="D1" t="s">
        <v>15</v>
      </c>
      <c r="E1" t="s">
        <v>14</v>
      </c>
      <c r="F1" t="s">
        <v>85</v>
      </c>
      <c r="G1" t="s">
        <v>84</v>
      </c>
      <c r="H1" t="s">
        <v>52</v>
      </c>
      <c r="I1" t="s">
        <v>87</v>
      </c>
      <c r="J1" t="s">
        <v>50</v>
      </c>
    </row>
    <row r="2" spans="1:10" x14ac:dyDescent="0.25">
      <c r="A2">
        <f>--SUBTOTAL(103,B$2:B2)</f>
        <v>1</v>
      </c>
      <c r="B2" s="86">
        <v>43467</v>
      </c>
      <c r="C2" t="s">
        <v>23</v>
      </c>
      <c r="D2" t="s">
        <v>31</v>
      </c>
      <c r="E2" t="s">
        <v>406</v>
      </c>
      <c r="F2">
        <v>242</v>
      </c>
      <c r="G2">
        <v>0</v>
      </c>
      <c r="H2">
        <v>2019</v>
      </c>
      <c r="I2">
        <v>1</v>
      </c>
      <c r="J2">
        <v>48</v>
      </c>
    </row>
    <row r="3" spans="1:10" x14ac:dyDescent="0.25">
      <c r="A3">
        <f>--SUBTOTAL(103,B$2:B3)</f>
        <v>2</v>
      </c>
      <c r="B3" s="86">
        <v>43467</v>
      </c>
      <c r="C3" t="s">
        <v>23</v>
      </c>
      <c r="D3" t="s">
        <v>54</v>
      </c>
      <c r="E3" t="s">
        <v>406</v>
      </c>
      <c r="F3">
        <v>80</v>
      </c>
      <c r="G3">
        <v>0</v>
      </c>
      <c r="H3">
        <v>2019</v>
      </c>
      <c r="I3">
        <v>1</v>
      </c>
      <c r="J3">
        <v>69</v>
      </c>
    </row>
    <row r="4" spans="1:10" x14ac:dyDescent="0.25">
      <c r="A4">
        <f>--SUBTOTAL(103,B$2:B4)</f>
        <v>3</v>
      </c>
      <c r="B4" s="86">
        <v>43467</v>
      </c>
      <c r="C4" t="s">
        <v>23</v>
      </c>
      <c r="D4" t="s">
        <v>32</v>
      </c>
      <c r="E4" t="s">
        <v>406</v>
      </c>
      <c r="F4">
        <v>16</v>
      </c>
      <c r="G4">
        <v>0</v>
      </c>
      <c r="H4">
        <v>2019</v>
      </c>
      <c r="I4">
        <v>1</v>
      </c>
      <c r="J4">
        <v>22</v>
      </c>
    </row>
    <row r="5" spans="1:10" x14ac:dyDescent="0.25">
      <c r="A5">
        <f>--SUBTOTAL(103,B$2:B5)</f>
        <v>4</v>
      </c>
      <c r="B5" s="86">
        <v>43467</v>
      </c>
      <c r="C5" t="s">
        <v>23</v>
      </c>
      <c r="D5" t="s">
        <v>33</v>
      </c>
      <c r="E5" t="s">
        <v>55</v>
      </c>
      <c r="F5">
        <v>3.6</v>
      </c>
      <c r="G5">
        <v>0</v>
      </c>
      <c r="H5">
        <v>2019</v>
      </c>
      <c r="I5">
        <v>1</v>
      </c>
      <c r="J5">
        <v>196</v>
      </c>
    </row>
    <row r="6" spans="1:10" x14ac:dyDescent="0.25">
      <c r="A6">
        <f>--SUBTOTAL(103,B$2:B6)</f>
        <v>5</v>
      </c>
      <c r="B6" s="86">
        <v>43467</v>
      </c>
      <c r="C6" t="s">
        <v>281</v>
      </c>
      <c r="D6" t="s">
        <v>31</v>
      </c>
      <c r="E6" t="s">
        <v>406</v>
      </c>
      <c r="F6">
        <v>190</v>
      </c>
      <c r="G6">
        <v>0</v>
      </c>
      <c r="H6">
        <v>2019</v>
      </c>
      <c r="I6">
        <v>1</v>
      </c>
      <c r="J6">
        <v>91</v>
      </c>
    </row>
    <row r="7" spans="1:10" x14ac:dyDescent="0.25">
      <c r="A7">
        <f>--SUBTOTAL(103,B$2:B7)</f>
        <v>6</v>
      </c>
      <c r="B7" s="86">
        <v>43467</v>
      </c>
      <c r="C7" t="s">
        <v>79</v>
      </c>
      <c r="D7" t="s">
        <v>31</v>
      </c>
      <c r="E7" t="s">
        <v>406</v>
      </c>
      <c r="F7">
        <v>31.5</v>
      </c>
      <c r="G7">
        <v>0</v>
      </c>
      <c r="H7">
        <v>2019</v>
      </c>
      <c r="I7">
        <v>1</v>
      </c>
      <c r="J7">
        <v>91</v>
      </c>
    </row>
    <row r="8" spans="1:10" x14ac:dyDescent="0.25">
      <c r="A8">
        <f>--SUBTOTAL(103,B$2:B8)</f>
        <v>7</v>
      </c>
      <c r="B8" s="86">
        <v>43467</v>
      </c>
      <c r="C8" t="s">
        <v>21</v>
      </c>
      <c r="D8" t="s">
        <v>31</v>
      </c>
      <c r="E8" t="s">
        <v>406</v>
      </c>
      <c r="F8">
        <v>242</v>
      </c>
      <c r="G8">
        <v>0</v>
      </c>
      <c r="H8">
        <v>2019</v>
      </c>
      <c r="I8">
        <v>1</v>
      </c>
      <c r="J8">
        <v>48</v>
      </c>
    </row>
    <row r="9" spans="1:10" x14ac:dyDescent="0.25">
      <c r="A9">
        <f>--SUBTOTAL(103,B$2:B9)</f>
        <v>8</v>
      </c>
      <c r="B9" s="86">
        <v>43467</v>
      </c>
      <c r="C9" t="s">
        <v>21</v>
      </c>
      <c r="D9" t="s">
        <v>32</v>
      </c>
      <c r="E9" t="s">
        <v>406</v>
      </c>
      <c r="F9">
        <v>88</v>
      </c>
      <c r="G9">
        <v>0</v>
      </c>
      <c r="H9">
        <v>2019</v>
      </c>
      <c r="I9">
        <v>1</v>
      </c>
      <c r="J9">
        <v>73</v>
      </c>
    </row>
    <row r="10" spans="1:10" x14ac:dyDescent="0.25">
      <c r="A10">
        <f>--SUBTOTAL(103,B$2:B10)</f>
        <v>9</v>
      </c>
      <c r="B10" s="86">
        <v>43467</v>
      </c>
      <c r="C10" t="s">
        <v>21</v>
      </c>
      <c r="D10" t="s">
        <v>31</v>
      </c>
      <c r="E10" t="s">
        <v>406</v>
      </c>
      <c r="F10">
        <v>77</v>
      </c>
      <c r="G10">
        <v>0</v>
      </c>
      <c r="H10">
        <v>2019</v>
      </c>
      <c r="I10">
        <v>1</v>
      </c>
      <c r="J10">
        <v>40</v>
      </c>
    </row>
    <row r="11" spans="1:10" x14ac:dyDescent="0.25">
      <c r="A11">
        <f>--SUBTOTAL(103,B$2:B11)</f>
        <v>10</v>
      </c>
      <c r="B11" s="86">
        <v>43467</v>
      </c>
      <c r="C11" t="s">
        <v>21</v>
      </c>
      <c r="D11" t="s">
        <v>32</v>
      </c>
      <c r="E11" t="s">
        <v>406</v>
      </c>
      <c r="F11">
        <v>32</v>
      </c>
      <c r="G11">
        <v>0</v>
      </c>
      <c r="H11">
        <v>2019</v>
      </c>
      <c r="I11">
        <v>1</v>
      </c>
      <c r="J11">
        <v>18</v>
      </c>
    </row>
    <row r="12" spans="1:10" hidden="1" x14ac:dyDescent="0.25">
      <c r="A12">
        <f>--SUBTOTAL(103,B$2:B12)</f>
        <v>10</v>
      </c>
      <c r="B12" s="86">
        <v>43252</v>
      </c>
      <c r="C12" t="s">
        <v>22</v>
      </c>
      <c r="D12" t="s">
        <v>32</v>
      </c>
      <c r="E12" t="s">
        <v>201</v>
      </c>
      <c r="F12">
        <v>16</v>
      </c>
      <c r="G12">
        <v>0</v>
      </c>
      <c r="H12">
        <v>2018</v>
      </c>
      <c r="I12">
        <v>6</v>
      </c>
      <c r="J12">
        <v>19</v>
      </c>
    </row>
    <row r="13" spans="1:10" hidden="1" x14ac:dyDescent="0.25">
      <c r="A13">
        <f>--SUBTOTAL(103,B$2:B13)</f>
        <v>10</v>
      </c>
      <c r="B13" s="86">
        <v>43252</v>
      </c>
      <c r="C13" t="s">
        <v>148</v>
      </c>
      <c r="D13" t="s">
        <v>54</v>
      </c>
      <c r="E13" t="s">
        <v>201</v>
      </c>
      <c r="F13">
        <v>51.75</v>
      </c>
      <c r="G13">
        <v>0</v>
      </c>
      <c r="H13">
        <v>2018</v>
      </c>
      <c r="I13">
        <v>6</v>
      </c>
      <c r="J13">
        <v>91</v>
      </c>
    </row>
    <row r="14" spans="1:10" hidden="1" x14ac:dyDescent="0.25">
      <c r="A14">
        <f>--SUBTOTAL(103,B$2:B14)</f>
        <v>10</v>
      </c>
      <c r="B14" s="86">
        <v>43252</v>
      </c>
      <c r="C14" t="s">
        <v>69</v>
      </c>
      <c r="D14" t="s">
        <v>31</v>
      </c>
      <c r="E14" t="s">
        <v>201</v>
      </c>
      <c r="F14">
        <v>152</v>
      </c>
      <c r="G14">
        <v>0</v>
      </c>
      <c r="H14">
        <v>2018</v>
      </c>
      <c r="I14">
        <v>6</v>
      </c>
      <c r="J14">
        <v>91</v>
      </c>
    </row>
    <row r="15" spans="1:10" hidden="1" x14ac:dyDescent="0.25">
      <c r="A15">
        <f>--SUBTOTAL(103,B$2:B15)</f>
        <v>10</v>
      </c>
      <c r="B15" s="86">
        <v>43252</v>
      </c>
      <c r="C15" t="s">
        <v>68</v>
      </c>
      <c r="D15" t="s">
        <v>61</v>
      </c>
      <c r="E15" t="s">
        <v>201</v>
      </c>
      <c r="F15">
        <v>60</v>
      </c>
      <c r="G15">
        <v>0</v>
      </c>
      <c r="H15">
        <v>2018</v>
      </c>
      <c r="I15">
        <v>6</v>
      </c>
      <c r="J15">
        <v>91</v>
      </c>
    </row>
    <row r="16" spans="1:10" hidden="1" x14ac:dyDescent="0.25">
      <c r="A16">
        <f>--SUBTOTAL(103,B$2:B16)</f>
        <v>10</v>
      </c>
      <c r="B16" s="86">
        <v>43252</v>
      </c>
      <c r="C16" t="s">
        <v>68</v>
      </c>
      <c r="D16" t="s">
        <v>63</v>
      </c>
      <c r="E16" t="s">
        <v>201</v>
      </c>
      <c r="F16">
        <v>400</v>
      </c>
      <c r="G16">
        <v>0</v>
      </c>
      <c r="H16">
        <v>2018</v>
      </c>
      <c r="I16">
        <v>6</v>
      </c>
      <c r="J16">
        <v>91</v>
      </c>
    </row>
    <row r="17" spans="1:10" hidden="1" x14ac:dyDescent="0.25">
      <c r="A17">
        <f>--SUBTOTAL(103,B$2:B17)</f>
        <v>10</v>
      </c>
      <c r="B17" s="86">
        <v>43252</v>
      </c>
      <c r="C17" t="s">
        <v>67</v>
      </c>
      <c r="D17" t="s">
        <v>31</v>
      </c>
      <c r="E17" t="s">
        <v>201</v>
      </c>
      <c r="F17">
        <v>5</v>
      </c>
      <c r="G17">
        <v>0</v>
      </c>
      <c r="H17">
        <v>2018</v>
      </c>
      <c r="I17">
        <v>6</v>
      </c>
      <c r="J17">
        <v>91</v>
      </c>
    </row>
    <row r="18" spans="1:10" hidden="1" x14ac:dyDescent="0.25">
      <c r="A18">
        <f>--SUBTOTAL(103,B$2:B18)</f>
        <v>10</v>
      </c>
      <c r="B18" s="86">
        <v>43252</v>
      </c>
      <c r="C18" t="s">
        <v>21</v>
      </c>
      <c r="D18" t="s">
        <v>31</v>
      </c>
      <c r="E18" t="s">
        <v>201</v>
      </c>
      <c r="F18">
        <v>364</v>
      </c>
      <c r="G18">
        <v>0</v>
      </c>
      <c r="H18">
        <v>2018</v>
      </c>
      <c r="I18">
        <v>6</v>
      </c>
      <c r="J18">
        <v>33</v>
      </c>
    </row>
    <row r="19" spans="1:10" hidden="1" x14ac:dyDescent="0.25">
      <c r="A19">
        <f>--SUBTOTAL(103,B$2:B19)</f>
        <v>10</v>
      </c>
      <c r="B19" s="86">
        <v>43252</v>
      </c>
      <c r="C19" t="s">
        <v>21</v>
      </c>
      <c r="D19" t="s">
        <v>31</v>
      </c>
      <c r="E19" t="s">
        <v>201</v>
      </c>
      <c r="F19">
        <v>252</v>
      </c>
      <c r="G19">
        <v>0</v>
      </c>
      <c r="H19">
        <v>2018</v>
      </c>
      <c r="I19">
        <v>6</v>
      </c>
      <c r="J19">
        <v>37</v>
      </c>
    </row>
    <row r="20" spans="1:10" hidden="1" x14ac:dyDescent="0.25">
      <c r="A20">
        <f>--SUBTOTAL(103,B$2:B20)</f>
        <v>10</v>
      </c>
      <c r="B20" s="86">
        <v>43252</v>
      </c>
      <c r="C20" t="s">
        <v>21</v>
      </c>
      <c r="D20" t="s">
        <v>32</v>
      </c>
      <c r="E20" t="s">
        <v>201</v>
      </c>
      <c r="F20">
        <v>24</v>
      </c>
      <c r="G20">
        <v>0</v>
      </c>
      <c r="H20">
        <v>2018</v>
      </c>
      <c r="I20">
        <v>6</v>
      </c>
      <c r="J20">
        <v>46</v>
      </c>
    </row>
    <row r="21" spans="1:10" hidden="1" x14ac:dyDescent="0.25">
      <c r="A21">
        <f>--SUBTOTAL(103,B$2:B21)</f>
        <v>10</v>
      </c>
      <c r="B21" s="86">
        <v>43252</v>
      </c>
      <c r="C21" t="s">
        <v>21</v>
      </c>
      <c r="D21" t="s">
        <v>32</v>
      </c>
      <c r="E21" t="s">
        <v>201</v>
      </c>
      <c r="F21">
        <v>16</v>
      </c>
      <c r="G21">
        <v>0</v>
      </c>
      <c r="H21">
        <v>2018</v>
      </c>
      <c r="I21">
        <v>6</v>
      </c>
      <c r="J21">
        <v>73</v>
      </c>
    </row>
    <row r="22" spans="1:10" x14ac:dyDescent="0.25">
      <c r="A22">
        <f>--SUBTOTAL(103,B$2:B22)</f>
        <v>11</v>
      </c>
      <c r="B22" s="86">
        <v>43467</v>
      </c>
      <c r="C22" t="s">
        <v>21</v>
      </c>
      <c r="D22" t="s">
        <v>32</v>
      </c>
      <c r="E22" t="s">
        <v>406</v>
      </c>
      <c r="F22">
        <v>32</v>
      </c>
      <c r="G22">
        <v>0</v>
      </c>
      <c r="H22">
        <v>2019</v>
      </c>
      <c r="I22">
        <v>1</v>
      </c>
      <c r="J22">
        <v>22</v>
      </c>
    </row>
    <row r="23" spans="1:10" x14ac:dyDescent="0.25">
      <c r="A23">
        <f>--SUBTOTAL(103,B$2:B23)</f>
        <v>12</v>
      </c>
      <c r="B23" s="86">
        <v>43467</v>
      </c>
      <c r="C23" t="s">
        <v>21</v>
      </c>
      <c r="D23" t="s">
        <v>32</v>
      </c>
      <c r="E23" t="s">
        <v>406</v>
      </c>
      <c r="F23">
        <v>32</v>
      </c>
      <c r="G23">
        <v>0</v>
      </c>
      <c r="H23">
        <v>2019</v>
      </c>
      <c r="I23">
        <v>1</v>
      </c>
      <c r="J23">
        <v>44</v>
      </c>
    </row>
    <row r="24" spans="1:10" x14ac:dyDescent="0.25">
      <c r="A24">
        <f>--SUBTOTAL(103,B$2:B24)</f>
        <v>13</v>
      </c>
      <c r="B24" s="86">
        <v>43467</v>
      </c>
      <c r="C24" t="s">
        <v>21</v>
      </c>
      <c r="D24" t="s">
        <v>32</v>
      </c>
      <c r="E24" t="s">
        <v>406</v>
      </c>
      <c r="F24">
        <v>24</v>
      </c>
      <c r="G24">
        <v>0</v>
      </c>
      <c r="H24">
        <v>2019</v>
      </c>
      <c r="I24">
        <v>1</v>
      </c>
      <c r="J24">
        <v>95</v>
      </c>
    </row>
    <row r="25" spans="1:10" x14ac:dyDescent="0.25">
      <c r="A25">
        <f>--SUBTOTAL(103,B$2:B25)</f>
        <v>14</v>
      </c>
      <c r="B25" s="86">
        <v>43467</v>
      </c>
      <c r="C25" t="s">
        <v>21</v>
      </c>
      <c r="D25" t="s">
        <v>32</v>
      </c>
      <c r="E25" t="s">
        <v>406</v>
      </c>
      <c r="F25">
        <v>16</v>
      </c>
      <c r="G25">
        <v>0</v>
      </c>
      <c r="H25">
        <v>2019</v>
      </c>
      <c r="I25">
        <v>1</v>
      </c>
      <c r="J25">
        <v>23</v>
      </c>
    </row>
    <row r="26" spans="1:10" x14ac:dyDescent="0.25">
      <c r="A26">
        <f>--SUBTOTAL(103,B$2:B26)</f>
        <v>15</v>
      </c>
      <c r="B26" s="86">
        <v>43467</v>
      </c>
      <c r="C26" t="s">
        <v>21</v>
      </c>
      <c r="D26" t="s">
        <v>32</v>
      </c>
      <c r="E26" t="s">
        <v>406</v>
      </c>
      <c r="F26">
        <v>16</v>
      </c>
      <c r="G26">
        <v>0</v>
      </c>
      <c r="H26">
        <v>2019</v>
      </c>
      <c r="I26">
        <v>1</v>
      </c>
      <c r="J26">
        <v>49</v>
      </c>
    </row>
    <row r="27" spans="1:10" x14ac:dyDescent="0.25">
      <c r="A27">
        <f>--SUBTOTAL(103,B$2:B27)</f>
        <v>16</v>
      </c>
      <c r="B27" s="86">
        <v>43467</v>
      </c>
      <c r="C27" t="s">
        <v>21</v>
      </c>
      <c r="D27" t="s">
        <v>32</v>
      </c>
      <c r="E27" t="s">
        <v>406</v>
      </c>
      <c r="F27">
        <v>8</v>
      </c>
      <c r="G27">
        <v>0</v>
      </c>
      <c r="H27">
        <v>2019</v>
      </c>
      <c r="I27">
        <v>1</v>
      </c>
      <c r="J27">
        <v>39</v>
      </c>
    </row>
    <row r="28" spans="1:10" x14ac:dyDescent="0.25">
      <c r="A28">
        <f>--SUBTOTAL(103,B$2:B28)</f>
        <v>17</v>
      </c>
      <c r="B28" s="86">
        <v>43467</v>
      </c>
      <c r="C28" t="s">
        <v>73</v>
      </c>
      <c r="D28" t="s">
        <v>32</v>
      </c>
      <c r="E28" t="s">
        <v>406</v>
      </c>
      <c r="F28">
        <v>28.5</v>
      </c>
      <c r="G28">
        <v>0</v>
      </c>
      <c r="H28">
        <v>2019</v>
      </c>
      <c r="I28">
        <v>1</v>
      </c>
      <c r="J28">
        <v>91</v>
      </c>
    </row>
    <row r="29" spans="1:10" x14ac:dyDescent="0.25">
      <c r="A29">
        <f>--SUBTOTAL(103,B$2:B29)</f>
        <v>18</v>
      </c>
      <c r="B29" s="86">
        <v>43467</v>
      </c>
      <c r="C29" t="s">
        <v>22</v>
      </c>
      <c r="D29" t="s">
        <v>31</v>
      </c>
      <c r="E29" t="s">
        <v>406</v>
      </c>
      <c r="F29">
        <v>126.5</v>
      </c>
      <c r="G29">
        <v>0</v>
      </c>
      <c r="H29">
        <v>2019</v>
      </c>
      <c r="I29">
        <v>1</v>
      </c>
      <c r="J29">
        <v>53</v>
      </c>
    </row>
    <row r="30" spans="1:10" x14ac:dyDescent="0.25">
      <c r="A30">
        <f>--SUBTOTAL(103,B$2:B30)</f>
        <v>19</v>
      </c>
      <c r="B30" s="86">
        <v>43467</v>
      </c>
      <c r="C30" t="s">
        <v>22</v>
      </c>
      <c r="D30" t="s">
        <v>32</v>
      </c>
      <c r="E30" t="s">
        <v>406</v>
      </c>
      <c r="F30">
        <v>8</v>
      </c>
      <c r="G30">
        <v>0</v>
      </c>
      <c r="H30">
        <v>2019</v>
      </c>
      <c r="I30">
        <v>1</v>
      </c>
      <c r="J30">
        <v>22</v>
      </c>
    </row>
    <row r="31" spans="1:10" x14ac:dyDescent="0.25">
      <c r="A31">
        <f>--SUBTOTAL(103,B$2:B31)</f>
        <v>20</v>
      </c>
      <c r="B31" s="86">
        <v>43468</v>
      </c>
      <c r="C31" t="s">
        <v>23</v>
      </c>
      <c r="D31" t="s">
        <v>54</v>
      </c>
      <c r="E31" t="s">
        <v>407</v>
      </c>
      <c r="F31">
        <v>115.45</v>
      </c>
      <c r="G31">
        <v>0</v>
      </c>
      <c r="H31">
        <v>2019</v>
      </c>
      <c r="I31">
        <v>1</v>
      </c>
      <c r="J31">
        <v>39</v>
      </c>
    </row>
    <row r="32" spans="1:10" x14ac:dyDescent="0.25">
      <c r="A32">
        <f>--SUBTOTAL(103,B$2:B32)</f>
        <v>21</v>
      </c>
      <c r="B32" s="86">
        <v>43468</v>
      </c>
      <c r="C32" t="s">
        <v>23</v>
      </c>
      <c r="D32" t="s">
        <v>63</v>
      </c>
      <c r="E32" t="s">
        <v>407</v>
      </c>
      <c r="F32">
        <v>52.99</v>
      </c>
      <c r="G32">
        <v>0</v>
      </c>
      <c r="H32">
        <v>2019</v>
      </c>
      <c r="I32">
        <v>1</v>
      </c>
      <c r="J32">
        <v>40</v>
      </c>
    </row>
    <row r="33" spans="1:10" x14ac:dyDescent="0.25">
      <c r="A33">
        <f>--SUBTOTAL(103,B$2:B33)</f>
        <v>22</v>
      </c>
      <c r="B33" s="86">
        <v>43468</v>
      </c>
      <c r="C33" t="s">
        <v>23</v>
      </c>
      <c r="D33" t="s">
        <v>54</v>
      </c>
      <c r="E33" t="s">
        <v>407</v>
      </c>
      <c r="F33">
        <v>45.02</v>
      </c>
      <c r="G33">
        <v>0</v>
      </c>
      <c r="H33">
        <v>2019</v>
      </c>
      <c r="I33">
        <v>1</v>
      </c>
      <c r="J33">
        <v>8</v>
      </c>
    </row>
    <row r="34" spans="1:10" x14ac:dyDescent="0.25">
      <c r="A34">
        <f>--SUBTOTAL(103,B$2:B34)</f>
        <v>23</v>
      </c>
      <c r="B34" s="86">
        <v>43468</v>
      </c>
      <c r="C34" t="s">
        <v>23</v>
      </c>
      <c r="D34" t="s">
        <v>63</v>
      </c>
      <c r="E34" t="s">
        <v>407</v>
      </c>
      <c r="F34">
        <v>45</v>
      </c>
      <c r="G34">
        <v>0</v>
      </c>
      <c r="H34">
        <v>2019</v>
      </c>
      <c r="I34">
        <v>1</v>
      </c>
      <c r="J34">
        <v>164</v>
      </c>
    </row>
    <row r="35" spans="1:10" x14ac:dyDescent="0.25">
      <c r="A35">
        <f>--SUBTOTAL(103,B$2:B35)</f>
        <v>24</v>
      </c>
      <c r="B35" s="86">
        <v>43468</v>
      </c>
      <c r="C35" t="s">
        <v>23</v>
      </c>
      <c r="D35" t="s">
        <v>63</v>
      </c>
      <c r="E35" t="s">
        <v>407</v>
      </c>
      <c r="F35">
        <v>17.11</v>
      </c>
      <c r="G35">
        <v>0</v>
      </c>
      <c r="H35">
        <v>2019</v>
      </c>
      <c r="I35">
        <v>1</v>
      </c>
      <c r="J35">
        <v>68</v>
      </c>
    </row>
    <row r="36" spans="1:10" x14ac:dyDescent="0.25">
      <c r="A36">
        <f>--SUBTOTAL(103,B$2:B36)</f>
        <v>25</v>
      </c>
      <c r="B36" s="86">
        <v>43468</v>
      </c>
      <c r="C36" t="s">
        <v>23</v>
      </c>
      <c r="D36" t="s">
        <v>33</v>
      </c>
      <c r="E36" t="s">
        <v>127</v>
      </c>
      <c r="F36">
        <v>15</v>
      </c>
      <c r="G36">
        <v>0</v>
      </c>
      <c r="H36">
        <v>2019</v>
      </c>
      <c r="I36">
        <v>1</v>
      </c>
      <c r="J36">
        <v>39</v>
      </c>
    </row>
    <row r="37" spans="1:10" x14ac:dyDescent="0.25">
      <c r="A37">
        <f>--SUBTOTAL(103,B$2:B37)</f>
        <v>26</v>
      </c>
      <c r="B37" s="86">
        <v>43468</v>
      </c>
      <c r="C37" t="s">
        <v>23</v>
      </c>
      <c r="D37" t="s">
        <v>33</v>
      </c>
      <c r="E37" t="s">
        <v>166</v>
      </c>
      <c r="F37">
        <v>14</v>
      </c>
      <c r="G37">
        <v>0</v>
      </c>
      <c r="H37">
        <v>2019</v>
      </c>
      <c r="I37">
        <v>1</v>
      </c>
      <c r="J37">
        <v>22</v>
      </c>
    </row>
    <row r="38" spans="1:10" x14ac:dyDescent="0.25">
      <c r="A38">
        <f>--SUBTOTAL(103,B$2:B38)</f>
        <v>27</v>
      </c>
      <c r="B38" s="86">
        <v>43468</v>
      </c>
      <c r="C38" t="s">
        <v>23</v>
      </c>
      <c r="D38" t="s">
        <v>32</v>
      </c>
      <c r="E38" t="s">
        <v>407</v>
      </c>
      <c r="F38">
        <v>8</v>
      </c>
      <c r="G38">
        <v>0</v>
      </c>
      <c r="H38">
        <v>2019</v>
      </c>
      <c r="I38">
        <v>1</v>
      </c>
      <c r="J38">
        <v>19</v>
      </c>
    </row>
    <row r="39" spans="1:10" x14ac:dyDescent="0.25">
      <c r="A39">
        <f>--SUBTOTAL(103,B$2:B39)</f>
        <v>28</v>
      </c>
      <c r="B39" s="86">
        <v>43468</v>
      </c>
      <c r="C39" t="s">
        <v>65</v>
      </c>
      <c r="D39" t="s">
        <v>31</v>
      </c>
      <c r="E39" t="s">
        <v>407</v>
      </c>
      <c r="F39">
        <v>10</v>
      </c>
      <c r="G39">
        <v>0</v>
      </c>
      <c r="H39">
        <v>2019</v>
      </c>
      <c r="I39">
        <v>1</v>
      </c>
      <c r="J39">
        <v>91</v>
      </c>
    </row>
    <row r="40" spans="1:10" x14ac:dyDescent="0.25">
      <c r="A40">
        <f>--SUBTOTAL(103,B$2:B40)</f>
        <v>29</v>
      </c>
      <c r="B40" s="86">
        <v>43468</v>
      </c>
      <c r="C40" t="s">
        <v>78</v>
      </c>
      <c r="D40" t="s">
        <v>54</v>
      </c>
      <c r="E40" t="s">
        <v>407</v>
      </c>
      <c r="F40">
        <v>113.39</v>
      </c>
      <c r="G40">
        <v>0</v>
      </c>
      <c r="H40">
        <v>2019</v>
      </c>
      <c r="I40">
        <v>1</v>
      </c>
      <c r="J40">
        <v>91</v>
      </c>
    </row>
    <row r="41" spans="1:10" x14ac:dyDescent="0.25">
      <c r="A41">
        <f>--SUBTOTAL(103,B$2:B41)</f>
        <v>30</v>
      </c>
      <c r="B41" s="86">
        <v>43468</v>
      </c>
      <c r="C41" t="s">
        <v>21</v>
      </c>
      <c r="D41" t="s">
        <v>31</v>
      </c>
      <c r="E41" t="s">
        <v>407</v>
      </c>
      <c r="F41">
        <v>139.19999999999999</v>
      </c>
      <c r="G41">
        <v>0</v>
      </c>
      <c r="H41">
        <v>2019</v>
      </c>
      <c r="I41">
        <v>1</v>
      </c>
      <c r="J41">
        <v>38</v>
      </c>
    </row>
    <row r="42" spans="1:10" x14ac:dyDescent="0.25">
      <c r="A42">
        <f>--SUBTOTAL(103,B$2:B42)</f>
        <v>31</v>
      </c>
      <c r="B42" s="86">
        <v>43468</v>
      </c>
      <c r="C42" t="s">
        <v>21</v>
      </c>
      <c r="D42" t="s">
        <v>32</v>
      </c>
      <c r="E42" t="s">
        <v>407</v>
      </c>
      <c r="F42">
        <v>56</v>
      </c>
      <c r="G42">
        <v>0</v>
      </c>
      <c r="H42">
        <v>2019</v>
      </c>
      <c r="I42">
        <v>1</v>
      </c>
      <c r="J42">
        <v>1</v>
      </c>
    </row>
    <row r="43" spans="1:10" x14ac:dyDescent="0.25">
      <c r="A43">
        <f>--SUBTOTAL(103,B$2:B43)</f>
        <v>32</v>
      </c>
      <c r="B43" s="86">
        <v>43468</v>
      </c>
      <c r="C43" t="s">
        <v>21</v>
      </c>
      <c r="D43" t="s">
        <v>32</v>
      </c>
      <c r="E43" t="s">
        <v>407</v>
      </c>
      <c r="F43">
        <v>24</v>
      </c>
      <c r="G43">
        <v>0</v>
      </c>
      <c r="H43">
        <v>2019</v>
      </c>
      <c r="I43">
        <v>1</v>
      </c>
      <c r="J43">
        <v>19</v>
      </c>
    </row>
    <row r="44" spans="1:10" x14ac:dyDescent="0.25">
      <c r="A44">
        <f>--SUBTOTAL(103,B$2:B44)</f>
        <v>33</v>
      </c>
      <c r="B44" s="86">
        <v>43468</v>
      </c>
      <c r="C44" t="s">
        <v>21</v>
      </c>
      <c r="D44" t="s">
        <v>32</v>
      </c>
      <c r="E44" t="s">
        <v>407</v>
      </c>
      <c r="F44">
        <v>24</v>
      </c>
      <c r="G44">
        <v>0</v>
      </c>
      <c r="H44">
        <v>2019</v>
      </c>
      <c r="I44">
        <v>1</v>
      </c>
      <c r="J44">
        <v>44</v>
      </c>
    </row>
    <row r="45" spans="1:10" x14ac:dyDescent="0.25">
      <c r="A45">
        <f>--SUBTOTAL(103,B$2:B45)</f>
        <v>34</v>
      </c>
      <c r="B45" s="86">
        <v>43468</v>
      </c>
      <c r="C45" t="s">
        <v>21</v>
      </c>
      <c r="D45" t="s">
        <v>32</v>
      </c>
      <c r="E45" t="s">
        <v>407</v>
      </c>
      <c r="F45">
        <v>8</v>
      </c>
      <c r="G45">
        <v>0</v>
      </c>
      <c r="H45">
        <v>2019</v>
      </c>
      <c r="I45">
        <v>1</v>
      </c>
      <c r="J45">
        <v>23</v>
      </c>
    </row>
    <row r="46" spans="1:10" x14ac:dyDescent="0.25">
      <c r="A46">
        <f>--SUBTOTAL(103,B$2:B46)</f>
        <v>35</v>
      </c>
      <c r="B46" s="86">
        <v>43468</v>
      </c>
      <c r="C46" t="s">
        <v>21</v>
      </c>
      <c r="D46" t="s">
        <v>32</v>
      </c>
      <c r="E46" t="s">
        <v>407</v>
      </c>
      <c r="F46">
        <v>8</v>
      </c>
      <c r="G46">
        <v>0</v>
      </c>
      <c r="H46">
        <v>2019</v>
      </c>
      <c r="I46">
        <v>1</v>
      </c>
      <c r="J46">
        <v>97</v>
      </c>
    </row>
    <row r="47" spans="1:10" x14ac:dyDescent="0.25">
      <c r="A47">
        <f>--SUBTOTAL(103,B$2:B47)</f>
        <v>36</v>
      </c>
      <c r="B47" s="86">
        <v>43468</v>
      </c>
      <c r="C47" t="s">
        <v>71</v>
      </c>
      <c r="D47" t="s">
        <v>61</v>
      </c>
      <c r="E47" t="s">
        <v>407</v>
      </c>
      <c r="F47">
        <v>150</v>
      </c>
      <c r="G47">
        <v>0</v>
      </c>
      <c r="H47">
        <v>2019</v>
      </c>
      <c r="I47">
        <v>1</v>
      </c>
      <c r="J47">
        <v>91</v>
      </c>
    </row>
    <row r="48" spans="1:10" hidden="1" x14ac:dyDescent="0.25">
      <c r="A48">
        <f>--SUBTOTAL(103,B$2:B48)</f>
        <v>36</v>
      </c>
      <c r="B48" s="86">
        <v>43252</v>
      </c>
      <c r="C48" t="s">
        <v>21</v>
      </c>
      <c r="D48" t="s">
        <v>32</v>
      </c>
      <c r="E48" t="s">
        <v>201</v>
      </c>
      <c r="F48">
        <v>56</v>
      </c>
      <c r="G48">
        <v>0</v>
      </c>
      <c r="H48">
        <v>2018</v>
      </c>
      <c r="I48">
        <v>6</v>
      </c>
      <c r="J48">
        <v>97</v>
      </c>
    </row>
    <row r="49" spans="1:10" hidden="1" x14ac:dyDescent="0.25">
      <c r="A49">
        <f>--SUBTOTAL(103,B$2:B49)</f>
        <v>36</v>
      </c>
      <c r="B49" s="86">
        <v>43252</v>
      </c>
      <c r="C49" t="s">
        <v>112</v>
      </c>
      <c r="D49" t="s">
        <v>32</v>
      </c>
      <c r="E49" t="s">
        <v>201</v>
      </c>
      <c r="F49">
        <v>118.18</v>
      </c>
      <c r="G49">
        <v>0</v>
      </c>
      <c r="H49">
        <v>2018</v>
      </c>
      <c r="I49">
        <v>6</v>
      </c>
      <c r="J49">
        <v>91</v>
      </c>
    </row>
    <row r="50" spans="1:10" hidden="1" x14ac:dyDescent="0.25">
      <c r="A50">
        <f>--SUBTOTAL(103,B$2:B50)</f>
        <v>36</v>
      </c>
      <c r="B50" s="86">
        <v>43252</v>
      </c>
      <c r="C50" t="s">
        <v>66</v>
      </c>
      <c r="D50" t="s">
        <v>31</v>
      </c>
      <c r="E50" t="s">
        <v>201</v>
      </c>
      <c r="F50">
        <v>174.7</v>
      </c>
      <c r="G50">
        <v>0</v>
      </c>
      <c r="H50">
        <v>2018</v>
      </c>
      <c r="I50">
        <v>6</v>
      </c>
      <c r="J50">
        <v>91</v>
      </c>
    </row>
    <row r="51" spans="1:10" hidden="1" x14ac:dyDescent="0.25">
      <c r="A51">
        <f>--SUBTOTAL(103,B$2:B51)</f>
        <v>36</v>
      </c>
      <c r="B51" s="86">
        <v>43252</v>
      </c>
      <c r="C51" t="s">
        <v>65</v>
      </c>
      <c r="D51" t="s">
        <v>31</v>
      </c>
      <c r="E51" t="s">
        <v>201</v>
      </c>
      <c r="F51">
        <v>10</v>
      </c>
      <c r="G51">
        <v>0</v>
      </c>
      <c r="H51">
        <v>2018</v>
      </c>
      <c r="I51">
        <v>6</v>
      </c>
      <c r="J51">
        <v>91</v>
      </c>
    </row>
    <row r="52" spans="1:10" hidden="1" x14ac:dyDescent="0.25">
      <c r="A52">
        <f>--SUBTOTAL(103,B$2:B52)</f>
        <v>36</v>
      </c>
      <c r="B52" s="86">
        <v>43252</v>
      </c>
      <c r="C52" t="s">
        <v>64</v>
      </c>
      <c r="D52" t="s">
        <v>60</v>
      </c>
      <c r="E52" t="s">
        <v>201</v>
      </c>
      <c r="F52">
        <v>11.8</v>
      </c>
      <c r="G52">
        <v>0</v>
      </c>
      <c r="H52">
        <v>2018</v>
      </c>
      <c r="I52">
        <v>6</v>
      </c>
      <c r="J52">
        <v>91</v>
      </c>
    </row>
    <row r="53" spans="1:10" hidden="1" x14ac:dyDescent="0.25">
      <c r="A53">
        <f>--SUBTOTAL(103,B$2:B53)</f>
        <v>36</v>
      </c>
      <c r="B53" s="86">
        <v>43252</v>
      </c>
      <c r="C53" t="s">
        <v>64</v>
      </c>
      <c r="D53" t="s">
        <v>32</v>
      </c>
      <c r="E53" t="s">
        <v>201</v>
      </c>
      <c r="F53">
        <v>22.59</v>
      </c>
      <c r="G53">
        <v>0</v>
      </c>
      <c r="H53">
        <v>2018</v>
      </c>
      <c r="I53">
        <v>6</v>
      </c>
      <c r="J53">
        <v>91</v>
      </c>
    </row>
    <row r="54" spans="1:10" hidden="1" x14ac:dyDescent="0.25">
      <c r="A54">
        <f>--SUBTOTAL(103,B$2:B54)</f>
        <v>36</v>
      </c>
      <c r="B54" s="86">
        <v>43252</v>
      </c>
      <c r="C54" t="s">
        <v>64</v>
      </c>
      <c r="D54" t="s">
        <v>54</v>
      </c>
      <c r="E54" t="s">
        <v>201</v>
      </c>
      <c r="F54">
        <v>28.2</v>
      </c>
      <c r="G54">
        <v>0</v>
      </c>
      <c r="H54">
        <v>2018</v>
      </c>
      <c r="I54">
        <v>6</v>
      </c>
      <c r="J54">
        <v>91</v>
      </c>
    </row>
    <row r="55" spans="1:10" hidden="1" x14ac:dyDescent="0.25">
      <c r="A55">
        <f>--SUBTOTAL(103,B$2:B55)</f>
        <v>36</v>
      </c>
      <c r="B55" s="86">
        <v>43252</v>
      </c>
      <c r="C55" t="s">
        <v>64</v>
      </c>
      <c r="D55" t="s">
        <v>59</v>
      </c>
      <c r="E55" t="s">
        <v>201</v>
      </c>
      <c r="F55">
        <v>80</v>
      </c>
      <c r="G55">
        <v>0</v>
      </c>
      <c r="H55">
        <v>2018</v>
      </c>
      <c r="I55">
        <v>6</v>
      </c>
      <c r="J55">
        <v>91</v>
      </c>
    </row>
    <row r="56" spans="1:10" hidden="1" x14ac:dyDescent="0.25">
      <c r="A56">
        <f>--SUBTOTAL(103,B$2:B56)</f>
        <v>36</v>
      </c>
      <c r="B56" s="86">
        <v>43252</v>
      </c>
      <c r="C56" t="s">
        <v>23</v>
      </c>
      <c r="D56" t="s">
        <v>59</v>
      </c>
      <c r="E56" t="s">
        <v>201</v>
      </c>
      <c r="F56">
        <v>10.75</v>
      </c>
      <c r="G56">
        <v>0</v>
      </c>
      <c r="H56">
        <v>2018</v>
      </c>
      <c r="I56">
        <v>6</v>
      </c>
      <c r="J56">
        <v>1</v>
      </c>
    </row>
    <row r="57" spans="1:10" hidden="1" x14ac:dyDescent="0.25">
      <c r="A57">
        <f>--SUBTOTAL(103,B$2:B57)</f>
        <v>36</v>
      </c>
      <c r="B57" s="86">
        <v>43252</v>
      </c>
      <c r="C57" t="s">
        <v>23</v>
      </c>
      <c r="D57" t="s">
        <v>59</v>
      </c>
      <c r="E57" t="s">
        <v>201</v>
      </c>
      <c r="F57">
        <v>8.6999999999999993</v>
      </c>
      <c r="G57">
        <v>0</v>
      </c>
      <c r="H57">
        <v>2018</v>
      </c>
      <c r="I57">
        <v>6</v>
      </c>
      <c r="J57">
        <v>3</v>
      </c>
    </row>
    <row r="58" spans="1:10" hidden="1" x14ac:dyDescent="0.25">
      <c r="A58">
        <f>--SUBTOTAL(103,B$2:B58)</f>
        <v>36</v>
      </c>
      <c r="B58" s="86">
        <v>43252</v>
      </c>
      <c r="C58" t="s">
        <v>23</v>
      </c>
      <c r="D58" t="s">
        <v>60</v>
      </c>
      <c r="E58" t="s">
        <v>201</v>
      </c>
      <c r="F58">
        <v>187.5</v>
      </c>
      <c r="G58">
        <v>0</v>
      </c>
      <c r="H58">
        <v>2018</v>
      </c>
      <c r="I58">
        <v>6</v>
      </c>
      <c r="J58">
        <v>3</v>
      </c>
    </row>
    <row r="59" spans="1:10" hidden="1" x14ac:dyDescent="0.25">
      <c r="A59">
        <f>--SUBTOTAL(103,B$2:B59)</f>
        <v>36</v>
      </c>
      <c r="B59" s="86">
        <v>43252</v>
      </c>
      <c r="C59" t="s">
        <v>23</v>
      </c>
      <c r="D59" t="s">
        <v>32</v>
      </c>
      <c r="E59" t="s">
        <v>201</v>
      </c>
      <c r="F59">
        <v>8</v>
      </c>
      <c r="G59">
        <v>0</v>
      </c>
      <c r="H59">
        <v>2018</v>
      </c>
      <c r="I59">
        <v>6</v>
      </c>
      <c r="J59">
        <v>5</v>
      </c>
    </row>
    <row r="60" spans="1:10" hidden="1" x14ac:dyDescent="0.25">
      <c r="A60">
        <f>--SUBTOTAL(103,B$2:B60)</f>
        <v>36</v>
      </c>
      <c r="B60" s="86">
        <v>43252</v>
      </c>
      <c r="C60" t="s">
        <v>23</v>
      </c>
      <c r="D60" t="s">
        <v>59</v>
      </c>
      <c r="E60" t="s">
        <v>201</v>
      </c>
      <c r="F60">
        <v>140.30000000000001</v>
      </c>
      <c r="G60">
        <v>0</v>
      </c>
      <c r="H60">
        <v>2018</v>
      </c>
      <c r="I60">
        <v>6</v>
      </c>
      <c r="J60">
        <v>6</v>
      </c>
    </row>
    <row r="61" spans="1:10" hidden="1" x14ac:dyDescent="0.25">
      <c r="A61">
        <f>--SUBTOTAL(103,B$2:B61)</f>
        <v>36</v>
      </c>
      <c r="B61" s="86">
        <v>43252</v>
      </c>
      <c r="C61" t="s">
        <v>23</v>
      </c>
      <c r="D61" t="s">
        <v>54</v>
      </c>
      <c r="E61" t="s">
        <v>201</v>
      </c>
      <c r="F61">
        <v>21.89</v>
      </c>
      <c r="G61">
        <v>0</v>
      </c>
      <c r="H61">
        <v>2018</v>
      </c>
      <c r="I61">
        <v>6</v>
      </c>
      <c r="J61">
        <v>11</v>
      </c>
    </row>
    <row r="62" spans="1:10" hidden="1" x14ac:dyDescent="0.25">
      <c r="A62">
        <f>--SUBTOTAL(103,B$2:B62)</f>
        <v>36</v>
      </c>
      <c r="B62" s="86">
        <v>43252</v>
      </c>
      <c r="C62" t="s">
        <v>23</v>
      </c>
      <c r="D62" t="s">
        <v>31</v>
      </c>
      <c r="E62" t="s">
        <v>201</v>
      </c>
      <c r="F62">
        <v>39</v>
      </c>
      <c r="G62">
        <v>0</v>
      </c>
      <c r="H62">
        <v>2018</v>
      </c>
      <c r="I62">
        <v>6</v>
      </c>
      <c r="J62">
        <v>11</v>
      </c>
    </row>
    <row r="63" spans="1:10" hidden="1" x14ac:dyDescent="0.25">
      <c r="A63">
        <f>--SUBTOTAL(103,B$2:B63)</f>
        <v>36</v>
      </c>
      <c r="B63" s="86">
        <v>43252</v>
      </c>
      <c r="C63" t="s">
        <v>23</v>
      </c>
      <c r="D63" t="s">
        <v>59</v>
      </c>
      <c r="E63" t="s">
        <v>201</v>
      </c>
      <c r="F63">
        <v>88.19</v>
      </c>
      <c r="G63">
        <v>0</v>
      </c>
      <c r="H63">
        <v>2018</v>
      </c>
      <c r="I63">
        <v>6</v>
      </c>
      <c r="J63">
        <v>13</v>
      </c>
    </row>
    <row r="64" spans="1:10" hidden="1" x14ac:dyDescent="0.25">
      <c r="A64">
        <f>--SUBTOTAL(103,B$2:B64)</f>
        <v>36</v>
      </c>
      <c r="B64" s="86">
        <v>43252</v>
      </c>
      <c r="C64" t="s">
        <v>23</v>
      </c>
      <c r="D64" t="s">
        <v>54</v>
      </c>
      <c r="E64" t="s">
        <v>201</v>
      </c>
      <c r="F64">
        <v>143.16999999999999</v>
      </c>
      <c r="G64">
        <v>0</v>
      </c>
      <c r="H64">
        <v>2018</v>
      </c>
      <c r="I64">
        <v>6</v>
      </c>
      <c r="J64">
        <v>13</v>
      </c>
    </row>
    <row r="65" spans="1:10" hidden="1" x14ac:dyDescent="0.25">
      <c r="A65">
        <f>--SUBTOTAL(103,B$2:B65)</f>
        <v>36</v>
      </c>
      <c r="B65" s="86">
        <v>43252</v>
      </c>
      <c r="C65" t="s">
        <v>23</v>
      </c>
      <c r="D65" t="s">
        <v>31</v>
      </c>
      <c r="E65" t="s">
        <v>201</v>
      </c>
      <c r="F65">
        <v>19</v>
      </c>
      <c r="G65">
        <v>0</v>
      </c>
      <c r="H65">
        <v>2018</v>
      </c>
      <c r="I65">
        <v>6</v>
      </c>
      <c r="J65">
        <v>15</v>
      </c>
    </row>
    <row r="66" spans="1:10" hidden="1" x14ac:dyDescent="0.25">
      <c r="A66">
        <f>--SUBTOTAL(103,B$2:B66)</f>
        <v>36</v>
      </c>
      <c r="B66" s="86">
        <v>43252</v>
      </c>
      <c r="C66" t="s">
        <v>23</v>
      </c>
      <c r="D66" t="s">
        <v>54</v>
      </c>
      <c r="E66" t="s">
        <v>201</v>
      </c>
      <c r="F66">
        <v>25.82</v>
      </c>
      <c r="G66">
        <v>0</v>
      </c>
      <c r="H66">
        <v>2018</v>
      </c>
      <c r="I66">
        <v>6</v>
      </c>
      <c r="J66">
        <v>15</v>
      </c>
    </row>
    <row r="67" spans="1:10" hidden="1" x14ac:dyDescent="0.25">
      <c r="A67">
        <f>--SUBTOTAL(103,B$2:B67)</f>
        <v>36</v>
      </c>
      <c r="B67" s="86">
        <v>43252</v>
      </c>
      <c r="C67" t="s">
        <v>23</v>
      </c>
      <c r="D67" t="s">
        <v>59</v>
      </c>
      <c r="E67" t="s">
        <v>201</v>
      </c>
      <c r="F67">
        <v>40.89</v>
      </c>
      <c r="G67">
        <v>0</v>
      </c>
      <c r="H67">
        <v>2018</v>
      </c>
      <c r="I67">
        <v>6</v>
      </c>
      <c r="J67">
        <v>17</v>
      </c>
    </row>
    <row r="68" spans="1:10" hidden="1" x14ac:dyDescent="0.25">
      <c r="A68">
        <f>--SUBTOTAL(103,B$2:B68)</f>
        <v>36</v>
      </c>
      <c r="B68" s="86">
        <v>43252</v>
      </c>
      <c r="C68" t="s">
        <v>23</v>
      </c>
      <c r="D68" t="s">
        <v>33</v>
      </c>
      <c r="E68" t="s">
        <v>202</v>
      </c>
      <c r="F68">
        <v>4.75</v>
      </c>
      <c r="G68">
        <v>0</v>
      </c>
      <c r="H68">
        <v>2018</v>
      </c>
      <c r="I68">
        <v>6</v>
      </c>
      <c r="J68">
        <v>18</v>
      </c>
    </row>
    <row r="69" spans="1:10" hidden="1" x14ac:dyDescent="0.25">
      <c r="A69">
        <f>--SUBTOTAL(103,B$2:B69)</f>
        <v>36</v>
      </c>
      <c r="B69" s="86">
        <v>43252</v>
      </c>
      <c r="C69" t="s">
        <v>23</v>
      </c>
      <c r="D69" t="s">
        <v>59</v>
      </c>
      <c r="E69" t="s">
        <v>201</v>
      </c>
      <c r="F69">
        <v>110.69</v>
      </c>
      <c r="G69">
        <v>0</v>
      </c>
      <c r="H69">
        <v>2018</v>
      </c>
      <c r="I69">
        <v>6</v>
      </c>
      <c r="J69">
        <v>21</v>
      </c>
    </row>
    <row r="70" spans="1:10" hidden="1" x14ac:dyDescent="0.25">
      <c r="A70">
        <f>--SUBTOTAL(103,B$2:B70)</f>
        <v>36</v>
      </c>
      <c r="B70" s="86">
        <v>43252</v>
      </c>
      <c r="C70" t="s">
        <v>23</v>
      </c>
      <c r="D70" t="s">
        <v>31</v>
      </c>
      <c r="E70" t="s">
        <v>201</v>
      </c>
      <c r="F70">
        <v>30</v>
      </c>
      <c r="G70">
        <v>0</v>
      </c>
      <c r="H70">
        <v>2018</v>
      </c>
      <c r="I70">
        <v>6</v>
      </c>
      <c r="J70">
        <v>22</v>
      </c>
    </row>
    <row r="71" spans="1:10" hidden="1" x14ac:dyDescent="0.25">
      <c r="A71">
        <f>--SUBTOTAL(103,B$2:B71)</f>
        <v>36</v>
      </c>
      <c r="B71" s="86">
        <v>43252</v>
      </c>
      <c r="C71" t="s">
        <v>23</v>
      </c>
      <c r="D71" t="s">
        <v>59</v>
      </c>
      <c r="E71" t="s">
        <v>201</v>
      </c>
      <c r="F71">
        <v>98.21</v>
      </c>
      <c r="G71">
        <v>0</v>
      </c>
      <c r="H71">
        <v>2018</v>
      </c>
      <c r="I71">
        <v>6</v>
      </c>
      <c r="J71">
        <v>22</v>
      </c>
    </row>
    <row r="72" spans="1:10" hidden="1" x14ac:dyDescent="0.25">
      <c r="A72">
        <f>--SUBTOTAL(103,B$2:B72)</f>
        <v>36</v>
      </c>
      <c r="B72" s="86">
        <v>43252</v>
      </c>
      <c r="C72" t="s">
        <v>23</v>
      </c>
      <c r="D72" t="s">
        <v>33</v>
      </c>
      <c r="E72" t="s">
        <v>104</v>
      </c>
      <c r="F72">
        <v>26</v>
      </c>
      <c r="G72">
        <v>0</v>
      </c>
      <c r="H72">
        <v>2018</v>
      </c>
      <c r="I72">
        <v>6</v>
      </c>
      <c r="J72">
        <v>33</v>
      </c>
    </row>
    <row r="73" spans="1:10" hidden="1" x14ac:dyDescent="0.25">
      <c r="A73">
        <f>--SUBTOTAL(103,B$2:B73)</f>
        <v>36</v>
      </c>
      <c r="B73" s="86">
        <v>43252</v>
      </c>
      <c r="C73" t="s">
        <v>23</v>
      </c>
      <c r="D73" t="s">
        <v>31</v>
      </c>
      <c r="E73" t="s">
        <v>201</v>
      </c>
      <c r="F73">
        <v>104</v>
      </c>
      <c r="G73">
        <v>0</v>
      </c>
      <c r="H73">
        <v>2018</v>
      </c>
      <c r="I73">
        <v>6</v>
      </c>
      <c r="J73">
        <v>33</v>
      </c>
    </row>
    <row r="74" spans="1:10" hidden="1" x14ac:dyDescent="0.25">
      <c r="A74">
        <f>--SUBTOTAL(103,B$2:B74)</f>
        <v>36</v>
      </c>
      <c r="B74" s="86">
        <v>43252</v>
      </c>
      <c r="C74" t="s">
        <v>23</v>
      </c>
      <c r="D74" t="s">
        <v>54</v>
      </c>
      <c r="E74" t="s">
        <v>201</v>
      </c>
      <c r="F74">
        <v>17.96</v>
      </c>
      <c r="G74">
        <v>0</v>
      </c>
      <c r="H74">
        <v>2018</v>
      </c>
      <c r="I74">
        <v>6</v>
      </c>
      <c r="J74">
        <v>35</v>
      </c>
    </row>
    <row r="75" spans="1:10" hidden="1" x14ac:dyDescent="0.25">
      <c r="A75">
        <f>--SUBTOTAL(103,B$2:B75)</f>
        <v>36</v>
      </c>
      <c r="B75" s="86">
        <v>43252</v>
      </c>
      <c r="C75" t="s">
        <v>23</v>
      </c>
      <c r="D75" t="s">
        <v>54</v>
      </c>
      <c r="E75" t="s">
        <v>201</v>
      </c>
      <c r="F75">
        <v>10.5</v>
      </c>
      <c r="G75">
        <v>0</v>
      </c>
      <c r="H75">
        <v>2018</v>
      </c>
      <c r="I75">
        <v>6</v>
      </c>
      <c r="J75">
        <v>37</v>
      </c>
    </row>
    <row r="76" spans="1:10" hidden="1" x14ac:dyDescent="0.25">
      <c r="A76">
        <f>--SUBTOTAL(103,B$2:B76)</f>
        <v>36</v>
      </c>
      <c r="B76" s="86">
        <v>43252</v>
      </c>
      <c r="C76" t="s">
        <v>23</v>
      </c>
      <c r="D76" t="s">
        <v>59</v>
      </c>
      <c r="E76" t="s">
        <v>201</v>
      </c>
      <c r="F76">
        <v>46.56</v>
      </c>
      <c r="G76">
        <v>0</v>
      </c>
      <c r="H76">
        <v>2018</v>
      </c>
      <c r="I76">
        <v>6</v>
      </c>
      <c r="J76">
        <v>69</v>
      </c>
    </row>
    <row r="77" spans="1:10" hidden="1" x14ac:dyDescent="0.25">
      <c r="A77">
        <f>--SUBTOTAL(103,B$2:B77)</f>
        <v>36</v>
      </c>
      <c r="B77" s="86">
        <v>43252</v>
      </c>
      <c r="C77" t="s">
        <v>23</v>
      </c>
      <c r="D77" t="s">
        <v>59</v>
      </c>
      <c r="E77" t="s">
        <v>201</v>
      </c>
      <c r="F77">
        <v>35.880000000000003</v>
      </c>
      <c r="G77">
        <v>0</v>
      </c>
      <c r="H77">
        <v>2018</v>
      </c>
      <c r="I77">
        <v>6</v>
      </c>
      <c r="J77">
        <v>71</v>
      </c>
    </row>
    <row r="78" spans="1:10" hidden="1" x14ac:dyDescent="0.25">
      <c r="A78">
        <f>--SUBTOTAL(103,B$2:B78)</f>
        <v>36</v>
      </c>
      <c r="B78" s="86">
        <v>43252</v>
      </c>
      <c r="C78" t="s">
        <v>23</v>
      </c>
      <c r="D78" t="s">
        <v>54</v>
      </c>
      <c r="E78" t="s">
        <v>201</v>
      </c>
      <c r="F78">
        <v>18.75</v>
      </c>
      <c r="G78">
        <v>0</v>
      </c>
      <c r="H78">
        <v>2018</v>
      </c>
      <c r="I78">
        <v>6</v>
      </c>
      <c r="J78">
        <v>76</v>
      </c>
    </row>
    <row r="79" spans="1:10" hidden="1" x14ac:dyDescent="0.25">
      <c r="A79">
        <f>--SUBTOTAL(103,B$2:B79)</f>
        <v>36</v>
      </c>
      <c r="B79" s="86">
        <v>43252</v>
      </c>
      <c r="C79" t="s">
        <v>23</v>
      </c>
      <c r="D79" t="s">
        <v>63</v>
      </c>
      <c r="E79" t="s">
        <v>201</v>
      </c>
      <c r="F79">
        <v>37.47</v>
      </c>
      <c r="G79">
        <v>0</v>
      </c>
      <c r="H79">
        <v>2018</v>
      </c>
      <c r="I79">
        <v>6</v>
      </c>
      <c r="J79">
        <v>78</v>
      </c>
    </row>
    <row r="80" spans="1:10" hidden="1" x14ac:dyDescent="0.25">
      <c r="A80">
        <f>--SUBTOTAL(103,B$2:B80)</f>
        <v>36</v>
      </c>
      <c r="B80" s="86">
        <v>43252</v>
      </c>
      <c r="C80" t="s">
        <v>23</v>
      </c>
      <c r="D80" t="s">
        <v>59</v>
      </c>
      <c r="E80" t="s">
        <v>201</v>
      </c>
      <c r="F80">
        <v>78.66</v>
      </c>
      <c r="G80">
        <v>0</v>
      </c>
      <c r="H80">
        <v>2018</v>
      </c>
      <c r="I80">
        <v>6</v>
      </c>
      <c r="J80">
        <v>78</v>
      </c>
    </row>
    <row r="81" spans="1:10" hidden="1" x14ac:dyDescent="0.25">
      <c r="A81">
        <f>--SUBTOTAL(103,B$2:B81)</f>
        <v>36</v>
      </c>
      <c r="B81" s="86">
        <v>43252</v>
      </c>
      <c r="C81" t="s">
        <v>23</v>
      </c>
      <c r="D81" t="s">
        <v>59</v>
      </c>
      <c r="E81" t="s">
        <v>201</v>
      </c>
      <c r="F81">
        <v>24.86</v>
      </c>
      <c r="G81">
        <v>0</v>
      </c>
      <c r="H81">
        <v>2018</v>
      </c>
      <c r="I81">
        <v>6</v>
      </c>
      <c r="J81">
        <v>80</v>
      </c>
    </row>
    <row r="82" spans="1:10" hidden="1" x14ac:dyDescent="0.25">
      <c r="A82">
        <f>--SUBTOTAL(103,B$2:B82)</f>
        <v>36</v>
      </c>
      <c r="B82" s="86">
        <v>43252</v>
      </c>
      <c r="C82" t="s">
        <v>23</v>
      </c>
      <c r="D82" t="s">
        <v>62</v>
      </c>
      <c r="E82" t="s">
        <v>201</v>
      </c>
      <c r="F82">
        <v>47</v>
      </c>
      <c r="G82">
        <v>0</v>
      </c>
      <c r="H82">
        <v>2018</v>
      </c>
      <c r="I82">
        <v>6</v>
      </c>
      <c r="J82">
        <v>98</v>
      </c>
    </row>
    <row r="83" spans="1:10" hidden="1" x14ac:dyDescent="0.25">
      <c r="A83">
        <f>--SUBTOTAL(103,B$2:B83)</f>
        <v>36</v>
      </c>
      <c r="B83" s="86">
        <v>43252</v>
      </c>
      <c r="C83" t="s">
        <v>23</v>
      </c>
      <c r="D83" t="s">
        <v>59</v>
      </c>
      <c r="E83" t="s">
        <v>201</v>
      </c>
      <c r="F83">
        <v>29.9</v>
      </c>
      <c r="G83">
        <v>0</v>
      </c>
      <c r="H83">
        <v>2018</v>
      </c>
      <c r="I83">
        <v>6</v>
      </c>
      <c r="J83">
        <v>125</v>
      </c>
    </row>
    <row r="84" spans="1:10" hidden="1" x14ac:dyDescent="0.25">
      <c r="A84">
        <f>--SUBTOTAL(103,B$2:B84)</f>
        <v>36</v>
      </c>
      <c r="B84" s="86">
        <v>43252</v>
      </c>
      <c r="C84" t="s">
        <v>23</v>
      </c>
      <c r="D84" t="s">
        <v>31</v>
      </c>
      <c r="E84" t="s">
        <v>201</v>
      </c>
      <c r="F84">
        <v>19</v>
      </c>
      <c r="G84">
        <v>0</v>
      </c>
      <c r="H84">
        <v>2018</v>
      </c>
      <c r="I84">
        <v>6</v>
      </c>
      <c r="J84">
        <v>162</v>
      </c>
    </row>
    <row r="85" spans="1:10" x14ac:dyDescent="0.25">
      <c r="A85">
        <f>--SUBTOTAL(103,B$2:B85)</f>
        <v>37</v>
      </c>
      <c r="B85" s="86">
        <v>43468</v>
      </c>
      <c r="C85" t="s">
        <v>71</v>
      </c>
      <c r="D85" t="s">
        <v>63</v>
      </c>
      <c r="E85" t="s">
        <v>407</v>
      </c>
      <c r="F85">
        <v>30</v>
      </c>
      <c r="G85">
        <v>0</v>
      </c>
      <c r="H85">
        <v>2019</v>
      </c>
      <c r="I85">
        <v>1</v>
      </c>
      <c r="J85">
        <v>91</v>
      </c>
    </row>
    <row r="86" spans="1:10" x14ac:dyDescent="0.25">
      <c r="A86">
        <f>--SUBTOTAL(103,B$2:B86)</f>
        <v>38</v>
      </c>
      <c r="B86" s="86">
        <v>43468</v>
      </c>
      <c r="C86" t="s">
        <v>72</v>
      </c>
      <c r="D86" t="s">
        <v>61</v>
      </c>
      <c r="E86" t="s">
        <v>407</v>
      </c>
      <c r="F86">
        <v>150</v>
      </c>
      <c r="G86">
        <v>0</v>
      </c>
      <c r="H86">
        <v>2019</v>
      </c>
      <c r="I86">
        <v>1</v>
      </c>
      <c r="J86">
        <v>91</v>
      </c>
    </row>
    <row r="87" spans="1:10" x14ac:dyDescent="0.25">
      <c r="A87">
        <f>--SUBTOTAL(103,B$2:B87)</f>
        <v>39</v>
      </c>
      <c r="B87" s="86">
        <v>43468</v>
      </c>
      <c r="C87" t="s">
        <v>72</v>
      </c>
      <c r="D87" t="s">
        <v>31</v>
      </c>
      <c r="E87" t="s">
        <v>407</v>
      </c>
      <c r="F87">
        <v>24</v>
      </c>
      <c r="G87">
        <v>0</v>
      </c>
      <c r="H87">
        <v>2019</v>
      </c>
      <c r="I87">
        <v>1</v>
      </c>
      <c r="J87">
        <v>91</v>
      </c>
    </row>
    <row r="88" spans="1:10" x14ac:dyDescent="0.25">
      <c r="A88">
        <f>--SUBTOTAL(103,B$2:B88)</f>
        <v>40</v>
      </c>
      <c r="B88" s="86">
        <v>43468</v>
      </c>
      <c r="C88" t="s">
        <v>67</v>
      </c>
      <c r="D88" t="s">
        <v>61</v>
      </c>
      <c r="E88" t="s">
        <v>407</v>
      </c>
      <c r="F88">
        <v>2100</v>
      </c>
      <c r="G88">
        <v>0</v>
      </c>
      <c r="H88">
        <v>2019</v>
      </c>
      <c r="I88">
        <v>1</v>
      </c>
      <c r="J88">
        <v>91</v>
      </c>
    </row>
    <row r="89" spans="1:10" x14ac:dyDescent="0.25">
      <c r="A89">
        <f>--SUBTOTAL(103,B$2:B89)</f>
        <v>41</v>
      </c>
      <c r="B89" s="86">
        <v>43468</v>
      </c>
      <c r="C89" t="s">
        <v>22</v>
      </c>
      <c r="D89" t="s">
        <v>32</v>
      </c>
      <c r="E89" t="s">
        <v>407</v>
      </c>
      <c r="F89">
        <v>8</v>
      </c>
      <c r="G89">
        <v>0</v>
      </c>
      <c r="H89">
        <v>2019</v>
      </c>
      <c r="I89">
        <v>1</v>
      </c>
      <c r="J89">
        <v>13</v>
      </c>
    </row>
    <row r="90" spans="1:10" x14ac:dyDescent="0.25">
      <c r="A90">
        <f>--SUBTOTAL(103,B$2:B90)</f>
        <v>42</v>
      </c>
      <c r="B90" s="86">
        <v>43469</v>
      </c>
      <c r="C90" t="s">
        <v>23</v>
      </c>
      <c r="D90" t="s">
        <v>63</v>
      </c>
      <c r="E90" t="s">
        <v>408</v>
      </c>
      <c r="F90">
        <v>18.600000000000001</v>
      </c>
      <c r="G90">
        <v>0</v>
      </c>
      <c r="H90">
        <v>2019</v>
      </c>
      <c r="I90">
        <v>1</v>
      </c>
      <c r="J90">
        <v>76</v>
      </c>
    </row>
    <row r="91" spans="1:10" x14ac:dyDescent="0.25">
      <c r="A91">
        <f>--SUBTOTAL(103,B$2:B91)</f>
        <v>43</v>
      </c>
      <c r="B91" s="86">
        <v>43469</v>
      </c>
      <c r="C91" t="s">
        <v>23</v>
      </c>
      <c r="D91" t="s">
        <v>60</v>
      </c>
      <c r="E91" t="s">
        <v>408</v>
      </c>
      <c r="F91">
        <v>15.95</v>
      </c>
      <c r="G91">
        <v>0</v>
      </c>
      <c r="H91">
        <v>2019</v>
      </c>
      <c r="I91">
        <v>1</v>
      </c>
      <c r="J91">
        <v>71</v>
      </c>
    </row>
    <row r="92" spans="1:10" x14ac:dyDescent="0.25">
      <c r="A92">
        <f>--SUBTOTAL(103,B$2:B92)</f>
        <v>44</v>
      </c>
      <c r="B92" s="86">
        <v>43469</v>
      </c>
      <c r="C92" t="s">
        <v>23</v>
      </c>
      <c r="D92" t="s">
        <v>33</v>
      </c>
      <c r="E92" t="s">
        <v>338</v>
      </c>
      <c r="F92">
        <v>2.4</v>
      </c>
      <c r="G92">
        <v>0</v>
      </c>
      <c r="H92">
        <v>2019</v>
      </c>
      <c r="I92">
        <v>1</v>
      </c>
      <c r="J92">
        <v>95</v>
      </c>
    </row>
    <row r="93" spans="1:10" x14ac:dyDescent="0.25">
      <c r="A93">
        <f>--SUBTOTAL(103,B$2:B93)</f>
        <v>45</v>
      </c>
      <c r="B93" s="86">
        <v>43469</v>
      </c>
      <c r="C93" t="s">
        <v>23</v>
      </c>
      <c r="D93" t="s">
        <v>33</v>
      </c>
      <c r="E93" t="s">
        <v>221</v>
      </c>
      <c r="F93">
        <v>1.1000000000000001</v>
      </c>
      <c r="G93">
        <v>0</v>
      </c>
      <c r="H93">
        <v>2019</v>
      </c>
      <c r="I93">
        <v>1</v>
      </c>
      <c r="J93">
        <v>89</v>
      </c>
    </row>
    <row r="94" spans="1:10" x14ac:dyDescent="0.25">
      <c r="A94">
        <f>--SUBTOTAL(103,B$2:B94)</f>
        <v>46</v>
      </c>
      <c r="B94" s="86">
        <v>43469</v>
      </c>
      <c r="C94" t="s">
        <v>65</v>
      </c>
      <c r="D94" t="s">
        <v>61</v>
      </c>
      <c r="E94" t="s">
        <v>408</v>
      </c>
      <c r="F94">
        <v>4.5999999999999996</v>
      </c>
      <c r="G94">
        <v>0</v>
      </c>
      <c r="H94">
        <v>2019</v>
      </c>
      <c r="I94">
        <v>1</v>
      </c>
      <c r="J94">
        <v>91</v>
      </c>
    </row>
    <row r="95" spans="1:10" x14ac:dyDescent="0.25">
      <c r="A95">
        <f>--SUBTOTAL(103,B$2:B95)</f>
        <v>47</v>
      </c>
      <c r="B95" s="86">
        <v>43469</v>
      </c>
      <c r="C95" t="s">
        <v>66</v>
      </c>
      <c r="D95" t="s">
        <v>31</v>
      </c>
      <c r="E95" t="s">
        <v>408</v>
      </c>
      <c r="F95">
        <v>82.6</v>
      </c>
      <c r="G95">
        <v>0</v>
      </c>
      <c r="H95">
        <v>2019</v>
      </c>
      <c r="I95">
        <v>1</v>
      </c>
      <c r="J95">
        <v>91</v>
      </c>
    </row>
    <row r="96" spans="1:10" x14ac:dyDescent="0.25">
      <c r="A96">
        <f>--SUBTOTAL(103,B$2:B96)</f>
        <v>48</v>
      </c>
      <c r="B96" s="86">
        <v>43469</v>
      </c>
      <c r="C96" t="s">
        <v>21</v>
      </c>
      <c r="D96" t="s">
        <v>32</v>
      </c>
      <c r="E96" t="s">
        <v>408</v>
      </c>
      <c r="F96">
        <v>64</v>
      </c>
      <c r="G96">
        <v>0</v>
      </c>
      <c r="H96">
        <v>2019</v>
      </c>
      <c r="I96">
        <v>1</v>
      </c>
      <c r="J96">
        <v>46</v>
      </c>
    </row>
    <row r="97" spans="1:10" x14ac:dyDescent="0.25">
      <c r="A97">
        <f>--SUBTOTAL(103,B$2:B97)</f>
        <v>49</v>
      </c>
      <c r="B97" s="86">
        <v>43469</v>
      </c>
      <c r="C97" t="s">
        <v>21</v>
      </c>
      <c r="D97" t="s">
        <v>32</v>
      </c>
      <c r="E97" t="s">
        <v>408</v>
      </c>
      <c r="F97">
        <v>64</v>
      </c>
      <c r="G97">
        <v>0</v>
      </c>
      <c r="H97">
        <v>2019</v>
      </c>
      <c r="I97">
        <v>1</v>
      </c>
      <c r="J97">
        <v>97</v>
      </c>
    </row>
    <row r="98" spans="1:10" x14ac:dyDescent="0.25">
      <c r="A98">
        <f>--SUBTOTAL(103,B$2:B98)</f>
        <v>50</v>
      </c>
      <c r="B98" s="86">
        <v>43469</v>
      </c>
      <c r="C98" t="s">
        <v>21</v>
      </c>
      <c r="D98" t="s">
        <v>32</v>
      </c>
      <c r="E98" t="s">
        <v>408</v>
      </c>
      <c r="F98">
        <v>32</v>
      </c>
      <c r="G98">
        <v>0</v>
      </c>
      <c r="H98">
        <v>2019</v>
      </c>
      <c r="I98">
        <v>1</v>
      </c>
      <c r="J98">
        <v>5</v>
      </c>
    </row>
    <row r="99" spans="1:10" x14ac:dyDescent="0.25">
      <c r="A99">
        <f>--SUBTOTAL(103,B$2:B99)</f>
        <v>51</v>
      </c>
      <c r="B99" s="86">
        <v>43469</v>
      </c>
      <c r="C99" t="s">
        <v>21</v>
      </c>
      <c r="D99" t="s">
        <v>32</v>
      </c>
      <c r="E99" t="s">
        <v>408</v>
      </c>
      <c r="F99">
        <v>32</v>
      </c>
      <c r="G99">
        <v>0</v>
      </c>
      <c r="H99">
        <v>2019</v>
      </c>
      <c r="I99">
        <v>1</v>
      </c>
      <c r="J99">
        <v>39</v>
      </c>
    </row>
    <row r="100" spans="1:10" x14ac:dyDescent="0.25">
      <c r="A100">
        <f>--SUBTOTAL(103,B$2:B100)</f>
        <v>52</v>
      </c>
      <c r="B100" s="86">
        <v>43469</v>
      </c>
      <c r="C100" t="s">
        <v>21</v>
      </c>
      <c r="D100" t="s">
        <v>32</v>
      </c>
      <c r="E100" t="s">
        <v>408</v>
      </c>
      <c r="F100">
        <v>24</v>
      </c>
      <c r="G100">
        <v>0</v>
      </c>
      <c r="H100">
        <v>2019</v>
      </c>
      <c r="I100">
        <v>1</v>
      </c>
      <c r="J100">
        <v>19</v>
      </c>
    </row>
    <row r="101" spans="1:10" x14ac:dyDescent="0.25">
      <c r="A101">
        <f>--SUBTOTAL(103,B$2:B101)</f>
        <v>53</v>
      </c>
      <c r="B101" s="86">
        <v>43469</v>
      </c>
      <c r="C101" t="s">
        <v>21</v>
      </c>
      <c r="D101" t="s">
        <v>32</v>
      </c>
      <c r="E101" t="s">
        <v>408</v>
      </c>
      <c r="F101">
        <v>16</v>
      </c>
      <c r="G101">
        <v>0</v>
      </c>
      <c r="H101">
        <v>2019</v>
      </c>
      <c r="I101">
        <v>1</v>
      </c>
      <c r="J101">
        <v>80</v>
      </c>
    </row>
    <row r="102" spans="1:10" x14ac:dyDescent="0.25">
      <c r="A102">
        <f>--SUBTOTAL(103,B$2:B102)</f>
        <v>54</v>
      </c>
      <c r="B102" s="86">
        <v>43469</v>
      </c>
      <c r="C102" t="s">
        <v>21</v>
      </c>
      <c r="D102" t="s">
        <v>32</v>
      </c>
      <c r="E102" t="s">
        <v>408</v>
      </c>
      <c r="F102">
        <v>8</v>
      </c>
      <c r="G102">
        <v>0</v>
      </c>
      <c r="H102">
        <v>2019</v>
      </c>
      <c r="I102">
        <v>1</v>
      </c>
      <c r="J102">
        <v>38</v>
      </c>
    </row>
    <row r="103" spans="1:10" x14ac:dyDescent="0.25">
      <c r="A103">
        <f>--SUBTOTAL(103,B$2:B103)</f>
        <v>55</v>
      </c>
      <c r="B103" s="86">
        <v>43469</v>
      </c>
      <c r="C103" t="s">
        <v>21</v>
      </c>
      <c r="D103" t="s">
        <v>32</v>
      </c>
      <c r="E103" t="s">
        <v>408</v>
      </c>
      <c r="F103">
        <v>8</v>
      </c>
      <c r="G103">
        <v>0</v>
      </c>
      <c r="H103">
        <v>2019</v>
      </c>
      <c r="I103">
        <v>1</v>
      </c>
      <c r="J103">
        <v>43</v>
      </c>
    </row>
    <row r="104" spans="1:10" x14ac:dyDescent="0.25">
      <c r="A104">
        <f>--SUBTOTAL(103,B$2:B104)</f>
        <v>56</v>
      </c>
      <c r="B104" s="86">
        <v>43469</v>
      </c>
      <c r="C104" t="s">
        <v>72</v>
      </c>
      <c r="D104" t="s">
        <v>31</v>
      </c>
      <c r="E104" t="s">
        <v>408</v>
      </c>
      <c r="F104">
        <v>24</v>
      </c>
      <c r="G104">
        <v>0</v>
      </c>
      <c r="H104">
        <v>2019</v>
      </c>
      <c r="I104">
        <v>1</v>
      </c>
      <c r="J104">
        <v>91</v>
      </c>
    </row>
    <row r="105" spans="1:10" x14ac:dyDescent="0.25">
      <c r="A105">
        <f>--SUBTOTAL(103,B$2:B105)</f>
        <v>57</v>
      </c>
      <c r="B105" s="86">
        <v>43469</v>
      </c>
      <c r="C105" t="s">
        <v>67</v>
      </c>
      <c r="D105" t="s">
        <v>60</v>
      </c>
      <c r="E105" t="s">
        <v>408</v>
      </c>
      <c r="F105">
        <v>8.8000000000000007</v>
      </c>
      <c r="G105">
        <v>0</v>
      </c>
      <c r="H105">
        <v>2019</v>
      </c>
      <c r="I105">
        <v>1</v>
      </c>
      <c r="J105">
        <v>91</v>
      </c>
    </row>
    <row r="106" spans="1:10" x14ac:dyDescent="0.25">
      <c r="A106">
        <f>--SUBTOTAL(103,B$2:B106)</f>
        <v>58</v>
      </c>
      <c r="B106" s="86">
        <v>43469</v>
      </c>
      <c r="C106" t="s">
        <v>76</v>
      </c>
      <c r="D106" t="s">
        <v>31</v>
      </c>
      <c r="E106" t="s">
        <v>408</v>
      </c>
      <c r="F106">
        <v>24</v>
      </c>
      <c r="G106">
        <v>0</v>
      </c>
      <c r="H106">
        <v>2019</v>
      </c>
      <c r="I106">
        <v>1</v>
      </c>
      <c r="J106">
        <v>91</v>
      </c>
    </row>
    <row r="107" spans="1:10" x14ac:dyDescent="0.25">
      <c r="A107">
        <f>--SUBTOTAL(103,B$2:B107)</f>
        <v>59</v>
      </c>
      <c r="B107" s="86">
        <v>43469</v>
      </c>
      <c r="C107" t="s">
        <v>69</v>
      </c>
      <c r="D107" t="s">
        <v>60</v>
      </c>
      <c r="E107" t="s">
        <v>408</v>
      </c>
      <c r="F107">
        <v>297.89</v>
      </c>
      <c r="G107">
        <v>0</v>
      </c>
      <c r="H107">
        <v>2019</v>
      </c>
      <c r="I107">
        <v>1</v>
      </c>
      <c r="J107">
        <v>91</v>
      </c>
    </row>
    <row r="108" spans="1:10" x14ac:dyDescent="0.25">
      <c r="A108">
        <f>--SUBTOTAL(103,B$2:B108)</f>
        <v>60</v>
      </c>
      <c r="B108" s="86">
        <v>43469</v>
      </c>
      <c r="C108" t="s">
        <v>22</v>
      </c>
      <c r="D108" t="s">
        <v>32</v>
      </c>
      <c r="E108" t="s">
        <v>408</v>
      </c>
      <c r="F108">
        <v>8</v>
      </c>
      <c r="G108">
        <v>0</v>
      </c>
      <c r="H108">
        <v>2019</v>
      </c>
      <c r="I108">
        <v>1</v>
      </c>
      <c r="J108">
        <v>13</v>
      </c>
    </row>
    <row r="109" spans="1:10" x14ac:dyDescent="0.25">
      <c r="A109">
        <f>--SUBTOTAL(103,B$2:B109)</f>
        <v>61</v>
      </c>
      <c r="B109" s="86">
        <v>43470</v>
      </c>
      <c r="C109" t="s">
        <v>23</v>
      </c>
      <c r="D109" t="s">
        <v>33</v>
      </c>
      <c r="E109" t="s">
        <v>166</v>
      </c>
      <c r="F109">
        <v>70</v>
      </c>
      <c r="G109">
        <v>0</v>
      </c>
      <c r="H109">
        <v>2019</v>
      </c>
      <c r="I109">
        <v>1</v>
      </c>
      <c r="J109">
        <v>22</v>
      </c>
    </row>
    <row r="110" spans="1:10" x14ac:dyDescent="0.25">
      <c r="A110">
        <f>--SUBTOTAL(103,B$2:B110)</f>
        <v>62</v>
      </c>
      <c r="B110" s="86">
        <v>43470</v>
      </c>
      <c r="C110" t="s">
        <v>23</v>
      </c>
      <c r="D110" t="s">
        <v>60</v>
      </c>
      <c r="E110" t="s">
        <v>409</v>
      </c>
      <c r="F110">
        <v>58.85</v>
      </c>
      <c r="G110">
        <v>0</v>
      </c>
      <c r="H110">
        <v>2019</v>
      </c>
      <c r="I110">
        <v>1</v>
      </c>
      <c r="J110">
        <v>28</v>
      </c>
    </row>
    <row r="111" spans="1:10" x14ac:dyDescent="0.25">
      <c r="A111">
        <f>--SUBTOTAL(103,B$2:B111)</f>
        <v>63</v>
      </c>
      <c r="B111" s="86">
        <v>43470</v>
      </c>
      <c r="C111" t="s">
        <v>21</v>
      </c>
      <c r="D111" t="s">
        <v>32</v>
      </c>
      <c r="E111" t="s">
        <v>409</v>
      </c>
      <c r="F111">
        <v>72</v>
      </c>
      <c r="G111">
        <v>0</v>
      </c>
      <c r="H111">
        <v>2019</v>
      </c>
      <c r="I111">
        <v>1</v>
      </c>
      <c r="J111">
        <v>19</v>
      </c>
    </row>
    <row r="112" spans="1:10" x14ac:dyDescent="0.25">
      <c r="A112">
        <f>--SUBTOTAL(103,B$2:B112)</f>
        <v>64</v>
      </c>
      <c r="B112" s="86">
        <v>43470</v>
      </c>
      <c r="C112" t="s">
        <v>21</v>
      </c>
      <c r="D112" t="s">
        <v>32</v>
      </c>
      <c r="E112" t="s">
        <v>409</v>
      </c>
      <c r="F112">
        <v>32</v>
      </c>
      <c r="G112">
        <v>0</v>
      </c>
      <c r="H112">
        <v>2019</v>
      </c>
      <c r="I112">
        <v>1</v>
      </c>
      <c r="J112">
        <v>97</v>
      </c>
    </row>
    <row r="113" spans="1:10" x14ac:dyDescent="0.25">
      <c r="A113">
        <f>--SUBTOTAL(103,B$2:B113)</f>
        <v>65</v>
      </c>
      <c r="B113" s="86">
        <v>43470</v>
      </c>
      <c r="C113" t="s">
        <v>21</v>
      </c>
      <c r="D113" t="s">
        <v>32</v>
      </c>
      <c r="E113" t="s">
        <v>409</v>
      </c>
      <c r="F113">
        <v>8</v>
      </c>
      <c r="G113">
        <v>0</v>
      </c>
      <c r="H113">
        <v>2019</v>
      </c>
      <c r="I113">
        <v>1</v>
      </c>
      <c r="J113">
        <v>43</v>
      </c>
    </row>
    <row r="114" spans="1:10" x14ac:dyDescent="0.25">
      <c r="A114">
        <f>--SUBTOTAL(103,B$2:B114)</f>
        <v>66</v>
      </c>
      <c r="B114" s="86">
        <v>43470</v>
      </c>
      <c r="C114" t="s">
        <v>22</v>
      </c>
      <c r="D114" t="s">
        <v>32</v>
      </c>
      <c r="E114" t="s">
        <v>409</v>
      </c>
      <c r="F114">
        <v>8</v>
      </c>
      <c r="G114">
        <v>0</v>
      </c>
      <c r="H114">
        <v>2019</v>
      </c>
      <c r="I114">
        <v>1</v>
      </c>
      <c r="J114">
        <v>97</v>
      </c>
    </row>
    <row r="115" spans="1:10" x14ac:dyDescent="0.25">
      <c r="A115">
        <f>--SUBTOTAL(103,B$2:B115)</f>
        <v>67</v>
      </c>
      <c r="B115" s="86">
        <v>43472</v>
      </c>
      <c r="C115" t="s">
        <v>23</v>
      </c>
      <c r="D115" t="s">
        <v>63</v>
      </c>
      <c r="E115" t="s">
        <v>410</v>
      </c>
      <c r="F115">
        <v>117.49</v>
      </c>
      <c r="G115">
        <v>0</v>
      </c>
      <c r="H115">
        <v>2019</v>
      </c>
      <c r="I115">
        <v>1</v>
      </c>
      <c r="J115">
        <v>73</v>
      </c>
    </row>
    <row r="116" spans="1:10" x14ac:dyDescent="0.25">
      <c r="A116">
        <f>--SUBTOTAL(103,B$2:B116)</f>
        <v>68</v>
      </c>
      <c r="B116" s="86">
        <v>43472</v>
      </c>
      <c r="C116" t="s">
        <v>23</v>
      </c>
      <c r="D116" t="s">
        <v>54</v>
      </c>
      <c r="E116" t="s">
        <v>410</v>
      </c>
      <c r="F116">
        <v>64.95</v>
      </c>
      <c r="G116">
        <v>0</v>
      </c>
      <c r="H116">
        <v>2019</v>
      </c>
      <c r="I116">
        <v>1</v>
      </c>
      <c r="J116">
        <v>73</v>
      </c>
    </row>
    <row r="117" spans="1:10" x14ac:dyDescent="0.25">
      <c r="A117">
        <f>--SUBTOTAL(103,B$2:B117)</f>
        <v>69</v>
      </c>
      <c r="B117" s="86">
        <v>43472</v>
      </c>
      <c r="C117" t="s">
        <v>23</v>
      </c>
      <c r="D117" t="s">
        <v>33</v>
      </c>
      <c r="E117" t="s">
        <v>243</v>
      </c>
      <c r="F117">
        <v>9.65</v>
      </c>
      <c r="G117">
        <v>0</v>
      </c>
      <c r="H117">
        <v>2019</v>
      </c>
      <c r="I117">
        <v>1</v>
      </c>
      <c r="J117">
        <v>29</v>
      </c>
    </row>
    <row r="118" spans="1:10" x14ac:dyDescent="0.25">
      <c r="A118">
        <f>--SUBTOTAL(103,B$2:B118)</f>
        <v>70</v>
      </c>
      <c r="B118" s="86">
        <v>43472</v>
      </c>
      <c r="C118" t="s">
        <v>23</v>
      </c>
      <c r="D118" t="s">
        <v>33</v>
      </c>
      <c r="E118" t="s">
        <v>266</v>
      </c>
      <c r="F118">
        <v>6.6</v>
      </c>
      <c r="G118">
        <v>0</v>
      </c>
      <c r="H118">
        <v>2019</v>
      </c>
      <c r="I118">
        <v>1</v>
      </c>
      <c r="J118">
        <v>97</v>
      </c>
    </row>
    <row r="119" spans="1:10" x14ac:dyDescent="0.25">
      <c r="A119">
        <f>--SUBTOTAL(103,B$2:B119)</f>
        <v>71</v>
      </c>
      <c r="B119" s="86">
        <v>43472</v>
      </c>
      <c r="C119" t="s">
        <v>23</v>
      </c>
      <c r="D119" t="s">
        <v>33</v>
      </c>
      <c r="E119" t="s">
        <v>221</v>
      </c>
      <c r="F119">
        <v>2.4</v>
      </c>
      <c r="G119">
        <v>0</v>
      </c>
      <c r="H119">
        <v>2019</v>
      </c>
      <c r="I119">
        <v>1</v>
      </c>
      <c r="J119">
        <v>89</v>
      </c>
    </row>
    <row r="120" spans="1:10" x14ac:dyDescent="0.25">
      <c r="A120">
        <f>--SUBTOTAL(103,B$2:B120)</f>
        <v>72</v>
      </c>
      <c r="B120" s="86">
        <v>43472</v>
      </c>
      <c r="C120" t="s">
        <v>23</v>
      </c>
      <c r="D120" t="s">
        <v>33</v>
      </c>
      <c r="E120" t="s">
        <v>126</v>
      </c>
      <c r="F120">
        <v>1.8</v>
      </c>
      <c r="G120">
        <v>0</v>
      </c>
      <c r="H120">
        <v>2019</v>
      </c>
      <c r="I120">
        <v>1</v>
      </c>
      <c r="J120">
        <v>72</v>
      </c>
    </row>
    <row r="121" spans="1:10" x14ac:dyDescent="0.25">
      <c r="A121">
        <f>--SUBTOTAL(103,B$2:B121)</f>
        <v>73</v>
      </c>
      <c r="B121" s="86">
        <v>43472</v>
      </c>
      <c r="C121" t="s">
        <v>66</v>
      </c>
      <c r="D121" t="s">
        <v>31</v>
      </c>
      <c r="E121" t="s">
        <v>410</v>
      </c>
      <c r="F121">
        <v>87</v>
      </c>
      <c r="G121">
        <v>0</v>
      </c>
      <c r="H121">
        <v>2019</v>
      </c>
      <c r="I121">
        <v>1</v>
      </c>
      <c r="J121">
        <v>91</v>
      </c>
    </row>
    <row r="122" spans="1:10" x14ac:dyDescent="0.25">
      <c r="A122">
        <f>--SUBTOTAL(103,B$2:B122)</f>
        <v>74</v>
      </c>
      <c r="B122" s="86">
        <v>43472</v>
      </c>
      <c r="C122" t="s">
        <v>21</v>
      </c>
      <c r="D122" t="s">
        <v>32</v>
      </c>
      <c r="E122" t="s">
        <v>410</v>
      </c>
      <c r="F122">
        <v>40</v>
      </c>
      <c r="G122">
        <v>0</v>
      </c>
      <c r="H122">
        <v>2019</v>
      </c>
      <c r="I122">
        <v>1</v>
      </c>
      <c r="J122">
        <v>26</v>
      </c>
    </row>
    <row r="123" spans="1:10" x14ac:dyDescent="0.25">
      <c r="A123">
        <f>--SUBTOTAL(103,B$2:B123)</f>
        <v>75</v>
      </c>
      <c r="B123" s="86">
        <v>43472</v>
      </c>
      <c r="C123" t="s">
        <v>21</v>
      </c>
      <c r="D123" t="s">
        <v>32</v>
      </c>
      <c r="E123" t="s">
        <v>410</v>
      </c>
      <c r="F123">
        <v>16</v>
      </c>
      <c r="G123">
        <v>0</v>
      </c>
      <c r="H123">
        <v>2019</v>
      </c>
      <c r="I123">
        <v>1</v>
      </c>
      <c r="J123">
        <v>13</v>
      </c>
    </row>
    <row r="124" spans="1:10" x14ac:dyDescent="0.25">
      <c r="A124">
        <f>--SUBTOTAL(103,B$2:B124)</f>
        <v>76</v>
      </c>
      <c r="B124" s="86">
        <v>43472</v>
      </c>
      <c r="C124" t="s">
        <v>69</v>
      </c>
      <c r="D124" t="s">
        <v>31</v>
      </c>
      <c r="E124" t="s">
        <v>410</v>
      </c>
      <c r="F124">
        <v>407</v>
      </c>
      <c r="G124">
        <v>0</v>
      </c>
      <c r="H124">
        <v>2019</v>
      </c>
      <c r="I124">
        <v>1</v>
      </c>
      <c r="J124">
        <v>91</v>
      </c>
    </row>
    <row r="125" spans="1:10" x14ac:dyDescent="0.25">
      <c r="A125">
        <f>--SUBTOTAL(103,B$2:B125)</f>
        <v>77</v>
      </c>
      <c r="B125" s="86">
        <v>43473</v>
      </c>
      <c r="C125" t="s">
        <v>23</v>
      </c>
      <c r="D125" t="s">
        <v>33</v>
      </c>
      <c r="E125" t="s">
        <v>215</v>
      </c>
      <c r="F125">
        <v>2.4</v>
      </c>
      <c r="G125">
        <v>0</v>
      </c>
      <c r="H125">
        <v>2019</v>
      </c>
      <c r="I125">
        <v>1</v>
      </c>
      <c r="J125">
        <v>17</v>
      </c>
    </row>
    <row r="126" spans="1:10" x14ac:dyDescent="0.25">
      <c r="A126">
        <f>--SUBTOTAL(103,B$2:B126)</f>
        <v>78</v>
      </c>
      <c r="B126" s="86">
        <v>43473</v>
      </c>
      <c r="C126" t="s">
        <v>23</v>
      </c>
      <c r="D126" t="s">
        <v>33</v>
      </c>
      <c r="E126" t="s">
        <v>126</v>
      </c>
      <c r="F126">
        <v>1.8</v>
      </c>
      <c r="G126">
        <v>0</v>
      </c>
      <c r="H126">
        <v>2019</v>
      </c>
      <c r="I126">
        <v>1</v>
      </c>
      <c r="J126">
        <v>72</v>
      </c>
    </row>
    <row r="127" spans="1:10" x14ac:dyDescent="0.25">
      <c r="A127">
        <f>--SUBTOTAL(103,B$2:B127)</f>
        <v>79</v>
      </c>
      <c r="B127" s="86">
        <v>43473</v>
      </c>
      <c r="C127" t="s">
        <v>23</v>
      </c>
      <c r="D127" t="s">
        <v>62</v>
      </c>
      <c r="E127" t="s">
        <v>411</v>
      </c>
      <c r="F127">
        <v>0</v>
      </c>
      <c r="G127">
        <v>220</v>
      </c>
      <c r="H127">
        <v>2019</v>
      </c>
      <c r="I127">
        <v>1</v>
      </c>
      <c r="J127">
        <v>48</v>
      </c>
    </row>
    <row r="128" spans="1:10" x14ac:dyDescent="0.25">
      <c r="A128">
        <f>--SUBTOTAL(103,B$2:B128)</f>
        <v>80</v>
      </c>
      <c r="B128" s="86">
        <v>43473</v>
      </c>
      <c r="C128" t="s">
        <v>65</v>
      </c>
      <c r="D128" t="s">
        <v>32</v>
      </c>
      <c r="E128" t="s">
        <v>411</v>
      </c>
      <c r="F128">
        <v>77.97</v>
      </c>
      <c r="G128">
        <v>0</v>
      </c>
      <c r="H128">
        <v>2019</v>
      </c>
      <c r="I128">
        <v>1</v>
      </c>
      <c r="J128">
        <v>91</v>
      </c>
    </row>
    <row r="129" spans="1:10" x14ac:dyDescent="0.25">
      <c r="A129">
        <f>--SUBTOTAL(103,B$2:B129)</f>
        <v>81</v>
      </c>
      <c r="B129" s="86">
        <v>43473</v>
      </c>
      <c r="C129" t="s">
        <v>65</v>
      </c>
      <c r="D129" t="s">
        <v>60</v>
      </c>
      <c r="E129" t="s">
        <v>411</v>
      </c>
      <c r="F129">
        <v>25.95</v>
      </c>
      <c r="G129">
        <v>0</v>
      </c>
      <c r="H129">
        <v>2019</v>
      </c>
      <c r="I129">
        <v>1</v>
      </c>
      <c r="J129">
        <v>91</v>
      </c>
    </row>
    <row r="130" spans="1:10" x14ac:dyDescent="0.25">
      <c r="A130">
        <f>--SUBTOTAL(103,B$2:B130)</f>
        <v>82</v>
      </c>
      <c r="B130" s="86">
        <v>43473</v>
      </c>
      <c r="C130" t="s">
        <v>281</v>
      </c>
      <c r="D130" t="s">
        <v>31</v>
      </c>
      <c r="E130" t="s">
        <v>411</v>
      </c>
      <c r="F130">
        <v>220</v>
      </c>
      <c r="G130">
        <v>0</v>
      </c>
      <c r="H130">
        <v>2019</v>
      </c>
      <c r="I130">
        <v>1</v>
      </c>
      <c r="J130">
        <v>91</v>
      </c>
    </row>
    <row r="131" spans="1:10" x14ac:dyDescent="0.25">
      <c r="A131">
        <f>--SUBTOTAL(103,B$2:B131)</f>
        <v>83</v>
      </c>
      <c r="B131" s="86">
        <v>43473</v>
      </c>
      <c r="C131" t="s">
        <v>21</v>
      </c>
      <c r="D131" t="s">
        <v>32</v>
      </c>
      <c r="E131" t="s">
        <v>411</v>
      </c>
      <c r="F131">
        <v>56</v>
      </c>
      <c r="G131">
        <v>0</v>
      </c>
      <c r="H131">
        <v>2019</v>
      </c>
      <c r="I131">
        <v>1</v>
      </c>
      <c r="J131">
        <v>30</v>
      </c>
    </row>
    <row r="132" spans="1:10" x14ac:dyDescent="0.25">
      <c r="A132">
        <f>--SUBTOTAL(103,B$2:B132)</f>
        <v>84</v>
      </c>
      <c r="B132" s="86">
        <v>43473</v>
      </c>
      <c r="C132" t="s">
        <v>21</v>
      </c>
      <c r="D132" t="s">
        <v>32</v>
      </c>
      <c r="E132" t="s">
        <v>411</v>
      </c>
      <c r="F132">
        <v>16</v>
      </c>
      <c r="G132">
        <v>0</v>
      </c>
      <c r="H132">
        <v>2019</v>
      </c>
      <c r="I132">
        <v>1</v>
      </c>
      <c r="J132">
        <v>10</v>
      </c>
    </row>
    <row r="133" spans="1:10" x14ac:dyDescent="0.25">
      <c r="A133">
        <f>--SUBTOTAL(103,B$2:B133)</f>
        <v>85</v>
      </c>
      <c r="B133" s="86">
        <v>43473</v>
      </c>
      <c r="C133" t="s">
        <v>21</v>
      </c>
      <c r="D133" t="s">
        <v>32</v>
      </c>
      <c r="E133" t="s">
        <v>411</v>
      </c>
      <c r="F133">
        <v>8</v>
      </c>
      <c r="G133">
        <v>0</v>
      </c>
      <c r="H133">
        <v>2019</v>
      </c>
      <c r="I133">
        <v>1</v>
      </c>
      <c r="J133">
        <v>43</v>
      </c>
    </row>
    <row r="134" spans="1:10" x14ac:dyDescent="0.25">
      <c r="A134">
        <f>--SUBTOTAL(103,B$2:B134)</f>
        <v>86</v>
      </c>
      <c r="B134" s="86">
        <v>43473</v>
      </c>
      <c r="C134" t="s">
        <v>21</v>
      </c>
      <c r="D134" t="s">
        <v>32</v>
      </c>
      <c r="E134" t="s">
        <v>411</v>
      </c>
      <c r="F134">
        <v>8</v>
      </c>
      <c r="G134">
        <v>0</v>
      </c>
      <c r="H134">
        <v>2019</v>
      </c>
      <c r="I134">
        <v>1</v>
      </c>
      <c r="J134">
        <v>80</v>
      </c>
    </row>
    <row r="135" spans="1:10" x14ac:dyDescent="0.25">
      <c r="A135">
        <f>--SUBTOTAL(103,B$2:B135)</f>
        <v>87</v>
      </c>
      <c r="B135" s="86">
        <v>43473</v>
      </c>
      <c r="C135" t="s">
        <v>73</v>
      </c>
      <c r="D135" t="s">
        <v>31</v>
      </c>
      <c r="E135" t="s">
        <v>411</v>
      </c>
      <c r="F135">
        <v>246.2</v>
      </c>
      <c r="G135">
        <v>0</v>
      </c>
      <c r="H135">
        <v>2019</v>
      </c>
      <c r="I135">
        <v>1</v>
      </c>
      <c r="J135">
        <v>91</v>
      </c>
    </row>
    <row r="136" spans="1:10" x14ac:dyDescent="0.25">
      <c r="A136">
        <f>--SUBTOTAL(103,B$2:B136)</f>
        <v>88</v>
      </c>
      <c r="B136" s="86">
        <v>43475</v>
      </c>
      <c r="C136" t="s">
        <v>23</v>
      </c>
      <c r="D136" t="s">
        <v>54</v>
      </c>
      <c r="E136" t="s">
        <v>412</v>
      </c>
      <c r="F136">
        <v>64.95</v>
      </c>
      <c r="G136">
        <v>0</v>
      </c>
      <c r="H136">
        <v>2019</v>
      </c>
      <c r="I136">
        <v>1</v>
      </c>
      <c r="J136">
        <v>73</v>
      </c>
    </row>
    <row r="137" spans="1:10" hidden="1" x14ac:dyDescent="0.25">
      <c r="A137">
        <f>--SUBTOTAL(103,B$2:B137)</f>
        <v>88</v>
      </c>
      <c r="B137" s="86">
        <v>43253</v>
      </c>
      <c r="C137" t="s">
        <v>22</v>
      </c>
      <c r="D137" t="s">
        <v>32</v>
      </c>
      <c r="E137" t="s">
        <v>203</v>
      </c>
      <c r="F137">
        <v>8</v>
      </c>
      <c r="G137">
        <v>0</v>
      </c>
      <c r="H137">
        <v>2018</v>
      </c>
      <c r="I137">
        <v>6</v>
      </c>
      <c r="J137">
        <v>46</v>
      </c>
    </row>
    <row r="138" spans="1:10" hidden="1" x14ac:dyDescent="0.25">
      <c r="A138">
        <f>--SUBTOTAL(103,B$2:B138)</f>
        <v>88</v>
      </c>
      <c r="B138" s="86">
        <v>43253</v>
      </c>
      <c r="C138" t="s">
        <v>67</v>
      </c>
      <c r="D138" t="s">
        <v>61</v>
      </c>
      <c r="E138" t="s">
        <v>203</v>
      </c>
      <c r="F138">
        <v>2700</v>
      </c>
      <c r="G138">
        <v>0</v>
      </c>
      <c r="H138">
        <v>2018</v>
      </c>
      <c r="I138">
        <v>6</v>
      </c>
      <c r="J138">
        <v>91</v>
      </c>
    </row>
    <row r="139" spans="1:10" hidden="1" x14ac:dyDescent="0.25">
      <c r="A139">
        <f>--SUBTOTAL(103,B$2:B139)</f>
        <v>88</v>
      </c>
      <c r="B139" s="86">
        <v>43253</v>
      </c>
      <c r="C139" t="s">
        <v>72</v>
      </c>
      <c r="D139" t="s">
        <v>61</v>
      </c>
      <c r="E139" t="s">
        <v>203</v>
      </c>
      <c r="F139">
        <v>300</v>
      </c>
      <c r="G139">
        <v>0</v>
      </c>
      <c r="H139">
        <v>2018</v>
      </c>
      <c r="I139">
        <v>6</v>
      </c>
      <c r="J139">
        <v>91</v>
      </c>
    </row>
    <row r="140" spans="1:10" hidden="1" x14ac:dyDescent="0.25">
      <c r="A140">
        <f>--SUBTOTAL(103,B$2:B140)</f>
        <v>88</v>
      </c>
      <c r="B140" s="86">
        <v>43253</v>
      </c>
      <c r="C140" t="s">
        <v>71</v>
      </c>
      <c r="D140" t="s">
        <v>61</v>
      </c>
      <c r="E140" t="s">
        <v>203</v>
      </c>
      <c r="F140">
        <v>150</v>
      </c>
      <c r="G140">
        <v>0</v>
      </c>
      <c r="H140">
        <v>2018</v>
      </c>
      <c r="I140">
        <v>6</v>
      </c>
      <c r="J140">
        <v>91</v>
      </c>
    </row>
    <row r="141" spans="1:10" hidden="1" x14ac:dyDescent="0.25">
      <c r="A141">
        <f>--SUBTOTAL(103,B$2:B141)</f>
        <v>88</v>
      </c>
      <c r="B141" s="86">
        <v>43253</v>
      </c>
      <c r="C141" t="s">
        <v>21</v>
      </c>
      <c r="D141" t="s">
        <v>32</v>
      </c>
      <c r="E141" t="s">
        <v>203</v>
      </c>
      <c r="F141">
        <v>8</v>
      </c>
      <c r="G141">
        <v>0</v>
      </c>
      <c r="H141">
        <v>2018</v>
      </c>
      <c r="I141">
        <v>6</v>
      </c>
      <c r="J141">
        <v>46</v>
      </c>
    </row>
    <row r="142" spans="1:10" hidden="1" x14ac:dyDescent="0.25">
      <c r="A142">
        <f>--SUBTOTAL(103,B$2:B142)</f>
        <v>88</v>
      </c>
      <c r="B142" s="86">
        <v>43253</v>
      </c>
      <c r="C142" t="s">
        <v>70</v>
      </c>
      <c r="D142" t="s">
        <v>31</v>
      </c>
      <c r="E142" t="s">
        <v>203</v>
      </c>
      <c r="F142">
        <v>112</v>
      </c>
      <c r="G142">
        <v>0</v>
      </c>
      <c r="H142">
        <v>2018</v>
      </c>
      <c r="I142">
        <v>6</v>
      </c>
      <c r="J142">
        <v>91</v>
      </c>
    </row>
    <row r="143" spans="1:10" hidden="1" x14ac:dyDescent="0.25">
      <c r="A143">
        <f>--SUBTOTAL(103,B$2:B143)</f>
        <v>88</v>
      </c>
      <c r="B143" s="86">
        <v>43253</v>
      </c>
      <c r="C143" t="s">
        <v>65</v>
      </c>
      <c r="D143" t="s">
        <v>31</v>
      </c>
      <c r="E143" t="s">
        <v>203</v>
      </c>
      <c r="F143">
        <v>10</v>
      </c>
      <c r="G143">
        <v>0</v>
      </c>
      <c r="H143">
        <v>2018</v>
      </c>
      <c r="I143">
        <v>6</v>
      </c>
      <c r="J143">
        <v>91</v>
      </c>
    </row>
    <row r="144" spans="1:10" hidden="1" x14ac:dyDescent="0.25">
      <c r="A144">
        <f>--SUBTOTAL(103,B$2:B144)</f>
        <v>88</v>
      </c>
      <c r="B144" s="86">
        <v>43253</v>
      </c>
      <c r="C144" t="s">
        <v>64</v>
      </c>
      <c r="D144" t="s">
        <v>31</v>
      </c>
      <c r="E144" t="s">
        <v>203</v>
      </c>
      <c r="F144">
        <v>4.87</v>
      </c>
      <c r="G144">
        <v>0</v>
      </c>
      <c r="H144">
        <v>2018</v>
      </c>
      <c r="I144">
        <v>6</v>
      </c>
      <c r="J144">
        <v>91</v>
      </c>
    </row>
    <row r="145" spans="1:10" hidden="1" x14ac:dyDescent="0.25">
      <c r="A145">
        <f>--SUBTOTAL(103,B$2:B145)</f>
        <v>88</v>
      </c>
      <c r="B145" s="86">
        <v>43255</v>
      </c>
      <c r="C145" t="s">
        <v>23</v>
      </c>
      <c r="D145" t="s">
        <v>60</v>
      </c>
      <c r="E145" t="s">
        <v>204</v>
      </c>
      <c r="F145">
        <v>18</v>
      </c>
      <c r="G145">
        <v>0</v>
      </c>
      <c r="H145">
        <v>2018</v>
      </c>
      <c r="I145">
        <v>6</v>
      </c>
      <c r="J145">
        <v>7</v>
      </c>
    </row>
    <row r="146" spans="1:10" hidden="1" x14ac:dyDescent="0.25">
      <c r="A146">
        <f>--SUBTOTAL(103,B$2:B146)</f>
        <v>88</v>
      </c>
      <c r="B146" s="86">
        <v>43255</v>
      </c>
      <c r="C146" t="s">
        <v>23</v>
      </c>
      <c r="D146" t="s">
        <v>54</v>
      </c>
      <c r="E146" t="s">
        <v>204</v>
      </c>
      <c r="F146">
        <v>96</v>
      </c>
      <c r="G146">
        <v>0</v>
      </c>
      <c r="H146">
        <v>2018</v>
      </c>
      <c r="I146">
        <v>6</v>
      </c>
      <c r="J146">
        <v>69</v>
      </c>
    </row>
    <row r="147" spans="1:10" hidden="1" x14ac:dyDescent="0.25">
      <c r="A147">
        <f>--SUBTOTAL(103,B$2:B147)</f>
        <v>88</v>
      </c>
      <c r="B147" s="86">
        <v>43256</v>
      </c>
      <c r="C147" t="s">
        <v>69</v>
      </c>
      <c r="D147" t="s">
        <v>60</v>
      </c>
      <c r="E147" t="s">
        <v>205</v>
      </c>
      <c r="F147">
        <v>92.32</v>
      </c>
      <c r="G147">
        <v>0</v>
      </c>
      <c r="H147">
        <v>2018</v>
      </c>
      <c r="I147">
        <v>6</v>
      </c>
      <c r="J147">
        <v>91</v>
      </c>
    </row>
    <row r="148" spans="1:10" hidden="1" x14ac:dyDescent="0.25">
      <c r="A148">
        <f>--SUBTOTAL(103,B$2:B148)</f>
        <v>88</v>
      </c>
      <c r="B148" s="86">
        <v>43256</v>
      </c>
      <c r="C148" t="s">
        <v>67</v>
      </c>
      <c r="D148" t="s">
        <v>31</v>
      </c>
      <c r="E148" t="s">
        <v>205</v>
      </c>
      <c r="F148">
        <v>116.82</v>
      </c>
      <c r="G148">
        <v>0</v>
      </c>
      <c r="H148">
        <v>2018</v>
      </c>
      <c r="I148">
        <v>6</v>
      </c>
      <c r="J148">
        <v>91</v>
      </c>
    </row>
    <row r="149" spans="1:10" hidden="1" x14ac:dyDescent="0.25">
      <c r="A149">
        <f>--SUBTOTAL(103,B$2:B149)</f>
        <v>88</v>
      </c>
      <c r="B149" s="86">
        <v>43256</v>
      </c>
      <c r="C149" t="s">
        <v>206</v>
      </c>
      <c r="D149" t="s">
        <v>31</v>
      </c>
      <c r="E149" t="s">
        <v>205</v>
      </c>
      <c r="F149">
        <v>0.96</v>
      </c>
      <c r="G149">
        <v>0</v>
      </c>
      <c r="H149">
        <v>2018</v>
      </c>
      <c r="I149">
        <v>6</v>
      </c>
      <c r="J149">
        <v>91</v>
      </c>
    </row>
    <row r="150" spans="1:10" hidden="1" x14ac:dyDescent="0.25">
      <c r="A150">
        <f>--SUBTOTAL(103,B$2:B150)</f>
        <v>88</v>
      </c>
      <c r="B150" s="86">
        <v>43256</v>
      </c>
      <c r="C150" t="s">
        <v>21</v>
      </c>
      <c r="D150" t="s">
        <v>32</v>
      </c>
      <c r="E150" t="s">
        <v>205</v>
      </c>
      <c r="F150">
        <v>32</v>
      </c>
      <c r="G150">
        <v>0</v>
      </c>
      <c r="H150">
        <v>2018</v>
      </c>
      <c r="I150">
        <v>6</v>
      </c>
      <c r="J150">
        <v>13</v>
      </c>
    </row>
    <row r="151" spans="1:10" hidden="1" x14ac:dyDescent="0.25">
      <c r="A151">
        <f>--SUBTOTAL(103,B$2:B151)</f>
        <v>88</v>
      </c>
      <c r="B151" s="86">
        <v>43256</v>
      </c>
      <c r="C151" t="s">
        <v>21</v>
      </c>
      <c r="D151" t="s">
        <v>32</v>
      </c>
      <c r="E151" t="s">
        <v>205</v>
      </c>
      <c r="F151">
        <v>40</v>
      </c>
      <c r="G151">
        <v>0</v>
      </c>
      <c r="H151">
        <v>2018</v>
      </c>
      <c r="I151">
        <v>6</v>
      </c>
      <c r="J151">
        <v>18</v>
      </c>
    </row>
    <row r="152" spans="1:10" hidden="1" x14ac:dyDescent="0.25">
      <c r="A152">
        <f>--SUBTOTAL(103,B$2:B152)</f>
        <v>88</v>
      </c>
      <c r="B152" s="86">
        <v>43256</v>
      </c>
      <c r="C152" t="s">
        <v>21</v>
      </c>
      <c r="D152" t="s">
        <v>207</v>
      </c>
      <c r="E152" t="s">
        <v>208</v>
      </c>
      <c r="F152">
        <v>111.78</v>
      </c>
      <c r="G152">
        <v>0</v>
      </c>
      <c r="H152">
        <v>2018</v>
      </c>
      <c r="I152">
        <v>6</v>
      </c>
      <c r="J152">
        <v>19</v>
      </c>
    </row>
    <row r="153" spans="1:10" hidden="1" x14ac:dyDescent="0.25">
      <c r="A153">
        <f>--SUBTOTAL(103,B$2:B153)</f>
        <v>88</v>
      </c>
      <c r="B153" s="86">
        <v>43256</v>
      </c>
      <c r="C153" t="s">
        <v>21</v>
      </c>
      <c r="D153" t="s">
        <v>32</v>
      </c>
      <c r="E153" t="s">
        <v>205</v>
      </c>
      <c r="F153">
        <v>112</v>
      </c>
      <c r="G153">
        <v>0</v>
      </c>
      <c r="H153">
        <v>2018</v>
      </c>
      <c r="I153">
        <v>6</v>
      </c>
      <c r="J153">
        <v>19</v>
      </c>
    </row>
    <row r="154" spans="1:10" hidden="1" x14ac:dyDescent="0.25">
      <c r="A154">
        <f>--SUBTOTAL(103,B$2:B154)</f>
        <v>88</v>
      </c>
      <c r="B154" s="86">
        <v>43256</v>
      </c>
      <c r="C154" t="s">
        <v>21</v>
      </c>
      <c r="D154" t="s">
        <v>31</v>
      </c>
      <c r="E154" t="s">
        <v>205</v>
      </c>
      <c r="F154">
        <v>113.1</v>
      </c>
      <c r="G154">
        <v>0</v>
      </c>
      <c r="H154">
        <v>2018</v>
      </c>
      <c r="I154">
        <v>6</v>
      </c>
      <c r="J154">
        <v>38</v>
      </c>
    </row>
    <row r="155" spans="1:10" hidden="1" x14ac:dyDescent="0.25">
      <c r="A155">
        <f>--SUBTOTAL(103,B$2:B155)</f>
        <v>88</v>
      </c>
      <c r="B155" s="86">
        <v>43256</v>
      </c>
      <c r="C155" t="s">
        <v>21</v>
      </c>
      <c r="D155" t="s">
        <v>32</v>
      </c>
      <c r="E155" t="s">
        <v>205</v>
      </c>
      <c r="F155">
        <v>16</v>
      </c>
      <c r="G155">
        <v>0</v>
      </c>
      <c r="H155">
        <v>2018</v>
      </c>
      <c r="I155">
        <v>6</v>
      </c>
      <c r="J155">
        <v>39</v>
      </c>
    </row>
    <row r="156" spans="1:10" hidden="1" x14ac:dyDescent="0.25">
      <c r="A156">
        <f>--SUBTOTAL(103,B$2:B156)</f>
        <v>88</v>
      </c>
      <c r="B156" s="86">
        <v>43256</v>
      </c>
      <c r="C156" t="s">
        <v>21</v>
      </c>
      <c r="D156" t="s">
        <v>32</v>
      </c>
      <c r="E156" t="s">
        <v>205</v>
      </c>
      <c r="F156">
        <v>40</v>
      </c>
      <c r="G156">
        <v>0</v>
      </c>
      <c r="H156">
        <v>2018</v>
      </c>
      <c r="I156">
        <v>6</v>
      </c>
      <c r="J156">
        <v>43</v>
      </c>
    </row>
    <row r="157" spans="1:10" hidden="1" x14ac:dyDescent="0.25">
      <c r="A157">
        <f>--SUBTOTAL(103,B$2:B157)</f>
        <v>88</v>
      </c>
      <c r="B157" s="86">
        <v>43256</v>
      </c>
      <c r="C157" t="s">
        <v>21</v>
      </c>
      <c r="D157" t="s">
        <v>32</v>
      </c>
      <c r="E157" t="s">
        <v>205</v>
      </c>
      <c r="F157">
        <v>32</v>
      </c>
      <c r="G157">
        <v>0</v>
      </c>
      <c r="H157">
        <v>2018</v>
      </c>
      <c r="I157">
        <v>6</v>
      </c>
      <c r="J157">
        <v>44</v>
      </c>
    </row>
    <row r="158" spans="1:10" hidden="1" x14ac:dyDescent="0.25">
      <c r="A158">
        <f>--SUBTOTAL(103,B$2:B158)</f>
        <v>88</v>
      </c>
      <c r="B158" s="86">
        <v>43256</v>
      </c>
      <c r="C158" t="s">
        <v>21</v>
      </c>
      <c r="D158" t="s">
        <v>32</v>
      </c>
      <c r="E158" t="s">
        <v>205</v>
      </c>
      <c r="F158">
        <v>8</v>
      </c>
      <c r="G158">
        <v>0</v>
      </c>
      <c r="H158">
        <v>2018</v>
      </c>
      <c r="I158">
        <v>6</v>
      </c>
      <c r="J158">
        <v>49</v>
      </c>
    </row>
    <row r="159" spans="1:10" hidden="1" x14ac:dyDescent="0.25">
      <c r="A159">
        <f>--SUBTOTAL(103,B$2:B159)</f>
        <v>88</v>
      </c>
      <c r="B159" s="86">
        <v>43256</v>
      </c>
      <c r="C159" t="s">
        <v>21</v>
      </c>
      <c r="D159" t="s">
        <v>32</v>
      </c>
      <c r="E159" t="s">
        <v>205</v>
      </c>
      <c r="F159">
        <v>40</v>
      </c>
      <c r="G159">
        <v>0</v>
      </c>
      <c r="H159">
        <v>2018</v>
      </c>
      <c r="I159">
        <v>6</v>
      </c>
      <c r="J159">
        <v>51</v>
      </c>
    </row>
    <row r="160" spans="1:10" hidden="1" x14ac:dyDescent="0.25">
      <c r="A160">
        <f>--SUBTOTAL(103,B$2:B160)</f>
        <v>88</v>
      </c>
      <c r="B160" s="86">
        <v>43256</v>
      </c>
      <c r="C160" t="s">
        <v>21</v>
      </c>
      <c r="D160" t="s">
        <v>32</v>
      </c>
      <c r="E160" t="s">
        <v>205</v>
      </c>
      <c r="F160">
        <v>48</v>
      </c>
      <c r="G160">
        <v>0</v>
      </c>
      <c r="H160">
        <v>2018</v>
      </c>
      <c r="I160">
        <v>6</v>
      </c>
      <c r="J160">
        <v>73</v>
      </c>
    </row>
    <row r="161" spans="1:10" hidden="1" x14ac:dyDescent="0.25">
      <c r="A161">
        <f>--SUBTOTAL(103,B$2:B161)</f>
        <v>88</v>
      </c>
      <c r="B161" s="86">
        <v>43256</v>
      </c>
      <c r="C161" t="s">
        <v>21</v>
      </c>
      <c r="D161" t="s">
        <v>32</v>
      </c>
      <c r="E161" t="s">
        <v>205</v>
      </c>
      <c r="F161">
        <v>16</v>
      </c>
      <c r="G161">
        <v>0</v>
      </c>
      <c r="H161">
        <v>2018</v>
      </c>
      <c r="I161">
        <v>6</v>
      </c>
      <c r="J161">
        <v>97</v>
      </c>
    </row>
    <row r="162" spans="1:10" hidden="1" x14ac:dyDescent="0.25">
      <c r="A162">
        <f>--SUBTOTAL(103,B$2:B162)</f>
        <v>88</v>
      </c>
      <c r="B162" s="86">
        <v>43256</v>
      </c>
      <c r="C162" t="s">
        <v>66</v>
      </c>
      <c r="D162" t="s">
        <v>31</v>
      </c>
      <c r="E162" t="s">
        <v>205</v>
      </c>
      <c r="F162">
        <v>53.65</v>
      </c>
      <c r="G162">
        <v>0</v>
      </c>
      <c r="H162">
        <v>2018</v>
      </c>
      <c r="I162">
        <v>6</v>
      </c>
      <c r="J162">
        <v>91</v>
      </c>
    </row>
    <row r="163" spans="1:10" hidden="1" x14ac:dyDescent="0.25">
      <c r="A163">
        <f>--SUBTOTAL(103,B$2:B163)</f>
        <v>88</v>
      </c>
      <c r="B163" s="86">
        <v>43256</v>
      </c>
      <c r="C163" t="s">
        <v>23</v>
      </c>
      <c r="D163" t="s">
        <v>33</v>
      </c>
      <c r="E163" t="s">
        <v>157</v>
      </c>
      <c r="F163">
        <v>1.25</v>
      </c>
      <c r="G163">
        <v>0</v>
      </c>
      <c r="H163">
        <v>2018</v>
      </c>
      <c r="I163">
        <v>6</v>
      </c>
      <c r="J163">
        <v>37</v>
      </c>
    </row>
    <row r="164" spans="1:10" hidden="1" x14ac:dyDescent="0.25">
      <c r="A164">
        <f>--SUBTOTAL(103,B$2:B164)</f>
        <v>88</v>
      </c>
      <c r="B164" s="86">
        <v>43257</v>
      </c>
      <c r="C164" t="s">
        <v>74</v>
      </c>
      <c r="D164" t="s">
        <v>32</v>
      </c>
      <c r="E164" t="s">
        <v>209</v>
      </c>
      <c r="F164">
        <v>33</v>
      </c>
      <c r="G164">
        <v>0</v>
      </c>
      <c r="H164">
        <v>2018</v>
      </c>
      <c r="I164">
        <v>6</v>
      </c>
      <c r="J164">
        <v>91</v>
      </c>
    </row>
    <row r="165" spans="1:10" hidden="1" x14ac:dyDescent="0.25">
      <c r="A165">
        <f>--SUBTOTAL(103,B$2:B165)</f>
        <v>88</v>
      </c>
      <c r="B165" s="86">
        <v>43257</v>
      </c>
      <c r="C165" t="s">
        <v>22</v>
      </c>
      <c r="D165" t="s">
        <v>32</v>
      </c>
      <c r="E165" t="s">
        <v>209</v>
      </c>
      <c r="F165">
        <v>8</v>
      </c>
      <c r="G165">
        <v>0</v>
      </c>
      <c r="H165">
        <v>2018</v>
      </c>
      <c r="I165">
        <v>6</v>
      </c>
      <c r="J165">
        <v>46</v>
      </c>
    </row>
    <row r="166" spans="1:10" hidden="1" x14ac:dyDescent="0.25">
      <c r="A166">
        <f>--SUBTOTAL(103,B$2:B166)</f>
        <v>88</v>
      </c>
      <c r="B166" s="86">
        <v>43257</v>
      </c>
      <c r="C166" t="s">
        <v>73</v>
      </c>
      <c r="D166" t="s">
        <v>60</v>
      </c>
      <c r="E166" t="s">
        <v>209</v>
      </c>
      <c r="F166">
        <v>62.6</v>
      </c>
      <c r="G166">
        <v>0</v>
      </c>
      <c r="H166">
        <v>2018</v>
      </c>
      <c r="I166">
        <v>6</v>
      </c>
      <c r="J166">
        <v>91</v>
      </c>
    </row>
    <row r="167" spans="1:10" hidden="1" x14ac:dyDescent="0.25">
      <c r="A167">
        <f>--SUBTOTAL(103,B$2:B167)</f>
        <v>88</v>
      </c>
      <c r="B167" s="86">
        <v>43257</v>
      </c>
      <c r="C167" t="s">
        <v>21</v>
      </c>
      <c r="D167" t="s">
        <v>32</v>
      </c>
      <c r="E167" t="s">
        <v>209</v>
      </c>
      <c r="F167">
        <v>56</v>
      </c>
      <c r="G167">
        <v>0</v>
      </c>
      <c r="H167">
        <v>2018</v>
      </c>
      <c r="I167">
        <v>6</v>
      </c>
      <c r="J167">
        <v>13</v>
      </c>
    </row>
    <row r="168" spans="1:10" hidden="1" x14ac:dyDescent="0.25">
      <c r="A168">
        <f>--SUBTOTAL(103,B$2:B168)</f>
        <v>88</v>
      </c>
      <c r="B168" s="86">
        <v>43257</v>
      </c>
      <c r="C168" t="s">
        <v>21</v>
      </c>
      <c r="D168" t="s">
        <v>32</v>
      </c>
      <c r="E168" t="s">
        <v>209</v>
      </c>
      <c r="F168">
        <v>48</v>
      </c>
      <c r="G168">
        <v>0</v>
      </c>
      <c r="H168">
        <v>2018</v>
      </c>
      <c r="I168">
        <v>6</v>
      </c>
      <c r="J168">
        <v>19</v>
      </c>
    </row>
    <row r="169" spans="1:10" hidden="1" x14ac:dyDescent="0.25">
      <c r="A169">
        <f>--SUBTOTAL(103,B$2:B169)</f>
        <v>88</v>
      </c>
      <c r="B169" s="86">
        <v>43257</v>
      </c>
      <c r="C169" t="s">
        <v>21</v>
      </c>
      <c r="D169" t="s">
        <v>32</v>
      </c>
      <c r="E169" t="s">
        <v>209</v>
      </c>
      <c r="F169">
        <v>24</v>
      </c>
      <c r="G169">
        <v>0</v>
      </c>
      <c r="H169">
        <v>2018</v>
      </c>
      <c r="I169">
        <v>6</v>
      </c>
      <c r="J169">
        <v>23</v>
      </c>
    </row>
    <row r="170" spans="1:10" hidden="1" x14ac:dyDescent="0.25">
      <c r="A170">
        <f>--SUBTOTAL(103,B$2:B170)</f>
        <v>88</v>
      </c>
      <c r="B170" s="86">
        <v>43257</v>
      </c>
      <c r="C170" t="s">
        <v>21</v>
      </c>
      <c r="D170" t="s">
        <v>32</v>
      </c>
      <c r="E170" t="s">
        <v>209</v>
      </c>
      <c r="F170">
        <v>16</v>
      </c>
      <c r="G170">
        <v>0</v>
      </c>
      <c r="H170">
        <v>2018</v>
      </c>
      <c r="I170">
        <v>6</v>
      </c>
      <c r="J170">
        <v>30</v>
      </c>
    </row>
    <row r="171" spans="1:10" hidden="1" x14ac:dyDescent="0.25">
      <c r="A171">
        <f>--SUBTOTAL(103,B$2:B171)</f>
        <v>88</v>
      </c>
      <c r="B171" s="86">
        <v>43257</v>
      </c>
      <c r="C171" t="s">
        <v>21</v>
      </c>
      <c r="D171" t="s">
        <v>32</v>
      </c>
      <c r="E171" t="s">
        <v>209</v>
      </c>
      <c r="F171">
        <v>8</v>
      </c>
      <c r="G171">
        <v>0</v>
      </c>
      <c r="H171">
        <v>2018</v>
      </c>
      <c r="I171">
        <v>6</v>
      </c>
      <c r="J171">
        <v>44</v>
      </c>
    </row>
    <row r="172" spans="1:10" hidden="1" x14ac:dyDescent="0.25">
      <c r="A172">
        <f>--SUBTOTAL(103,B$2:B172)</f>
        <v>88</v>
      </c>
      <c r="B172" s="86">
        <v>43257</v>
      </c>
      <c r="C172" t="s">
        <v>21</v>
      </c>
      <c r="D172" t="s">
        <v>32</v>
      </c>
      <c r="E172" t="s">
        <v>209</v>
      </c>
      <c r="F172">
        <v>8</v>
      </c>
      <c r="G172">
        <v>0</v>
      </c>
      <c r="H172">
        <v>2018</v>
      </c>
      <c r="I172">
        <v>6</v>
      </c>
      <c r="J172">
        <v>46</v>
      </c>
    </row>
    <row r="173" spans="1:10" hidden="1" x14ac:dyDescent="0.25">
      <c r="A173">
        <f>--SUBTOTAL(103,B$2:B173)</f>
        <v>88</v>
      </c>
      <c r="B173" s="86">
        <v>43257</v>
      </c>
      <c r="C173" t="s">
        <v>21</v>
      </c>
      <c r="D173" t="s">
        <v>32</v>
      </c>
      <c r="E173" t="s">
        <v>209</v>
      </c>
      <c r="F173">
        <v>48</v>
      </c>
      <c r="G173">
        <v>0</v>
      </c>
      <c r="H173">
        <v>2018</v>
      </c>
      <c r="I173">
        <v>6</v>
      </c>
      <c r="J173">
        <v>73</v>
      </c>
    </row>
    <row r="174" spans="1:10" hidden="1" x14ac:dyDescent="0.25">
      <c r="A174">
        <f>--SUBTOTAL(103,B$2:B174)</f>
        <v>88</v>
      </c>
      <c r="B174" s="86">
        <v>43257</v>
      </c>
      <c r="C174" t="s">
        <v>66</v>
      </c>
      <c r="D174" t="s">
        <v>31</v>
      </c>
      <c r="E174" t="s">
        <v>209</v>
      </c>
      <c r="F174">
        <v>127</v>
      </c>
      <c r="G174">
        <v>0</v>
      </c>
      <c r="H174">
        <v>2018</v>
      </c>
      <c r="I174">
        <v>6</v>
      </c>
      <c r="J174">
        <v>91</v>
      </c>
    </row>
    <row r="175" spans="1:10" hidden="1" x14ac:dyDescent="0.25">
      <c r="A175">
        <f>--SUBTOTAL(103,B$2:B175)</f>
        <v>88</v>
      </c>
      <c r="B175" s="86">
        <v>43257</v>
      </c>
      <c r="C175" t="s">
        <v>23</v>
      </c>
      <c r="D175" t="s">
        <v>33</v>
      </c>
      <c r="E175" t="s">
        <v>149</v>
      </c>
      <c r="F175">
        <v>3.7</v>
      </c>
      <c r="G175">
        <v>0</v>
      </c>
      <c r="H175">
        <v>2018</v>
      </c>
      <c r="I175">
        <v>6</v>
      </c>
      <c r="J175">
        <v>23</v>
      </c>
    </row>
    <row r="176" spans="1:10" hidden="1" x14ac:dyDescent="0.25">
      <c r="A176">
        <f>--SUBTOTAL(103,B$2:B176)</f>
        <v>88</v>
      </c>
      <c r="B176" s="86">
        <v>43257</v>
      </c>
      <c r="C176" t="s">
        <v>23</v>
      </c>
      <c r="D176" t="s">
        <v>31</v>
      </c>
      <c r="E176" t="s">
        <v>209</v>
      </c>
      <c r="F176">
        <v>30</v>
      </c>
      <c r="G176">
        <v>0</v>
      </c>
      <c r="H176">
        <v>2018</v>
      </c>
      <c r="I176">
        <v>6</v>
      </c>
      <c r="J176">
        <v>98</v>
      </c>
    </row>
    <row r="177" spans="1:10" hidden="1" x14ac:dyDescent="0.25">
      <c r="A177">
        <f>--SUBTOTAL(103,B$2:B177)</f>
        <v>88</v>
      </c>
      <c r="B177" s="86">
        <v>43257</v>
      </c>
      <c r="C177" t="s">
        <v>23</v>
      </c>
      <c r="D177" t="s">
        <v>60</v>
      </c>
      <c r="E177" t="s">
        <v>209</v>
      </c>
      <c r="F177">
        <v>48.2</v>
      </c>
      <c r="G177">
        <v>0</v>
      </c>
      <c r="H177">
        <v>2018</v>
      </c>
      <c r="I177">
        <v>6</v>
      </c>
      <c r="J177">
        <v>2</v>
      </c>
    </row>
    <row r="178" spans="1:10" hidden="1" x14ac:dyDescent="0.25">
      <c r="A178">
        <f>--SUBTOTAL(103,B$2:B178)</f>
        <v>88</v>
      </c>
      <c r="B178" s="86">
        <v>43258</v>
      </c>
      <c r="C178" t="s">
        <v>200</v>
      </c>
      <c r="D178" t="s">
        <v>61</v>
      </c>
      <c r="E178" t="s">
        <v>210</v>
      </c>
      <c r="F178">
        <v>620.70000000000005</v>
      </c>
      <c r="G178">
        <v>0</v>
      </c>
      <c r="H178">
        <v>2018</v>
      </c>
      <c r="I178">
        <v>6</v>
      </c>
      <c r="J178">
        <v>91</v>
      </c>
    </row>
    <row r="179" spans="1:10" hidden="1" x14ac:dyDescent="0.25">
      <c r="A179">
        <f>--SUBTOTAL(103,B$2:B179)</f>
        <v>88</v>
      </c>
      <c r="B179" s="86">
        <v>43258</v>
      </c>
      <c r="C179" t="s">
        <v>69</v>
      </c>
      <c r="D179" t="s">
        <v>61</v>
      </c>
      <c r="E179" t="s">
        <v>210</v>
      </c>
      <c r="F179">
        <v>104.6</v>
      </c>
      <c r="G179">
        <v>0</v>
      </c>
      <c r="H179">
        <v>2018</v>
      </c>
      <c r="I179">
        <v>6</v>
      </c>
      <c r="J179">
        <v>91</v>
      </c>
    </row>
    <row r="180" spans="1:10" hidden="1" x14ac:dyDescent="0.25">
      <c r="A180">
        <f>--SUBTOTAL(103,B$2:B180)</f>
        <v>88</v>
      </c>
      <c r="B180" s="86">
        <v>43258</v>
      </c>
      <c r="C180" t="s">
        <v>68</v>
      </c>
      <c r="D180" t="s">
        <v>31</v>
      </c>
      <c r="E180" t="s">
        <v>210</v>
      </c>
      <c r="F180">
        <v>60</v>
      </c>
      <c r="G180">
        <v>0</v>
      </c>
      <c r="H180">
        <v>2018</v>
      </c>
      <c r="I180">
        <v>6</v>
      </c>
      <c r="J180">
        <v>91</v>
      </c>
    </row>
    <row r="181" spans="1:10" hidden="1" x14ac:dyDescent="0.25">
      <c r="A181">
        <f>--SUBTOTAL(103,B$2:B181)</f>
        <v>88</v>
      </c>
      <c r="B181" s="86">
        <v>43258</v>
      </c>
      <c r="C181" t="s">
        <v>75</v>
      </c>
      <c r="D181" t="s">
        <v>62</v>
      </c>
      <c r="E181" t="s">
        <v>210</v>
      </c>
      <c r="F181">
        <v>1734.36</v>
      </c>
      <c r="G181">
        <v>0</v>
      </c>
      <c r="H181">
        <v>2018</v>
      </c>
      <c r="I181">
        <v>6</v>
      </c>
      <c r="J181">
        <v>91</v>
      </c>
    </row>
    <row r="182" spans="1:10" hidden="1" x14ac:dyDescent="0.25">
      <c r="A182">
        <f>--SUBTOTAL(103,B$2:B182)</f>
        <v>88</v>
      </c>
      <c r="B182" s="86">
        <v>43258</v>
      </c>
      <c r="C182" t="s">
        <v>71</v>
      </c>
      <c r="D182" t="s">
        <v>61</v>
      </c>
      <c r="E182" t="s">
        <v>210</v>
      </c>
      <c r="F182">
        <v>722.68</v>
      </c>
      <c r="G182">
        <v>0</v>
      </c>
      <c r="H182">
        <v>2018</v>
      </c>
      <c r="I182">
        <v>6</v>
      </c>
      <c r="J182">
        <v>91</v>
      </c>
    </row>
    <row r="183" spans="1:10" hidden="1" x14ac:dyDescent="0.25">
      <c r="A183">
        <f>--SUBTOTAL(103,B$2:B183)</f>
        <v>88</v>
      </c>
      <c r="B183" s="86">
        <v>43258</v>
      </c>
      <c r="C183" t="s">
        <v>65</v>
      </c>
      <c r="D183" t="s">
        <v>61</v>
      </c>
      <c r="E183" t="s">
        <v>210</v>
      </c>
      <c r="F183">
        <v>205.8</v>
      </c>
      <c r="G183">
        <v>0</v>
      </c>
      <c r="H183">
        <v>2018</v>
      </c>
      <c r="I183">
        <v>6</v>
      </c>
      <c r="J183">
        <v>91</v>
      </c>
    </row>
    <row r="184" spans="1:10" hidden="1" x14ac:dyDescent="0.25">
      <c r="A184">
        <f>--SUBTOTAL(103,B$2:B184)</f>
        <v>88</v>
      </c>
      <c r="B184" s="86">
        <v>43258</v>
      </c>
      <c r="C184" t="s">
        <v>23</v>
      </c>
      <c r="D184" t="s">
        <v>59</v>
      </c>
      <c r="E184" t="s">
        <v>210</v>
      </c>
      <c r="F184">
        <v>10.25</v>
      </c>
      <c r="G184">
        <v>0</v>
      </c>
      <c r="H184">
        <v>2018</v>
      </c>
      <c r="I184">
        <v>6</v>
      </c>
      <c r="J184">
        <v>7</v>
      </c>
    </row>
    <row r="185" spans="1:10" hidden="1" x14ac:dyDescent="0.25">
      <c r="A185">
        <f>--SUBTOTAL(103,B$2:B185)</f>
        <v>88</v>
      </c>
      <c r="B185" s="86">
        <v>43258</v>
      </c>
      <c r="C185" t="s">
        <v>23</v>
      </c>
      <c r="D185" t="s">
        <v>33</v>
      </c>
      <c r="E185" t="s">
        <v>113</v>
      </c>
      <c r="F185">
        <v>9.5500000000000007</v>
      </c>
      <c r="G185">
        <v>0</v>
      </c>
      <c r="H185">
        <v>2018</v>
      </c>
      <c r="I185">
        <v>6</v>
      </c>
      <c r="J185">
        <v>8</v>
      </c>
    </row>
    <row r="186" spans="1:10" hidden="1" x14ac:dyDescent="0.25">
      <c r="A186">
        <f>--SUBTOTAL(103,B$2:B186)</f>
        <v>88</v>
      </c>
      <c r="B186" s="86">
        <v>43258</v>
      </c>
      <c r="C186" t="s">
        <v>23</v>
      </c>
      <c r="D186" t="s">
        <v>59</v>
      </c>
      <c r="E186" t="s">
        <v>210</v>
      </c>
      <c r="F186">
        <v>20.99</v>
      </c>
      <c r="G186">
        <v>0</v>
      </c>
      <c r="H186">
        <v>2018</v>
      </c>
      <c r="I186">
        <v>6</v>
      </c>
      <c r="J186">
        <v>8</v>
      </c>
    </row>
    <row r="187" spans="1:10" hidden="1" x14ac:dyDescent="0.25">
      <c r="A187">
        <f>--SUBTOTAL(103,B$2:B187)</f>
        <v>88</v>
      </c>
      <c r="B187" s="86">
        <v>43258</v>
      </c>
      <c r="C187" t="s">
        <v>23</v>
      </c>
      <c r="D187" t="s">
        <v>54</v>
      </c>
      <c r="E187" t="s">
        <v>210</v>
      </c>
      <c r="F187">
        <v>60.1</v>
      </c>
      <c r="G187">
        <v>0</v>
      </c>
      <c r="H187">
        <v>2018</v>
      </c>
      <c r="I187">
        <v>6</v>
      </c>
      <c r="J187">
        <v>8</v>
      </c>
    </row>
    <row r="188" spans="1:10" hidden="1" x14ac:dyDescent="0.25">
      <c r="A188">
        <f>--SUBTOTAL(103,B$2:B188)</f>
        <v>88</v>
      </c>
      <c r="B188" s="86">
        <v>43258</v>
      </c>
      <c r="C188" t="s">
        <v>23</v>
      </c>
      <c r="D188" t="s">
        <v>54</v>
      </c>
      <c r="E188" t="s">
        <v>210</v>
      </c>
      <c r="F188">
        <v>26.77</v>
      </c>
      <c r="G188">
        <v>0</v>
      </c>
      <c r="H188">
        <v>2018</v>
      </c>
      <c r="I188">
        <v>6</v>
      </c>
      <c r="J188">
        <v>18</v>
      </c>
    </row>
    <row r="189" spans="1:10" hidden="1" x14ac:dyDescent="0.25">
      <c r="A189">
        <f>--SUBTOTAL(103,B$2:B189)</f>
        <v>88</v>
      </c>
      <c r="B189" s="86">
        <v>43258</v>
      </c>
      <c r="C189" t="s">
        <v>23</v>
      </c>
      <c r="D189" t="s">
        <v>59</v>
      </c>
      <c r="E189" t="s">
        <v>210</v>
      </c>
      <c r="F189">
        <v>152.75</v>
      </c>
      <c r="G189">
        <v>0</v>
      </c>
      <c r="H189">
        <v>2018</v>
      </c>
      <c r="I189">
        <v>6</v>
      </c>
      <c r="J189">
        <v>18</v>
      </c>
    </row>
    <row r="190" spans="1:10" hidden="1" x14ac:dyDescent="0.25">
      <c r="A190">
        <f>--SUBTOTAL(103,B$2:B190)</f>
        <v>88</v>
      </c>
      <c r="B190" s="86">
        <v>43258</v>
      </c>
      <c r="C190" t="s">
        <v>23</v>
      </c>
      <c r="D190" t="s">
        <v>59</v>
      </c>
      <c r="E190" t="s">
        <v>210</v>
      </c>
      <c r="F190">
        <v>87.91</v>
      </c>
      <c r="G190">
        <v>0</v>
      </c>
      <c r="H190">
        <v>2018</v>
      </c>
      <c r="I190">
        <v>6</v>
      </c>
      <c r="J190">
        <v>27</v>
      </c>
    </row>
    <row r="191" spans="1:10" hidden="1" x14ac:dyDescent="0.25">
      <c r="A191">
        <f>--SUBTOTAL(103,B$2:B191)</f>
        <v>88</v>
      </c>
      <c r="B191" s="86">
        <v>43258</v>
      </c>
      <c r="C191" t="s">
        <v>23</v>
      </c>
      <c r="D191" t="s">
        <v>54</v>
      </c>
      <c r="E191" t="s">
        <v>210</v>
      </c>
      <c r="F191">
        <v>21.98</v>
      </c>
      <c r="G191">
        <v>0</v>
      </c>
      <c r="H191">
        <v>2018</v>
      </c>
      <c r="I191">
        <v>6</v>
      </c>
      <c r="J191">
        <v>29</v>
      </c>
    </row>
    <row r="192" spans="1:10" hidden="1" x14ac:dyDescent="0.25">
      <c r="A192">
        <f>--SUBTOTAL(103,B$2:B192)</f>
        <v>88</v>
      </c>
      <c r="B192" s="86">
        <v>43258</v>
      </c>
      <c r="C192" t="s">
        <v>23</v>
      </c>
      <c r="D192" t="s">
        <v>54</v>
      </c>
      <c r="E192" t="s">
        <v>210</v>
      </c>
      <c r="F192">
        <v>25.19</v>
      </c>
      <c r="G192">
        <v>0</v>
      </c>
      <c r="H192">
        <v>2018</v>
      </c>
      <c r="I192">
        <v>6</v>
      </c>
      <c r="J192">
        <v>32</v>
      </c>
    </row>
    <row r="193" spans="1:10" hidden="1" x14ac:dyDescent="0.25">
      <c r="A193">
        <f>--SUBTOTAL(103,B$2:B193)</f>
        <v>88</v>
      </c>
      <c r="B193" s="86">
        <v>43258</v>
      </c>
      <c r="C193" t="s">
        <v>23</v>
      </c>
      <c r="D193" t="s">
        <v>59</v>
      </c>
      <c r="E193" t="s">
        <v>210</v>
      </c>
      <c r="F193">
        <v>42.38</v>
      </c>
      <c r="G193">
        <v>0</v>
      </c>
      <c r="H193">
        <v>2018</v>
      </c>
      <c r="I193">
        <v>6</v>
      </c>
      <c r="J193">
        <v>32</v>
      </c>
    </row>
    <row r="194" spans="1:10" hidden="1" x14ac:dyDescent="0.25">
      <c r="A194">
        <f>--SUBTOTAL(103,B$2:B194)</f>
        <v>88</v>
      </c>
      <c r="B194" s="86">
        <v>43258</v>
      </c>
      <c r="C194" t="s">
        <v>23</v>
      </c>
      <c r="D194" t="s">
        <v>59</v>
      </c>
      <c r="E194" t="s">
        <v>210</v>
      </c>
      <c r="F194">
        <v>35</v>
      </c>
      <c r="G194">
        <v>0</v>
      </c>
      <c r="H194">
        <v>2018</v>
      </c>
      <c r="I194">
        <v>6</v>
      </c>
      <c r="J194">
        <v>35</v>
      </c>
    </row>
    <row r="195" spans="1:10" hidden="1" x14ac:dyDescent="0.25">
      <c r="A195">
        <f>--SUBTOTAL(103,B$2:B195)</f>
        <v>88</v>
      </c>
      <c r="B195" s="86">
        <v>43258</v>
      </c>
      <c r="C195" t="s">
        <v>23</v>
      </c>
      <c r="D195" t="s">
        <v>59</v>
      </c>
      <c r="E195" t="s">
        <v>210</v>
      </c>
      <c r="F195">
        <v>70.739999999999995</v>
      </c>
      <c r="G195">
        <v>0</v>
      </c>
      <c r="H195">
        <v>2018</v>
      </c>
      <c r="I195">
        <v>6</v>
      </c>
      <c r="J195">
        <v>39</v>
      </c>
    </row>
    <row r="196" spans="1:10" hidden="1" x14ac:dyDescent="0.25">
      <c r="A196">
        <f>--SUBTOTAL(103,B$2:B196)</f>
        <v>88</v>
      </c>
      <c r="B196" s="86">
        <v>43258</v>
      </c>
      <c r="C196" t="s">
        <v>23</v>
      </c>
      <c r="D196" t="s">
        <v>54</v>
      </c>
      <c r="E196" t="s">
        <v>210</v>
      </c>
      <c r="F196">
        <v>123.62</v>
      </c>
      <c r="G196">
        <v>0</v>
      </c>
      <c r="H196">
        <v>2018</v>
      </c>
      <c r="I196">
        <v>6</v>
      </c>
      <c r="J196">
        <v>39</v>
      </c>
    </row>
    <row r="197" spans="1:10" hidden="1" x14ac:dyDescent="0.25">
      <c r="A197">
        <f>--SUBTOTAL(103,B$2:B197)</f>
        <v>88</v>
      </c>
      <c r="B197" s="86">
        <v>43258</v>
      </c>
      <c r="C197" t="s">
        <v>23</v>
      </c>
      <c r="D197" t="s">
        <v>59</v>
      </c>
      <c r="E197" t="s">
        <v>210</v>
      </c>
      <c r="F197">
        <v>48.5</v>
      </c>
      <c r="G197">
        <v>0</v>
      </c>
      <c r="H197">
        <v>2018</v>
      </c>
      <c r="I197">
        <v>6</v>
      </c>
      <c r="J197">
        <v>43</v>
      </c>
    </row>
    <row r="198" spans="1:10" hidden="1" x14ac:dyDescent="0.25">
      <c r="A198">
        <f>--SUBTOTAL(103,B$2:B198)</f>
        <v>88</v>
      </c>
      <c r="B198" s="86">
        <v>43258</v>
      </c>
      <c r="C198" t="s">
        <v>23</v>
      </c>
      <c r="D198" t="s">
        <v>59</v>
      </c>
      <c r="E198" t="s">
        <v>210</v>
      </c>
      <c r="F198">
        <v>43.05</v>
      </c>
      <c r="G198">
        <v>0</v>
      </c>
      <c r="H198">
        <v>2018</v>
      </c>
      <c r="I198">
        <v>6</v>
      </c>
      <c r="J198">
        <v>70</v>
      </c>
    </row>
    <row r="199" spans="1:10" hidden="1" x14ac:dyDescent="0.25">
      <c r="A199">
        <f>--SUBTOTAL(103,B$2:B199)</f>
        <v>88</v>
      </c>
      <c r="B199" s="86">
        <v>43258</v>
      </c>
      <c r="C199" t="s">
        <v>23</v>
      </c>
      <c r="D199" t="s">
        <v>59</v>
      </c>
      <c r="E199" t="s">
        <v>210</v>
      </c>
      <c r="F199">
        <v>29.39</v>
      </c>
      <c r="G199">
        <v>0</v>
      </c>
      <c r="H199">
        <v>2018</v>
      </c>
      <c r="I199">
        <v>6</v>
      </c>
      <c r="J199">
        <v>80</v>
      </c>
    </row>
    <row r="200" spans="1:10" hidden="1" x14ac:dyDescent="0.25">
      <c r="A200">
        <f>--SUBTOTAL(103,B$2:B200)</f>
        <v>88</v>
      </c>
      <c r="B200" s="86">
        <v>43258</v>
      </c>
      <c r="C200" t="s">
        <v>23</v>
      </c>
      <c r="D200" t="s">
        <v>54</v>
      </c>
      <c r="E200" t="s">
        <v>210</v>
      </c>
      <c r="F200">
        <v>32.299999999999997</v>
      </c>
      <c r="G200">
        <v>0</v>
      </c>
      <c r="H200">
        <v>2018</v>
      </c>
      <c r="I200">
        <v>6</v>
      </c>
      <c r="J200">
        <v>125</v>
      </c>
    </row>
    <row r="201" spans="1:10" hidden="1" x14ac:dyDescent="0.25">
      <c r="A201">
        <f>--SUBTOTAL(103,B$2:B201)</f>
        <v>88</v>
      </c>
      <c r="B201" s="86">
        <v>43258</v>
      </c>
      <c r="C201" t="s">
        <v>23</v>
      </c>
      <c r="D201" t="s">
        <v>54</v>
      </c>
      <c r="E201" t="s">
        <v>210</v>
      </c>
      <c r="F201">
        <v>23.96</v>
      </c>
      <c r="G201">
        <v>0</v>
      </c>
      <c r="H201">
        <v>2018</v>
      </c>
      <c r="I201">
        <v>6</v>
      </c>
      <c r="J201">
        <v>162</v>
      </c>
    </row>
    <row r="202" spans="1:10" hidden="1" x14ac:dyDescent="0.25">
      <c r="A202">
        <f>--SUBTOTAL(103,B$2:B202)</f>
        <v>88</v>
      </c>
      <c r="B202" s="86">
        <v>43258</v>
      </c>
      <c r="C202" t="s">
        <v>23</v>
      </c>
      <c r="D202" t="s">
        <v>33</v>
      </c>
      <c r="E202" t="s">
        <v>58</v>
      </c>
      <c r="F202">
        <v>4.5</v>
      </c>
      <c r="G202">
        <v>0</v>
      </c>
      <c r="H202">
        <v>2018</v>
      </c>
      <c r="I202">
        <v>6</v>
      </c>
      <c r="J202">
        <v>164</v>
      </c>
    </row>
    <row r="203" spans="1:10" hidden="1" x14ac:dyDescent="0.25">
      <c r="A203">
        <f>--SUBTOTAL(103,B$2:B203)</f>
        <v>88</v>
      </c>
      <c r="B203" s="86">
        <v>43259</v>
      </c>
      <c r="C203" t="s">
        <v>67</v>
      </c>
      <c r="D203" t="s">
        <v>31</v>
      </c>
      <c r="E203" t="s">
        <v>211</v>
      </c>
      <c r="F203">
        <v>26.1</v>
      </c>
      <c r="G203">
        <v>0</v>
      </c>
      <c r="H203">
        <v>2018</v>
      </c>
      <c r="I203">
        <v>6</v>
      </c>
      <c r="J203">
        <v>91</v>
      </c>
    </row>
    <row r="204" spans="1:10" hidden="1" x14ac:dyDescent="0.25">
      <c r="A204">
        <f>--SUBTOTAL(103,B$2:B204)</f>
        <v>88</v>
      </c>
      <c r="B204" s="86">
        <v>43259</v>
      </c>
      <c r="C204" t="s">
        <v>73</v>
      </c>
      <c r="D204" t="s">
        <v>31</v>
      </c>
      <c r="E204" t="s">
        <v>211</v>
      </c>
      <c r="F204">
        <v>100.6</v>
      </c>
      <c r="G204">
        <v>0</v>
      </c>
      <c r="H204">
        <v>2018</v>
      </c>
      <c r="I204">
        <v>6</v>
      </c>
      <c r="J204">
        <v>91</v>
      </c>
    </row>
    <row r="205" spans="1:10" hidden="1" x14ac:dyDescent="0.25">
      <c r="A205">
        <f>--SUBTOTAL(103,B$2:B205)</f>
        <v>88</v>
      </c>
      <c r="B205" s="86">
        <v>43259</v>
      </c>
      <c r="C205" t="s">
        <v>21</v>
      </c>
      <c r="D205" t="s">
        <v>32</v>
      </c>
      <c r="E205" t="s">
        <v>211</v>
      </c>
      <c r="F205">
        <v>8</v>
      </c>
      <c r="G205">
        <v>0</v>
      </c>
      <c r="H205">
        <v>2018</v>
      </c>
      <c r="I205">
        <v>6</v>
      </c>
      <c r="J205">
        <v>5</v>
      </c>
    </row>
    <row r="206" spans="1:10" hidden="1" x14ac:dyDescent="0.25">
      <c r="A206">
        <f>--SUBTOTAL(103,B$2:B206)</f>
        <v>88</v>
      </c>
      <c r="B206" s="86">
        <v>43259</v>
      </c>
      <c r="C206" t="s">
        <v>21</v>
      </c>
      <c r="D206" t="s">
        <v>32</v>
      </c>
      <c r="E206" t="s">
        <v>211</v>
      </c>
      <c r="F206">
        <v>32</v>
      </c>
      <c r="G206">
        <v>0</v>
      </c>
      <c r="H206">
        <v>2018</v>
      </c>
      <c r="I206">
        <v>6</v>
      </c>
      <c r="J206">
        <v>13</v>
      </c>
    </row>
    <row r="207" spans="1:10" hidden="1" x14ac:dyDescent="0.25">
      <c r="A207">
        <f>--SUBTOTAL(103,B$2:B207)</f>
        <v>88</v>
      </c>
      <c r="B207" s="86">
        <v>43259</v>
      </c>
      <c r="C207" t="s">
        <v>21</v>
      </c>
      <c r="D207" t="s">
        <v>32</v>
      </c>
      <c r="E207" t="s">
        <v>211</v>
      </c>
      <c r="F207">
        <v>48</v>
      </c>
      <c r="G207">
        <v>0</v>
      </c>
      <c r="H207">
        <v>2018</v>
      </c>
      <c r="I207">
        <v>6</v>
      </c>
      <c r="J207">
        <v>19</v>
      </c>
    </row>
    <row r="208" spans="1:10" hidden="1" x14ac:dyDescent="0.25">
      <c r="A208">
        <f>--SUBTOTAL(103,B$2:B208)</f>
        <v>88</v>
      </c>
      <c r="B208" s="86">
        <v>43259</v>
      </c>
      <c r="C208" t="s">
        <v>21</v>
      </c>
      <c r="D208" t="s">
        <v>32</v>
      </c>
      <c r="E208" t="s">
        <v>211</v>
      </c>
      <c r="F208">
        <v>16</v>
      </c>
      <c r="G208">
        <v>0</v>
      </c>
      <c r="H208">
        <v>2018</v>
      </c>
      <c r="I208">
        <v>6</v>
      </c>
      <c r="J208">
        <v>30</v>
      </c>
    </row>
    <row r="209" spans="1:10" hidden="1" x14ac:dyDescent="0.25">
      <c r="A209">
        <f>--SUBTOTAL(103,B$2:B209)</f>
        <v>88</v>
      </c>
      <c r="B209" s="86">
        <v>43259</v>
      </c>
      <c r="C209" t="s">
        <v>21</v>
      </c>
      <c r="D209" t="s">
        <v>32</v>
      </c>
      <c r="E209" t="s">
        <v>211</v>
      </c>
      <c r="F209">
        <v>8</v>
      </c>
      <c r="G209">
        <v>0</v>
      </c>
      <c r="H209">
        <v>2018</v>
      </c>
      <c r="I209">
        <v>6</v>
      </c>
      <c r="J209">
        <v>73</v>
      </c>
    </row>
    <row r="210" spans="1:10" hidden="1" x14ac:dyDescent="0.25">
      <c r="A210">
        <f>--SUBTOTAL(103,B$2:B210)</f>
        <v>88</v>
      </c>
      <c r="B210" s="86">
        <v>43259</v>
      </c>
      <c r="C210" t="s">
        <v>21</v>
      </c>
      <c r="D210" t="s">
        <v>32</v>
      </c>
      <c r="E210" t="s">
        <v>211</v>
      </c>
      <c r="F210">
        <v>16</v>
      </c>
      <c r="G210">
        <v>0</v>
      </c>
      <c r="H210">
        <v>2018</v>
      </c>
      <c r="I210">
        <v>6</v>
      </c>
      <c r="J210">
        <v>80</v>
      </c>
    </row>
    <row r="211" spans="1:10" hidden="1" x14ac:dyDescent="0.25">
      <c r="A211">
        <f>--SUBTOTAL(103,B$2:B211)</f>
        <v>88</v>
      </c>
      <c r="B211" s="86">
        <v>43259</v>
      </c>
      <c r="C211" t="s">
        <v>21</v>
      </c>
      <c r="D211" t="s">
        <v>32</v>
      </c>
      <c r="E211" t="s">
        <v>211</v>
      </c>
      <c r="F211">
        <v>8</v>
      </c>
      <c r="G211">
        <v>0</v>
      </c>
      <c r="H211">
        <v>2018</v>
      </c>
      <c r="I211">
        <v>6</v>
      </c>
      <c r="J211">
        <v>95</v>
      </c>
    </row>
    <row r="212" spans="1:10" hidden="1" x14ac:dyDescent="0.25">
      <c r="A212">
        <f>--SUBTOTAL(103,B$2:B212)</f>
        <v>88</v>
      </c>
      <c r="B212" s="86">
        <v>43259</v>
      </c>
      <c r="C212" t="s">
        <v>21</v>
      </c>
      <c r="D212" t="s">
        <v>32</v>
      </c>
      <c r="E212" t="s">
        <v>211</v>
      </c>
      <c r="F212">
        <v>16</v>
      </c>
      <c r="G212">
        <v>0</v>
      </c>
      <c r="H212">
        <v>2018</v>
      </c>
      <c r="I212">
        <v>6</v>
      </c>
      <c r="J212">
        <v>97</v>
      </c>
    </row>
    <row r="213" spans="1:10" hidden="1" x14ac:dyDescent="0.25">
      <c r="A213">
        <f>--SUBTOTAL(103,B$2:B213)</f>
        <v>88</v>
      </c>
      <c r="B213" s="86">
        <v>43259</v>
      </c>
      <c r="C213" t="s">
        <v>66</v>
      </c>
      <c r="D213" t="s">
        <v>31</v>
      </c>
      <c r="E213" t="s">
        <v>211</v>
      </c>
      <c r="F213">
        <v>41</v>
      </c>
      <c r="G213">
        <v>0</v>
      </c>
      <c r="H213">
        <v>2018</v>
      </c>
      <c r="I213">
        <v>6</v>
      </c>
      <c r="J213">
        <v>91</v>
      </c>
    </row>
    <row r="214" spans="1:10" hidden="1" x14ac:dyDescent="0.25">
      <c r="A214">
        <f>--SUBTOTAL(103,B$2:B214)</f>
        <v>88</v>
      </c>
      <c r="B214" s="86">
        <v>43259</v>
      </c>
      <c r="C214" t="s">
        <v>65</v>
      </c>
      <c r="D214" t="s">
        <v>60</v>
      </c>
      <c r="E214" t="s">
        <v>211</v>
      </c>
      <c r="F214">
        <v>20.95</v>
      </c>
      <c r="G214">
        <v>0</v>
      </c>
      <c r="H214">
        <v>2018</v>
      </c>
      <c r="I214">
        <v>6</v>
      </c>
      <c r="J214">
        <v>91</v>
      </c>
    </row>
    <row r="215" spans="1:10" hidden="1" x14ac:dyDescent="0.25">
      <c r="A215">
        <f>--SUBTOTAL(103,B$2:B215)</f>
        <v>88</v>
      </c>
      <c r="B215" s="86">
        <v>43259</v>
      </c>
      <c r="C215" t="s">
        <v>65</v>
      </c>
      <c r="D215" t="s">
        <v>31</v>
      </c>
      <c r="E215" t="s">
        <v>211</v>
      </c>
      <c r="F215">
        <v>22.92</v>
      </c>
      <c r="G215">
        <v>0</v>
      </c>
      <c r="H215">
        <v>2018</v>
      </c>
      <c r="I215">
        <v>6</v>
      </c>
      <c r="J215">
        <v>91</v>
      </c>
    </row>
    <row r="216" spans="1:10" x14ac:dyDescent="0.25">
      <c r="A216">
        <f>--SUBTOTAL(103,B$2:B216)</f>
        <v>89</v>
      </c>
      <c r="B216" s="86">
        <v>43475</v>
      </c>
      <c r="C216" t="s">
        <v>23</v>
      </c>
      <c r="D216" t="s">
        <v>413</v>
      </c>
      <c r="E216" t="s">
        <v>414</v>
      </c>
      <c r="F216">
        <v>61.93</v>
      </c>
      <c r="G216">
        <v>0</v>
      </c>
      <c r="H216">
        <v>2019</v>
      </c>
      <c r="I216">
        <v>1</v>
      </c>
      <c r="J216">
        <v>30</v>
      </c>
    </row>
    <row r="217" spans="1:10" x14ac:dyDescent="0.25">
      <c r="A217">
        <f>--SUBTOTAL(103,B$2:B217)</f>
        <v>90</v>
      </c>
      <c r="B217" s="86">
        <v>43475</v>
      </c>
      <c r="C217" t="s">
        <v>23</v>
      </c>
      <c r="D217" t="s">
        <v>413</v>
      </c>
      <c r="E217" t="s">
        <v>414</v>
      </c>
      <c r="F217">
        <v>61.08</v>
      </c>
      <c r="G217">
        <v>0</v>
      </c>
      <c r="H217">
        <v>2019</v>
      </c>
      <c r="I217">
        <v>1</v>
      </c>
      <c r="J217">
        <v>23</v>
      </c>
    </row>
    <row r="218" spans="1:10" x14ac:dyDescent="0.25">
      <c r="A218">
        <f>--SUBTOTAL(103,B$2:B218)</f>
        <v>91</v>
      </c>
      <c r="B218" s="86">
        <v>43475</v>
      </c>
      <c r="C218" t="s">
        <v>23</v>
      </c>
      <c r="D218" t="s">
        <v>59</v>
      </c>
      <c r="E218" t="s">
        <v>412</v>
      </c>
      <c r="F218">
        <v>51.8</v>
      </c>
      <c r="G218">
        <v>0</v>
      </c>
      <c r="H218">
        <v>2019</v>
      </c>
      <c r="I218">
        <v>1</v>
      </c>
      <c r="J218">
        <v>49</v>
      </c>
    </row>
    <row r="219" spans="1:10" x14ac:dyDescent="0.25">
      <c r="A219">
        <f>--SUBTOTAL(103,B$2:B219)</f>
        <v>92</v>
      </c>
      <c r="B219" s="86">
        <v>43475</v>
      </c>
      <c r="C219" t="s">
        <v>23</v>
      </c>
      <c r="D219" t="s">
        <v>413</v>
      </c>
      <c r="E219" t="s">
        <v>414</v>
      </c>
      <c r="F219">
        <v>45.08</v>
      </c>
      <c r="G219">
        <v>0</v>
      </c>
      <c r="H219">
        <v>2019</v>
      </c>
      <c r="I219">
        <v>1</v>
      </c>
      <c r="J219">
        <v>13</v>
      </c>
    </row>
    <row r="220" spans="1:10" x14ac:dyDescent="0.25">
      <c r="A220">
        <f>--SUBTOTAL(103,B$2:B220)</f>
        <v>93</v>
      </c>
      <c r="B220" s="86">
        <v>43475</v>
      </c>
      <c r="C220" t="s">
        <v>23</v>
      </c>
      <c r="D220" t="s">
        <v>59</v>
      </c>
      <c r="E220" t="s">
        <v>412</v>
      </c>
      <c r="F220">
        <v>42.92</v>
      </c>
      <c r="G220">
        <v>0</v>
      </c>
      <c r="H220">
        <v>2019</v>
      </c>
      <c r="I220">
        <v>1</v>
      </c>
      <c r="J220">
        <v>17</v>
      </c>
    </row>
    <row r="221" spans="1:10" x14ac:dyDescent="0.25">
      <c r="A221">
        <f>--SUBTOTAL(103,B$2:B221)</f>
        <v>94</v>
      </c>
      <c r="B221" s="86">
        <v>43475</v>
      </c>
      <c r="C221" t="s">
        <v>23</v>
      </c>
      <c r="D221" t="s">
        <v>413</v>
      </c>
      <c r="E221" t="s">
        <v>414</v>
      </c>
      <c r="F221">
        <v>35.520000000000003</v>
      </c>
      <c r="G221">
        <v>0</v>
      </c>
      <c r="H221">
        <v>2019</v>
      </c>
      <c r="I221">
        <v>1</v>
      </c>
      <c r="J221">
        <v>49</v>
      </c>
    </row>
    <row r="222" spans="1:10" x14ac:dyDescent="0.25">
      <c r="A222">
        <f>--SUBTOTAL(103,B$2:B222)</f>
        <v>95</v>
      </c>
      <c r="B222" s="86">
        <v>43475</v>
      </c>
      <c r="C222" t="s">
        <v>23</v>
      </c>
      <c r="D222" t="s">
        <v>59</v>
      </c>
      <c r="E222" t="s">
        <v>412</v>
      </c>
      <c r="F222">
        <v>33</v>
      </c>
      <c r="G222">
        <v>0</v>
      </c>
      <c r="H222">
        <v>2019</v>
      </c>
      <c r="I222">
        <v>1</v>
      </c>
      <c r="J222">
        <v>164</v>
      </c>
    </row>
    <row r="223" spans="1:10" x14ac:dyDescent="0.25">
      <c r="A223">
        <f>--SUBTOTAL(103,B$2:B223)</f>
        <v>96</v>
      </c>
      <c r="B223" s="86">
        <v>43475</v>
      </c>
      <c r="C223" t="s">
        <v>23</v>
      </c>
      <c r="D223" t="s">
        <v>59</v>
      </c>
      <c r="E223" t="s">
        <v>412</v>
      </c>
      <c r="F223">
        <v>25.95</v>
      </c>
      <c r="G223">
        <v>0</v>
      </c>
      <c r="H223">
        <v>2019</v>
      </c>
      <c r="I223">
        <v>1</v>
      </c>
      <c r="J223">
        <v>42</v>
      </c>
    </row>
    <row r="224" spans="1:10" x14ac:dyDescent="0.25">
      <c r="A224">
        <f>--SUBTOTAL(103,B$2:B224)</f>
        <v>97</v>
      </c>
      <c r="B224" s="86">
        <v>43475</v>
      </c>
      <c r="C224" t="s">
        <v>23</v>
      </c>
      <c r="D224" t="s">
        <v>33</v>
      </c>
      <c r="E224" t="s">
        <v>58</v>
      </c>
      <c r="F224">
        <v>18.75</v>
      </c>
      <c r="G224">
        <v>0</v>
      </c>
      <c r="H224">
        <v>2019</v>
      </c>
      <c r="I224">
        <v>1</v>
      </c>
      <c r="J224">
        <v>164</v>
      </c>
    </row>
    <row r="225" spans="1:10" x14ac:dyDescent="0.25">
      <c r="A225">
        <f>--SUBTOTAL(103,B$2:B225)</f>
        <v>98</v>
      </c>
      <c r="B225" s="86">
        <v>43475</v>
      </c>
      <c r="C225" t="s">
        <v>23</v>
      </c>
      <c r="D225" t="s">
        <v>54</v>
      </c>
      <c r="E225" t="s">
        <v>412</v>
      </c>
      <c r="F225">
        <v>10.199999999999999</v>
      </c>
      <c r="G225">
        <v>0</v>
      </c>
      <c r="H225">
        <v>2019</v>
      </c>
      <c r="I225">
        <v>1</v>
      </c>
      <c r="J225">
        <v>42</v>
      </c>
    </row>
    <row r="226" spans="1:10" x14ac:dyDescent="0.25">
      <c r="A226">
        <f>--SUBTOTAL(103,B$2:B226)</f>
        <v>99</v>
      </c>
      <c r="B226" s="86">
        <v>43475</v>
      </c>
      <c r="C226" t="s">
        <v>23</v>
      </c>
      <c r="D226" t="s">
        <v>33</v>
      </c>
      <c r="E226" t="s">
        <v>57</v>
      </c>
      <c r="F226">
        <v>6.85</v>
      </c>
      <c r="G226">
        <v>0</v>
      </c>
      <c r="H226">
        <v>2019</v>
      </c>
      <c r="I226">
        <v>1</v>
      </c>
      <c r="J226">
        <v>3</v>
      </c>
    </row>
    <row r="227" spans="1:10" x14ac:dyDescent="0.25">
      <c r="A227">
        <f>--SUBTOTAL(103,B$2:B227)</f>
        <v>100</v>
      </c>
      <c r="B227" s="86">
        <v>43475</v>
      </c>
      <c r="C227" t="s">
        <v>23</v>
      </c>
      <c r="D227" t="s">
        <v>33</v>
      </c>
      <c r="E227" t="s">
        <v>124</v>
      </c>
      <c r="F227">
        <v>3</v>
      </c>
      <c r="G227">
        <v>0</v>
      </c>
      <c r="H227">
        <v>2019</v>
      </c>
      <c r="I227">
        <v>1</v>
      </c>
      <c r="J227">
        <v>71</v>
      </c>
    </row>
    <row r="228" spans="1:10" x14ac:dyDescent="0.25">
      <c r="A228">
        <f>--SUBTOTAL(103,B$2:B228)</f>
        <v>101</v>
      </c>
      <c r="B228" s="86">
        <v>43475</v>
      </c>
      <c r="C228" t="s">
        <v>23</v>
      </c>
      <c r="D228" t="s">
        <v>33</v>
      </c>
      <c r="E228" t="s">
        <v>114</v>
      </c>
      <c r="F228">
        <v>1.8</v>
      </c>
      <c r="G228">
        <v>0</v>
      </c>
      <c r="H228">
        <v>2019</v>
      </c>
      <c r="I228">
        <v>1</v>
      </c>
      <c r="J228">
        <v>5</v>
      </c>
    </row>
    <row r="229" spans="1:10" x14ac:dyDescent="0.25">
      <c r="A229">
        <f>--SUBTOTAL(103,B$2:B229)</f>
        <v>102</v>
      </c>
      <c r="B229" s="86">
        <v>43475</v>
      </c>
      <c r="C229" t="s">
        <v>64</v>
      </c>
      <c r="D229" t="s">
        <v>413</v>
      </c>
      <c r="E229" t="s">
        <v>414</v>
      </c>
      <c r="F229">
        <v>2823.18</v>
      </c>
      <c r="G229">
        <v>0</v>
      </c>
      <c r="H229">
        <v>2019</v>
      </c>
      <c r="I229">
        <v>1</v>
      </c>
      <c r="J229">
        <v>91</v>
      </c>
    </row>
    <row r="230" spans="1:10" x14ac:dyDescent="0.25">
      <c r="A230">
        <f>--SUBTOTAL(103,B$2:B230)</f>
        <v>103</v>
      </c>
      <c r="B230" s="86">
        <v>43475</v>
      </c>
      <c r="C230" t="s">
        <v>65</v>
      </c>
      <c r="D230" t="s">
        <v>413</v>
      </c>
      <c r="E230" t="s">
        <v>414</v>
      </c>
      <c r="F230">
        <v>164.7</v>
      </c>
      <c r="G230">
        <v>0</v>
      </c>
      <c r="H230">
        <v>2019</v>
      </c>
      <c r="I230">
        <v>1</v>
      </c>
      <c r="J230">
        <v>91</v>
      </c>
    </row>
    <row r="231" spans="1:10" x14ac:dyDescent="0.25">
      <c r="A231">
        <f>--SUBTOTAL(103,B$2:B231)</f>
        <v>104</v>
      </c>
      <c r="B231" s="86">
        <v>43475</v>
      </c>
      <c r="C231" t="s">
        <v>65</v>
      </c>
      <c r="D231" t="s">
        <v>31</v>
      </c>
      <c r="E231" t="s">
        <v>412</v>
      </c>
      <c r="F231">
        <v>27</v>
      </c>
      <c r="G231">
        <v>0</v>
      </c>
      <c r="H231">
        <v>2019</v>
      </c>
      <c r="I231">
        <v>1</v>
      </c>
      <c r="J231">
        <v>91</v>
      </c>
    </row>
    <row r="232" spans="1:10" x14ac:dyDescent="0.25">
      <c r="A232">
        <f>--SUBTOTAL(103,B$2:B232)</f>
        <v>105</v>
      </c>
      <c r="B232" s="86">
        <v>43475</v>
      </c>
      <c r="C232" t="s">
        <v>21</v>
      </c>
      <c r="D232" t="s">
        <v>413</v>
      </c>
      <c r="E232" t="s">
        <v>414</v>
      </c>
      <c r="F232">
        <v>1470.44</v>
      </c>
      <c r="G232">
        <v>0</v>
      </c>
      <c r="H232">
        <v>2019</v>
      </c>
      <c r="I232">
        <v>1</v>
      </c>
      <c r="J232">
        <v>19</v>
      </c>
    </row>
    <row r="233" spans="1:10" x14ac:dyDescent="0.25">
      <c r="A233">
        <f>--SUBTOTAL(103,B$2:B233)</f>
        <v>106</v>
      </c>
      <c r="B233" s="86">
        <v>43475</v>
      </c>
      <c r="C233" t="s">
        <v>21</v>
      </c>
      <c r="D233" t="s">
        <v>413</v>
      </c>
      <c r="E233" t="s">
        <v>414</v>
      </c>
      <c r="F233">
        <v>1342.37</v>
      </c>
      <c r="G233">
        <v>0</v>
      </c>
      <c r="H233">
        <v>2019</v>
      </c>
      <c r="I233">
        <v>1</v>
      </c>
      <c r="J233">
        <v>73</v>
      </c>
    </row>
    <row r="234" spans="1:10" x14ac:dyDescent="0.25">
      <c r="A234">
        <f>--SUBTOTAL(103,B$2:B234)</f>
        <v>107</v>
      </c>
      <c r="B234" s="86">
        <v>43475</v>
      </c>
      <c r="C234" t="s">
        <v>21</v>
      </c>
      <c r="D234" t="s">
        <v>413</v>
      </c>
      <c r="E234" t="s">
        <v>414</v>
      </c>
      <c r="F234">
        <v>1011.2</v>
      </c>
      <c r="G234">
        <v>0</v>
      </c>
      <c r="H234">
        <v>2019</v>
      </c>
      <c r="I234">
        <v>1</v>
      </c>
      <c r="J234">
        <v>22</v>
      </c>
    </row>
    <row r="235" spans="1:10" x14ac:dyDescent="0.25">
      <c r="A235">
        <f>--SUBTOTAL(103,B$2:B235)</f>
        <v>108</v>
      </c>
      <c r="B235" s="86">
        <v>43475</v>
      </c>
      <c r="C235" t="s">
        <v>21</v>
      </c>
      <c r="D235" t="s">
        <v>413</v>
      </c>
      <c r="E235" t="s">
        <v>414</v>
      </c>
      <c r="F235">
        <v>792.61</v>
      </c>
      <c r="G235">
        <v>0</v>
      </c>
      <c r="H235">
        <v>2019</v>
      </c>
      <c r="I235">
        <v>1</v>
      </c>
      <c r="J235">
        <v>30</v>
      </c>
    </row>
    <row r="236" spans="1:10" x14ac:dyDescent="0.25">
      <c r="A236">
        <f>--SUBTOTAL(103,B$2:B236)</f>
        <v>109</v>
      </c>
      <c r="B236" s="86">
        <v>43475</v>
      </c>
      <c r="C236" t="s">
        <v>21</v>
      </c>
      <c r="D236" t="s">
        <v>413</v>
      </c>
      <c r="E236" t="s">
        <v>414</v>
      </c>
      <c r="F236">
        <v>733.55</v>
      </c>
      <c r="G236">
        <v>0</v>
      </c>
      <c r="H236">
        <v>2019</v>
      </c>
      <c r="I236">
        <v>1</v>
      </c>
      <c r="J236">
        <v>5</v>
      </c>
    </row>
    <row r="237" spans="1:10" x14ac:dyDescent="0.25">
      <c r="A237">
        <f>--SUBTOTAL(103,B$2:B237)</f>
        <v>110</v>
      </c>
      <c r="B237" s="86">
        <v>43475</v>
      </c>
      <c r="C237" t="s">
        <v>21</v>
      </c>
      <c r="D237" t="s">
        <v>413</v>
      </c>
      <c r="E237" t="s">
        <v>414</v>
      </c>
      <c r="F237">
        <v>723.12</v>
      </c>
      <c r="G237">
        <v>0</v>
      </c>
      <c r="H237">
        <v>2019</v>
      </c>
      <c r="I237">
        <v>1</v>
      </c>
      <c r="J237">
        <v>13</v>
      </c>
    </row>
    <row r="238" spans="1:10" x14ac:dyDescent="0.25">
      <c r="A238">
        <f>--SUBTOTAL(103,B$2:B238)</f>
        <v>111</v>
      </c>
      <c r="B238" s="86">
        <v>43475</v>
      </c>
      <c r="C238" t="s">
        <v>21</v>
      </c>
      <c r="D238" t="s">
        <v>413</v>
      </c>
      <c r="E238" t="s">
        <v>414</v>
      </c>
      <c r="F238">
        <v>627.95000000000005</v>
      </c>
      <c r="G238">
        <v>0</v>
      </c>
      <c r="H238">
        <v>2019</v>
      </c>
      <c r="I238">
        <v>1</v>
      </c>
      <c r="J238">
        <v>26</v>
      </c>
    </row>
    <row r="239" spans="1:10" x14ac:dyDescent="0.25">
      <c r="A239">
        <f>--SUBTOTAL(103,B$2:B239)</f>
        <v>112</v>
      </c>
      <c r="B239" s="86">
        <v>43475</v>
      </c>
      <c r="C239" t="s">
        <v>21</v>
      </c>
      <c r="D239" t="s">
        <v>413</v>
      </c>
      <c r="E239" t="s">
        <v>414</v>
      </c>
      <c r="F239">
        <v>567.08000000000004</v>
      </c>
      <c r="G239">
        <v>0</v>
      </c>
      <c r="H239">
        <v>2019</v>
      </c>
      <c r="I239">
        <v>1</v>
      </c>
      <c r="J239">
        <v>43</v>
      </c>
    </row>
    <row r="240" spans="1:10" x14ac:dyDescent="0.25">
      <c r="A240">
        <f>--SUBTOTAL(103,B$2:B240)</f>
        <v>113</v>
      </c>
      <c r="B240" s="86">
        <v>43475</v>
      </c>
      <c r="C240" t="s">
        <v>21</v>
      </c>
      <c r="D240" t="s">
        <v>413</v>
      </c>
      <c r="E240" t="s">
        <v>414</v>
      </c>
      <c r="F240">
        <v>558.33000000000004</v>
      </c>
      <c r="G240">
        <v>0</v>
      </c>
      <c r="H240">
        <v>2019</v>
      </c>
      <c r="I240">
        <v>1</v>
      </c>
      <c r="J240">
        <v>39</v>
      </c>
    </row>
    <row r="241" spans="1:10" x14ac:dyDescent="0.25">
      <c r="A241">
        <f>--SUBTOTAL(103,B$2:B241)</f>
        <v>114</v>
      </c>
      <c r="B241" s="86">
        <v>43475</v>
      </c>
      <c r="C241" t="s">
        <v>21</v>
      </c>
      <c r="D241" t="s">
        <v>413</v>
      </c>
      <c r="E241" t="s">
        <v>414</v>
      </c>
      <c r="F241">
        <v>543.25</v>
      </c>
      <c r="G241">
        <v>0</v>
      </c>
      <c r="H241">
        <v>2019</v>
      </c>
      <c r="I241">
        <v>1</v>
      </c>
      <c r="J241">
        <v>97</v>
      </c>
    </row>
    <row r="242" spans="1:10" x14ac:dyDescent="0.25">
      <c r="A242">
        <f>--SUBTOTAL(103,B$2:B242)</f>
        <v>115</v>
      </c>
      <c r="B242" s="86">
        <v>43475</v>
      </c>
      <c r="C242" t="s">
        <v>21</v>
      </c>
      <c r="D242" t="s">
        <v>413</v>
      </c>
      <c r="E242" t="s">
        <v>414</v>
      </c>
      <c r="F242">
        <v>527.12</v>
      </c>
      <c r="G242">
        <v>0</v>
      </c>
      <c r="H242">
        <v>2019</v>
      </c>
      <c r="I242">
        <v>1</v>
      </c>
      <c r="J242">
        <v>18</v>
      </c>
    </row>
    <row r="243" spans="1:10" x14ac:dyDescent="0.25">
      <c r="A243">
        <f>--SUBTOTAL(103,B$2:B243)</f>
        <v>116</v>
      </c>
      <c r="B243" s="86">
        <v>43475</v>
      </c>
      <c r="C243" t="s">
        <v>21</v>
      </c>
      <c r="D243" t="s">
        <v>413</v>
      </c>
      <c r="E243" t="s">
        <v>414</v>
      </c>
      <c r="F243">
        <v>514.46</v>
      </c>
      <c r="G243">
        <v>0</v>
      </c>
      <c r="H243">
        <v>2019</v>
      </c>
      <c r="I243">
        <v>1</v>
      </c>
      <c r="J243">
        <v>51</v>
      </c>
    </row>
    <row r="244" spans="1:10" x14ac:dyDescent="0.25">
      <c r="A244">
        <f>--SUBTOTAL(103,B$2:B244)</f>
        <v>117</v>
      </c>
      <c r="B244" s="86">
        <v>43475</v>
      </c>
      <c r="C244" t="s">
        <v>21</v>
      </c>
      <c r="D244" t="s">
        <v>413</v>
      </c>
      <c r="E244" t="s">
        <v>414</v>
      </c>
      <c r="F244">
        <v>481.58</v>
      </c>
      <c r="G244">
        <v>0</v>
      </c>
      <c r="H244">
        <v>2019</v>
      </c>
      <c r="I244">
        <v>1</v>
      </c>
      <c r="J244">
        <v>23</v>
      </c>
    </row>
    <row r="245" spans="1:10" x14ac:dyDescent="0.25">
      <c r="A245">
        <f>--SUBTOTAL(103,B$2:B245)</f>
        <v>118</v>
      </c>
      <c r="B245" s="86">
        <v>43475</v>
      </c>
      <c r="C245" t="s">
        <v>21</v>
      </c>
      <c r="D245" t="s">
        <v>413</v>
      </c>
      <c r="E245" t="s">
        <v>414</v>
      </c>
      <c r="F245">
        <v>458.67</v>
      </c>
      <c r="G245">
        <v>0</v>
      </c>
      <c r="H245">
        <v>2019</v>
      </c>
      <c r="I245">
        <v>1</v>
      </c>
      <c r="J245">
        <v>10</v>
      </c>
    </row>
    <row r="246" spans="1:10" x14ac:dyDescent="0.25">
      <c r="A246">
        <f>--SUBTOTAL(103,B$2:B246)</f>
        <v>119</v>
      </c>
      <c r="B246" s="86">
        <v>43475</v>
      </c>
      <c r="C246" t="s">
        <v>21</v>
      </c>
      <c r="D246" t="s">
        <v>413</v>
      </c>
      <c r="E246" t="s">
        <v>414</v>
      </c>
      <c r="F246">
        <v>449.4</v>
      </c>
      <c r="G246">
        <v>0</v>
      </c>
      <c r="H246">
        <v>2019</v>
      </c>
      <c r="I246">
        <v>1</v>
      </c>
      <c r="J246">
        <v>49</v>
      </c>
    </row>
    <row r="247" spans="1:10" x14ac:dyDescent="0.25">
      <c r="A247">
        <f>--SUBTOTAL(103,B$2:B247)</f>
        <v>120</v>
      </c>
      <c r="B247" s="86">
        <v>43475</v>
      </c>
      <c r="C247" t="s">
        <v>21</v>
      </c>
      <c r="D247" t="s">
        <v>413</v>
      </c>
      <c r="E247" t="s">
        <v>414</v>
      </c>
      <c r="F247">
        <v>386.75</v>
      </c>
      <c r="G247">
        <v>0</v>
      </c>
      <c r="H247">
        <v>2019</v>
      </c>
      <c r="I247">
        <v>1</v>
      </c>
      <c r="J247">
        <v>46</v>
      </c>
    </row>
    <row r="248" spans="1:10" x14ac:dyDescent="0.25">
      <c r="A248">
        <f>--SUBTOTAL(103,B$2:B248)</f>
        <v>121</v>
      </c>
      <c r="B248" s="86">
        <v>43475</v>
      </c>
      <c r="C248" t="s">
        <v>21</v>
      </c>
      <c r="D248" t="s">
        <v>413</v>
      </c>
      <c r="E248" t="s">
        <v>414</v>
      </c>
      <c r="F248">
        <v>384.96</v>
      </c>
      <c r="G248">
        <v>0</v>
      </c>
      <c r="H248">
        <v>2019</v>
      </c>
      <c r="I248">
        <v>1</v>
      </c>
      <c r="J248">
        <v>44</v>
      </c>
    </row>
    <row r="249" spans="1:10" x14ac:dyDescent="0.25">
      <c r="A249">
        <f>--SUBTOTAL(103,B$2:B249)</f>
        <v>122</v>
      </c>
      <c r="B249" s="86">
        <v>43475</v>
      </c>
      <c r="C249" t="s">
        <v>21</v>
      </c>
      <c r="D249" t="s">
        <v>413</v>
      </c>
      <c r="E249" t="s">
        <v>414</v>
      </c>
      <c r="F249">
        <v>303.73</v>
      </c>
      <c r="G249">
        <v>0</v>
      </c>
      <c r="H249">
        <v>2019</v>
      </c>
      <c r="I249">
        <v>1</v>
      </c>
      <c r="J249">
        <v>34</v>
      </c>
    </row>
    <row r="250" spans="1:10" x14ac:dyDescent="0.25">
      <c r="A250">
        <f>--SUBTOTAL(103,B$2:B250)</f>
        <v>123</v>
      </c>
      <c r="B250" s="86">
        <v>43475</v>
      </c>
      <c r="C250" t="s">
        <v>21</v>
      </c>
      <c r="D250" t="s">
        <v>413</v>
      </c>
      <c r="E250" t="s">
        <v>414</v>
      </c>
      <c r="F250">
        <v>254.22</v>
      </c>
      <c r="G250">
        <v>0</v>
      </c>
      <c r="H250">
        <v>2019</v>
      </c>
      <c r="I250">
        <v>1</v>
      </c>
      <c r="J250">
        <v>80</v>
      </c>
    </row>
    <row r="251" spans="1:10" x14ac:dyDescent="0.25">
      <c r="A251">
        <f>--SUBTOTAL(103,B$2:B251)</f>
        <v>124</v>
      </c>
      <c r="B251" s="86">
        <v>43475</v>
      </c>
      <c r="C251" t="s">
        <v>21</v>
      </c>
      <c r="D251" t="s">
        <v>413</v>
      </c>
      <c r="E251" t="s">
        <v>414</v>
      </c>
      <c r="F251">
        <v>159.55000000000001</v>
      </c>
      <c r="G251">
        <v>0</v>
      </c>
      <c r="H251">
        <v>2019</v>
      </c>
      <c r="I251">
        <v>1</v>
      </c>
      <c r="J251">
        <v>95</v>
      </c>
    </row>
    <row r="252" spans="1:10" x14ac:dyDescent="0.25">
      <c r="A252">
        <f>--SUBTOTAL(103,B$2:B252)</f>
        <v>125</v>
      </c>
      <c r="B252" s="86">
        <v>43475</v>
      </c>
      <c r="C252" t="s">
        <v>21</v>
      </c>
      <c r="D252" t="s">
        <v>413</v>
      </c>
      <c r="E252" t="s">
        <v>414</v>
      </c>
      <c r="F252">
        <v>77.209999999999994</v>
      </c>
      <c r="G252">
        <v>0</v>
      </c>
      <c r="H252">
        <v>2019</v>
      </c>
      <c r="I252">
        <v>1</v>
      </c>
      <c r="J252">
        <v>38</v>
      </c>
    </row>
    <row r="253" spans="1:10" x14ac:dyDescent="0.25">
      <c r="A253">
        <f>--SUBTOTAL(103,B$2:B253)</f>
        <v>126</v>
      </c>
      <c r="B253" s="86">
        <v>43475</v>
      </c>
      <c r="C253" t="s">
        <v>21</v>
      </c>
      <c r="D253" t="s">
        <v>32</v>
      </c>
      <c r="E253" t="s">
        <v>412</v>
      </c>
      <c r="F253">
        <v>56</v>
      </c>
      <c r="G253">
        <v>0</v>
      </c>
      <c r="H253">
        <v>2019</v>
      </c>
      <c r="I253">
        <v>1</v>
      </c>
      <c r="J253">
        <v>73</v>
      </c>
    </row>
    <row r="254" spans="1:10" x14ac:dyDescent="0.25">
      <c r="A254">
        <f>--SUBTOTAL(103,B$2:B254)</f>
        <v>127</v>
      </c>
      <c r="B254" s="86">
        <v>43475</v>
      </c>
      <c r="C254" t="s">
        <v>21</v>
      </c>
      <c r="D254" t="s">
        <v>413</v>
      </c>
      <c r="E254" t="s">
        <v>414</v>
      </c>
      <c r="F254">
        <v>37.47</v>
      </c>
      <c r="G254">
        <v>0</v>
      </c>
      <c r="H254">
        <v>2019</v>
      </c>
      <c r="I254">
        <v>1</v>
      </c>
      <c r="J254">
        <v>29</v>
      </c>
    </row>
    <row r="255" spans="1:10" x14ac:dyDescent="0.25">
      <c r="A255">
        <f>--SUBTOTAL(103,B$2:B255)</f>
        <v>128</v>
      </c>
      <c r="B255" s="86">
        <v>43475</v>
      </c>
      <c r="C255" t="s">
        <v>21</v>
      </c>
      <c r="D255" t="s">
        <v>413</v>
      </c>
      <c r="E255" t="s">
        <v>414</v>
      </c>
      <c r="F255">
        <v>35.85</v>
      </c>
      <c r="G255">
        <v>0</v>
      </c>
      <c r="H255">
        <v>2019</v>
      </c>
      <c r="I255">
        <v>1</v>
      </c>
      <c r="J255">
        <v>3</v>
      </c>
    </row>
    <row r="256" spans="1:10" x14ac:dyDescent="0.25">
      <c r="A256">
        <f>--SUBTOTAL(103,B$2:B256)</f>
        <v>129</v>
      </c>
      <c r="B256" s="86">
        <v>43475</v>
      </c>
      <c r="C256" t="s">
        <v>21</v>
      </c>
      <c r="D256" t="s">
        <v>413</v>
      </c>
      <c r="E256" t="s">
        <v>414</v>
      </c>
      <c r="F256">
        <v>27.34</v>
      </c>
      <c r="G256">
        <v>0</v>
      </c>
      <c r="H256">
        <v>2019</v>
      </c>
      <c r="I256">
        <v>1</v>
      </c>
      <c r="J256">
        <v>101</v>
      </c>
    </row>
    <row r="257" spans="1:10" x14ac:dyDescent="0.25">
      <c r="A257">
        <f>--SUBTOTAL(103,B$2:B257)</f>
        <v>130</v>
      </c>
      <c r="B257" s="86">
        <v>43475</v>
      </c>
      <c r="C257" t="s">
        <v>21</v>
      </c>
      <c r="D257" t="s">
        <v>32</v>
      </c>
      <c r="E257" t="s">
        <v>412</v>
      </c>
      <c r="F257">
        <v>24</v>
      </c>
      <c r="G257">
        <v>0</v>
      </c>
      <c r="H257">
        <v>2019</v>
      </c>
      <c r="I257">
        <v>1</v>
      </c>
      <c r="J257">
        <v>30</v>
      </c>
    </row>
    <row r="258" spans="1:10" x14ac:dyDescent="0.25">
      <c r="A258">
        <f>--SUBTOTAL(103,B$2:B258)</f>
        <v>131</v>
      </c>
      <c r="B258" s="86">
        <v>43475</v>
      </c>
      <c r="C258" t="s">
        <v>21</v>
      </c>
      <c r="D258" t="s">
        <v>413</v>
      </c>
      <c r="E258" t="s">
        <v>414</v>
      </c>
      <c r="F258">
        <v>18.510000000000002</v>
      </c>
      <c r="G258">
        <v>0</v>
      </c>
      <c r="H258">
        <v>2019</v>
      </c>
      <c r="I258">
        <v>1</v>
      </c>
      <c r="J258">
        <v>15</v>
      </c>
    </row>
    <row r="259" spans="1:10" x14ac:dyDescent="0.25">
      <c r="A259">
        <f>--SUBTOTAL(103,B$2:B259)</f>
        <v>132</v>
      </c>
      <c r="B259" s="86">
        <v>43475</v>
      </c>
      <c r="C259" t="s">
        <v>21</v>
      </c>
      <c r="D259" t="s">
        <v>413</v>
      </c>
      <c r="E259" t="s">
        <v>414</v>
      </c>
      <c r="F259">
        <v>17.62</v>
      </c>
      <c r="G259">
        <v>0</v>
      </c>
      <c r="H259">
        <v>2019</v>
      </c>
      <c r="I259">
        <v>1</v>
      </c>
      <c r="J259">
        <v>77</v>
      </c>
    </row>
    <row r="260" spans="1:10" x14ac:dyDescent="0.25">
      <c r="A260">
        <f>--SUBTOTAL(103,B$2:B260)</f>
        <v>133</v>
      </c>
      <c r="B260" s="86">
        <v>43475</v>
      </c>
      <c r="C260" t="s">
        <v>21</v>
      </c>
      <c r="D260" t="s">
        <v>413</v>
      </c>
      <c r="E260" t="s">
        <v>414</v>
      </c>
      <c r="F260">
        <v>13.14</v>
      </c>
      <c r="G260">
        <v>0</v>
      </c>
      <c r="H260">
        <v>2019</v>
      </c>
      <c r="I260">
        <v>1</v>
      </c>
      <c r="J260">
        <v>6</v>
      </c>
    </row>
    <row r="261" spans="1:10" x14ac:dyDescent="0.25">
      <c r="A261">
        <f>--SUBTOTAL(103,B$2:B261)</f>
        <v>134</v>
      </c>
      <c r="B261" s="86">
        <v>43475</v>
      </c>
      <c r="C261" t="s">
        <v>21</v>
      </c>
      <c r="D261" t="s">
        <v>32</v>
      </c>
      <c r="E261" t="s">
        <v>412</v>
      </c>
      <c r="F261">
        <v>8</v>
      </c>
      <c r="G261">
        <v>0</v>
      </c>
      <c r="H261">
        <v>2019</v>
      </c>
      <c r="I261">
        <v>1</v>
      </c>
      <c r="J261">
        <v>5</v>
      </c>
    </row>
    <row r="262" spans="1:10" x14ac:dyDescent="0.25">
      <c r="A262">
        <f>--SUBTOTAL(103,B$2:B262)</f>
        <v>135</v>
      </c>
      <c r="B262" s="86">
        <v>43475</v>
      </c>
      <c r="C262" t="s">
        <v>21</v>
      </c>
      <c r="D262" t="s">
        <v>32</v>
      </c>
      <c r="E262" t="s">
        <v>412</v>
      </c>
      <c r="F262">
        <v>8</v>
      </c>
      <c r="G262">
        <v>0</v>
      </c>
      <c r="H262">
        <v>2019</v>
      </c>
      <c r="I262">
        <v>1</v>
      </c>
      <c r="J262">
        <v>97</v>
      </c>
    </row>
    <row r="263" spans="1:10" x14ac:dyDescent="0.25">
      <c r="A263">
        <f>--SUBTOTAL(103,B$2:B263)</f>
        <v>136</v>
      </c>
      <c r="B263" s="86">
        <v>43475</v>
      </c>
      <c r="C263" t="s">
        <v>71</v>
      </c>
      <c r="D263" t="s">
        <v>63</v>
      </c>
      <c r="E263" t="s">
        <v>412</v>
      </c>
      <c r="F263">
        <v>67.95</v>
      </c>
      <c r="G263">
        <v>0</v>
      </c>
      <c r="H263">
        <v>2019</v>
      </c>
      <c r="I263">
        <v>1</v>
      </c>
      <c r="J263">
        <v>91</v>
      </c>
    </row>
    <row r="264" spans="1:10" x14ac:dyDescent="0.25">
      <c r="A264">
        <f>--SUBTOTAL(103,B$2:B264)</f>
        <v>137</v>
      </c>
      <c r="B264" s="86">
        <v>43475</v>
      </c>
      <c r="C264" t="s">
        <v>75</v>
      </c>
      <c r="D264" t="s">
        <v>413</v>
      </c>
      <c r="E264" t="s">
        <v>414</v>
      </c>
      <c r="F264">
        <v>273.02999999999997</v>
      </c>
      <c r="G264">
        <v>0</v>
      </c>
      <c r="H264">
        <v>2019</v>
      </c>
      <c r="I264">
        <v>1</v>
      </c>
      <c r="J264">
        <v>91</v>
      </c>
    </row>
    <row r="265" spans="1:10" x14ac:dyDescent="0.25">
      <c r="A265">
        <f>--SUBTOTAL(103,B$2:B265)</f>
        <v>138</v>
      </c>
      <c r="B265" s="86">
        <v>43475</v>
      </c>
      <c r="C265" t="s">
        <v>72</v>
      </c>
      <c r="D265" t="s">
        <v>413</v>
      </c>
      <c r="E265" t="s">
        <v>414</v>
      </c>
      <c r="F265">
        <v>123.45</v>
      </c>
      <c r="G265">
        <v>0</v>
      </c>
      <c r="H265">
        <v>2019</v>
      </c>
      <c r="I265">
        <v>1</v>
      </c>
      <c r="J265">
        <v>91</v>
      </c>
    </row>
    <row r="266" spans="1:10" x14ac:dyDescent="0.25">
      <c r="A266">
        <f>--SUBTOTAL(103,B$2:B266)</f>
        <v>139</v>
      </c>
      <c r="B266" s="86">
        <v>43475</v>
      </c>
      <c r="C266" t="s">
        <v>72</v>
      </c>
      <c r="D266" t="s">
        <v>31</v>
      </c>
      <c r="E266" t="s">
        <v>412</v>
      </c>
      <c r="F266">
        <v>95.9</v>
      </c>
      <c r="G266">
        <v>0</v>
      </c>
      <c r="H266">
        <v>2019</v>
      </c>
      <c r="I266">
        <v>1</v>
      </c>
      <c r="J266">
        <v>91</v>
      </c>
    </row>
    <row r="267" spans="1:10" x14ac:dyDescent="0.25">
      <c r="A267">
        <f>--SUBTOTAL(103,B$2:B267)</f>
        <v>140</v>
      </c>
      <c r="B267" s="86">
        <v>43475</v>
      </c>
      <c r="C267" t="s">
        <v>67</v>
      </c>
      <c r="D267" t="s">
        <v>413</v>
      </c>
      <c r="E267" t="s">
        <v>414</v>
      </c>
      <c r="F267">
        <v>673.32</v>
      </c>
      <c r="G267">
        <v>0</v>
      </c>
      <c r="H267">
        <v>2019</v>
      </c>
      <c r="I267">
        <v>1</v>
      </c>
      <c r="J267">
        <v>91</v>
      </c>
    </row>
    <row r="268" spans="1:10" x14ac:dyDescent="0.25">
      <c r="A268">
        <f>--SUBTOTAL(103,B$2:B268)</f>
        <v>141</v>
      </c>
      <c r="B268" s="86">
        <v>43475</v>
      </c>
      <c r="C268" t="s">
        <v>76</v>
      </c>
      <c r="D268" t="s">
        <v>413</v>
      </c>
      <c r="E268" t="s">
        <v>414</v>
      </c>
      <c r="F268">
        <v>68.19</v>
      </c>
      <c r="G268">
        <v>0</v>
      </c>
      <c r="H268">
        <v>2019</v>
      </c>
      <c r="I268">
        <v>1</v>
      </c>
      <c r="J268">
        <v>91</v>
      </c>
    </row>
    <row r="269" spans="1:10" x14ac:dyDescent="0.25">
      <c r="A269">
        <f>--SUBTOTAL(103,B$2:B269)</f>
        <v>142</v>
      </c>
      <c r="B269" s="86">
        <v>43475</v>
      </c>
      <c r="C269" t="s">
        <v>69</v>
      </c>
      <c r="D269" t="s">
        <v>413</v>
      </c>
      <c r="E269" t="s">
        <v>414</v>
      </c>
      <c r="F269">
        <v>39.43</v>
      </c>
      <c r="G269">
        <v>0</v>
      </c>
      <c r="H269">
        <v>2019</v>
      </c>
      <c r="I269">
        <v>1</v>
      </c>
      <c r="J269">
        <v>91</v>
      </c>
    </row>
    <row r="270" spans="1:10" x14ac:dyDescent="0.25">
      <c r="A270">
        <f>--SUBTOTAL(103,B$2:B270)</f>
        <v>143</v>
      </c>
      <c r="B270" s="86">
        <v>43475</v>
      </c>
      <c r="C270" t="s">
        <v>22</v>
      </c>
      <c r="D270" t="s">
        <v>413</v>
      </c>
      <c r="E270" t="s">
        <v>414</v>
      </c>
      <c r="F270">
        <v>108.28</v>
      </c>
      <c r="G270">
        <v>0</v>
      </c>
      <c r="H270">
        <v>2019</v>
      </c>
      <c r="I270">
        <v>1</v>
      </c>
      <c r="J270">
        <v>43</v>
      </c>
    </row>
    <row r="271" spans="1:10" x14ac:dyDescent="0.25">
      <c r="A271">
        <f>--SUBTOTAL(103,B$2:B271)</f>
        <v>144</v>
      </c>
      <c r="B271" s="86">
        <v>43475</v>
      </c>
      <c r="C271" t="s">
        <v>22</v>
      </c>
      <c r="D271" t="s">
        <v>413</v>
      </c>
      <c r="E271" t="s">
        <v>414</v>
      </c>
      <c r="F271">
        <v>52.04</v>
      </c>
      <c r="G271">
        <v>0</v>
      </c>
      <c r="H271">
        <v>2019</v>
      </c>
      <c r="I271">
        <v>1</v>
      </c>
      <c r="J271">
        <v>13</v>
      </c>
    </row>
    <row r="272" spans="1:10" x14ac:dyDescent="0.25">
      <c r="A272">
        <f>--SUBTOTAL(103,B$2:B272)</f>
        <v>145</v>
      </c>
      <c r="B272" s="86">
        <v>43475</v>
      </c>
      <c r="C272" t="s">
        <v>22</v>
      </c>
      <c r="D272" t="s">
        <v>413</v>
      </c>
      <c r="E272" t="s">
        <v>414</v>
      </c>
      <c r="F272">
        <v>50.62</v>
      </c>
      <c r="G272">
        <v>0</v>
      </c>
      <c r="H272">
        <v>2019</v>
      </c>
      <c r="I272">
        <v>1</v>
      </c>
      <c r="J272">
        <v>95</v>
      </c>
    </row>
    <row r="273" spans="1:10" x14ac:dyDescent="0.25">
      <c r="A273">
        <f>--SUBTOTAL(103,B$2:B273)</f>
        <v>146</v>
      </c>
      <c r="B273" s="86">
        <v>43475</v>
      </c>
      <c r="C273" t="s">
        <v>22</v>
      </c>
      <c r="D273" t="s">
        <v>413</v>
      </c>
      <c r="E273" t="s">
        <v>414</v>
      </c>
      <c r="F273">
        <v>40.99</v>
      </c>
      <c r="G273">
        <v>0</v>
      </c>
      <c r="H273">
        <v>2019</v>
      </c>
      <c r="I273">
        <v>1</v>
      </c>
      <c r="J273">
        <v>39</v>
      </c>
    </row>
    <row r="274" spans="1:10" x14ac:dyDescent="0.25">
      <c r="A274">
        <f>--SUBTOTAL(103,B$2:B274)</f>
        <v>147</v>
      </c>
      <c r="B274" s="86">
        <v>43475</v>
      </c>
      <c r="C274" t="s">
        <v>22</v>
      </c>
      <c r="D274" t="s">
        <v>413</v>
      </c>
      <c r="E274" t="s">
        <v>414</v>
      </c>
      <c r="F274">
        <v>34.229999999999997</v>
      </c>
      <c r="G274">
        <v>0</v>
      </c>
      <c r="H274">
        <v>2019</v>
      </c>
      <c r="I274">
        <v>1</v>
      </c>
      <c r="J274">
        <v>34</v>
      </c>
    </row>
    <row r="275" spans="1:10" x14ac:dyDescent="0.25">
      <c r="A275">
        <f>--SUBTOTAL(103,B$2:B275)</f>
        <v>148</v>
      </c>
      <c r="B275" s="86">
        <v>43475</v>
      </c>
      <c r="C275" t="s">
        <v>22</v>
      </c>
      <c r="D275" t="s">
        <v>413</v>
      </c>
      <c r="E275" t="s">
        <v>414</v>
      </c>
      <c r="F275">
        <v>34.21</v>
      </c>
      <c r="G275">
        <v>0</v>
      </c>
      <c r="H275">
        <v>2019</v>
      </c>
      <c r="I275">
        <v>1</v>
      </c>
      <c r="J275">
        <v>19</v>
      </c>
    </row>
    <row r="276" spans="1:10" x14ac:dyDescent="0.25">
      <c r="A276">
        <f>--SUBTOTAL(103,B$2:B276)</f>
        <v>149</v>
      </c>
      <c r="B276" s="86">
        <v>43475</v>
      </c>
      <c r="C276" t="s">
        <v>22</v>
      </c>
      <c r="D276" t="s">
        <v>413</v>
      </c>
      <c r="E276" t="s">
        <v>414</v>
      </c>
      <c r="F276">
        <v>30.67</v>
      </c>
      <c r="G276">
        <v>0</v>
      </c>
      <c r="H276">
        <v>2019</v>
      </c>
      <c r="I276">
        <v>1</v>
      </c>
      <c r="J276">
        <v>33</v>
      </c>
    </row>
    <row r="277" spans="1:10" x14ac:dyDescent="0.25">
      <c r="A277">
        <f>--SUBTOTAL(103,B$2:B277)</f>
        <v>150</v>
      </c>
      <c r="B277" s="86">
        <v>43475</v>
      </c>
      <c r="C277" t="s">
        <v>22</v>
      </c>
      <c r="D277" t="s">
        <v>413</v>
      </c>
      <c r="E277" t="s">
        <v>414</v>
      </c>
      <c r="F277">
        <v>19.25</v>
      </c>
      <c r="G277">
        <v>0</v>
      </c>
      <c r="H277">
        <v>2019</v>
      </c>
      <c r="I277">
        <v>1</v>
      </c>
      <c r="J277">
        <v>23</v>
      </c>
    </row>
    <row r="278" spans="1:10" x14ac:dyDescent="0.25">
      <c r="A278">
        <f>--SUBTOTAL(103,B$2:B278)</f>
        <v>151</v>
      </c>
      <c r="B278" s="86">
        <v>43475</v>
      </c>
      <c r="C278" t="s">
        <v>22</v>
      </c>
      <c r="D278" t="s">
        <v>413</v>
      </c>
      <c r="E278" t="s">
        <v>414</v>
      </c>
      <c r="F278">
        <v>18.760000000000002</v>
      </c>
      <c r="G278">
        <v>0</v>
      </c>
      <c r="H278">
        <v>2019</v>
      </c>
      <c r="I278">
        <v>1</v>
      </c>
      <c r="J278">
        <v>49</v>
      </c>
    </row>
    <row r="279" spans="1:10" x14ac:dyDescent="0.25">
      <c r="A279">
        <f>--SUBTOTAL(103,B$2:B279)</f>
        <v>152</v>
      </c>
      <c r="B279" s="86">
        <v>43475</v>
      </c>
      <c r="C279" t="s">
        <v>22</v>
      </c>
      <c r="D279" t="s">
        <v>32</v>
      </c>
      <c r="E279" t="s">
        <v>412</v>
      </c>
      <c r="F279">
        <v>16</v>
      </c>
      <c r="G279">
        <v>0</v>
      </c>
      <c r="H279">
        <v>2019</v>
      </c>
      <c r="I279">
        <v>1</v>
      </c>
      <c r="J279">
        <v>73</v>
      </c>
    </row>
    <row r="280" spans="1:10" x14ac:dyDescent="0.25">
      <c r="A280">
        <f>--SUBTOTAL(103,B$2:B280)</f>
        <v>153</v>
      </c>
      <c r="B280" s="86">
        <v>43475</v>
      </c>
      <c r="C280" t="s">
        <v>22</v>
      </c>
      <c r="D280" t="s">
        <v>413</v>
      </c>
      <c r="E280" t="s">
        <v>414</v>
      </c>
      <c r="F280">
        <v>12.8</v>
      </c>
      <c r="G280">
        <v>0</v>
      </c>
      <c r="H280">
        <v>2019</v>
      </c>
      <c r="I280">
        <v>1</v>
      </c>
      <c r="J280">
        <v>30</v>
      </c>
    </row>
    <row r="281" spans="1:10" x14ac:dyDescent="0.25">
      <c r="A281">
        <f>--SUBTOTAL(103,B$2:B281)</f>
        <v>154</v>
      </c>
      <c r="B281" s="86">
        <v>43475</v>
      </c>
      <c r="C281" t="s">
        <v>22</v>
      </c>
      <c r="D281" t="s">
        <v>32</v>
      </c>
      <c r="E281" t="s">
        <v>412</v>
      </c>
      <c r="F281">
        <v>8</v>
      </c>
      <c r="G281">
        <v>0</v>
      </c>
      <c r="H281">
        <v>2019</v>
      </c>
      <c r="I281">
        <v>1</v>
      </c>
      <c r="J281">
        <v>44</v>
      </c>
    </row>
    <row r="282" spans="1:10" x14ac:dyDescent="0.25">
      <c r="A282">
        <f>--SUBTOTAL(103,B$2:B282)</f>
        <v>155</v>
      </c>
      <c r="B282" s="86">
        <v>43476</v>
      </c>
      <c r="C282" t="s">
        <v>23</v>
      </c>
      <c r="D282" t="s">
        <v>33</v>
      </c>
      <c r="E282" t="s">
        <v>58</v>
      </c>
      <c r="F282">
        <v>18.75</v>
      </c>
      <c r="G282">
        <v>0</v>
      </c>
      <c r="H282">
        <v>2019</v>
      </c>
      <c r="I282">
        <v>1</v>
      </c>
      <c r="J282">
        <v>164</v>
      </c>
    </row>
    <row r="283" spans="1:10" x14ac:dyDescent="0.25">
      <c r="A283">
        <f>--SUBTOTAL(103,B$2:B283)</f>
        <v>156</v>
      </c>
      <c r="B283" s="86">
        <v>43476</v>
      </c>
      <c r="C283" t="s">
        <v>23</v>
      </c>
      <c r="D283" t="s">
        <v>32</v>
      </c>
      <c r="E283" t="s">
        <v>415</v>
      </c>
      <c r="F283">
        <v>8</v>
      </c>
      <c r="G283">
        <v>0</v>
      </c>
      <c r="H283">
        <v>2019</v>
      </c>
      <c r="I283">
        <v>1</v>
      </c>
      <c r="J283">
        <v>10</v>
      </c>
    </row>
    <row r="284" spans="1:10" x14ac:dyDescent="0.25">
      <c r="A284">
        <f>--SUBTOTAL(103,B$2:B284)</f>
        <v>157</v>
      </c>
      <c r="B284" s="86">
        <v>43476</v>
      </c>
      <c r="C284" t="s">
        <v>23</v>
      </c>
      <c r="D284" t="s">
        <v>33</v>
      </c>
      <c r="E284" t="s">
        <v>215</v>
      </c>
      <c r="F284">
        <v>3</v>
      </c>
      <c r="G284">
        <v>0</v>
      </c>
      <c r="H284">
        <v>2019</v>
      </c>
      <c r="I284">
        <v>1</v>
      </c>
      <c r="J284">
        <v>17</v>
      </c>
    </row>
    <row r="285" spans="1:10" x14ac:dyDescent="0.25">
      <c r="A285">
        <f>--SUBTOTAL(103,B$2:B285)</f>
        <v>158</v>
      </c>
      <c r="B285" s="86">
        <v>43476</v>
      </c>
      <c r="C285" t="s">
        <v>70</v>
      </c>
      <c r="D285" t="s">
        <v>31</v>
      </c>
      <c r="E285" t="s">
        <v>415</v>
      </c>
      <c r="F285">
        <v>138</v>
      </c>
      <c r="G285">
        <v>0</v>
      </c>
      <c r="H285">
        <v>2019</v>
      </c>
      <c r="I285">
        <v>1</v>
      </c>
      <c r="J285">
        <v>91</v>
      </c>
    </row>
    <row r="286" spans="1:10" x14ac:dyDescent="0.25">
      <c r="A286">
        <f>--SUBTOTAL(103,B$2:B286)</f>
        <v>159</v>
      </c>
      <c r="B286" s="86">
        <v>43476</v>
      </c>
      <c r="C286" t="s">
        <v>82</v>
      </c>
      <c r="D286" t="s">
        <v>32</v>
      </c>
      <c r="E286" t="s">
        <v>415</v>
      </c>
      <c r="F286">
        <v>86.16</v>
      </c>
      <c r="G286">
        <v>0</v>
      </c>
      <c r="H286">
        <v>2019</v>
      </c>
      <c r="I286">
        <v>1</v>
      </c>
      <c r="J286">
        <v>91</v>
      </c>
    </row>
    <row r="287" spans="1:10" x14ac:dyDescent="0.25">
      <c r="A287">
        <f>--SUBTOTAL(103,B$2:B287)</f>
        <v>160</v>
      </c>
      <c r="B287" s="86">
        <v>43476</v>
      </c>
      <c r="C287" t="s">
        <v>21</v>
      </c>
      <c r="D287" t="s">
        <v>31</v>
      </c>
      <c r="E287" t="s">
        <v>415</v>
      </c>
      <c r="F287">
        <v>59.3</v>
      </c>
      <c r="G287">
        <v>0</v>
      </c>
      <c r="H287">
        <v>2019</v>
      </c>
      <c r="I287">
        <v>1</v>
      </c>
      <c r="J287">
        <v>54</v>
      </c>
    </row>
    <row r="288" spans="1:10" x14ac:dyDescent="0.25">
      <c r="A288">
        <f>--SUBTOTAL(103,B$2:B288)</f>
        <v>161</v>
      </c>
      <c r="B288" s="86">
        <v>43476</v>
      </c>
      <c r="C288" t="s">
        <v>21</v>
      </c>
      <c r="D288" t="s">
        <v>32</v>
      </c>
      <c r="E288" t="s">
        <v>415</v>
      </c>
      <c r="F288">
        <v>16</v>
      </c>
      <c r="G288">
        <v>0</v>
      </c>
      <c r="H288">
        <v>2019</v>
      </c>
      <c r="I288">
        <v>1</v>
      </c>
      <c r="J288">
        <v>13</v>
      </c>
    </row>
    <row r="289" spans="1:10" x14ac:dyDescent="0.25">
      <c r="A289">
        <f>--SUBTOTAL(103,B$2:B289)</f>
        <v>162</v>
      </c>
      <c r="B289" s="86">
        <v>43476</v>
      </c>
      <c r="C289" t="s">
        <v>21</v>
      </c>
      <c r="D289" t="s">
        <v>32</v>
      </c>
      <c r="E289" t="s">
        <v>415</v>
      </c>
      <c r="F289">
        <v>16</v>
      </c>
      <c r="G289">
        <v>0</v>
      </c>
      <c r="H289">
        <v>2019</v>
      </c>
      <c r="I289">
        <v>1</v>
      </c>
      <c r="J289">
        <v>73</v>
      </c>
    </row>
    <row r="290" spans="1:10" x14ac:dyDescent="0.25">
      <c r="A290">
        <f>--SUBTOTAL(103,B$2:B290)</f>
        <v>163</v>
      </c>
      <c r="B290" s="86">
        <v>43476</v>
      </c>
      <c r="C290" t="s">
        <v>21</v>
      </c>
      <c r="D290" t="s">
        <v>32</v>
      </c>
      <c r="E290" t="s">
        <v>415</v>
      </c>
      <c r="F290">
        <v>8</v>
      </c>
      <c r="G290">
        <v>0</v>
      </c>
      <c r="H290">
        <v>2019</v>
      </c>
      <c r="I290">
        <v>1</v>
      </c>
      <c r="J290">
        <v>19</v>
      </c>
    </row>
    <row r="291" spans="1:10" x14ac:dyDescent="0.25">
      <c r="A291">
        <f>--SUBTOTAL(103,B$2:B291)</f>
        <v>164</v>
      </c>
      <c r="B291" s="86">
        <v>43476</v>
      </c>
      <c r="C291" t="s">
        <v>21</v>
      </c>
      <c r="D291" t="s">
        <v>32</v>
      </c>
      <c r="E291" t="s">
        <v>415</v>
      </c>
      <c r="F291">
        <v>8</v>
      </c>
      <c r="G291">
        <v>0</v>
      </c>
      <c r="H291">
        <v>2019</v>
      </c>
      <c r="I291">
        <v>1</v>
      </c>
      <c r="J291">
        <v>30</v>
      </c>
    </row>
    <row r="292" spans="1:10" x14ac:dyDescent="0.25">
      <c r="A292">
        <f>--SUBTOTAL(103,B$2:B292)</f>
        <v>165</v>
      </c>
      <c r="B292" s="86">
        <v>43476</v>
      </c>
      <c r="C292" t="s">
        <v>21</v>
      </c>
      <c r="D292" t="s">
        <v>32</v>
      </c>
      <c r="E292" t="s">
        <v>415</v>
      </c>
      <c r="F292">
        <v>8</v>
      </c>
      <c r="G292">
        <v>0</v>
      </c>
      <c r="H292">
        <v>2019</v>
      </c>
      <c r="I292">
        <v>1</v>
      </c>
      <c r="J292">
        <v>44</v>
      </c>
    </row>
    <row r="293" spans="1:10" x14ac:dyDescent="0.25">
      <c r="A293">
        <f>--SUBTOTAL(103,B$2:B293)</f>
        <v>166</v>
      </c>
      <c r="B293" s="86">
        <v>43476</v>
      </c>
      <c r="C293" t="s">
        <v>21</v>
      </c>
      <c r="D293" t="s">
        <v>32</v>
      </c>
      <c r="E293" t="s">
        <v>415</v>
      </c>
      <c r="F293">
        <v>8</v>
      </c>
      <c r="G293">
        <v>0</v>
      </c>
      <c r="H293">
        <v>2019</v>
      </c>
      <c r="I293">
        <v>1</v>
      </c>
      <c r="J293">
        <v>46</v>
      </c>
    </row>
    <row r="294" spans="1:10" x14ac:dyDescent="0.25">
      <c r="A294">
        <f>--SUBTOTAL(103,B$2:B294)</f>
        <v>167</v>
      </c>
      <c r="B294" s="86">
        <v>43476</v>
      </c>
      <c r="C294" t="s">
        <v>21</v>
      </c>
      <c r="D294" t="s">
        <v>32</v>
      </c>
      <c r="E294" t="s">
        <v>415</v>
      </c>
      <c r="F294">
        <v>8</v>
      </c>
      <c r="G294">
        <v>0</v>
      </c>
      <c r="H294">
        <v>2019</v>
      </c>
      <c r="I294">
        <v>1</v>
      </c>
      <c r="J294">
        <v>97</v>
      </c>
    </row>
    <row r="295" spans="1:10" x14ac:dyDescent="0.25">
      <c r="A295">
        <f>--SUBTOTAL(103,B$2:B295)</f>
        <v>168</v>
      </c>
      <c r="B295" s="86">
        <v>43476</v>
      </c>
      <c r="C295" t="s">
        <v>71</v>
      </c>
      <c r="D295" t="s">
        <v>31</v>
      </c>
      <c r="E295" t="s">
        <v>415</v>
      </c>
      <c r="F295">
        <v>29.4</v>
      </c>
      <c r="G295">
        <v>0</v>
      </c>
      <c r="H295">
        <v>2019</v>
      </c>
      <c r="I295">
        <v>1</v>
      </c>
      <c r="J295">
        <v>91</v>
      </c>
    </row>
    <row r="296" spans="1:10" x14ac:dyDescent="0.25">
      <c r="A296">
        <f>--SUBTOTAL(103,B$2:B296)</f>
        <v>169</v>
      </c>
      <c r="B296" s="86">
        <v>43476</v>
      </c>
      <c r="C296" t="s">
        <v>73</v>
      </c>
      <c r="D296" t="s">
        <v>31</v>
      </c>
      <c r="E296" t="s">
        <v>415</v>
      </c>
      <c r="F296">
        <v>11.5</v>
      </c>
      <c r="G296">
        <v>0</v>
      </c>
      <c r="H296">
        <v>2019</v>
      </c>
      <c r="I296">
        <v>1</v>
      </c>
      <c r="J296">
        <v>91</v>
      </c>
    </row>
    <row r="297" spans="1:10" x14ac:dyDescent="0.25">
      <c r="A297">
        <f>--SUBTOTAL(103,B$2:B297)</f>
        <v>170</v>
      </c>
      <c r="B297" s="86">
        <v>43476</v>
      </c>
      <c r="C297" t="s">
        <v>72</v>
      </c>
      <c r="D297" t="s">
        <v>31</v>
      </c>
      <c r="E297" t="s">
        <v>415</v>
      </c>
      <c r="F297">
        <v>24</v>
      </c>
      <c r="G297">
        <v>0</v>
      </c>
      <c r="H297">
        <v>2019</v>
      </c>
      <c r="I297">
        <v>1</v>
      </c>
      <c r="J297">
        <v>91</v>
      </c>
    </row>
    <row r="298" spans="1:10" x14ac:dyDescent="0.25">
      <c r="A298">
        <f>--SUBTOTAL(103,B$2:B298)</f>
        <v>171</v>
      </c>
      <c r="B298" s="86">
        <v>43476</v>
      </c>
      <c r="C298" t="s">
        <v>68</v>
      </c>
      <c r="D298" t="s">
        <v>61</v>
      </c>
      <c r="E298" t="s">
        <v>415</v>
      </c>
      <c r="F298">
        <v>25</v>
      </c>
      <c r="G298">
        <v>0</v>
      </c>
      <c r="H298">
        <v>2019</v>
      </c>
      <c r="I298">
        <v>1</v>
      </c>
      <c r="J298">
        <v>91</v>
      </c>
    </row>
    <row r="299" spans="1:10" x14ac:dyDescent="0.25">
      <c r="A299">
        <f>--SUBTOTAL(103,B$2:B299)</f>
        <v>172</v>
      </c>
      <c r="B299" s="86">
        <v>43476</v>
      </c>
      <c r="C299" t="s">
        <v>22</v>
      </c>
      <c r="D299" t="s">
        <v>32</v>
      </c>
      <c r="E299" t="s">
        <v>415</v>
      </c>
      <c r="F299">
        <v>24</v>
      </c>
      <c r="G299">
        <v>0</v>
      </c>
      <c r="H299">
        <v>2019</v>
      </c>
      <c r="I299">
        <v>1</v>
      </c>
      <c r="J299">
        <v>97</v>
      </c>
    </row>
    <row r="300" spans="1:10" x14ac:dyDescent="0.25">
      <c r="A300">
        <f>--SUBTOTAL(103,B$2:B300)</f>
        <v>173</v>
      </c>
      <c r="B300" s="86">
        <v>43476</v>
      </c>
      <c r="C300" t="s">
        <v>22</v>
      </c>
      <c r="D300" t="s">
        <v>32</v>
      </c>
      <c r="E300" t="s">
        <v>415</v>
      </c>
      <c r="F300">
        <v>16</v>
      </c>
      <c r="G300">
        <v>0</v>
      </c>
      <c r="H300">
        <v>2019</v>
      </c>
      <c r="I300">
        <v>1</v>
      </c>
      <c r="J300">
        <v>26</v>
      </c>
    </row>
    <row r="301" spans="1:10" x14ac:dyDescent="0.25">
      <c r="A301">
        <f>--SUBTOTAL(103,B$2:B301)</f>
        <v>174</v>
      </c>
      <c r="B301" s="86">
        <v>43476</v>
      </c>
      <c r="C301" t="s">
        <v>22</v>
      </c>
      <c r="D301" t="s">
        <v>32</v>
      </c>
      <c r="E301" t="s">
        <v>415</v>
      </c>
      <c r="F301">
        <v>8</v>
      </c>
      <c r="G301">
        <v>0</v>
      </c>
      <c r="H301">
        <v>2019</v>
      </c>
      <c r="I301">
        <v>1</v>
      </c>
      <c r="J301">
        <v>46</v>
      </c>
    </row>
    <row r="302" spans="1:10" x14ac:dyDescent="0.25">
      <c r="A302">
        <f>--SUBTOTAL(103,B$2:B302)</f>
        <v>175</v>
      </c>
      <c r="B302" s="86">
        <v>43479</v>
      </c>
      <c r="C302" t="s">
        <v>23</v>
      </c>
      <c r="D302" t="s">
        <v>54</v>
      </c>
      <c r="E302" t="s">
        <v>416</v>
      </c>
      <c r="F302">
        <v>38.340000000000003</v>
      </c>
      <c r="G302">
        <v>0</v>
      </c>
      <c r="H302">
        <v>2019</v>
      </c>
      <c r="I302">
        <v>1</v>
      </c>
      <c r="J302">
        <v>164</v>
      </c>
    </row>
    <row r="303" spans="1:10" x14ac:dyDescent="0.25">
      <c r="A303">
        <f>--SUBTOTAL(103,B$2:B303)</f>
        <v>176</v>
      </c>
      <c r="B303" s="86">
        <v>43479</v>
      </c>
      <c r="C303" t="s">
        <v>23</v>
      </c>
      <c r="D303" t="s">
        <v>59</v>
      </c>
      <c r="E303" t="s">
        <v>416</v>
      </c>
      <c r="F303">
        <v>36.950000000000003</v>
      </c>
      <c r="G303">
        <v>0</v>
      </c>
      <c r="H303">
        <v>2019</v>
      </c>
      <c r="I303">
        <v>1</v>
      </c>
      <c r="J303">
        <v>46</v>
      </c>
    </row>
    <row r="304" spans="1:10" x14ac:dyDescent="0.25">
      <c r="A304">
        <f>--SUBTOTAL(103,B$2:B304)</f>
        <v>177</v>
      </c>
      <c r="B304" s="86">
        <v>43479</v>
      </c>
      <c r="C304" t="s">
        <v>23</v>
      </c>
      <c r="D304" t="s">
        <v>33</v>
      </c>
      <c r="E304" t="s">
        <v>116</v>
      </c>
      <c r="F304">
        <v>14.9</v>
      </c>
      <c r="G304">
        <v>0</v>
      </c>
      <c r="H304">
        <v>2019</v>
      </c>
      <c r="I304">
        <v>1</v>
      </c>
      <c r="J304">
        <v>101</v>
      </c>
    </row>
    <row r="305" spans="1:10" x14ac:dyDescent="0.25">
      <c r="A305">
        <f>--SUBTOTAL(103,B$2:B305)</f>
        <v>178</v>
      </c>
      <c r="B305" s="86">
        <v>43479</v>
      </c>
      <c r="C305" t="s">
        <v>23</v>
      </c>
      <c r="D305" t="s">
        <v>33</v>
      </c>
      <c r="E305" t="s">
        <v>114</v>
      </c>
      <c r="F305">
        <v>1.8</v>
      </c>
      <c r="G305">
        <v>0</v>
      </c>
      <c r="H305">
        <v>2019</v>
      </c>
      <c r="I305">
        <v>1</v>
      </c>
      <c r="J305">
        <v>5</v>
      </c>
    </row>
    <row r="306" spans="1:10" x14ac:dyDescent="0.25">
      <c r="A306">
        <f>--SUBTOTAL(103,B$2:B306)</f>
        <v>179</v>
      </c>
      <c r="B306" s="86">
        <v>43479</v>
      </c>
      <c r="C306" t="s">
        <v>65</v>
      </c>
      <c r="D306" t="s">
        <v>61</v>
      </c>
      <c r="E306" t="s">
        <v>416</v>
      </c>
      <c r="F306">
        <v>20</v>
      </c>
      <c r="G306">
        <v>0</v>
      </c>
      <c r="H306">
        <v>2019</v>
      </c>
      <c r="I306">
        <v>1</v>
      </c>
      <c r="J306">
        <v>91</v>
      </c>
    </row>
    <row r="307" spans="1:10" x14ac:dyDescent="0.25">
      <c r="A307">
        <f>--SUBTOTAL(103,B$2:B307)</f>
        <v>180</v>
      </c>
      <c r="B307" s="86">
        <v>43479</v>
      </c>
      <c r="C307" t="s">
        <v>77</v>
      </c>
      <c r="D307" t="s">
        <v>61</v>
      </c>
      <c r="E307" t="s">
        <v>416</v>
      </c>
      <c r="F307">
        <v>649.29999999999995</v>
      </c>
      <c r="G307">
        <v>0</v>
      </c>
      <c r="H307">
        <v>2019</v>
      </c>
      <c r="I307">
        <v>1</v>
      </c>
      <c r="J307">
        <v>91</v>
      </c>
    </row>
    <row r="308" spans="1:10" x14ac:dyDescent="0.25">
      <c r="A308">
        <f>--SUBTOTAL(103,B$2:B308)</f>
        <v>181</v>
      </c>
      <c r="B308" s="86">
        <v>43479</v>
      </c>
      <c r="C308" t="s">
        <v>77</v>
      </c>
      <c r="D308" t="s">
        <v>31</v>
      </c>
      <c r="E308" t="s">
        <v>416</v>
      </c>
      <c r="F308">
        <v>62.73</v>
      </c>
      <c r="G308">
        <v>0</v>
      </c>
      <c r="H308">
        <v>2019</v>
      </c>
      <c r="I308">
        <v>1</v>
      </c>
      <c r="J308">
        <v>91</v>
      </c>
    </row>
    <row r="309" spans="1:10" x14ac:dyDescent="0.25">
      <c r="A309">
        <f>--SUBTOTAL(103,B$2:B309)</f>
        <v>182</v>
      </c>
      <c r="B309" s="86">
        <v>43479</v>
      </c>
      <c r="C309" t="s">
        <v>82</v>
      </c>
      <c r="D309" t="s">
        <v>54</v>
      </c>
      <c r="E309" t="s">
        <v>416</v>
      </c>
      <c r="F309">
        <v>89.6</v>
      </c>
      <c r="G309">
        <v>0</v>
      </c>
      <c r="H309">
        <v>2019</v>
      </c>
      <c r="I309">
        <v>1</v>
      </c>
      <c r="J309">
        <v>91</v>
      </c>
    </row>
    <row r="310" spans="1:10" x14ac:dyDescent="0.25">
      <c r="A310">
        <f>--SUBTOTAL(103,B$2:B310)</f>
        <v>183</v>
      </c>
      <c r="B310" s="86">
        <v>43479</v>
      </c>
      <c r="C310" t="s">
        <v>21</v>
      </c>
      <c r="D310" t="s">
        <v>32</v>
      </c>
      <c r="E310" t="s">
        <v>416</v>
      </c>
      <c r="F310">
        <v>32</v>
      </c>
      <c r="G310">
        <v>0</v>
      </c>
      <c r="H310">
        <v>2019</v>
      </c>
      <c r="I310">
        <v>1</v>
      </c>
      <c r="J310">
        <v>73</v>
      </c>
    </row>
    <row r="311" spans="1:10" x14ac:dyDescent="0.25">
      <c r="A311">
        <f>--SUBTOTAL(103,B$2:B311)</f>
        <v>184</v>
      </c>
      <c r="B311" s="86">
        <v>43479</v>
      </c>
      <c r="C311" t="s">
        <v>21</v>
      </c>
      <c r="D311" t="s">
        <v>32</v>
      </c>
      <c r="E311" t="s">
        <v>416</v>
      </c>
      <c r="F311">
        <v>32</v>
      </c>
      <c r="G311">
        <v>0</v>
      </c>
      <c r="H311">
        <v>2019</v>
      </c>
      <c r="I311">
        <v>1</v>
      </c>
      <c r="J311">
        <v>97</v>
      </c>
    </row>
    <row r="312" spans="1:10" x14ac:dyDescent="0.25">
      <c r="A312">
        <f>--SUBTOTAL(103,B$2:B312)</f>
        <v>185</v>
      </c>
      <c r="B312" s="86">
        <v>43479</v>
      </c>
      <c r="C312" t="s">
        <v>21</v>
      </c>
      <c r="D312" t="s">
        <v>32</v>
      </c>
      <c r="E312" t="s">
        <v>416</v>
      </c>
      <c r="F312">
        <v>24</v>
      </c>
      <c r="G312">
        <v>0</v>
      </c>
      <c r="H312">
        <v>2019</v>
      </c>
      <c r="I312">
        <v>1</v>
      </c>
      <c r="J312">
        <v>19</v>
      </c>
    </row>
    <row r="313" spans="1:10" x14ac:dyDescent="0.25">
      <c r="A313">
        <f>--SUBTOTAL(103,B$2:B313)</f>
        <v>186</v>
      </c>
      <c r="B313" s="86">
        <v>43479</v>
      </c>
      <c r="C313" t="s">
        <v>21</v>
      </c>
      <c r="D313" t="s">
        <v>32</v>
      </c>
      <c r="E313" t="s">
        <v>416</v>
      </c>
      <c r="F313">
        <v>24</v>
      </c>
      <c r="G313">
        <v>0</v>
      </c>
      <c r="H313">
        <v>2019</v>
      </c>
      <c r="I313">
        <v>1</v>
      </c>
      <c r="J313">
        <v>30</v>
      </c>
    </row>
    <row r="314" spans="1:10" x14ac:dyDescent="0.25">
      <c r="A314">
        <f>--SUBTOTAL(103,B$2:B314)</f>
        <v>187</v>
      </c>
      <c r="B314" s="86">
        <v>43479</v>
      </c>
      <c r="C314" t="s">
        <v>21</v>
      </c>
      <c r="D314" t="s">
        <v>32</v>
      </c>
      <c r="E314" t="s">
        <v>416</v>
      </c>
      <c r="F314">
        <v>8</v>
      </c>
      <c r="G314">
        <v>0</v>
      </c>
      <c r="H314">
        <v>2019</v>
      </c>
      <c r="I314">
        <v>1</v>
      </c>
      <c r="J314">
        <v>5</v>
      </c>
    </row>
    <row r="315" spans="1:10" x14ac:dyDescent="0.25">
      <c r="A315">
        <f>--SUBTOTAL(103,B$2:B315)</f>
        <v>188</v>
      </c>
      <c r="B315" s="86">
        <v>43479</v>
      </c>
      <c r="C315" t="s">
        <v>67</v>
      </c>
      <c r="D315" t="s">
        <v>31</v>
      </c>
      <c r="E315" t="s">
        <v>416</v>
      </c>
      <c r="F315">
        <v>43.86</v>
      </c>
      <c r="G315">
        <v>0</v>
      </c>
      <c r="H315">
        <v>2019</v>
      </c>
      <c r="I315">
        <v>1</v>
      </c>
      <c r="J315">
        <v>91</v>
      </c>
    </row>
    <row r="316" spans="1:10" x14ac:dyDescent="0.25">
      <c r="A316">
        <f>--SUBTOTAL(103,B$2:B316)</f>
        <v>189</v>
      </c>
      <c r="B316" s="86">
        <v>43480</v>
      </c>
      <c r="C316" t="s">
        <v>23</v>
      </c>
      <c r="D316" t="s">
        <v>31</v>
      </c>
      <c r="E316" t="s">
        <v>417</v>
      </c>
      <c r="F316">
        <v>52</v>
      </c>
      <c r="G316">
        <v>0</v>
      </c>
      <c r="H316">
        <v>2019</v>
      </c>
      <c r="I316">
        <v>1</v>
      </c>
      <c r="J316">
        <v>54</v>
      </c>
    </row>
    <row r="317" spans="1:10" x14ac:dyDescent="0.25">
      <c r="A317">
        <f>--SUBTOTAL(103,B$2:B317)</f>
        <v>190</v>
      </c>
      <c r="B317" s="86">
        <v>43480</v>
      </c>
      <c r="C317" t="s">
        <v>66</v>
      </c>
      <c r="D317" t="s">
        <v>31</v>
      </c>
      <c r="E317" t="s">
        <v>417</v>
      </c>
      <c r="F317">
        <v>181.33</v>
      </c>
      <c r="G317">
        <v>0</v>
      </c>
      <c r="H317">
        <v>2019</v>
      </c>
      <c r="I317">
        <v>1</v>
      </c>
      <c r="J317">
        <v>91</v>
      </c>
    </row>
    <row r="318" spans="1:10" x14ac:dyDescent="0.25">
      <c r="A318">
        <f>--SUBTOTAL(103,B$2:B318)</f>
        <v>191</v>
      </c>
      <c r="B318" s="86">
        <v>43480</v>
      </c>
      <c r="C318" t="s">
        <v>21</v>
      </c>
      <c r="D318" t="s">
        <v>31</v>
      </c>
      <c r="E318" t="s">
        <v>417</v>
      </c>
      <c r="F318">
        <v>98</v>
      </c>
      <c r="G318">
        <v>0</v>
      </c>
      <c r="H318">
        <v>2019</v>
      </c>
      <c r="I318">
        <v>1</v>
      </c>
      <c r="J318">
        <v>40</v>
      </c>
    </row>
    <row r="319" spans="1:10" x14ac:dyDescent="0.25">
      <c r="A319">
        <f>--SUBTOTAL(103,B$2:B319)</f>
        <v>192</v>
      </c>
      <c r="B319" s="86">
        <v>43480</v>
      </c>
      <c r="C319" t="s">
        <v>21</v>
      </c>
      <c r="D319" t="s">
        <v>31</v>
      </c>
      <c r="E319" t="s">
        <v>417</v>
      </c>
      <c r="F319">
        <v>88</v>
      </c>
      <c r="G319">
        <v>0</v>
      </c>
      <c r="H319">
        <v>2019</v>
      </c>
      <c r="I319">
        <v>1</v>
      </c>
      <c r="J319">
        <v>48</v>
      </c>
    </row>
    <row r="320" spans="1:10" x14ac:dyDescent="0.25">
      <c r="A320">
        <f>--SUBTOTAL(103,B$2:B320)</f>
        <v>193</v>
      </c>
      <c r="B320" s="86">
        <v>43480</v>
      </c>
      <c r="C320" t="s">
        <v>21</v>
      </c>
      <c r="D320" t="s">
        <v>32</v>
      </c>
      <c r="E320" t="s">
        <v>417</v>
      </c>
      <c r="F320">
        <v>32</v>
      </c>
      <c r="G320">
        <v>0</v>
      </c>
      <c r="H320">
        <v>2019</v>
      </c>
      <c r="I320">
        <v>1</v>
      </c>
      <c r="J320">
        <v>38</v>
      </c>
    </row>
    <row r="321" spans="1:10" x14ac:dyDescent="0.25">
      <c r="A321">
        <f>--SUBTOTAL(103,B$2:B321)</f>
        <v>194</v>
      </c>
      <c r="B321" s="86">
        <v>43480</v>
      </c>
      <c r="C321" t="s">
        <v>21</v>
      </c>
      <c r="D321" t="s">
        <v>32</v>
      </c>
      <c r="E321" t="s">
        <v>417</v>
      </c>
      <c r="F321">
        <v>24</v>
      </c>
      <c r="G321">
        <v>0</v>
      </c>
      <c r="H321">
        <v>2019</v>
      </c>
      <c r="I321">
        <v>1</v>
      </c>
      <c r="J321">
        <v>46</v>
      </c>
    </row>
    <row r="322" spans="1:10" x14ac:dyDescent="0.25">
      <c r="A322">
        <f>--SUBTOTAL(103,B$2:B322)</f>
        <v>195</v>
      </c>
      <c r="B322" s="86">
        <v>43480</v>
      </c>
      <c r="C322" t="s">
        <v>21</v>
      </c>
      <c r="D322" t="s">
        <v>32</v>
      </c>
      <c r="E322" t="s">
        <v>417</v>
      </c>
      <c r="F322">
        <v>16</v>
      </c>
      <c r="G322">
        <v>0</v>
      </c>
      <c r="H322">
        <v>2019</v>
      </c>
      <c r="I322">
        <v>1</v>
      </c>
      <c r="J322">
        <v>97</v>
      </c>
    </row>
    <row r="323" spans="1:10" x14ac:dyDescent="0.25">
      <c r="A323">
        <f>--SUBTOTAL(103,B$2:B323)</f>
        <v>196</v>
      </c>
      <c r="B323" s="86">
        <v>43480</v>
      </c>
      <c r="C323" t="s">
        <v>21</v>
      </c>
      <c r="D323" t="s">
        <v>32</v>
      </c>
      <c r="E323" t="s">
        <v>417</v>
      </c>
      <c r="F323">
        <v>8</v>
      </c>
      <c r="G323">
        <v>0</v>
      </c>
      <c r="H323">
        <v>2019</v>
      </c>
      <c r="I323">
        <v>1</v>
      </c>
      <c r="J323">
        <v>10</v>
      </c>
    </row>
    <row r="324" spans="1:10" x14ac:dyDescent="0.25">
      <c r="A324">
        <f>--SUBTOTAL(103,B$2:B324)</f>
        <v>197</v>
      </c>
      <c r="B324" s="86">
        <v>43480</v>
      </c>
      <c r="C324" t="s">
        <v>21</v>
      </c>
      <c r="D324" t="s">
        <v>32</v>
      </c>
      <c r="E324" t="s">
        <v>417</v>
      </c>
      <c r="F324">
        <v>8</v>
      </c>
      <c r="G324">
        <v>0</v>
      </c>
      <c r="H324">
        <v>2019</v>
      </c>
      <c r="I324">
        <v>1</v>
      </c>
      <c r="J324">
        <v>19</v>
      </c>
    </row>
    <row r="325" spans="1:10" x14ac:dyDescent="0.25">
      <c r="A325">
        <f>--SUBTOTAL(103,B$2:B325)</f>
        <v>198</v>
      </c>
      <c r="B325" s="86">
        <v>43480</v>
      </c>
      <c r="C325" t="s">
        <v>67</v>
      </c>
      <c r="D325" t="s">
        <v>31</v>
      </c>
      <c r="E325" t="s">
        <v>417</v>
      </c>
      <c r="F325">
        <v>20.9</v>
      </c>
      <c r="G325">
        <v>0</v>
      </c>
      <c r="H325">
        <v>2019</v>
      </c>
      <c r="I325">
        <v>1</v>
      </c>
      <c r="J325">
        <v>91</v>
      </c>
    </row>
    <row r="326" spans="1:10" x14ac:dyDescent="0.25">
      <c r="A326">
        <f>--SUBTOTAL(103,B$2:B326)</f>
        <v>199</v>
      </c>
      <c r="B326" s="86">
        <v>43480</v>
      </c>
      <c r="C326" t="s">
        <v>67</v>
      </c>
      <c r="D326" t="s">
        <v>32</v>
      </c>
      <c r="E326" t="s">
        <v>417</v>
      </c>
      <c r="F326">
        <v>20</v>
      </c>
      <c r="G326">
        <v>0</v>
      </c>
      <c r="H326">
        <v>2019</v>
      </c>
      <c r="I326">
        <v>1</v>
      </c>
      <c r="J326">
        <v>91</v>
      </c>
    </row>
    <row r="327" spans="1:10" x14ac:dyDescent="0.25">
      <c r="A327">
        <f>--SUBTOTAL(103,B$2:B327)</f>
        <v>200</v>
      </c>
      <c r="B327" s="86">
        <v>43480</v>
      </c>
      <c r="C327" t="s">
        <v>68</v>
      </c>
      <c r="D327" t="s">
        <v>31</v>
      </c>
      <c r="E327" t="s">
        <v>417</v>
      </c>
      <c r="F327">
        <v>24</v>
      </c>
      <c r="G327">
        <v>0</v>
      </c>
      <c r="H327">
        <v>2019</v>
      </c>
      <c r="I327">
        <v>1</v>
      </c>
      <c r="J327">
        <v>91</v>
      </c>
    </row>
    <row r="328" spans="1:10" x14ac:dyDescent="0.25">
      <c r="A328">
        <f>--SUBTOTAL(103,B$2:B328)</f>
        <v>201</v>
      </c>
      <c r="B328" s="86">
        <v>43480</v>
      </c>
      <c r="C328" t="s">
        <v>22</v>
      </c>
      <c r="D328" t="s">
        <v>32</v>
      </c>
      <c r="E328" t="s">
        <v>417</v>
      </c>
      <c r="F328">
        <v>8</v>
      </c>
      <c r="G328">
        <v>0</v>
      </c>
      <c r="H328">
        <v>2019</v>
      </c>
      <c r="I328">
        <v>1</v>
      </c>
      <c r="J328">
        <v>73</v>
      </c>
    </row>
    <row r="329" spans="1:10" x14ac:dyDescent="0.25">
      <c r="A329">
        <f>--SUBTOTAL(103,B$2:B329)</f>
        <v>202</v>
      </c>
      <c r="B329" s="86">
        <v>43481</v>
      </c>
      <c r="C329" t="s">
        <v>23</v>
      </c>
      <c r="D329" t="s">
        <v>54</v>
      </c>
      <c r="E329" t="s">
        <v>418</v>
      </c>
      <c r="F329">
        <v>104</v>
      </c>
      <c r="G329">
        <v>0</v>
      </c>
      <c r="H329">
        <v>2019</v>
      </c>
      <c r="I329">
        <v>1</v>
      </c>
      <c r="J329">
        <v>69</v>
      </c>
    </row>
    <row r="330" spans="1:10" x14ac:dyDescent="0.25">
      <c r="A330">
        <f>--SUBTOTAL(103,B$2:B330)</f>
        <v>203</v>
      </c>
      <c r="B330" s="86">
        <v>43481</v>
      </c>
      <c r="C330" t="s">
        <v>23</v>
      </c>
      <c r="D330" t="s">
        <v>31</v>
      </c>
      <c r="E330" t="s">
        <v>418</v>
      </c>
      <c r="F330">
        <v>19.489999999999998</v>
      </c>
      <c r="G330">
        <v>0</v>
      </c>
      <c r="H330">
        <v>2019</v>
      </c>
      <c r="I330">
        <v>1</v>
      </c>
      <c r="J330">
        <v>30</v>
      </c>
    </row>
    <row r="331" spans="1:10" x14ac:dyDescent="0.25">
      <c r="A331">
        <f>--SUBTOTAL(103,B$2:B331)</f>
        <v>204</v>
      </c>
      <c r="B331" s="86">
        <v>43481</v>
      </c>
      <c r="C331" t="s">
        <v>23</v>
      </c>
      <c r="D331" t="s">
        <v>59</v>
      </c>
      <c r="E331" t="s">
        <v>418</v>
      </c>
      <c r="F331">
        <v>17.55</v>
      </c>
      <c r="G331">
        <v>0</v>
      </c>
      <c r="H331">
        <v>2019</v>
      </c>
      <c r="I331">
        <v>1</v>
      </c>
      <c r="J331">
        <v>162</v>
      </c>
    </row>
    <row r="332" spans="1:10" x14ac:dyDescent="0.25">
      <c r="A332">
        <f>--SUBTOTAL(103,B$2:B332)</f>
        <v>205</v>
      </c>
      <c r="B332" s="86">
        <v>43481</v>
      </c>
      <c r="C332" t="s">
        <v>23</v>
      </c>
      <c r="D332" t="s">
        <v>59</v>
      </c>
      <c r="E332" t="s">
        <v>418</v>
      </c>
      <c r="F332">
        <v>16.59</v>
      </c>
      <c r="G332">
        <v>0</v>
      </c>
      <c r="H332">
        <v>2019</v>
      </c>
      <c r="I332">
        <v>1</v>
      </c>
      <c r="J332">
        <v>131</v>
      </c>
    </row>
    <row r="333" spans="1:10" x14ac:dyDescent="0.25">
      <c r="A333">
        <f>--SUBTOTAL(103,B$2:B333)</f>
        <v>206</v>
      </c>
      <c r="B333" s="86">
        <v>43481</v>
      </c>
      <c r="C333" t="s">
        <v>23</v>
      </c>
      <c r="D333" t="s">
        <v>59</v>
      </c>
      <c r="E333" t="s">
        <v>418</v>
      </c>
      <c r="F333">
        <v>15.95</v>
      </c>
      <c r="G333">
        <v>0</v>
      </c>
      <c r="H333">
        <v>2019</v>
      </c>
      <c r="I333">
        <v>1</v>
      </c>
      <c r="J333">
        <v>20</v>
      </c>
    </row>
    <row r="334" spans="1:10" x14ac:dyDescent="0.25">
      <c r="A334">
        <f>--SUBTOTAL(103,B$2:B334)</f>
        <v>207</v>
      </c>
      <c r="B334" s="86">
        <v>43481</v>
      </c>
      <c r="C334" t="s">
        <v>23</v>
      </c>
      <c r="D334" t="s">
        <v>33</v>
      </c>
      <c r="E334" t="s">
        <v>360</v>
      </c>
      <c r="F334">
        <v>3</v>
      </c>
      <c r="G334">
        <v>0</v>
      </c>
      <c r="H334">
        <v>2019</v>
      </c>
      <c r="I334">
        <v>1</v>
      </c>
      <c r="J334">
        <v>2</v>
      </c>
    </row>
    <row r="335" spans="1:10" x14ac:dyDescent="0.25">
      <c r="A335">
        <f>--SUBTOTAL(103,B$2:B335)</f>
        <v>208</v>
      </c>
      <c r="B335" s="86">
        <v>43481</v>
      </c>
      <c r="C335" t="s">
        <v>21</v>
      </c>
      <c r="D335" t="s">
        <v>32</v>
      </c>
      <c r="E335" t="s">
        <v>418</v>
      </c>
      <c r="F335">
        <v>64</v>
      </c>
      <c r="G335">
        <v>0</v>
      </c>
      <c r="H335">
        <v>2019</v>
      </c>
      <c r="I335">
        <v>1</v>
      </c>
      <c r="J335">
        <v>19</v>
      </c>
    </row>
    <row r="336" spans="1:10" x14ac:dyDescent="0.25">
      <c r="A336">
        <f>--SUBTOTAL(103,B$2:B336)</f>
        <v>209</v>
      </c>
      <c r="B336" s="86">
        <v>43481</v>
      </c>
      <c r="C336" t="s">
        <v>21</v>
      </c>
      <c r="D336" t="s">
        <v>32</v>
      </c>
      <c r="E336" t="s">
        <v>418</v>
      </c>
      <c r="F336">
        <v>56</v>
      </c>
      <c r="G336">
        <v>0</v>
      </c>
      <c r="H336">
        <v>2019</v>
      </c>
      <c r="I336">
        <v>1</v>
      </c>
      <c r="J336">
        <v>13</v>
      </c>
    </row>
    <row r="337" spans="1:10" x14ac:dyDescent="0.25">
      <c r="A337">
        <f>--SUBTOTAL(103,B$2:B337)</f>
        <v>210</v>
      </c>
      <c r="B337" s="86">
        <v>43481</v>
      </c>
      <c r="C337" t="s">
        <v>21</v>
      </c>
      <c r="D337" t="s">
        <v>32</v>
      </c>
      <c r="E337" t="s">
        <v>418</v>
      </c>
      <c r="F337">
        <v>16</v>
      </c>
      <c r="G337">
        <v>0</v>
      </c>
      <c r="H337">
        <v>2019</v>
      </c>
      <c r="I337">
        <v>1</v>
      </c>
      <c r="J337">
        <v>46</v>
      </c>
    </row>
    <row r="338" spans="1:10" x14ac:dyDescent="0.25">
      <c r="A338">
        <f>--SUBTOTAL(103,B$2:B338)</f>
        <v>211</v>
      </c>
      <c r="B338" s="86">
        <v>43481</v>
      </c>
      <c r="C338" t="s">
        <v>21</v>
      </c>
      <c r="D338" t="s">
        <v>32</v>
      </c>
      <c r="E338" t="s">
        <v>418</v>
      </c>
      <c r="F338">
        <v>8</v>
      </c>
      <c r="G338">
        <v>0</v>
      </c>
      <c r="H338">
        <v>2019</v>
      </c>
      <c r="I338">
        <v>1</v>
      </c>
      <c r="J338">
        <v>16</v>
      </c>
    </row>
    <row r="339" spans="1:10" x14ac:dyDescent="0.25">
      <c r="A339">
        <f>--SUBTOTAL(103,B$2:B339)</f>
        <v>212</v>
      </c>
      <c r="B339" s="86">
        <v>43481</v>
      </c>
      <c r="C339" t="s">
        <v>21</v>
      </c>
      <c r="D339" t="s">
        <v>32</v>
      </c>
      <c r="E339" t="s">
        <v>418</v>
      </c>
      <c r="F339">
        <v>8</v>
      </c>
      <c r="G339">
        <v>0</v>
      </c>
      <c r="H339">
        <v>2019</v>
      </c>
      <c r="I339">
        <v>1</v>
      </c>
      <c r="J339">
        <v>30</v>
      </c>
    </row>
    <row r="340" spans="1:10" x14ac:dyDescent="0.25">
      <c r="A340">
        <f>--SUBTOTAL(103,B$2:B340)</f>
        <v>213</v>
      </c>
      <c r="B340" s="86">
        <v>43481</v>
      </c>
      <c r="C340" t="s">
        <v>21</v>
      </c>
      <c r="D340" t="s">
        <v>32</v>
      </c>
      <c r="E340" t="s">
        <v>418</v>
      </c>
      <c r="F340">
        <v>8</v>
      </c>
      <c r="G340">
        <v>0</v>
      </c>
      <c r="H340">
        <v>2019</v>
      </c>
      <c r="I340">
        <v>1</v>
      </c>
      <c r="J340">
        <v>34</v>
      </c>
    </row>
    <row r="341" spans="1:10" x14ac:dyDescent="0.25">
      <c r="A341">
        <f>--SUBTOTAL(103,B$2:B341)</f>
        <v>214</v>
      </c>
      <c r="B341" s="86">
        <v>43481</v>
      </c>
      <c r="C341" t="s">
        <v>76</v>
      </c>
      <c r="D341" t="s">
        <v>32</v>
      </c>
      <c r="E341" t="s">
        <v>418</v>
      </c>
      <c r="F341">
        <v>16</v>
      </c>
      <c r="G341">
        <v>0</v>
      </c>
      <c r="H341">
        <v>2019</v>
      </c>
      <c r="I341">
        <v>1</v>
      </c>
      <c r="J341">
        <v>91</v>
      </c>
    </row>
    <row r="342" spans="1:10" x14ac:dyDescent="0.25">
      <c r="A342">
        <f>--SUBTOTAL(103,B$2:B342)</f>
        <v>215</v>
      </c>
      <c r="B342" s="86">
        <v>43481</v>
      </c>
      <c r="C342" t="s">
        <v>22</v>
      </c>
      <c r="D342" t="s">
        <v>32</v>
      </c>
      <c r="E342" t="s">
        <v>418</v>
      </c>
      <c r="F342">
        <v>8</v>
      </c>
      <c r="G342">
        <v>0</v>
      </c>
      <c r="H342">
        <v>2019</v>
      </c>
      <c r="I342">
        <v>1</v>
      </c>
      <c r="J342">
        <v>95</v>
      </c>
    </row>
    <row r="343" spans="1:10" x14ac:dyDescent="0.25">
      <c r="A343">
        <f>--SUBTOTAL(103,B$2:B343)</f>
        <v>216</v>
      </c>
      <c r="B343" s="86">
        <v>43482</v>
      </c>
      <c r="C343" t="s">
        <v>23</v>
      </c>
      <c r="D343" t="s">
        <v>33</v>
      </c>
      <c r="E343" t="s">
        <v>118</v>
      </c>
      <c r="F343">
        <v>18</v>
      </c>
      <c r="G343">
        <v>0</v>
      </c>
      <c r="H343">
        <v>2019</v>
      </c>
      <c r="I343">
        <v>1</v>
      </c>
      <c r="J343">
        <v>15</v>
      </c>
    </row>
    <row r="344" spans="1:10" x14ac:dyDescent="0.25">
      <c r="A344">
        <f>--SUBTOTAL(103,B$2:B344)</f>
        <v>217</v>
      </c>
      <c r="B344" s="86">
        <v>43482</v>
      </c>
      <c r="C344" t="s">
        <v>23</v>
      </c>
      <c r="D344" t="s">
        <v>33</v>
      </c>
      <c r="E344" t="s">
        <v>120</v>
      </c>
      <c r="F344">
        <v>14</v>
      </c>
      <c r="G344">
        <v>0</v>
      </c>
      <c r="H344">
        <v>2019</v>
      </c>
      <c r="I344">
        <v>1</v>
      </c>
      <c r="J344">
        <v>40</v>
      </c>
    </row>
    <row r="345" spans="1:10" x14ac:dyDescent="0.25">
      <c r="A345">
        <f>--SUBTOTAL(103,B$2:B345)</f>
        <v>218</v>
      </c>
      <c r="B345" s="86">
        <v>43482</v>
      </c>
      <c r="C345" t="s">
        <v>23</v>
      </c>
      <c r="D345" t="s">
        <v>33</v>
      </c>
      <c r="E345" t="s">
        <v>142</v>
      </c>
      <c r="F345">
        <v>3</v>
      </c>
      <c r="G345">
        <v>0</v>
      </c>
      <c r="H345">
        <v>2019</v>
      </c>
      <c r="I345">
        <v>1</v>
      </c>
      <c r="J345">
        <v>34</v>
      </c>
    </row>
    <row r="346" spans="1:10" x14ac:dyDescent="0.25">
      <c r="A346">
        <f>--SUBTOTAL(103,B$2:B346)</f>
        <v>219</v>
      </c>
      <c r="B346" s="86">
        <v>43482</v>
      </c>
      <c r="C346" t="s">
        <v>23</v>
      </c>
      <c r="D346" t="s">
        <v>33</v>
      </c>
      <c r="E346" t="s">
        <v>338</v>
      </c>
      <c r="F346">
        <v>2.7</v>
      </c>
      <c r="G346">
        <v>0</v>
      </c>
      <c r="H346">
        <v>2019</v>
      </c>
      <c r="I346">
        <v>1</v>
      </c>
      <c r="J346">
        <v>95</v>
      </c>
    </row>
    <row r="347" spans="1:10" x14ac:dyDescent="0.25">
      <c r="A347">
        <f>--SUBTOTAL(103,B$2:B347)</f>
        <v>220</v>
      </c>
      <c r="B347" s="86">
        <v>43482</v>
      </c>
      <c r="C347" t="s">
        <v>23</v>
      </c>
      <c r="D347" t="s">
        <v>33</v>
      </c>
      <c r="E347" t="s">
        <v>126</v>
      </c>
      <c r="F347">
        <v>1.8</v>
      </c>
      <c r="G347">
        <v>0</v>
      </c>
      <c r="H347">
        <v>2019</v>
      </c>
      <c r="I347">
        <v>1</v>
      </c>
      <c r="J347">
        <v>72</v>
      </c>
    </row>
    <row r="348" spans="1:10" x14ac:dyDescent="0.25">
      <c r="A348">
        <f>--SUBTOTAL(103,B$2:B348)</f>
        <v>221</v>
      </c>
      <c r="B348" s="86">
        <v>43482</v>
      </c>
      <c r="C348" t="s">
        <v>77</v>
      </c>
      <c r="D348" t="s">
        <v>31</v>
      </c>
      <c r="E348" t="s">
        <v>419</v>
      </c>
      <c r="F348">
        <v>225.46</v>
      </c>
      <c r="G348">
        <v>0</v>
      </c>
      <c r="H348">
        <v>2019</v>
      </c>
      <c r="I348">
        <v>1</v>
      </c>
      <c r="J348">
        <v>91</v>
      </c>
    </row>
    <row r="349" spans="1:10" x14ac:dyDescent="0.25">
      <c r="A349">
        <f>--SUBTOTAL(103,B$2:B349)</f>
        <v>222</v>
      </c>
      <c r="B349" s="86">
        <v>43482</v>
      </c>
      <c r="C349" t="s">
        <v>21</v>
      </c>
      <c r="D349" t="s">
        <v>32</v>
      </c>
      <c r="E349" t="s">
        <v>419</v>
      </c>
      <c r="F349">
        <v>24</v>
      </c>
      <c r="G349">
        <v>0</v>
      </c>
      <c r="H349">
        <v>2019</v>
      </c>
      <c r="I349">
        <v>1</v>
      </c>
      <c r="J349">
        <v>19</v>
      </c>
    </row>
    <row r="350" spans="1:10" x14ac:dyDescent="0.25">
      <c r="A350">
        <f>--SUBTOTAL(103,B$2:B350)</f>
        <v>223</v>
      </c>
      <c r="B350" s="86">
        <v>43482</v>
      </c>
      <c r="C350" t="s">
        <v>21</v>
      </c>
      <c r="D350" t="s">
        <v>32</v>
      </c>
      <c r="E350" t="s">
        <v>419</v>
      </c>
      <c r="F350">
        <v>24</v>
      </c>
      <c r="G350">
        <v>0</v>
      </c>
      <c r="H350">
        <v>2019</v>
      </c>
      <c r="I350">
        <v>1</v>
      </c>
      <c r="J350">
        <v>44</v>
      </c>
    </row>
    <row r="351" spans="1:10" x14ac:dyDescent="0.25">
      <c r="A351">
        <f>--SUBTOTAL(103,B$2:B351)</f>
        <v>224</v>
      </c>
      <c r="B351" s="86">
        <v>43482</v>
      </c>
      <c r="C351" t="s">
        <v>71</v>
      </c>
      <c r="D351" t="s">
        <v>32</v>
      </c>
      <c r="E351" t="s">
        <v>419</v>
      </c>
      <c r="F351">
        <v>40</v>
      </c>
      <c r="G351">
        <v>0</v>
      </c>
      <c r="H351">
        <v>2019</v>
      </c>
      <c r="I351">
        <v>1</v>
      </c>
      <c r="J351">
        <v>91</v>
      </c>
    </row>
    <row r="352" spans="1:10" x14ac:dyDescent="0.25">
      <c r="A352">
        <f>--SUBTOTAL(103,B$2:B352)</f>
        <v>225</v>
      </c>
      <c r="B352" s="86">
        <v>43482</v>
      </c>
      <c r="C352" t="s">
        <v>71</v>
      </c>
      <c r="D352" t="s">
        <v>31</v>
      </c>
      <c r="E352" t="s">
        <v>419</v>
      </c>
      <c r="F352">
        <v>16</v>
      </c>
      <c r="G352">
        <v>0</v>
      </c>
      <c r="H352">
        <v>2019</v>
      </c>
      <c r="I352">
        <v>1</v>
      </c>
      <c r="J352">
        <v>91</v>
      </c>
    </row>
    <row r="353" spans="1:10" x14ac:dyDescent="0.25">
      <c r="A353">
        <f>--SUBTOTAL(103,B$2:B353)</f>
        <v>226</v>
      </c>
      <c r="B353" s="86">
        <v>43482</v>
      </c>
      <c r="C353" t="s">
        <v>67</v>
      </c>
      <c r="D353" t="s">
        <v>31</v>
      </c>
      <c r="E353" t="s">
        <v>419</v>
      </c>
      <c r="F353">
        <v>10.07</v>
      </c>
      <c r="G353">
        <v>0</v>
      </c>
      <c r="H353">
        <v>2019</v>
      </c>
      <c r="I353">
        <v>1</v>
      </c>
      <c r="J353">
        <v>91</v>
      </c>
    </row>
    <row r="354" spans="1:10" x14ac:dyDescent="0.25">
      <c r="A354">
        <f>--SUBTOTAL(103,B$2:B354)</f>
        <v>227</v>
      </c>
      <c r="B354" s="86">
        <v>43483</v>
      </c>
      <c r="C354" t="s">
        <v>23</v>
      </c>
      <c r="D354" t="s">
        <v>31</v>
      </c>
      <c r="E354" t="s">
        <v>420</v>
      </c>
      <c r="F354">
        <v>130</v>
      </c>
      <c r="G354">
        <v>0</v>
      </c>
      <c r="H354">
        <v>2019</v>
      </c>
      <c r="I354">
        <v>1</v>
      </c>
      <c r="J354">
        <v>9</v>
      </c>
    </row>
    <row r="355" spans="1:10" x14ac:dyDescent="0.25">
      <c r="A355">
        <f>--SUBTOTAL(103,B$2:B355)</f>
        <v>228</v>
      </c>
      <c r="B355" s="86">
        <v>43483</v>
      </c>
      <c r="C355" t="s">
        <v>23</v>
      </c>
      <c r="D355" t="s">
        <v>59</v>
      </c>
      <c r="E355" t="s">
        <v>420</v>
      </c>
      <c r="F355">
        <v>85.13</v>
      </c>
      <c r="G355">
        <v>0</v>
      </c>
      <c r="H355">
        <v>2019</v>
      </c>
      <c r="I355">
        <v>1</v>
      </c>
      <c r="J355">
        <v>23</v>
      </c>
    </row>
    <row r="356" spans="1:10" x14ac:dyDescent="0.25">
      <c r="A356">
        <f>--SUBTOTAL(103,B$2:B356)</f>
        <v>229</v>
      </c>
      <c r="B356" s="86">
        <v>43483</v>
      </c>
      <c r="C356" t="s">
        <v>23</v>
      </c>
      <c r="D356" t="s">
        <v>59</v>
      </c>
      <c r="E356" t="s">
        <v>420</v>
      </c>
      <c r="F356">
        <v>41.2</v>
      </c>
      <c r="G356">
        <v>0</v>
      </c>
      <c r="H356">
        <v>2019</v>
      </c>
      <c r="I356">
        <v>1</v>
      </c>
      <c r="J356">
        <v>32</v>
      </c>
    </row>
    <row r="357" spans="1:10" x14ac:dyDescent="0.25">
      <c r="A357">
        <f>--SUBTOTAL(103,B$2:B357)</f>
        <v>230</v>
      </c>
      <c r="B357" s="86">
        <v>43483</v>
      </c>
      <c r="C357" t="s">
        <v>23</v>
      </c>
      <c r="D357" t="s">
        <v>59</v>
      </c>
      <c r="E357" t="s">
        <v>420</v>
      </c>
      <c r="F357">
        <v>21.2</v>
      </c>
      <c r="G357">
        <v>0</v>
      </c>
      <c r="H357">
        <v>2019</v>
      </c>
      <c r="I357">
        <v>1</v>
      </c>
      <c r="J357">
        <v>80</v>
      </c>
    </row>
    <row r="358" spans="1:10" x14ac:dyDescent="0.25">
      <c r="A358">
        <f>--SUBTOTAL(103,B$2:B358)</f>
        <v>231</v>
      </c>
      <c r="B358" s="86">
        <v>43483</v>
      </c>
      <c r="C358" t="s">
        <v>23</v>
      </c>
      <c r="D358" t="s">
        <v>33</v>
      </c>
      <c r="E358" t="s">
        <v>56</v>
      </c>
      <c r="F358">
        <v>12</v>
      </c>
      <c r="G358">
        <v>0</v>
      </c>
      <c r="H358">
        <v>2019</v>
      </c>
      <c r="I358">
        <v>1</v>
      </c>
      <c r="J358">
        <v>73</v>
      </c>
    </row>
    <row r="359" spans="1:10" x14ac:dyDescent="0.25">
      <c r="A359">
        <f>--SUBTOTAL(103,B$2:B359)</f>
        <v>232</v>
      </c>
      <c r="B359" s="86">
        <v>43483</v>
      </c>
      <c r="C359" t="s">
        <v>23</v>
      </c>
      <c r="D359" t="s">
        <v>33</v>
      </c>
      <c r="E359" t="s">
        <v>149</v>
      </c>
      <c r="F359">
        <v>10.6</v>
      </c>
      <c r="G359">
        <v>0</v>
      </c>
      <c r="H359">
        <v>2019</v>
      </c>
      <c r="I359">
        <v>1</v>
      </c>
      <c r="J359">
        <v>23</v>
      </c>
    </row>
    <row r="360" spans="1:10" x14ac:dyDescent="0.25">
      <c r="A360">
        <f>--SUBTOTAL(103,B$2:B360)</f>
        <v>233</v>
      </c>
      <c r="B360" s="86">
        <v>43483</v>
      </c>
      <c r="C360" t="s">
        <v>23</v>
      </c>
      <c r="D360" t="s">
        <v>33</v>
      </c>
      <c r="E360" t="s">
        <v>114</v>
      </c>
      <c r="F360">
        <v>4.75</v>
      </c>
      <c r="G360">
        <v>0</v>
      </c>
      <c r="H360">
        <v>2019</v>
      </c>
      <c r="I360">
        <v>1</v>
      </c>
      <c r="J360">
        <v>5</v>
      </c>
    </row>
    <row r="361" spans="1:10" x14ac:dyDescent="0.25">
      <c r="A361">
        <f>--SUBTOTAL(103,B$2:B361)</f>
        <v>234</v>
      </c>
      <c r="B361" s="86">
        <v>43483</v>
      </c>
      <c r="C361" t="s">
        <v>23</v>
      </c>
      <c r="D361" t="s">
        <v>33</v>
      </c>
      <c r="E361" t="s">
        <v>338</v>
      </c>
      <c r="F361">
        <v>3.5</v>
      </c>
      <c r="G361">
        <v>0</v>
      </c>
      <c r="H361">
        <v>2019</v>
      </c>
      <c r="I361">
        <v>1</v>
      </c>
      <c r="J361">
        <v>95</v>
      </c>
    </row>
    <row r="362" spans="1:10" x14ac:dyDescent="0.25">
      <c r="A362">
        <f>--SUBTOTAL(103,B$2:B362)</f>
        <v>235</v>
      </c>
      <c r="B362" s="86">
        <v>43483</v>
      </c>
      <c r="C362" t="s">
        <v>23</v>
      </c>
      <c r="D362" t="s">
        <v>33</v>
      </c>
      <c r="E362" t="s">
        <v>360</v>
      </c>
      <c r="F362">
        <v>3</v>
      </c>
      <c r="G362">
        <v>0</v>
      </c>
      <c r="H362">
        <v>2019</v>
      </c>
      <c r="I362">
        <v>1</v>
      </c>
      <c r="J362">
        <v>2</v>
      </c>
    </row>
    <row r="363" spans="1:10" x14ac:dyDescent="0.25">
      <c r="A363">
        <f>--SUBTOTAL(103,B$2:B363)</f>
        <v>236</v>
      </c>
      <c r="B363" s="86">
        <v>43483</v>
      </c>
      <c r="C363" t="s">
        <v>23</v>
      </c>
      <c r="D363" t="s">
        <v>33</v>
      </c>
      <c r="E363" t="s">
        <v>352</v>
      </c>
      <c r="F363">
        <v>0.3</v>
      </c>
      <c r="G363">
        <v>0</v>
      </c>
      <c r="H363">
        <v>2019</v>
      </c>
      <c r="I363">
        <v>1</v>
      </c>
      <c r="J363">
        <v>79</v>
      </c>
    </row>
    <row r="364" spans="1:10" x14ac:dyDescent="0.25">
      <c r="A364">
        <f>--SUBTOTAL(103,B$2:B364)</f>
        <v>237</v>
      </c>
      <c r="B364" s="86">
        <v>43483</v>
      </c>
      <c r="C364" t="s">
        <v>65</v>
      </c>
      <c r="D364" t="s">
        <v>31</v>
      </c>
      <c r="E364" t="s">
        <v>420</v>
      </c>
      <c r="F364">
        <v>102.06</v>
      </c>
      <c r="G364">
        <v>0</v>
      </c>
      <c r="H364">
        <v>2019</v>
      </c>
      <c r="I364">
        <v>1</v>
      </c>
      <c r="J364">
        <v>91</v>
      </c>
    </row>
    <row r="365" spans="1:10" x14ac:dyDescent="0.25">
      <c r="A365">
        <f>--SUBTOTAL(103,B$2:B365)</f>
        <v>238</v>
      </c>
      <c r="B365" s="86">
        <v>43483</v>
      </c>
      <c r="C365" t="s">
        <v>77</v>
      </c>
      <c r="D365" t="s">
        <v>31</v>
      </c>
      <c r="E365" t="s">
        <v>420</v>
      </c>
      <c r="F365">
        <v>419.77</v>
      </c>
      <c r="G365">
        <v>0</v>
      </c>
      <c r="H365">
        <v>2019</v>
      </c>
      <c r="I365">
        <v>1</v>
      </c>
      <c r="J365">
        <v>91</v>
      </c>
    </row>
    <row r="366" spans="1:10" x14ac:dyDescent="0.25">
      <c r="A366">
        <f>--SUBTOTAL(103,B$2:B366)</f>
        <v>239</v>
      </c>
      <c r="B366" s="86">
        <v>43483</v>
      </c>
      <c r="C366" t="s">
        <v>66</v>
      </c>
      <c r="D366" t="s">
        <v>31</v>
      </c>
      <c r="E366" t="s">
        <v>420</v>
      </c>
      <c r="F366">
        <v>98.86</v>
      </c>
      <c r="G366">
        <v>0</v>
      </c>
      <c r="H366">
        <v>2019</v>
      </c>
      <c r="I366">
        <v>1</v>
      </c>
      <c r="J366">
        <v>91</v>
      </c>
    </row>
    <row r="367" spans="1:10" x14ac:dyDescent="0.25">
      <c r="A367">
        <f>--SUBTOTAL(103,B$2:B367)</f>
        <v>240</v>
      </c>
      <c r="B367" s="86">
        <v>43483</v>
      </c>
      <c r="C367" t="s">
        <v>21</v>
      </c>
      <c r="D367" t="s">
        <v>32</v>
      </c>
      <c r="E367" t="s">
        <v>420</v>
      </c>
      <c r="F367">
        <v>48</v>
      </c>
      <c r="G367">
        <v>0</v>
      </c>
      <c r="H367">
        <v>2019</v>
      </c>
      <c r="I367">
        <v>1</v>
      </c>
      <c r="J367">
        <v>73</v>
      </c>
    </row>
    <row r="368" spans="1:10" x14ac:dyDescent="0.25">
      <c r="A368">
        <f>--SUBTOTAL(103,B$2:B368)</f>
        <v>241</v>
      </c>
      <c r="B368" s="86">
        <v>43483</v>
      </c>
      <c r="C368" t="s">
        <v>21</v>
      </c>
      <c r="D368" t="s">
        <v>32</v>
      </c>
      <c r="E368" t="s">
        <v>420</v>
      </c>
      <c r="F368">
        <v>32</v>
      </c>
      <c r="G368">
        <v>0</v>
      </c>
      <c r="H368">
        <v>2019</v>
      </c>
      <c r="I368">
        <v>1</v>
      </c>
      <c r="J368">
        <v>30</v>
      </c>
    </row>
    <row r="369" spans="1:10" x14ac:dyDescent="0.25">
      <c r="A369">
        <f>--SUBTOTAL(103,B$2:B369)</f>
        <v>242</v>
      </c>
      <c r="B369" s="86">
        <v>43483</v>
      </c>
      <c r="C369" t="s">
        <v>21</v>
      </c>
      <c r="D369" t="s">
        <v>32</v>
      </c>
      <c r="E369" t="s">
        <v>420</v>
      </c>
      <c r="F369">
        <v>32</v>
      </c>
      <c r="G369">
        <v>0</v>
      </c>
      <c r="H369">
        <v>2019</v>
      </c>
      <c r="I369">
        <v>1</v>
      </c>
      <c r="J369">
        <v>95</v>
      </c>
    </row>
    <row r="370" spans="1:10" x14ac:dyDescent="0.25">
      <c r="A370">
        <f>--SUBTOTAL(103,B$2:B370)</f>
        <v>243</v>
      </c>
      <c r="B370" s="86">
        <v>43483</v>
      </c>
      <c r="C370" t="s">
        <v>21</v>
      </c>
      <c r="D370" t="s">
        <v>32</v>
      </c>
      <c r="E370" t="s">
        <v>420</v>
      </c>
      <c r="F370">
        <v>16</v>
      </c>
      <c r="G370">
        <v>0</v>
      </c>
      <c r="H370">
        <v>2019</v>
      </c>
      <c r="I370">
        <v>1</v>
      </c>
      <c r="J370">
        <v>43</v>
      </c>
    </row>
    <row r="371" spans="1:10" x14ac:dyDescent="0.25">
      <c r="A371">
        <f>--SUBTOTAL(103,B$2:B371)</f>
        <v>244</v>
      </c>
      <c r="B371" s="86">
        <v>43483</v>
      </c>
      <c r="C371" t="s">
        <v>21</v>
      </c>
      <c r="D371" t="s">
        <v>32</v>
      </c>
      <c r="E371" t="s">
        <v>420</v>
      </c>
      <c r="F371">
        <v>16</v>
      </c>
      <c r="G371">
        <v>0</v>
      </c>
      <c r="H371">
        <v>2019</v>
      </c>
      <c r="I371">
        <v>1</v>
      </c>
      <c r="J371">
        <v>80</v>
      </c>
    </row>
    <row r="372" spans="1:10" x14ac:dyDescent="0.25">
      <c r="A372">
        <f>--SUBTOTAL(103,B$2:B372)</f>
        <v>245</v>
      </c>
      <c r="B372" s="86">
        <v>43483</v>
      </c>
      <c r="C372" t="s">
        <v>21</v>
      </c>
      <c r="D372" t="s">
        <v>32</v>
      </c>
      <c r="E372" t="s">
        <v>420</v>
      </c>
      <c r="F372">
        <v>8</v>
      </c>
      <c r="G372">
        <v>0</v>
      </c>
      <c r="H372">
        <v>2019</v>
      </c>
      <c r="I372">
        <v>1</v>
      </c>
      <c r="J372">
        <v>1</v>
      </c>
    </row>
    <row r="373" spans="1:10" x14ac:dyDescent="0.25">
      <c r="A373">
        <f>--SUBTOTAL(103,B$2:B373)</f>
        <v>246</v>
      </c>
      <c r="B373" s="86">
        <v>43483</v>
      </c>
      <c r="C373" t="s">
        <v>21</v>
      </c>
      <c r="D373" t="s">
        <v>32</v>
      </c>
      <c r="E373" t="s">
        <v>420</v>
      </c>
      <c r="F373">
        <v>8</v>
      </c>
      <c r="G373">
        <v>0</v>
      </c>
      <c r="H373">
        <v>2019</v>
      </c>
      <c r="I373">
        <v>1</v>
      </c>
      <c r="J373">
        <v>19</v>
      </c>
    </row>
    <row r="374" spans="1:10" x14ac:dyDescent="0.25">
      <c r="A374">
        <f>--SUBTOTAL(103,B$2:B374)</f>
        <v>247</v>
      </c>
      <c r="B374" s="86">
        <v>43483</v>
      </c>
      <c r="C374" t="s">
        <v>21</v>
      </c>
      <c r="D374" t="s">
        <v>32</v>
      </c>
      <c r="E374" t="s">
        <v>420</v>
      </c>
      <c r="F374">
        <v>8</v>
      </c>
      <c r="G374">
        <v>0</v>
      </c>
      <c r="H374">
        <v>2019</v>
      </c>
      <c r="I374">
        <v>1</v>
      </c>
      <c r="J374">
        <v>46</v>
      </c>
    </row>
    <row r="375" spans="1:10" x14ac:dyDescent="0.25">
      <c r="A375">
        <f>--SUBTOTAL(103,B$2:B375)</f>
        <v>248</v>
      </c>
      <c r="B375" s="86">
        <v>43483</v>
      </c>
      <c r="C375" t="s">
        <v>21</v>
      </c>
      <c r="D375" t="s">
        <v>32</v>
      </c>
      <c r="E375" t="s">
        <v>420</v>
      </c>
      <c r="F375">
        <v>8</v>
      </c>
      <c r="G375">
        <v>0</v>
      </c>
      <c r="H375">
        <v>2019</v>
      </c>
      <c r="I375">
        <v>1</v>
      </c>
      <c r="J375">
        <v>101</v>
      </c>
    </row>
    <row r="376" spans="1:10" x14ac:dyDescent="0.25">
      <c r="A376">
        <f>--SUBTOTAL(103,B$2:B376)</f>
        <v>249</v>
      </c>
      <c r="B376" s="86">
        <v>43483</v>
      </c>
      <c r="C376" t="s">
        <v>75</v>
      </c>
      <c r="D376" t="s">
        <v>63</v>
      </c>
      <c r="E376" t="s">
        <v>420</v>
      </c>
      <c r="F376">
        <v>53.73</v>
      </c>
      <c r="G376">
        <v>0</v>
      </c>
      <c r="H376">
        <v>2019</v>
      </c>
      <c r="I376">
        <v>1</v>
      </c>
      <c r="J376">
        <v>91</v>
      </c>
    </row>
    <row r="377" spans="1:10" x14ac:dyDescent="0.25">
      <c r="A377">
        <f>--SUBTOTAL(103,B$2:B377)</f>
        <v>250</v>
      </c>
      <c r="B377" s="86">
        <v>43483</v>
      </c>
      <c r="C377" t="s">
        <v>76</v>
      </c>
      <c r="D377" t="s">
        <v>31</v>
      </c>
      <c r="E377" t="s">
        <v>420</v>
      </c>
      <c r="F377">
        <v>12</v>
      </c>
      <c r="G377">
        <v>0</v>
      </c>
      <c r="H377">
        <v>2019</v>
      </c>
      <c r="I377">
        <v>1</v>
      </c>
      <c r="J377">
        <v>91</v>
      </c>
    </row>
    <row r="378" spans="1:10" x14ac:dyDescent="0.25">
      <c r="A378">
        <f>--SUBTOTAL(103,B$2:B378)</f>
        <v>251</v>
      </c>
      <c r="B378" s="86">
        <v>43483</v>
      </c>
      <c r="C378" t="s">
        <v>76</v>
      </c>
      <c r="D378" t="s">
        <v>32</v>
      </c>
      <c r="E378" t="s">
        <v>420</v>
      </c>
      <c r="F378">
        <v>10</v>
      </c>
      <c r="G378">
        <v>0</v>
      </c>
      <c r="H378">
        <v>2019</v>
      </c>
      <c r="I378">
        <v>1</v>
      </c>
      <c r="J378">
        <v>91</v>
      </c>
    </row>
    <row r="379" spans="1:10" x14ac:dyDescent="0.25">
      <c r="A379">
        <f>--SUBTOTAL(103,B$2:B379)</f>
        <v>252</v>
      </c>
      <c r="B379" s="86">
        <v>43483</v>
      </c>
      <c r="C379" t="s">
        <v>68</v>
      </c>
      <c r="D379" t="s">
        <v>31</v>
      </c>
      <c r="E379" t="s">
        <v>420</v>
      </c>
      <c r="F379">
        <v>20</v>
      </c>
      <c r="G379">
        <v>0</v>
      </c>
      <c r="H379">
        <v>2019</v>
      </c>
      <c r="I379">
        <v>1</v>
      </c>
      <c r="J379">
        <v>91</v>
      </c>
    </row>
    <row r="380" spans="1:10" x14ac:dyDescent="0.25">
      <c r="A380">
        <f>--SUBTOTAL(103,B$2:B380)</f>
        <v>253</v>
      </c>
      <c r="B380" s="86">
        <v>43483</v>
      </c>
      <c r="C380" t="s">
        <v>69</v>
      </c>
      <c r="D380" t="s">
        <v>31</v>
      </c>
      <c r="E380" t="s">
        <v>420</v>
      </c>
      <c r="F380">
        <v>256.42</v>
      </c>
      <c r="G380">
        <v>0</v>
      </c>
      <c r="H380">
        <v>2019</v>
      </c>
      <c r="I380">
        <v>1</v>
      </c>
      <c r="J380">
        <v>91</v>
      </c>
    </row>
    <row r="381" spans="1:10" x14ac:dyDescent="0.25">
      <c r="A381">
        <f>--SUBTOTAL(103,B$2:B381)</f>
        <v>254</v>
      </c>
      <c r="B381" s="86">
        <v>43483</v>
      </c>
      <c r="C381" t="s">
        <v>74</v>
      </c>
      <c r="D381" t="s">
        <v>54</v>
      </c>
      <c r="E381" t="s">
        <v>420</v>
      </c>
      <c r="F381">
        <v>325.32</v>
      </c>
      <c r="G381">
        <v>0</v>
      </c>
      <c r="H381">
        <v>2019</v>
      </c>
      <c r="I381">
        <v>1</v>
      </c>
      <c r="J381">
        <v>91</v>
      </c>
    </row>
    <row r="382" spans="1:10" x14ac:dyDescent="0.25">
      <c r="A382">
        <f>--SUBTOTAL(103,B$2:B382)</f>
        <v>255</v>
      </c>
      <c r="B382" s="86">
        <v>43484</v>
      </c>
      <c r="C382" t="s">
        <v>64</v>
      </c>
      <c r="D382" t="s">
        <v>62</v>
      </c>
      <c r="E382" t="s">
        <v>421</v>
      </c>
      <c r="F382">
        <v>603.04999999999995</v>
      </c>
      <c r="G382">
        <v>0</v>
      </c>
      <c r="H382">
        <v>2019</v>
      </c>
      <c r="I382">
        <v>1</v>
      </c>
      <c r="J382">
        <v>91</v>
      </c>
    </row>
    <row r="383" spans="1:10" x14ac:dyDescent="0.25">
      <c r="A383">
        <f>--SUBTOTAL(103,B$2:B383)</f>
        <v>256</v>
      </c>
      <c r="B383" s="86">
        <v>43484</v>
      </c>
      <c r="C383" t="s">
        <v>65</v>
      </c>
      <c r="D383" t="s">
        <v>62</v>
      </c>
      <c r="E383" t="s">
        <v>421</v>
      </c>
      <c r="F383">
        <v>269.14999999999998</v>
      </c>
      <c r="G383">
        <v>0</v>
      </c>
      <c r="H383">
        <v>2019</v>
      </c>
      <c r="I383">
        <v>1</v>
      </c>
      <c r="J383">
        <v>91</v>
      </c>
    </row>
    <row r="384" spans="1:10" x14ac:dyDescent="0.25">
      <c r="A384">
        <f>--SUBTOTAL(103,B$2:B384)</f>
        <v>257</v>
      </c>
      <c r="B384" s="86">
        <v>43484</v>
      </c>
      <c r="C384" t="s">
        <v>82</v>
      </c>
      <c r="D384" t="s">
        <v>62</v>
      </c>
      <c r="E384" t="s">
        <v>421</v>
      </c>
      <c r="F384">
        <v>23.85</v>
      </c>
      <c r="G384">
        <v>0</v>
      </c>
      <c r="H384">
        <v>2019</v>
      </c>
      <c r="I384">
        <v>1</v>
      </c>
      <c r="J384">
        <v>91</v>
      </c>
    </row>
    <row r="385" spans="1:10" x14ac:dyDescent="0.25">
      <c r="A385">
        <f>--SUBTOTAL(103,B$2:B385)</f>
        <v>258</v>
      </c>
      <c r="B385" s="86">
        <v>43484</v>
      </c>
      <c r="C385" t="s">
        <v>79</v>
      </c>
      <c r="D385" t="s">
        <v>62</v>
      </c>
      <c r="E385" t="s">
        <v>421</v>
      </c>
      <c r="F385">
        <v>63.75</v>
      </c>
      <c r="G385">
        <v>0</v>
      </c>
      <c r="H385">
        <v>2019</v>
      </c>
      <c r="I385">
        <v>1</v>
      </c>
      <c r="J385">
        <v>91</v>
      </c>
    </row>
    <row r="386" spans="1:10" x14ac:dyDescent="0.25">
      <c r="A386">
        <f>--SUBTOTAL(103,B$2:B386)</f>
        <v>259</v>
      </c>
      <c r="B386" s="86">
        <v>43484</v>
      </c>
      <c r="C386" t="s">
        <v>74</v>
      </c>
      <c r="D386" t="s">
        <v>62</v>
      </c>
      <c r="E386" t="s">
        <v>421</v>
      </c>
      <c r="F386">
        <v>442</v>
      </c>
      <c r="G386">
        <v>0</v>
      </c>
      <c r="H386">
        <v>2019</v>
      </c>
      <c r="I386">
        <v>1</v>
      </c>
      <c r="J386">
        <v>91</v>
      </c>
    </row>
    <row r="387" spans="1:10" x14ac:dyDescent="0.25">
      <c r="A387">
        <f>--SUBTOTAL(103,B$2:B387)</f>
        <v>260</v>
      </c>
      <c r="B387" s="86">
        <v>43484</v>
      </c>
      <c r="C387" t="s">
        <v>80</v>
      </c>
      <c r="D387" t="s">
        <v>62</v>
      </c>
      <c r="E387" t="s">
        <v>421</v>
      </c>
      <c r="F387">
        <v>532.04999999999995</v>
      </c>
      <c r="G387">
        <v>0</v>
      </c>
      <c r="H387">
        <v>2019</v>
      </c>
      <c r="I387">
        <v>1</v>
      </c>
      <c r="J387">
        <v>91</v>
      </c>
    </row>
    <row r="388" spans="1:10" x14ac:dyDescent="0.25">
      <c r="A388">
        <f>--SUBTOTAL(103,B$2:B388)</f>
        <v>261</v>
      </c>
      <c r="B388" s="86">
        <v>43484</v>
      </c>
      <c r="C388" t="s">
        <v>81</v>
      </c>
      <c r="D388" t="s">
        <v>62</v>
      </c>
      <c r="E388" t="s">
        <v>421</v>
      </c>
      <c r="F388">
        <v>77.650000000000006</v>
      </c>
      <c r="G388">
        <v>0</v>
      </c>
      <c r="H388">
        <v>2019</v>
      </c>
      <c r="I388">
        <v>1</v>
      </c>
      <c r="J388">
        <v>91</v>
      </c>
    </row>
    <row r="389" spans="1:10" x14ac:dyDescent="0.25">
      <c r="A389">
        <f>--SUBTOTAL(103,B$2:B389)</f>
        <v>262</v>
      </c>
      <c r="B389" s="86">
        <v>43486</v>
      </c>
      <c r="C389" t="s">
        <v>23</v>
      </c>
      <c r="D389" t="s">
        <v>32</v>
      </c>
      <c r="E389" t="s">
        <v>422</v>
      </c>
      <c r="F389">
        <v>16</v>
      </c>
      <c r="G389">
        <v>0</v>
      </c>
      <c r="H389">
        <v>2019</v>
      </c>
      <c r="I389">
        <v>1</v>
      </c>
      <c r="J389">
        <v>95</v>
      </c>
    </row>
    <row r="390" spans="1:10" x14ac:dyDescent="0.25">
      <c r="A390">
        <f>--SUBTOTAL(103,B$2:B390)</f>
        <v>263</v>
      </c>
      <c r="B390" s="86">
        <v>43486</v>
      </c>
      <c r="C390" t="s">
        <v>23</v>
      </c>
      <c r="D390" t="s">
        <v>32</v>
      </c>
      <c r="E390" t="s">
        <v>422</v>
      </c>
      <c r="F390">
        <v>8</v>
      </c>
      <c r="G390">
        <v>0</v>
      </c>
      <c r="H390">
        <v>2019</v>
      </c>
      <c r="I390">
        <v>1</v>
      </c>
      <c r="J390">
        <v>19</v>
      </c>
    </row>
    <row r="391" spans="1:10" x14ac:dyDescent="0.25">
      <c r="A391">
        <f>--SUBTOTAL(103,B$2:B391)</f>
        <v>264</v>
      </c>
      <c r="B391" s="86">
        <v>43486</v>
      </c>
      <c r="C391" t="s">
        <v>23</v>
      </c>
      <c r="D391" t="s">
        <v>33</v>
      </c>
      <c r="E391" t="s">
        <v>57</v>
      </c>
      <c r="F391">
        <v>4.5</v>
      </c>
      <c r="G391">
        <v>0</v>
      </c>
      <c r="H391">
        <v>2019</v>
      </c>
      <c r="I391">
        <v>1</v>
      </c>
      <c r="J391">
        <v>3</v>
      </c>
    </row>
    <row r="392" spans="1:10" x14ac:dyDescent="0.25">
      <c r="A392">
        <f>--SUBTOTAL(103,B$2:B392)</f>
        <v>265</v>
      </c>
      <c r="B392" s="86">
        <v>43486</v>
      </c>
      <c r="C392" t="s">
        <v>23</v>
      </c>
      <c r="D392" t="s">
        <v>33</v>
      </c>
      <c r="E392" t="s">
        <v>125</v>
      </c>
      <c r="F392">
        <v>2.25</v>
      </c>
      <c r="G392">
        <v>0</v>
      </c>
      <c r="H392">
        <v>2019</v>
      </c>
      <c r="I392">
        <v>1</v>
      </c>
      <c r="J392">
        <v>43</v>
      </c>
    </row>
    <row r="393" spans="1:10" x14ac:dyDescent="0.25">
      <c r="A393">
        <f>--SUBTOTAL(103,B$2:B393)</f>
        <v>266</v>
      </c>
      <c r="B393" s="86">
        <v>43486</v>
      </c>
      <c r="C393" t="s">
        <v>21</v>
      </c>
      <c r="D393" t="s">
        <v>32</v>
      </c>
      <c r="E393" t="s">
        <v>422</v>
      </c>
      <c r="F393">
        <v>88</v>
      </c>
      <c r="G393">
        <v>0</v>
      </c>
      <c r="H393">
        <v>2019</v>
      </c>
      <c r="I393">
        <v>1</v>
      </c>
      <c r="J393">
        <v>13</v>
      </c>
    </row>
    <row r="394" spans="1:10" x14ac:dyDescent="0.25">
      <c r="A394">
        <f>--SUBTOTAL(103,B$2:B394)</f>
        <v>267</v>
      </c>
      <c r="B394" s="86">
        <v>43486</v>
      </c>
      <c r="C394" t="s">
        <v>21</v>
      </c>
      <c r="D394" t="s">
        <v>32</v>
      </c>
      <c r="E394" t="s">
        <v>422</v>
      </c>
      <c r="F394">
        <v>80</v>
      </c>
      <c r="G394">
        <v>0</v>
      </c>
      <c r="H394">
        <v>2019</v>
      </c>
      <c r="I394">
        <v>1</v>
      </c>
      <c r="J394">
        <v>97</v>
      </c>
    </row>
    <row r="395" spans="1:10" x14ac:dyDescent="0.25">
      <c r="A395">
        <f>--SUBTOTAL(103,B$2:B395)</f>
        <v>268</v>
      </c>
      <c r="B395" s="86">
        <v>43486</v>
      </c>
      <c r="C395" t="s">
        <v>21</v>
      </c>
      <c r="D395" t="s">
        <v>32</v>
      </c>
      <c r="E395" t="s">
        <v>422</v>
      </c>
      <c r="F395">
        <v>32</v>
      </c>
      <c r="G395">
        <v>0</v>
      </c>
      <c r="H395">
        <v>2019</v>
      </c>
      <c r="I395">
        <v>1</v>
      </c>
      <c r="J395">
        <v>18</v>
      </c>
    </row>
    <row r="396" spans="1:10" x14ac:dyDescent="0.25">
      <c r="A396">
        <f>--SUBTOTAL(103,B$2:B396)</f>
        <v>269</v>
      </c>
      <c r="B396" s="86">
        <v>43486</v>
      </c>
      <c r="C396" t="s">
        <v>21</v>
      </c>
      <c r="D396" t="s">
        <v>32</v>
      </c>
      <c r="E396" t="s">
        <v>422</v>
      </c>
      <c r="F396">
        <v>24</v>
      </c>
      <c r="G396">
        <v>0</v>
      </c>
      <c r="H396">
        <v>2019</v>
      </c>
      <c r="I396">
        <v>1</v>
      </c>
      <c r="J396">
        <v>51</v>
      </c>
    </row>
    <row r="397" spans="1:10" x14ac:dyDescent="0.25">
      <c r="A397">
        <f>--SUBTOTAL(103,B$2:B397)</f>
        <v>270</v>
      </c>
      <c r="B397" s="86">
        <v>43486</v>
      </c>
      <c r="C397" t="s">
        <v>21</v>
      </c>
      <c r="D397" t="s">
        <v>32</v>
      </c>
      <c r="E397" t="s">
        <v>422</v>
      </c>
      <c r="F397">
        <v>16</v>
      </c>
      <c r="G397">
        <v>0</v>
      </c>
      <c r="H397">
        <v>2019</v>
      </c>
      <c r="I397">
        <v>1</v>
      </c>
      <c r="J397">
        <v>19</v>
      </c>
    </row>
    <row r="398" spans="1:10" x14ac:dyDescent="0.25">
      <c r="A398">
        <f>--SUBTOTAL(103,B$2:B398)</f>
        <v>271</v>
      </c>
      <c r="B398" s="86">
        <v>43486</v>
      </c>
      <c r="C398" t="s">
        <v>21</v>
      </c>
      <c r="D398" t="s">
        <v>32</v>
      </c>
      <c r="E398" t="s">
        <v>422</v>
      </c>
      <c r="F398">
        <v>16</v>
      </c>
      <c r="G398">
        <v>0</v>
      </c>
      <c r="H398">
        <v>2019</v>
      </c>
      <c r="I398">
        <v>1</v>
      </c>
      <c r="J398">
        <v>39</v>
      </c>
    </row>
    <row r="399" spans="1:10" x14ac:dyDescent="0.25">
      <c r="A399">
        <f>--SUBTOTAL(103,B$2:B399)</f>
        <v>272</v>
      </c>
      <c r="B399" s="86">
        <v>43486</v>
      </c>
      <c r="C399" t="s">
        <v>21</v>
      </c>
      <c r="D399" t="s">
        <v>32</v>
      </c>
      <c r="E399" t="s">
        <v>422</v>
      </c>
      <c r="F399">
        <v>8</v>
      </c>
      <c r="G399">
        <v>0</v>
      </c>
      <c r="H399">
        <v>2019</v>
      </c>
      <c r="I399">
        <v>1</v>
      </c>
      <c r="J399">
        <v>5</v>
      </c>
    </row>
    <row r="400" spans="1:10" x14ac:dyDescent="0.25">
      <c r="A400">
        <f>--SUBTOTAL(103,B$2:B400)</f>
        <v>273</v>
      </c>
      <c r="B400" s="86">
        <v>43486</v>
      </c>
      <c r="C400" t="s">
        <v>21</v>
      </c>
      <c r="D400" t="s">
        <v>32</v>
      </c>
      <c r="E400" t="s">
        <v>422</v>
      </c>
      <c r="F400">
        <v>8</v>
      </c>
      <c r="G400">
        <v>0</v>
      </c>
      <c r="H400">
        <v>2019</v>
      </c>
      <c r="I400">
        <v>1</v>
      </c>
      <c r="J400">
        <v>46</v>
      </c>
    </row>
    <row r="401" spans="1:10" x14ac:dyDescent="0.25">
      <c r="A401">
        <f>--SUBTOTAL(103,B$2:B401)</f>
        <v>274</v>
      </c>
      <c r="B401" s="86">
        <v>43486</v>
      </c>
      <c r="C401" t="s">
        <v>21</v>
      </c>
      <c r="D401" t="s">
        <v>32</v>
      </c>
      <c r="E401" t="s">
        <v>422</v>
      </c>
      <c r="F401">
        <v>8</v>
      </c>
      <c r="G401">
        <v>0</v>
      </c>
      <c r="H401">
        <v>2019</v>
      </c>
      <c r="I401">
        <v>1</v>
      </c>
      <c r="J401">
        <v>49</v>
      </c>
    </row>
    <row r="402" spans="1:10" x14ac:dyDescent="0.25">
      <c r="A402">
        <f>--SUBTOTAL(103,B$2:B402)</f>
        <v>275</v>
      </c>
      <c r="B402" s="86">
        <v>43486</v>
      </c>
      <c r="C402" t="s">
        <v>21</v>
      </c>
      <c r="D402" t="s">
        <v>32</v>
      </c>
      <c r="E402" t="s">
        <v>422</v>
      </c>
      <c r="F402">
        <v>8</v>
      </c>
      <c r="G402">
        <v>0</v>
      </c>
      <c r="H402">
        <v>2019</v>
      </c>
      <c r="I402">
        <v>1</v>
      </c>
      <c r="J402">
        <v>73</v>
      </c>
    </row>
    <row r="403" spans="1:10" x14ac:dyDescent="0.25">
      <c r="A403">
        <f>--SUBTOTAL(103,B$2:B403)</f>
        <v>276</v>
      </c>
      <c r="B403" s="86">
        <v>43486</v>
      </c>
      <c r="C403" t="s">
        <v>67</v>
      </c>
      <c r="D403" t="s">
        <v>31</v>
      </c>
      <c r="E403" t="s">
        <v>422</v>
      </c>
      <c r="F403">
        <v>88.61</v>
      </c>
      <c r="G403">
        <v>0</v>
      </c>
      <c r="H403">
        <v>2019</v>
      </c>
      <c r="I403">
        <v>1</v>
      </c>
      <c r="J403">
        <v>91</v>
      </c>
    </row>
    <row r="404" spans="1:10" x14ac:dyDescent="0.25">
      <c r="A404">
        <f>--SUBTOTAL(103,B$2:B404)</f>
        <v>277</v>
      </c>
      <c r="B404" s="86">
        <v>43486</v>
      </c>
      <c r="C404" t="s">
        <v>148</v>
      </c>
      <c r="D404" t="s">
        <v>32</v>
      </c>
      <c r="E404" t="s">
        <v>422</v>
      </c>
      <c r="F404">
        <v>98.88</v>
      </c>
      <c r="G404">
        <v>0</v>
      </c>
      <c r="H404">
        <v>2019</v>
      </c>
      <c r="I404">
        <v>1</v>
      </c>
      <c r="J404">
        <v>91</v>
      </c>
    </row>
    <row r="405" spans="1:10" x14ac:dyDescent="0.25">
      <c r="A405">
        <f>--SUBTOTAL(103,B$2:B405)</f>
        <v>278</v>
      </c>
      <c r="B405" s="86">
        <v>43486</v>
      </c>
      <c r="C405" t="s">
        <v>22</v>
      </c>
      <c r="D405" t="s">
        <v>32</v>
      </c>
      <c r="E405" t="s">
        <v>422</v>
      </c>
      <c r="F405">
        <v>16</v>
      </c>
      <c r="G405">
        <v>0</v>
      </c>
      <c r="H405">
        <v>2019</v>
      </c>
      <c r="I405">
        <v>1</v>
      </c>
      <c r="J405">
        <v>95</v>
      </c>
    </row>
    <row r="406" spans="1:10" x14ac:dyDescent="0.25">
      <c r="A406">
        <f>--SUBTOTAL(103,B$2:B406)</f>
        <v>279</v>
      </c>
      <c r="B406" s="86">
        <v>43486</v>
      </c>
      <c r="C406" t="s">
        <v>22</v>
      </c>
      <c r="D406" t="s">
        <v>32</v>
      </c>
      <c r="E406" t="s">
        <v>422</v>
      </c>
      <c r="F406">
        <v>8</v>
      </c>
      <c r="G406">
        <v>0</v>
      </c>
      <c r="H406">
        <v>2019</v>
      </c>
      <c r="I406">
        <v>1</v>
      </c>
      <c r="J406">
        <v>13</v>
      </c>
    </row>
    <row r="407" spans="1:10" x14ac:dyDescent="0.25">
      <c r="A407">
        <f>--SUBTOTAL(103,B$2:B407)</f>
        <v>280</v>
      </c>
      <c r="B407" s="86">
        <v>43486</v>
      </c>
      <c r="C407" t="s">
        <v>22</v>
      </c>
      <c r="D407" t="s">
        <v>32</v>
      </c>
      <c r="E407" t="s">
        <v>422</v>
      </c>
      <c r="F407">
        <v>8</v>
      </c>
      <c r="G407">
        <v>0</v>
      </c>
      <c r="H407">
        <v>2019</v>
      </c>
      <c r="I407">
        <v>1</v>
      </c>
      <c r="J407">
        <v>19</v>
      </c>
    </row>
    <row r="408" spans="1:10" x14ac:dyDescent="0.25">
      <c r="A408">
        <f>--SUBTOTAL(103,B$2:B408)</f>
        <v>281</v>
      </c>
      <c r="B408" s="86">
        <v>43486</v>
      </c>
      <c r="C408" t="s">
        <v>22</v>
      </c>
      <c r="D408" t="s">
        <v>32</v>
      </c>
      <c r="E408" t="s">
        <v>422</v>
      </c>
      <c r="F408">
        <v>8</v>
      </c>
      <c r="G408">
        <v>0</v>
      </c>
      <c r="H408">
        <v>2019</v>
      </c>
      <c r="I408">
        <v>1</v>
      </c>
      <c r="J408">
        <v>39</v>
      </c>
    </row>
    <row r="409" spans="1:10" x14ac:dyDescent="0.25">
      <c r="A409">
        <f>--SUBTOTAL(103,B$2:B409)</f>
        <v>282</v>
      </c>
      <c r="B409" s="86">
        <v>43486</v>
      </c>
      <c r="C409" t="s">
        <v>22</v>
      </c>
      <c r="D409" t="s">
        <v>32</v>
      </c>
      <c r="E409" t="s">
        <v>422</v>
      </c>
      <c r="F409">
        <v>8</v>
      </c>
      <c r="G409">
        <v>0</v>
      </c>
      <c r="H409">
        <v>2019</v>
      </c>
      <c r="I409">
        <v>1</v>
      </c>
      <c r="J409">
        <v>73</v>
      </c>
    </row>
    <row r="410" spans="1:10" x14ac:dyDescent="0.25">
      <c r="A410">
        <f>--SUBTOTAL(103,B$2:B410)</f>
        <v>283</v>
      </c>
      <c r="B410" s="86">
        <v>43487</v>
      </c>
      <c r="C410" t="s">
        <v>23</v>
      </c>
      <c r="D410" t="s">
        <v>59</v>
      </c>
      <c r="E410" t="s">
        <v>423</v>
      </c>
      <c r="F410">
        <v>38.520000000000003</v>
      </c>
      <c r="G410">
        <v>0</v>
      </c>
      <c r="H410">
        <v>2019</v>
      </c>
      <c r="I410">
        <v>1</v>
      </c>
      <c r="J410">
        <v>7</v>
      </c>
    </row>
    <row r="411" spans="1:10" x14ac:dyDescent="0.25">
      <c r="A411">
        <f>--SUBTOTAL(103,B$2:B411)</f>
        <v>284</v>
      </c>
      <c r="B411" s="86">
        <v>43487</v>
      </c>
      <c r="C411" t="s">
        <v>23</v>
      </c>
      <c r="D411" t="s">
        <v>59</v>
      </c>
      <c r="E411" t="s">
        <v>423</v>
      </c>
      <c r="F411">
        <v>20.8</v>
      </c>
      <c r="G411">
        <v>0</v>
      </c>
      <c r="H411">
        <v>2019</v>
      </c>
      <c r="I411">
        <v>1</v>
      </c>
      <c r="J411">
        <v>46</v>
      </c>
    </row>
    <row r="412" spans="1:10" x14ac:dyDescent="0.25">
      <c r="A412">
        <f>--SUBTOTAL(103,B$2:B412)</f>
        <v>285</v>
      </c>
      <c r="B412" s="86">
        <v>43487</v>
      </c>
      <c r="C412" t="s">
        <v>65</v>
      </c>
      <c r="D412" t="s">
        <v>31</v>
      </c>
      <c r="E412" t="s">
        <v>423</v>
      </c>
      <c r="F412">
        <v>10</v>
      </c>
      <c r="G412">
        <v>0</v>
      </c>
      <c r="H412">
        <v>2019</v>
      </c>
      <c r="I412">
        <v>1</v>
      </c>
      <c r="J412">
        <v>91</v>
      </c>
    </row>
    <row r="413" spans="1:10" x14ac:dyDescent="0.25">
      <c r="A413">
        <f>--SUBTOTAL(103,B$2:B413)</f>
        <v>286</v>
      </c>
      <c r="B413" s="86">
        <v>43487</v>
      </c>
      <c r="C413" t="s">
        <v>77</v>
      </c>
      <c r="D413" t="s">
        <v>31</v>
      </c>
      <c r="E413" t="s">
        <v>423</v>
      </c>
      <c r="F413">
        <v>170</v>
      </c>
      <c r="G413">
        <v>0</v>
      </c>
      <c r="H413">
        <v>2019</v>
      </c>
      <c r="I413">
        <v>1</v>
      </c>
      <c r="J413">
        <v>91</v>
      </c>
    </row>
    <row r="414" spans="1:10" x14ac:dyDescent="0.25">
      <c r="A414">
        <f>--SUBTOTAL(103,B$2:B414)</f>
        <v>287</v>
      </c>
      <c r="B414" s="86">
        <v>43487</v>
      </c>
      <c r="C414" t="s">
        <v>77</v>
      </c>
      <c r="D414" t="s">
        <v>54</v>
      </c>
      <c r="E414" t="s">
        <v>423</v>
      </c>
      <c r="F414">
        <v>45.75</v>
      </c>
      <c r="G414">
        <v>0</v>
      </c>
      <c r="H414">
        <v>2019</v>
      </c>
      <c r="I414">
        <v>1</v>
      </c>
      <c r="J414">
        <v>91</v>
      </c>
    </row>
    <row r="415" spans="1:10" x14ac:dyDescent="0.25">
      <c r="A415">
        <f>--SUBTOTAL(103,B$2:B415)</f>
        <v>288</v>
      </c>
      <c r="B415" s="86">
        <v>43487</v>
      </c>
      <c r="C415" t="s">
        <v>78</v>
      </c>
      <c r="D415" t="s">
        <v>62</v>
      </c>
      <c r="E415" t="s">
        <v>423</v>
      </c>
      <c r="F415">
        <v>367.45</v>
      </c>
      <c r="G415">
        <v>0</v>
      </c>
      <c r="H415">
        <v>2019</v>
      </c>
      <c r="I415">
        <v>1</v>
      </c>
      <c r="J415">
        <v>91</v>
      </c>
    </row>
    <row r="416" spans="1:10" x14ac:dyDescent="0.25">
      <c r="A416">
        <f>--SUBTOTAL(103,B$2:B416)</f>
        <v>289</v>
      </c>
      <c r="B416" s="86">
        <v>43487</v>
      </c>
      <c r="C416" t="s">
        <v>78</v>
      </c>
      <c r="D416" t="s">
        <v>54</v>
      </c>
      <c r="E416" t="s">
        <v>423</v>
      </c>
      <c r="F416">
        <v>50.36</v>
      </c>
      <c r="G416">
        <v>0</v>
      </c>
      <c r="H416">
        <v>2019</v>
      </c>
      <c r="I416">
        <v>1</v>
      </c>
      <c r="J416">
        <v>91</v>
      </c>
    </row>
    <row r="417" spans="1:10" x14ac:dyDescent="0.25">
      <c r="A417">
        <f>--SUBTOTAL(103,B$2:B417)</f>
        <v>290</v>
      </c>
      <c r="B417" s="86">
        <v>43487</v>
      </c>
      <c r="C417" t="s">
        <v>21</v>
      </c>
      <c r="D417" t="s">
        <v>32</v>
      </c>
      <c r="E417" t="s">
        <v>423</v>
      </c>
      <c r="F417">
        <v>80</v>
      </c>
      <c r="G417">
        <v>0</v>
      </c>
      <c r="H417">
        <v>2019</v>
      </c>
      <c r="I417">
        <v>1</v>
      </c>
      <c r="J417">
        <v>26</v>
      </c>
    </row>
    <row r="418" spans="1:10" x14ac:dyDescent="0.25">
      <c r="A418">
        <f>--SUBTOTAL(103,B$2:B418)</f>
        <v>291</v>
      </c>
      <c r="B418" s="86">
        <v>43487</v>
      </c>
      <c r="C418" t="s">
        <v>21</v>
      </c>
      <c r="D418" t="s">
        <v>32</v>
      </c>
      <c r="E418" t="s">
        <v>423</v>
      </c>
      <c r="F418">
        <v>56</v>
      </c>
      <c r="G418">
        <v>0</v>
      </c>
      <c r="H418">
        <v>2019</v>
      </c>
      <c r="I418">
        <v>1</v>
      </c>
      <c r="J418">
        <v>97</v>
      </c>
    </row>
    <row r="419" spans="1:10" x14ac:dyDescent="0.25">
      <c r="A419">
        <f>--SUBTOTAL(103,B$2:B419)</f>
        <v>292</v>
      </c>
      <c r="B419" s="86">
        <v>43487</v>
      </c>
      <c r="C419" t="s">
        <v>21</v>
      </c>
      <c r="D419" t="s">
        <v>32</v>
      </c>
      <c r="E419" t="s">
        <v>423</v>
      </c>
      <c r="F419">
        <v>24</v>
      </c>
      <c r="G419">
        <v>0</v>
      </c>
      <c r="H419">
        <v>2019</v>
      </c>
      <c r="I419">
        <v>1</v>
      </c>
      <c r="J419">
        <v>30</v>
      </c>
    </row>
    <row r="420" spans="1:10" x14ac:dyDescent="0.25">
      <c r="A420">
        <f>--SUBTOTAL(103,B$2:B420)</f>
        <v>293</v>
      </c>
      <c r="B420" s="86">
        <v>43487</v>
      </c>
      <c r="C420" t="s">
        <v>21</v>
      </c>
      <c r="D420" t="s">
        <v>32</v>
      </c>
      <c r="E420" t="s">
        <v>423</v>
      </c>
      <c r="F420">
        <v>16</v>
      </c>
      <c r="G420">
        <v>0</v>
      </c>
      <c r="H420">
        <v>2019</v>
      </c>
      <c r="I420">
        <v>1</v>
      </c>
      <c r="J420">
        <v>44</v>
      </c>
    </row>
    <row r="421" spans="1:10" x14ac:dyDescent="0.25">
      <c r="A421">
        <f>--SUBTOTAL(103,B$2:B421)</f>
        <v>294</v>
      </c>
      <c r="B421" s="86">
        <v>43487</v>
      </c>
      <c r="C421" t="s">
        <v>21</v>
      </c>
      <c r="D421" t="s">
        <v>32</v>
      </c>
      <c r="E421" t="s">
        <v>423</v>
      </c>
      <c r="F421">
        <v>8</v>
      </c>
      <c r="G421">
        <v>0</v>
      </c>
      <c r="H421">
        <v>2019</v>
      </c>
      <c r="I421">
        <v>1</v>
      </c>
      <c r="J421">
        <v>5</v>
      </c>
    </row>
    <row r="422" spans="1:10" x14ac:dyDescent="0.25">
      <c r="A422">
        <f>--SUBTOTAL(103,B$2:B422)</f>
        <v>295</v>
      </c>
      <c r="B422" s="86">
        <v>43487</v>
      </c>
      <c r="C422" t="s">
        <v>21</v>
      </c>
      <c r="D422" t="s">
        <v>32</v>
      </c>
      <c r="E422" t="s">
        <v>423</v>
      </c>
      <c r="F422">
        <v>8</v>
      </c>
      <c r="G422">
        <v>0</v>
      </c>
      <c r="H422">
        <v>2019</v>
      </c>
      <c r="I422">
        <v>1</v>
      </c>
      <c r="J422">
        <v>73</v>
      </c>
    </row>
    <row r="423" spans="1:10" x14ac:dyDescent="0.25">
      <c r="A423">
        <f>--SUBTOTAL(103,B$2:B423)</f>
        <v>296</v>
      </c>
      <c r="B423" s="86">
        <v>43487</v>
      </c>
      <c r="C423" t="s">
        <v>71</v>
      </c>
      <c r="D423" t="s">
        <v>31</v>
      </c>
      <c r="E423" t="s">
        <v>423</v>
      </c>
      <c r="F423">
        <v>85</v>
      </c>
      <c r="G423">
        <v>0</v>
      </c>
      <c r="H423">
        <v>2019</v>
      </c>
      <c r="I423">
        <v>1</v>
      </c>
      <c r="J423">
        <v>91</v>
      </c>
    </row>
    <row r="424" spans="1:10" x14ac:dyDescent="0.25">
      <c r="A424">
        <f>--SUBTOTAL(103,B$2:B424)</f>
        <v>297</v>
      </c>
      <c r="B424" s="86">
        <v>43487</v>
      </c>
      <c r="C424" t="s">
        <v>67</v>
      </c>
      <c r="D424" t="s">
        <v>63</v>
      </c>
      <c r="E424" t="s">
        <v>423</v>
      </c>
      <c r="F424">
        <v>125</v>
      </c>
      <c r="G424">
        <v>0</v>
      </c>
      <c r="H424">
        <v>2019</v>
      </c>
      <c r="I424">
        <v>1</v>
      </c>
      <c r="J424">
        <v>91</v>
      </c>
    </row>
    <row r="425" spans="1:10" x14ac:dyDescent="0.25">
      <c r="A425">
        <f>--SUBTOTAL(103,B$2:B425)</f>
        <v>298</v>
      </c>
      <c r="B425" s="86">
        <v>43487</v>
      </c>
      <c r="C425" t="s">
        <v>22</v>
      </c>
      <c r="D425" t="s">
        <v>32</v>
      </c>
      <c r="E425" t="s">
        <v>423</v>
      </c>
      <c r="F425">
        <v>8</v>
      </c>
      <c r="G425">
        <v>0</v>
      </c>
      <c r="H425">
        <v>2019</v>
      </c>
      <c r="I425">
        <v>1</v>
      </c>
      <c r="J425">
        <v>97</v>
      </c>
    </row>
    <row r="426" spans="1:10" x14ac:dyDescent="0.25">
      <c r="A426">
        <f>--SUBTOTAL(103,B$2:B426)</f>
        <v>299</v>
      </c>
      <c r="B426" s="86">
        <v>43487</v>
      </c>
      <c r="C426" t="s">
        <v>74</v>
      </c>
      <c r="D426" t="s">
        <v>54</v>
      </c>
      <c r="E426" t="s">
        <v>423</v>
      </c>
      <c r="F426">
        <v>103.6</v>
      </c>
      <c r="G426">
        <v>0</v>
      </c>
      <c r="H426">
        <v>2019</v>
      </c>
      <c r="I426">
        <v>1</v>
      </c>
      <c r="J426">
        <v>91</v>
      </c>
    </row>
    <row r="427" spans="1:10" x14ac:dyDescent="0.25">
      <c r="A427">
        <f>--SUBTOTAL(103,B$2:B427)</f>
        <v>300</v>
      </c>
      <c r="B427" s="86">
        <v>43488</v>
      </c>
      <c r="C427" t="s">
        <v>23</v>
      </c>
      <c r="D427" t="s">
        <v>59</v>
      </c>
      <c r="E427" t="s">
        <v>424</v>
      </c>
      <c r="F427">
        <v>16.59</v>
      </c>
      <c r="G427">
        <v>0</v>
      </c>
      <c r="H427">
        <v>2019</v>
      </c>
      <c r="I427">
        <v>1</v>
      </c>
      <c r="J427">
        <v>164</v>
      </c>
    </row>
    <row r="428" spans="1:10" x14ac:dyDescent="0.25">
      <c r="A428">
        <f>--SUBTOTAL(103,B$2:B428)</f>
        <v>301</v>
      </c>
      <c r="B428" s="86">
        <v>43488</v>
      </c>
      <c r="C428" t="s">
        <v>23</v>
      </c>
      <c r="D428" t="s">
        <v>33</v>
      </c>
      <c r="E428" t="s">
        <v>56</v>
      </c>
      <c r="F428">
        <v>4.5</v>
      </c>
      <c r="G428">
        <v>0</v>
      </c>
      <c r="H428">
        <v>2019</v>
      </c>
      <c r="I428">
        <v>1</v>
      </c>
      <c r="J428">
        <v>73</v>
      </c>
    </row>
    <row r="429" spans="1:10" x14ac:dyDescent="0.25">
      <c r="A429">
        <f>--SUBTOTAL(103,B$2:B429)</f>
        <v>302</v>
      </c>
      <c r="B429" s="86">
        <v>43488</v>
      </c>
      <c r="C429" t="s">
        <v>23</v>
      </c>
      <c r="D429" t="s">
        <v>59</v>
      </c>
      <c r="E429" t="s">
        <v>424</v>
      </c>
      <c r="F429">
        <v>0</v>
      </c>
      <c r="G429">
        <v>16.59</v>
      </c>
      <c r="H429">
        <v>2019</v>
      </c>
      <c r="I429">
        <v>1</v>
      </c>
      <c r="J429">
        <v>131</v>
      </c>
    </row>
    <row r="430" spans="1:10" x14ac:dyDescent="0.25">
      <c r="A430">
        <f>--SUBTOTAL(103,B$2:B430)</f>
        <v>303</v>
      </c>
      <c r="B430" s="86">
        <v>43488</v>
      </c>
      <c r="C430" t="s">
        <v>21</v>
      </c>
      <c r="D430" t="s">
        <v>32</v>
      </c>
      <c r="E430" t="s">
        <v>424</v>
      </c>
      <c r="F430">
        <v>48</v>
      </c>
      <c r="G430">
        <v>0</v>
      </c>
      <c r="H430">
        <v>2019</v>
      </c>
      <c r="I430">
        <v>1</v>
      </c>
      <c r="J430">
        <v>13</v>
      </c>
    </row>
    <row r="431" spans="1:10" x14ac:dyDescent="0.25">
      <c r="A431">
        <f>--SUBTOTAL(103,B$2:B431)</f>
        <v>304</v>
      </c>
      <c r="B431" s="86">
        <v>43489</v>
      </c>
      <c r="C431" t="s">
        <v>23</v>
      </c>
      <c r="D431" t="s">
        <v>31</v>
      </c>
      <c r="E431" t="s">
        <v>425</v>
      </c>
      <c r="F431">
        <v>19</v>
      </c>
      <c r="G431">
        <v>0</v>
      </c>
      <c r="H431">
        <v>2019</v>
      </c>
      <c r="I431">
        <v>1</v>
      </c>
      <c r="J431">
        <v>15</v>
      </c>
    </row>
    <row r="432" spans="1:10" x14ac:dyDescent="0.25">
      <c r="A432">
        <f>--SUBTOTAL(103,B$2:B432)</f>
        <v>305</v>
      </c>
      <c r="B432" s="86">
        <v>43489</v>
      </c>
      <c r="C432" t="s">
        <v>23</v>
      </c>
      <c r="D432" t="s">
        <v>31</v>
      </c>
      <c r="E432" t="s">
        <v>425</v>
      </c>
      <c r="F432">
        <v>19</v>
      </c>
      <c r="G432">
        <v>0</v>
      </c>
      <c r="H432">
        <v>2019</v>
      </c>
      <c r="I432">
        <v>1</v>
      </c>
      <c r="J432">
        <v>164</v>
      </c>
    </row>
    <row r="433" spans="1:10" x14ac:dyDescent="0.25">
      <c r="A433">
        <f>--SUBTOTAL(103,B$2:B433)</f>
        <v>306</v>
      </c>
      <c r="B433" s="86">
        <v>43489</v>
      </c>
      <c r="C433" t="s">
        <v>23</v>
      </c>
      <c r="D433" t="s">
        <v>33</v>
      </c>
      <c r="E433" t="s">
        <v>34</v>
      </c>
      <c r="F433">
        <v>17.399999999999999</v>
      </c>
      <c r="G433">
        <v>0</v>
      </c>
      <c r="H433">
        <v>2019</v>
      </c>
      <c r="I433">
        <v>1</v>
      </c>
      <c r="J433">
        <v>38</v>
      </c>
    </row>
    <row r="434" spans="1:10" x14ac:dyDescent="0.25">
      <c r="A434">
        <f>--SUBTOTAL(103,B$2:B434)</f>
        <v>307</v>
      </c>
      <c r="B434" s="86">
        <v>43489</v>
      </c>
      <c r="C434" t="s">
        <v>23</v>
      </c>
      <c r="D434" t="s">
        <v>31</v>
      </c>
      <c r="E434" t="s">
        <v>425</v>
      </c>
      <c r="F434">
        <v>6.3</v>
      </c>
      <c r="G434">
        <v>0</v>
      </c>
      <c r="H434">
        <v>2019</v>
      </c>
      <c r="I434">
        <v>1</v>
      </c>
      <c r="J434">
        <v>49</v>
      </c>
    </row>
    <row r="435" spans="1:10" x14ac:dyDescent="0.25">
      <c r="A435">
        <f>--SUBTOTAL(103,B$2:B435)</f>
        <v>308</v>
      </c>
      <c r="B435" s="86">
        <v>43489</v>
      </c>
      <c r="C435" t="s">
        <v>65</v>
      </c>
      <c r="D435" t="s">
        <v>31</v>
      </c>
      <c r="E435" t="s">
        <v>425</v>
      </c>
      <c r="F435">
        <v>64</v>
      </c>
      <c r="G435">
        <v>0</v>
      </c>
      <c r="H435">
        <v>2019</v>
      </c>
      <c r="I435">
        <v>1</v>
      </c>
      <c r="J435">
        <v>91</v>
      </c>
    </row>
    <row r="436" spans="1:10" x14ac:dyDescent="0.25">
      <c r="A436">
        <f>--SUBTOTAL(103,B$2:B436)</f>
        <v>309</v>
      </c>
      <c r="B436" s="86">
        <v>43489</v>
      </c>
      <c r="C436" t="s">
        <v>21</v>
      </c>
      <c r="D436" t="s">
        <v>32</v>
      </c>
      <c r="E436" t="s">
        <v>425</v>
      </c>
      <c r="F436">
        <v>16</v>
      </c>
      <c r="G436">
        <v>0</v>
      </c>
      <c r="H436">
        <v>2019</v>
      </c>
      <c r="I436">
        <v>1</v>
      </c>
      <c r="J436">
        <v>44</v>
      </c>
    </row>
    <row r="437" spans="1:10" x14ac:dyDescent="0.25">
      <c r="A437">
        <f>--SUBTOTAL(103,B$2:B437)</f>
        <v>310</v>
      </c>
      <c r="B437" s="86">
        <v>43489</v>
      </c>
      <c r="C437" t="s">
        <v>67</v>
      </c>
      <c r="D437" t="s">
        <v>31</v>
      </c>
      <c r="E437" t="s">
        <v>425</v>
      </c>
      <c r="F437">
        <v>21.1</v>
      </c>
      <c r="G437">
        <v>0</v>
      </c>
      <c r="H437">
        <v>2019</v>
      </c>
      <c r="I437">
        <v>1</v>
      </c>
      <c r="J437">
        <v>91</v>
      </c>
    </row>
    <row r="438" spans="1:10" x14ac:dyDescent="0.25">
      <c r="A438">
        <f>--SUBTOTAL(103,B$2:B438)</f>
        <v>311</v>
      </c>
      <c r="B438" s="86">
        <v>43490</v>
      </c>
      <c r="C438" t="s">
        <v>23</v>
      </c>
      <c r="D438" t="s">
        <v>426</v>
      </c>
      <c r="E438" t="s">
        <v>427</v>
      </c>
      <c r="F438">
        <v>147.4</v>
      </c>
      <c r="G438">
        <v>0</v>
      </c>
      <c r="H438">
        <v>2019</v>
      </c>
      <c r="I438">
        <v>1</v>
      </c>
      <c r="J438">
        <v>30</v>
      </c>
    </row>
    <row r="439" spans="1:10" x14ac:dyDescent="0.25">
      <c r="A439">
        <f>--SUBTOTAL(103,B$2:B439)</f>
        <v>312</v>
      </c>
      <c r="B439" s="86">
        <v>43490</v>
      </c>
      <c r="C439" t="s">
        <v>23</v>
      </c>
      <c r="D439" t="s">
        <v>59</v>
      </c>
      <c r="E439" t="s">
        <v>428</v>
      </c>
      <c r="F439">
        <v>48</v>
      </c>
      <c r="G439">
        <v>0</v>
      </c>
      <c r="H439">
        <v>2019</v>
      </c>
      <c r="I439">
        <v>1</v>
      </c>
      <c r="J439">
        <v>101</v>
      </c>
    </row>
    <row r="440" spans="1:10" x14ac:dyDescent="0.25">
      <c r="A440">
        <f>--SUBTOTAL(103,B$2:B440)</f>
        <v>313</v>
      </c>
      <c r="B440" s="86">
        <v>43490</v>
      </c>
      <c r="C440" t="s">
        <v>23</v>
      </c>
      <c r="D440" t="s">
        <v>426</v>
      </c>
      <c r="E440" t="s">
        <v>427</v>
      </c>
      <c r="F440">
        <v>47.61</v>
      </c>
      <c r="G440">
        <v>0</v>
      </c>
      <c r="H440">
        <v>2019</v>
      </c>
      <c r="I440">
        <v>1</v>
      </c>
      <c r="J440">
        <v>95</v>
      </c>
    </row>
    <row r="441" spans="1:10" x14ac:dyDescent="0.25">
      <c r="A441">
        <f>--SUBTOTAL(103,B$2:B441)</f>
        <v>314</v>
      </c>
      <c r="B441" s="86">
        <v>43490</v>
      </c>
      <c r="C441" t="s">
        <v>23</v>
      </c>
      <c r="D441" t="s">
        <v>426</v>
      </c>
      <c r="E441" t="s">
        <v>427</v>
      </c>
      <c r="F441">
        <v>43.5</v>
      </c>
      <c r="G441">
        <v>0</v>
      </c>
      <c r="H441">
        <v>2019</v>
      </c>
      <c r="I441">
        <v>1</v>
      </c>
      <c r="J441">
        <v>15</v>
      </c>
    </row>
    <row r="442" spans="1:10" x14ac:dyDescent="0.25">
      <c r="A442">
        <f>--SUBTOTAL(103,B$2:B442)</f>
        <v>315</v>
      </c>
      <c r="B442" s="86">
        <v>43490</v>
      </c>
      <c r="C442" t="s">
        <v>23</v>
      </c>
      <c r="D442" t="s">
        <v>59</v>
      </c>
      <c r="E442" t="s">
        <v>428</v>
      </c>
      <c r="F442">
        <v>40.92</v>
      </c>
      <c r="G442">
        <v>0</v>
      </c>
      <c r="H442">
        <v>2019</v>
      </c>
      <c r="I442">
        <v>1</v>
      </c>
      <c r="J442">
        <v>164</v>
      </c>
    </row>
    <row r="443" spans="1:10" x14ac:dyDescent="0.25">
      <c r="A443">
        <f>--SUBTOTAL(103,B$2:B443)</f>
        <v>316</v>
      </c>
      <c r="B443" s="86">
        <v>43490</v>
      </c>
      <c r="C443" t="s">
        <v>23</v>
      </c>
      <c r="D443" t="s">
        <v>426</v>
      </c>
      <c r="E443" t="s">
        <v>427</v>
      </c>
      <c r="F443">
        <v>36.82</v>
      </c>
      <c r="G443">
        <v>0</v>
      </c>
      <c r="H443">
        <v>2019</v>
      </c>
      <c r="I443">
        <v>1</v>
      </c>
      <c r="J443">
        <v>51</v>
      </c>
    </row>
    <row r="444" spans="1:10" x14ac:dyDescent="0.25">
      <c r="A444">
        <f>--SUBTOTAL(103,B$2:B444)</f>
        <v>317</v>
      </c>
      <c r="B444" s="86">
        <v>43490</v>
      </c>
      <c r="C444" t="s">
        <v>23</v>
      </c>
      <c r="D444" t="s">
        <v>33</v>
      </c>
      <c r="E444" t="s">
        <v>141</v>
      </c>
      <c r="F444">
        <v>36</v>
      </c>
      <c r="G444">
        <v>0</v>
      </c>
      <c r="H444">
        <v>2019</v>
      </c>
      <c r="I444">
        <v>1</v>
      </c>
      <c r="J444">
        <v>53</v>
      </c>
    </row>
    <row r="445" spans="1:10" x14ac:dyDescent="0.25">
      <c r="A445">
        <f>--SUBTOTAL(103,B$2:B445)</f>
        <v>318</v>
      </c>
      <c r="B445" s="86">
        <v>43490</v>
      </c>
      <c r="C445" t="s">
        <v>23</v>
      </c>
      <c r="D445" t="s">
        <v>31</v>
      </c>
      <c r="E445" t="s">
        <v>428</v>
      </c>
      <c r="F445">
        <v>19</v>
      </c>
      <c r="G445">
        <v>0</v>
      </c>
      <c r="H445">
        <v>2019</v>
      </c>
      <c r="I445">
        <v>1</v>
      </c>
      <c r="J445">
        <v>162</v>
      </c>
    </row>
    <row r="446" spans="1:10" x14ac:dyDescent="0.25">
      <c r="A446">
        <f>--SUBTOTAL(103,B$2:B446)</f>
        <v>319</v>
      </c>
      <c r="B446" s="86">
        <v>43490</v>
      </c>
      <c r="C446" t="s">
        <v>23</v>
      </c>
      <c r="D446" t="s">
        <v>59</v>
      </c>
      <c r="E446" t="s">
        <v>428</v>
      </c>
      <c r="F446">
        <v>15.95</v>
      </c>
      <c r="G446">
        <v>0</v>
      </c>
      <c r="H446">
        <v>2019</v>
      </c>
      <c r="I446">
        <v>1</v>
      </c>
      <c r="J446">
        <v>20</v>
      </c>
    </row>
    <row r="447" spans="1:10" x14ac:dyDescent="0.25">
      <c r="A447">
        <f>--SUBTOTAL(103,B$2:B447)</f>
        <v>320</v>
      </c>
      <c r="B447" s="86">
        <v>43490</v>
      </c>
      <c r="C447" t="s">
        <v>23</v>
      </c>
      <c r="D447" t="s">
        <v>63</v>
      </c>
      <c r="E447" t="s">
        <v>428</v>
      </c>
      <c r="F447">
        <v>9.7799999999999994</v>
      </c>
      <c r="G447">
        <v>0</v>
      </c>
      <c r="H447">
        <v>2019</v>
      </c>
      <c r="I447">
        <v>1</v>
      </c>
      <c r="J447">
        <v>33</v>
      </c>
    </row>
    <row r="448" spans="1:10" x14ac:dyDescent="0.25">
      <c r="A448">
        <f>--SUBTOTAL(103,B$2:B448)</f>
        <v>321</v>
      </c>
      <c r="B448" s="86">
        <v>43490</v>
      </c>
      <c r="C448" t="s">
        <v>23</v>
      </c>
      <c r="D448" t="s">
        <v>59</v>
      </c>
      <c r="E448" t="s">
        <v>428</v>
      </c>
      <c r="F448">
        <v>0</v>
      </c>
      <c r="G448">
        <v>0.17</v>
      </c>
      <c r="H448">
        <v>2019</v>
      </c>
      <c r="I448">
        <v>1</v>
      </c>
      <c r="J448">
        <v>28</v>
      </c>
    </row>
    <row r="449" spans="1:10" x14ac:dyDescent="0.25">
      <c r="A449">
        <f>--SUBTOTAL(103,B$2:B449)</f>
        <v>322</v>
      </c>
      <c r="B449" s="86">
        <v>43490</v>
      </c>
      <c r="C449" t="s">
        <v>64</v>
      </c>
      <c r="D449" t="s">
        <v>426</v>
      </c>
      <c r="E449" t="s">
        <v>427</v>
      </c>
      <c r="F449">
        <v>838</v>
      </c>
      <c r="G449">
        <v>0</v>
      </c>
      <c r="H449">
        <v>2019</v>
      </c>
      <c r="I449">
        <v>1</v>
      </c>
      <c r="J449">
        <v>91</v>
      </c>
    </row>
    <row r="450" spans="1:10" x14ac:dyDescent="0.25">
      <c r="A450">
        <f>--SUBTOTAL(103,B$2:B450)</f>
        <v>323</v>
      </c>
      <c r="B450" s="86">
        <v>43490</v>
      </c>
      <c r="C450" t="s">
        <v>66</v>
      </c>
      <c r="D450" t="s">
        <v>31</v>
      </c>
      <c r="E450" t="s">
        <v>428</v>
      </c>
      <c r="F450">
        <v>112.22</v>
      </c>
      <c r="G450">
        <v>0</v>
      </c>
      <c r="H450">
        <v>2019</v>
      </c>
      <c r="I450">
        <v>1</v>
      </c>
      <c r="J450">
        <v>91</v>
      </c>
    </row>
    <row r="451" spans="1:10" x14ac:dyDescent="0.25">
      <c r="A451">
        <f>--SUBTOTAL(103,B$2:B451)</f>
        <v>324</v>
      </c>
      <c r="B451" s="86">
        <v>43490</v>
      </c>
      <c r="C451" t="s">
        <v>21</v>
      </c>
      <c r="D451" t="s">
        <v>426</v>
      </c>
      <c r="E451" t="s">
        <v>427</v>
      </c>
      <c r="F451">
        <v>1172.44</v>
      </c>
      <c r="G451">
        <v>0</v>
      </c>
      <c r="H451">
        <v>2019</v>
      </c>
      <c r="I451">
        <v>1</v>
      </c>
      <c r="J451">
        <v>73</v>
      </c>
    </row>
    <row r="452" spans="1:10" x14ac:dyDescent="0.25">
      <c r="A452">
        <f>--SUBTOTAL(103,B$2:B452)</f>
        <v>325</v>
      </c>
      <c r="B452" s="86">
        <v>43490</v>
      </c>
      <c r="C452" t="s">
        <v>21</v>
      </c>
      <c r="D452" t="s">
        <v>426</v>
      </c>
      <c r="E452" t="s">
        <v>427</v>
      </c>
      <c r="F452">
        <v>1065.3599999999999</v>
      </c>
      <c r="G452">
        <v>0</v>
      </c>
      <c r="H452">
        <v>2019</v>
      </c>
      <c r="I452">
        <v>1</v>
      </c>
      <c r="J452">
        <v>30</v>
      </c>
    </row>
    <row r="453" spans="1:10" x14ac:dyDescent="0.25">
      <c r="A453">
        <f>--SUBTOTAL(103,B$2:B453)</f>
        <v>326</v>
      </c>
      <c r="B453" s="86">
        <v>43490</v>
      </c>
      <c r="C453" t="s">
        <v>21</v>
      </c>
      <c r="D453" t="s">
        <v>426</v>
      </c>
      <c r="E453" t="s">
        <v>427</v>
      </c>
      <c r="F453">
        <v>1046.49</v>
      </c>
      <c r="G453">
        <v>0</v>
      </c>
      <c r="H453">
        <v>2019</v>
      </c>
      <c r="I453">
        <v>1</v>
      </c>
      <c r="J453">
        <v>19</v>
      </c>
    </row>
    <row r="454" spans="1:10" x14ac:dyDescent="0.25">
      <c r="A454">
        <f>--SUBTOTAL(103,B$2:B454)</f>
        <v>327</v>
      </c>
      <c r="B454" s="86">
        <v>43490</v>
      </c>
      <c r="C454" t="s">
        <v>21</v>
      </c>
      <c r="D454" t="s">
        <v>426</v>
      </c>
      <c r="E454" t="s">
        <v>427</v>
      </c>
      <c r="F454">
        <v>947.29</v>
      </c>
      <c r="G454">
        <v>0</v>
      </c>
      <c r="H454">
        <v>2019</v>
      </c>
      <c r="I454">
        <v>1</v>
      </c>
      <c r="J454">
        <v>22</v>
      </c>
    </row>
    <row r="455" spans="1:10" x14ac:dyDescent="0.25">
      <c r="A455">
        <f>--SUBTOTAL(103,B$2:B455)</f>
        <v>328</v>
      </c>
      <c r="B455" s="86">
        <v>43490</v>
      </c>
      <c r="C455" t="s">
        <v>21</v>
      </c>
      <c r="D455" t="s">
        <v>426</v>
      </c>
      <c r="E455" t="s">
        <v>427</v>
      </c>
      <c r="F455">
        <v>665.62</v>
      </c>
      <c r="G455">
        <v>0</v>
      </c>
      <c r="H455">
        <v>2019</v>
      </c>
      <c r="I455">
        <v>1</v>
      </c>
      <c r="J455">
        <v>5</v>
      </c>
    </row>
    <row r="456" spans="1:10" x14ac:dyDescent="0.25">
      <c r="A456">
        <f>--SUBTOTAL(103,B$2:B456)</f>
        <v>329</v>
      </c>
      <c r="B456" s="86">
        <v>43490</v>
      </c>
      <c r="C456" t="s">
        <v>21</v>
      </c>
      <c r="D456" t="s">
        <v>426</v>
      </c>
      <c r="E456" t="s">
        <v>427</v>
      </c>
      <c r="F456">
        <v>544.92999999999995</v>
      </c>
      <c r="G456">
        <v>0</v>
      </c>
      <c r="H456">
        <v>2019</v>
      </c>
      <c r="I456">
        <v>1</v>
      </c>
      <c r="J456">
        <v>13</v>
      </c>
    </row>
    <row r="457" spans="1:10" x14ac:dyDescent="0.25">
      <c r="A457">
        <f>--SUBTOTAL(103,B$2:B457)</f>
        <v>330</v>
      </c>
      <c r="B457" s="86">
        <v>43490</v>
      </c>
      <c r="C457" t="s">
        <v>21</v>
      </c>
      <c r="D457" t="s">
        <v>426</v>
      </c>
      <c r="E457" t="s">
        <v>427</v>
      </c>
      <c r="F457">
        <v>456.75</v>
      </c>
      <c r="G457">
        <v>0</v>
      </c>
      <c r="H457">
        <v>2019</v>
      </c>
      <c r="I457">
        <v>1</v>
      </c>
      <c r="J457">
        <v>39</v>
      </c>
    </row>
    <row r="458" spans="1:10" x14ac:dyDescent="0.25">
      <c r="A458">
        <f>--SUBTOTAL(103,B$2:B458)</f>
        <v>331</v>
      </c>
      <c r="B458" s="86">
        <v>43490</v>
      </c>
      <c r="C458" t="s">
        <v>21</v>
      </c>
      <c r="D458" t="s">
        <v>426</v>
      </c>
      <c r="E458" t="s">
        <v>427</v>
      </c>
      <c r="F458">
        <v>455.83</v>
      </c>
      <c r="G458">
        <v>0</v>
      </c>
      <c r="H458">
        <v>2019</v>
      </c>
      <c r="I458">
        <v>1</v>
      </c>
      <c r="J458">
        <v>46</v>
      </c>
    </row>
    <row r="459" spans="1:10" x14ac:dyDescent="0.25">
      <c r="A459">
        <f>--SUBTOTAL(103,B$2:B459)</f>
        <v>332</v>
      </c>
      <c r="B459" s="86">
        <v>43490</v>
      </c>
      <c r="C459" t="s">
        <v>21</v>
      </c>
      <c r="D459" t="s">
        <v>426</v>
      </c>
      <c r="E459" t="s">
        <v>427</v>
      </c>
      <c r="F459">
        <v>414.52</v>
      </c>
      <c r="G459">
        <v>0</v>
      </c>
      <c r="H459">
        <v>2019</v>
      </c>
      <c r="I459">
        <v>1</v>
      </c>
      <c r="J459">
        <v>10</v>
      </c>
    </row>
    <row r="460" spans="1:10" x14ac:dyDescent="0.25">
      <c r="A460">
        <f>--SUBTOTAL(103,B$2:B460)</f>
        <v>333</v>
      </c>
      <c r="B460" s="86">
        <v>43490</v>
      </c>
      <c r="C460" t="s">
        <v>21</v>
      </c>
      <c r="D460" t="s">
        <v>426</v>
      </c>
      <c r="E460" t="s">
        <v>427</v>
      </c>
      <c r="F460">
        <v>412.97</v>
      </c>
      <c r="G460">
        <v>0</v>
      </c>
      <c r="H460">
        <v>2019</v>
      </c>
      <c r="I460">
        <v>1</v>
      </c>
      <c r="J460">
        <v>101</v>
      </c>
    </row>
    <row r="461" spans="1:10" x14ac:dyDescent="0.25">
      <c r="A461">
        <f>--SUBTOTAL(103,B$2:B461)</f>
        <v>334</v>
      </c>
      <c r="B461" s="86">
        <v>43490</v>
      </c>
      <c r="C461" t="s">
        <v>21</v>
      </c>
      <c r="D461" t="s">
        <v>426</v>
      </c>
      <c r="E461" t="s">
        <v>427</v>
      </c>
      <c r="F461">
        <v>397.34</v>
      </c>
      <c r="G461">
        <v>0</v>
      </c>
      <c r="H461">
        <v>2019</v>
      </c>
      <c r="I461">
        <v>1</v>
      </c>
      <c r="J461">
        <v>44</v>
      </c>
    </row>
    <row r="462" spans="1:10" x14ac:dyDescent="0.25">
      <c r="A462">
        <f>--SUBTOTAL(103,B$2:B462)</f>
        <v>335</v>
      </c>
      <c r="B462" s="86">
        <v>43490</v>
      </c>
      <c r="C462" t="s">
        <v>21</v>
      </c>
      <c r="D462" t="s">
        <v>426</v>
      </c>
      <c r="E462" t="s">
        <v>427</v>
      </c>
      <c r="F462">
        <v>358.78</v>
      </c>
      <c r="G462">
        <v>0</v>
      </c>
      <c r="H462">
        <v>2019</v>
      </c>
      <c r="I462">
        <v>1</v>
      </c>
      <c r="J462">
        <v>97</v>
      </c>
    </row>
    <row r="463" spans="1:10" x14ac:dyDescent="0.25">
      <c r="A463">
        <f>--SUBTOTAL(103,B$2:B463)</f>
        <v>336</v>
      </c>
      <c r="B463" s="86">
        <v>43490</v>
      </c>
      <c r="C463" t="s">
        <v>21</v>
      </c>
      <c r="D463" t="s">
        <v>426</v>
      </c>
      <c r="E463" t="s">
        <v>427</v>
      </c>
      <c r="F463">
        <v>351.07</v>
      </c>
      <c r="G463">
        <v>0</v>
      </c>
      <c r="H463">
        <v>2019</v>
      </c>
      <c r="I463">
        <v>1</v>
      </c>
      <c r="J463">
        <v>26</v>
      </c>
    </row>
    <row r="464" spans="1:10" x14ac:dyDescent="0.25">
      <c r="A464">
        <f>--SUBTOTAL(103,B$2:B464)</f>
        <v>337</v>
      </c>
      <c r="B464" s="86">
        <v>43490</v>
      </c>
      <c r="C464" t="s">
        <v>21</v>
      </c>
      <c r="D464" t="s">
        <v>426</v>
      </c>
      <c r="E464" t="s">
        <v>427</v>
      </c>
      <c r="F464">
        <v>296.87</v>
      </c>
      <c r="G464">
        <v>0</v>
      </c>
      <c r="H464">
        <v>2019</v>
      </c>
      <c r="I464">
        <v>1</v>
      </c>
      <c r="J464">
        <v>18</v>
      </c>
    </row>
    <row r="465" spans="1:10" x14ac:dyDescent="0.25">
      <c r="A465">
        <f>--SUBTOTAL(103,B$2:B465)</f>
        <v>338</v>
      </c>
      <c r="B465" s="86">
        <v>43490</v>
      </c>
      <c r="C465" t="s">
        <v>21</v>
      </c>
      <c r="D465" t="s">
        <v>426</v>
      </c>
      <c r="E465" t="s">
        <v>427</v>
      </c>
      <c r="F465">
        <v>263.83999999999997</v>
      </c>
      <c r="G465">
        <v>0</v>
      </c>
      <c r="H465">
        <v>2019</v>
      </c>
      <c r="I465">
        <v>1</v>
      </c>
      <c r="J465">
        <v>34</v>
      </c>
    </row>
    <row r="466" spans="1:10" x14ac:dyDescent="0.25">
      <c r="A466">
        <f>--SUBTOTAL(103,B$2:B466)</f>
        <v>339</v>
      </c>
      <c r="B466" s="86">
        <v>43490</v>
      </c>
      <c r="C466" t="s">
        <v>21</v>
      </c>
      <c r="D466" t="s">
        <v>426</v>
      </c>
      <c r="E466" t="s">
        <v>427</v>
      </c>
      <c r="F466">
        <v>256.69</v>
      </c>
      <c r="G466">
        <v>0</v>
      </c>
      <c r="H466">
        <v>2019</v>
      </c>
      <c r="I466">
        <v>1</v>
      </c>
      <c r="J466">
        <v>23</v>
      </c>
    </row>
    <row r="467" spans="1:10" x14ac:dyDescent="0.25">
      <c r="A467">
        <f>--SUBTOTAL(103,B$2:B467)</f>
        <v>340</v>
      </c>
      <c r="B467" s="86">
        <v>43490</v>
      </c>
      <c r="C467" t="s">
        <v>21</v>
      </c>
      <c r="D467" t="s">
        <v>426</v>
      </c>
      <c r="E467" t="s">
        <v>427</v>
      </c>
      <c r="F467">
        <v>246.08</v>
      </c>
      <c r="G467">
        <v>0</v>
      </c>
      <c r="H467">
        <v>2019</v>
      </c>
      <c r="I467">
        <v>1</v>
      </c>
      <c r="J467">
        <v>43</v>
      </c>
    </row>
    <row r="468" spans="1:10" x14ac:dyDescent="0.25">
      <c r="A468">
        <f>--SUBTOTAL(103,B$2:B468)</f>
        <v>341</v>
      </c>
      <c r="B468" s="86">
        <v>43490</v>
      </c>
      <c r="C468" t="s">
        <v>21</v>
      </c>
      <c r="D468" t="s">
        <v>426</v>
      </c>
      <c r="E468" t="s">
        <v>427</v>
      </c>
      <c r="F468">
        <v>173.16</v>
      </c>
      <c r="G468">
        <v>0</v>
      </c>
      <c r="H468">
        <v>2019</v>
      </c>
      <c r="I468">
        <v>1</v>
      </c>
      <c r="J468">
        <v>95</v>
      </c>
    </row>
    <row r="469" spans="1:10" x14ac:dyDescent="0.25">
      <c r="A469">
        <f>--SUBTOTAL(103,B$2:B469)</f>
        <v>342</v>
      </c>
      <c r="B469" s="86">
        <v>43490</v>
      </c>
      <c r="C469" t="s">
        <v>21</v>
      </c>
      <c r="D469" t="s">
        <v>426</v>
      </c>
      <c r="E469" t="s">
        <v>427</v>
      </c>
      <c r="F469">
        <v>134.93</v>
      </c>
      <c r="G469">
        <v>0</v>
      </c>
      <c r="H469">
        <v>2019</v>
      </c>
      <c r="I469">
        <v>1</v>
      </c>
      <c r="J469">
        <v>80</v>
      </c>
    </row>
    <row r="470" spans="1:10" x14ac:dyDescent="0.25">
      <c r="A470">
        <f>--SUBTOTAL(103,B$2:B470)</f>
        <v>343</v>
      </c>
      <c r="B470" s="86">
        <v>43490</v>
      </c>
      <c r="C470" t="s">
        <v>21</v>
      </c>
      <c r="D470" t="s">
        <v>426</v>
      </c>
      <c r="E470" t="s">
        <v>427</v>
      </c>
      <c r="F470">
        <v>112.16</v>
      </c>
      <c r="G470">
        <v>0</v>
      </c>
      <c r="H470">
        <v>2019</v>
      </c>
      <c r="I470">
        <v>1</v>
      </c>
      <c r="J470">
        <v>20</v>
      </c>
    </row>
    <row r="471" spans="1:10" x14ac:dyDescent="0.25">
      <c r="A471">
        <f>--SUBTOTAL(103,B$2:B471)</f>
        <v>344</v>
      </c>
      <c r="B471" s="86">
        <v>43490</v>
      </c>
      <c r="C471" t="s">
        <v>21</v>
      </c>
      <c r="D471" t="s">
        <v>426</v>
      </c>
      <c r="E471" t="s">
        <v>427</v>
      </c>
      <c r="F471">
        <v>103.86</v>
      </c>
      <c r="G471">
        <v>0</v>
      </c>
      <c r="H471">
        <v>2019</v>
      </c>
      <c r="I471">
        <v>1</v>
      </c>
      <c r="J471">
        <v>77</v>
      </c>
    </row>
    <row r="472" spans="1:10" x14ac:dyDescent="0.25">
      <c r="A472">
        <f>--SUBTOTAL(103,B$2:B472)</f>
        <v>345</v>
      </c>
      <c r="B472" s="86">
        <v>43490</v>
      </c>
      <c r="C472" t="s">
        <v>21</v>
      </c>
      <c r="D472" t="s">
        <v>426</v>
      </c>
      <c r="E472" t="s">
        <v>427</v>
      </c>
      <c r="F472">
        <v>103.76</v>
      </c>
      <c r="G472">
        <v>0</v>
      </c>
      <c r="H472">
        <v>2019</v>
      </c>
      <c r="I472">
        <v>1</v>
      </c>
      <c r="J472">
        <v>38</v>
      </c>
    </row>
    <row r="473" spans="1:10" x14ac:dyDescent="0.25">
      <c r="A473">
        <f>--SUBTOTAL(103,B$2:B473)</f>
        <v>346</v>
      </c>
      <c r="B473" s="86">
        <v>43490</v>
      </c>
      <c r="C473" t="s">
        <v>21</v>
      </c>
      <c r="D473" t="s">
        <v>426</v>
      </c>
      <c r="E473" t="s">
        <v>427</v>
      </c>
      <c r="F473">
        <v>100.79</v>
      </c>
      <c r="G473">
        <v>0</v>
      </c>
      <c r="H473">
        <v>2019</v>
      </c>
      <c r="I473">
        <v>1</v>
      </c>
      <c r="J473">
        <v>196</v>
      </c>
    </row>
    <row r="474" spans="1:10" x14ac:dyDescent="0.25">
      <c r="A474">
        <f>--SUBTOTAL(103,B$2:B474)</f>
        <v>347</v>
      </c>
      <c r="B474" s="86">
        <v>43490</v>
      </c>
      <c r="C474" t="s">
        <v>21</v>
      </c>
      <c r="D474" t="s">
        <v>426</v>
      </c>
      <c r="E474" t="s">
        <v>427</v>
      </c>
      <c r="F474">
        <v>96.22</v>
      </c>
      <c r="G474">
        <v>0</v>
      </c>
      <c r="H474">
        <v>2019</v>
      </c>
      <c r="I474">
        <v>1</v>
      </c>
      <c r="J474">
        <v>6</v>
      </c>
    </row>
    <row r="475" spans="1:10" x14ac:dyDescent="0.25">
      <c r="A475">
        <f>--SUBTOTAL(103,B$2:B475)</f>
        <v>348</v>
      </c>
      <c r="B475" s="86">
        <v>43490</v>
      </c>
      <c r="C475" t="s">
        <v>21</v>
      </c>
      <c r="D475" t="s">
        <v>426</v>
      </c>
      <c r="E475" t="s">
        <v>427</v>
      </c>
      <c r="F475">
        <v>95.48</v>
      </c>
      <c r="G475">
        <v>0</v>
      </c>
      <c r="H475">
        <v>2019</v>
      </c>
      <c r="I475">
        <v>1</v>
      </c>
      <c r="J475">
        <v>49</v>
      </c>
    </row>
    <row r="476" spans="1:10" x14ac:dyDescent="0.25">
      <c r="A476">
        <f>--SUBTOTAL(103,B$2:B476)</f>
        <v>349</v>
      </c>
      <c r="B476" s="86">
        <v>43490</v>
      </c>
      <c r="C476" t="s">
        <v>21</v>
      </c>
      <c r="D476" t="s">
        <v>426</v>
      </c>
      <c r="E476" t="s">
        <v>427</v>
      </c>
      <c r="F476">
        <v>87.46</v>
      </c>
      <c r="G476">
        <v>0</v>
      </c>
      <c r="H476">
        <v>2019</v>
      </c>
      <c r="I476">
        <v>1</v>
      </c>
      <c r="J476">
        <v>89</v>
      </c>
    </row>
    <row r="477" spans="1:10" x14ac:dyDescent="0.25">
      <c r="A477">
        <f>--SUBTOTAL(103,B$2:B477)</f>
        <v>350</v>
      </c>
      <c r="B477" s="86">
        <v>43490</v>
      </c>
      <c r="C477" t="s">
        <v>21</v>
      </c>
      <c r="D477" t="s">
        <v>426</v>
      </c>
      <c r="E477" t="s">
        <v>427</v>
      </c>
      <c r="F477">
        <v>83.6</v>
      </c>
      <c r="G477">
        <v>0</v>
      </c>
      <c r="H477">
        <v>2019</v>
      </c>
      <c r="I477">
        <v>1</v>
      </c>
      <c r="J477">
        <v>125</v>
      </c>
    </row>
    <row r="478" spans="1:10" x14ac:dyDescent="0.25">
      <c r="A478">
        <f>--SUBTOTAL(103,B$2:B478)</f>
        <v>351</v>
      </c>
      <c r="B478" s="86">
        <v>43490</v>
      </c>
      <c r="C478" t="s">
        <v>21</v>
      </c>
      <c r="D478" t="s">
        <v>426</v>
      </c>
      <c r="E478" t="s">
        <v>427</v>
      </c>
      <c r="F478">
        <v>80.37</v>
      </c>
      <c r="G478">
        <v>0</v>
      </c>
      <c r="H478">
        <v>2019</v>
      </c>
      <c r="I478">
        <v>1</v>
      </c>
      <c r="J478">
        <v>47</v>
      </c>
    </row>
    <row r="479" spans="1:10" x14ac:dyDescent="0.25">
      <c r="A479">
        <f>--SUBTOTAL(103,B$2:B479)</f>
        <v>352</v>
      </c>
      <c r="B479" s="86">
        <v>43490</v>
      </c>
      <c r="C479" t="s">
        <v>21</v>
      </c>
      <c r="D479" t="s">
        <v>426</v>
      </c>
      <c r="E479" t="s">
        <v>427</v>
      </c>
      <c r="F479">
        <v>65.680000000000007</v>
      </c>
      <c r="G479">
        <v>0</v>
      </c>
      <c r="H479">
        <v>2019</v>
      </c>
      <c r="I479">
        <v>1</v>
      </c>
      <c r="J479">
        <v>51</v>
      </c>
    </row>
    <row r="480" spans="1:10" x14ac:dyDescent="0.25">
      <c r="A480">
        <f>--SUBTOTAL(103,B$2:B480)</f>
        <v>353</v>
      </c>
      <c r="B480" s="86">
        <v>43490</v>
      </c>
      <c r="C480" t="s">
        <v>21</v>
      </c>
      <c r="D480" t="s">
        <v>426</v>
      </c>
      <c r="E480" t="s">
        <v>427</v>
      </c>
      <c r="F480">
        <v>50.37</v>
      </c>
      <c r="G480">
        <v>0</v>
      </c>
      <c r="H480">
        <v>2019</v>
      </c>
      <c r="I480">
        <v>1</v>
      </c>
      <c r="J480">
        <v>32</v>
      </c>
    </row>
    <row r="481" spans="1:10" x14ac:dyDescent="0.25">
      <c r="A481">
        <f>--SUBTOTAL(103,B$2:B481)</f>
        <v>354</v>
      </c>
      <c r="B481" s="86">
        <v>43490</v>
      </c>
      <c r="C481" t="s">
        <v>21</v>
      </c>
      <c r="D481" t="s">
        <v>426</v>
      </c>
      <c r="E481" t="s">
        <v>427</v>
      </c>
      <c r="F481">
        <v>44.6</v>
      </c>
      <c r="G481">
        <v>0</v>
      </c>
      <c r="H481">
        <v>2019</v>
      </c>
      <c r="I481">
        <v>1</v>
      </c>
      <c r="J481">
        <v>17</v>
      </c>
    </row>
    <row r="482" spans="1:10" x14ac:dyDescent="0.25">
      <c r="A482">
        <f>--SUBTOTAL(103,B$2:B482)</f>
        <v>355</v>
      </c>
      <c r="B482" s="86">
        <v>43490</v>
      </c>
      <c r="C482" t="s">
        <v>21</v>
      </c>
      <c r="D482" t="s">
        <v>426</v>
      </c>
      <c r="E482" t="s">
        <v>427</v>
      </c>
      <c r="F482">
        <v>41.31</v>
      </c>
      <c r="G482">
        <v>0</v>
      </c>
      <c r="H482">
        <v>2019</v>
      </c>
      <c r="I482">
        <v>1</v>
      </c>
      <c r="J482">
        <v>41</v>
      </c>
    </row>
    <row r="483" spans="1:10" x14ac:dyDescent="0.25">
      <c r="A483">
        <f>--SUBTOTAL(103,B$2:B483)</f>
        <v>356</v>
      </c>
      <c r="B483" s="86">
        <v>43490</v>
      </c>
      <c r="C483" t="s">
        <v>21</v>
      </c>
      <c r="D483" t="s">
        <v>426</v>
      </c>
      <c r="E483" t="s">
        <v>427</v>
      </c>
      <c r="F483">
        <v>39.33</v>
      </c>
      <c r="G483">
        <v>0</v>
      </c>
      <c r="H483">
        <v>2019</v>
      </c>
      <c r="I483">
        <v>1</v>
      </c>
      <c r="J483">
        <v>66</v>
      </c>
    </row>
    <row r="484" spans="1:10" x14ac:dyDescent="0.25">
      <c r="A484">
        <f>--SUBTOTAL(103,B$2:B484)</f>
        <v>357</v>
      </c>
      <c r="B484" s="86">
        <v>43490</v>
      </c>
      <c r="C484" t="s">
        <v>21</v>
      </c>
      <c r="D484" t="s">
        <v>426</v>
      </c>
      <c r="E484" t="s">
        <v>427</v>
      </c>
      <c r="F484">
        <v>38.42</v>
      </c>
      <c r="G484">
        <v>0</v>
      </c>
      <c r="H484">
        <v>2019</v>
      </c>
      <c r="I484">
        <v>1</v>
      </c>
      <c r="J484">
        <v>45</v>
      </c>
    </row>
    <row r="485" spans="1:10" x14ac:dyDescent="0.25">
      <c r="A485">
        <f>--SUBTOTAL(103,B$2:B485)</f>
        <v>358</v>
      </c>
      <c r="B485" s="86">
        <v>43490</v>
      </c>
      <c r="C485" t="s">
        <v>21</v>
      </c>
      <c r="D485" t="s">
        <v>426</v>
      </c>
      <c r="E485" t="s">
        <v>427</v>
      </c>
      <c r="F485">
        <v>37.36</v>
      </c>
      <c r="G485">
        <v>0</v>
      </c>
      <c r="H485">
        <v>2019</v>
      </c>
      <c r="I485">
        <v>1</v>
      </c>
      <c r="J485">
        <v>15</v>
      </c>
    </row>
    <row r="486" spans="1:10" x14ac:dyDescent="0.25">
      <c r="A486">
        <f>--SUBTOTAL(103,B$2:B486)</f>
        <v>359</v>
      </c>
      <c r="B486" s="86">
        <v>43490</v>
      </c>
      <c r="C486" t="s">
        <v>21</v>
      </c>
      <c r="D486" t="s">
        <v>426</v>
      </c>
      <c r="E486" t="s">
        <v>427</v>
      </c>
      <c r="F486">
        <v>34.630000000000003</v>
      </c>
      <c r="G486">
        <v>0</v>
      </c>
      <c r="H486">
        <v>2019</v>
      </c>
      <c r="I486">
        <v>1</v>
      </c>
      <c r="J486">
        <v>2</v>
      </c>
    </row>
    <row r="487" spans="1:10" x14ac:dyDescent="0.25">
      <c r="A487">
        <f>--SUBTOTAL(103,B$2:B487)</f>
        <v>360</v>
      </c>
      <c r="B487" s="86">
        <v>43490</v>
      </c>
      <c r="C487" t="s">
        <v>21</v>
      </c>
      <c r="D487" t="s">
        <v>426</v>
      </c>
      <c r="E487" t="s">
        <v>427</v>
      </c>
      <c r="F487">
        <v>27.71</v>
      </c>
      <c r="G487">
        <v>0</v>
      </c>
      <c r="H487">
        <v>2019</v>
      </c>
      <c r="I487">
        <v>1</v>
      </c>
      <c r="J487">
        <v>164</v>
      </c>
    </row>
    <row r="488" spans="1:10" x14ac:dyDescent="0.25">
      <c r="A488">
        <f>--SUBTOTAL(103,B$2:B488)</f>
        <v>361</v>
      </c>
      <c r="B488" s="86">
        <v>43490</v>
      </c>
      <c r="C488" t="s">
        <v>21</v>
      </c>
      <c r="D488" t="s">
        <v>426</v>
      </c>
      <c r="E488" t="s">
        <v>427</v>
      </c>
      <c r="F488">
        <v>27.34</v>
      </c>
      <c r="G488">
        <v>0</v>
      </c>
      <c r="H488">
        <v>2019</v>
      </c>
      <c r="I488">
        <v>1</v>
      </c>
      <c r="J488">
        <v>74</v>
      </c>
    </row>
    <row r="489" spans="1:10" x14ac:dyDescent="0.25">
      <c r="A489">
        <f>--SUBTOTAL(103,B$2:B489)</f>
        <v>362</v>
      </c>
      <c r="B489" s="86">
        <v>43490</v>
      </c>
      <c r="C489" t="s">
        <v>21</v>
      </c>
      <c r="D489" t="s">
        <v>426</v>
      </c>
      <c r="E489" t="s">
        <v>427</v>
      </c>
      <c r="F489">
        <v>26.33</v>
      </c>
      <c r="G489">
        <v>0</v>
      </c>
      <c r="H489">
        <v>2019</v>
      </c>
      <c r="I489">
        <v>1</v>
      </c>
      <c r="J489">
        <v>21</v>
      </c>
    </row>
    <row r="490" spans="1:10" x14ac:dyDescent="0.25">
      <c r="A490">
        <f>--SUBTOTAL(103,B$2:B490)</f>
        <v>363</v>
      </c>
      <c r="B490" s="86">
        <v>43490</v>
      </c>
      <c r="C490" t="s">
        <v>21</v>
      </c>
      <c r="D490" t="s">
        <v>426</v>
      </c>
      <c r="E490" t="s">
        <v>427</v>
      </c>
      <c r="F490">
        <v>24.81</v>
      </c>
      <c r="G490">
        <v>0</v>
      </c>
      <c r="H490">
        <v>2019</v>
      </c>
      <c r="I490">
        <v>1</v>
      </c>
      <c r="J490">
        <v>16</v>
      </c>
    </row>
    <row r="491" spans="1:10" x14ac:dyDescent="0.25">
      <c r="A491">
        <f>--SUBTOTAL(103,B$2:B491)</f>
        <v>364</v>
      </c>
      <c r="B491" s="86">
        <v>43490</v>
      </c>
      <c r="C491" t="s">
        <v>21</v>
      </c>
      <c r="D491" t="s">
        <v>426</v>
      </c>
      <c r="E491" t="s">
        <v>427</v>
      </c>
      <c r="F491">
        <v>23.89</v>
      </c>
      <c r="G491">
        <v>0</v>
      </c>
      <c r="H491">
        <v>2019</v>
      </c>
      <c r="I491">
        <v>1</v>
      </c>
      <c r="J491">
        <v>79</v>
      </c>
    </row>
    <row r="492" spans="1:10" x14ac:dyDescent="0.25">
      <c r="A492">
        <f>--SUBTOTAL(103,B$2:B492)</f>
        <v>365</v>
      </c>
      <c r="B492" s="86">
        <v>43490</v>
      </c>
      <c r="C492" t="s">
        <v>21</v>
      </c>
      <c r="D492" t="s">
        <v>426</v>
      </c>
      <c r="E492" t="s">
        <v>427</v>
      </c>
      <c r="F492">
        <v>17.45</v>
      </c>
      <c r="G492">
        <v>0</v>
      </c>
      <c r="H492">
        <v>2019</v>
      </c>
      <c r="I492">
        <v>1</v>
      </c>
      <c r="J492">
        <v>40</v>
      </c>
    </row>
    <row r="493" spans="1:10" x14ac:dyDescent="0.25">
      <c r="A493">
        <f>--SUBTOTAL(103,B$2:B493)</f>
        <v>366</v>
      </c>
      <c r="B493" s="86">
        <v>43490</v>
      </c>
      <c r="C493" t="s">
        <v>21</v>
      </c>
      <c r="D493" t="s">
        <v>426</v>
      </c>
      <c r="E493" t="s">
        <v>427</v>
      </c>
      <c r="F493">
        <v>14.86</v>
      </c>
      <c r="G493">
        <v>0</v>
      </c>
      <c r="H493">
        <v>2019</v>
      </c>
      <c r="I493">
        <v>1</v>
      </c>
      <c r="J493">
        <v>1</v>
      </c>
    </row>
    <row r="494" spans="1:10" x14ac:dyDescent="0.25">
      <c r="A494">
        <f>--SUBTOTAL(103,B$2:B494)</f>
        <v>367</v>
      </c>
      <c r="B494" s="86">
        <v>43490</v>
      </c>
      <c r="C494" t="s">
        <v>21</v>
      </c>
      <c r="D494" t="s">
        <v>426</v>
      </c>
      <c r="E494" t="s">
        <v>427</v>
      </c>
      <c r="F494">
        <v>13.8</v>
      </c>
      <c r="G494">
        <v>0</v>
      </c>
      <c r="H494">
        <v>2019</v>
      </c>
      <c r="I494">
        <v>1</v>
      </c>
      <c r="J494">
        <v>69</v>
      </c>
    </row>
    <row r="495" spans="1:10" x14ac:dyDescent="0.25">
      <c r="A495">
        <f>--SUBTOTAL(103,B$2:B495)</f>
        <v>368</v>
      </c>
      <c r="B495" s="86">
        <v>43490</v>
      </c>
      <c r="C495" t="s">
        <v>21</v>
      </c>
      <c r="D495" t="s">
        <v>426</v>
      </c>
      <c r="E495" t="s">
        <v>427</v>
      </c>
      <c r="F495">
        <v>13.04</v>
      </c>
      <c r="G495">
        <v>0</v>
      </c>
      <c r="H495">
        <v>2019</v>
      </c>
      <c r="I495">
        <v>1</v>
      </c>
      <c r="J495">
        <v>71</v>
      </c>
    </row>
    <row r="496" spans="1:10" x14ac:dyDescent="0.25">
      <c r="A496">
        <f>--SUBTOTAL(103,B$2:B496)</f>
        <v>369</v>
      </c>
      <c r="B496" s="86">
        <v>43490</v>
      </c>
      <c r="C496" t="s">
        <v>21</v>
      </c>
      <c r="D496" t="s">
        <v>32</v>
      </c>
      <c r="E496" t="s">
        <v>428</v>
      </c>
      <c r="F496">
        <v>8</v>
      </c>
      <c r="G496">
        <v>0</v>
      </c>
      <c r="H496">
        <v>2019</v>
      </c>
      <c r="I496">
        <v>1</v>
      </c>
      <c r="J496">
        <v>51</v>
      </c>
    </row>
    <row r="497" spans="1:10" x14ac:dyDescent="0.25">
      <c r="A497">
        <f>--SUBTOTAL(103,B$2:B497)</f>
        <v>370</v>
      </c>
      <c r="B497" s="86">
        <v>43490</v>
      </c>
      <c r="C497" t="s">
        <v>71</v>
      </c>
      <c r="D497" t="s">
        <v>426</v>
      </c>
      <c r="E497" t="s">
        <v>427</v>
      </c>
      <c r="F497">
        <v>616.58000000000004</v>
      </c>
      <c r="G497">
        <v>0</v>
      </c>
      <c r="H497">
        <v>2019</v>
      </c>
      <c r="I497">
        <v>1</v>
      </c>
      <c r="J497">
        <v>91</v>
      </c>
    </row>
    <row r="498" spans="1:10" x14ac:dyDescent="0.25">
      <c r="A498">
        <f>--SUBTOTAL(103,B$2:B498)</f>
        <v>371</v>
      </c>
      <c r="B498" s="86">
        <v>43490</v>
      </c>
      <c r="C498" t="s">
        <v>75</v>
      </c>
      <c r="D498" t="s">
        <v>426</v>
      </c>
      <c r="E498" t="s">
        <v>427</v>
      </c>
      <c r="F498">
        <v>26.43</v>
      </c>
      <c r="G498">
        <v>0</v>
      </c>
      <c r="H498">
        <v>2019</v>
      </c>
      <c r="I498">
        <v>1</v>
      </c>
      <c r="J498">
        <v>91</v>
      </c>
    </row>
    <row r="499" spans="1:10" x14ac:dyDescent="0.25">
      <c r="A499">
        <f>--SUBTOTAL(103,B$2:B499)</f>
        <v>372</v>
      </c>
      <c r="B499" s="86">
        <v>43490</v>
      </c>
      <c r="C499" t="s">
        <v>67</v>
      </c>
      <c r="D499" t="s">
        <v>426</v>
      </c>
      <c r="E499" t="s">
        <v>427</v>
      </c>
      <c r="F499">
        <v>151.41</v>
      </c>
      <c r="G499">
        <v>0</v>
      </c>
      <c r="H499">
        <v>2019</v>
      </c>
      <c r="I499">
        <v>1</v>
      </c>
      <c r="J499">
        <v>91</v>
      </c>
    </row>
    <row r="500" spans="1:10" x14ac:dyDescent="0.25">
      <c r="A500">
        <f>--SUBTOTAL(103,B$2:B500)</f>
        <v>373</v>
      </c>
      <c r="B500" s="86">
        <v>43490</v>
      </c>
      <c r="C500" t="s">
        <v>67</v>
      </c>
      <c r="D500" t="s">
        <v>31</v>
      </c>
      <c r="E500" t="s">
        <v>428</v>
      </c>
      <c r="F500">
        <v>6.25</v>
      </c>
      <c r="G500">
        <v>0</v>
      </c>
      <c r="H500">
        <v>2019</v>
      </c>
      <c r="I500">
        <v>1</v>
      </c>
      <c r="J500">
        <v>91</v>
      </c>
    </row>
    <row r="501" spans="1:10" x14ac:dyDescent="0.25">
      <c r="A501">
        <f>--SUBTOTAL(103,B$2:B501)</f>
        <v>374</v>
      </c>
      <c r="B501" s="86">
        <v>43490</v>
      </c>
      <c r="C501" t="s">
        <v>76</v>
      </c>
      <c r="D501" t="s">
        <v>426</v>
      </c>
      <c r="E501" t="s">
        <v>427</v>
      </c>
      <c r="F501">
        <v>105.16</v>
      </c>
      <c r="G501">
        <v>0</v>
      </c>
      <c r="H501">
        <v>2019</v>
      </c>
      <c r="I501">
        <v>1</v>
      </c>
      <c r="J501">
        <v>91</v>
      </c>
    </row>
    <row r="502" spans="1:10" x14ac:dyDescent="0.25">
      <c r="A502">
        <f>--SUBTOTAL(103,B$2:B502)</f>
        <v>375</v>
      </c>
      <c r="B502" s="86">
        <v>43490</v>
      </c>
      <c r="C502" t="s">
        <v>22</v>
      </c>
      <c r="D502" t="s">
        <v>426</v>
      </c>
      <c r="E502" t="s">
        <v>427</v>
      </c>
      <c r="F502">
        <v>77.290000000000006</v>
      </c>
      <c r="G502">
        <v>0</v>
      </c>
      <c r="H502">
        <v>2019</v>
      </c>
      <c r="I502">
        <v>1</v>
      </c>
      <c r="J502">
        <v>19</v>
      </c>
    </row>
    <row r="503" spans="1:10" x14ac:dyDescent="0.25">
      <c r="A503">
        <f>--SUBTOTAL(103,B$2:B503)</f>
        <v>376</v>
      </c>
      <c r="B503" s="86">
        <v>43490</v>
      </c>
      <c r="C503" t="s">
        <v>22</v>
      </c>
      <c r="D503" t="s">
        <v>426</v>
      </c>
      <c r="E503" t="s">
        <v>427</v>
      </c>
      <c r="F503">
        <v>57.39</v>
      </c>
      <c r="G503">
        <v>0</v>
      </c>
      <c r="H503">
        <v>2019</v>
      </c>
      <c r="I503">
        <v>1</v>
      </c>
      <c r="J503">
        <v>73</v>
      </c>
    </row>
    <row r="504" spans="1:10" x14ac:dyDescent="0.25">
      <c r="A504">
        <f>--SUBTOTAL(103,B$2:B504)</f>
        <v>377</v>
      </c>
      <c r="B504" s="86">
        <v>43490</v>
      </c>
      <c r="C504" t="s">
        <v>22</v>
      </c>
      <c r="D504" t="s">
        <v>426</v>
      </c>
      <c r="E504" t="s">
        <v>427</v>
      </c>
      <c r="F504">
        <v>29.42</v>
      </c>
      <c r="G504">
        <v>0</v>
      </c>
      <c r="H504">
        <v>2019</v>
      </c>
      <c r="I504">
        <v>1</v>
      </c>
      <c r="J504">
        <v>95</v>
      </c>
    </row>
    <row r="505" spans="1:10" x14ac:dyDescent="0.25">
      <c r="A505">
        <f>--SUBTOTAL(103,B$2:B505)</f>
        <v>378</v>
      </c>
      <c r="B505" s="86">
        <v>43490</v>
      </c>
      <c r="C505" t="s">
        <v>22</v>
      </c>
      <c r="D505" t="s">
        <v>426</v>
      </c>
      <c r="E505" t="s">
        <v>427</v>
      </c>
      <c r="F505">
        <v>26.94</v>
      </c>
      <c r="G505">
        <v>0</v>
      </c>
      <c r="H505">
        <v>2019</v>
      </c>
      <c r="I505">
        <v>1</v>
      </c>
      <c r="J505">
        <v>46</v>
      </c>
    </row>
    <row r="506" spans="1:10" x14ac:dyDescent="0.25">
      <c r="A506">
        <f>--SUBTOTAL(103,B$2:B506)</f>
        <v>379</v>
      </c>
      <c r="B506" s="86">
        <v>43490</v>
      </c>
      <c r="C506" t="s">
        <v>22</v>
      </c>
      <c r="D506" t="s">
        <v>426</v>
      </c>
      <c r="E506" t="s">
        <v>427</v>
      </c>
      <c r="F506">
        <v>6.74</v>
      </c>
      <c r="G506">
        <v>0</v>
      </c>
      <c r="H506">
        <v>2019</v>
      </c>
      <c r="I506">
        <v>1</v>
      </c>
      <c r="J506">
        <v>22</v>
      </c>
    </row>
    <row r="507" spans="1:10" x14ac:dyDescent="0.25">
      <c r="A507">
        <f>--SUBTOTAL(103,B$2:B507)</f>
        <v>380</v>
      </c>
      <c r="B507" s="86">
        <v>43493</v>
      </c>
      <c r="C507" t="s">
        <v>23</v>
      </c>
      <c r="D507" t="s">
        <v>59</v>
      </c>
      <c r="E507" t="s">
        <v>429</v>
      </c>
      <c r="F507">
        <v>236.39</v>
      </c>
      <c r="G507">
        <v>0</v>
      </c>
      <c r="H507">
        <v>2019</v>
      </c>
      <c r="I507">
        <v>1</v>
      </c>
      <c r="J507">
        <v>11</v>
      </c>
    </row>
    <row r="508" spans="1:10" x14ac:dyDescent="0.25">
      <c r="A508">
        <f>--SUBTOTAL(103,B$2:B508)</f>
        <v>381</v>
      </c>
      <c r="B508" s="86">
        <v>43493</v>
      </c>
      <c r="C508" t="s">
        <v>23</v>
      </c>
      <c r="D508" t="s">
        <v>59</v>
      </c>
      <c r="E508" t="s">
        <v>429</v>
      </c>
      <c r="F508">
        <v>78</v>
      </c>
      <c r="G508">
        <v>0</v>
      </c>
      <c r="H508">
        <v>2019</v>
      </c>
      <c r="I508">
        <v>1</v>
      </c>
      <c r="J508">
        <v>33</v>
      </c>
    </row>
    <row r="509" spans="1:10" x14ac:dyDescent="0.25">
      <c r="A509">
        <f>--SUBTOTAL(103,B$2:B509)</f>
        <v>382</v>
      </c>
      <c r="B509" s="86">
        <v>43493</v>
      </c>
      <c r="C509" t="s">
        <v>23</v>
      </c>
      <c r="D509" t="s">
        <v>59</v>
      </c>
      <c r="E509" t="s">
        <v>429</v>
      </c>
      <c r="F509">
        <v>48</v>
      </c>
      <c r="G509">
        <v>0</v>
      </c>
      <c r="H509">
        <v>2019</v>
      </c>
      <c r="I509">
        <v>1</v>
      </c>
      <c r="J509">
        <v>95</v>
      </c>
    </row>
    <row r="510" spans="1:10" x14ac:dyDescent="0.25">
      <c r="A510">
        <f>--SUBTOTAL(103,B$2:B510)</f>
        <v>383</v>
      </c>
      <c r="B510" s="86">
        <v>43493</v>
      </c>
      <c r="C510" t="s">
        <v>23</v>
      </c>
      <c r="D510" t="s">
        <v>54</v>
      </c>
      <c r="E510" t="s">
        <v>429</v>
      </c>
      <c r="F510">
        <v>23.99</v>
      </c>
      <c r="G510">
        <v>0</v>
      </c>
      <c r="H510">
        <v>2019</v>
      </c>
      <c r="I510">
        <v>1</v>
      </c>
      <c r="J510">
        <v>54</v>
      </c>
    </row>
    <row r="511" spans="1:10" x14ac:dyDescent="0.25">
      <c r="A511">
        <f>--SUBTOTAL(103,B$2:B511)</f>
        <v>384</v>
      </c>
      <c r="B511" s="86">
        <v>43493</v>
      </c>
      <c r="C511" t="s">
        <v>23</v>
      </c>
      <c r="D511" t="s">
        <v>33</v>
      </c>
      <c r="E511" t="s">
        <v>215</v>
      </c>
      <c r="F511">
        <v>5.25</v>
      </c>
      <c r="G511">
        <v>0</v>
      </c>
      <c r="H511">
        <v>2019</v>
      </c>
      <c r="I511">
        <v>1</v>
      </c>
      <c r="J511">
        <v>17</v>
      </c>
    </row>
    <row r="512" spans="1:10" x14ac:dyDescent="0.25">
      <c r="A512">
        <f>--SUBTOTAL(103,B$2:B512)</f>
        <v>385</v>
      </c>
      <c r="B512" s="86">
        <v>43493</v>
      </c>
      <c r="C512" t="s">
        <v>23</v>
      </c>
      <c r="D512" t="s">
        <v>33</v>
      </c>
      <c r="E512" t="s">
        <v>221</v>
      </c>
      <c r="F512">
        <v>3</v>
      </c>
      <c r="G512">
        <v>0</v>
      </c>
      <c r="H512">
        <v>2019</v>
      </c>
      <c r="I512">
        <v>1</v>
      </c>
      <c r="J512">
        <v>89</v>
      </c>
    </row>
    <row r="513" spans="1:10" x14ac:dyDescent="0.25">
      <c r="A513">
        <f>--SUBTOTAL(103,B$2:B513)</f>
        <v>386</v>
      </c>
      <c r="B513" s="86">
        <v>43493</v>
      </c>
      <c r="C513" t="s">
        <v>70</v>
      </c>
      <c r="D513" t="s">
        <v>31</v>
      </c>
      <c r="E513" t="s">
        <v>429</v>
      </c>
      <c r="F513">
        <v>87.75</v>
      </c>
      <c r="G513">
        <v>0</v>
      </c>
      <c r="H513">
        <v>2019</v>
      </c>
      <c r="I513">
        <v>1</v>
      </c>
      <c r="J513">
        <v>91</v>
      </c>
    </row>
    <row r="514" spans="1:10" x14ac:dyDescent="0.25">
      <c r="A514">
        <f>--SUBTOTAL(103,B$2:B514)</f>
        <v>387</v>
      </c>
      <c r="B514" s="86">
        <v>43493</v>
      </c>
      <c r="C514" t="s">
        <v>71</v>
      </c>
      <c r="D514" t="s">
        <v>59</v>
      </c>
      <c r="E514" t="s">
        <v>429</v>
      </c>
      <c r="F514">
        <v>131.35</v>
      </c>
      <c r="G514">
        <v>0</v>
      </c>
      <c r="H514">
        <v>2019</v>
      </c>
      <c r="I514">
        <v>1</v>
      </c>
      <c r="J514">
        <v>91</v>
      </c>
    </row>
    <row r="515" spans="1:10" x14ac:dyDescent="0.25">
      <c r="A515">
        <f>--SUBTOTAL(103,B$2:B515)</f>
        <v>388</v>
      </c>
      <c r="B515" s="86">
        <v>43493</v>
      </c>
      <c r="C515" t="s">
        <v>71</v>
      </c>
      <c r="D515" t="s">
        <v>54</v>
      </c>
      <c r="E515" t="s">
        <v>429</v>
      </c>
      <c r="F515">
        <v>58.5</v>
      </c>
      <c r="G515">
        <v>0</v>
      </c>
      <c r="H515">
        <v>2019</v>
      </c>
      <c r="I515">
        <v>1</v>
      </c>
      <c r="J515">
        <v>91</v>
      </c>
    </row>
    <row r="516" spans="1:10" x14ac:dyDescent="0.25">
      <c r="A516">
        <f>--SUBTOTAL(103,B$2:B516)</f>
        <v>389</v>
      </c>
      <c r="B516" s="86">
        <v>43493</v>
      </c>
      <c r="C516" t="s">
        <v>71</v>
      </c>
      <c r="D516" t="s">
        <v>63</v>
      </c>
      <c r="E516" t="s">
        <v>429</v>
      </c>
      <c r="F516">
        <v>49.1</v>
      </c>
      <c r="G516">
        <v>0</v>
      </c>
      <c r="H516">
        <v>2019</v>
      </c>
      <c r="I516">
        <v>1</v>
      </c>
      <c r="J516">
        <v>91</v>
      </c>
    </row>
    <row r="517" spans="1:10" x14ac:dyDescent="0.25">
      <c r="A517">
        <f>--SUBTOTAL(103,B$2:B517)</f>
        <v>390</v>
      </c>
      <c r="B517" s="86">
        <v>43494</v>
      </c>
      <c r="C517" t="s">
        <v>23</v>
      </c>
      <c r="D517" t="s">
        <v>59</v>
      </c>
      <c r="E517" t="s">
        <v>430</v>
      </c>
      <c r="F517">
        <v>27.08</v>
      </c>
      <c r="G517">
        <v>0</v>
      </c>
      <c r="H517">
        <v>2019</v>
      </c>
      <c r="I517">
        <v>1</v>
      </c>
      <c r="J517">
        <v>80</v>
      </c>
    </row>
    <row r="518" spans="1:10" x14ac:dyDescent="0.25">
      <c r="A518">
        <f>--SUBTOTAL(103,B$2:B518)</f>
        <v>391</v>
      </c>
      <c r="B518" s="86">
        <v>43494</v>
      </c>
      <c r="C518" t="s">
        <v>23</v>
      </c>
      <c r="D518" t="s">
        <v>33</v>
      </c>
      <c r="E518" t="s">
        <v>320</v>
      </c>
      <c r="F518">
        <v>22.5</v>
      </c>
      <c r="G518">
        <v>0</v>
      </c>
      <c r="H518">
        <v>2019</v>
      </c>
      <c r="I518">
        <v>1</v>
      </c>
      <c r="J518">
        <v>47</v>
      </c>
    </row>
    <row r="519" spans="1:10" x14ac:dyDescent="0.25">
      <c r="A519">
        <f>--SUBTOTAL(103,B$2:B519)</f>
        <v>392</v>
      </c>
      <c r="B519" s="86">
        <v>43494</v>
      </c>
      <c r="C519" t="s">
        <v>23</v>
      </c>
      <c r="D519" t="s">
        <v>33</v>
      </c>
      <c r="E519" t="s">
        <v>119</v>
      </c>
      <c r="F519">
        <v>14.7</v>
      </c>
      <c r="G519">
        <v>0</v>
      </c>
      <c r="H519">
        <v>2019</v>
      </c>
      <c r="I519">
        <v>1</v>
      </c>
      <c r="J519">
        <v>7</v>
      </c>
    </row>
    <row r="520" spans="1:10" x14ac:dyDescent="0.25">
      <c r="A520">
        <f>--SUBTOTAL(103,B$2:B520)</f>
        <v>393</v>
      </c>
      <c r="B520" s="86">
        <v>43494</v>
      </c>
      <c r="C520" t="s">
        <v>23</v>
      </c>
      <c r="D520" t="s">
        <v>33</v>
      </c>
      <c r="E520" t="s">
        <v>141</v>
      </c>
      <c r="F520">
        <v>11.5</v>
      </c>
      <c r="G520">
        <v>0</v>
      </c>
      <c r="H520">
        <v>2019</v>
      </c>
      <c r="I520">
        <v>1</v>
      </c>
      <c r="J520">
        <v>53</v>
      </c>
    </row>
    <row r="521" spans="1:10" x14ac:dyDescent="0.25">
      <c r="A521">
        <f>--SUBTOTAL(103,B$2:B521)</f>
        <v>394</v>
      </c>
      <c r="B521" s="86">
        <v>43494</v>
      </c>
      <c r="C521" t="s">
        <v>23</v>
      </c>
      <c r="D521" t="s">
        <v>33</v>
      </c>
      <c r="E521" t="s">
        <v>352</v>
      </c>
      <c r="F521">
        <v>3</v>
      </c>
      <c r="G521">
        <v>0</v>
      </c>
      <c r="H521">
        <v>2019</v>
      </c>
      <c r="I521">
        <v>1</v>
      </c>
      <c r="J521">
        <v>79</v>
      </c>
    </row>
    <row r="522" spans="1:10" x14ac:dyDescent="0.25">
      <c r="A522">
        <f>--SUBTOTAL(103,B$2:B522)</f>
        <v>395</v>
      </c>
      <c r="B522" s="86">
        <v>43494</v>
      </c>
      <c r="C522" t="s">
        <v>65</v>
      </c>
      <c r="D522" t="s">
        <v>31</v>
      </c>
      <c r="E522" t="s">
        <v>430</v>
      </c>
      <c r="F522">
        <v>12.3</v>
      </c>
      <c r="G522">
        <v>0</v>
      </c>
      <c r="H522">
        <v>2019</v>
      </c>
      <c r="I522">
        <v>1</v>
      </c>
      <c r="J522">
        <v>91</v>
      </c>
    </row>
    <row r="523" spans="1:10" x14ac:dyDescent="0.25">
      <c r="A523">
        <f>--SUBTOTAL(103,B$2:B523)</f>
        <v>396</v>
      </c>
      <c r="B523" s="86">
        <v>43494</v>
      </c>
      <c r="C523" t="s">
        <v>79</v>
      </c>
      <c r="D523" t="s">
        <v>32</v>
      </c>
      <c r="E523" t="s">
        <v>430</v>
      </c>
      <c r="F523">
        <v>34.24</v>
      </c>
      <c r="G523">
        <v>0</v>
      </c>
      <c r="H523">
        <v>2019</v>
      </c>
      <c r="I523">
        <v>1</v>
      </c>
      <c r="J523">
        <v>91</v>
      </c>
    </row>
    <row r="524" spans="1:10" x14ac:dyDescent="0.25">
      <c r="A524">
        <f>--SUBTOTAL(103,B$2:B524)</f>
        <v>397</v>
      </c>
      <c r="B524" s="86">
        <v>43494</v>
      </c>
      <c r="C524" t="s">
        <v>71</v>
      </c>
      <c r="D524" t="s">
        <v>431</v>
      </c>
      <c r="E524" t="s">
        <v>432</v>
      </c>
      <c r="F524">
        <v>48000</v>
      </c>
      <c r="G524">
        <v>0</v>
      </c>
      <c r="H524">
        <v>2019</v>
      </c>
      <c r="I524">
        <v>1</v>
      </c>
      <c r="J524">
        <v>91</v>
      </c>
    </row>
    <row r="525" spans="1:10" x14ac:dyDescent="0.25">
      <c r="A525">
        <f>--SUBTOTAL(103,B$2:B525)</f>
        <v>398</v>
      </c>
      <c r="B525" s="86">
        <v>43494</v>
      </c>
      <c r="C525" t="s">
        <v>75</v>
      </c>
      <c r="D525" t="s">
        <v>60</v>
      </c>
      <c r="E525" t="s">
        <v>430</v>
      </c>
      <c r="F525">
        <v>141.36000000000001</v>
      </c>
      <c r="G525">
        <v>0</v>
      </c>
      <c r="H525">
        <v>2019</v>
      </c>
      <c r="I525">
        <v>1</v>
      </c>
      <c r="J525">
        <v>91</v>
      </c>
    </row>
    <row r="526" spans="1:10" x14ac:dyDescent="0.25">
      <c r="A526">
        <f>--SUBTOTAL(103,B$2:B526)</f>
        <v>399</v>
      </c>
      <c r="B526" s="86">
        <v>43494</v>
      </c>
      <c r="C526" t="s">
        <v>67</v>
      </c>
      <c r="D526" t="s">
        <v>59</v>
      </c>
      <c r="E526" t="s">
        <v>430</v>
      </c>
      <c r="F526">
        <v>182.15</v>
      </c>
      <c r="G526">
        <v>0</v>
      </c>
      <c r="H526">
        <v>2019</v>
      </c>
      <c r="I526">
        <v>1</v>
      </c>
      <c r="J526">
        <v>91</v>
      </c>
    </row>
    <row r="527" spans="1:10" x14ac:dyDescent="0.25">
      <c r="A527">
        <f>--SUBTOTAL(103,B$2:B527)</f>
        <v>400</v>
      </c>
      <c r="B527" s="86">
        <v>43495</v>
      </c>
      <c r="C527" t="s">
        <v>23</v>
      </c>
      <c r="D527" t="s">
        <v>59</v>
      </c>
      <c r="E527" t="s">
        <v>433</v>
      </c>
      <c r="F527">
        <v>354.12</v>
      </c>
      <c r="G527">
        <v>0</v>
      </c>
      <c r="H527">
        <v>2019</v>
      </c>
      <c r="I527">
        <v>1</v>
      </c>
      <c r="J527">
        <v>9</v>
      </c>
    </row>
    <row r="528" spans="1:10" x14ac:dyDescent="0.25">
      <c r="A528">
        <f>--SUBTOTAL(103,B$2:B528)</f>
        <v>401</v>
      </c>
      <c r="B528" s="86">
        <v>43495</v>
      </c>
      <c r="C528" t="s">
        <v>23</v>
      </c>
      <c r="D528" t="s">
        <v>33</v>
      </c>
      <c r="E528" t="s">
        <v>57</v>
      </c>
      <c r="F528">
        <v>9.1999999999999993</v>
      </c>
      <c r="G528">
        <v>0</v>
      </c>
      <c r="H528">
        <v>2019</v>
      </c>
      <c r="I528">
        <v>1</v>
      </c>
      <c r="J528">
        <v>3</v>
      </c>
    </row>
    <row r="529" spans="1:10" x14ac:dyDescent="0.25">
      <c r="A529">
        <f>--SUBTOTAL(103,B$2:B529)</f>
        <v>402</v>
      </c>
      <c r="B529" s="86">
        <v>43495</v>
      </c>
      <c r="C529" t="s">
        <v>23</v>
      </c>
      <c r="D529" t="s">
        <v>33</v>
      </c>
      <c r="E529" t="s">
        <v>118</v>
      </c>
      <c r="F529">
        <v>9</v>
      </c>
      <c r="G529">
        <v>0</v>
      </c>
      <c r="H529">
        <v>2019</v>
      </c>
      <c r="I529">
        <v>1</v>
      </c>
      <c r="J529">
        <v>15</v>
      </c>
    </row>
    <row r="530" spans="1:10" x14ac:dyDescent="0.25">
      <c r="A530">
        <f>--SUBTOTAL(103,B$2:B530)</f>
        <v>403</v>
      </c>
      <c r="B530" s="86">
        <v>43495</v>
      </c>
      <c r="C530" t="s">
        <v>23</v>
      </c>
      <c r="D530" t="s">
        <v>33</v>
      </c>
      <c r="E530" t="s">
        <v>202</v>
      </c>
      <c r="F530">
        <v>5</v>
      </c>
      <c r="G530">
        <v>0</v>
      </c>
      <c r="H530">
        <v>2019</v>
      </c>
      <c r="I530">
        <v>1</v>
      </c>
      <c r="J530">
        <v>18</v>
      </c>
    </row>
    <row r="531" spans="1:10" x14ac:dyDescent="0.25">
      <c r="A531">
        <f>--SUBTOTAL(103,B$2:B531)</f>
        <v>404</v>
      </c>
      <c r="B531" s="86">
        <v>43495</v>
      </c>
      <c r="C531" t="s">
        <v>65</v>
      </c>
      <c r="D531" t="s">
        <v>32</v>
      </c>
      <c r="E531" t="s">
        <v>433</v>
      </c>
      <c r="F531">
        <v>75.48</v>
      </c>
      <c r="G531">
        <v>0</v>
      </c>
      <c r="H531">
        <v>2019</v>
      </c>
      <c r="I531">
        <v>1</v>
      </c>
      <c r="J531">
        <v>91</v>
      </c>
    </row>
    <row r="532" spans="1:10" x14ac:dyDescent="0.25">
      <c r="A532">
        <f>--SUBTOTAL(103,B$2:B532)</f>
        <v>405</v>
      </c>
      <c r="B532" s="86">
        <v>43495</v>
      </c>
      <c r="C532" t="s">
        <v>65</v>
      </c>
      <c r="D532" t="s">
        <v>31</v>
      </c>
      <c r="E532" t="s">
        <v>433</v>
      </c>
      <c r="F532">
        <v>51.5</v>
      </c>
      <c r="G532">
        <v>0</v>
      </c>
      <c r="H532">
        <v>2019</v>
      </c>
      <c r="I532">
        <v>1</v>
      </c>
      <c r="J532">
        <v>91</v>
      </c>
    </row>
    <row r="533" spans="1:10" x14ac:dyDescent="0.25">
      <c r="A533">
        <f>--SUBTOTAL(103,B$2:B533)</f>
        <v>406</v>
      </c>
      <c r="B533" s="86">
        <v>43495</v>
      </c>
      <c r="C533" t="s">
        <v>65</v>
      </c>
      <c r="D533" t="s">
        <v>60</v>
      </c>
      <c r="E533" t="s">
        <v>433</v>
      </c>
      <c r="F533">
        <v>25.95</v>
      </c>
      <c r="G533">
        <v>0</v>
      </c>
      <c r="H533">
        <v>2019</v>
      </c>
      <c r="I533">
        <v>1</v>
      </c>
      <c r="J533">
        <v>91</v>
      </c>
    </row>
    <row r="534" spans="1:10" x14ac:dyDescent="0.25">
      <c r="A534">
        <f>--SUBTOTAL(103,B$2:B534)</f>
        <v>407</v>
      </c>
      <c r="B534" s="86">
        <v>43495</v>
      </c>
      <c r="C534" t="s">
        <v>82</v>
      </c>
      <c r="D534" t="s">
        <v>54</v>
      </c>
      <c r="E534" t="s">
        <v>433</v>
      </c>
      <c r="F534">
        <v>31.5</v>
      </c>
      <c r="G534">
        <v>0</v>
      </c>
      <c r="H534">
        <v>2019</v>
      </c>
      <c r="I534">
        <v>1</v>
      </c>
      <c r="J534">
        <v>91</v>
      </c>
    </row>
    <row r="535" spans="1:10" x14ac:dyDescent="0.25">
      <c r="A535">
        <f>--SUBTOTAL(103,B$2:B535)</f>
        <v>408</v>
      </c>
      <c r="B535" s="86">
        <v>43495</v>
      </c>
      <c r="C535" t="s">
        <v>21</v>
      </c>
      <c r="D535" t="s">
        <v>32</v>
      </c>
      <c r="E535" t="s">
        <v>433</v>
      </c>
      <c r="F535">
        <v>48</v>
      </c>
      <c r="G535">
        <v>0</v>
      </c>
      <c r="H535">
        <v>2019</v>
      </c>
      <c r="I535">
        <v>1</v>
      </c>
      <c r="J535">
        <v>97</v>
      </c>
    </row>
    <row r="536" spans="1:10" x14ac:dyDescent="0.25">
      <c r="A536">
        <f>--SUBTOTAL(103,B$2:B536)</f>
        <v>409</v>
      </c>
      <c r="B536" s="86">
        <v>43495</v>
      </c>
      <c r="C536" t="s">
        <v>21</v>
      </c>
      <c r="D536" t="s">
        <v>32</v>
      </c>
      <c r="E536" t="s">
        <v>433</v>
      </c>
      <c r="F536">
        <v>8</v>
      </c>
      <c r="G536">
        <v>0</v>
      </c>
      <c r="H536">
        <v>2019</v>
      </c>
      <c r="I536">
        <v>1</v>
      </c>
      <c r="J536">
        <v>19</v>
      </c>
    </row>
    <row r="537" spans="1:10" x14ac:dyDescent="0.25">
      <c r="A537">
        <f>--SUBTOTAL(103,B$2:B537)</f>
        <v>410</v>
      </c>
      <c r="B537" s="86">
        <v>43495</v>
      </c>
      <c r="C537" t="s">
        <v>21</v>
      </c>
      <c r="D537" t="s">
        <v>32</v>
      </c>
      <c r="E537" t="s">
        <v>433</v>
      </c>
      <c r="F537">
        <v>8</v>
      </c>
      <c r="G537">
        <v>0</v>
      </c>
      <c r="H537">
        <v>2019</v>
      </c>
      <c r="I537">
        <v>1</v>
      </c>
      <c r="J537">
        <v>46</v>
      </c>
    </row>
    <row r="538" spans="1:10" x14ac:dyDescent="0.25">
      <c r="A538">
        <f>--SUBTOTAL(103,B$2:B538)</f>
        <v>411</v>
      </c>
      <c r="B538" s="86">
        <v>43496</v>
      </c>
      <c r="C538" t="s">
        <v>23</v>
      </c>
      <c r="D538" t="s">
        <v>33</v>
      </c>
      <c r="E538" t="s">
        <v>166</v>
      </c>
      <c r="F538">
        <v>14</v>
      </c>
      <c r="G538">
        <v>0</v>
      </c>
      <c r="H538">
        <v>2019</v>
      </c>
      <c r="I538">
        <v>1</v>
      </c>
      <c r="J538">
        <v>22</v>
      </c>
    </row>
    <row r="539" spans="1:10" x14ac:dyDescent="0.25">
      <c r="A539">
        <f>--SUBTOTAL(103,B$2:B539)</f>
        <v>412</v>
      </c>
      <c r="B539" s="86">
        <v>43496</v>
      </c>
      <c r="C539" t="s">
        <v>23</v>
      </c>
      <c r="D539" t="s">
        <v>33</v>
      </c>
      <c r="E539" t="s">
        <v>174</v>
      </c>
      <c r="F539">
        <v>9.1999999999999993</v>
      </c>
      <c r="G539">
        <v>0</v>
      </c>
      <c r="H539">
        <v>2019</v>
      </c>
      <c r="I539">
        <v>1</v>
      </c>
      <c r="J539">
        <v>131</v>
      </c>
    </row>
    <row r="540" spans="1:10" x14ac:dyDescent="0.25">
      <c r="A540">
        <f>--SUBTOTAL(103,B$2:B540)</f>
        <v>413</v>
      </c>
      <c r="B540" s="86">
        <v>43496</v>
      </c>
      <c r="C540" t="s">
        <v>23</v>
      </c>
      <c r="D540" t="s">
        <v>33</v>
      </c>
      <c r="E540" t="s">
        <v>149</v>
      </c>
      <c r="F540">
        <v>6.5</v>
      </c>
      <c r="G540">
        <v>0</v>
      </c>
      <c r="H540">
        <v>2019</v>
      </c>
      <c r="I540">
        <v>1</v>
      </c>
      <c r="J540">
        <v>23</v>
      </c>
    </row>
    <row r="541" spans="1:10" x14ac:dyDescent="0.25">
      <c r="A541">
        <f>--SUBTOTAL(103,B$2:B541)</f>
        <v>414</v>
      </c>
      <c r="B541" s="86">
        <v>43496</v>
      </c>
      <c r="C541" t="s">
        <v>23</v>
      </c>
      <c r="D541" t="s">
        <v>33</v>
      </c>
      <c r="E541" t="s">
        <v>338</v>
      </c>
      <c r="F541">
        <v>3</v>
      </c>
      <c r="G541">
        <v>0</v>
      </c>
      <c r="H541">
        <v>2019</v>
      </c>
      <c r="I541">
        <v>1</v>
      </c>
      <c r="J541">
        <v>95</v>
      </c>
    </row>
    <row r="542" spans="1:10" x14ac:dyDescent="0.25">
      <c r="A542">
        <f>--SUBTOTAL(103,B$2:B542)</f>
        <v>415</v>
      </c>
      <c r="B542" s="86">
        <v>43496</v>
      </c>
      <c r="C542" t="s">
        <v>21</v>
      </c>
      <c r="D542" t="s">
        <v>32</v>
      </c>
      <c r="E542" t="s">
        <v>434</v>
      </c>
      <c r="F542">
        <v>16</v>
      </c>
      <c r="G542">
        <v>0</v>
      </c>
      <c r="H542">
        <v>2019</v>
      </c>
      <c r="I542">
        <v>1</v>
      </c>
      <c r="J542">
        <v>13</v>
      </c>
    </row>
    <row r="543" spans="1:10" x14ac:dyDescent="0.25">
      <c r="A543">
        <f>--SUBTOTAL(103,B$2:B543)</f>
        <v>416</v>
      </c>
      <c r="B543" s="86">
        <v>43496</v>
      </c>
      <c r="C543" t="s">
        <v>67</v>
      </c>
      <c r="D543" t="s">
        <v>60</v>
      </c>
      <c r="E543" t="s">
        <v>434</v>
      </c>
      <c r="F543">
        <v>47.99</v>
      </c>
      <c r="G543">
        <v>0</v>
      </c>
      <c r="H543">
        <v>2019</v>
      </c>
      <c r="I543">
        <v>1</v>
      </c>
      <c r="J543">
        <v>91</v>
      </c>
    </row>
    <row r="544" spans="1:10" x14ac:dyDescent="0.25">
      <c r="A544">
        <f>--SUBTOTAL(103,B$2:B544)</f>
        <v>417</v>
      </c>
      <c r="B544" s="86">
        <v>43496</v>
      </c>
      <c r="C544" t="s">
        <v>22</v>
      </c>
      <c r="D544" t="s">
        <v>32</v>
      </c>
      <c r="E544" t="s">
        <v>434</v>
      </c>
      <c r="F544">
        <v>8</v>
      </c>
      <c r="G544">
        <v>0</v>
      </c>
      <c r="H544">
        <v>2019</v>
      </c>
      <c r="I544">
        <v>1</v>
      </c>
      <c r="J544">
        <v>13</v>
      </c>
    </row>
    <row r="545" spans="1:10" x14ac:dyDescent="0.25">
      <c r="A545">
        <f>--SUBTOTAL(103,B$2:B545)</f>
        <v>418</v>
      </c>
      <c r="B545" s="86">
        <v>43496</v>
      </c>
      <c r="C545" t="s">
        <v>22</v>
      </c>
      <c r="D545" t="s">
        <v>32</v>
      </c>
      <c r="E545" t="s">
        <v>434</v>
      </c>
      <c r="F545">
        <v>8</v>
      </c>
      <c r="G545">
        <v>0</v>
      </c>
      <c r="H545">
        <v>2019</v>
      </c>
      <c r="I545">
        <v>1</v>
      </c>
      <c r="J545">
        <v>73</v>
      </c>
    </row>
    <row r="546" spans="1:10" x14ac:dyDescent="0.25">
      <c r="A546">
        <f>--SUBTOTAL(103,B$2:B546)</f>
        <v>419</v>
      </c>
      <c r="B546" s="86">
        <v>43497</v>
      </c>
      <c r="C546" t="s">
        <v>23</v>
      </c>
      <c r="D546" t="s">
        <v>31</v>
      </c>
      <c r="E546" t="s">
        <v>435</v>
      </c>
      <c r="F546">
        <v>110.5</v>
      </c>
      <c r="G546">
        <v>0</v>
      </c>
      <c r="H546">
        <v>2019</v>
      </c>
      <c r="I546">
        <v>2</v>
      </c>
      <c r="J546">
        <v>53</v>
      </c>
    </row>
    <row r="547" spans="1:10" x14ac:dyDescent="0.25">
      <c r="A547">
        <f>--SUBTOTAL(103,B$2:B547)</f>
        <v>420</v>
      </c>
      <c r="B547" s="86">
        <v>43497</v>
      </c>
      <c r="C547" t="s">
        <v>23</v>
      </c>
      <c r="D547" t="s">
        <v>54</v>
      </c>
      <c r="E547" t="s">
        <v>435</v>
      </c>
      <c r="F547">
        <v>104</v>
      </c>
      <c r="G547">
        <v>0</v>
      </c>
      <c r="H547">
        <v>2019</v>
      </c>
      <c r="I547">
        <v>2</v>
      </c>
      <c r="J547">
        <v>69</v>
      </c>
    </row>
    <row r="548" spans="1:10" x14ac:dyDescent="0.25">
      <c r="A548">
        <f>--SUBTOTAL(103,B$2:B548)</f>
        <v>421</v>
      </c>
      <c r="B548" s="86">
        <v>43497</v>
      </c>
      <c r="C548" t="s">
        <v>23</v>
      </c>
      <c r="D548" t="s">
        <v>59</v>
      </c>
      <c r="E548" t="s">
        <v>435</v>
      </c>
      <c r="F548">
        <v>102.77</v>
      </c>
      <c r="G548">
        <v>0</v>
      </c>
      <c r="H548">
        <v>2019</v>
      </c>
      <c r="I548">
        <v>2</v>
      </c>
      <c r="J548">
        <v>13</v>
      </c>
    </row>
    <row r="549" spans="1:10" x14ac:dyDescent="0.25">
      <c r="A549">
        <f>--SUBTOTAL(103,B$2:B549)</f>
        <v>422</v>
      </c>
      <c r="B549" s="86">
        <v>43497</v>
      </c>
      <c r="C549" t="s">
        <v>23</v>
      </c>
      <c r="D549" t="s">
        <v>33</v>
      </c>
      <c r="E549" t="s">
        <v>195</v>
      </c>
      <c r="F549">
        <v>31.3</v>
      </c>
      <c r="G549">
        <v>0</v>
      </c>
      <c r="H549">
        <v>2019</v>
      </c>
      <c r="I549">
        <v>2</v>
      </c>
      <c r="J549">
        <v>32</v>
      </c>
    </row>
    <row r="550" spans="1:10" x14ac:dyDescent="0.25">
      <c r="A550">
        <f>--SUBTOTAL(103,B$2:B550)</f>
        <v>423</v>
      </c>
      <c r="B550" s="86">
        <v>43497</v>
      </c>
      <c r="C550" t="s">
        <v>23</v>
      </c>
      <c r="D550" t="s">
        <v>59</v>
      </c>
      <c r="E550" t="s">
        <v>435</v>
      </c>
      <c r="F550">
        <v>18.600000000000001</v>
      </c>
      <c r="G550">
        <v>0</v>
      </c>
      <c r="H550">
        <v>2019</v>
      </c>
      <c r="I550">
        <v>2</v>
      </c>
      <c r="J550">
        <v>76</v>
      </c>
    </row>
    <row r="551" spans="1:10" x14ac:dyDescent="0.25">
      <c r="A551">
        <f>--SUBTOTAL(103,B$2:B551)</f>
        <v>424</v>
      </c>
      <c r="B551" s="86">
        <v>43497</v>
      </c>
      <c r="C551" t="s">
        <v>23</v>
      </c>
      <c r="D551" t="s">
        <v>59</v>
      </c>
      <c r="E551" t="s">
        <v>435</v>
      </c>
      <c r="F551">
        <v>13.5</v>
      </c>
      <c r="G551">
        <v>0</v>
      </c>
      <c r="H551">
        <v>2019</v>
      </c>
      <c r="I551">
        <v>2</v>
      </c>
      <c r="J551">
        <v>46</v>
      </c>
    </row>
    <row r="552" spans="1:10" x14ac:dyDescent="0.25">
      <c r="A552">
        <f>--SUBTOTAL(103,B$2:B552)</f>
        <v>425</v>
      </c>
      <c r="B552" s="86">
        <v>43497</v>
      </c>
      <c r="C552" t="s">
        <v>23</v>
      </c>
      <c r="D552" t="s">
        <v>33</v>
      </c>
      <c r="E552" t="s">
        <v>120</v>
      </c>
      <c r="F552">
        <v>7</v>
      </c>
      <c r="G552">
        <v>0</v>
      </c>
      <c r="H552">
        <v>2019</v>
      </c>
      <c r="I552">
        <v>2</v>
      </c>
      <c r="J552">
        <v>40</v>
      </c>
    </row>
    <row r="553" spans="1:10" x14ac:dyDescent="0.25">
      <c r="A553">
        <f>--SUBTOTAL(103,B$2:B553)</f>
        <v>426</v>
      </c>
      <c r="B553" s="86">
        <v>43497</v>
      </c>
      <c r="C553" t="s">
        <v>23</v>
      </c>
      <c r="D553" t="s">
        <v>33</v>
      </c>
      <c r="E553" t="s">
        <v>338</v>
      </c>
      <c r="F553">
        <v>3</v>
      </c>
      <c r="G553">
        <v>0</v>
      </c>
      <c r="H553">
        <v>2019</v>
      </c>
      <c r="I553">
        <v>2</v>
      </c>
      <c r="J553">
        <v>95</v>
      </c>
    </row>
    <row r="554" spans="1:10" x14ac:dyDescent="0.25">
      <c r="A554">
        <f>--SUBTOTAL(103,B$2:B554)</f>
        <v>427</v>
      </c>
      <c r="B554" s="86">
        <v>43497</v>
      </c>
      <c r="C554" t="s">
        <v>70</v>
      </c>
      <c r="D554" t="s">
        <v>31</v>
      </c>
      <c r="E554" t="s">
        <v>435</v>
      </c>
      <c r="F554">
        <v>30</v>
      </c>
      <c r="G554">
        <v>0</v>
      </c>
      <c r="H554">
        <v>2019</v>
      </c>
      <c r="I554">
        <v>2</v>
      </c>
      <c r="J554">
        <v>91</v>
      </c>
    </row>
    <row r="555" spans="1:10" x14ac:dyDescent="0.25">
      <c r="A555">
        <f>--SUBTOTAL(103,B$2:B555)</f>
        <v>428</v>
      </c>
      <c r="B555" s="86">
        <v>43497</v>
      </c>
      <c r="C555" t="s">
        <v>82</v>
      </c>
      <c r="D555" t="s">
        <v>54</v>
      </c>
      <c r="E555" t="s">
        <v>435</v>
      </c>
      <c r="F555">
        <v>39</v>
      </c>
      <c r="G555">
        <v>0</v>
      </c>
      <c r="H555">
        <v>2019</v>
      </c>
      <c r="I555">
        <v>2</v>
      </c>
      <c r="J555">
        <v>91</v>
      </c>
    </row>
    <row r="556" spans="1:10" x14ac:dyDescent="0.25">
      <c r="A556">
        <f>--SUBTOTAL(103,B$2:B556)</f>
        <v>429</v>
      </c>
      <c r="B556" s="86">
        <v>43497</v>
      </c>
      <c r="C556" t="s">
        <v>21</v>
      </c>
      <c r="D556" t="s">
        <v>31</v>
      </c>
      <c r="E556" t="s">
        <v>435</v>
      </c>
      <c r="F556">
        <v>126</v>
      </c>
      <c r="G556">
        <v>0</v>
      </c>
      <c r="H556">
        <v>2019</v>
      </c>
      <c r="I556">
        <v>2</v>
      </c>
      <c r="J556">
        <v>14</v>
      </c>
    </row>
    <row r="557" spans="1:10" x14ac:dyDescent="0.25">
      <c r="A557">
        <f>--SUBTOTAL(103,B$2:B557)</f>
        <v>430</v>
      </c>
      <c r="B557" s="86">
        <v>43497</v>
      </c>
      <c r="C557" t="s">
        <v>21</v>
      </c>
      <c r="D557" t="s">
        <v>32</v>
      </c>
      <c r="E557" t="s">
        <v>435</v>
      </c>
      <c r="F557">
        <v>72</v>
      </c>
      <c r="G557">
        <v>0</v>
      </c>
      <c r="H557">
        <v>2019</v>
      </c>
      <c r="I557">
        <v>2</v>
      </c>
      <c r="J557">
        <v>19</v>
      </c>
    </row>
    <row r="558" spans="1:10" x14ac:dyDescent="0.25">
      <c r="A558">
        <f>--SUBTOTAL(103,B$2:B558)</f>
        <v>431</v>
      </c>
      <c r="B558" s="86">
        <v>43497</v>
      </c>
      <c r="C558" t="s">
        <v>21</v>
      </c>
      <c r="D558" t="s">
        <v>32</v>
      </c>
      <c r="E558" t="s">
        <v>435</v>
      </c>
      <c r="F558">
        <v>72</v>
      </c>
      <c r="G558">
        <v>0</v>
      </c>
      <c r="H558">
        <v>2019</v>
      </c>
      <c r="I558">
        <v>2</v>
      </c>
      <c r="J558">
        <v>97</v>
      </c>
    </row>
    <row r="559" spans="1:10" x14ac:dyDescent="0.25">
      <c r="A559">
        <f>--SUBTOTAL(103,B$2:B559)</f>
        <v>432</v>
      </c>
      <c r="B559" s="86">
        <v>43497</v>
      </c>
      <c r="C559" t="s">
        <v>21</v>
      </c>
      <c r="D559" t="s">
        <v>32</v>
      </c>
      <c r="E559" t="s">
        <v>435</v>
      </c>
      <c r="F559">
        <v>40</v>
      </c>
      <c r="G559">
        <v>0</v>
      </c>
      <c r="H559">
        <v>2019</v>
      </c>
      <c r="I559">
        <v>2</v>
      </c>
      <c r="J559">
        <v>39</v>
      </c>
    </row>
    <row r="560" spans="1:10" x14ac:dyDescent="0.25">
      <c r="A560">
        <f>--SUBTOTAL(103,B$2:B560)</f>
        <v>433</v>
      </c>
      <c r="B560" s="86">
        <v>43497</v>
      </c>
      <c r="C560" t="s">
        <v>21</v>
      </c>
      <c r="D560" t="s">
        <v>32</v>
      </c>
      <c r="E560" t="s">
        <v>435</v>
      </c>
      <c r="F560">
        <v>24</v>
      </c>
      <c r="G560">
        <v>0</v>
      </c>
      <c r="H560">
        <v>2019</v>
      </c>
      <c r="I560">
        <v>2</v>
      </c>
      <c r="J560">
        <v>30</v>
      </c>
    </row>
    <row r="561" spans="1:10" x14ac:dyDescent="0.25">
      <c r="A561">
        <f>--SUBTOTAL(103,B$2:B561)</f>
        <v>434</v>
      </c>
      <c r="B561" s="86">
        <v>43497</v>
      </c>
      <c r="C561" t="s">
        <v>21</v>
      </c>
      <c r="D561" t="s">
        <v>31</v>
      </c>
      <c r="E561" t="s">
        <v>435</v>
      </c>
      <c r="F561">
        <v>18</v>
      </c>
      <c r="G561">
        <v>0</v>
      </c>
      <c r="H561">
        <v>2019</v>
      </c>
      <c r="I561">
        <v>2</v>
      </c>
      <c r="J561">
        <v>38</v>
      </c>
    </row>
    <row r="562" spans="1:10" x14ac:dyDescent="0.25">
      <c r="A562">
        <f>--SUBTOTAL(103,B$2:B562)</f>
        <v>435</v>
      </c>
      <c r="B562" s="86">
        <v>43497</v>
      </c>
      <c r="C562" t="s">
        <v>21</v>
      </c>
      <c r="D562" t="s">
        <v>32</v>
      </c>
      <c r="E562" t="s">
        <v>435</v>
      </c>
      <c r="F562">
        <v>16</v>
      </c>
      <c r="G562">
        <v>0</v>
      </c>
      <c r="H562">
        <v>2019</v>
      </c>
      <c r="I562">
        <v>2</v>
      </c>
      <c r="J562">
        <v>46</v>
      </c>
    </row>
    <row r="563" spans="1:10" x14ac:dyDescent="0.25">
      <c r="A563">
        <f>--SUBTOTAL(103,B$2:B563)</f>
        <v>436</v>
      </c>
      <c r="B563" s="86">
        <v>43497</v>
      </c>
      <c r="C563" t="s">
        <v>21</v>
      </c>
      <c r="D563" t="s">
        <v>32</v>
      </c>
      <c r="E563" t="s">
        <v>435</v>
      </c>
      <c r="F563">
        <v>8</v>
      </c>
      <c r="G563">
        <v>0</v>
      </c>
      <c r="H563">
        <v>2019</v>
      </c>
      <c r="I563">
        <v>2</v>
      </c>
      <c r="J563">
        <v>34</v>
      </c>
    </row>
    <row r="564" spans="1:10" x14ac:dyDescent="0.25">
      <c r="A564">
        <f>--SUBTOTAL(103,B$2:B564)</f>
        <v>437</v>
      </c>
      <c r="B564" s="86">
        <v>43497</v>
      </c>
      <c r="C564" t="s">
        <v>21</v>
      </c>
      <c r="D564" t="s">
        <v>32</v>
      </c>
      <c r="E564" t="s">
        <v>435</v>
      </c>
      <c r="F564">
        <v>8</v>
      </c>
      <c r="G564">
        <v>0</v>
      </c>
      <c r="H564">
        <v>2019</v>
      </c>
      <c r="I564">
        <v>2</v>
      </c>
      <c r="J564">
        <v>44</v>
      </c>
    </row>
    <row r="565" spans="1:10" x14ac:dyDescent="0.25">
      <c r="A565">
        <f>--SUBTOTAL(103,B$2:B565)</f>
        <v>438</v>
      </c>
      <c r="B565" s="86">
        <v>43497</v>
      </c>
      <c r="C565" t="s">
        <v>21</v>
      </c>
      <c r="D565" t="s">
        <v>32</v>
      </c>
      <c r="E565" t="s">
        <v>435</v>
      </c>
      <c r="F565">
        <v>8</v>
      </c>
      <c r="G565">
        <v>0</v>
      </c>
      <c r="H565">
        <v>2019</v>
      </c>
      <c r="I565">
        <v>2</v>
      </c>
      <c r="J565">
        <v>73</v>
      </c>
    </row>
    <row r="566" spans="1:10" x14ac:dyDescent="0.25">
      <c r="A566">
        <f>--SUBTOTAL(103,B$2:B566)</f>
        <v>439</v>
      </c>
      <c r="B566" s="86">
        <v>43497</v>
      </c>
      <c r="C566" t="s">
        <v>206</v>
      </c>
      <c r="D566" t="s">
        <v>31</v>
      </c>
      <c r="E566" t="s">
        <v>435</v>
      </c>
      <c r="F566">
        <v>5</v>
      </c>
      <c r="G566">
        <v>0</v>
      </c>
      <c r="H566">
        <v>2019</v>
      </c>
      <c r="I566">
        <v>2</v>
      </c>
      <c r="J566">
        <v>91</v>
      </c>
    </row>
    <row r="567" spans="1:10" x14ac:dyDescent="0.25">
      <c r="A567">
        <f>--SUBTOTAL(103,B$2:B567)</f>
        <v>440</v>
      </c>
      <c r="B567" s="86">
        <v>43497</v>
      </c>
      <c r="C567" t="s">
        <v>73</v>
      </c>
      <c r="D567" t="s">
        <v>60</v>
      </c>
      <c r="E567" t="s">
        <v>435</v>
      </c>
      <c r="F567">
        <v>66.900000000000006</v>
      </c>
      <c r="G567">
        <v>0</v>
      </c>
      <c r="H567">
        <v>2019</v>
      </c>
      <c r="I567">
        <v>2</v>
      </c>
      <c r="J567">
        <v>91</v>
      </c>
    </row>
    <row r="568" spans="1:10" x14ac:dyDescent="0.25">
      <c r="A568">
        <f>--SUBTOTAL(103,B$2:B568)</f>
        <v>441</v>
      </c>
      <c r="B568" s="86">
        <v>43497</v>
      </c>
      <c r="C568" t="s">
        <v>67</v>
      </c>
      <c r="D568" t="s">
        <v>60</v>
      </c>
      <c r="E568" t="s">
        <v>435</v>
      </c>
      <c r="F568">
        <v>113.89</v>
      </c>
      <c r="G568">
        <v>0</v>
      </c>
      <c r="H568">
        <v>2019</v>
      </c>
      <c r="I568">
        <v>2</v>
      </c>
      <c r="J568">
        <v>91</v>
      </c>
    </row>
    <row r="569" spans="1:10" x14ac:dyDescent="0.25">
      <c r="A569">
        <f>--SUBTOTAL(103,B$2:B569)</f>
        <v>442</v>
      </c>
      <c r="B569" s="86">
        <v>43497</v>
      </c>
      <c r="C569" t="s">
        <v>67</v>
      </c>
      <c r="D569" t="s">
        <v>63</v>
      </c>
      <c r="E569" t="s">
        <v>435</v>
      </c>
      <c r="F569">
        <v>25</v>
      </c>
      <c r="G569">
        <v>0</v>
      </c>
      <c r="H569">
        <v>2019</v>
      </c>
      <c r="I569">
        <v>2</v>
      </c>
      <c r="J569">
        <v>91</v>
      </c>
    </row>
    <row r="570" spans="1:10" x14ac:dyDescent="0.25">
      <c r="A570">
        <f>--SUBTOTAL(103,B$2:B570)</f>
        <v>443</v>
      </c>
      <c r="B570" s="86">
        <v>43497</v>
      </c>
      <c r="C570" t="s">
        <v>22</v>
      </c>
      <c r="D570" t="s">
        <v>32</v>
      </c>
      <c r="E570" t="s">
        <v>435</v>
      </c>
      <c r="F570">
        <v>8</v>
      </c>
      <c r="G570">
        <v>0</v>
      </c>
      <c r="H570">
        <v>2019</v>
      </c>
      <c r="I570">
        <v>2</v>
      </c>
      <c r="J570">
        <v>39</v>
      </c>
    </row>
    <row r="571" spans="1:10" x14ac:dyDescent="0.25">
      <c r="A571">
        <f>--SUBTOTAL(103,B$2:B571)</f>
        <v>444</v>
      </c>
      <c r="B571" s="86">
        <v>43498</v>
      </c>
      <c r="C571" t="s">
        <v>23</v>
      </c>
      <c r="D571" t="s">
        <v>60</v>
      </c>
      <c r="E571" t="s">
        <v>436</v>
      </c>
      <c r="F571">
        <v>30</v>
      </c>
      <c r="G571">
        <v>0</v>
      </c>
      <c r="H571">
        <v>2019</v>
      </c>
      <c r="I571">
        <v>2</v>
      </c>
      <c r="J571">
        <v>95</v>
      </c>
    </row>
    <row r="572" spans="1:10" x14ac:dyDescent="0.25">
      <c r="A572">
        <f>--SUBTOTAL(103,B$2:B572)</f>
        <v>445</v>
      </c>
      <c r="B572" s="86">
        <v>43498</v>
      </c>
      <c r="C572" t="s">
        <v>23</v>
      </c>
      <c r="D572" t="s">
        <v>33</v>
      </c>
      <c r="E572" t="s">
        <v>162</v>
      </c>
      <c r="F572">
        <v>9.75</v>
      </c>
      <c r="G572">
        <v>0</v>
      </c>
      <c r="H572">
        <v>2019</v>
      </c>
      <c r="I572">
        <v>2</v>
      </c>
      <c r="J572">
        <v>125</v>
      </c>
    </row>
    <row r="573" spans="1:10" x14ac:dyDescent="0.25">
      <c r="A573">
        <f>--SUBTOTAL(103,B$2:B573)</f>
        <v>446</v>
      </c>
      <c r="B573" s="86">
        <v>43498</v>
      </c>
      <c r="C573" t="s">
        <v>23</v>
      </c>
      <c r="D573" t="s">
        <v>33</v>
      </c>
      <c r="E573" t="s">
        <v>122</v>
      </c>
      <c r="F573">
        <v>2.25</v>
      </c>
      <c r="G573">
        <v>0</v>
      </c>
      <c r="H573">
        <v>2019</v>
      </c>
      <c r="I573">
        <v>2</v>
      </c>
      <c r="J573">
        <v>70</v>
      </c>
    </row>
    <row r="574" spans="1:10" x14ac:dyDescent="0.25">
      <c r="A574">
        <f>--SUBTOTAL(103,B$2:B574)</f>
        <v>447</v>
      </c>
      <c r="B574" s="86">
        <v>43498</v>
      </c>
      <c r="C574" t="s">
        <v>70</v>
      </c>
      <c r="D574" t="s">
        <v>31</v>
      </c>
      <c r="E574" t="s">
        <v>436</v>
      </c>
      <c r="F574">
        <v>40</v>
      </c>
      <c r="G574">
        <v>0</v>
      </c>
      <c r="H574">
        <v>2019</v>
      </c>
      <c r="I574">
        <v>2</v>
      </c>
      <c r="J574">
        <v>91</v>
      </c>
    </row>
    <row r="575" spans="1:10" x14ac:dyDescent="0.25">
      <c r="A575">
        <f>--SUBTOTAL(103,B$2:B575)</f>
        <v>448</v>
      </c>
      <c r="B575" s="86">
        <v>43498</v>
      </c>
      <c r="C575" t="s">
        <v>71</v>
      </c>
      <c r="D575" t="s">
        <v>101</v>
      </c>
      <c r="E575" t="s">
        <v>436</v>
      </c>
      <c r="F575">
        <v>13570</v>
      </c>
      <c r="G575">
        <v>0</v>
      </c>
      <c r="H575">
        <v>2019</v>
      </c>
      <c r="I575">
        <v>2</v>
      </c>
      <c r="J575">
        <v>91</v>
      </c>
    </row>
    <row r="576" spans="1:10" x14ac:dyDescent="0.25">
      <c r="A576">
        <f>--SUBTOTAL(103,B$2:B576)</f>
        <v>449</v>
      </c>
      <c r="B576" s="86">
        <v>43498</v>
      </c>
      <c r="C576" t="s">
        <v>73</v>
      </c>
      <c r="D576" t="s">
        <v>60</v>
      </c>
      <c r="E576" t="s">
        <v>436</v>
      </c>
      <c r="F576">
        <v>25</v>
      </c>
      <c r="G576">
        <v>0</v>
      </c>
      <c r="H576">
        <v>2019</v>
      </c>
      <c r="I576">
        <v>2</v>
      </c>
      <c r="J576">
        <v>91</v>
      </c>
    </row>
    <row r="577" spans="1:10" x14ac:dyDescent="0.25">
      <c r="A577">
        <f>--SUBTOTAL(103,B$2:B577)</f>
        <v>450</v>
      </c>
      <c r="B577" s="86">
        <v>43498</v>
      </c>
      <c r="C577" t="s">
        <v>67</v>
      </c>
      <c r="D577" t="s">
        <v>31</v>
      </c>
      <c r="E577" t="s">
        <v>436</v>
      </c>
      <c r="F577">
        <v>37.14</v>
      </c>
      <c r="G577">
        <v>0</v>
      </c>
      <c r="H577">
        <v>2019</v>
      </c>
      <c r="I577">
        <v>2</v>
      </c>
      <c r="J577">
        <v>91</v>
      </c>
    </row>
    <row r="578" spans="1:10" x14ac:dyDescent="0.25">
      <c r="A578">
        <f>--SUBTOTAL(103,B$2:B578)</f>
        <v>451</v>
      </c>
      <c r="B578" s="86">
        <v>43500</v>
      </c>
      <c r="C578" t="s">
        <v>23</v>
      </c>
      <c r="D578" t="s">
        <v>31</v>
      </c>
      <c r="E578" t="s">
        <v>437</v>
      </c>
      <c r="F578">
        <v>536.4</v>
      </c>
      <c r="G578">
        <v>0</v>
      </c>
      <c r="H578">
        <v>2019</v>
      </c>
      <c r="I578">
        <v>2</v>
      </c>
      <c r="J578">
        <v>30</v>
      </c>
    </row>
    <row r="579" spans="1:10" x14ac:dyDescent="0.25">
      <c r="A579">
        <f>--SUBTOTAL(103,B$2:B579)</f>
        <v>452</v>
      </c>
      <c r="B579" s="86">
        <v>43500</v>
      </c>
      <c r="C579" t="s">
        <v>23</v>
      </c>
      <c r="D579" t="s">
        <v>31</v>
      </c>
      <c r="E579" t="s">
        <v>437</v>
      </c>
      <c r="F579">
        <v>183.93</v>
      </c>
      <c r="G579">
        <v>0</v>
      </c>
      <c r="H579">
        <v>2019</v>
      </c>
      <c r="I579">
        <v>2</v>
      </c>
      <c r="J579">
        <v>48</v>
      </c>
    </row>
    <row r="580" spans="1:10" x14ac:dyDescent="0.25">
      <c r="A580">
        <f>--SUBTOTAL(103,B$2:B580)</f>
        <v>453</v>
      </c>
      <c r="B580" s="86">
        <v>43500</v>
      </c>
      <c r="C580" t="s">
        <v>23</v>
      </c>
      <c r="D580" t="s">
        <v>33</v>
      </c>
      <c r="E580" t="s">
        <v>149</v>
      </c>
      <c r="F580">
        <v>6.4</v>
      </c>
      <c r="G580">
        <v>0</v>
      </c>
      <c r="H580">
        <v>2019</v>
      </c>
      <c r="I580">
        <v>2</v>
      </c>
      <c r="J580">
        <v>23</v>
      </c>
    </row>
    <row r="581" spans="1:10" x14ac:dyDescent="0.25">
      <c r="A581">
        <f>--SUBTOTAL(103,B$2:B581)</f>
        <v>454</v>
      </c>
      <c r="B581" s="86">
        <v>43500</v>
      </c>
      <c r="C581" t="s">
        <v>23</v>
      </c>
      <c r="D581" t="s">
        <v>33</v>
      </c>
      <c r="E581" t="s">
        <v>440</v>
      </c>
      <c r="F581">
        <v>6.4</v>
      </c>
      <c r="G581">
        <v>0</v>
      </c>
      <c r="H581">
        <v>2019</v>
      </c>
      <c r="I581">
        <v>2</v>
      </c>
      <c r="J581">
        <v>66</v>
      </c>
    </row>
    <row r="582" spans="1:10" x14ac:dyDescent="0.25">
      <c r="A582">
        <f>--SUBTOTAL(103,B$2:B582)</f>
        <v>455</v>
      </c>
      <c r="B582" s="86">
        <v>43500</v>
      </c>
      <c r="C582" t="s">
        <v>23</v>
      </c>
      <c r="D582" t="s">
        <v>33</v>
      </c>
      <c r="E582" t="s">
        <v>243</v>
      </c>
      <c r="F582">
        <v>2.4</v>
      </c>
      <c r="G582">
        <v>0</v>
      </c>
      <c r="H582">
        <v>2019</v>
      </c>
      <c r="I582">
        <v>2</v>
      </c>
      <c r="J582">
        <v>29</v>
      </c>
    </row>
    <row r="583" spans="1:10" x14ac:dyDescent="0.25">
      <c r="A583">
        <f>--SUBTOTAL(103,B$2:B583)</f>
        <v>456</v>
      </c>
      <c r="B583" s="86">
        <v>43500</v>
      </c>
      <c r="C583" t="s">
        <v>23</v>
      </c>
      <c r="D583" t="s">
        <v>62</v>
      </c>
      <c r="E583" t="s">
        <v>437</v>
      </c>
      <c r="F583">
        <v>0</v>
      </c>
      <c r="G583">
        <v>183.93</v>
      </c>
      <c r="H583">
        <v>2019</v>
      </c>
      <c r="I583">
        <v>2</v>
      </c>
      <c r="J583">
        <v>48</v>
      </c>
    </row>
    <row r="584" spans="1:10" x14ac:dyDescent="0.25">
      <c r="A584">
        <f>--SUBTOTAL(103,B$2:B584)</f>
        <v>457</v>
      </c>
      <c r="B584" s="86">
        <v>43500</v>
      </c>
      <c r="C584" t="s">
        <v>64</v>
      </c>
      <c r="D584" t="s">
        <v>438</v>
      </c>
      <c r="E584" t="s">
        <v>439</v>
      </c>
      <c r="F584">
        <v>4.68</v>
      </c>
      <c r="G584">
        <v>0</v>
      </c>
      <c r="H584">
        <v>2019</v>
      </c>
      <c r="I584">
        <v>2</v>
      </c>
      <c r="J584">
        <v>91</v>
      </c>
    </row>
    <row r="585" spans="1:10" x14ac:dyDescent="0.25">
      <c r="A585">
        <f>--SUBTOTAL(103,B$2:B585)</f>
        <v>458</v>
      </c>
      <c r="B585" s="86">
        <v>43500</v>
      </c>
      <c r="C585" t="s">
        <v>66</v>
      </c>
      <c r="D585" t="s">
        <v>31</v>
      </c>
      <c r="E585" t="s">
        <v>437</v>
      </c>
      <c r="F585">
        <v>117.85</v>
      </c>
      <c r="G585">
        <v>0</v>
      </c>
      <c r="H585">
        <v>2019</v>
      </c>
      <c r="I585">
        <v>2</v>
      </c>
      <c r="J585">
        <v>91</v>
      </c>
    </row>
    <row r="586" spans="1:10" hidden="1" x14ac:dyDescent="0.25">
      <c r="A586">
        <f>--SUBTOTAL(103,B$2:B586)</f>
        <v>458</v>
      </c>
      <c r="B586" s="86">
        <v>43259</v>
      </c>
      <c r="C586" t="s">
        <v>65</v>
      </c>
      <c r="D586" t="s">
        <v>32</v>
      </c>
      <c r="E586" t="s">
        <v>211</v>
      </c>
      <c r="F586">
        <v>51.97</v>
      </c>
      <c r="G586">
        <v>0</v>
      </c>
      <c r="H586">
        <v>2018</v>
      </c>
      <c r="I586">
        <v>6</v>
      </c>
      <c r="J586">
        <v>91</v>
      </c>
    </row>
    <row r="587" spans="1:10" hidden="1" x14ac:dyDescent="0.25">
      <c r="A587">
        <f>--SUBTOTAL(103,B$2:B587)</f>
        <v>458</v>
      </c>
      <c r="B587" s="86">
        <v>43259</v>
      </c>
      <c r="C587" t="s">
        <v>64</v>
      </c>
      <c r="D587" t="s">
        <v>32</v>
      </c>
      <c r="E587" t="s">
        <v>211</v>
      </c>
      <c r="F587">
        <v>22.45</v>
      </c>
      <c r="G587">
        <v>0</v>
      </c>
      <c r="H587">
        <v>2018</v>
      </c>
      <c r="I587">
        <v>6</v>
      </c>
      <c r="J587">
        <v>91</v>
      </c>
    </row>
    <row r="588" spans="1:10" hidden="1" x14ac:dyDescent="0.25">
      <c r="A588">
        <f>--SUBTOTAL(103,B$2:B588)</f>
        <v>458</v>
      </c>
      <c r="B588" s="86">
        <v>43259</v>
      </c>
      <c r="C588" t="s">
        <v>64</v>
      </c>
      <c r="D588" t="s">
        <v>60</v>
      </c>
      <c r="E588" t="s">
        <v>211</v>
      </c>
      <c r="F588">
        <v>51.92</v>
      </c>
      <c r="G588">
        <v>0</v>
      </c>
      <c r="H588">
        <v>2018</v>
      </c>
      <c r="I588">
        <v>6</v>
      </c>
      <c r="J588">
        <v>91</v>
      </c>
    </row>
    <row r="589" spans="1:10" hidden="1" x14ac:dyDescent="0.25">
      <c r="A589">
        <f>--SUBTOTAL(103,B$2:B589)</f>
        <v>458</v>
      </c>
      <c r="B589" s="86">
        <v>43259</v>
      </c>
      <c r="C589" t="s">
        <v>23</v>
      </c>
      <c r="D589" t="s">
        <v>33</v>
      </c>
      <c r="E589" t="s">
        <v>114</v>
      </c>
      <c r="F589">
        <v>9.1999999999999993</v>
      </c>
      <c r="G589">
        <v>0</v>
      </c>
      <c r="H589">
        <v>2018</v>
      </c>
      <c r="I589">
        <v>6</v>
      </c>
      <c r="J589">
        <v>5</v>
      </c>
    </row>
    <row r="590" spans="1:10" hidden="1" x14ac:dyDescent="0.25">
      <c r="A590">
        <f>--SUBTOTAL(103,B$2:B590)</f>
        <v>458</v>
      </c>
      <c r="B590" s="86">
        <v>43259</v>
      </c>
      <c r="C590" t="s">
        <v>23</v>
      </c>
      <c r="D590" t="s">
        <v>31</v>
      </c>
      <c r="E590" t="s">
        <v>211</v>
      </c>
      <c r="F590">
        <v>19</v>
      </c>
      <c r="G590">
        <v>0</v>
      </c>
      <c r="H590">
        <v>2018</v>
      </c>
      <c r="I590">
        <v>6</v>
      </c>
      <c r="J590">
        <v>33</v>
      </c>
    </row>
    <row r="591" spans="1:10" hidden="1" x14ac:dyDescent="0.25">
      <c r="A591">
        <f>--SUBTOTAL(103,B$2:B591)</f>
        <v>458</v>
      </c>
      <c r="B591" s="86">
        <v>43259</v>
      </c>
      <c r="C591" t="s">
        <v>23</v>
      </c>
      <c r="D591" t="s">
        <v>33</v>
      </c>
      <c r="E591" t="s">
        <v>157</v>
      </c>
      <c r="F591">
        <v>2.25</v>
      </c>
      <c r="G591">
        <v>0</v>
      </c>
      <c r="H591">
        <v>2018</v>
      </c>
      <c r="I591">
        <v>6</v>
      </c>
      <c r="J591">
        <v>37</v>
      </c>
    </row>
    <row r="592" spans="1:10" hidden="1" x14ac:dyDescent="0.25">
      <c r="A592">
        <f>--SUBTOTAL(103,B$2:B592)</f>
        <v>458</v>
      </c>
      <c r="B592" s="86">
        <v>43259</v>
      </c>
      <c r="C592" t="s">
        <v>23</v>
      </c>
      <c r="D592" t="s">
        <v>33</v>
      </c>
      <c r="E592" t="s">
        <v>131</v>
      </c>
      <c r="F592">
        <v>6.6</v>
      </c>
      <c r="G592">
        <v>0</v>
      </c>
      <c r="H592">
        <v>2018</v>
      </c>
      <c r="I592">
        <v>6</v>
      </c>
      <c r="J592">
        <v>51</v>
      </c>
    </row>
    <row r="593" spans="1:10" hidden="1" x14ac:dyDescent="0.25">
      <c r="A593">
        <f>--SUBTOTAL(103,B$2:B593)</f>
        <v>458</v>
      </c>
      <c r="B593" s="86">
        <v>43259</v>
      </c>
      <c r="C593" t="s">
        <v>23</v>
      </c>
      <c r="D593" t="s">
        <v>60</v>
      </c>
      <c r="E593" t="s">
        <v>211</v>
      </c>
      <c r="F593">
        <v>61.42</v>
      </c>
      <c r="G593">
        <v>0</v>
      </c>
      <c r="H593">
        <v>2018</v>
      </c>
      <c r="I593">
        <v>6</v>
      </c>
      <c r="J593">
        <v>164</v>
      </c>
    </row>
    <row r="594" spans="1:10" hidden="1" x14ac:dyDescent="0.25">
      <c r="A594">
        <f>--SUBTOTAL(103,B$2:B594)</f>
        <v>458</v>
      </c>
      <c r="B594" s="86">
        <v>43260</v>
      </c>
      <c r="C594" t="s">
        <v>22</v>
      </c>
      <c r="D594" t="s">
        <v>212</v>
      </c>
      <c r="E594" t="s">
        <v>213</v>
      </c>
      <c r="F594">
        <v>31.74</v>
      </c>
      <c r="G594">
        <v>0</v>
      </c>
      <c r="H594">
        <v>2018</v>
      </c>
      <c r="I594">
        <v>6</v>
      </c>
      <c r="J594">
        <v>5</v>
      </c>
    </row>
    <row r="595" spans="1:10" hidden="1" x14ac:dyDescent="0.25">
      <c r="A595">
        <f>--SUBTOTAL(103,B$2:B595)</f>
        <v>458</v>
      </c>
      <c r="B595" s="86">
        <v>43260</v>
      </c>
      <c r="C595" t="s">
        <v>22</v>
      </c>
      <c r="D595" t="s">
        <v>212</v>
      </c>
      <c r="E595" t="s">
        <v>213</v>
      </c>
      <c r="F595">
        <v>59.61</v>
      </c>
      <c r="G595">
        <v>0</v>
      </c>
      <c r="H595">
        <v>2018</v>
      </c>
      <c r="I595">
        <v>6</v>
      </c>
      <c r="J595">
        <v>15</v>
      </c>
    </row>
    <row r="596" spans="1:10" hidden="1" x14ac:dyDescent="0.25">
      <c r="A596">
        <f>--SUBTOTAL(103,B$2:B596)</f>
        <v>458</v>
      </c>
      <c r="B596" s="86">
        <v>43260</v>
      </c>
      <c r="C596" t="s">
        <v>22</v>
      </c>
      <c r="D596" t="s">
        <v>212</v>
      </c>
      <c r="E596" t="s">
        <v>213</v>
      </c>
      <c r="F596">
        <v>21.74</v>
      </c>
      <c r="G596">
        <v>0</v>
      </c>
      <c r="H596">
        <v>2018</v>
      </c>
      <c r="I596">
        <v>6</v>
      </c>
      <c r="J596">
        <v>18</v>
      </c>
    </row>
    <row r="597" spans="1:10" hidden="1" x14ac:dyDescent="0.25">
      <c r="A597">
        <f>--SUBTOTAL(103,B$2:B597)</f>
        <v>458</v>
      </c>
      <c r="B597" s="86">
        <v>43260</v>
      </c>
      <c r="C597" t="s">
        <v>22</v>
      </c>
      <c r="D597" t="s">
        <v>212</v>
      </c>
      <c r="E597" t="s">
        <v>213</v>
      </c>
      <c r="F597">
        <v>44.52</v>
      </c>
      <c r="G597">
        <v>0</v>
      </c>
      <c r="H597">
        <v>2018</v>
      </c>
      <c r="I597">
        <v>6</v>
      </c>
      <c r="J597">
        <v>19</v>
      </c>
    </row>
    <row r="598" spans="1:10" hidden="1" x14ac:dyDescent="0.25">
      <c r="A598">
        <f>--SUBTOTAL(103,B$2:B598)</f>
        <v>458</v>
      </c>
      <c r="B598" s="86">
        <v>43260</v>
      </c>
      <c r="C598" t="s">
        <v>22</v>
      </c>
      <c r="D598" t="s">
        <v>212</v>
      </c>
      <c r="E598" t="s">
        <v>213</v>
      </c>
      <c r="F598">
        <v>17.350000000000001</v>
      </c>
      <c r="G598">
        <v>0</v>
      </c>
      <c r="H598">
        <v>2018</v>
      </c>
      <c r="I598">
        <v>6</v>
      </c>
      <c r="J598">
        <v>34</v>
      </c>
    </row>
    <row r="599" spans="1:10" hidden="1" x14ac:dyDescent="0.25">
      <c r="A599">
        <f>--SUBTOTAL(103,B$2:B599)</f>
        <v>458</v>
      </c>
      <c r="B599" s="86">
        <v>43260</v>
      </c>
      <c r="C599" t="s">
        <v>22</v>
      </c>
      <c r="D599" t="s">
        <v>212</v>
      </c>
      <c r="E599" t="s">
        <v>213</v>
      </c>
      <c r="F599">
        <v>51.66</v>
      </c>
      <c r="G599">
        <v>0</v>
      </c>
      <c r="H599">
        <v>2018</v>
      </c>
      <c r="I599">
        <v>6</v>
      </c>
      <c r="J599">
        <v>35</v>
      </c>
    </row>
    <row r="600" spans="1:10" hidden="1" x14ac:dyDescent="0.25">
      <c r="A600">
        <f>--SUBTOTAL(103,B$2:B600)</f>
        <v>458</v>
      </c>
      <c r="B600" s="86">
        <v>43260</v>
      </c>
      <c r="C600" t="s">
        <v>22</v>
      </c>
      <c r="D600" t="s">
        <v>212</v>
      </c>
      <c r="E600" t="s">
        <v>213</v>
      </c>
      <c r="F600">
        <v>28.57</v>
      </c>
      <c r="G600">
        <v>0</v>
      </c>
      <c r="H600">
        <v>2018</v>
      </c>
      <c r="I600">
        <v>6</v>
      </c>
      <c r="J600">
        <v>43</v>
      </c>
    </row>
    <row r="601" spans="1:10" hidden="1" x14ac:dyDescent="0.25">
      <c r="A601">
        <f>--SUBTOTAL(103,B$2:B601)</f>
        <v>458</v>
      </c>
      <c r="B601" s="86">
        <v>43260</v>
      </c>
      <c r="C601" t="s">
        <v>22</v>
      </c>
      <c r="D601" t="s">
        <v>212</v>
      </c>
      <c r="E601" t="s">
        <v>213</v>
      </c>
      <c r="F601">
        <v>72.03</v>
      </c>
      <c r="G601">
        <v>0</v>
      </c>
      <c r="H601">
        <v>2018</v>
      </c>
      <c r="I601">
        <v>6</v>
      </c>
      <c r="J601">
        <v>44</v>
      </c>
    </row>
    <row r="602" spans="1:10" hidden="1" x14ac:dyDescent="0.25">
      <c r="A602">
        <f>--SUBTOTAL(103,B$2:B602)</f>
        <v>458</v>
      </c>
      <c r="B602" s="86">
        <v>43260</v>
      </c>
      <c r="C602" t="s">
        <v>22</v>
      </c>
      <c r="D602" t="s">
        <v>212</v>
      </c>
      <c r="E602" t="s">
        <v>213</v>
      </c>
      <c r="F602">
        <v>28.84</v>
      </c>
      <c r="G602">
        <v>0</v>
      </c>
      <c r="H602">
        <v>2018</v>
      </c>
      <c r="I602">
        <v>6</v>
      </c>
      <c r="J602">
        <v>46</v>
      </c>
    </row>
    <row r="603" spans="1:10" hidden="1" x14ac:dyDescent="0.25">
      <c r="A603">
        <f>--SUBTOTAL(103,B$2:B603)</f>
        <v>458</v>
      </c>
      <c r="B603" s="86">
        <v>43260</v>
      </c>
      <c r="C603" t="s">
        <v>22</v>
      </c>
      <c r="D603" t="s">
        <v>212</v>
      </c>
      <c r="E603" t="s">
        <v>213</v>
      </c>
      <c r="F603">
        <v>26.27</v>
      </c>
      <c r="G603">
        <v>0</v>
      </c>
      <c r="H603">
        <v>2018</v>
      </c>
      <c r="I603">
        <v>6</v>
      </c>
      <c r="J603">
        <v>49</v>
      </c>
    </row>
    <row r="604" spans="1:10" hidden="1" x14ac:dyDescent="0.25">
      <c r="A604">
        <f>--SUBTOTAL(103,B$2:B604)</f>
        <v>458</v>
      </c>
      <c r="B604" s="86">
        <v>43260</v>
      </c>
      <c r="C604" t="s">
        <v>22</v>
      </c>
      <c r="D604" t="s">
        <v>212</v>
      </c>
      <c r="E604" t="s">
        <v>213</v>
      </c>
      <c r="F604">
        <v>74.63</v>
      </c>
      <c r="G604">
        <v>0</v>
      </c>
      <c r="H604">
        <v>2018</v>
      </c>
      <c r="I604">
        <v>6</v>
      </c>
      <c r="J604">
        <v>51</v>
      </c>
    </row>
    <row r="605" spans="1:10" hidden="1" x14ac:dyDescent="0.25">
      <c r="A605">
        <f>--SUBTOTAL(103,B$2:B605)</f>
        <v>458</v>
      </c>
      <c r="B605" s="86">
        <v>43260</v>
      </c>
      <c r="C605" t="s">
        <v>22</v>
      </c>
      <c r="D605" t="s">
        <v>212</v>
      </c>
      <c r="E605" t="s">
        <v>213</v>
      </c>
      <c r="F605">
        <v>84.76</v>
      </c>
      <c r="G605">
        <v>0</v>
      </c>
      <c r="H605">
        <v>2018</v>
      </c>
      <c r="I605">
        <v>6</v>
      </c>
      <c r="J605">
        <v>73</v>
      </c>
    </row>
    <row r="606" spans="1:10" hidden="1" x14ac:dyDescent="0.25">
      <c r="A606">
        <f>--SUBTOTAL(103,B$2:B606)</f>
        <v>458</v>
      </c>
      <c r="B606" s="86">
        <v>43260</v>
      </c>
      <c r="C606" t="s">
        <v>22</v>
      </c>
      <c r="D606" t="s">
        <v>212</v>
      </c>
      <c r="E606" t="s">
        <v>213</v>
      </c>
      <c r="F606">
        <v>21.26</v>
      </c>
      <c r="G606">
        <v>0</v>
      </c>
      <c r="H606">
        <v>2018</v>
      </c>
      <c r="I606">
        <v>6</v>
      </c>
      <c r="J606">
        <v>95</v>
      </c>
    </row>
    <row r="607" spans="1:10" hidden="1" x14ac:dyDescent="0.25">
      <c r="A607">
        <f>--SUBTOTAL(103,B$2:B607)</f>
        <v>458</v>
      </c>
      <c r="B607" s="86">
        <v>43260</v>
      </c>
      <c r="C607" t="s">
        <v>22</v>
      </c>
      <c r="D607" t="s">
        <v>212</v>
      </c>
      <c r="E607" t="s">
        <v>213</v>
      </c>
      <c r="F607">
        <v>75.209999999999994</v>
      </c>
      <c r="G607">
        <v>0</v>
      </c>
      <c r="H607">
        <v>2018</v>
      </c>
      <c r="I607">
        <v>6</v>
      </c>
      <c r="J607">
        <v>162</v>
      </c>
    </row>
    <row r="608" spans="1:10" hidden="1" x14ac:dyDescent="0.25">
      <c r="A608">
        <f>--SUBTOTAL(103,B$2:B608)</f>
        <v>458</v>
      </c>
      <c r="B608" s="86">
        <v>43260</v>
      </c>
      <c r="C608" t="s">
        <v>76</v>
      </c>
      <c r="D608" t="s">
        <v>212</v>
      </c>
      <c r="E608" t="s">
        <v>213</v>
      </c>
      <c r="F608">
        <v>164.44</v>
      </c>
      <c r="G608">
        <v>0</v>
      </c>
      <c r="H608">
        <v>2018</v>
      </c>
      <c r="I608">
        <v>6</v>
      </c>
      <c r="J608">
        <v>91</v>
      </c>
    </row>
    <row r="609" spans="1:10" hidden="1" x14ac:dyDescent="0.25">
      <c r="A609">
        <f>--SUBTOTAL(103,B$2:B609)</f>
        <v>458</v>
      </c>
      <c r="B609" s="86">
        <v>43260</v>
      </c>
      <c r="C609" t="s">
        <v>67</v>
      </c>
      <c r="D609" t="s">
        <v>212</v>
      </c>
      <c r="E609" t="s">
        <v>213</v>
      </c>
      <c r="F609">
        <v>2846.89</v>
      </c>
      <c r="G609">
        <v>0</v>
      </c>
      <c r="H609">
        <v>2018</v>
      </c>
      <c r="I609">
        <v>6</v>
      </c>
      <c r="J609">
        <v>91</v>
      </c>
    </row>
    <row r="610" spans="1:10" hidden="1" x14ac:dyDescent="0.25">
      <c r="A610">
        <f>--SUBTOTAL(103,B$2:B610)</f>
        <v>458</v>
      </c>
      <c r="B610" s="86">
        <v>43260</v>
      </c>
      <c r="C610" t="s">
        <v>72</v>
      </c>
      <c r="D610" t="s">
        <v>212</v>
      </c>
      <c r="E610" t="s">
        <v>213</v>
      </c>
      <c r="F610">
        <v>480.62</v>
      </c>
      <c r="G610">
        <v>0</v>
      </c>
      <c r="H610">
        <v>2018</v>
      </c>
      <c r="I610">
        <v>6</v>
      </c>
      <c r="J610">
        <v>91</v>
      </c>
    </row>
    <row r="611" spans="1:10" hidden="1" x14ac:dyDescent="0.25">
      <c r="A611">
        <f>--SUBTOTAL(103,B$2:B611)</f>
        <v>458</v>
      </c>
      <c r="B611" s="86">
        <v>43260</v>
      </c>
      <c r="C611" t="s">
        <v>75</v>
      </c>
      <c r="D611" t="s">
        <v>212</v>
      </c>
      <c r="E611" t="s">
        <v>213</v>
      </c>
      <c r="F611">
        <v>114.84</v>
      </c>
      <c r="G611">
        <v>0</v>
      </c>
      <c r="H611">
        <v>2018</v>
      </c>
      <c r="I611">
        <v>6</v>
      </c>
      <c r="J611">
        <v>91</v>
      </c>
    </row>
    <row r="612" spans="1:10" hidden="1" x14ac:dyDescent="0.25">
      <c r="A612">
        <f>--SUBTOTAL(103,B$2:B612)</f>
        <v>458</v>
      </c>
      <c r="B612" s="86">
        <v>43260</v>
      </c>
      <c r="C612" t="s">
        <v>71</v>
      </c>
      <c r="D612" t="s">
        <v>212</v>
      </c>
      <c r="E612" t="s">
        <v>213</v>
      </c>
      <c r="F612">
        <v>77.819999999999993</v>
      </c>
      <c r="G612">
        <v>0</v>
      </c>
      <c r="H612">
        <v>2018</v>
      </c>
      <c r="I612">
        <v>6</v>
      </c>
      <c r="J612">
        <v>91</v>
      </c>
    </row>
    <row r="613" spans="1:10" hidden="1" x14ac:dyDescent="0.25">
      <c r="A613">
        <f>--SUBTOTAL(103,B$2:B613)</f>
        <v>458</v>
      </c>
      <c r="B613" s="86">
        <v>43260</v>
      </c>
      <c r="C613" t="s">
        <v>21</v>
      </c>
      <c r="D613" t="s">
        <v>212</v>
      </c>
      <c r="E613" t="s">
        <v>213</v>
      </c>
      <c r="F613">
        <v>941.68</v>
      </c>
      <c r="G613">
        <v>0</v>
      </c>
      <c r="H613">
        <v>2018</v>
      </c>
      <c r="I613">
        <v>6</v>
      </c>
      <c r="J613">
        <v>5</v>
      </c>
    </row>
    <row r="614" spans="1:10" hidden="1" x14ac:dyDescent="0.25">
      <c r="A614">
        <f>--SUBTOTAL(103,B$2:B614)</f>
        <v>458</v>
      </c>
      <c r="B614" s="86">
        <v>43260</v>
      </c>
      <c r="C614" t="s">
        <v>21</v>
      </c>
      <c r="D614" t="s">
        <v>212</v>
      </c>
      <c r="E614" t="s">
        <v>213</v>
      </c>
      <c r="F614">
        <v>356.87</v>
      </c>
      <c r="G614">
        <v>0</v>
      </c>
      <c r="H614">
        <v>2018</v>
      </c>
      <c r="I614">
        <v>6</v>
      </c>
      <c r="J614">
        <v>10</v>
      </c>
    </row>
    <row r="615" spans="1:10" hidden="1" x14ac:dyDescent="0.25">
      <c r="A615">
        <f>--SUBTOTAL(103,B$2:B615)</f>
        <v>458</v>
      </c>
      <c r="B615" s="86">
        <v>43260</v>
      </c>
      <c r="C615" t="s">
        <v>21</v>
      </c>
      <c r="D615" t="s">
        <v>212</v>
      </c>
      <c r="E615" t="s">
        <v>213</v>
      </c>
      <c r="F615">
        <v>636.30999999999995</v>
      </c>
      <c r="G615">
        <v>0</v>
      </c>
      <c r="H615">
        <v>2018</v>
      </c>
      <c r="I615">
        <v>6</v>
      </c>
      <c r="J615">
        <v>13</v>
      </c>
    </row>
    <row r="616" spans="1:10" hidden="1" x14ac:dyDescent="0.25">
      <c r="A616">
        <f>--SUBTOTAL(103,B$2:B616)</f>
        <v>458</v>
      </c>
      <c r="B616" s="86">
        <v>43260</v>
      </c>
      <c r="C616" t="s">
        <v>21</v>
      </c>
      <c r="D616" t="s">
        <v>212</v>
      </c>
      <c r="E616" t="s">
        <v>213</v>
      </c>
      <c r="F616">
        <v>523.71</v>
      </c>
      <c r="G616">
        <v>0</v>
      </c>
      <c r="H616">
        <v>2018</v>
      </c>
      <c r="I616">
        <v>6</v>
      </c>
      <c r="J616">
        <v>18</v>
      </c>
    </row>
    <row r="617" spans="1:10" hidden="1" x14ac:dyDescent="0.25">
      <c r="A617">
        <f>--SUBTOTAL(103,B$2:B617)</f>
        <v>458</v>
      </c>
      <c r="B617" s="86">
        <v>43260</v>
      </c>
      <c r="C617" t="s">
        <v>21</v>
      </c>
      <c r="D617" t="s">
        <v>212</v>
      </c>
      <c r="E617" t="s">
        <v>213</v>
      </c>
      <c r="F617">
        <v>1317.94</v>
      </c>
      <c r="G617">
        <v>0</v>
      </c>
      <c r="H617">
        <v>2018</v>
      </c>
      <c r="I617">
        <v>6</v>
      </c>
      <c r="J617">
        <v>19</v>
      </c>
    </row>
    <row r="618" spans="1:10" hidden="1" x14ac:dyDescent="0.25">
      <c r="A618">
        <f>--SUBTOTAL(103,B$2:B618)</f>
        <v>458</v>
      </c>
      <c r="B618" s="86">
        <v>43260</v>
      </c>
      <c r="C618" t="s">
        <v>21</v>
      </c>
      <c r="D618" t="s">
        <v>212</v>
      </c>
      <c r="E618" t="s">
        <v>213</v>
      </c>
      <c r="F618">
        <v>441.03</v>
      </c>
      <c r="G618">
        <v>0</v>
      </c>
      <c r="H618">
        <v>2018</v>
      </c>
      <c r="I618">
        <v>6</v>
      </c>
      <c r="J618">
        <v>22</v>
      </c>
    </row>
    <row r="619" spans="1:10" hidden="1" x14ac:dyDescent="0.25">
      <c r="A619">
        <f>--SUBTOTAL(103,B$2:B619)</f>
        <v>458</v>
      </c>
      <c r="B619" s="86">
        <v>43260</v>
      </c>
      <c r="C619" t="s">
        <v>21</v>
      </c>
      <c r="D619" t="s">
        <v>212</v>
      </c>
      <c r="E619" t="s">
        <v>213</v>
      </c>
      <c r="F619">
        <v>415.06</v>
      </c>
      <c r="G619">
        <v>0</v>
      </c>
      <c r="H619">
        <v>2018</v>
      </c>
      <c r="I619">
        <v>6</v>
      </c>
      <c r="J619">
        <v>23</v>
      </c>
    </row>
    <row r="620" spans="1:10" hidden="1" x14ac:dyDescent="0.25">
      <c r="A620">
        <f>--SUBTOTAL(103,B$2:B620)</f>
        <v>458</v>
      </c>
      <c r="B620" s="86">
        <v>43260</v>
      </c>
      <c r="C620" t="s">
        <v>21</v>
      </c>
      <c r="D620" t="s">
        <v>212</v>
      </c>
      <c r="E620" t="s">
        <v>213</v>
      </c>
      <c r="F620">
        <v>556.64</v>
      </c>
      <c r="G620">
        <v>0</v>
      </c>
      <c r="H620">
        <v>2018</v>
      </c>
      <c r="I620">
        <v>6</v>
      </c>
      <c r="J620">
        <v>26</v>
      </c>
    </row>
    <row r="621" spans="1:10" hidden="1" x14ac:dyDescent="0.25">
      <c r="A621">
        <f>--SUBTOTAL(103,B$2:B621)</f>
        <v>458</v>
      </c>
      <c r="B621" s="86">
        <v>43260</v>
      </c>
      <c r="C621" t="s">
        <v>21</v>
      </c>
      <c r="D621" t="s">
        <v>212</v>
      </c>
      <c r="E621" t="s">
        <v>213</v>
      </c>
      <c r="F621">
        <v>571.73</v>
      </c>
      <c r="G621">
        <v>0</v>
      </c>
      <c r="H621">
        <v>2018</v>
      </c>
      <c r="I621">
        <v>6</v>
      </c>
      <c r="J621">
        <v>30</v>
      </c>
    </row>
    <row r="622" spans="1:10" hidden="1" x14ac:dyDescent="0.25">
      <c r="A622">
        <f>--SUBTOTAL(103,B$2:B622)</f>
        <v>458</v>
      </c>
      <c r="B622" s="86">
        <v>43260</v>
      </c>
      <c r="C622" t="s">
        <v>21</v>
      </c>
      <c r="D622" t="s">
        <v>212</v>
      </c>
      <c r="E622" t="s">
        <v>213</v>
      </c>
      <c r="F622">
        <v>404.26</v>
      </c>
      <c r="G622">
        <v>0</v>
      </c>
      <c r="H622">
        <v>2018</v>
      </c>
      <c r="I622">
        <v>6</v>
      </c>
      <c r="J622">
        <v>34</v>
      </c>
    </row>
    <row r="623" spans="1:10" hidden="1" x14ac:dyDescent="0.25">
      <c r="A623">
        <f>--SUBTOTAL(103,B$2:B623)</f>
        <v>458</v>
      </c>
      <c r="B623" s="86">
        <v>43260</v>
      </c>
      <c r="C623" t="s">
        <v>21</v>
      </c>
      <c r="D623" t="s">
        <v>212</v>
      </c>
      <c r="E623" t="s">
        <v>213</v>
      </c>
      <c r="F623">
        <v>147.52000000000001</v>
      </c>
      <c r="G623">
        <v>0</v>
      </c>
      <c r="H623">
        <v>2018</v>
      </c>
      <c r="I623">
        <v>6</v>
      </c>
      <c r="J623">
        <v>39</v>
      </c>
    </row>
    <row r="624" spans="1:10" hidden="1" x14ac:dyDescent="0.25">
      <c r="A624">
        <f>--SUBTOTAL(103,B$2:B624)</f>
        <v>458</v>
      </c>
      <c r="B624" s="86">
        <v>43260</v>
      </c>
      <c r="C624" t="s">
        <v>21</v>
      </c>
      <c r="D624" t="s">
        <v>212</v>
      </c>
      <c r="E624" t="s">
        <v>213</v>
      </c>
      <c r="F624">
        <v>299.97000000000003</v>
      </c>
      <c r="G624">
        <v>0</v>
      </c>
      <c r="H624">
        <v>2018</v>
      </c>
      <c r="I624">
        <v>6</v>
      </c>
      <c r="J624">
        <v>43</v>
      </c>
    </row>
    <row r="625" spans="1:10" hidden="1" x14ac:dyDescent="0.25">
      <c r="A625">
        <f>--SUBTOTAL(103,B$2:B625)</f>
        <v>458</v>
      </c>
      <c r="B625" s="86">
        <v>43260</v>
      </c>
      <c r="C625" t="s">
        <v>21</v>
      </c>
      <c r="D625" t="s">
        <v>212</v>
      </c>
      <c r="E625" t="s">
        <v>213</v>
      </c>
      <c r="F625">
        <v>165.96</v>
      </c>
      <c r="G625">
        <v>0</v>
      </c>
      <c r="H625">
        <v>2018</v>
      </c>
      <c r="I625">
        <v>6</v>
      </c>
      <c r="J625">
        <v>44</v>
      </c>
    </row>
    <row r="626" spans="1:10" hidden="1" x14ac:dyDescent="0.25">
      <c r="A626">
        <f>--SUBTOTAL(103,B$2:B626)</f>
        <v>458</v>
      </c>
      <c r="B626" s="86">
        <v>43260</v>
      </c>
      <c r="C626" t="s">
        <v>21</v>
      </c>
      <c r="D626" t="s">
        <v>212</v>
      </c>
      <c r="E626" t="s">
        <v>213</v>
      </c>
      <c r="F626">
        <v>109.68</v>
      </c>
      <c r="G626">
        <v>0</v>
      </c>
      <c r="H626">
        <v>2018</v>
      </c>
      <c r="I626">
        <v>6</v>
      </c>
      <c r="J626">
        <v>46</v>
      </c>
    </row>
    <row r="627" spans="1:10" hidden="1" x14ac:dyDescent="0.25">
      <c r="A627">
        <f>--SUBTOTAL(103,B$2:B627)</f>
        <v>458</v>
      </c>
      <c r="B627" s="86">
        <v>43260</v>
      </c>
      <c r="C627" t="s">
        <v>21</v>
      </c>
      <c r="D627" t="s">
        <v>212</v>
      </c>
      <c r="E627" t="s">
        <v>213</v>
      </c>
      <c r="F627">
        <v>162.99</v>
      </c>
      <c r="G627">
        <v>0</v>
      </c>
      <c r="H627">
        <v>2018</v>
      </c>
      <c r="I627">
        <v>6</v>
      </c>
      <c r="J627">
        <v>49</v>
      </c>
    </row>
    <row r="628" spans="1:10" hidden="1" x14ac:dyDescent="0.25">
      <c r="A628">
        <f>--SUBTOTAL(103,B$2:B628)</f>
        <v>458</v>
      </c>
      <c r="B628" s="86">
        <v>43260</v>
      </c>
      <c r="C628" t="s">
        <v>21</v>
      </c>
      <c r="D628" t="s">
        <v>212</v>
      </c>
      <c r="E628" t="s">
        <v>213</v>
      </c>
      <c r="F628">
        <v>224.45</v>
      </c>
      <c r="G628">
        <v>0</v>
      </c>
      <c r="H628">
        <v>2018</v>
      </c>
      <c r="I628">
        <v>6</v>
      </c>
      <c r="J628">
        <v>51</v>
      </c>
    </row>
    <row r="629" spans="1:10" hidden="1" x14ac:dyDescent="0.25">
      <c r="A629">
        <f>--SUBTOTAL(103,B$2:B629)</f>
        <v>458</v>
      </c>
      <c r="B629" s="86">
        <v>43260</v>
      </c>
      <c r="C629" t="s">
        <v>21</v>
      </c>
      <c r="D629" t="s">
        <v>212</v>
      </c>
      <c r="E629" t="s">
        <v>213</v>
      </c>
      <c r="F629">
        <v>1082.95</v>
      </c>
      <c r="G629">
        <v>0</v>
      </c>
      <c r="H629">
        <v>2018</v>
      </c>
      <c r="I629">
        <v>6</v>
      </c>
      <c r="J629">
        <v>73</v>
      </c>
    </row>
    <row r="630" spans="1:10" hidden="1" x14ac:dyDescent="0.25">
      <c r="A630">
        <f>--SUBTOTAL(103,B$2:B630)</f>
        <v>458</v>
      </c>
      <c r="B630" s="86">
        <v>43260</v>
      </c>
      <c r="C630" t="s">
        <v>21</v>
      </c>
      <c r="D630" t="s">
        <v>212</v>
      </c>
      <c r="E630" t="s">
        <v>213</v>
      </c>
      <c r="F630">
        <v>197.67</v>
      </c>
      <c r="G630">
        <v>0</v>
      </c>
      <c r="H630">
        <v>2018</v>
      </c>
      <c r="I630">
        <v>6</v>
      </c>
      <c r="J630">
        <v>80</v>
      </c>
    </row>
    <row r="631" spans="1:10" hidden="1" x14ac:dyDescent="0.25">
      <c r="A631">
        <f>--SUBTOTAL(103,B$2:B631)</f>
        <v>458</v>
      </c>
      <c r="B631" s="86">
        <v>43260</v>
      </c>
      <c r="C631" t="s">
        <v>21</v>
      </c>
      <c r="D631" t="s">
        <v>212</v>
      </c>
      <c r="E631" t="s">
        <v>213</v>
      </c>
      <c r="F631">
        <v>111.6</v>
      </c>
      <c r="G631">
        <v>0</v>
      </c>
      <c r="H631">
        <v>2018</v>
      </c>
      <c r="I631">
        <v>6</v>
      </c>
      <c r="J631">
        <v>95</v>
      </c>
    </row>
    <row r="632" spans="1:10" hidden="1" x14ac:dyDescent="0.25">
      <c r="A632">
        <f>--SUBTOTAL(103,B$2:B632)</f>
        <v>458</v>
      </c>
      <c r="B632" s="86">
        <v>43260</v>
      </c>
      <c r="C632" t="s">
        <v>21</v>
      </c>
      <c r="D632" t="s">
        <v>212</v>
      </c>
      <c r="E632" t="s">
        <v>213</v>
      </c>
      <c r="F632">
        <v>426.16</v>
      </c>
      <c r="G632">
        <v>0</v>
      </c>
      <c r="H632">
        <v>2018</v>
      </c>
      <c r="I632">
        <v>6</v>
      </c>
      <c r="J632">
        <v>97</v>
      </c>
    </row>
    <row r="633" spans="1:10" hidden="1" x14ac:dyDescent="0.25">
      <c r="A633">
        <f>--SUBTOTAL(103,B$2:B633)</f>
        <v>458</v>
      </c>
      <c r="B633" s="86">
        <v>43260</v>
      </c>
      <c r="C633" t="s">
        <v>64</v>
      </c>
      <c r="D633" t="s">
        <v>212</v>
      </c>
      <c r="E633" t="s">
        <v>213</v>
      </c>
      <c r="F633">
        <v>2620.46</v>
      </c>
      <c r="G633">
        <v>0</v>
      </c>
      <c r="H633">
        <v>2018</v>
      </c>
      <c r="I633">
        <v>6</v>
      </c>
      <c r="J633">
        <v>91</v>
      </c>
    </row>
    <row r="634" spans="1:10" hidden="1" x14ac:dyDescent="0.25">
      <c r="A634">
        <f>--SUBTOTAL(103,B$2:B634)</f>
        <v>458</v>
      </c>
      <c r="B634" s="86">
        <v>43260</v>
      </c>
      <c r="C634" t="s">
        <v>23</v>
      </c>
      <c r="D634" t="s">
        <v>212</v>
      </c>
      <c r="E634" t="s">
        <v>213</v>
      </c>
      <c r="F634">
        <v>72.33</v>
      </c>
      <c r="G634">
        <v>0</v>
      </c>
      <c r="H634">
        <v>2018</v>
      </c>
      <c r="I634">
        <v>6</v>
      </c>
      <c r="J634">
        <v>13</v>
      </c>
    </row>
    <row r="635" spans="1:10" hidden="1" x14ac:dyDescent="0.25">
      <c r="A635">
        <f>--SUBTOTAL(103,B$2:B635)</f>
        <v>458</v>
      </c>
      <c r="B635" s="86">
        <v>43260</v>
      </c>
      <c r="C635" t="s">
        <v>23</v>
      </c>
      <c r="D635" t="s">
        <v>212</v>
      </c>
      <c r="E635" t="s">
        <v>213</v>
      </c>
      <c r="F635">
        <v>24</v>
      </c>
      <c r="G635">
        <v>0</v>
      </c>
      <c r="H635">
        <v>2018</v>
      </c>
      <c r="I635">
        <v>6</v>
      </c>
      <c r="J635">
        <v>19</v>
      </c>
    </row>
    <row r="636" spans="1:10" hidden="1" x14ac:dyDescent="0.25">
      <c r="A636">
        <f>--SUBTOTAL(103,B$2:B636)</f>
        <v>458</v>
      </c>
      <c r="B636" s="86">
        <v>43260</v>
      </c>
      <c r="C636" t="s">
        <v>23</v>
      </c>
      <c r="D636" t="s">
        <v>212</v>
      </c>
      <c r="E636" t="s">
        <v>213</v>
      </c>
      <c r="F636">
        <v>48.24</v>
      </c>
      <c r="G636">
        <v>0</v>
      </c>
      <c r="H636">
        <v>2018</v>
      </c>
      <c r="I636">
        <v>6</v>
      </c>
      <c r="J636">
        <v>26</v>
      </c>
    </row>
    <row r="637" spans="1:10" hidden="1" x14ac:dyDescent="0.25">
      <c r="A637">
        <f>--SUBTOTAL(103,B$2:B637)</f>
        <v>458</v>
      </c>
      <c r="B637" s="86">
        <v>43260</v>
      </c>
      <c r="C637" t="s">
        <v>23</v>
      </c>
      <c r="D637" t="s">
        <v>212</v>
      </c>
      <c r="E637" t="s">
        <v>213</v>
      </c>
      <c r="F637">
        <v>21.15</v>
      </c>
      <c r="G637">
        <v>0</v>
      </c>
      <c r="H637">
        <v>2018</v>
      </c>
      <c r="I637">
        <v>6</v>
      </c>
      <c r="J637">
        <v>30</v>
      </c>
    </row>
    <row r="638" spans="1:10" hidden="1" x14ac:dyDescent="0.25">
      <c r="A638">
        <f>--SUBTOTAL(103,B$2:B638)</f>
        <v>458</v>
      </c>
      <c r="B638" s="86">
        <v>43260</v>
      </c>
      <c r="C638" t="s">
        <v>23</v>
      </c>
      <c r="D638" t="s">
        <v>212</v>
      </c>
      <c r="E638" t="s">
        <v>213</v>
      </c>
      <c r="F638">
        <v>66.569999999999993</v>
      </c>
      <c r="G638">
        <v>0</v>
      </c>
      <c r="H638">
        <v>2018</v>
      </c>
      <c r="I638">
        <v>6</v>
      </c>
      <c r="J638">
        <v>44</v>
      </c>
    </row>
    <row r="639" spans="1:10" hidden="1" x14ac:dyDescent="0.25">
      <c r="A639">
        <f>--SUBTOTAL(103,B$2:B639)</f>
        <v>458</v>
      </c>
      <c r="B639" s="86">
        <v>43260</v>
      </c>
      <c r="C639" t="s">
        <v>23</v>
      </c>
      <c r="D639" t="s">
        <v>212</v>
      </c>
      <c r="E639" t="s">
        <v>213</v>
      </c>
      <c r="F639">
        <v>42.85</v>
      </c>
      <c r="G639">
        <v>0</v>
      </c>
      <c r="H639">
        <v>2018</v>
      </c>
      <c r="I639">
        <v>6</v>
      </c>
      <c r="J639">
        <v>46</v>
      </c>
    </row>
    <row r="640" spans="1:10" hidden="1" x14ac:dyDescent="0.25">
      <c r="A640">
        <f>--SUBTOTAL(103,B$2:B640)</f>
        <v>458</v>
      </c>
      <c r="B640" s="86">
        <v>43260</v>
      </c>
      <c r="C640" t="s">
        <v>23</v>
      </c>
      <c r="D640" t="s">
        <v>212</v>
      </c>
      <c r="E640" t="s">
        <v>213</v>
      </c>
      <c r="F640">
        <v>36.020000000000003</v>
      </c>
      <c r="G640">
        <v>0</v>
      </c>
      <c r="H640">
        <v>2018</v>
      </c>
      <c r="I640">
        <v>6</v>
      </c>
      <c r="J640">
        <v>51</v>
      </c>
    </row>
    <row r="641" spans="1:10" hidden="1" x14ac:dyDescent="0.25">
      <c r="A641">
        <f>--SUBTOTAL(103,B$2:B641)</f>
        <v>458</v>
      </c>
      <c r="B641" s="86">
        <v>43260</v>
      </c>
      <c r="C641" t="s">
        <v>23</v>
      </c>
      <c r="D641" t="s">
        <v>212</v>
      </c>
      <c r="E641" t="s">
        <v>213</v>
      </c>
      <c r="F641">
        <v>69.349999999999994</v>
      </c>
      <c r="G641">
        <v>0</v>
      </c>
      <c r="H641">
        <v>2018</v>
      </c>
      <c r="I641">
        <v>6</v>
      </c>
      <c r="J641">
        <v>73</v>
      </c>
    </row>
    <row r="642" spans="1:10" hidden="1" x14ac:dyDescent="0.25">
      <c r="A642">
        <f>--SUBTOTAL(103,B$2:B642)</f>
        <v>458</v>
      </c>
      <c r="B642" s="86">
        <v>43260</v>
      </c>
      <c r="C642" t="s">
        <v>23</v>
      </c>
      <c r="D642" t="s">
        <v>212</v>
      </c>
      <c r="E642" t="s">
        <v>213</v>
      </c>
      <c r="F642">
        <v>33.51</v>
      </c>
      <c r="G642">
        <v>0</v>
      </c>
      <c r="H642">
        <v>2018</v>
      </c>
      <c r="I642">
        <v>6</v>
      </c>
      <c r="J642">
        <v>95</v>
      </c>
    </row>
    <row r="643" spans="1:10" hidden="1" x14ac:dyDescent="0.25">
      <c r="A643">
        <f>--SUBTOTAL(103,B$2:B643)</f>
        <v>458</v>
      </c>
      <c r="B643" s="86">
        <v>43260</v>
      </c>
      <c r="C643" t="s">
        <v>23</v>
      </c>
      <c r="D643" t="s">
        <v>212</v>
      </c>
      <c r="E643" t="s">
        <v>213</v>
      </c>
      <c r="F643">
        <v>54.12</v>
      </c>
      <c r="G643">
        <v>0</v>
      </c>
      <c r="H643">
        <v>2018</v>
      </c>
      <c r="I643">
        <v>6</v>
      </c>
      <c r="J643">
        <v>2</v>
      </c>
    </row>
    <row r="644" spans="1:10" hidden="1" x14ac:dyDescent="0.25">
      <c r="A644">
        <f>--SUBTOTAL(103,B$2:B644)</f>
        <v>458</v>
      </c>
      <c r="B644" s="86">
        <v>43262</v>
      </c>
      <c r="C644" t="s">
        <v>74</v>
      </c>
      <c r="D644" t="s">
        <v>32</v>
      </c>
      <c r="E644" t="s">
        <v>214</v>
      </c>
      <c r="F644">
        <v>35.26</v>
      </c>
      <c r="G644">
        <v>0</v>
      </c>
      <c r="H644">
        <v>2018</v>
      </c>
      <c r="I644">
        <v>6</v>
      </c>
      <c r="J644">
        <v>91</v>
      </c>
    </row>
    <row r="645" spans="1:10" hidden="1" x14ac:dyDescent="0.25">
      <c r="A645">
        <f>--SUBTOTAL(103,B$2:B645)</f>
        <v>458</v>
      </c>
      <c r="B645" s="86">
        <v>43262</v>
      </c>
      <c r="C645" t="s">
        <v>74</v>
      </c>
      <c r="D645" t="s">
        <v>54</v>
      </c>
      <c r="E645" t="s">
        <v>214</v>
      </c>
      <c r="F645">
        <v>137.13999999999999</v>
      </c>
      <c r="G645">
        <v>0</v>
      </c>
      <c r="H645">
        <v>2018</v>
      </c>
      <c r="I645">
        <v>6</v>
      </c>
      <c r="J645">
        <v>91</v>
      </c>
    </row>
    <row r="646" spans="1:10" hidden="1" x14ac:dyDescent="0.25">
      <c r="A646">
        <f>--SUBTOTAL(103,B$2:B646)</f>
        <v>458</v>
      </c>
      <c r="B646" s="86">
        <v>43262</v>
      </c>
      <c r="C646" t="s">
        <v>22</v>
      </c>
      <c r="D646" t="s">
        <v>32</v>
      </c>
      <c r="E646" t="s">
        <v>214</v>
      </c>
      <c r="F646">
        <v>8</v>
      </c>
      <c r="G646">
        <v>0</v>
      </c>
      <c r="H646">
        <v>2018</v>
      </c>
      <c r="I646">
        <v>6</v>
      </c>
      <c r="J646">
        <v>38</v>
      </c>
    </row>
    <row r="647" spans="1:10" hidden="1" x14ac:dyDescent="0.25">
      <c r="A647">
        <f>--SUBTOTAL(103,B$2:B647)</f>
        <v>458</v>
      </c>
      <c r="B647" s="86">
        <v>43262</v>
      </c>
      <c r="C647" t="s">
        <v>22</v>
      </c>
      <c r="D647" t="s">
        <v>32</v>
      </c>
      <c r="E647" t="s">
        <v>214</v>
      </c>
      <c r="F647">
        <v>32</v>
      </c>
      <c r="G647">
        <v>0</v>
      </c>
      <c r="H647">
        <v>2018</v>
      </c>
      <c r="I647">
        <v>6</v>
      </c>
      <c r="J647">
        <v>46</v>
      </c>
    </row>
    <row r="648" spans="1:10" hidden="1" x14ac:dyDescent="0.25">
      <c r="A648">
        <f>--SUBTOTAL(103,B$2:B648)</f>
        <v>458</v>
      </c>
      <c r="B648" s="86">
        <v>43262</v>
      </c>
      <c r="C648" t="s">
        <v>76</v>
      </c>
      <c r="D648" t="s">
        <v>32</v>
      </c>
      <c r="E648" t="s">
        <v>214</v>
      </c>
      <c r="F648">
        <v>15</v>
      </c>
      <c r="G648">
        <v>0</v>
      </c>
      <c r="H648">
        <v>2018</v>
      </c>
      <c r="I648">
        <v>6</v>
      </c>
      <c r="J648">
        <v>91</v>
      </c>
    </row>
    <row r="649" spans="1:10" hidden="1" x14ac:dyDescent="0.25">
      <c r="A649">
        <f>--SUBTOTAL(103,B$2:B649)</f>
        <v>458</v>
      </c>
      <c r="B649" s="86">
        <v>43262</v>
      </c>
      <c r="C649" t="s">
        <v>76</v>
      </c>
      <c r="D649" t="s">
        <v>31</v>
      </c>
      <c r="E649" t="s">
        <v>214</v>
      </c>
      <c r="F649">
        <v>18</v>
      </c>
      <c r="G649">
        <v>0</v>
      </c>
      <c r="H649">
        <v>2018</v>
      </c>
      <c r="I649">
        <v>6</v>
      </c>
      <c r="J649">
        <v>91</v>
      </c>
    </row>
    <row r="650" spans="1:10" hidden="1" x14ac:dyDescent="0.25">
      <c r="A650">
        <f>--SUBTOTAL(103,B$2:B650)</f>
        <v>458</v>
      </c>
      <c r="B650" s="86">
        <v>43262</v>
      </c>
      <c r="C650" t="s">
        <v>67</v>
      </c>
      <c r="D650" t="s">
        <v>32</v>
      </c>
      <c r="E650" t="s">
        <v>214</v>
      </c>
      <c r="F650">
        <v>10</v>
      </c>
      <c r="G650">
        <v>0</v>
      </c>
      <c r="H650">
        <v>2018</v>
      </c>
      <c r="I650">
        <v>6</v>
      </c>
      <c r="J650">
        <v>91</v>
      </c>
    </row>
    <row r="651" spans="1:10" hidden="1" x14ac:dyDescent="0.25">
      <c r="A651">
        <f>--SUBTOTAL(103,B$2:B651)</f>
        <v>458</v>
      </c>
      <c r="B651" s="86">
        <v>43262</v>
      </c>
      <c r="C651" t="s">
        <v>67</v>
      </c>
      <c r="D651" t="s">
        <v>101</v>
      </c>
      <c r="E651" t="s">
        <v>214</v>
      </c>
      <c r="F651">
        <v>22.89</v>
      </c>
      <c r="G651">
        <v>0</v>
      </c>
      <c r="H651">
        <v>2018</v>
      </c>
      <c r="I651">
        <v>6</v>
      </c>
      <c r="J651">
        <v>91</v>
      </c>
    </row>
    <row r="652" spans="1:10" hidden="1" x14ac:dyDescent="0.25">
      <c r="A652">
        <f>--SUBTOTAL(103,B$2:B652)</f>
        <v>458</v>
      </c>
      <c r="B652" s="86">
        <v>43262</v>
      </c>
      <c r="C652" t="s">
        <v>67</v>
      </c>
      <c r="D652" t="s">
        <v>31</v>
      </c>
      <c r="E652" t="s">
        <v>214</v>
      </c>
      <c r="F652">
        <v>177.6</v>
      </c>
      <c r="G652">
        <v>0</v>
      </c>
      <c r="H652">
        <v>2018</v>
      </c>
      <c r="I652">
        <v>6</v>
      </c>
      <c r="J652">
        <v>91</v>
      </c>
    </row>
    <row r="653" spans="1:10" hidden="1" x14ac:dyDescent="0.25">
      <c r="A653">
        <f>--SUBTOTAL(103,B$2:B653)</f>
        <v>458</v>
      </c>
      <c r="B653" s="86">
        <v>43262</v>
      </c>
      <c r="C653" t="s">
        <v>75</v>
      </c>
      <c r="D653" t="s">
        <v>60</v>
      </c>
      <c r="E653" t="s">
        <v>214</v>
      </c>
      <c r="F653">
        <v>154.21</v>
      </c>
      <c r="G653">
        <v>0</v>
      </c>
      <c r="H653">
        <v>2018</v>
      </c>
      <c r="I653">
        <v>6</v>
      </c>
      <c r="J653">
        <v>91</v>
      </c>
    </row>
    <row r="654" spans="1:10" hidden="1" x14ac:dyDescent="0.25">
      <c r="A654">
        <f>--SUBTOTAL(103,B$2:B654)</f>
        <v>458</v>
      </c>
      <c r="B654" s="86">
        <v>43262</v>
      </c>
      <c r="C654" t="s">
        <v>75</v>
      </c>
      <c r="D654" t="s">
        <v>62</v>
      </c>
      <c r="E654" t="s">
        <v>214</v>
      </c>
      <c r="F654">
        <v>1172.83</v>
      </c>
      <c r="G654">
        <v>0</v>
      </c>
      <c r="H654">
        <v>2018</v>
      </c>
      <c r="I654">
        <v>6</v>
      </c>
      <c r="J654">
        <v>91</v>
      </c>
    </row>
    <row r="655" spans="1:10" hidden="1" x14ac:dyDescent="0.25">
      <c r="A655">
        <f>--SUBTOTAL(103,B$2:B655)</f>
        <v>458</v>
      </c>
      <c r="B655" s="86">
        <v>43262</v>
      </c>
      <c r="C655" t="s">
        <v>21</v>
      </c>
      <c r="D655" t="s">
        <v>32</v>
      </c>
      <c r="E655" t="s">
        <v>214</v>
      </c>
      <c r="F655">
        <v>64</v>
      </c>
      <c r="G655">
        <v>0</v>
      </c>
      <c r="H655">
        <v>2018</v>
      </c>
      <c r="I655">
        <v>6</v>
      </c>
      <c r="J655">
        <v>19</v>
      </c>
    </row>
    <row r="656" spans="1:10" hidden="1" x14ac:dyDescent="0.25">
      <c r="A656">
        <f>--SUBTOTAL(103,B$2:B656)</f>
        <v>458</v>
      </c>
      <c r="B656" s="86">
        <v>43262</v>
      </c>
      <c r="C656" t="s">
        <v>21</v>
      </c>
      <c r="D656" t="s">
        <v>32</v>
      </c>
      <c r="E656" t="s">
        <v>214</v>
      </c>
      <c r="F656">
        <v>32</v>
      </c>
      <c r="G656">
        <v>0</v>
      </c>
      <c r="H656">
        <v>2018</v>
      </c>
      <c r="I656">
        <v>6</v>
      </c>
      <c r="J656">
        <v>73</v>
      </c>
    </row>
    <row r="657" spans="1:10" hidden="1" x14ac:dyDescent="0.25">
      <c r="A657">
        <f>--SUBTOTAL(103,B$2:B657)</f>
        <v>458</v>
      </c>
      <c r="B657" s="86">
        <v>43262</v>
      </c>
      <c r="C657" t="s">
        <v>112</v>
      </c>
      <c r="D657" t="s">
        <v>60</v>
      </c>
      <c r="E657" t="s">
        <v>214</v>
      </c>
      <c r="F657">
        <v>120</v>
      </c>
      <c r="G657">
        <v>0</v>
      </c>
      <c r="H657">
        <v>2018</v>
      </c>
      <c r="I657">
        <v>6</v>
      </c>
      <c r="J657">
        <v>91</v>
      </c>
    </row>
    <row r="658" spans="1:10" hidden="1" x14ac:dyDescent="0.25">
      <c r="A658">
        <f>--SUBTOTAL(103,B$2:B658)</f>
        <v>458</v>
      </c>
      <c r="B658" s="86">
        <v>43262</v>
      </c>
      <c r="C658" t="s">
        <v>66</v>
      </c>
      <c r="D658" t="s">
        <v>31</v>
      </c>
      <c r="E658" t="s">
        <v>214</v>
      </c>
      <c r="F658">
        <v>46.3</v>
      </c>
      <c r="G658">
        <v>0</v>
      </c>
      <c r="H658">
        <v>2018</v>
      </c>
      <c r="I658">
        <v>6</v>
      </c>
      <c r="J658">
        <v>91</v>
      </c>
    </row>
    <row r="659" spans="1:10" hidden="1" x14ac:dyDescent="0.25">
      <c r="A659">
        <f>--SUBTOTAL(103,B$2:B659)</f>
        <v>458</v>
      </c>
      <c r="B659" s="86">
        <v>43262</v>
      </c>
      <c r="C659" t="s">
        <v>66</v>
      </c>
      <c r="D659" t="s">
        <v>54</v>
      </c>
      <c r="E659" t="s">
        <v>214</v>
      </c>
      <c r="F659">
        <v>47.75</v>
      </c>
      <c r="G659">
        <v>0</v>
      </c>
      <c r="H659">
        <v>2018</v>
      </c>
      <c r="I659">
        <v>6</v>
      </c>
      <c r="J659">
        <v>91</v>
      </c>
    </row>
    <row r="660" spans="1:10" hidden="1" x14ac:dyDescent="0.25">
      <c r="A660">
        <f>--SUBTOTAL(103,B$2:B660)</f>
        <v>458</v>
      </c>
      <c r="B660" s="86">
        <v>43262</v>
      </c>
      <c r="C660" t="s">
        <v>78</v>
      </c>
      <c r="D660" t="s">
        <v>31</v>
      </c>
      <c r="E660" t="s">
        <v>214</v>
      </c>
      <c r="F660">
        <v>49</v>
      </c>
      <c r="G660">
        <v>0</v>
      </c>
      <c r="H660">
        <v>2018</v>
      </c>
      <c r="I660">
        <v>6</v>
      </c>
      <c r="J660">
        <v>91</v>
      </c>
    </row>
    <row r="661" spans="1:10" hidden="1" x14ac:dyDescent="0.25">
      <c r="A661">
        <f>--SUBTOTAL(103,B$2:B661)</f>
        <v>458</v>
      </c>
      <c r="B661" s="86">
        <v>43262</v>
      </c>
      <c r="C661" t="s">
        <v>77</v>
      </c>
      <c r="D661" t="s">
        <v>63</v>
      </c>
      <c r="E661" t="s">
        <v>214</v>
      </c>
      <c r="F661">
        <v>95.96</v>
      </c>
      <c r="G661">
        <v>0</v>
      </c>
      <c r="H661">
        <v>2018</v>
      </c>
      <c r="I661">
        <v>6</v>
      </c>
      <c r="J661">
        <v>91</v>
      </c>
    </row>
    <row r="662" spans="1:10" hidden="1" x14ac:dyDescent="0.25">
      <c r="A662">
        <f>--SUBTOTAL(103,B$2:B662)</f>
        <v>458</v>
      </c>
      <c r="B662" s="86">
        <v>43262</v>
      </c>
      <c r="C662" t="s">
        <v>65</v>
      </c>
      <c r="D662" t="s">
        <v>31</v>
      </c>
      <c r="E662" t="s">
        <v>214</v>
      </c>
      <c r="F662">
        <v>10</v>
      </c>
      <c r="G662">
        <v>0</v>
      </c>
      <c r="H662">
        <v>2018</v>
      </c>
      <c r="I662">
        <v>6</v>
      </c>
      <c r="J662">
        <v>91</v>
      </c>
    </row>
    <row r="663" spans="1:10" hidden="1" x14ac:dyDescent="0.25">
      <c r="A663">
        <f>--SUBTOTAL(103,B$2:B663)</f>
        <v>458</v>
      </c>
      <c r="B663" s="86">
        <v>43262</v>
      </c>
      <c r="C663" t="s">
        <v>64</v>
      </c>
      <c r="D663" t="s">
        <v>31</v>
      </c>
      <c r="E663" t="s">
        <v>214</v>
      </c>
      <c r="F663">
        <v>28.37</v>
      </c>
      <c r="G663">
        <v>0</v>
      </c>
      <c r="H663">
        <v>2018</v>
      </c>
      <c r="I663">
        <v>6</v>
      </c>
      <c r="J663">
        <v>91</v>
      </c>
    </row>
    <row r="664" spans="1:10" hidden="1" x14ac:dyDescent="0.25">
      <c r="A664">
        <f>--SUBTOTAL(103,B$2:B664)</f>
        <v>458</v>
      </c>
      <c r="B664" s="86">
        <v>43262</v>
      </c>
      <c r="C664" t="s">
        <v>64</v>
      </c>
      <c r="D664" t="s">
        <v>101</v>
      </c>
      <c r="E664" t="s">
        <v>214</v>
      </c>
      <c r="F664">
        <v>84</v>
      </c>
      <c r="G664">
        <v>0</v>
      </c>
      <c r="H664">
        <v>2018</v>
      </c>
      <c r="I664">
        <v>6</v>
      </c>
      <c r="J664">
        <v>91</v>
      </c>
    </row>
    <row r="665" spans="1:10" hidden="1" x14ac:dyDescent="0.25">
      <c r="A665">
        <f>--SUBTOTAL(103,B$2:B665)</f>
        <v>458</v>
      </c>
      <c r="B665" s="86">
        <v>43262</v>
      </c>
      <c r="C665" t="s">
        <v>23</v>
      </c>
      <c r="D665" t="s">
        <v>59</v>
      </c>
      <c r="E665" t="s">
        <v>214</v>
      </c>
      <c r="F665">
        <v>53.41</v>
      </c>
      <c r="G665">
        <v>0</v>
      </c>
      <c r="H665">
        <v>2018</v>
      </c>
      <c r="I665">
        <v>6</v>
      </c>
      <c r="J665">
        <v>4</v>
      </c>
    </row>
    <row r="666" spans="1:10" hidden="1" x14ac:dyDescent="0.25">
      <c r="A666">
        <f>--SUBTOTAL(103,B$2:B666)</f>
        <v>458</v>
      </c>
      <c r="B666" s="86">
        <v>43262</v>
      </c>
      <c r="C666" t="s">
        <v>23</v>
      </c>
      <c r="D666" t="s">
        <v>33</v>
      </c>
      <c r="E666" t="s">
        <v>215</v>
      </c>
      <c r="F666">
        <v>3.15</v>
      </c>
      <c r="G666">
        <v>0</v>
      </c>
      <c r="H666">
        <v>2018</v>
      </c>
      <c r="I666">
        <v>6</v>
      </c>
      <c r="J666">
        <v>17</v>
      </c>
    </row>
    <row r="667" spans="1:10" hidden="1" x14ac:dyDescent="0.25">
      <c r="A667">
        <f>--SUBTOTAL(103,B$2:B667)</f>
        <v>458</v>
      </c>
      <c r="B667" s="86">
        <v>43262</v>
      </c>
      <c r="C667" t="s">
        <v>23</v>
      </c>
      <c r="D667" t="s">
        <v>60</v>
      </c>
      <c r="E667" t="s">
        <v>214</v>
      </c>
      <c r="F667">
        <v>85</v>
      </c>
      <c r="G667">
        <v>0</v>
      </c>
      <c r="H667">
        <v>2018</v>
      </c>
      <c r="I667">
        <v>6</v>
      </c>
      <c r="J667">
        <v>26</v>
      </c>
    </row>
    <row r="668" spans="1:10" hidden="1" x14ac:dyDescent="0.25">
      <c r="A668">
        <f>--SUBTOTAL(103,B$2:B668)</f>
        <v>458</v>
      </c>
      <c r="B668" s="86">
        <v>43262</v>
      </c>
      <c r="C668" t="s">
        <v>23</v>
      </c>
      <c r="D668" t="s">
        <v>54</v>
      </c>
      <c r="E668" t="s">
        <v>214</v>
      </c>
      <c r="F668">
        <v>61.64</v>
      </c>
      <c r="G668">
        <v>0</v>
      </c>
      <c r="H668">
        <v>2018</v>
      </c>
      <c r="I668">
        <v>6</v>
      </c>
      <c r="J668">
        <v>73</v>
      </c>
    </row>
    <row r="669" spans="1:10" hidden="1" x14ac:dyDescent="0.25">
      <c r="A669">
        <f>--SUBTOTAL(103,B$2:B669)</f>
        <v>458</v>
      </c>
      <c r="B669" s="86">
        <v>43262</v>
      </c>
      <c r="C669" t="s">
        <v>23</v>
      </c>
      <c r="D669" t="s">
        <v>59</v>
      </c>
      <c r="E669" t="s">
        <v>214</v>
      </c>
      <c r="F669">
        <v>83.51</v>
      </c>
      <c r="G669">
        <v>0</v>
      </c>
      <c r="H669">
        <v>2018</v>
      </c>
      <c r="I669">
        <v>6</v>
      </c>
      <c r="J669">
        <v>73</v>
      </c>
    </row>
    <row r="670" spans="1:10" hidden="1" x14ac:dyDescent="0.25">
      <c r="A670">
        <f>--SUBTOTAL(103,B$2:B670)</f>
        <v>458</v>
      </c>
      <c r="B670" s="86">
        <v>43262</v>
      </c>
      <c r="C670" t="s">
        <v>23</v>
      </c>
      <c r="D670" t="s">
        <v>59</v>
      </c>
      <c r="E670" t="s">
        <v>214</v>
      </c>
      <c r="F670">
        <v>62.44</v>
      </c>
      <c r="G670">
        <v>0</v>
      </c>
      <c r="H670">
        <v>2018</v>
      </c>
      <c r="I670">
        <v>6</v>
      </c>
      <c r="J670">
        <v>103</v>
      </c>
    </row>
    <row r="671" spans="1:10" hidden="1" x14ac:dyDescent="0.25">
      <c r="A671">
        <f>--SUBTOTAL(103,B$2:B671)</f>
        <v>458</v>
      </c>
      <c r="B671" s="86">
        <v>43262</v>
      </c>
      <c r="C671" t="s">
        <v>23</v>
      </c>
      <c r="D671" t="s">
        <v>59</v>
      </c>
      <c r="E671" t="s">
        <v>214</v>
      </c>
      <c r="F671">
        <v>8.89</v>
      </c>
      <c r="G671">
        <v>0</v>
      </c>
      <c r="H671">
        <v>2018</v>
      </c>
      <c r="I671">
        <v>6</v>
      </c>
      <c r="J671">
        <v>131</v>
      </c>
    </row>
    <row r="672" spans="1:10" hidden="1" x14ac:dyDescent="0.25">
      <c r="A672">
        <f>--SUBTOTAL(103,B$2:B672)</f>
        <v>458</v>
      </c>
      <c r="B672" s="86">
        <v>43262</v>
      </c>
      <c r="C672" t="s">
        <v>23</v>
      </c>
      <c r="D672" t="s">
        <v>60</v>
      </c>
      <c r="E672" t="s">
        <v>214</v>
      </c>
      <c r="F672">
        <v>27.65</v>
      </c>
      <c r="G672">
        <v>0</v>
      </c>
      <c r="H672">
        <v>2018</v>
      </c>
      <c r="I672">
        <v>6</v>
      </c>
      <c r="J672">
        <v>131</v>
      </c>
    </row>
    <row r="673" spans="1:10" hidden="1" x14ac:dyDescent="0.25">
      <c r="A673">
        <f>--SUBTOTAL(103,B$2:B673)</f>
        <v>458</v>
      </c>
      <c r="B673" s="86">
        <v>43262</v>
      </c>
      <c r="C673" t="s">
        <v>23</v>
      </c>
      <c r="D673" t="s">
        <v>33</v>
      </c>
      <c r="E673" t="s">
        <v>115</v>
      </c>
      <c r="F673">
        <v>4.5</v>
      </c>
      <c r="G673">
        <v>0</v>
      </c>
      <c r="H673">
        <v>2018</v>
      </c>
      <c r="I673">
        <v>6</v>
      </c>
      <c r="J673">
        <v>162</v>
      </c>
    </row>
    <row r="674" spans="1:10" hidden="1" x14ac:dyDescent="0.25">
      <c r="A674">
        <f>--SUBTOTAL(103,B$2:B674)</f>
        <v>458</v>
      </c>
      <c r="B674" s="86">
        <v>43263</v>
      </c>
      <c r="C674" t="s">
        <v>65</v>
      </c>
      <c r="D674" t="s">
        <v>31</v>
      </c>
      <c r="E674" t="s">
        <v>216</v>
      </c>
      <c r="F674">
        <v>22</v>
      </c>
      <c r="G674">
        <v>0</v>
      </c>
      <c r="H674">
        <v>2018</v>
      </c>
      <c r="I674">
        <v>6</v>
      </c>
      <c r="J674">
        <v>91</v>
      </c>
    </row>
    <row r="675" spans="1:10" hidden="1" x14ac:dyDescent="0.25">
      <c r="A675">
        <f>--SUBTOTAL(103,B$2:B675)</f>
        <v>458</v>
      </c>
      <c r="B675" s="86">
        <v>43263</v>
      </c>
      <c r="C675" t="s">
        <v>23</v>
      </c>
      <c r="D675" t="s">
        <v>33</v>
      </c>
      <c r="E675" t="s">
        <v>131</v>
      </c>
      <c r="F675">
        <v>3.15</v>
      </c>
      <c r="G675">
        <v>0</v>
      </c>
      <c r="H675">
        <v>2018</v>
      </c>
      <c r="I675">
        <v>6</v>
      </c>
      <c r="J675">
        <v>51</v>
      </c>
    </row>
    <row r="676" spans="1:10" hidden="1" x14ac:dyDescent="0.25">
      <c r="A676">
        <f>--SUBTOTAL(103,B$2:B676)</f>
        <v>458</v>
      </c>
      <c r="B676" s="86">
        <v>43263</v>
      </c>
      <c r="C676" t="s">
        <v>23</v>
      </c>
      <c r="D676" t="s">
        <v>33</v>
      </c>
      <c r="E676" t="s">
        <v>116</v>
      </c>
      <c r="F676">
        <v>16.649999999999999</v>
      </c>
      <c r="G676">
        <v>0</v>
      </c>
      <c r="H676">
        <v>2018</v>
      </c>
      <c r="I676">
        <v>6</v>
      </c>
      <c r="J676">
        <v>101</v>
      </c>
    </row>
    <row r="677" spans="1:10" hidden="1" x14ac:dyDescent="0.25">
      <c r="A677">
        <f>--SUBTOTAL(103,B$2:B677)</f>
        <v>458</v>
      </c>
      <c r="B677" s="86">
        <v>43264</v>
      </c>
      <c r="C677" t="s">
        <v>22</v>
      </c>
      <c r="D677" t="s">
        <v>32</v>
      </c>
      <c r="E677" t="s">
        <v>217</v>
      </c>
      <c r="F677">
        <v>8</v>
      </c>
      <c r="G677">
        <v>0</v>
      </c>
      <c r="H677">
        <v>2018</v>
      </c>
      <c r="I677">
        <v>6</v>
      </c>
      <c r="J677">
        <v>26</v>
      </c>
    </row>
    <row r="678" spans="1:10" hidden="1" x14ac:dyDescent="0.25">
      <c r="A678">
        <f>--SUBTOTAL(103,B$2:B678)</f>
        <v>458</v>
      </c>
      <c r="B678" s="86">
        <v>43264</v>
      </c>
      <c r="C678" t="s">
        <v>22</v>
      </c>
      <c r="D678" t="s">
        <v>32</v>
      </c>
      <c r="E678" t="s">
        <v>217</v>
      </c>
      <c r="F678">
        <v>8</v>
      </c>
      <c r="G678">
        <v>0</v>
      </c>
      <c r="H678">
        <v>2018</v>
      </c>
      <c r="I678">
        <v>6</v>
      </c>
      <c r="J678">
        <v>97</v>
      </c>
    </row>
    <row r="679" spans="1:10" hidden="1" x14ac:dyDescent="0.25">
      <c r="A679">
        <f>--SUBTOTAL(103,B$2:B679)</f>
        <v>458</v>
      </c>
      <c r="B679" s="86">
        <v>43264</v>
      </c>
      <c r="C679" t="s">
        <v>106</v>
      </c>
      <c r="D679" t="s">
        <v>60</v>
      </c>
      <c r="E679" t="s">
        <v>217</v>
      </c>
      <c r="F679">
        <v>44.58</v>
      </c>
      <c r="G679">
        <v>0</v>
      </c>
      <c r="H679">
        <v>2018</v>
      </c>
      <c r="I679">
        <v>6</v>
      </c>
      <c r="J679">
        <v>91</v>
      </c>
    </row>
    <row r="680" spans="1:10" hidden="1" x14ac:dyDescent="0.25">
      <c r="A680">
        <f>--SUBTOTAL(103,B$2:B680)</f>
        <v>458</v>
      </c>
      <c r="B680" s="86">
        <v>43264</v>
      </c>
      <c r="C680" t="s">
        <v>67</v>
      </c>
      <c r="D680" t="s">
        <v>31</v>
      </c>
      <c r="E680" t="s">
        <v>217</v>
      </c>
      <c r="F680">
        <v>27.22</v>
      </c>
      <c r="G680">
        <v>0</v>
      </c>
      <c r="H680">
        <v>2018</v>
      </c>
      <c r="I680">
        <v>6</v>
      </c>
      <c r="J680">
        <v>91</v>
      </c>
    </row>
    <row r="681" spans="1:10" hidden="1" x14ac:dyDescent="0.25">
      <c r="A681">
        <f>--SUBTOTAL(103,B$2:B681)</f>
        <v>458</v>
      </c>
      <c r="B681" s="86">
        <v>43264</v>
      </c>
      <c r="C681" t="s">
        <v>73</v>
      </c>
      <c r="D681" t="s">
        <v>32</v>
      </c>
      <c r="E681" t="s">
        <v>217</v>
      </c>
      <c r="F681">
        <v>34.24</v>
      </c>
      <c r="G681">
        <v>0</v>
      </c>
      <c r="H681">
        <v>2018</v>
      </c>
      <c r="I681">
        <v>6</v>
      </c>
      <c r="J681">
        <v>91</v>
      </c>
    </row>
    <row r="682" spans="1:10" hidden="1" x14ac:dyDescent="0.25">
      <c r="A682">
        <f>--SUBTOTAL(103,B$2:B682)</f>
        <v>458</v>
      </c>
      <c r="B682" s="86">
        <v>43264</v>
      </c>
      <c r="C682" t="s">
        <v>75</v>
      </c>
      <c r="D682" t="s">
        <v>31</v>
      </c>
      <c r="E682" t="s">
        <v>217</v>
      </c>
      <c r="F682">
        <v>13.25</v>
      </c>
      <c r="G682">
        <v>0</v>
      </c>
      <c r="H682">
        <v>2018</v>
      </c>
      <c r="I682">
        <v>6</v>
      </c>
      <c r="J682">
        <v>91</v>
      </c>
    </row>
    <row r="683" spans="1:10" hidden="1" x14ac:dyDescent="0.25">
      <c r="A683">
        <f>--SUBTOTAL(103,B$2:B683)</f>
        <v>458</v>
      </c>
      <c r="B683" s="86">
        <v>43264</v>
      </c>
      <c r="C683" t="s">
        <v>71</v>
      </c>
      <c r="D683" t="s">
        <v>32</v>
      </c>
      <c r="E683" t="s">
        <v>217</v>
      </c>
      <c r="F683">
        <v>297.57</v>
      </c>
      <c r="G683">
        <v>0</v>
      </c>
      <c r="H683">
        <v>2018</v>
      </c>
      <c r="I683">
        <v>6</v>
      </c>
      <c r="J683">
        <v>91</v>
      </c>
    </row>
    <row r="684" spans="1:10" hidden="1" x14ac:dyDescent="0.25">
      <c r="A684">
        <f>--SUBTOTAL(103,B$2:B684)</f>
        <v>458</v>
      </c>
      <c r="B684" s="86">
        <v>43264</v>
      </c>
      <c r="C684" t="s">
        <v>21</v>
      </c>
      <c r="D684" t="s">
        <v>32</v>
      </c>
      <c r="E684" t="s">
        <v>217</v>
      </c>
      <c r="F684">
        <v>8</v>
      </c>
      <c r="G684">
        <v>0</v>
      </c>
      <c r="H684">
        <v>2018</v>
      </c>
      <c r="I684">
        <v>6</v>
      </c>
      <c r="J684">
        <v>3</v>
      </c>
    </row>
    <row r="685" spans="1:10" hidden="1" x14ac:dyDescent="0.25">
      <c r="A685">
        <f>--SUBTOTAL(103,B$2:B685)</f>
        <v>458</v>
      </c>
      <c r="B685" s="86">
        <v>43264</v>
      </c>
      <c r="C685" t="s">
        <v>21</v>
      </c>
      <c r="D685" t="s">
        <v>32</v>
      </c>
      <c r="E685" t="s">
        <v>217</v>
      </c>
      <c r="F685">
        <v>16</v>
      </c>
      <c r="G685">
        <v>0</v>
      </c>
      <c r="H685">
        <v>2018</v>
      </c>
      <c r="I685">
        <v>6</v>
      </c>
      <c r="J685">
        <v>13</v>
      </c>
    </row>
    <row r="686" spans="1:10" hidden="1" x14ac:dyDescent="0.25">
      <c r="A686">
        <f>--SUBTOTAL(103,B$2:B686)</f>
        <v>458</v>
      </c>
      <c r="B686" s="86">
        <v>43264</v>
      </c>
      <c r="C686" t="s">
        <v>21</v>
      </c>
      <c r="D686" t="s">
        <v>32</v>
      </c>
      <c r="E686" t="s">
        <v>217</v>
      </c>
      <c r="F686">
        <v>16</v>
      </c>
      <c r="G686">
        <v>0</v>
      </c>
      <c r="H686">
        <v>2018</v>
      </c>
      <c r="I686">
        <v>6</v>
      </c>
      <c r="J686">
        <v>18</v>
      </c>
    </row>
    <row r="687" spans="1:10" hidden="1" x14ac:dyDescent="0.25">
      <c r="A687">
        <f>--SUBTOTAL(103,B$2:B687)</f>
        <v>458</v>
      </c>
      <c r="B687" s="86">
        <v>43264</v>
      </c>
      <c r="C687" t="s">
        <v>21</v>
      </c>
      <c r="D687" t="s">
        <v>32</v>
      </c>
      <c r="E687" t="s">
        <v>217</v>
      </c>
      <c r="F687">
        <v>64</v>
      </c>
      <c r="G687">
        <v>0</v>
      </c>
      <c r="H687">
        <v>2018</v>
      </c>
      <c r="I687">
        <v>6</v>
      </c>
      <c r="J687">
        <v>26</v>
      </c>
    </row>
    <row r="688" spans="1:10" hidden="1" x14ac:dyDescent="0.25">
      <c r="A688">
        <f>--SUBTOTAL(103,B$2:B688)</f>
        <v>458</v>
      </c>
      <c r="B688" s="86">
        <v>43264</v>
      </c>
      <c r="C688" t="s">
        <v>21</v>
      </c>
      <c r="D688" t="s">
        <v>31</v>
      </c>
      <c r="E688" t="s">
        <v>217</v>
      </c>
      <c r="F688">
        <v>312</v>
      </c>
      <c r="G688">
        <v>0</v>
      </c>
      <c r="H688">
        <v>2018</v>
      </c>
      <c r="I688">
        <v>6</v>
      </c>
      <c r="J688">
        <v>33</v>
      </c>
    </row>
    <row r="689" spans="1:10" hidden="1" x14ac:dyDescent="0.25">
      <c r="A689">
        <f>--SUBTOTAL(103,B$2:B689)</f>
        <v>458</v>
      </c>
      <c r="B689" s="86">
        <v>43264</v>
      </c>
      <c r="C689" t="s">
        <v>21</v>
      </c>
      <c r="D689" t="s">
        <v>31</v>
      </c>
      <c r="E689" t="s">
        <v>217</v>
      </c>
      <c r="F689">
        <v>216</v>
      </c>
      <c r="G689">
        <v>0</v>
      </c>
      <c r="H689">
        <v>2018</v>
      </c>
      <c r="I689">
        <v>6</v>
      </c>
      <c r="J689">
        <v>37</v>
      </c>
    </row>
    <row r="690" spans="1:10" hidden="1" x14ac:dyDescent="0.25">
      <c r="A690">
        <f>--SUBTOTAL(103,B$2:B690)</f>
        <v>458</v>
      </c>
      <c r="B690" s="86">
        <v>43264</v>
      </c>
      <c r="C690" t="s">
        <v>21</v>
      </c>
      <c r="D690" t="s">
        <v>32</v>
      </c>
      <c r="E690" t="s">
        <v>217</v>
      </c>
      <c r="F690">
        <v>8</v>
      </c>
      <c r="G690">
        <v>0</v>
      </c>
      <c r="H690">
        <v>2018</v>
      </c>
      <c r="I690">
        <v>6</v>
      </c>
      <c r="J690">
        <v>49</v>
      </c>
    </row>
    <row r="691" spans="1:10" hidden="1" x14ac:dyDescent="0.25">
      <c r="A691">
        <f>--SUBTOTAL(103,B$2:B691)</f>
        <v>458</v>
      </c>
      <c r="B691" s="86">
        <v>43264</v>
      </c>
      <c r="C691" t="s">
        <v>21</v>
      </c>
      <c r="D691" t="s">
        <v>32</v>
      </c>
      <c r="E691" t="s">
        <v>217</v>
      </c>
      <c r="F691">
        <v>40</v>
      </c>
      <c r="G691">
        <v>0</v>
      </c>
      <c r="H691">
        <v>2018</v>
      </c>
      <c r="I691">
        <v>6</v>
      </c>
      <c r="J691">
        <v>97</v>
      </c>
    </row>
    <row r="692" spans="1:10" hidden="1" x14ac:dyDescent="0.25">
      <c r="A692">
        <f>--SUBTOTAL(103,B$2:B692)</f>
        <v>458</v>
      </c>
      <c r="B692" s="86">
        <v>43264</v>
      </c>
      <c r="C692" t="s">
        <v>65</v>
      </c>
      <c r="D692" t="s">
        <v>31</v>
      </c>
      <c r="E692" t="s">
        <v>217</v>
      </c>
      <c r="F692">
        <v>27.05</v>
      </c>
      <c r="G692">
        <v>0</v>
      </c>
      <c r="H692">
        <v>2018</v>
      </c>
      <c r="I692">
        <v>6</v>
      </c>
      <c r="J692">
        <v>91</v>
      </c>
    </row>
    <row r="693" spans="1:10" hidden="1" x14ac:dyDescent="0.25">
      <c r="A693">
        <f>--SUBTOTAL(103,B$2:B693)</f>
        <v>458</v>
      </c>
      <c r="B693" s="86">
        <v>43264</v>
      </c>
      <c r="C693" t="s">
        <v>23</v>
      </c>
      <c r="D693" t="s">
        <v>31</v>
      </c>
      <c r="E693" t="s">
        <v>217</v>
      </c>
      <c r="F693">
        <v>364</v>
      </c>
      <c r="G693">
        <v>0</v>
      </c>
      <c r="H693">
        <v>2018</v>
      </c>
      <c r="I693">
        <v>6</v>
      </c>
      <c r="J693">
        <v>33</v>
      </c>
    </row>
    <row r="694" spans="1:10" hidden="1" x14ac:dyDescent="0.25">
      <c r="A694">
        <f>--SUBTOTAL(103,B$2:B694)</f>
        <v>458</v>
      </c>
      <c r="B694" s="86">
        <v>43265</v>
      </c>
      <c r="C694" t="s">
        <v>22</v>
      </c>
      <c r="D694" t="s">
        <v>32</v>
      </c>
      <c r="E694" t="s">
        <v>218</v>
      </c>
      <c r="F694">
        <v>16</v>
      </c>
      <c r="G694">
        <v>0</v>
      </c>
      <c r="H694">
        <v>2018</v>
      </c>
      <c r="I694">
        <v>6</v>
      </c>
      <c r="J694">
        <v>19</v>
      </c>
    </row>
    <row r="695" spans="1:10" hidden="1" x14ac:dyDescent="0.25">
      <c r="A695">
        <f>--SUBTOTAL(103,B$2:B695)</f>
        <v>458</v>
      </c>
      <c r="B695" s="86">
        <v>43265</v>
      </c>
      <c r="C695" t="s">
        <v>102</v>
      </c>
      <c r="D695" t="s">
        <v>31</v>
      </c>
      <c r="E695" t="s">
        <v>218</v>
      </c>
      <c r="F695">
        <v>27.9</v>
      </c>
      <c r="G695">
        <v>0</v>
      </c>
      <c r="H695">
        <v>2018</v>
      </c>
      <c r="I695">
        <v>6</v>
      </c>
      <c r="J695">
        <v>91</v>
      </c>
    </row>
    <row r="696" spans="1:10" hidden="1" x14ac:dyDescent="0.25">
      <c r="A696">
        <f>--SUBTOTAL(103,B$2:B696)</f>
        <v>458</v>
      </c>
      <c r="B696" s="86">
        <v>43265</v>
      </c>
      <c r="C696" t="s">
        <v>67</v>
      </c>
      <c r="D696" t="s">
        <v>31</v>
      </c>
      <c r="E696" t="s">
        <v>218</v>
      </c>
      <c r="F696">
        <v>37.06</v>
      </c>
      <c r="G696">
        <v>0</v>
      </c>
      <c r="H696">
        <v>2018</v>
      </c>
      <c r="I696">
        <v>6</v>
      </c>
      <c r="J696">
        <v>91</v>
      </c>
    </row>
    <row r="697" spans="1:10" hidden="1" x14ac:dyDescent="0.25">
      <c r="A697">
        <f>--SUBTOTAL(103,B$2:B697)</f>
        <v>458</v>
      </c>
      <c r="B697" s="86">
        <v>43265</v>
      </c>
      <c r="C697" t="s">
        <v>72</v>
      </c>
      <c r="D697" t="s">
        <v>31</v>
      </c>
      <c r="E697" t="s">
        <v>218</v>
      </c>
      <c r="F697">
        <v>46.33</v>
      </c>
      <c r="G697">
        <v>0</v>
      </c>
      <c r="H697">
        <v>2018</v>
      </c>
      <c r="I697">
        <v>6</v>
      </c>
      <c r="J697">
        <v>91</v>
      </c>
    </row>
    <row r="698" spans="1:10" hidden="1" x14ac:dyDescent="0.25">
      <c r="A698">
        <f>--SUBTOTAL(103,B$2:B698)</f>
        <v>458</v>
      </c>
      <c r="B698" s="86">
        <v>43265</v>
      </c>
      <c r="C698" t="s">
        <v>21</v>
      </c>
      <c r="D698" t="s">
        <v>32</v>
      </c>
      <c r="E698" t="s">
        <v>218</v>
      </c>
      <c r="F698">
        <v>16</v>
      </c>
      <c r="G698">
        <v>0</v>
      </c>
      <c r="H698">
        <v>2018</v>
      </c>
      <c r="I698">
        <v>6</v>
      </c>
      <c r="J698">
        <v>5</v>
      </c>
    </row>
    <row r="699" spans="1:10" hidden="1" x14ac:dyDescent="0.25">
      <c r="A699">
        <f>--SUBTOTAL(103,B$2:B699)</f>
        <v>458</v>
      </c>
      <c r="B699" s="86">
        <v>43265</v>
      </c>
      <c r="C699" t="s">
        <v>21</v>
      </c>
      <c r="D699" t="s">
        <v>32</v>
      </c>
      <c r="E699" t="s">
        <v>218</v>
      </c>
      <c r="F699">
        <v>16</v>
      </c>
      <c r="G699">
        <v>0</v>
      </c>
      <c r="H699">
        <v>2018</v>
      </c>
      <c r="I699">
        <v>6</v>
      </c>
      <c r="J699">
        <v>13</v>
      </c>
    </row>
    <row r="700" spans="1:10" hidden="1" x14ac:dyDescent="0.25">
      <c r="A700">
        <f>--SUBTOTAL(103,B$2:B700)</f>
        <v>458</v>
      </c>
      <c r="B700" s="86">
        <v>43265</v>
      </c>
      <c r="C700" t="s">
        <v>21</v>
      </c>
      <c r="D700" t="s">
        <v>32</v>
      </c>
      <c r="E700" t="s">
        <v>218</v>
      </c>
      <c r="F700">
        <v>16</v>
      </c>
      <c r="G700">
        <v>0</v>
      </c>
      <c r="H700">
        <v>2018</v>
      </c>
      <c r="I700">
        <v>6</v>
      </c>
      <c r="J700">
        <v>19</v>
      </c>
    </row>
    <row r="701" spans="1:10" hidden="1" x14ac:dyDescent="0.25">
      <c r="A701">
        <f>--SUBTOTAL(103,B$2:B701)</f>
        <v>458</v>
      </c>
      <c r="B701" s="86">
        <v>43265</v>
      </c>
      <c r="C701" t="s">
        <v>66</v>
      </c>
      <c r="D701" t="s">
        <v>101</v>
      </c>
      <c r="E701" t="s">
        <v>218</v>
      </c>
      <c r="F701">
        <v>95.96</v>
      </c>
      <c r="G701">
        <v>0</v>
      </c>
      <c r="H701">
        <v>2018</v>
      </c>
      <c r="I701">
        <v>6</v>
      </c>
      <c r="J701">
        <v>91</v>
      </c>
    </row>
    <row r="702" spans="1:10" hidden="1" x14ac:dyDescent="0.25">
      <c r="A702">
        <f>--SUBTOTAL(103,B$2:B702)</f>
        <v>458</v>
      </c>
      <c r="B702" s="86">
        <v>43265</v>
      </c>
      <c r="C702" t="s">
        <v>78</v>
      </c>
      <c r="D702" t="s">
        <v>31</v>
      </c>
      <c r="E702" t="s">
        <v>218</v>
      </c>
      <c r="F702">
        <v>121.63</v>
      </c>
      <c r="G702">
        <v>0</v>
      </c>
      <c r="H702">
        <v>2018</v>
      </c>
      <c r="I702">
        <v>6</v>
      </c>
      <c r="J702">
        <v>91</v>
      </c>
    </row>
    <row r="703" spans="1:10" hidden="1" x14ac:dyDescent="0.25">
      <c r="A703">
        <f>--SUBTOTAL(103,B$2:B703)</f>
        <v>458</v>
      </c>
      <c r="B703" s="86">
        <v>43265</v>
      </c>
      <c r="C703" t="s">
        <v>65</v>
      </c>
      <c r="D703" t="s">
        <v>31</v>
      </c>
      <c r="E703" t="s">
        <v>218</v>
      </c>
      <c r="F703">
        <v>5</v>
      </c>
      <c r="G703">
        <v>0</v>
      </c>
      <c r="H703">
        <v>2018</v>
      </c>
      <c r="I703">
        <v>6</v>
      </c>
      <c r="J703">
        <v>91</v>
      </c>
    </row>
    <row r="704" spans="1:10" hidden="1" x14ac:dyDescent="0.25">
      <c r="A704">
        <f>--SUBTOTAL(103,B$2:B704)</f>
        <v>458</v>
      </c>
      <c r="B704" s="86">
        <v>43265</v>
      </c>
      <c r="C704" t="s">
        <v>23</v>
      </c>
      <c r="D704" t="s">
        <v>33</v>
      </c>
      <c r="E704" t="s">
        <v>135</v>
      </c>
      <c r="F704">
        <v>5</v>
      </c>
      <c r="G704">
        <v>0</v>
      </c>
      <c r="H704">
        <v>2018</v>
      </c>
      <c r="I704">
        <v>6</v>
      </c>
      <c r="J704">
        <v>1</v>
      </c>
    </row>
    <row r="705" spans="1:10" hidden="1" x14ac:dyDescent="0.25">
      <c r="A705">
        <f>--SUBTOTAL(103,B$2:B705)</f>
        <v>458</v>
      </c>
      <c r="B705" s="86">
        <v>43265</v>
      </c>
      <c r="C705" t="s">
        <v>23</v>
      </c>
      <c r="D705" t="s">
        <v>33</v>
      </c>
      <c r="E705" t="s">
        <v>219</v>
      </c>
      <c r="F705">
        <v>64.400000000000006</v>
      </c>
      <c r="G705">
        <v>0</v>
      </c>
      <c r="H705">
        <v>2018</v>
      </c>
      <c r="I705">
        <v>6</v>
      </c>
      <c r="J705">
        <v>26</v>
      </c>
    </row>
    <row r="706" spans="1:10" hidden="1" x14ac:dyDescent="0.25">
      <c r="A706">
        <f>--SUBTOTAL(103,B$2:B706)</f>
        <v>458</v>
      </c>
      <c r="B706" s="86">
        <v>43265</v>
      </c>
      <c r="C706" t="s">
        <v>23</v>
      </c>
      <c r="D706" t="s">
        <v>33</v>
      </c>
      <c r="E706" t="s">
        <v>131</v>
      </c>
      <c r="F706">
        <v>4.75</v>
      </c>
      <c r="G706">
        <v>0</v>
      </c>
      <c r="H706">
        <v>2018</v>
      </c>
      <c r="I706">
        <v>6</v>
      </c>
      <c r="J706">
        <v>51</v>
      </c>
    </row>
    <row r="707" spans="1:10" hidden="1" x14ac:dyDescent="0.25">
      <c r="A707">
        <f>--SUBTOTAL(103,B$2:B707)</f>
        <v>458</v>
      </c>
      <c r="B707" s="86">
        <v>43266</v>
      </c>
      <c r="C707" t="s">
        <v>74</v>
      </c>
      <c r="D707" t="s">
        <v>59</v>
      </c>
      <c r="E707" t="s">
        <v>220</v>
      </c>
      <c r="F707">
        <v>114.97</v>
      </c>
      <c r="G707">
        <v>0</v>
      </c>
      <c r="H707">
        <v>2018</v>
      </c>
      <c r="I707">
        <v>6</v>
      </c>
      <c r="J707">
        <v>91</v>
      </c>
    </row>
    <row r="708" spans="1:10" hidden="1" x14ac:dyDescent="0.25">
      <c r="A708">
        <f>--SUBTOTAL(103,B$2:B708)</f>
        <v>458</v>
      </c>
      <c r="B708" s="86">
        <v>43266</v>
      </c>
      <c r="C708" t="s">
        <v>74</v>
      </c>
      <c r="D708" t="s">
        <v>63</v>
      </c>
      <c r="E708" t="s">
        <v>220</v>
      </c>
      <c r="F708">
        <v>135</v>
      </c>
      <c r="G708">
        <v>0</v>
      </c>
      <c r="H708">
        <v>2018</v>
      </c>
      <c r="I708">
        <v>6</v>
      </c>
      <c r="J708">
        <v>91</v>
      </c>
    </row>
    <row r="709" spans="1:10" hidden="1" x14ac:dyDescent="0.25">
      <c r="A709">
        <f>--SUBTOTAL(103,B$2:B709)</f>
        <v>458</v>
      </c>
      <c r="B709" s="86">
        <v>43266</v>
      </c>
      <c r="C709" t="s">
        <v>22</v>
      </c>
      <c r="D709" t="s">
        <v>32</v>
      </c>
      <c r="E709" t="s">
        <v>220</v>
      </c>
      <c r="F709">
        <v>16</v>
      </c>
      <c r="G709">
        <v>0</v>
      </c>
      <c r="H709">
        <v>2018</v>
      </c>
      <c r="I709">
        <v>6</v>
      </c>
      <c r="J709">
        <v>19</v>
      </c>
    </row>
    <row r="710" spans="1:10" hidden="1" x14ac:dyDescent="0.25">
      <c r="A710">
        <f>--SUBTOTAL(103,B$2:B710)</f>
        <v>458</v>
      </c>
      <c r="B710" s="86">
        <v>43266</v>
      </c>
      <c r="C710" t="s">
        <v>22</v>
      </c>
      <c r="D710" t="s">
        <v>32</v>
      </c>
      <c r="E710" t="s">
        <v>220</v>
      </c>
      <c r="F710">
        <v>8</v>
      </c>
      <c r="G710">
        <v>0</v>
      </c>
      <c r="H710">
        <v>2018</v>
      </c>
      <c r="I710">
        <v>6</v>
      </c>
      <c r="J710">
        <v>46</v>
      </c>
    </row>
    <row r="711" spans="1:10" hidden="1" x14ac:dyDescent="0.25">
      <c r="A711">
        <f>--SUBTOTAL(103,B$2:B711)</f>
        <v>458</v>
      </c>
      <c r="B711" s="86">
        <v>43266</v>
      </c>
      <c r="C711" t="s">
        <v>22</v>
      </c>
      <c r="D711" t="s">
        <v>32</v>
      </c>
      <c r="E711" t="s">
        <v>220</v>
      </c>
      <c r="F711">
        <v>8</v>
      </c>
      <c r="G711">
        <v>0</v>
      </c>
      <c r="H711">
        <v>2018</v>
      </c>
      <c r="I711">
        <v>6</v>
      </c>
      <c r="J711">
        <v>97</v>
      </c>
    </row>
    <row r="712" spans="1:10" hidden="1" x14ac:dyDescent="0.25">
      <c r="A712">
        <f>--SUBTOTAL(103,B$2:B712)</f>
        <v>458</v>
      </c>
      <c r="B712" s="86">
        <v>43266</v>
      </c>
      <c r="C712" t="s">
        <v>76</v>
      </c>
      <c r="D712" t="s">
        <v>32</v>
      </c>
      <c r="E712" t="s">
        <v>220</v>
      </c>
      <c r="F712">
        <v>10</v>
      </c>
      <c r="G712">
        <v>0</v>
      </c>
      <c r="H712">
        <v>2018</v>
      </c>
      <c r="I712">
        <v>6</v>
      </c>
      <c r="J712">
        <v>91</v>
      </c>
    </row>
    <row r="713" spans="1:10" hidden="1" x14ac:dyDescent="0.25">
      <c r="A713">
        <f>--SUBTOTAL(103,B$2:B713)</f>
        <v>458</v>
      </c>
      <c r="B713" s="86">
        <v>43266</v>
      </c>
      <c r="C713" t="s">
        <v>76</v>
      </c>
      <c r="D713" t="s">
        <v>31</v>
      </c>
      <c r="E713" t="s">
        <v>220</v>
      </c>
      <c r="F713">
        <v>12</v>
      </c>
      <c r="G713">
        <v>0</v>
      </c>
      <c r="H713">
        <v>2018</v>
      </c>
      <c r="I713">
        <v>6</v>
      </c>
      <c r="J713">
        <v>91</v>
      </c>
    </row>
    <row r="714" spans="1:10" hidden="1" x14ac:dyDescent="0.25">
      <c r="A714">
        <f>--SUBTOTAL(103,B$2:B714)</f>
        <v>458</v>
      </c>
      <c r="B714" s="86">
        <v>43266</v>
      </c>
      <c r="C714" t="s">
        <v>67</v>
      </c>
      <c r="D714" t="s">
        <v>31</v>
      </c>
      <c r="E714" t="s">
        <v>220</v>
      </c>
      <c r="F714">
        <v>10.28</v>
      </c>
      <c r="G714">
        <v>0</v>
      </c>
      <c r="H714">
        <v>2018</v>
      </c>
      <c r="I714">
        <v>6</v>
      </c>
      <c r="J714">
        <v>91</v>
      </c>
    </row>
    <row r="715" spans="1:10" hidden="1" x14ac:dyDescent="0.25">
      <c r="A715">
        <f>--SUBTOTAL(103,B$2:B715)</f>
        <v>458</v>
      </c>
      <c r="B715" s="86">
        <v>43266</v>
      </c>
      <c r="C715" t="s">
        <v>206</v>
      </c>
      <c r="D715" t="s">
        <v>31</v>
      </c>
      <c r="E715" t="s">
        <v>220</v>
      </c>
      <c r="F715">
        <v>5</v>
      </c>
      <c r="G715">
        <v>0</v>
      </c>
      <c r="H715">
        <v>2018</v>
      </c>
      <c r="I715">
        <v>6</v>
      </c>
      <c r="J715">
        <v>91</v>
      </c>
    </row>
    <row r="716" spans="1:10" hidden="1" x14ac:dyDescent="0.25">
      <c r="A716">
        <f>--SUBTOTAL(103,B$2:B716)</f>
        <v>458</v>
      </c>
      <c r="B716" s="86">
        <v>43266</v>
      </c>
      <c r="C716" t="s">
        <v>103</v>
      </c>
      <c r="D716" t="s">
        <v>31</v>
      </c>
      <c r="E716" t="s">
        <v>220</v>
      </c>
      <c r="F716">
        <v>10.74</v>
      </c>
      <c r="G716">
        <v>0</v>
      </c>
      <c r="H716">
        <v>2018</v>
      </c>
      <c r="I716">
        <v>6</v>
      </c>
      <c r="J716">
        <v>91</v>
      </c>
    </row>
    <row r="717" spans="1:10" hidden="1" x14ac:dyDescent="0.25">
      <c r="A717">
        <f>--SUBTOTAL(103,B$2:B717)</f>
        <v>458</v>
      </c>
      <c r="B717" s="86">
        <v>43266</v>
      </c>
      <c r="C717" t="s">
        <v>21</v>
      </c>
      <c r="D717" t="s">
        <v>32</v>
      </c>
      <c r="E717" t="s">
        <v>220</v>
      </c>
      <c r="F717">
        <v>32</v>
      </c>
      <c r="G717">
        <v>0</v>
      </c>
      <c r="H717">
        <v>2018</v>
      </c>
      <c r="I717">
        <v>6</v>
      </c>
      <c r="J717">
        <v>19</v>
      </c>
    </row>
    <row r="718" spans="1:10" hidden="1" x14ac:dyDescent="0.25">
      <c r="A718">
        <f>--SUBTOTAL(103,B$2:B718)</f>
        <v>458</v>
      </c>
      <c r="B718" s="86">
        <v>43266</v>
      </c>
      <c r="C718" t="s">
        <v>21</v>
      </c>
      <c r="D718" t="s">
        <v>32</v>
      </c>
      <c r="E718" t="s">
        <v>220</v>
      </c>
      <c r="F718">
        <v>8</v>
      </c>
      <c r="G718">
        <v>0</v>
      </c>
      <c r="H718">
        <v>2018</v>
      </c>
      <c r="I718">
        <v>6</v>
      </c>
      <c r="J718">
        <v>23</v>
      </c>
    </row>
    <row r="719" spans="1:10" hidden="1" x14ac:dyDescent="0.25">
      <c r="A719">
        <f>--SUBTOTAL(103,B$2:B719)</f>
        <v>458</v>
      </c>
      <c r="B719" s="86">
        <v>43266</v>
      </c>
      <c r="C719" t="s">
        <v>21</v>
      </c>
      <c r="D719" t="s">
        <v>32</v>
      </c>
      <c r="E719" t="s">
        <v>220</v>
      </c>
      <c r="F719">
        <v>8</v>
      </c>
      <c r="G719">
        <v>0</v>
      </c>
      <c r="H719">
        <v>2018</v>
      </c>
      <c r="I719">
        <v>6</v>
      </c>
      <c r="J719">
        <v>46</v>
      </c>
    </row>
    <row r="720" spans="1:10" hidden="1" x14ac:dyDescent="0.25">
      <c r="A720">
        <f>--SUBTOTAL(103,B$2:B720)</f>
        <v>458</v>
      </c>
      <c r="B720" s="86">
        <v>43266</v>
      </c>
      <c r="C720" t="s">
        <v>21</v>
      </c>
      <c r="D720" t="s">
        <v>32</v>
      </c>
      <c r="E720" t="s">
        <v>220</v>
      </c>
      <c r="F720">
        <v>8</v>
      </c>
      <c r="G720">
        <v>0</v>
      </c>
      <c r="H720">
        <v>2018</v>
      </c>
      <c r="I720">
        <v>6</v>
      </c>
      <c r="J720">
        <v>97</v>
      </c>
    </row>
    <row r="721" spans="1:10" hidden="1" x14ac:dyDescent="0.25">
      <c r="A721">
        <f>--SUBTOTAL(103,B$2:B721)</f>
        <v>458</v>
      </c>
      <c r="B721" s="86">
        <v>43266</v>
      </c>
      <c r="C721" t="s">
        <v>78</v>
      </c>
      <c r="D721" t="s">
        <v>60</v>
      </c>
      <c r="E721" t="s">
        <v>220</v>
      </c>
      <c r="F721">
        <v>20</v>
      </c>
      <c r="G721">
        <v>0</v>
      </c>
      <c r="H721">
        <v>2018</v>
      </c>
      <c r="I721">
        <v>6</v>
      </c>
      <c r="J721">
        <v>91</v>
      </c>
    </row>
    <row r="722" spans="1:10" hidden="1" x14ac:dyDescent="0.25">
      <c r="A722">
        <f>--SUBTOTAL(103,B$2:B722)</f>
        <v>458</v>
      </c>
      <c r="B722" s="86">
        <v>43266</v>
      </c>
      <c r="C722" t="s">
        <v>70</v>
      </c>
      <c r="D722" t="s">
        <v>31</v>
      </c>
      <c r="E722" t="s">
        <v>220</v>
      </c>
      <c r="F722">
        <v>124.27</v>
      </c>
      <c r="G722">
        <v>0</v>
      </c>
      <c r="H722">
        <v>2018</v>
      </c>
      <c r="I722">
        <v>6</v>
      </c>
      <c r="J722">
        <v>91</v>
      </c>
    </row>
    <row r="723" spans="1:10" hidden="1" x14ac:dyDescent="0.25">
      <c r="A723">
        <f>--SUBTOTAL(103,B$2:B723)</f>
        <v>458</v>
      </c>
      <c r="B723" s="86">
        <v>43266</v>
      </c>
      <c r="C723" t="s">
        <v>77</v>
      </c>
      <c r="D723" t="s">
        <v>63</v>
      </c>
      <c r="E723" t="s">
        <v>220</v>
      </c>
      <c r="F723">
        <v>71.97</v>
      </c>
      <c r="G723">
        <v>0</v>
      </c>
      <c r="H723">
        <v>2018</v>
      </c>
      <c r="I723">
        <v>6</v>
      </c>
      <c r="J723">
        <v>91</v>
      </c>
    </row>
    <row r="724" spans="1:10" hidden="1" x14ac:dyDescent="0.25">
      <c r="A724">
        <f>--SUBTOTAL(103,B$2:B724)</f>
        <v>458</v>
      </c>
      <c r="B724" s="86">
        <v>43266</v>
      </c>
      <c r="C724" t="s">
        <v>23</v>
      </c>
      <c r="D724" t="s">
        <v>59</v>
      </c>
      <c r="E724" t="s">
        <v>220</v>
      </c>
      <c r="F724">
        <v>30.84</v>
      </c>
      <c r="G724">
        <v>0</v>
      </c>
      <c r="H724">
        <v>2018</v>
      </c>
      <c r="I724">
        <v>6</v>
      </c>
      <c r="J724">
        <v>7</v>
      </c>
    </row>
    <row r="725" spans="1:10" hidden="1" x14ac:dyDescent="0.25">
      <c r="A725">
        <f>--SUBTOTAL(103,B$2:B725)</f>
        <v>458</v>
      </c>
      <c r="B725" s="86">
        <v>43266</v>
      </c>
      <c r="C725" t="s">
        <v>23</v>
      </c>
      <c r="D725" t="s">
        <v>54</v>
      </c>
      <c r="E725" t="s">
        <v>220</v>
      </c>
      <c r="F725">
        <v>112</v>
      </c>
      <c r="G725">
        <v>0</v>
      </c>
      <c r="H725">
        <v>2018</v>
      </c>
      <c r="I725">
        <v>6</v>
      </c>
      <c r="J725">
        <v>8</v>
      </c>
    </row>
    <row r="726" spans="1:10" hidden="1" x14ac:dyDescent="0.25">
      <c r="A726">
        <f>--SUBTOTAL(103,B$2:B726)</f>
        <v>458</v>
      </c>
      <c r="B726" s="86">
        <v>43266</v>
      </c>
      <c r="C726" t="s">
        <v>23</v>
      </c>
      <c r="D726" t="s">
        <v>60</v>
      </c>
      <c r="E726" t="s">
        <v>220</v>
      </c>
      <c r="F726">
        <v>12.93</v>
      </c>
      <c r="G726">
        <v>0</v>
      </c>
      <c r="H726">
        <v>2018</v>
      </c>
      <c r="I726">
        <v>6</v>
      </c>
      <c r="J726">
        <v>10</v>
      </c>
    </row>
    <row r="727" spans="1:10" hidden="1" x14ac:dyDescent="0.25">
      <c r="A727">
        <f>--SUBTOTAL(103,B$2:B727)</f>
        <v>458</v>
      </c>
      <c r="B727" s="86">
        <v>43266</v>
      </c>
      <c r="C727" t="s">
        <v>23</v>
      </c>
      <c r="D727" t="s">
        <v>59</v>
      </c>
      <c r="E727" t="s">
        <v>220</v>
      </c>
      <c r="F727">
        <v>65</v>
      </c>
      <c r="G727">
        <v>0</v>
      </c>
      <c r="H727">
        <v>2018</v>
      </c>
      <c r="I727">
        <v>6</v>
      </c>
      <c r="J727">
        <v>10</v>
      </c>
    </row>
    <row r="728" spans="1:10" hidden="1" x14ac:dyDescent="0.25">
      <c r="A728">
        <f>--SUBTOTAL(103,B$2:B728)</f>
        <v>458</v>
      </c>
      <c r="B728" s="86">
        <v>43266</v>
      </c>
      <c r="C728" t="s">
        <v>23</v>
      </c>
      <c r="D728" t="s">
        <v>54</v>
      </c>
      <c r="E728" t="s">
        <v>220</v>
      </c>
      <c r="F728">
        <v>81.47</v>
      </c>
      <c r="G728">
        <v>0</v>
      </c>
      <c r="H728">
        <v>2018</v>
      </c>
      <c r="I728">
        <v>6</v>
      </c>
      <c r="J728">
        <v>10</v>
      </c>
    </row>
    <row r="729" spans="1:10" hidden="1" x14ac:dyDescent="0.25">
      <c r="A729">
        <f>--SUBTOTAL(103,B$2:B729)</f>
        <v>458</v>
      </c>
      <c r="B729" s="86">
        <v>43266</v>
      </c>
      <c r="C729" t="s">
        <v>23</v>
      </c>
      <c r="D729" t="s">
        <v>59</v>
      </c>
      <c r="E729" t="s">
        <v>220</v>
      </c>
      <c r="F729">
        <v>25.68</v>
      </c>
      <c r="G729">
        <v>0</v>
      </c>
      <c r="H729">
        <v>2018</v>
      </c>
      <c r="I729">
        <v>6</v>
      </c>
      <c r="J729">
        <v>20</v>
      </c>
    </row>
    <row r="730" spans="1:10" hidden="1" x14ac:dyDescent="0.25">
      <c r="A730">
        <f>--SUBTOTAL(103,B$2:B730)</f>
        <v>458</v>
      </c>
      <c r="B730" s="86">
        <v>43266</v>
      </c>
      <c r="C730" t="s">
        <v>23</v>
      </c>
      <c r="D730" t="s">
        <v>33</v>
      </c>
      <c r="E730" t="s">
        <v>149</v>
      </c>
      <c r="F730">
        <v>3.7</v>
      </c>
      <c r="G730">
        <v>0</v>
      </c>
      <c r="H730">
        <v>2018</v>
      </c>
      <c r="I730">
        <v>6</v>
      </c>
      <c r="J730">
        <v>23</v>
      </c>
    </row>
    <row r="731" spans="1:10" hidden="1" x14ac:dyDescent="0.25">
      <c r="A731">
        <f>--SUBTOTAL(103,B$2:B731)</f>
        <v>458</v>
      </c>
      <c r="B731" s="86">
        <v>43266</v>
      </c>
      <c r="C731" t="s">
        <v>23</v>
      </c>
      <c r="D731" t="s">
        <v>33</v>
      </c>
      <c r="E731" t="s">
        <v>219</v>
      </c>
      <c r="F731">
        <v>36.799999999999997</v>
      </c>
      <c r="G731">
        <v>0</v>
      </c>
      <c r="H731">
        <v>2018</v>
      </c>
      <c r="I731">
        <v>6</v>
      </c>
      <c r="J731">
        <v>26</v>
      </c>
    </row>
    <row r="732" spans="1:10" hidden="1" x14ac:dyDescent="0.25">
      <c r="A732">
        <f>--SUBTOTAL(103,B$2:B732)</f>
        <v>458</v>
      </c>
      <c r="B732" s="86">
        <v>43266</v>
      </c>
      <c r="C732" t="s">
        <v>23</v>
      </c>
      <c r="D732" t="s">
        <v>59</v>
      </c>
      <c r="E732" t="s">
        <v>220</v>
      </c>
      <c r="F732">
        <v>197.93</v>
      </c>
      <c r="G732">
        <v>0</v>
      </c>
      <c r="H732">
        <v>2018</v>
      </c>
      <c r="I732">
        <v>6</v>
      </c>
      <c r="J732">
        <v>27</v>
      </c>
    </row>
    <row r="733" spans="1:10" hidden="1" x14ac:dyDescent="0.25">
      <c r="A733">
        <f>--SUBTOTAL(103,B$2:B733)</f>
        <v>458</v>
      </c>
      <c r="B733" s="86">
        <v>43266</v>
      </c>
      <c r="C733" t="s">
        <v>23</v>
      </c>
      <c r="D733" t="s">
        <v>59</v>
      </c>
      <c r="E733" t="s">
        <v>220</v>
      </c>
      <c r="F733">
        <v>31.02</v>
      </c>
      <c r="G733">
        <v>0</v>
      </c>
      <c r="H733">
        <v>2018</v>
      </c>
      <c r="I733">
        <v>6</v>
      </c>
      <c r="J733">
        <v>66</v>
      </c>
    </row>
    <row r="734" spans="1:10" hidden="1" x14ac:dyDescent="0.25">
      <c r="A734">
        <f>--SUBTOTAL(103,B$2:B734)</f>
        <v>458</v>
      </c>
      <c r="B734" s="86">
        <v>43266</v>
      </c>
      <c r="C734" t="s">
        <v>23</v>
      </c>
      <c r="D734" t="s">
        <v>33</v>
      </c>
      <c r="E734" t="s">
        <v>117</v>
      </c>
      <c r="F734">
        <v>2.25</v>
      </c>
      <c r="G734">
        <v>0</v>
      </c>
      <c r="H734">
        <v>2018</v>
      </c>
      <c r="I734">
        <v>6</v>
      </c>
      <c r="J734">
        <v>74</v>
      </c>
    </row>
    <row r="735" spans="1:10" hidden="1" x14ac:dyDescent="0.25">
      <c r="A735">
        <f>--SUBTOTAL(103,B$2:B735)</f>
        <v>458</v>
      </c>
      <c r="B735" s="86">
        <v>43266</v>
      </c>
      <c r="C735" t="s">
        <v>23</v>
      </c>
      <c r="D735" t="s">
        <v>33</v>
      </c>
      <c r="E735" t="s">
        <v>156</v>
      </c>
      <c r="F735">
        <v>2.25</v>
      </c>
      <c r="G735">
        <v>0</v>
      </c>
      <c r="H735">
        <v>2018</v>
      </c>
      <c r="I735">
        <v>6</v>
      </c>
      <c r="J735">
        <v>78</v>
      </c>
    </row>
    <row r="736" spans="1:10" hidden="1" x14ac:dyDescent="0.25">
      <c r="A736">
        <f>--SUBTOTAL(103,B$2:B736)</f>
        <v>458</v>
      </c>
      <c r="B736" s="86">
        <v>43266</v>
      </c>
      <c r="C736" t="s">
        <v>23</v>
      </c>
      <c r="D736" t="s">
        <v>59</v>
      </c>
      <c r="E736" t="s">
        <v>220</v>
      </c>
      <c r="F736">
        <v>29.09</v>
      </c>
      <c r="G736">
        <v>0</v>
      </c>
      <c r="H736">
        <v>2018</v>
      </c>
      <c r="I736">
        <v>6</v>
      </c>
      <c r="J736">
        <v>80</v>
      </c>
    </row>
    <row r="737" spans="1:10" hidden="1" x14ac:dyDescent="0.25">
      <c r="A737">
        <f>--SUBTOTAL(103,B$2:B737)</f>
        <v>458</v>
      </c>
      <c r="B737" s="86">
        <v>43266</v>
      </c>
      <c r="C737" t="s">
        <v>23</v>
      </c>
      <c r="D737" t="s">
        <v>33</v>
      </c>
      <c r="E737" t="s">
        <v>221</v>
      </c>
      <c r="F737">
        <v>1.8</v>
      </c>
      <c r="G737">
        <v>0</v>
      </c>
      <c r="H737">
        <v>2018</v>
      </c>
      <c r="I737">
        <v>6</v>
      </c>
      <c r="J737">
        <v>89</v>
      </c>
    </row>
    <row r="738" spans="1:10" hidden="1" x14ac:dyDescent="0.25">
      <c r="A738">
        <f>--SUBTOTAL(103,B$2:B738)</f>
        <v>458</v>
      </c>
      <c r="B738" s="86">
        <v>43266</v>
      </c>
      <c r="C738" t="s">
        <v>23</v>
      </c>
      <c r="D738" t="s">
        <v>33</v>
      </c>
      <c r="E738" t="s">
        <v>58</v>
      </c>
      <c r="F738">
        <v>36</v>
      </c>
      <c r="G738">
        <v>0</v>
      </c>
      <c r="H738">
        <v>2018</v>
      </c>
      <c r="I738">
        <v>6</v>
      </c>
      <c r="J738">
        <v>164</v>
      </c>
    </row>
    <row r="739" spans="1:10" hidden="1" x14ac:dyDescent="0.25">
      <c r="A739">
        <f>--SUBTOTAL(103,B$2:B739)</f>
        <v>458</v>
      </c>
      <c r="B739" s="86">
        <v>43266</v>
      </c>
      <c r="C739" t="s">
        <v>23</v>
      </c>
      <c r="D739" t="s">
        <v>59</v>
      </c>
      <c r="E739" t="s">
        <v>220</v>
      </c>
      <c r="F739">
        <v>25.53</v>
      </c>
      <c r="G739">
        <v>0</v>
      </c>
      <c r="H739">
        <v>2018</v>
      </c>
      <c r="I739">
        <v>6</v>
      </c>
      <c r="J739">
        <v>196</v>
      </c>
    </row>
    <row r="740" spans="1:10" hidden="1" x14ac:dyDescent="0.25">
      <c r="A740">
        <f>--SUBTOTAL(103,B$2:B740)</f>
        <v>458</v>
      </c>
      <c r="B740" s="86">
        <v>43267</v>
      </c>
      <c r="C740" t="s">
        <v>81</v>
      </c>
      <c r="D740" t="s">
        <v>62</v>
      </c>
      <c r="E740" t="s">
        <v>222</v>
      </c>
      <c r="F740">
        <v>112.2</v>
      </c>
      <c r="G740">
        <v>0</v>
      </c>
      <c r="H740">
        <v>2018</v>
      </c>
      <c r="I740">
        <v>6</v>
      </c>
      <c r="J740">
        <v>91</v>
      </c>
    </row>
    <row r="741" spans="1:10" hidden="1" x14ac:dyDescent="0.25">
      <c r="A741">
        <f>--SUBTOTAL(103,B$2:B741)</f>
        <v>458</v>
      </c>
      <c r="B741" s="86">
        <v>43267</v>
      </c>
      <c r="C741" t="s">
        <v>80</v>
      </c>
      <c r="D741" t="s">
        <v>62</v>
      </c>
      <c r="E741" t="s">
        <v>222</v>
      </c>
      <c r="F741">
        <v>642.15</v>
      </c>
      <c r="G741">
        <v>0</v>
      </c>
      <c r="H741">
        <v>2018</v>
      </c>
      <c r="I741">
        <v>6</v>
      </c>
      <c r="J741">
        <v>91</v>
      </c>
    </row>
    <row r="742" spans="1:10" hidden="1" x14ac:dyDescent="0.25">
      <c r="A742">
        <f>--SUBTOTAL(103,B$2:B742)</f>
        <v>458</v>
      </c>
      <c r="B742" s="86">
        <v>43267</v>
      </c>
      <c r="C742" t="s">
        <v>74</v>
      </c>
      <c r="D742" t="s">
        <v>62</v>
      </c>
      <c r="E742" t="s">
        <v>222</v>
      </c>
      <c r="F742">
        <v>638.95000000000005</v>
      </c>
      <c r="G742">
        <v>0</v>
      </c>
      <c r="H742">
        <v>2018</v>
      </c>
      <c r="I742">
        <v>6</v>
      </c>
      <c r="J742">
        <v>91</v>
      </c>
    </row>
    <row r="743" spans="1:10" hidden="1" x14ac:dyDescent="0.25">
      <c r="A743">
        <f>--SUBTOTAL(103,B$2:B743)</f>
        <v>458</v>
      </c>
      <c r="B743" s="86">
        <v>43267</v>
      </c>
      <c r="C743" t="s">
        <v>200</v>
      </c>
      <c r="D743" t="s">
        <v>32</v>
      </c>
      <c r="E743" t="s">
        <v>222</v>
      </c>
      <c r="F743">
        <v>30.3</v>
      </c>
      <c r="G743">
        <v>0</v>
      </c>
      <c r="H743">
        <v>2018</v>
      </c>
      <c r="I743">
        <v>6</v>
      </c>
      <c r="J743">
        <v>91</v>
      </c>
    </row>
    <row r="744" spans="1:10" hidden="1" x14ac:dyDescent="0.25">
      <c r="A744">
        <f>--SUBTOTAL(103,B$2:B744)</f>
        <v>458</v>
      </c>
      <c r="B744" s="86">
        <v>43267</v>
      </c>
      <c r="C744" t="s">
        <v>223</v>
      </c>
      <c r="D744" t="s">
        <v>60</v>
      </c>
      <c r="E744" t="s">
        <v>222</v>
      </c>
      <c r="F744">
        <v>1020.63</v>
      </c>
      <c r="G744">
        <v>0</v>
      </c>
      <c r="H744">
        <v>2018</v>
      </c>
      <c r="I744">
        <v>6</v>
      </c>
      <c r="J744">
        <v>91</v>
      </c>
    </row>
    <row r="745" spans="1:10" hidden="1" x14ac:dyDescent="0.25">
      <c r="A745">
        <f>--SUBTOTAL(103,B$2:B745)</f>
        <v>458</v>
      </c>
      <c r="B745" s="86">
        <v>43267</v>
      </c>
      <c r="C745" t="s">
        <v>67</v>
      </c>
      <c r="D745" t="s">
        <v>31</v>
      </c>
      <c r="E745" t="s">
        <v>222</v>
      </c>
      <c r="F745">
        <v>15.16</v>
      </c>
      <c r="G745">
        <v>0</v>
      </c>
      <c r="H745">
        <v>2018</v>
      </c>
      <c r="I745">
        <v>6</v>
      </c>
      <c r="J745">
        <v>91</v>
      </c>
    </row>
    <row r="746" spans="1:10" hidden="1" x14ac:dyDescent="0.25">
      <c r="A746">
        <f>--SUBTOTAL(103,B$2:B746)</f>
        <v>458</v>
      </c>
      <c r="B746" s="86">
        <v>43267</v>
      </c>
      <c r="C746" t="s">
        <v>103</v>
      </c>
      <c r="D746" t="s">
        <v>60</v>
      </c>
      <c r="E746" t="s">
        <v>222</v>
      </c>
      <c r="F746">
        <v>54.1</v>
      </c>
      <c r="G746">
        <v>0</v>
      </c>
      <c r="H746">
        <v>2018</v>
      </c>
      <c r="I746">
        <v>6</v>
      </c>
      <c r="J746">
        <v>91</v>
      </c>
    </row>
    <row r="747" spans="1:10" hidden="1" x14ac:dyDescent="0.25">
      <c r="A747">
        <f>--SUBTOTAL(103,B$2:B747)</f>
        <v>458</v>
      </c>
      <c r="B747" s="86">
        <v>43267</v>
      </c>
      <c r="C747" t="s">
        <v>79</v>
      </c>
      <c r="D747" t="s">
        <v>62</v>
      </c>
      <c r="E747" t="s">
        <v>222</v>
      </c>
      <c r="F747">
        <v>89.45</v>
      </c>
      <c r="G747">
        <v>0</v>
      </c>
      <c r="H747">
        <v>2018</v>
      </c>
      <c r="I747">
        <v>6</v>
      </c>
      <c r="J747">
        <v>91</v>
      </c>
    </row>
    <row r="748" spans="1:10" hidden="1" x14ac:dyDescent="0.25">
      <c r="A748">
        <f>--SUBTOTAL(103,B$2:B748)</f>
        <v>458</v>
      </c>
      <c r="B748" s="86">
        <v>43267</v>
      </c>
      <c r="C748" t="s">
        <v>64</v>
      </c>
      <c r="D748" t="s">
        <v>62</v>
      </c>
      <c r="E748" t="s">
        <v>222</v>
      </c>
      <c r="F748">
        <v>794.05</v>
      </c>
      <c r="G748">
        <v>0</v>
      </c>
      <c r="H748">
        <v>2018</v>
      </c>
      <c r="I748">
        <v>6</v>
      </c>
      <c r="J748">
        <v>91</v>
      </c>
    </row>
    <row r="749" spans="1:10" hidden="1" x14ac:dyDescent="0.25">
      <c r="A749">
        <f>--SUBTOTAL(103,B$2:B749)</f>
        <v>458</v>
      </c>
      <c r="B749" s="86">
        <v>43267</v>
      </c>
      <c r="C749" t="s">
        <v>23</v>
      </c>
      <c r="D749" t="s">
        <v>33</v>
      </c>
      <c r="E749" t="s">
        <v>116</v>
      </c>
      <c r="F749">
        <v>22.2</v>
      </c>
      <c r="G749">
        <v>0</v>
      </c>
      <c r="H749">
        <v>2018</v>
      </c>
      <c r="I749">
        <v>6</v>
      </c>
      <c r="J749">
        <v>101</v>
      </c>
    </row>
    <row r="750" spans="1:10" hidden="1" x14ac:dyDescent="0.25">
      <c r="A750">
        <f>--SUBTOTAL(103,B$2:B750)</f>
        <v>458</v>
      </c>
      <c r="B750" s="86">
        <v>43269</v>
      </c>
      <c r="C750" t="s">
        <v>74</v>
      </c>
      <c r="D750" t="s">
        <v>32</v>
      </c>
      <c r="E750" t="s">
        <v>224</v>
      </c>
      <c r="F750">
        <v>47.99</v>
      </c>
      <c r="G750">
        <v>0</v>
      </c>
      <c r="H750">
        <v>2018</v>
      </c>
      <c r="I750">
        <v>6</v>
      </c>
      <c r="J750">
        <v>91</v>
      </c>
    </row>
    <row r="751" spans="1:10" hidden="1" x14ac:dyDescent="0.25">
      <c r="A751">
        <f>--SUBTOTAL(103,B$2:B751)</f>
        <v>458</v>
      </c>
      <c r="B751" s="86">
        <v>43269</v>
      </c>
      <c r="C751" t="s">
        <v>22</v>
      </c>
      <c r="D751" t="s">
        <v>32</v>
      </c>
      <c r="E751" t="s">
        <v>224</v>
      </c>
      <c r="F751">
        <v>16</v>
      </c>
      <c r="G751">
        <v>0</v>
      </c>
      <c r="H751">
        <v>2018</v>
      </c>
      <c r="I751">
        <v>6</v>
      </c>
      <c r="J751">
        <v>51</v>
      </c>
    </row>
    <row r="752" spans="1:10" hidden="1" x14ac:dyDescent="0.25">
      <c r="A752">
        <f>--SUBTOTAL(103,B$2:B752)</f>
        <v>458</v>
      </c>
      <c r="B752" s="86">
        <v>43269</v>
      </c>
      <c r="C752" t="s">
        <v>22</v>
      </c>
      <c r="D752" t="s">
        <v>32</v>
      </c>
      <c r="E752" t="s">
        <v>224</v>
      </c>
      <c r="F752">
        <v>8</v>
      </c>
      <c r="G752">
        <v>0</v>
      </c>
      <c r="H752">
        <v>2018</v>
      </c>
      <c r="I752">
        <v>6</v>
      </c>
      <c r="J752">
        <v>89</v>
      </c>
    </row>
    <row r="753" spans="1:10" hidden="1" x14ac:dyDescent="0.25">
      <c r="A753">
        <f>--SUBTOTAL(103,B$2:B753)</f>
        <v>458</v>
      </c>
      <c r="B753" s="86">
        <v>43269</v>
      </c>
      <c r="C753" t="s">
        <v>73</v>
      </c>
      <c r="D753" t="s">
        <v>62</v>
      </c>
      <c r="E753" t="s">
        <v>224</v>
      </c>
      <c r="F753">
        <v>0</v>
      </c>
      <c r="G753">
        <v>1765.77</v>
      </c>
      <c r="H753">
        <v>2018</v>
      </c>
      <c r="I753">
        <v>6</v>
      </c>
      <c r="J753">
        <v>91</v>
      </c>
    </row>
    <row r="754" spans="1:10" hidden="1" x14ac:dyDescent="0.25">
      <c r="A754">
        <f>--SUBTOTAL(103,B$2:B754)</f>
        <v>458</v>
      </c>
      <c r="B754" s="86">
        <v>43269</v>
      </c>
      <c r="C754" t="s">
        <v>21</v>
      </c>
      <c r="D754" t="s">
        <v>188</v>
      </c>
      <c r="E754" t="s">
        <v>225</v>
      </c>
      <c r="F754">
        <v>0</v>
      </c>
      <c r="G754">
        <v>8.4</v>
      </c>
      <c r="H754">
        <v>2018</v>
      </c>
      <c r="I754">
        <v>6</v>
      </c>
      <c r="J754">
        <v>26</v>
      </c>
    </row>
    <row r="755" spans="1:10" hidden="1" x14ac:dyDescent="0.25">
      <c r="A755">
        <f>--SUBTOTAL(103,B$2:B755)</f>
        <v>458</v>
      </c>
      <c r="B755" s="86">
        <v>43269</v>
      </c>
      <c r="C755" t="s">
        <v>21</v>
      </c>
      <c r="D755" t="s">
        <v>32</v>
      </c>
      <c r="E755" t="s">
        <v>224</v>
      </c>
      <c r="F755">
        <v>8</v>
      </c>
      <c r="G755">
        <v>0</v>
      </c>
      <c r="H755">
        <v>2018</v>
      </c>
      <c r="I755">
        <v>6</v>
      </c>
      <c r="J755">
        <v>43</v>
      </c>
    </row>
    <row r="756" spans="1:10" hidden="1" x14ac:dyDescent="0.25">
      <c r="A756">
        <f>--SUBTOTAL(103,B$2:B756)</f>
        <v>458</v>
      </c>
      <c r="B756" s="86">
        <v>43269</v>
      </c>
      <c r="C756" t="s">
        <v>21</v>
      </c>
      <c r="D756" t="s">
        <v>32</v>
      </c>
      <c r="E756" t="s">
        <v>224</v>
      </c>
      <c r="F756">
        <v>8</v>
      </c>
      <c r="G756">
        <v>0</v>
      </c>
      <c r="H756">
        <v>2018</v>
      </c>
      <c r="I756">
        <v>6</v>
      </c>
      <c r="J756">
        <v>44</v>
      </c>
    </row>
    <row r="757" spans="1:10" hidden="1" x14ac:dyDescent="0.25">
      <c r="A757">
        <f>--SUBTOTAL(103,B$2:B757)</f>
        <v>458</v>
      </c>
      <c r="B757" s="86">
        <v>43269</v>
      </c>
      <c r="C757" t="s">
        <v>21</v>
      </c>
      <c r="D757" t="s">
        <v>32</v>
      </c>
      <c r="E757" t="s">
        <v>224</v>
      </c>
      <c r="F757">
        <v>24</v>
      </c>
      <c r="G757">
        <v>0</v>
      </c>
      <c r="H757">
        <v>2018</v>
      </c>
      <c r="I757">
        <v>6</v>
      </c>
      <c r="J757">
        <v>46</v>
      </c>
    </row>
    <row r="758" spans="1:10" hidden="1" x14ac:dyDescent="0.25">
      <c r="A758">
        <f>--SUBTOTAL(103,B$2:B758)</f>
        <v>458</v>
      </c>
      <c r="B758" s="86">
        <v>43269</v>
      </c>
      <c r="C758" t="s">
        <v>21</v>
      </c>
      <c r="D758" t="s">
        <v>32</v>
      </c>
      <c r="E758" t="s">
        <v>224</v>
      </c>
      <c r="F758">
        <v>72</v>
      </c>
      <c r="G758">
        <v>0</v>
      </c>
      <c r="H758">
        <v>2018</v>
      </c>
      <c r="I758">
        <v>6</v>
      </c>
      <c r="J758">
        <v>73</v>
      </c>
    </row>
    <row r="759" spans="1:10" hidden="1" x14ac:dyDescent="0.25">
      <c r="A759">
        <f>--SUBTOTAL(103,B$2:B759)</f>
        <v>458</v>
      </c>
      <c r="B759" s="86">
        <v>43269</v>
      </c>
      <c r="C759" t="s">
        <v>79</v>
      </c>
      <c r="D759" t="s">
        <v>32</v>
      </c>
      <c r="E759" t="s">
        <v>224</v>
      </c>
      <c r="F759">
        <v>112.77</v>
      </c>
      <c r="G759">
        <v>0</v>
      </c>
      <c r="H759">
        <v>2018</v>
      </c>
      <c r="I759">
        <v>6</v>
      </c>
      <c r="J759">
        <v>91</v>
      </c>
    </row>
    <row r="760" spans="1:10" hidden="1" x14ac:dyDescent="0.25">
      <c r="A760">
        <f>--SUBTOTAL(103,B$2:B760)</f>
        <v>458</v>
      </c>
      <c r="B760" s="86">
        <v>43269</v>
      </c>
      <c r="C760" t="s">
        <v>79</v>
      </c>
      <c r="D760" t="s">
        <v>31</v>
      </c>
      <c r="E760" t="s">
        <v>224</v>
      </c>
      <c r="F760">
        <v>287.39999999999998</v>
      </c>
      <c r="G760">
        <v>0</v>
      </c>
      <c r="H760">
        <v>2018</v>
      </c>
      <c r="I760">
        <v>6</v>
      </c>
      <c r="J760">
        <v>91</v>
      </c>
    </row>
    <row r="761" spans="1:10" hidden="1" x14ac:dyDescent="0.25">
      <c r="A761">
        <f>--SUBTOTAL(103,B$2:B761)</f>
        <v>458</v>
      </c>
      <c r="B761" s="86">
        <v>43269</v>
      </c>
      <c r="C761" t="s">
        <v>23</v>
      </c>
      <c r="D761" t="s">
        <v>60</v>
      </c>
      <c r="E761" t="s">
        <v>224</v>
      </c>
      <c r="F761">
        <v>61.83</v>
      </c>
      <c r="G761">
        <v>0</v>
      </c>
      <c r="H761">
        <v>2018</v>
      </c>
      <c r="I761">
        <v>6</v>
      </c>
      <c r="J761">
        <v>49</v>
      </c>
    </row>
    <row r="762" spans="1:10" hidden="1" x14ac:dyDescent="0.25">
      <c r="A762">
        <f>--SUBTOTAL(103,B$2:B762)</f>
        <v>458</v>
      </c>
      <c r="B762" s="86">
        <v>43269</v>
      </c>
      <c r="C762" t="s">
        <v>23</v>
      </c>
      <c r="D762" t="s">
        <v>33</v>
      </c>
      <c r="E762" t="s">
        <v>226</v>
      </c>
      <c r="F762">
        <v>9.4499999999999993</v>
      </c>
      <c r="G762">
        <v>0</v>
      </c>
      <c r="H762">
        <v>2018</v>
      </c>
      <c r="I762">
        <v>6</v>
      </c>
      <c r="J762">
        <v>76</v>
      </c>
    </row>
    <row r="763" spans="1:10" hidden="1" x14ac:dyDescent="0.25">
      <c r="A763">
        <f>--SUBTOTAL(103,B$2:B763)</f>
        <v>458</v>
      </c>
      <c r="B763" s="86">
        <v>43270</v>
      </c>
      <c r="C763" t="s">
        <v>74</v>
      </c>
      <c r="D763" t="s">
        <v>60</v>
      </c>
      <c r="E763" t="s">
        <v>227</v>
      </c>
      <c r="F763">
        <v>107.45</v>
      </c>
      <c r="G763">
        <v>0</v>
      </c>
      <c r="H763">
        <v>2018</v>
      </c>
      <c r="I763">
        <v>6</v>
      </c>
      <c r="J763">
        <v>91</v>
      </c>
    </row>
    <row r="764" spans="1:10" hidden="1" x14ac:dyDescent="0.25">
      <c r="A764">
        <f>--SUBTOTAL(103,B$2:B764)</f>
        <v>458</v>
      </c>
      <c r="B764" s="86">
        <v>43270</v>
      </c>
      <c r="C764" t="s">
        <v>102</v>
      </c>
      <c r="D764" t="s">
        <v>101</v>
      </c>
      <c r="E764" t="s">
        <v>227</v>
      </c>
      <c r="F764">
        <v>413</v>
      </c>
      <c r="G764">
        <v>0</v>
      </c>
      <c r="H764">
        <v>2018</v>
      </c>
      <c r="I764">
        <v>6</v>
      </c>
      <c r="J764">
        <v>91</v>
      </c>
    </row>
    <row r="765" spans="1:10" hidden="1" x14ac:dyDescent="0.25">
      <c r="A765">
        <f>--SUBTOTAL(103,B$2:B765)</f>
        <v>458</v>
      </c>
      <c r="B765" s="86">
        <v>43270</v>
      </c>
      <c r="C765" t="s">
        <v>69</v>
      </c>
      <c r="D765" t="s">
        <v>31</v>
      </c>
      <c r="E765" t="s">
        <v>227</v>
      </c>
      <c r="F765">
        <v>40</v>
      </c>
      <c r="G765">
        <v>0</v>
      </c>
      <c r="H765">
        <v>2018</v>
      </c>
      <c r="I765">
        <v>6</v>
      </c>
      <c r="J765">
        <v>91</v>
      </c>
    </row>
    <row r="766" spans="1:10" hidden="1" x14ac:dyDescent="0.25">
      <c r="A766">
        <f>--SUBTOTAL(103,B$2:B766)</f>
        <v>458</v>
      </c>
      <c r="B766" s="86">
        <v>43270</v>
      </c>
      <c r="C766" t="s">
        <v>68</v>
      </c>
      <c r="D766" t="s">
        <v>59</v>
      </c>
      <c r="E766" t="s">
        <v>227</v>
      </c>
      <c r="F766">
        <v>250</v>
      </c>
      <c r="G766">
        <v>0</v>
      </c>
      <c r="H766">
        <v>2018</v>
      </c>
      <c r="I766">
        <v>6</v>
      </c>
      <c r="J766">
        <v>91</v>
      </c>
    </row>
    <row r="767" spans="1:10" hidden="1" x14ac:dyDescent="0.25">
      <c r="A767">
        <f>--SUBTOTAL(103,B$2:B767)</f>
        <v>458</v>
      </c>
      <c r="B767" s="86">
        <v>43270</v>
      </c>
      <c r="C767" t="s">
        <v>75</v>
      </c>
      <c r="D767" t="s">
        <v>60</v>
      </c>
      <c r="E767" t="s">
        <v>227</v>
      </c>
      <c r="F767">
        <v>34.229999999999997</v>
      </c>
      <c r="G767">
        <v>0</v>
      </c>
      <c r="H767">
        <v>2018</v>
      </c>
      <c r="I767">
        <v>6</v>
      </c>
      <c r="J767">
        <v>91</v>
      </c>
    </row>
    <row r="768" spans="1:10" hidden="1" x14ac:dyDescent="0.25">
      <c r="A768">
        <f>--SUBTOTAL(103,B$2:B768)</f>
        <v>458</v>
      </c>
      <c r="B768" s="86">
        <v>43270</v>
      </c>
      <c r="C768" t="s">
        <v>206</v>
      </c>
      <c r="D768" t="s">
        <v>60</v>
      </c>
      <c r="E768" t="s">
        <v>227</v>
      </c>
      <c r="F768">
        <v>120</v>
      </c>
      <c r="G768">
        <v>0</v>
      </c>
      <c r="H768">
        <v>2018</v>
      </c>
      <c r="I768">
        <v>6</v>
      </c>
      <c r="J768">
        <v>91</v>
      </c>
    </row>
    <row r="769" spans="1:10" hidden="1" x14ac:dyDescent="0.25">
      <c r="A769">
        <f>--SUBTOTAL(103,B$2:B769)</f>
        <v>458</v>
      </c>
      <c r="B769" s="86">
        <v>43270</v>
      </c>
      <c r="C769" t="s">
        <v>71</v>
      </c>
      <c r="D769" t="s">
        <v>31</v>
      </c>
      <c r="E769" t="s">
        <v>227</v>
      </c>
      <c r="F769">
        <v>24</v>
      </c>
      <c r="G769">
        <v>0</v>
      </c>
      <c r="H769">
        <v>2018</v>
      </c>
      <c r="I769">
        <v>6</v>
      </c>
      <c r="J769">
        <v>91</v>
      </c>
    </row>
    <row r="770" spans="1:10" hidden="1" x14ac:dyDescent="0.25">
      <c r="A770">
        <f>--SUBTOTAL(103,B$2:B770)</f>
        <v>458</v>
      </c>
      <c r="B770" s="86">
        <v>43270</v>
      </c>
      <c r="C770" t="s">
        <v>21</v>
      </c>
      <c r="D770" t="s">
        <v>32</v>
      </c>
      <c r="E770" t="s">
        <v>227</v>
      </c>
      <c r="F770">
        <v>8</v>
      </c>
      <c r="G770">
        <v>0</v>
      </c>
      <c r="H770">
        <v>2018</v>
      </c>
      <c r="I770">
        <v>6</v>
      </c>
      <c r="J770">
        <v>43</v>
      </c>
    </row>
    <row r="771" spans="1:10" hidden="1" x14ac:dyDescent="0.25">
      <c r="A771">
        <f>--SUBTOTAL(103,B$2:B771)</f>
        <v>458</v>
      </c>
      <c r="B771" s="86">
        <v>43270</v>
      </c>
      <c r="C771" t="s">
        <v>23</v>
      </c>
      <c r="D771" t="s">
        <v>33</v>
      </c>
      <c r="E771" t="s">
        <v>135</v>
      </c>
      <c r="F771">
        <v>10</v>
      </c>
      <c r="G771">
        <v>0</v>
      </c>
      <c r="H771">
        <v>2018</v>
      </c>
      <c r="I771">
        <v>6</v>
      </c>
      <c r="J771">
        <v>1</v>
      </c>
    </row>
    <row r="772" spans="1:10" hidden="1" x14ac:dyDescent="0.25">
      <c r="A772">
        <f>--SUBTOTAL(103,B$2:B772)</f>
        <v>458</v>
      </c>
      <c r="B772" s="86">
        <v>43270</v>
      </c>
      <c r="C772" t="s">
        <v>23</v>
      </c>
      <c r="D772" t="s">
        <v>33</v>
      </c>
      <c r="E772" t="s">
        <v>118</v>
      </c>
      <c r="F772">
        <v>2.25</v>
      </c>
      <c r="G772">
        <v>0</v>
      </c>
      <c r="H772">
        <v>2018</v>
      </c>
      <c r="I772">
        <v>6</v>
      </c>
      <c r="J772">
        <v>15</v>
      </c>
    </row>
    <row r="773" spans="1:10" hidden="1" x14ac:dyDescent="0.25">
      <c r="A773">
        <f>--SUBTOTAL(103,B$2:B773)</f>
        <v>458</v>
      </c>
      <c r="B773" s="86">
        <v>43270</v>
      </c>
      <c r="C773" t="s">
        <v>23</v>
      </c>
      <c r="D773" t="s">
        <v>33</v>
      </c>
      <c r="E773" t="s">
        <v>139</v>
      </c>
      <c r="F773">
        <v>22</v>
      </c>
      <c r="G773">
        <v>0</v>
      </c>
      <c r="H773">
        <v>2018</v>
      </c>
      <c r="I773">
        <v>6</v>
      </c>
      <c r="J773">
        <v>48</v>
      </c>
    </row>
    <row r="774" spans="1:10" hidden="1" x14ac:dyDescent="0.25">
      <c r="A774">
        <f>--SUBTOTAL(103,B$2:B774)</f>
        <v>458</v>
      </c>
      <c r="B774" s="86">
        <v>43270</v>
      </c>
      <c r="C774" t="s">
        <v>23</v>
      </c>
      <c r="D774" t="s">
        <v>54</v>
      </c>
      <c r="E774" t="s">
        <v>227</v>
      </c>
      <c r="F774">
        <v>80</v>
      </c>
      <c r="G774">
        <v>0</v>
      </c>
      <c r="H774">
        <v>2018</v>
      </c>
      <c r="I774">
        <v>6</v>
      </c>
      <c r="J774">
        <v>69</v>
      </c>
    </row>
    <row r="775" spans="1:10" hidden="1" x14ac:dyDescent="0.25">
      <c r="A775">
        <f>--SUBTOTAL(103,B$2:B775)</f>
        <v>458</v>
      </c>
      <c r="B775" s="86">
        <v>43271</v>
      </c>
      <c r="C775" t="s">
        <v>74</v>
      </c>
      <c r="D775" t="s">
        <v>32</v>
      </c>
      <c r="E775" t="s">
        <v>228</v>
      </c>
      <c r="F775">
        <v>14.24</v>
      </c>
      <c r="G775">
        <v>0</v>
      </c>
      <c r="H775">
        <v>2018</v>
      </c>
      <c r="I775">
        <v>6</v>
      </c>
      <c r="J775">
        <v>91</v>
      </c>
    </row>
    <row r="776" spans="1:10" hidden="1" x14ac:dyDescent="0.25">
      <c r="A776">
        <f>--SUBTOTAL(103,B$2:B776)</f>
        <v>458</v>
      </c>
      <c r="B776" s="86">
        <v>43271</v>
      </c>
      <c r="C776" t="s">
        <v>74</v>
      </c>
      <c r="D776" t="s">
        <v>60</v>
      </c>
      <c r="E776" t="s">
        <v>228</v>
      </c>
      <c r="F776">
        <v>25</v>
      </c>
      <c r="G776">
        <v>0</v>
      </c>
      <c r="H776">
        <v>2018</v>
      </c>
      <c r="I776">
        <v>6</v>
      </c>
      <c r="J776">
        <v>91</v>
      </c>
    </row>
    <row r="777" spans="1:10" hidden="1" x14ac:dyDescent="0.25">
      <c r="A777">
        <f>--SUBTOTAL(103,B$2:B777)</f>
        <v>458</v>
      </c>
      <c r="B777" s="86">
        <v>43271</v>
      </c>
      <c r="C777" t="s">
        <v>74</v>
      </c>
      <c r="D777" t="s">
        <v>59</v>
      </c>
      <c r="E777" t="s">
        <v>228</v>
      </c>
      <c r="F777">
        <v>135.55000000000001</v>
      </c>
      <c r="G777">
        <v>0</v>
      </c>
      <c r="H777">
        <v>2018</v>
      </c>
      <c r="I777">
        <v>6</v>
      </c>
      <c r="J777">
        <v>91</v>
      </c>
    </row>
    <row r="778" spans="1:10" hidden="1" x14ac:dyDescent="0.25">
      <c r="A778">
        <f>--SUBTOTAL(103,B$2:B778)</f>
        <v>458</v>
      </c>
      <c r="B778" s="86">
        <v>43271</v>
      </c>
      <c r="C778" t="s">
        <v>22</v>
      </c>
      <c r="D778" t="s">
        <v>32</v>
      </c>
      <c r="E778" t="s">
        <v>228</v>
      </c>
      <c r="F778">
        <v>16</v>
      </c>
      <c r="G778">
        <v>0</v>
      </c>
      <c r="H778">
        <v>2018</v>
      </c>
      <c r="I778">
        <v>6</v>
      </c>
      <c r="J778">
        <v>13</v>
      </c>
    </row>
    <row r="779" spans="1:10" hidden="1" x14ac:dyDescent="0.25">
      <c r="A779">
        <f>--SUBTOTAL(103,B$2:B779)</f>
        <v>458</v>
      </c>
      <c r="B779" s="86">
        <v>43271</v>
      </c>
      <c r="C779" t="s">
        <v>148</v>
      </c>
      <c r="D779" t="s">
        <v>54</v>
      </c>
      <c r="E779" t="s">
        <v>228</v>
      </c>
      <c r="F779">
        <v>23.75</v>
      </c>
      <c r="G779">
        <v>0</v>
      </c>
      <c r="H779">
        <v>2018</v>
      </c>
      <c r="I779">
        <v>6</v>
      </c>
      <c r="J779">
        <v>91</v>
      </c>
    </row>
    <row r="780" spans="1:10" hidden="1" x14ac:dyDescent="0.25">
      <c r="A780">
        <f>--SUBTOTAL(103,B$2:B780)</f>
        <v>458</v>
      </c>
      <c r="B780" s="86">
        <v>43271</v>
      </c>
      <c r="C780" t="s">
        <v>68</v>
      </c>
      <c r="D780" t="s">
        <v>54</v>
      </c>
      <c r="E780" t="s">
        <v>228</v>
      </c>
      <c r="F780">
        <v>100.8</v>
      </c>
      <c r="G780">
        <v>0</v>
      </c>
      <c r="H780">
        <v>2018</v>
      </c>
      <c r="I780">
        <v>6</v>
      </c>
      <c r="J780">
        <v>91</v>
      </c>
    </row>
    <row r="781" spans="1:10" hidden="1" x14ac:dyDescent="0.25">
      <c r="A781">
        <f>--SUBTOTAL(103,B$2:B781)</f>
        <v>458</v>
      </c>
      <c r="B781" s="86">
        <v>43271</v>
      </c>
      <c r="C781" t="s">
        <v>76</v>
      </c>
      <c r="D781" t="s">
        <v>31</v>
      </c>
      <c r="E781" t="s">
        <v>228</v>
      </c>
      <c r="F781">
        <v>7.99</v>
      </c>
      <c r="G781">
        <v>0</v>
      </c>
      <c r="H781">
        <v>2018</v>
      </c>
      <c r="I781">
        <v>6</v>
      </c>
      <c r="J781">
        <v>91</v>
      </c>
    </row>
    <row r="782" spans="1:10" hidden="1" x14ac:dyDescent="0.25">
      <c r="A782">
        <f>--SUBTOTAL(103,B$2:B782)</f>
        <v>458</v>
      </c>
      <c r="B782" s="86">
        <v>43271</v>
      </c>
      <c r="C782" t="s">
        <v>76</v>
      </c>
      <c r="D782" t="s">
        <v>60</v>
      </c>
      <c r="E782" t="s">
        <v>228</v>
      </c>
      <c r="F782">
        <v>46.99</v>
      </c>
      <c r="G782">
        <v>0</v>
      </c>
      <c r="H782">
        <v>2018</v>
      </c>
      <c r="I782">
        <v>6</v>
      </c>
      <c r="J782">
        <v>91</v>
      </c>
    </row>
    <row r="783" spans="1:10" hidden="1" x14ac:dyDescent="0.25">
      <c r="A783">
        <f>--SUBTOTAL(103,B$2:B783)</f>
        <v>458</v>
      </c>
      <c r="B783" s="86">
        <v>43271</v>
      </c>
      <c r="C783" t="s">
        <v>67</v>
      </c>
      <c r="D783" t="s">
        <v>101</v>
      </c>
      <c r="E783" t="s">
        <v>228</v>
      </c>
      <c r="F783">
        <v>25</v>
      </c>
      <c r="G783">
        <v>0</v>
      </c>
      <c r="H783">
        <v>2018</v>
      </c>
      <c r="I783">
        <v>6</v>
      </c>
      <c r="J783">
        <v>91</v>
      </c>
    </row>
    <row r="784" spans="1:10" hidden="1" x14ac:dyDescent="0.25">
      <c r="A784">
        <f>--SUBTOTAL(103,B$2:B784)</f>
        <v>458</v>
      </c>
      <c r="B784" s="86">
        <v>43271</v>
      </c>
      <c r="C784" t="s">
        <v>67</v>
      </c>
      <c r="D784" t="s">
        <v>60</v>
      </c>
      <c r="E784" t="s">
        <v>228</v>
      </c>
      <c r="F784">
        <v>30.53</v>
      </c>
      <c r="G784">
        <v>0</v>
      </c>
      <c r="H784">
        <v>2018</v>
      </c>
      <c r="I784">
        <v>6</v>
      </c>
      <c r="J784">
        <v>91</v>
      </c>
    </row>
    <row r="785" spans="1:10" hidden="1" x14ac:dyDescent="0.25">
      <c r="A785">
        <f>--SUBTOTAL(103,B$2:B785)</f>
        <v>458</v>
      </c>
      <c r="B785" s="86">
        <v>43271</v>
      </c>
      <c r="C785" t="s">
        <v>67</v>
      </c>
      <c r="D785" t="s">
        <v>54</v>
      </c>
      <c r="E785" t="s">
        <v>228</v>
      </c>
      <c r="F785">
        <v>38.5</v>
      </c>
      <c r="G785">
        <v>0</v>
      </c>
      <c r="H785">
        <v>2018</v>
      </c>
      <c r="I785">
        <v>6</v>
      </c>
      <c r="J785">
        <v>91</v>
      </c>
    </row>
    <row r="786" spans="1:10" hidden="1" x14ac:dyDescent="0.25">
      <c r="A786">
        <f>--SUBTOTAL(103,B$2:B786)</f>
        <v>458</v>
      </c>
      <c r="B786" s="86">
        <v>43271</v>
      </c>
      <c r="C786" t="s">
        <v>21</v>
      </c>
      <c r="D786" t="s">
        <v>32</v>
      </c>
      <c r="E786" t="s">
        <v>228</v>
      </c>
      <c r="F786">
        <v>48</v>
      </c>
      <c r="G786">
        <v>0</v>
      </c>
      <c r="H786">
        <v>2018</v>
      </c>
      <c r="I786">
        <v>6</v>
      </c>
      <c r="J786">
        <v>13</v>
      </c>
    </row>
    <row r="787" spans="1:10" hidden="1" x14ac:dyDescent="0.25">
      <c r="A787">
        <f>--SUBTOTAL(103,B$2:B787)</f>
        <v>458</v>
      </c>
      <c r="B787" s="86">
        <v>43271</v>
      </c>
      <c r="C787" t="s">
        <v>21</v>
      </c>
      <c r="D787" t="s">
        <v>32</v>
      </c>
      <c r="E787" t="s">
        <v>228</v>
      </c>
      <c r="F787">
        <v>56</v>
      </c>
      <c r="G787">
        <v>0</v>
      </c>
      <c r="H787">
        <v>2018</v>
      </c>
      <c r="I787">
        <v>6</v>
      </c>
      <c r="J787">
        <v>18</v>
      </c>
    </row>
    <row r="788" spans="1:10" hidden="1" x14ac:dyDescent="0.25">
      <c r="A788">
        <f>--SUBTOTAL(103,B$2:B788)</f>
        <v>458</v>
      </c>
      <c r="B788" s="86">
        <v>43271</v>
      </c>
      <c r="C788" t="s">
        <v>21</v>
      </c>
      <c r="D788" t="s">
        <v>32</v>
      </c>
      <c r="E788" t="s">
        <v>228</v>
      </c>
      <c r="F788">
        <v>32</v>
      </c>
      <c r="G788">
        <v>0</v>
      </c>
      <c r="H788">
        <v>2018</v>
      </c>
      <c r="I788">
        <v>6</v>
      </c>
      <c r="J788">
        <v>19</v>
      </c>
    </row>
    <row r="789" spans="1:10" hidden="1" x14ac:dyDescent="0.25">
      <c r="A789">
        <f>--SUBTOTAL(103,B$2:B789)</f>
        <v>458</v>
      </c>
      <c r="B789" s="86">
        <v>43271</v>
      </c>
      <c r="C789" t="s">
        <v>21</v>
      </c>
      <c r="D789" t="s">
        <v>32</v>
      </c>
      <c r="E789" t="s">
        <v>228</v>
      </c>
      <c r="F789">
        <v>24</v>
      </c>
      <c r="G789">
        <v>0</v>
      </c>
      <c r="H789">
        <v>2018</v>
      </c>
      <c r="I789">
        <v>6</v>
      </c>
      <c r="J789">
        <v>30</v>
      </c>
    </row>
    <row r="790" spans="1:10" hidden="1" x14ac:dyDescent="0.25">
      <c r="A790">
        <f>--SUBTOTAL(103,B$2:B790)</f>
        <v>458</v>
      </c>
      <c r="B790" s="86">
        <v>43271</v>
      </c>
      <c r="C790" t="s">
        <v>21</v>
      </c>
      <c r="D790" t="s">
        <v>32</v>
      </c>
      <c r="E790" t="s">
        <v>228</v>
      </c>
      <c r="F790">
        <v>8</v>
      </c>
      <c r="G790">
        <v>0</v>
      </c>
      <c r="H790">
        <v>2018</v>
      </c>
      <c r="I790">
        <v>6</v>
      </c>
      <c r="J790">
        <v>39</v>
      </c>
    </row>
    <row r="791" spans="1:10" hidden="1" x14ac:dyDescent="0.25">
      <c r="A791">
        <f>--SUBTOTAL(103,B$2:B791)</f>
        <v>458</v>
      </c>
      <c r="B791" s="86">
        <v>43271</v>
      </c>
      <c r="C791" t="s">
        <v>21</v>
      </c>
      <c r="D791" t="s">
        <v>32</v>
      </c>
      <c r="E791" t="s">
        <v>228</v>
      </c>
      <c r="F791">
        <v>32</v>
      </c>
      <c r="G791">
        <v>0</v>
      </c>
      <c r="H791">
        <v>2018</v>
      </c>
      <c r="I791">
        <v>6</v>
      </c>
      <c r="J791">
        <v>44</v>
      </c>
    </row>
    <row r="792" spans="1:10" hidden="1" x14ac:dyDescent="0.25">
      <c r="A792">
        <f>--SUBTOTAL(103,B$2:B792)</f>
        <v>458</v>
      </c>
      <c r="B792" s="86">
        <v>43271</v>
      </c>
      <c r="C792" t="s">
        <v>21</v>
      </c>
      <c r="D792" t="s">
        <v>32</v>
      </c>
      <c r="E792" t="s">
        <v>228</v>
      </c>
      <c r="F792">
        <v>8</v>
      </c>
      <c r="G792">
        <v>0</v>
      </c>
      <c r="H792">
        <v>2018</v>
      </c>
      <c r="I792">
        <v>6</v>
      </c>
      <c r="J792">
        <v>46</v>
      </c>
    </row>
    <row r="793" spans="1:10" hidden="1" x14ac:dyDescent="0.25">
      <c r="A793">
        <f>--SUBTOTAL(103,B$2:B793)</f>
        <v>458</v>
      </c>
      <c r="B793" s="86">
        <v>43271</v>
      </c>
      <c r="C793" t="s">
        <v>21</v>
      </c>
      <c r="D793" t="s">
        <v>32</v>
      </c>
      <c r="E793" t="s">
        <v>228</v>
      </c>
      <c r="F793">
        <v>40</v>
      </c>
      <c r="G793">
        <v>0</v>
      </c>
      <c r="H793">
        <v>2018</v>
      </c>
      <c r="I793">
        <v>6</v>
      </c>
      <c r="J793">
        <v>80</v>
      </c>
    </row>
    <row r="794" spans="1:10" hidden="1" x14ac:dyDescent="0.25">
      <c r="A794">
        <f>--SUBTOTAL(103,B$2:B794)</f>
        <v>458</v>
      </c>
      <c r="B794" s="86">
        <v>43271</v>
      </c>
      <c r="C794" t="s">
        <v>21</v>
      </c>
      <c r="D794" t="s">
        <v>32</v>
      </c>
      <c r="E794" t="s">
        <v>228</v>
      </c>
      <c r="F794">
        <v>16</v>
      </c>
      <c r="G794">
        <v>0</v>
      </c>
      <c r="H794">
        <v>2018</v>
      </c>
      <c r="I794">
        <v>6</v>
      </c>
      <c r="J794">
        <v>95</v>
      </c>
    </row>
    <row r="795" spans="1:10" hidden="1" x14ac:dyDescent="0.25">
      <c r="A795">
        <f>--SUBTOTAL(103,B$2:B795)</f>
        <v>458</v>
      </c>
      <c r="B795" s="86">
        <v>43271</v>
      </c>
      <c r="C795" t="s">
        <v>21</v>
      </c>
      <c r="D795" t="s">
        <v>32</v>
      </c>
      <c r="E795" t="s">
        <v>228</v>
      </c>
      <c r="F795">
        <v>72</v>
      </c>
      <c r="G795">
        <v>0</v>
      </c>
      <c r="H795">
        <v>2018</v>
      </c>
      <c r="I795">
        <v>6</v>
      </c>
      <c r="J795">
        <v>97</v>
      </c>
    </row>
    <row r="796" spans="1:10" hidden="1" x14ac:dyDescent="0.25">
      <c r="A796">
        <f>--SUBTOTAL(103,B$2:B796)</f>
        <v>458</v>
      </c>
      <c r="B796" s="86">
        <v>43271</v>
      </c>
      <c r="C796" t="s">
        <v>78</v>
      </c>
      <c r="D796" t="s">
        <v>59</v>
      </c>
      <c r="E796" t="s">
        <v>228</v>
      </c>
      <c r="F796">
        <v>29.85</v>
      </c>
      <c r="G796">
        <v>0</v>
      </c>
      <c r="H796">
        <v>2018</v>
      </c>
      <c r="I796">
        <v>6</v>
      </c>
      <c r="J796">
        <v>91</v>
      </c>
    </row>
    <row r="797" spans="1:10" hidden="1" x14ac:dyDescent="0.25">
      <c r="A797">
        <f>--SUBTOTAL(103,B$2:B797)</f>
        <v>458</v>
      </c>
      <c r="B797" s="86">
        <v>43271</v>
      </c>
      <c r="C797" t="s">
        <v>78</v>
      </c>
      <c r="D797" t="s">
        <v>62</v>
      </c>
      <c r="E797" t="s">
        <v>228</v>
      </c>
      <c r="F797">
        <v>255.81</v>
      </c>
      <c r="G797">
        <v>0</v>
      </c>
      <c r="H797">
        <v>2018</v>
      </c>
      <c r="I797">
        <v>6</v>
      </c>
      <c r="J797">
        <v>91</v>
      </c>
    </row>
    <row r="798" spans="1:10" hidden="1" x14ac:dyDescent="0.25">
      <c r="A798">
        <f>--SUBTOTAL(103,B$2:B798)</f>
        <v>458</v>
      </c>
      <c r="B798" s="86">
        <v>43271</v>
      </c>
      <c r="C798" t="s">
        <v>78</v>
      </c>
      <c r="D798" t="s">
        <v>54</v>
      </c>
      <c r="E798" t="s">
        <v>228</v>
      </c>
      <c r="F798">
        <v>324.01</v>
      </c>
      <c r="G798">
        <v>0</v>
      </c>
      <c r="H798">
        <v>2018</v>
      </c>
      <c r="I798">
        <v>6</v>
      </c>
      <c r="J798">
        <v>91</v>
      </c>
    </row>
    <row r="799" spans="1:10" hidden="1" x14ac:dyDescent="0.25">
      <c r="A799">
        <f>--SUBTOTAL(103,B$2:B799)</f>
        <v>458</v>
      </c>
      <c r="B799" s="86">
        <v>43271</v>
      </c>
      <c r="C799" t="s">
        <v>65</v>
      </c>
      <c r="D799" t="s">
        <v>31</v>
      </c>
      <c r="E799" t="s">
        <v>228</v>
      </c>
      <c r="F799">
        <v>9.43</v>
      </c>
      <c r="G799">
        <v>0</v>
      </c>
      <c r="H799">
        <v>2018</v>
      </c>
      <c r="I799">
        <v>6</v>
      </c>
      <c r="J799">
        <v>91</v>
      </c>
    </row>
    <row r="800" spans="1:10" hidden="1" x14ac:dyDescent="0.25">
      <c r="A800">
        <f>--SUBTOTAL(103,B$2:B800)</f>
        <v>458</v>
      </c>
      <c r="B800" s="86">
        <v>43271</v>
      </c>
      <c r="C800" t="s">
        <v>65</v>
      </c>
      <c r="D800" t="s">
        <v>60</v>
      </c>
      <c r="E800" t="s">
        <v>228</v>
      </c>
      <c r="F800">
        <v>37.29</v>
      </c>
      <c r="G800">
        <v>0</v>
      </c>
      <c r="H800">
        <v>2018</v>
      </c>
      <c r="I800">
        <v>6</v>
      </c>
      <c r="J800">
        <v>91</v>
      </c>
    </row>
    <row r="801" spans="1:10" hidden="1" x14ac:dyDescent="0.25">
      <c r="A801">
        <f>--SUBTOTAL(103,B$2:B801)</f>
        <v>458</v>
      </c>
      <c r="B801" s="86">
        <v>43271</v>
      </c>
      <c r="C801" t="s">
        <v>23</v>
      </c>
      <c r="D801" t="s">
        <v>59</v>
      </c>
      <c r="E801" t="s">
        <v>228</v>
      </c>
      <c r="F801">
        <v>42.13</v>
      </c>
      <c r="G801">
        <v>0</v>
      </c>
      <c r="H801">
        <v>2018</v>
      </c>
      <c r="I801">
        <v>6</v>
      </c>
      <c r="J801">
        <v>1</v>
      </c>
    </row>
    <row r="802" spans="1:10" hidden="1" x14ac:dyDescent="0.25">
      <c r="A802">
        <f>--SUBTOTAL(103,B$2:B802)</f>
        <v>458</v>
      </c>
      <c r="B802" s="86">
        <v>43271</v>
      </c>
      <c r="C802" t="s">
        <v>23</v>
      </c>
      <c r="D802" t="s">
        <v>54</v>
      </c>
      <c r="E802" t="s">
        <v>228</v>
      </c>
      <c r="F802">
        <v>113.93</v>
      </c>
      <c r="G802">
        <v>0</v>
      </c>
      <c r="H802">
        <v>2018</v>
      </c>
      <c r="I802">
        <v>6</v>
      </c>
      <c r="J802">
        <v>5</v>
      </c>
    </row>
    <row r="803" spans="1:10" hidden="1" x14ac:dyDescent="0.25">
      <c r="A803">
        <f>--SUBTOTAL(103,B$2:B803)</f>
        <v>458</v>
      </c>
      <c r="B803" s="86">
        <v>43271</v>
      </c>
      <c r="C803" t="s">
        <v>23</v>
      </c>
      <c r="D803" t="s">
        <v>59</v>
      </c>
      <c r="E803" t="s">
        <v>228</v>
      </c>
      <c r="F803">
        <v>211</v>
      </c>
      <c r="G803">
        <v>0</v>
      </c>
      <c r="H803">
        <v>2018</v>
      </c>
      <c r="I803">
        <v>6</v>
      </c>
      <c r="J803">
        <v>5</v>
      </c>
    </row>
    <row r="804" spans="1:10" hidden="1" x14ac:dyDescent="0.25">
      <c r="A804">
        <f>--SUBTOTAL(103,B$2:B804)</f>
        <v>458</v>
      </c>
      <c r="B804" s="86">
        <v>43271</v>
      </c>
      <c r="C804" t="s">
        <v>23</v>
      </c>
      <c r="D804" t="s">
        <v>59</v>
      </c>
      <c r="E804" t="s">
        <v>228</v>
      </c>
      <c r="F804">
        <v>86.74</v>
      </c>
      <c r="G804">
        <v>0</v>
      </c>
      <c r="H804">
        <v>2018</v>
      </c>
      <c r="I804">
        <v>6</v>
      </c>
      <c r="J804">
        <v>13</v>
      </c>
    </row>
    <row r="805" spans="1:10" hidden="1" x14ac:dyDescent="0.25">
      <c r="A805">
        <f>--SUBTOTAL(103,B$2:B805)</f>
        <v>458</v>
      </c>
      <c r="B805" s="86">
        <v>43271</v>
      </c>
      <c r="C805" t="s">
        <v>23</v>
      </c>
      <c r="D805" t="s">
        <v>32</v>
      </c>
      <c r="E805" t="s">
        <v>228</v>
      </c>
      <c r="F805">
        <v>8</v>
      </c>
      <c r="G805">
        <v>0</v>
      </c>
      <c r="H805">
        <v>2018</v>
      </c>
      <c r="I805">
        <v>6</v>
      </c>
      <c r="J805">
        <v>44</v>
      </c>
    </row>
    <row r="806" spans="1:10" hidden="1" x14ac:dyDescent="0.25">
      <c r="A806">
        <f>--SUBTOTAL(103,B$2:B806)</f>
        <v>458</v>
      </c>
      <c r="B806" s="86">
        <v>43271</v>
      </c>
      <c r="C806" t="s">
        <v>23</v>
      </c>
      <c r="D806" t="s">
        <v>54</v>
      </c>
      <c r="E806" t="s">
        <v>228</v>
      </c>
      <c r="F806">
        <v>35.36</v>
      </c>
      <c r="G806">
        <v>0</v>
      </c>
      <c r="H806">
        <v>2018</v>
      </c>
      <c r="I806">
        <v>6</v>
      </c>
      <c r="J806">
        <v>44</v>
      </c>
    </row>
    <row r="807" spans="1:10" hidden="1" x14ac:dyDescent="0.25">
      <c r="A807">
        <f>--SUBTOTAL(103,B$2:B807)</f>
        <v>458</v>
      </c>
      <c r="B807" s="86">
        <v>43271</v>
      </c>
      <c r="C807" t="s">
        <v>23</v>
      </c>
      <c r="D807" t="s">
        <v>59</v>
      </c>
      <c r="E807" t="s">
        <v>228</v>
      </c>
      <c r="F807">
        <v>86.92</v>
      </c>
      <c r="G807">
        <v>0</v>
      </c>
      <c r="H807">
        <v>2018</v>
      </c>
      <c r="I807">
        <v>6</v>
      </c>
      <c r="J807">
        <v>46</v>
      </c>
    </row>
    <row r="808" spans="1:10" hidden="1" x14ac:dyDescent="0.25">
      <c r="A808">
        <f>--SUBTOTAL(103,B$2:B808)</f>
        <v>458</v>
      </c>
      <c r="B808" s="86">
        <v>43271</v>
      </c>
      <c r="C808" t="s">
        <v>23</v>
      </c>
      <c r="D808" t="s">
        <v>59</v>
      </c>
      <c r="E808" t="s">
        <v>228</v>
      </c>
      <c r="F808">
        <v>18</v>
      </c>
      <c r="G808">
        <v>0</v>
      </c>
      <c r="H808">
        <v>2018</v>
      </c>
      <c r="I808">
        <v>6</v>
      </c>
      <c r="J808">
        <v>48</v>
      </c>
    </row>
    <row r="809" spans="1:10" hidden="1" x14ac:dyDescent="0.25">
      <c r="A809">
        <f>--SUBTOTAL(103,B$2:B809)</f>
        <v>458</v>
      </c>
      <c r="B809" s="86">
        <v>43271</v>
      </c>
      <c r="C809" t="s">
        <v>23</v>
      </c>
      <c r="D809" t="s">
        <v>33</v>
      </c>
      <c r="E809" t="s">
        <v>141</v>
      </c>
      <c r="F809">
        <v>18</v>
      </c>
      <c r="G809">
        <v>0</v>
      </c>
      <c r="H809">
        <v>2018</v>
      </c>
      <c r="I809">
        <v>6</v>
      </c>
      <c r="J809">
        <v>53</v>
      </c>
    </row>
    <row r="810" spans="1:10" hidden="1" x14ac:dyDescent="0.25">
      <c r="A810">
        <f>--SUBTOTAL(103,B$2:B810)</f>
        <v>458</v>
      </c>
      <c r="B810" s="86">
        <v>43271</v>
      </c>
      <c r="C810" t="s">
        <v>23</v>
      </c>
      <c r="D810" t="s">
        <v>59</v>
      </c>
      <c r="E810" t="s">
        <v>228</v>
      </c>
      <c r="F810">
        <v>102.84</v>
      </c>
      <c r="G810">
        <v>0</v>
      </c>
      <c r="H810">
        <v>2018</v>
      </c>
      <c r="I810">
        <v>6</v>
      </c>
      <c r="J810">
        <v>69</v>
      </c>
    </row>
    <row r="811" spans="1:10" hidden="1" x14ac:dyDescent="0.25">
      <c r="A811">
        <f>--SUBTOTAL(103,B$2:B811)</f>
        <v>458</v>
      </c>
      <c r="B811" s="86">
        <v>43271</v>
      </c>
      <c r="C811" t="s">
        <v>23</v>
      </c>
      <c r="D811" t="s">
        <v>59</v>
      </c>
      <c r="E811" t="s">
        <v>228</v>
      </c>
      <c r="F811">
        <v>28.26</v>
      </c>
      <c r="G811">
        <v>0</v>
      </c>
      <c r="H811">
        <v>2018</v>
      </c>
      <c r="I811">
        <v>6</v>
      </c>
      <c r="J811">
        <v>89</v>
      </c>
    </row>
    <row r="812" spans="1:10" hidden="1" x14ac:dyDescent="0.25">
      <c r="A812">
        <f>--SUBTOTAL(103,B$2:B812)</f>
        <v>458</v>
      </c>
      <c r="B812" s="86">
        <v>43271</v>
      </c>
      <c r="C812" t="s">
        <v>23</v>
      </c>
      <c r="D812" t="s">
        <v>32</v>
      </c>
      <c r="E812" t="s">
        <v>228</v>
      </c>
      <c r="F812">
        <v>8</v>
      </c>
      <c r="G812">
        <v>0</v>
      </c>
      <c r="H812">
        <v>2018</v>
      </c>
      <c r="I812">
        <v>6</v>
      </c>
      <c r="J812">
        <v>97</v>
      </c>
    </row>
    <row r="813" spans="1:10" hidden="1" x14ac:dyDescent="0.25">
      <c r="A813">
        <f>--SUBTOTAL(103,B$2:B813)</f>
        <v>458</v>
      </c>
      <c r="B813" s="86">
        <v>43271</v>
      </c>
      <c r="C813" t="s">
        <v>23</v>
      </c>
      <c r="D813" t="s">
        <v>59</v>
      </c>
      <c r="E813" t="s">
        <v>228</v>
      </c>
      <c r="F813">
        <v>45.94</v>
      </c>
      <c r="G813">
        <v>0</v>
      </c>
      <c r="H813">
        <v>2018</v>
      </c>
      <c r="I813">
        <v>6</v>
      </c>
      <c r="J813">
        <v>99</v>
      </c>
    </row>
    <row r="814" spans="1:10" hidden="1" x14ac:dyDescent="0.25">
      <c r="A814">
        <f>--SUBTOTAL(103,B$2:B814)</f>
        <v>458</v>
      </c>
      <c r="B814" s="86">
        <v>43271</v>
      </c>
      <c r="C814" t="s">
        <v>23</v>
      </c>
      <c r="D814" t="s">
        <v>32</v>
      </c>
      <c r="E814" t="s">
        <v>228</v>
      </c>
      <c r="F814">
        <v>24.42</v>
      </c>
      <c r="G814">
        <v>0</v>
      </c>
      <c r="H814">
        <v>2018</v>
      </c>
      <c r="I814">
        <v>6</v>
      </c>
      <c r="J814">
        <v>164</v>
      </c>
    </row>
    <row r="815" spans="1:10" hidden="1" x14ac:dyDescent="0.25">
      <c r="A815">
        <f>--SUBTOTAL(103,B$2:B815)</f>
        <v>458</v>
      </c>
      <c r="B815" s="86">
        <v>43272</v>
      </c>
      <c r="C815" t="s">
        <v>22</v>
      </c>
      <c r="D815" t="s">
        <v>32</v>
      </c>
      <c r="E815" t="s">
        <v>229</v>
      </c>
      <c r="F815">
        <v>16</v>
      </c>
      <c r="G815">
        <v>0</v>
      </c>
      <c r="H815">
        <v>2018</v>
      </c>
      <c r="I815">
        <v>6</v>
      </c>
      <c r="J815">
        <v>19</v>
      </c>
    </row>
    <row r="816" spans="1:10" hidden="1" x14ac:dyDescent="0.25">
      <c r="A816">
        <f>--SUBTOTAL(103,B$2:B816)</f>
        <v>458</v>
      </c>
      <c r="B816" s="86">
        <v>43272</v>
      </c>
      <c r="C816" t="s">
        <v>22</v>
      </c>
      <c r="D816" t="s">
        <v>32</v>
      </c>
      <c r="E816" t="s">
        <v>229</v>
      </c>
      <c r="F816">
        <v>8</v>
      </c>
      <c r="G816">
        <v>0</v>
      </c>
      <c r="H816">
        <v>2018</v>
      </c>
      <c r="I816">
        <v>6</v>
      </c>
      <c r="J816">
        <v>97</v>
      </c>
    </row>
    <row r="817" spans="1:10" hidden="1" x14ac:dyDescent="0.25">
      <c r="A817">
        <f>--SUBTOTAL(103,B$2:B817)</f>
        <v>458</v>
      </c>
      <c r="B817" s="86">
        <v>43272</v>
      </c>
      <c r="C817" t="s">
        <v>230</v>
      </c>
      <c r="D817" t="s">
        <v>32</v>
      </c>
      <c r="E817" t="s">
        <v>229</v>
      </c>
      <c r="F817">
        <v>22.28</v>
      </c>
      <c r="G817">
        <v>0</v>
      </c>
      <c r="H817">
        <v>2018</v>
      </c>
      <c r="I817">
        <v>6</v>
      </c>
      <c r="J817">
        <v>91</v>
      </c>
    </row>
    <row r="818" spans="1:10" hidden="1" x14ac:dyDescent="0.25">
      <c r="A818">
        <f>--SUBTOTAL(103,B$2:B818)</f>
        <v>458</v>
      </c>
      <c r="B818" s="86">
        <v>43272</v>
      </c>
      <c r="C818" t="s">
        <v>230</v>
      </c>
      <c r="D818" t="s">
        <v>101</v>
      </c>
      <c r="E818" t="s">
        <v>229</v>
      </c>
      <c r="F818">
        <v>106.12</v>
      </c>
      <c r="G818">
        <v>0</v>
      </c>
      <c r="H818">
        <v>2018</v>
      </c>
      <c r="I818">
        <v>6</v>
      </c>
      <c r="J818">
        <v>91</v>
      </c>
    </row>
    <row r="819" spans="1:10" hidden="1" x14ac:dyDescent="0.25">
      <c r="A819">
        <f>--SUBTOTAL(103,B$2:B819)</f>
        <v>458</v>
      </c>
      <c r="B819" s="86">
        <v>43272</v>
      </c>
      <c r="C819" t="s">
        <v>21</v>
      </c>
      <c r="D819" t="s">
        <v>32</v>
      </c>
      <c r="E819" t="s">
        <v>229</v>
      </c>
      <c r="F819">
        <v>16</v>
      </c>
      <c r="G819">
        <v>0</v>
      </c>
      <c r="H819">
        <v>2018</v>
      </c>
      <c r="I819">
        <v>6</v>
      </c>
      <c r="J819">
        <v>13</v>
      </c>
    </row>
    <row r="820" spans="1:10" hidden="1" x14ac:dyDescent="0.25">
      <c r="A820">
        <f>--SUBTOTAL(103,B$2:B820)</f>
        <v>458</v>
      </c>
      <c r="B820" s="86">
        <v>43272</v>
      </c>
      <c r="C820" t="s">
        <v>21</v>
      </c>
      <c r="D820" t="s">
        <v>32</v>
      </c>
      <c r="E820" t="s">
        <v>229</v>
      </c>
      <c r="F820">
        <v>96</v>
      </c>
      <c r="G820">
        <v>0</v>
      </c>
      <c r="H820">
        <v>2018</v>
      </c>
      <c r="I820">
        <v>6</v>
      </c>
      <c r="J820">
        <v>19</v>
      </c>
    </row>
    <row r="821" spans="1:10" hidden="1" x14ac:dyDescent="0.25">
      <c r="A821">
        <f>--SUBTOTAL(103,B$2:B821)</f>
        <v>458</v>
      </c>
      <c r="B821" s="86">
        <v>43272</v>
      </c>
      <c r="C821" t="s">
        <v>21</v>
      </c>
      <c r="D821" t="s">
        <v>32</v>
      </c>
      <c r="E821" t="s">
        <v>229</v>
      </c>
      <c r="F821">
        <v>16</v>
      </c>
      <c r="G821">
        <v>0</v>
      </c>
      <c r="H821">
        <v>2018</v>
      </c>
      <c r="I821">
        <v>6</v>
      </c>
      <c r="J821">
        <v>23</v>
      </c>
    </row>
    <row r="822" spans="1:10" hidden="1" x14ac:dyDescent="0.25">
      <c r="A822">
        <f>--SUBTOTAL(103,B$2:B822)</f>
        <v>458</v>
      </c>
      <c r="B822" s="86">
        <v>43272</v>
      </c>
      <c r="C822" t="s">
        <v>21</v>
      </c>
      <c r="D822" t="s">
        <v>32</v>
      </c>
      <c r="E822" t="s">
        <v>229</v>
      </c>
      <c r="F822">
        <v>8</v>
      </c>
      <c r="G822">
        <v>0</v>
      </c>
      <c r="H822">
        <v>2018</v>
      </c>
      <c r="I822">
        <v>6</v>
      </c>
      <c r="J822">
        <v>44</v>
      </c>
    </row>
    <row r="823" spans="1:10" hidden="1" x14ac:dyDescent="0.25">
      <c r="A823">
        <f>--SUBTOTAL(103,B$2:B823)</f>
        <v>458</v>
      </c>
      <c r="B823" s="86">
        <v>43272</v>
      </c>
      <c r="C823" t="s">
        <v>21</v>
      </c>
      <c r="D823" t="s">
        <v>32</v>
      </c>
      <c r="E823" t="s">
        <v>229</v>
      </c>
      <c r="F823">
        <v>32</v>
      </c>
      <c r="G823">
        <v>0</v>
      </c>
      <c r="H823">
        <v>2018</v>
      </c>
      <c r="I823">
        <v>6</v>
      </c>
      <c r="J823">
        <v>73</v>
      </c>
    </row>
    <row r="824" spans="1:10" hidden="1" x14ac:dyDescent="0.25">
      <c r="A824">
        <f>--SUBTOTAL(103,B$2:B824)</f>
        <v>458</v>
      </c>
      <c r="B824" s="86">
        <v>43272</v>
      </c>
      <c r="C824" t="s">
        <v>21</v>
      </c>
      <c r="D824" t="s">
        <v>32</v>
      </c>
      <c r="E824" t="s">
        <v>229</v>
      </c>
      <c r="F824">
        <v>16</v>
      </c>
      <c r="G824">
        <v>0</v>
      </c>
      <c r="H824">
        <v>2018</v>
      </c>
      <c r="I824">
        <v>6</v>
      </c>
      <c r="J824">
        <v>97</v>
      </c>
    </row>
    <row r="825" spans="1:10" hidden="1" x14ac:dyDescent="0.25">
      <c r="A825">
        <f>--SUBTOTAL(103,B$2:B825)</f>
        <v>458</v>
      </c>
      <c r="B825" s="86">
        <v>43272</v>
      </c>
      <c r="C825" t="s">
        <v>79</v>
      </c>
      <c r="D825" t="s">
        <v>31</v>
      </c>
      <c r="E825" t="s">
        <v>229</v>
      </c>
      <c r="F825">
        <v>20.100000000000001</v>
      </c>
      <c r="G825">
        <v>0</v>
      </c>
      <c r="H825">
        <v>2018</v>
      </c>
      <c r="I825">
        <v>6</v>
      </c>
      <c r="J825">
        <v>91</v>
      </c>
    </row>
    <row r="826" spans="1:10" hidden="1" x14ac:dyDescent="0.25">
      <c r="A826">
        <f>--SUBTOTAL(103,B$2:B826)</f>
        <v>458</v>
      </c>
      <c r="B826" s="86">
        <v>43272</v>
      </c>
      <c r="C826" t="s">
        <v>66</v>
      </c>
      <c r="D826" t="s">
        <v>31</v>
      </c>
      <c r="E826" t="s">
        <v>229</v>
      </c>
      <c r="F826">
        <v>75.7</v>
      </c>
      <c r="G826">
        <v>0</v>
      </c>
      <c r="H826">
        <v>2018</v>
      </c>
      <c r="I826">
        <v>6</v>
      </c>
      <c r="J826">
        <v>91</v>
      </c>
    </row>
    <row r="827" spans="1:10" hidden="1" x14ac:dyDescent="0.25">
      <c r="A827">
        <f>--SUBTOTAL(103,B$2:B827)</f>
        <v>458</v>
      </c>
      <c r="B827" s="86">
        <v>43272</v>
      </c>
      <c r="C827" t="s">
        <v>70</v>
      </c>
      <c r="D827" t="s">
        <v>31</v>
      </c>
      <c r="E827" t="s">
        <v>229</v>
      </c>
      <c r="F827">
        <v>37.25</v>
      </c>
      <c r="G827">
        <v>0</v>
      </c>
      <c r="H827">
        <v>2018</v>
      </c>
      <c r="I827">
        <v>6</v>
      </c>
      <c r="J827">
        <v>91</v>
      </c>
    </row>
    <row r="828" spans="1:10" hidden="1" x14ac:dyDescent="0.25">
      <c r="A828">
        <f>--SUBTOTAL(103,B$2:B828)</f>
        <v>458</v>
      </c>
      <c r="B828" s="86">
        <v>43272</v>
      </c>
      <c r="C828" t="s">
        <v>65</v>
      </c>
      <c r="D828" t="s">
        <v>31</v>
      </c>
      <c r="E828" t="s">
        <v>229</v>
      </c>
      <c r="F828">
        <v>22</v>
      </c>
      <c r="G828">
        <v>0</v>
      </c>
      <c r="H828">
        <v>2018</v>
      </c>
      <c r="I828">
        <v>6</v>
      </c>
      <c r="J828">
        <v>91</v>
      </c>
    </row>
    <row r="829" spans="1:10" hidden="1" x14ac:dyDescent="0.25">
      <c r="A829">
        <f>--SUBTOTAL(103,B$2:B829)</f>
        <v>458</v>
      </c>
      <c r="B829" s="86">
        <v>43272</v>
      </c>
      <c r="C829" t="s">
        <v>23</v>
      </c>
      <c r="D829" t="s">
        <v>33</v>
      </c>
      <c r="E829" t="s">
        <v>231</v>
      </c>
      <c r="F829">
        <v>8.4</v>
      </c>
      <c r="G829">
        <v>0</v>
      </c>
      <c r="H829">
        <v>2018</v>
      </c>
      <c r="I829">
        <v>6</v>
      </c>
      <c r="J829">
        <v>16</v>
      </c>
    </row>
    <row r="830" spans="1:10" hidden="1" x14ac:dyDescent="0.25">
      <c r="A830">
        <f>--SUBTOTAL(103,B$2:B830)</f>
        <v>458</v>
      </c>
      <c r="B830" s="86">
        <v>43272</v>
      </c>
      <c r="C830" t="s">
        <v>23</v>
      </c>
      <c r="D830" t="s">
        <v>32</v>
      </c>
      <c r="E830" t="s">
        <v>229</v>
      </c>
      <c r="F830">
        <v>15</v>
      </c>
      <c r="G830">
        <v>0</v>
      </c>
      <c r="H830">
        <v>2018</v>
      </c>
      <c r="I830">
        <v>6</v>
      </c>
      <c r="J830">
        <v>30</v>
      </c>
    </row>
    <row r="831" spans="1:10" hidden="1" x14ac:dyDescent="0.25">
      <c r="A831">
        <f>--SUBTOTAL(103,B$2:B831)</f>
        <v>458</v>
      </c>
      <c r="B831" s="86">
        <v>43272</v>
      </c>
      <c r="C831" t="s">
        <v>23</v>
      </c>
      <c r="D831" t="s">
        <v>32</v>
      </c>
      <c r="E831" t="s">
        <v>229</v>
      </c>
      <c r="F831">
        <v>6.75</v>
      </c>
      <c r="G831">
        <v>0</v>
      </c>
      <c r="H831">
        <v>2018</v>
      </c>
      <c r="I831">
        <v>6</v>
      </c>
      <c r="J831">
        <v>39</v>
      </c>
    </row>
    <row r="832" spans="1:10" hidden="1" x14ac:dyDescent="0.25">
      <c r="A832">
        <f>--SUBTOTAL(103,B$2:B832)</f>
        <v>458</v>
      </c>
      <c r="B832" s="86">
        <v>43272</v>
      </c>
      <c r="C832" t="s">
        <v>23</v>
      </c>
      <c r="D832" t="s">
        <v>33</v>
      </c>
      <c r="E832" t="s">
        <v>139</v>
      </c>
      <c r="F832">
        <v>22</v>
      </c>
      <c r="G832">
        <v>0</v>
      </c>
      <c r="H832">
        <v>2018</v>
      </c>
      <c r="I832">
        <v>6</v>
      </c>
      <c r="J832">
        <v>48</v>
      </c>
    </row>
    <row r="833" spans="1:10" hidden="1" x14ac:dyDescent="0.25">
      <c r="A833">
        <f>--SUBTOTAL(103,B$2:B833)</f>
        <v>458</v>
      </c>
      <c r="B833" s="86">
        <v>43273</v>
      </c>
      <c r="C833" t="s">
        <v>74</v>
      </c>
      <c r="D833" t="s">
        <v>60</v>
      </c>
      <c r="E833" t="s">
        <v>232</v>
      </c>
      <c r="F833">
        <v>76</v>
      </c>
      <c r="G833">
        <v>0</v>
      </c>
      <c r="H833">
        <v>2018</v>
      </c>
      <c r="I833">
        <v>6</v>
      </c>
      <c r="J833">
        <v>91</v>
      </c>
    </row>
    <row r="834" spans="1:10" hidden="1" x14ac:dyDescent="0.25">
      <c r="A834">
        <f>--SUBTOTAL(103,B$2:B834)</f>
        <v>458</v>
      </c>
      <c r="B834" s="86">
        <v>43273</v>
      </c>
      <c r="C834" t="s">
        <v>69</v>
      </c>
      <c r="D834" t="s">
        <v>31</v>
      </c>
      <c r="E834" t="s">
        <v>232</v>
      </c>
      <c r="F834">
        <v>392.89</v>
      </c>
      <c r="G834">
        <v>0</v>
      </c>
      <c r="H834">
        <v>2018</v>
      </c>
      <c r="I834">
        <v>6</v>
      </c>
      <c r="J834">
        <v>91</v>
      </c>
    </row>
    <row r="835" spans="1:10" hidden="1" x14ac:dyDescent="0.25">
      <c r="A835">
        <f>--SUBTOTAL(103,B$2:B835)</f>
        <v>458</v>
      </c>
      <c r="B835" s="86">
        <v>43273</v>
      </c>
      <c r="C835" t="s">
        <v>67</v>
      </c>
      <c r="D835" t="s">
        <v>31</v>
      </c>
      <c r="E835" t="s">
        <v>232</v>
      </c>
      <c r="F835">
        <v>12.6</v>
      </c>
      <c r="G835">
        <v>0</v>
      </c>
      <c r="H835">
        <v>2018</v>
      </c>
      <c r="I835">
        <v>6</v>
      </c>
      <c r="J835">
        <v>91</v>
      </c>
    </row>
    <row r="836" spans="1:10" hidden="1" x14ac:dyDescent="0.25">
      <c r="A836">
        <f>--SUBTOTAL(103,B$2:B836)</f>
        <v>458</v>
      </c>
      <c r="B836" s="86">
        <v>43273</v>
      </c>
      <c r="C836" t="s">
        <v>72</v>
      </c>
      <c r="D836" t="s">
        <v>31</v>
      </c>
      <c r="E836" t="s">
        <v>232</v>
      </c>
      <c r="F836">
        <v>8</v>
      </c>
      <c r="G836">
        <v>0</v>
      </c>
      <c r="H836">
        <v>2018</v>
      </c>
      <c r="I836">
        <v>6</v>
      </c>
      <c r="J836">
        <v>91</v>
      </c>
    </row>
    <row r="837" spans="1:10" hidden="1" x14ac:dyDescent="0.25">
      <c r="A837">
        <f>--SUBTOTAL(103,B$2:B837)</f>
        <v>458</v>
      </c>
      <c r="B837" s="86">
        <v>43273</v>
      </c>
      <c r="C837" t="s">
        <v>71</v>
      </c>
      <c r="D837" t="s">
        <v>31</v>
      </c>
      <c r="E837" t="s">
        <v>232</v>
      </c>
      <c r="F837">
        <v>326.42</v>
      </c>
      <c r="G837">
        <v>0</v>
      </c>
      <c r="H837">
        <v>2018</v>
      </c>
      <c r="I837">
        <v>6</v>
      </c>
      <c r="J837">
        <v>91</v>
      </c>
    </row>
    <row r="838" spans="1:10" hidden="1" x14ac:dyDescent="0.25">
      <c r="A838">
        <f>--SUBTOTAL(103,B$2:B838)</f>
        <v>458</v>
      </c>
      <c r="B838" s="86">
        <v>43273</v>
      </c>
      <c r="C838" t="s">
        <v>21</v>
      </c>
      <c r="D838" t="s">
        <v>32</v>
      </c>
      <c r="E838" t="s">
        <v>232</v>
      </c>
      <c r="F838">
        <v>8</v>
      </c>
      <c r="G838">
        <v>0</v>
      </c>
      <c r="H838">
        <v>2018</v>
      </c>
      <c r="I838">
        <v>6</v>
      </c>
      <c r="J838">
        <v>30</v>
      </c>
    </row>
    <row r="839" spans="1:10" hidden="1" x14ac:dyDescent="0.25">
      <c r="A839">
        <f>--SUBTOTAL(103,B$2:B839)</f>
        <v>458</v>
      </c>
      <c r="B839" s="86">
        <v>43273</v>
      </c>
      <c r="C839" t="s">
        <v>21</v>
      </c>
      <c r="D839" t="s">
        <v>32</v>
      </c>
      <c r="E839" t="s">
        <v>232</v>
      </c>
      <c r="F839">
        <v>8</v>
      </c>
      <c r="G839">
        <v>0</v>
      </c>
      <c r="H839">
        <v>2018</v>
      </c>
      <c r="I839">
        <v>6</v>
      </c>
      <c r="J839">
        <v>43</v>
      </c>
    </row>
    <row r="840" spans="1:10" hidden="1" x14ac:dyDescent="0.25">
      <c r="A840">
        <f>--SUBTOTAL(103,B$2:B840)</f>
        <v>458</v>
      </c>
      <c r="B840" s="86">
        <v>43273</v>
      </c>
      <c r="C840" t="s">
        <v>66</v>
      </c>
      <c r="D840" t="s">
        <v>31</v>
      </c>
      <c r="E840" t="s">
        <v>232</v>
      </c>
      <c r="F840">
        <v>172.7</v>
      </c>
      <c r="G840">
        <v>0</v>
      </c>
      <c r="H840">
        <v>2018</v>
      </c>
      <c r="I840">
        <v>6</v>
      </c>
      <c r="J840">
        <v>91</v>
      </c>
    </row>
    <row r="841" spans="1:10" hidden="1" x14ac:dyDescent="0.25">
      <c r="A841">
        <f>--SUBTOTAL(103,B$2:B841)</f>
        <v>458</v>
      </c>
      <c r="B841" s="86">
        <v>43273</v>
      </c>
      <c r="C841" t="s">
        <v>77</v>
      </c>
      <c r="D841" t="s">
        <v>31</v>
      </c>
      <c r="E841" t="s">
        <v>232</v>
      </c>
      <c r="F841">
        <v>204.22</v>
      </c>
      <c r="G841">
        <v>0</v>
      </c>
      <c r="H841">
        <v>2018</v>
      </c>
      <c r="I841">
        <v>6</v>
      </c>
      <c r="J841">
        <v>91</v>
      </c>
    </row>
    <row r="842" spans="1:10" hidden="1" x14ac:dyDescent="0.25">
      <c r="A842">
        <f>--SUBTOTAL(103,B$2:B842)</f>
        <v>458</v>
      </c>
      <c r="B842" s="86">
        <v>43273</v>
      </c>
      <c r="C842" t="s">
        <v>65</v>
      </c>
      <c r="D842" t="s">
        <v>31</v>
      </c>
      <c r="E842" t="s">
        <v>232</v>
      </c>
      <c r="F842">
        <v>139.4</v>
      </c>
      <c r="G842">
        <v>0</v>
      </c>
      <c r="H842">
        <v>2018</v>
      </c>
      <c r="I842">
        <v>6</v>
      </c>
      <c r="J842">
        <v>91</v>
      </c>
    </row>
    <row r="843" spans="1:10" hidden="1" x14ac:dyDescent="0.25">
      <c r="A843">
        <f>--SUBTOTAL(103,B$2:B843)</f>
        <v>458</v>
      </c>
      <c r="B843" s="86">
        <v>43273</v>
      </c>
      <c r="C843" t="s">
        <v>23</v>
      </c>
      <c r="D843" t="s">
        <v>33</v>
      </c>
      <c r="E843" t="s">
        <v>57</v>
      </c>
      <c r="F843">
        <v>3.5</v>
      </c>
      <c r="G843">
        <v>0</v>
      </c>
      <c r="H843">
        <v>2018</v>
      </c>
      <c r="I843">
        <v>6</v>
      </c>
      <c r="J843">
        <v>3</v>
      </c>
    </row>
    <row r="844" spans="1:10" hidden="1" x14ac:dyDescent="0.25">
      <c r="A844">
        <f>--SUBTOTAL(103,B$2:B844)</f>
        <v>458</v>
      </c>
      <c r="B844" s="86">
        <v>43273</v>
      </c>
      <c r="C844" t="s">
        <v>23</v>
      </c>
      <c r="D844" t="s">
        <v>33</v>
      </c>
      <c r="E844" t="s">
        <v>119</v>
      </c>
      <c r="F844">
        <v>6.5</v>
      </c>
      <c r="G844">
        <v>0</v>
      </c>
      <c r="H844">
        <v>2018</v>
      </c>
      <c r="I844">
        <v>6</v>
      </c>
      <c r="J844">
        <v>7</v>
      </c>
    </row>
    <row r="845" spans="1:10" hidden="1" x14ac:dyDescent="0.25">
      <c r="A845">
        <f>--SUBTOTAL(103,B$2:B845)</f>
        <v>458</v>
      </c>
      <c r="B845" s="86">
        <v>43273</v>
      </c>
      <c r="C845" t="s">
        <v>23</v>
      </c>
      <c r="D845" t="s">
        <v>33</v>
      </c>
      <c r="E845" t="s">
        <v>174</v>
      </c>
      <c r="F845">
        <v>3.6</v>
      </c>
      <c r="G845">
        <v>0</v>
      </c>
      <c r="H845">
        <v>2018</v>
      </c>
      <c r="I845">
        <v>6</v>
      </c>
      <c r="J845">
        <v>131</v>
      </c>
    </row>
    <row r="846" spans="1:10" hidden="1" x14ac:dyDescent="0.25">
      <c r="A846">
        <f>--SUBTOTAL(103,B$2:B846)</f>
        <v>458</v>
      </c>
      <c r="B846" s="86">
        <v>43274</v>
      </c>
      <c r="C846" t="s">
        <v>77</v>
      </c>
      <c r="D846" t="s">
        <v>54</v>
      </c>
      <c r="E846" t="s">
        <v>233</v>
      </c>
      <c r="F846">
        <v>16.75</v>
      </c>
      <c r="G846">
        <v>0</v>
      </c>
      <c r="H846">
        <v>2018</v>
      </c>
      <c r="I846">
        <v>6</v>
      </c>
      <c r="J846">
        <v>91</v>
      </c>
    </row>
    <row r="847" spans="1:10" hidden="1" x14ac:dyDescent="0.25">
      <c r="A847">
        <f>--SUBTOTAL(103,B$2:B847)</f>
        <v>458</v>
      </c>
      <c r="B847" s="86">
        <v>43274</v>
      </c>
      <c r="C847" t="s">
        <v>23</v>
      </c>
      <c r="D847" t="s">
        <v>59</v>
      </c>
      <c r="E847" t="s">
        <v>233</v>
      </c>
      <c r="F847">
        <v>55.35</v>
      </c>
      <c r="G847">
        <v>0</v>
      </c>
      <c r="H847">
        <v>2018</v>
      </c>
      <c r="I847">
        <v>6</v>
      </c>
      <c r="J847">
        <v>16</v>
      </c>
    </row>
    <row r="848" spans="1:10" hidden="1" x14ac:dyDescent="0.25">
      <c r="A848">
        <f>--SUBTOTAL(103,B$2:B848)</f>
        <v>458</v>
      </c>
      <c r="B848" s="86">
        <v>43274</v>
      </c>
      <c r="C848" t="s">
        <v>23</v>
      </c>
      <c r="D848" t="s">
        <v>59</v>
      </c>
      <c r="E848" t="s">
        <v>233</v>
      </c>
      <c r="F848">
        <v>27.75</v>
      </c>
      <c r="G848">
        <v>0</v>
      </c>
      <c r="H848">
        <v>2018</v>
      </c>
      <c r="I848">
        <v>6</v>
      </c>
      <c r="J848">
        <v>18</v>
      </c>
    </row>
    <row r="849" spans="1:10" hidden="1" x14ac:dyDescent="0.25">
      <c r="A849">
        <f>--SUBTOTAL(103,B$2:B849)</f>
        <v>458</v>
      </c>
      <c r="B849" s="86">
        <v>43274</v>
      </c>
      <c r="C849" t="s">
        <v>23</v>
      </c>
      <c r="D849" t="s">
        <v>59</v>
      </c>
      <c r="E849" t="s">
        <v>233</v>
      </c>
      <c r="F849">
        <v>64.2</v>
      </c>
      <c r="G849">
        <v>0</v>
      </c>
      <c r="H849">
        <v>2018</v>
      </c>
      <c r="I849">
        <v>6</v>
      </c>
      <c r="J849">
        <v>23</v>
      </c>
    </row>
    <row r="850" spans="1:10" hidden="1" x14ac:dyDescent="0.25">
      <c r="A850">
        <f>--SUBTOTAL(103,B$2:B850)</f>
        <v>458</v>
      </c>
      <c r="B850" s="86">
        <v>43274</v>
      </c>
      <c r="C850" t="s">
        <v>23</v>
      </c>
      <c r="D850" t="s">
        <v>33</v>
      </c>
      <c r="E850" t="s">
        <v>120</v>
      </c>
      <c r="F850">
        <v>14</v>
      </c>
      <c r="G850">
        <v>0</v>
      </c>
      <c r="H850">
        <v>2018</v>
      </c>
      <c r="I850">
        <v>6</v>
      </c>
      <c r="J850">
        <v>40</v>
      </c>
    </row>
    <row r="851" spans="1:10" hidden="1" x14ac:dyDescent="0.25">
      <c r="A851">
        <f>--SUBTOTAL(103,B$2:B851)</f>
        <v>458</v>
      </c>
      <c r="B851" s="86">
        <v>43274</v>
      </c>
      <c r="C851" t="s">
        <v>23</v>
      </c>
      <c r="D851" t="s">
        <v>59</v>
      </c>
      <c r="E851" t="s">
        <v>233</v>
      </c>
      <c r="F851">
        <v>24</v>
      </c>
      <c r="G851">
        <v>0</v>
      </c>
      <c r="H851">
        <v>2018</v>
      </c>
      <c r="I851">
        <v>6</v>
      </c>
      <c r="J851">
        <v>70</v>
      </c>
    </row>
    <row r="852" spans="1:10" hidden="1" x14ac:dyDescent="0.25">
      <c r="A852">
        <f>--SUBTOTAL(103,B$2:B852)</f>
        <v>458</v>
      </c>
      <c r="B852" s="86">
        <v>43276</v>
      </c>
      <c r="C852" t="s">
        <v>22</v>
      </c>
      <c r="D852" t="s">
        <v>235</v>
      </c>
      <c r="E852" t="s">
        <v>236</v>
      </c>
      <c r="F852">
        <v>24.18</v>
      </c>
      <c r="G852">
        <v>0</v>
      </c>
      <c r="H852">
        <v>2018</v>
      </c>
      <c r="I852">
        <v>6</v>
      </c>
      <c r="J852">
        <v>1</v>
      </c>
    </row>
    <row r="853" spans="1:10" hidden="1" x14ac:dyDescent="0.25">
      <c r="A853">
        <f>--SUBTOTAL(103,B$2:B853)</f>
        <v>458</v>
      </c>
      <c r="B853" s="86">
        <v>43276</v>
      </c>
      <c r="C853" t="s">
        <v>22</v>
      </c>
      <c r="D853" t="s">
        <v>235</v>
      </c>
      <c r="E853" t="s">
        <v>236</v>
      </c>
      <c r="F853">
        <v>33.28</v>
      </c>
      <c r="G853">
        <v>0</v>
      </c>
      <c r="H853">
        <v>2018</v>
      </c>
      <c r="I853">
        <v>6</v>
      </c>
      <c r="J853">
        <v>5</v>
      </c>
    </row>
    <row r="854" spans="1:10" hidden="1" x14ac:dyDescent="0.25">
      <c r="A854">
        <f>--SUBTOTAL(103,B$2:B854)</f>
        <v>458</v>
      </c>
      <c r="B854" s="86">
        <v>43276</v>
      </c>
      <c r="C854" t="s">
        <v>22</v>
      </c>
      <c r="D854" t="s">
        <v>235</v>
      </c>
      <c r="E854" t="s">
        <v>236</v>
      </c>
      <c r="F854">
        <v>8.57</v>
      </c>
      <c r="G854">
        <v>0</v>
      </c>
      <c r="H854">
        <v>2018</v>
      </c>
      <c r="I854">
        <v>6</v>
      </c>
      <c r="J854">
        <v>13</v>
      </c>
    </row>
    <row r="855" spans="1:10" hidden="1" x14ac:dyDescent="0.25">
      <c r="A855">
        <f>--SUBTOTAL(103,B$2:B855)</f>
        <v>458</v>
      </c>
      <c r="B855" s="86">
        <v>43276</v>
      </c>
      <c r="C855" t="s">
        <v>22</v>
      </c>
      <c r="D855" t="s">
        <v>235</v>
      </c>
      <c r="E855" t="s">
        <v>236</v>
      </c>
      <c r="F855">
        <v>27.87</v>
      </c>
      <c r="G855">
        <v>0</v>
      </c>
      <c r="H855">
        <v>2018</v>
      </c>
      <c r="I855">
        <v>6</v>
      </c>
      <c r="J855">
        <v>23</v>
      </c>
    </row>
    <row r="856" spans="1:10" hidden="1" x14ac:dyDescent="0.25">
      <c r="A856">
        <f>--SUBTOTAL(103,B$2:B856)</f>
        <v>458</v>
      </c>
      <c r="B856" s="86">
        <v>43276</v>
      </c>
      <c r="C856" t="s">
        <v>22</v>
      </c>
      <c r="D856" t="s">
        <v>235</v>
      </c>
      <c r="E856" t="s">
        <v>236</v>
      </c>
      <c r="F856">
        <v>15.68</v>
      </c>
      <c r="G856">
        <v>0</v>
      </c>
      <c r="H856">
        <v>2018</v>
      </c>
      <c r="I856">
        <v>6</v>
      </c>
      <c r="J856">
        <v>34</v>
      </c>
    </row>
    <row r="857" spans="1:10" hidden="1" x14ac:dyDescent="0.25">
      <c r="A857">
        <f>--SUBTOTAL(103,B$2:B857)</f>
        <v>458</v>
      </c>
      <c r="B857" s="86">
        <v>43276</v>
      </c>
      <c r="C857" t="s">
        <v>22</v>
      </c>
      <c r="D857" t="s">
        <v>32</v>
      </c>
      <c r="E857" t="s">
        <v>234</v>
      </c>
      <c r="F857">
        <v>8</v>
      </c>
      <c r="G857">
        <v>0</v>
      </c>
      <c r="H857">
        <v>2018</v>
      </c>
      <c r="I857">
        <v>6</v>
      </c>
      <c r="J857">
        <v>39</v>
      </c>
    </row>
    <row r="858" spans="1:10" hidden="1" x14ac:dyDescent="0.25">
      <c r="A858">
        <f>--SUBTOTAL(103,B$2:B858)</f>
        <v>458</v>
      </c>
      <c r="B858" s="86">
        <v>43276</v>
      </c>
      <c r="C858" t="s">
        <v>22</v>
      </c>
      <c r="D858" t="s">
        <v>235</v>
      </c>
      <c r="E858" t="s">
        <v>236</v>
      </c>
      <c r="F858">
        <v>58.8</v>
      </c>
      <c r="G858">
        <v>0</v>
      </c>
      <c r="H858">
        <v>2018</v>
      </c>
      <c r="I858">
        <v>6</v>
      </c>
      <c r="J858">
        <v>39</v>
      </c>
    </row>
    <row r="859" spans="1:10" hidden="1" x14ac:dyDescent="0.25">
      <c r="A859">
        <f>--SUBTOTAL(103,B$2:B859)</f>
        <v>458</v>
      </c>
      <c r="B859" s="86">
        <v>43276</v>
      </c>
      <c r="C859" t="s">
        <v>22</v>
      </c>
      <c r="D859" t="s">
        <v>235</v>
      </c>
      <c r="E859" t="s">
        <v>236</v>
      </c>
      <c r="F859">
        <v>28.57</v>
      </c>
      <c r="G859">
        <v>0</v>
      </c>
      <c r="H859">
        <v>2018</v>
      </c>
      <c r="I859">
        <v>6</v>
      </c>
      <c r="J859">
        <v>43</v>
      </c>
    </row>
    <row r="860" spans="1:10" hidden="1" x14ac:dyDescent="0.25">
      <c r="A860">
        <f>--SUBTOTAL(103,B$2:B860)</f>
        <v>458</v>
      </c>
      <c r="B860" s="86">
        <v>43276</v>
      </c>
      <c r="C860" t="s">
        <v>22</v>
      </c>
      <c r="D860" t="s">
        <v>235</v>
      </c>
      <c r="E860" t="s">
        <v>236</v>
      </c>
      <c r="F860">
        <v>24.94</v>
      </c>
      <c r="G860">
        <v>0</v>
      </c>
      <c r="H860">
        <v>2018</v>
      </c>
      <c r="I860">
        <v>6</v>
      </c>
      <c r="J860">
        <v>46</v>
      </c>
    </row>
    <row r="861" spans="1:10" hidden="1" x14ac:dyDescent="0.25">
      <c r="A861">
        <f>--SUBTOTAL(103,B$2:B861)</f>
        <v>458</v>
      </c>
      <c r="B861" s="86">
        <v>43276</v>
      </c>
      <c r="C861" t="s">
        <v>22</v>
      </c>
      <c r="D861" t="s">
        <v>235</v>
      </c>
      <c r="E861" t="s">
        <v>236</v>
      </c>
      <c r="F861">
        <v>28.28</v>
      </c>
      <c r="G861">
        <v>0</v>
      </c>
      <c r="H861">
        <v>2018</v>
      </c>
      <c r="I861">
        <v>6</v>
      </c>
      <c r="J861">
        <v>73</v>
      </c>
    </row>
    <row r="862" spans="1:10" hidden="1" x14ac:dyDescent="0.25">
      <c r="A862">
        <f>--SUBTOTAL(103,B$2:B862)</f>
        <v>458</v>
      </c>
      <c r="B862" s="86">
        <v>43276</v>
      </c>
      <c r="C862" t="s">
        <v>22</v>
      </c>
      <c r="D862" t="s">
        <v>235</v>
      </c>
      <c r="E862" t="s">
        <v>236</v>
      </c>
      <c r="F862">
        <v>13.4</v>
      </c>
      <c r="G862">
        <v>0</v>
      </c>
      <c r="H862">
        <v>2018</v>
      </c>
      <c r="I862">
        <v>6</v>
      </c>
      <c r="J862">
        <v>80</v>
      </c>
    </row>
    <row r="863" spans="1:10" hidden="1" x14ac:dyDescent="0.25">
      <c r="A863">
        <f>--SUBTOTAL(103,B$2:B863)</f>
        <v>458</v>
      </c>
      <c r="B863" s="86">
        <v>43276</v>
      </c>
      <c r="C863" t="s">
        <v>22</v>
      </c>
      <c r="D863" t="s">
        <v>235</v>
      </c>
      <c r="E863" t="s">
        <v>236</v>
      </c>
      <c r="F863">
        <v>13.04</v>
      </c>
      <c r="G863">
        <v>0</v>
      </c>
      <c r="H863">
        <v>2018</v>
      </c>
      <c r="I863">
        <v>6</v>
      </c>
      <c r="J863">
        <v>95</v>
      </c>
    </row>
    <row r="864" spans="1:10" hidden="1" x14ac:dyDescent="0.25">
      <c r="A864">
        <f>--SUBTOTAL(103,B$2:B864)</f>
        <v>458</v>
      </c>
      <c r="B864" s="86">
        <v>43276</v>
      </c>
      <c r="C864" t="s">
        <v>22</v>
      </c>
      <c r="D864" t="s">
        <v>32</v>
      </c>
      <c r="E864" t="s">
        <v>234</v>
      </c>
      <c r="F864">
        <v>8</v>
      </c>
      <c r="G864">
        <v>0</v>
      </c>
      <c r="H864">
        <v>2018</v>
      </c>
      <c r="I864">
        <v>6</v>
      </c>
      <c r="J864">
        <v>97</v>
      </c>
    </row>
    <row r="865" spans="1:10" hidden="1" x14ac:dyDescent="0.25">
      <c r="A865">
        <f>--SUBTOTAL(103,B$2:B865)</f>
        <v>458</v>
      </c>
      <c r="B865" s="86">
        <v>43276</v>
      </c>
      <c r="C865" t="s">
        <v>22</v>
      </c>
      <c r="D865" t="s">
        <v>235</v>
      </c>
      <c r="E865" t="s">
        <v>236</v>
      </c>
      <c r="F865">
        <v>51.51</v>
      </c>
      <c r="G865">
        <v>0</v>
      </c>
      <c r="H865">
        <v>2018</v>
      </c>
      <c r="I865">
        <v>6</v>
      </c>
      <c r="J865">
        <v>101</v>
      </c>
    </row>
    <row r="866" spans="1:10" hidden="1" x14ac:dyDescent="0.25">
      <c r="A866">
        <f>--SUBTOTAL(103,B$2:B866)</f>
        <v>458</v>
      </c>
      <c r="B866" s="86">
        <v>43276</v>
      </c>
      <c r="C866" t="s">
        <v>22</v>
      </c>
      <c r="D866" t="s">
        <v>235</v>
      </c>
      <c r="E866" t="s">
        <v>236</v>
      </c>
      <c r="F866">
        <v>14.18</v>
      </c>
      <c r="G866">
        <v>0</v>
      </c>
      <c r="H866">
        <v>2018</v>
      </c>
      <c r="I866">
        <v>6</v>
      </c>
      <c r="J866">
        <v>196</v>
      </c>
    </row>
    <row r="867" spans="1:10" hidden="1" x14ac:dyDescent="0.25">
      <c r="A867">
        <f>--SUBTOTAL(103,B$2:B867)</f>
        <v>458</v>
      </c>
      <c r="B867" s="86">
        <v>43276</v>
      </c>
      <c r="C867" t="s">
        <v>76</v>
      </c>
      <c r="D867" t="s">
        <v>235</v>
      </c>
      <c r="E867" t="s">
        <v>236</v>
      </c>
      <c r="F867">
        <v>343.2</v>
      </c>
      <c r="G867">
        <v>0</v>
      </c>
      <c r="H867">
        <v>2018</v>
      </c>
      <c r="I867">
        <v>6</v>
      </c>
      <c r="J867">
        <v>91</v>
      </c>
    </row>
    <row r="868" spans="1:10" hidden="1" x14ac:dyDescent="0.25">
      <c r="A868">
        <f>--SUBTOTAL(103,B$2:B868)</f>
        <v>458</v>
      </c>
      <c r="B868" s="86">
        <v>43276</v>
      </c>
      <c r="C868" t="s">
        <v>67</v>
      </c>
      <c r="D868" t="s">
        <v>235</v>
      </c>
      <c r="E868" t="s">
        <v>236</v>
      </c>
      <c r="F868">
        <v>5485.2</v>
      </c>
      <c r="G868">
        <v>0</v>
      </c>
      <c r="H868">
        <v>2018</v>
      </c>
      <c r="I868">
        <v>6</v>
      </c>
      <c r="J868">
        <v>91</v>
      </c>
    </row>
    <row r="869" spans="1:10" hidden="1" x14ac:dyDescent="0.25">
      <c r="A869">
        <f>--SUBTOTAL(103,B$2:B869)</f>
        <v>458</v>
      </c>
      <c r="B869" s="86">
        <v>43276</v>
      </c>
      <c r="C869" t="s">
        <v>72</v>
      </c>
      <c r="D869" t="s">
        <v>235</v>
      </c>
      <c r="E869" t="s">
        <v>236</v>
      </c>
      <c r="F869">
        <v>951.08</v>
      </c>
      <c r="G869">
        <v>0</v>
      </c>
      <c r="H869">
        <v>2018</v>
      </c>
      <c r="I869">
        <v>6</v>
      </c>
      <c r="J869">
        <v>91</v>
      </c>
    </row>
    <row r="870" spans="1:10" hidden="1" x14ac:dyDescent="0.25">
      <c r="A870">
        <f>--SUBTOTAL(103,B$2:B870)</f>
        <v>458</v>
      </c>
      <c r="B870" s="86">
        <v>43276</v>
      </c>
      <c r="C870" t="s">
        <v>75</v>
      </c>
      <c r="D870" t="s">
        <v>235</v>
      </c>
      <c r="E870" t="s">
        <v>236</v>
      </c>
      <c r="F870">
        <v>8.99</v>
      </c>
      <c r="G870">
        <v>0</v>
      </c>
      <c r="H870">
        <v>2018</v>
      </c>
      <c r="I870">
        <v>6</v>
      </c>
      <c r="J870">
        <v>91</v>
      </c>
    </row>
    <row r="871" spans="1:10" hidden="1" x14ac:dyDescent="0.25">
      <c r="A871">
        <f>--SUBTOTAL(103,B$2:B871)</f>
        <v>458</v>
      </c>
      <c r="B871" s="86">
        <v>43276</v>
      </c>
      <c r="C871" t="s">
        <v>71</v>
      </c>
      <c r="D871" t="s">
        <v>235</v>
      </c>
      <c r="E871" t="s">
        <v>236</v>
      </c>
      <c r="F871">
        <v>313.26</v>
      </c>
      <c r="G871">
        <v>0</v>
      </c>
      <c r="H871">
        <v>2018</v>
      </c>
      <c r="I871">
        <v>6</v>
      </c>
      <c r="J871">
        <v>91</v>
      </c>
    </row>
    <row r="872" spans="1:10" hidden="1" x14ac:dyDescent="0.25">
      <c r="A872">
        <f>--SUBTOTAL(103,B$2:B872)</f>
        <v>458</v>
      </c>
      <c r="B872" s="86">
        <v>43276</v>
      </c>
      <c r="C872" t="s">
        <v>21</v>
      </c>
      <c r="D872" t="s">
        <v>235</v>
      </c>
      <c r="E872" t="s">
        <v>236</v>
      </c>
      <c r="F872">
        <v>927.86</v>
      </c>
      <c r="G872">
        <v>0</v>
      </c>
      <c r="H872">
        <v>2018</v>
      </c>
      <c r="I872">
        <v>6</v>
      </c>
      <c r="J872">
        <v>5</v>
      </c>
    </row>
    <row r="873" spans="1:10" hidden="1" x14ac:dyDescent="0.25">
      <c r="A873">
        <f>--SUBTOTAL(103,B$2:B873)</f>
        <v>458</v>
      </c>
      <c r="B873" s="86">
        <v>43276</v>
      </c>
      <c r="C873" t="s">
        <v>21</v>
      </c>
      <c r="D873" t="s">
        <v>235</v>
      </c>
      <c r="E873" t="s">
        <v>236</v>
      </c>
      <c r="F873">
        <v>21.74</v>
      </c>
      <c r="G873">
        <v>0</v>
      </c>
      <c r="H873">
        <v>2018</v>
      </c>
      <c r="I873">
        <v>6</v>
      </c>
      <c r="J873">
        <v>8</v>
      </c>
    </row>
    <row r="874" spans="1:10" hidden="1" x14ac:dyDescent="0.25">
      <c r="A874">
        <f>--SUBTOTAL(103,B$2:B874)</f>
        <v>458</v>
      </c>
      <c r="B874" s="86">
        <v>43276</v>
      </c>
      <c r="C874" t="s">
        <v>21</v>
      </c>
      <c r="D874" t="s">
        <v>235</v>
      </c>
      <c r="E874" t="s">
        <v>236</v>
      </c>
      <c r="F874">
        <v>374.44</v>
      </c>
      <c r="G874">
        <v>0</v>
      </c>
      <c r="H874">
        <v>2018</v>
      </c>
      <c r="I874">
        <v>6</v>
      </c>
      <c r="J874">
        <v>10</v>
      </c>
    </row>
    <row r="875" spans="1:10" hidden="1" x14ac:dyDescent="0.25">
      <c r="A875">
        <f>--SUBTOTAL(103,B$2:B875)</f>
        <v>458</v>
      </c>
      <c r="B875" s="86">
        <v>43276</v>
      </c>
      <c r="C875" t="s">
        <v>21</v>
      </c>
      <c r="D875" t="s">
        <v>235</v>
      </c>
      <c r="E875" t="s">
        <v>236</v>
      </c>
      <c r="F875">
        <v>598.84</v>
      </c>
      <c r="G875">
        <v>0</v>
      </c>
      <c r="H875">
        <v>2018</v>
      </c>
      <c r="I875">
        <v>6</v>
      </c>
      <c r="J875">
        <v>13</v>
      </c>
    </row>
    <row r="876" spans="1:10" hidden="1" x14ac:dyDescent="0.25">
      <c r="A876">
        <f>--SUBTOTAL(103,B$2:B876)</f>
        <v>458</v>
      </c>
      <c r="B876" s="86">
        <v>43276</v>
      </c>
      <c r="C876" t="s">
        <v>21</v>
      </c>
      <c r="D876" t="s">
        <v>235</v>
      </c>
      <c r="E876" t="s">
        <v>236</v>
      </c>
      <c r="F876">
        <v>254.33</v>
      </c>
      <c r="G876">
        <v>0</v>
      </c>
      <c r="H876">
        <v>2018</v>
      </c>
      <c r="I876">
        <v>6</v>
      </c>
      <c r="J876">
        <v>18</v>
      </c>
    </row>
    <row r="877" spans="1:10" hidden="1" x14ac:dyDescent="0.25">
      <c r="A877">
        <f>--SUBTOTAL(103,B$2:B877)</f>
        <v>458</v>
      </c>
      <c r="B877" s="86">
        <v>43276</v>
      </c>
      <c r="C877" t="s">
        <v>21</v>
      </c>
      <c r="D877" t="s">
        <v>235</v>
      </c>
      <c r="E877" t="s">
        <v>236</v>
      </c>
      <c r="F877">
        <v>1283.47</v>
      </c>
      <c r="G877">
        <v>0</v>
      </c>
      <c r="H877">
        <v>2018</v>
      </c>
      <c r="I877">
        <v>6</v>
      </c>
      <c r="J877">
        <v>19</v>
      </c>
    </row>
    <row r="878" spans="1:10" hidden="1" x14ac:dyDescent="0.25">
      <c r="A878">
        <f>--SUBTOTAL(103,B$2:B878)</f>
        <v>458</v>
      </c>
      <c r="B878" s="86">
        <v>43276</v>
      </c>
      <c r="C878" t="s">
        <v>21</v>
      </c>
      <c r="D878" t="s">
        <v>235</v>
      </c>
      <c r="E878" t="s">
        <v>236</v>
      </c>
      <c r="F878">
        <v>193.81</v>
      </c>
      <c r="G878">
        <v>0</v>
      </c>
      <c r="H878">
        <v>2018</v>
      </c>
      <c r="I878">
        <v>6</v>
      </c>
      <c r="J878">
        <v>22</v>
      </c>
    </row>
    <row r="879" spans="1:10" hidden="1" x14ac:dyDescent="0.25">
      <c r="A879">
        <f>--SUBTOTAL(103,B$2:B879)</f>
        <v>458</v>
      </c>
      <c r="B879" s="86">
        <v>43276</v>
      </c>
      <c r="C879" t="s">
        <v>21</v>
      </c>
      <c r="D879" t="s">
        <v>235</v>
      </c>
      <c r="E879" t="s">
        <v>236</v>
      </c>
      <c r="F879">
        <v>493.74</v>
      </c>
      <c r="G879">
        <v>0</v>
      </c>
      <c r="H879">
        <v>2018</v>
      </c>
      <c r="I879">
        <v>6</v>
      </c>
      <c r="J879">
        <v>23</v>
      </c>
    </row>
    <row r="880" spans="1:10" hidden="1" x14ac:dyDescent="0.25">
      <c r="A880">
        <f>--SUBTOTAL(103,B$2:B880)</f>
        <v>458</v>
      </c>
      <c r="B880" s="86">
        <v>43276</v>
      </c>
      <c r="C880" t="s">
        <v>21</v>
      </c>
      <c r="D880" t="s">
        <v>235</v>
      </c>
      <c r="E880" t="s">
        <v>236</v>
      </c>
      <c r="F880">
        <v>98.72</v>
      </c>
      <c r="G880">
        <v>0</v>
      </c>
      <c r="H880">
        <v>2018</v>
      </c>
      <c r="I880">
        <v>6</v>
      </c>
      <c r="J880">
        <v>26</v>
      </c>
    </row>
    <row r="881" spans="1:10" hidden="1" x14ac:dyDescent="0.25">
      <c r="A881">
        <f>--SUBTOTAL(103,B$2:B881)</f>
        <v>458</v>
      </c>
      <c r="B881" s="86">
        <v>43276</v>
      </c>
      <c r="C881" t="s">
        <v>21</v>
      </c>
      <c r="D881" t="s">
        <v>235</v>
      </c>
      <c r="E881" t="s">
        <v>236</v>
      </c>
      <c r="F881">
        <v>420.53</v>
      </c>
      <c r="G881">
        <v>0</v>
      </c>
      <c r="H881">
        <v>2018</v>
      </c>
      <c r="I881">
        <v>6</v>
      </c>
      <c r="J881">
        <v>30</v>
      </c>
    </row>
    <row r="882" spans="1:10" hidden="1" x14ac:dyDescent="0.25">
      <c r="A882">
        <f>--SUBTOTAL(103,B$2:B882)</f>
        <v>458</v>
      </c>
      <c r="B882" s="86">
        <v>43276</v>
      </c>
      <c r="C882" t="s">
        <v>21</v>
      </c>
      <c r="D882" t="s">
        <v>235</v>
      </c>
      <c r="E882" t="s">
        <v>236</v>
      </c>
      <c r="F882">
        <v>481.94</v>
      </c>
      <c r="G882">
        <v>0</v>
      </c>
      <c r="H882">
        <v>2018</v>
      </c>
      <c r="I882">
        <v>6</v>
      </c>
      <c r="J882">
        <v>34</v>
      </c>
    </row>
    <row r="883" spans="1:10" hidden="1" x14ac:dyDescent="0.25">
      <c r="A883">
        <f>--SUBTOTAL(103,B$2:B883)</f>
        <v>458</v>
      </c>
      <c r="B883" s="86">
        <v>43276</v>
      </c>
      <c r="C883" t="s">
        <v>21</v>
      </c>
      <c r="D883" t="s">
        <v>235</v>
      </c>
      <c r="E883" t="s">
        <v>236</v>
      </c>
      <c r="F883">
        <v>88.07</v>
      </c>
      <c r="G883">
        <v>0</v>
      </c>
      <c r="H883">
        <v>2018</v>
      </c>
      <c r="I883">
        <v>6</v>
      </c>
      <c r="J883">
        <v>38</v>
      </c>
    </row>
    <row r="884" spans="1:10" hidden="1" x14ac:dyDescent="0.25">
      <c r="A884">
        <f>--SUBTOTAL(103,B$2:B884)</f>
        <v>458</v>
      </c>
      <c r="B884" s="86">
        <v>43276</v>
      </c>
      <c r="C884" t="s">
        <v>21</v>
      </c>
      <c r="D884" t="s">
        <v>235</v>
      </c>
      <c r="E884" t="s">
        <v>236</v>
      </c>
      <c r="F884">
        <v>94.97</v>
      </c>
      <c r="G884">
        <v>0</v>
      </c>
      <c r="H884">
        <v>2018</v>
      </c>
      <c r="I884">
        <v>6</v>
      </c>
      <c r="J884">
        <v>39</v>
      </c>
    </row>
    <row r="885" spans="1:10" hidden="1" x14ac:dyDescent="0.25">
      <c r="A885">
        <f>--SUBTOTAL(103,B$2:B885)</f>
        <v>458</v>
      </c>
      <c r="B885" s="86">
        <v>43276</v>
      </c>
      <c r="C885" t="s">
        <v>21</v>
      </c>
      <c r="D885" t="s">
        <v>32</v>
      </c>
      <c r="E885" t="s">
        <v>234</v>
      </c>
      <c r="F885">
        <v>16</v>
      </c>
      <c r="G885">
        <v>0</v>
      </c>
      <c r="H885">
        <v>2018</v>
      </c>
      <c r="I885">
        <v>6</v>
      </c>
      <c r="J885">
        <v>43</v>
      </c>
    </row>
    <row r="886" spans="1:10" hidden="1" x14ac:dyDescent="0.25">
      <c r="A886">
        <f>--SUBTOTAL(103,B$2:B886)</f>
        <v>458</v>
      </c>
      <c r="B886" s="86">
        <v>43276</v>
      </c>
      <c r="C886" t="s">
        <v>21</v>
      </c>
      <c r="D886" t="s">
        <v>235</v>
      </c>
      <c r="E886" t="s">
        <v>236</v>
      </c>
      <c r="F886">
        <v>439.82</v>
      </c>
      <c r="G886">
        <v>0</v>
      </c>
      <c r="H886">
        <v>2018</v>
      </c>
      <c r="I886">
        <v>6</v>
      </c>
      <c r="J886">
        <v>43</v>
      </c>
    </row>
    <row r="887" spans="1:10" hidden="1" x14ac:dyDescent="0.25">
      <c r="A887">
        <f>--SUBTOTAL(103,B$2:B887)</f>
        <v>458</v>
      </c>
      <c r="B887" s="86">
        <v>43276</v>
      </c>
      <c r="C887" t="s">
        <v>21</v>
      </c>
      <c r="D887" t="s">
        <v>235</v>
      </c>
      <c r="E887" t="s">
        <v>236</v>
      </c>
      <c r="F887">
        <v>102.96</v>
      </c>
      <c r="G887">
        <v>0</v>
      </c>
      <c r="H887">
        <v>2018</v>
      </c>
      <c r="I887">
        <v>6</v>
      </c>
      <c r="J887">
        <v>44</v>
      </c>
    </row>
    <row r="888" spans="1:10" hidden="1" x14ac:dyDescent="0.25">
      <c r="A888">
        <f>--SUBTOTAL(103,B$2:B888)</f>
        <v>458</v>
      </c>
      <c r="B888" s="86">
        <v>43276</v>
      </c>
      <c r="C888" t="s">
        <v>21</v>
      </c>
      <c r="D888" t="s">
        <v>235</v>
      </c>
      <c r="E888" t="s">
        <v>236</v>
      </c>
      <c r="F888">
        <v>68.73</v>
      </c>
      <c r="G888">
        <v>0</v>
      </c>
      <c r="H888">
        <v>2018</v>
      </c>
      <c r="I888">
        <v>6</v>
      </c>
      <c r="J888">
        <v>46</v>
      </c>
    </row>
    <row r="889" spans="1:10" hidden="1" x14ac:dyDescent="0.25">
      <c r="A889">
        <f>--SUBTOTAL(103,B$2:B889)</f>
        <v>458</v>
      </c>
      <c r="B889" s="86">
        <v>43276</v>
      </c>
      <c r="C889" t="s">
        <v>21</v>
      </c>
      <c r="D889" t="s">
        <v>235</v>
      </c>
      <c r="E889" t="s">
        <v>236</v>
      </c>
      <c r="F889">
        <v>69.8</v>
      </c>
      <c r="G889">
        <v>0</v>
      </c>
      <c r="H889">
        <v>2018</v>
      </c>
      <c r="I889">
        <v>6</v>
      </c>
      <c r="J889">
        <v>49</v>
      </c>
    </row>
    <row r="890" spans="1:10" hidden="1" x14ac:dyDescent="0.25">
      <c r="A890">
        <f>--SUBTOTAL(103,B$2:B890)</f>
        <v>458</v>
      </c>
      <c r="B890" s="86">
        <v>43276</v>
      </c>
      <c r="C890" t="s">
        <v>21</v>
      </c>
      <c r="D890" t="s">
        <v>235</v>
      </c>
      <c r="E890" t="s">
        <v>236</v>
      </c>
      <c r="F890">
        <v>221.32</v>
      </c>
      <c r="G890">
        <v>0</v>
      </c>
      <c r="H890">
        <v>2018</v>
      </c>
      <c r="I890">
        <v>6</v>
      </c>
      <c r="J890">
        <v>51</v>
      </c>
    </row>
    <row r="891" spans="1:10" hidden="1" x14ac:dyDescent="0.25">
      <c r="A891">
        <f>--SUBTOTAL(103,B$2:B891)</f>
        <v>458</v>
      </c>
      <c r="B891" s="86">
        <v>43276</v>
      </c>
      <c r="C891" t="s">
        <v>21</v>
      </c>
      <c r="D891" t="s">
        <v>235</v>
      </c>
      <c r="E891" t="s">
        <v>236</v>
      </c>
      <c r="F891">
        <v>945.08</v>
      </c>
      <c r="G891">
        <v>0</v>
      </c>
      <c r="H891">
        <v>2018</v>
      </c>
      <c r="I891">
        <v>6</v>
      </c>
      <c r="J891">
        <v>73</v>
      </c>
    </row>
    <row r="892" spans="1:10" hidden="1" x14ac:dyDescent="0.25">
      <c r="A892">
        <f>--SUBTOTAL(103,B$2:B892)</f>
        <v>458</v>
      </c>
      <c r="B892" s="86">
        <v>43276</v>
      </c>
      <c r="C892" t="s">
        <v>21</v>
      </c>
      <c r="D892" t="s">
        <v>235</v>
      </c>
      <c r="E892" t="s">
        <v>236</v>
      </c>
      <c r="F892">
        <v>134.44999999999999</v>
      </c>
      <c r="G892">
        <v>0</v>
      </c>
      <c r="H892">
        <v>2018</v>
      </c>
      <c r="I892">
        <v>6</v>
      </c>
      <c r="J892">
        <v>80</v>
      </c>
    </row>
    <row r="893" spans="1:10" hidden="1" x14ac:dyDescent="0.25">
      <c r="A893">
        <f>--SUBTOTAL(103,B$2:B893)</f>
        <v>458</v>
      </c>
      <c r="B893" s="86">
        <v>43276</v>
      </c>
      <c r="C893" t="s">
        <v>21</v>
      </c>
      <c r="D893" t="s">
        <v>235</v>
      </c>
      <c r="E893" t="s">
        <v>236</v>
      </c>
      <c r="F893">
        <v>43.04</v>
      </c>
      <c r="G893">
        <v>0</v>
      </c>
      <c r="H893">
        <v>2018</v>
      </c>
      <c r="I893">
        <v>6</v>
      </c>
      <c r="J893">
        <v>95</v>
      </c>
    </row>
    <row r="894" spans="1:10" hidden="1" x14ac:dyDescent="0.25">
      <c r="A894">
        <f>--SUBTOTAL(103,B$2:B894)</f>
        <v>458</v>
      </c>
      <c r="B894" s="86">
        <v>43276</v>
      </c>
      <c r="C894" t="s">
        <v>21</v>
      </c>
      <c r="D894" t="s">
        <v>32</v>
      </c>
      <c r="E894" t="s">
        <v>234</v>
      </c>
      <c r="F894">
        <v>16</v>
      </c>
      <c r="G894">
        <v>0</v>
      </c>
      <c r="H894">
        <v>2018</v>
      </c>
      <c r="I894">
        <v>6</v>
      </c>
      <c r="J894">
        <v>97</v>
      </c>
    </row>
    <row r="895" spans="1:10" hidden="1" x14ac:dyDescent="0.25">
      <c r="A895">
        <f>--SUBTOTAL(103,B$2:B895)</f>
        <v>458</v>
      </c>
      <c r="B895" s="86">
        <v>43276</v>
      </c>
      <c r="C895" t="s">
        <v>21</v>
      </c>
      <c r="D895" t="s">
        <v>235</v>
      </c>
      <c r="E895" t="s">
        <v>236</v>
      </c>
      <c r="F895">
        <v>422.74</v>
      </c>
      <c r="G895">
        <v>0</v>
      </c>
      <c r="H895">
        <v>2018</v>
      </c>
      <c r="I895">
        <v>6</v>
      </c>
      <c r="J895">
        <v>97</v>
      </c>
    </row>
    <row r="896" spans="1:10" hidden="1" x14ac:dyDescent="0.25">
      <c r="A896">
        <f>--SUBTOTAL(103,B$2:B896)</f>
        <v>458</v>
      </c>
      <c r="B896" s="86">
        <v>43276</v>
      </c>
      <c r="C896" t="s">
        <v>82</v>
      </c>
      <c r="D896" t="s">
        <v>62</v>
      </c>
      <c r="E896" t="s">
        <v>234</v>
      </c>
      <c r="F896">
        <v>13.8</v>
      </c>
      <c r="G896">
        <v>0</v>
      </c>
      <c r="H896">
        <v>2018</v>
      </c>
      <c r="I896">
        <v>6</v>
      </c>
      <c r="J896">
        <v>91</v>
      </c>
    </row>
    <row r="897" spans="1:10" hidden="1" x14ac:dyDescent="0.25">
      <c r="A897">
        <f>--SUBTOTAL(103,B$2:B897)</f>
        <v>458</v>
      </c>
      <c r="B897" s="86">
        <v>43276</v>
      </c>
      <c r="C897" t="s">
        <v>121</v>
      </c>
      <c r="D897" t="s">
        <v>31</v>
      </c>
      <c r="E897" t="s">
        <v>234</v>
      </c>
      <c r="F897">
        <v>114.23</v>
      </c>
      <c r="G897">
        <v>0</v>
      </c>
      <c r="H897">
        <v>2018</v>
      </c>
      <c r="I897">
        <v>6</v>
      </c>
      <c r="J897">
        <v>91</v>
      </c>
    </row>
    <row r="898" spans="1:10" hidden="1" x14ac:dyDescent="0.25">
      <c r="A898">
        <f>--SUBTOTAL(103,B$2:B898)</f>
        <v>458</v>
      </c>
      <c r="B898" s="86">
        <v>43276</v>
      </c>
      <c r="C898" t="s">
        <v>64</v>
      </c>
      <c r="D898" t="s">
        <v>235</v>
      </c>
      <c r="E898" t="s">
        <v>236</v>
      </c>
      <c r="F898">
        <v>311.67</v>
      </c>
      <c r="G898">
        <v>0</v>
      </c>
      <c r="H898">
        <v>2018</v>
      </c>
      <c r="I898">
        <v>6</v>
      </c>
      <c r="J898">
        <v>91</v>
      </c>
    </row>
    <row r="899" spans="1:10" hidden="1" x14ac:dyDescent="0.25">
      <c r="A899">
        <f>--SUBTOTAL(103,B$2:B899)</f>
        <v>458</v>
      </c>
      <c r="B899" s="86">
        <v>43276</v>
      </c>
      <c r="C899" t="s">
        <v>23</v>
      </c>
      <c r="D899" t="s">
        <v>235</v>
      </c>
      <c r="E899" t="s">
        <v>236</v>
      </c>
      <c r="F899">
        <v>101.33</v>
      </c>
      <c r="G899">
        <v>0</v>
      </c>
      <c r="H899">
        <v>2018</v>
      </c>
      <c r="I899">
        <v>6</v>
      </c>
      <c r="J899">
        <v>5</v>
      </c>
    </row>
    <row r="900" spans="1:10" hidden="1" x14ac:dyDescent="0.25">
      <c r="A900">
        <f>--SUBTOTAL(103,B$2:B900)</f>
        <v>458</v>
      </c>
      <c r="B900" s="86">
        <v>43276</v>
      </c>
      <c r="C900" t="s">
        <v>23</v>
      </c>
      <c r="D900" t="s">
        <v>33</v>
      </c>
      <c r="E900" t="s">
        <v>219</v>
      </c>
      <c r="F900">
        <v>18.399999999999999</v>
      </c>
      <c r="G900">
        <v>0</v>
      </c>
      <c r="H900">
        <v>2018</v>
      </c>
      <c r="I900">
        <v>6</v>
      </c>
      <c r="J900">
        <v>26</v>
      </c>
    </row>
    <row r="901" spans="1:10" hidden="1" x14ac:dyDescent="0.25">
      <c r="A901">
        <f>--SUBTOTAL(103,B$2:B901)</f>
        <v>458</v>
      </c>
      <c r="B901" s="86">
        <v>43276</v>
      </c>
      <c r="C901" t="s">
        <v>23</v>
      </c>
      <c r="D901" t="s">
        <v>33</v>
      </c>
      <c r="E901" t="s">
        <v>237</v>
      </c>
      <c r="F901">
        <v>1.8</v>
      </c>
      <c r="G901">
        <v>0</v>
      </c>
      <c r="H901">
        <v>2018</v>
      </c>
      <c r="I901">
        <v>6</v>
      </c>
      <c r="J901">
        <v>77</v>
      </c>
    </row>
    <row r="902" spans="1:10" hidden="1" x14ac:dyDescent="0.25">
      <c r="A902">
        <f>--SUBTOTAL(103,B$2:B902)</f>
        <v>458</v>
      </c>
      <c r="B902" s="86">
        <v>43276</v>
      </c>
      <c r="C902" t="s">
        <v>23</v>
      </c>
      <c r="D902" t="s">
        <v>235</v>
      </c>
      <c r="E902" t="s">
        <v>236</v>
      </c>
      <c r="F902">
        <v>72.040000000000006</v>
      </c>
      <c r="G902">
        <v>0</v>
      </c>
      <c r="H902">
        <v>2018</v>
      </c>
      <c r="I902">
        <v>6</v>
      </c>
      <c r="J902">
        <v>77</v>
      </c>
    </row>
    <row r="903" spans="1:10" hidden="1" x14ac:dyDescent="0.25">
      <c r="A903">
        <f>--SUBTOTAL(103,B$2:B903)</f>
        <v>458</v>
      </c>
      <c r="B903" s="86">
        <v>43277</v>
      </c>
      <c r="C903" t="s">
        <v>80</v>
      </c>
      <c r="D903" t="s">
        <v>31</v>
      </c>
      <c r="E903" t="s">
        <v>238</v>
      </c>
      <c r="F903">
        <v>51.7</v>
      </c>
      <c r="G903">
        <v>0</v>
      </c>
      <c r="H903">
        <v>2018</v>
      </c>
      <c r="I903">
        <v>6</v>
      </c>
      <c r="J903">
        <v>91</v>
      </c>
    </row>
    <row r="904" spans="1:10" hidden="1" x14ac:dyDescent="0.25">
      <c r="A904">
        <f>--SUBTOTAL(103,B$2:B904)</f>
        <v>458</v>
      </c>
      <c r="B904" s="86">
        <v>43277</v>
      </c>
      <c r="C904" t="s">
        <v>22</v>
      </c>
      <c r="D904" t="s">
        <v>32</v>
      </c>
      <c r="E904" t="s">
        <v>238</v>
      </c>
      <c r="F904">
        <v>8</v>
      </c>
      <c r="G904">
        <v>0</v>
      </c>
      <c r="H904">
        <v>2018</v>
      </c>
      <c r="I904">
        <v>6</v>
      </c>
      <c r="J904">
        <v>97</v>
      </c>
    </row>
    <row r="905" spans="1:10" hidden="1" x14ac:dyDescent="0.25">
      <c r="A905">
        <f>--SUBTOTAL(103,B$2:B905)</f>
        <v>458</v>
      </c>
      <c r="B905" s="86">
        <v>43277</v>
      </c>
      <c r="C905" t="s">
        <v>69</v>
      </c>
      <c r="D905" t="s">
        <v>31</v>
      </c>
      <c r="E905" t="s">
        <v>238</v>
      </c>
      <c r="F905">
        <v>13.99</v>
      </c>
      <c r="G905">
        <v>0</v>
      </c>
      <c r="H905">
        <v>2018</v>
      </c>
      <c r="I905">
        <v>6</v>
      </c>
      <c r="J905">
        <v>91</v>
      </c>
    </row>
    <row r="906" spans="1:10" hidden="1" x14ac:dyDescent="0.25">
      <c r="A906">
        <f>--SUBTOTAL(103,B$2:B906)</f>
        <v>458</v>
      </c>
      <c r="B906" s="86">
        <v>43277</v>
      </c>
      <c r="C906" t="s">
        <v>69</v>
      </c>
      <c r="D906" t="s">
        <v>61</v>
      </c>
      <c r="E906" t="s">
        <v>238</v>
      </c>
      <c r="F906">
        <v>85</v>
      </c>
      <c r="G906">
        <v>0</v>
      </c>
      <c r="H906">
        <v>2018</v>
      </c>
      <c r="I906">
        <v>6</v>
      </c>
      <c r="J906">
        <v>91</v>
      </c>
    </row>
    <row r="907" spans="1:10" hidden="1" x14ac:dyDescent="0.25">
      <c r="A907">
        <f>--SUBTOTAL(103,B$2:B907)</f>
        <v>458</v>
      </c>
      <c r="B907" s="86">
        <v>43277</v>
      </c>
      <c r="C907" t="s">
        <v>73</v>
      </c>
      <c r="D907" t="s">
        <v>60</v>
      </c>
      <c r="E907" t="s">
        <v>238</v>
      </c>
      <c r="F907">
        <v>75.900000000000006</v>
      </c>
      <c r="G907">
        <v>0</v>
      </c>
      <c r="H907">
        <v>2018</v>
      </c>
      <c r="I907">
        <v>6</v>
      </c>
      <c r="J907">
        <v>91</v>
      </c>
    </row>
    <row r="908" spans="1:10" hidden="1" x14ac:dyDescent="0.25">
      <c r="A908">
        <f>--SUBTOTAL(103,B$2:B908)</f>
        <v>458</v>
      </c>
      <c r="B908" s="86">
        <v>43277</v>
      </c>
      <c r="C908" t="s">
        <v>71</v>
      </c>
      <c r="D908" t="s">
        <v>61</v>
      </c>
      <c r="E908" t="s">
        <v>238</v>
      </c>
      <c r="F908">
        <v>940.61</v>
      </c>
      <c r="G908">
        <v>0</v>
      </c>
      <c r="H908">
        <v>2018</v>
      </c>
      <c r="I908">
        <v>6</v>
      </c>
      <c r="J908">
        <v>91</v>
      </c>
    </row>
    <row r="909" spans="1:10" hidden="1" x14ac:dyDescent="0.25">
      <c r="A909">
        <f>--SUBTOTAL(103,B$2:B909)</f>
        <v>458</v>
      </c>
      <c r="B909" s="86">
        <v>43277</v>
      </c>
      <c r="C909" t="s">
        <v>21</v>
      </c>
      <c r="D909" t="s">
        <v>32</v>
      </c>
      <c r="E909" t="s">
        <v>238</v>
      </c>
      <c r="F909">
        <v>32</v>
      </c>
      <c r="G909">
        <v>0</v>
      </c>
      <c r="H909">
        <v>2018</v>
      </c>
      <c r="I909">
        <v>6</v>
      </c>
      <c r="J909">
        <v>19</v>
      </c>
    </row>
    <row r="910" spans="1:10" hidden="1" x14ac:dyDescent="0.25">
      <c r="A910">
        <f>--SUBTOTAL(103,B$2:B910)</f>
        <v>458</v>
      </c>
      <c r="B910" s="86">
        <v>43277</v>
      </c>
      <c r="C910" t="s">
        <v>21</v>
      </c>
      <c r="D910" t="s">
        <v>32</v>
      </c>
      <c r="E910" t="s">
        <v>238</v>
      </c>
      <c r="F910">
        <v>8</v>
      </c>
      <c r="G910">
        <v>0</v>
      </c>
      <c r="H910">
        <v>2018</v>
      </c>
      <c r="I910">
        <v>6</v>
      </c>
      <c r="J910">
        <v>38</v>
      </c>
    </row>
    <row r="911" spans="1:10" hidden="1" x14ac:dyDescent="0.25">
      <c r="A911">
        <f>--SUBTOTAL(103,B$2:B911)</f>
        <v>458</v>
      </c>
      <c r="B911" s="86">
        <v>43277</v>
      </c>
      <c r="C911" t="s">
        <v>21</v>
      </c>
      <c r="D911" t="s">
        <v>32</v>
      </c>
      <c r="E911" t="s">
        <v>238</v>
      </c>
      <c r="F911">
        <v>8</v>
      </c>
      <c r="G911">
        <v>0</v>
      </c>
      <c r="H911">
        <v>2018</v>
      </c>
      <c r="I911">
        <v>6</v>
      </c>
      <c r="J911">
        <v>44</v>
      </c>
    </row>
    <row r="912" spans="1:10" hidden="1" x14ac:dyDescent="0.25">
      <c r="A912">
        <f>--SUBTOTAL(103,B$2:B912)</f>
        <v>458</v>
      </c>
      <c r="B912" s="86">
        <v>43277</v>
      </c>
      <c r="C912" t="s">
        <v>21</v>
      </c>
      <c r="D912" t="s">
        <v>32</v>
      </c>
      <c r="E912" t="s">
        <v>238</v>
      </c>
      <c r="F912">
        <v>32</v>
      </c>
      <c r="G912">
        <v>0</v>
      </c>
      <c r="H912">
        <v>2018</v>
      </c>
      <c r="I912">
        <v>6</v>
      </c>
      <c r="J912">
        <v>51</v>
      </c>
    </row>
    <row r="913" spans="1:10" hidden="1" x14ac:dyDescent="0.25">
      <c r="A913">
        <f>--SUBTOTAL(103,B$2:B913)</f>
        <v>458</v>
      </c>
      <c r="B913" s="86">
        <v>43277</v>
      </c>
      <c r="C913" t="s">
        <v>21</v>
      </c>
      <c r="D913" t="s">
        <v>32</v>
      </c>
      <c r="E913" t="s">
        <v>238</v>
      </c>
      <c r="F913">
        <v>24</v>
      </c>
      <c r="G913">
        <v>0</v>
      </c>
      <c r="H913">
        <v>2018</v>
      </c>
      <c r="I913">
        <v>6</v>
      </c>
      <c r="J913">
        <v>97</v>
      </c>
    </row>
    <row r="914" spans="1:10" hidden="1" x14ac:dyDescent="0.25">
      <c r="A914">
        <f>--SUBTOTAL(103,B$2:B914)</f>
        <v>458</v>
      </c>
      <c r="B914" s="86">
        <v>43277</v>
      </c>
      <c r="C914" t="s">
        <v>79</v>
      </c>
      <c r="D914" t="s">
        <v>31</v>
      </c>
      <c r="E914" t="s">
        <v>238</v>
      </c>
      <c r="F914">
        <v>170</v>
      </c>
      <c r="G914">
        <v>0</v>
      </c>
      <c r="H914">
        <v>2018</v>
      </c>
      <c r="I914">
        <v>6</v>
      </c>
      <c r="J914">
        <v>91</v>
      </c>
    </row>
    <row r="915" spans="1:10" hidden="1" x14ac:dyDescent="0.25">
      <c r="A915">
        <f>--SUBTOTAL(103,B$2:B915)</f>
        <v>458</v>
      </c>
      <c r="B915" s="86">
        <v>43277</v>
      </c>
      <c r="C915" t="s">
        <v>66</v>
      </c>
      <c r="D915" t="s">
        <v>31</v>
      </c>
      <c r="E915" t="s">
        <v>238</v>
      </c>
      <c r="F915">
        <v>136.02000000000001</v>
      </c>
      <c r="G915">
        <v>0</v>
      </c>
      <c r="H915">
        <v>2018</v>
      </c>
      <c r="I915">
        <v>6</v>
      </c>
      <c r="J915">
        <v>91</v>
      </c>
    </row>
    <row r="916" spans="1:10" hidden="1" x14ac:dyDescent="0.25">
      <c r="A916">
        <f>--SUBTOTAL(103,B$2:B916)</f>
        <v>458</v>
      </c>
      <c r="B916" s="86">
        <v>43277</v>
      </c>
      <c r="C916" t="s">
        <v>77</v>
      </c>
      <c r="D916" t="s">
        <v>61</v>
      </c>
      <c r="E916" t="s">
        <v>238</v>
      </c>
      <c r="F916">
        <v>365.74</v>
      </c>
      <c r="G916">
        <v>0</v>
      </c>
      <c r="H916">
        <v>2018</v>
      </c>
      <c r="I916">
        <v>6</v>
      </c>
      <c r="J916">
        <v>91</v>
      </c>
    </row>
    <row r="917" spans="1:10" hidden="1" x14ac:dyDescent="0.25">
      <c r="A917">
        <f>--SUBTOTAL(103,B$2:B917)</f>
        <v>458</v>
      </c>
      <c r="B917" s="86">
        <v>43277</v>
      </c>
      <c r="C917" t="s">
        <v>65</v>
      </c>
      <c r="D917" t="s">
        <v>31</v>
      </c>
      <c r="E917" t="s">
        <v>238</v>
      </c>
      <c r="F917">
        <v>96.21</v>
      </c>
      <c r="G917">
        <v>0</v>
      </c>
      <c r="H917">
        <v>2018</v>
      </c>
      <c r="I917">
        <v>6</v>
      </c>
      <c r="J917">
        <v>91</v>
      </c>
    </row>
    <row r="918" spans="1:10" hidden="1" x14ac:dyDescent="0.25">
      <c r="A918">
        <f>--SUBTOTAL(103,B$2:B918)</f>
        <v>458</v>
      </c>
      <c r="B918" s="86">
        <v>43277</v>
      </c>
      <c r="C918" t="s">
        <v>23</v>
      </c>
      <c r="D918" t="s">
        <v>33</v>
      </c>
      <c r="E918" t="s">
        <v>219</v>
      </c>
      <c r="F918">
        <v>9.1999999999999993</v>
      </c>
      <c r="G918">
        <v>0</v>
      </c>
      <c r="H918">
        <v>2018</v>
      </c>
      <c r="I918">
        <v>6</v>
      </c>
      <c r="J918">
        <v>26</v>
      </c>
    </row>
    <row r="919" spans="1:10" hidden="1" x14ac:dyDescent="0.25">
      <c r="A919">
        <f>--SUBTOTAL(103,B$2:B919)</f>
        <v>458</v>
      </c>
      <c r="B919" s="86">
        <v>43277</v>
      </c>
      <c r="C919" t="s">
        <v>23</v>
      </c>
      <c r="D919" t="s">
        <v>33</v>
      </c>
      <c r="E919" t="s">
        <v>141</v>
      </c>
      <c r="F919">
        <v>18</v>
      </c>
      <c r="G919">
        <v>0</v>
      </c>
      <c r="H919">
        <v>2018</v>
      </c>
      <c r="I919">
        <v>6</v>
      </c>
      <c r="J919">
        <v>53</v>
      </c>
    </row>
    <row r="920" spans="1:10" hidden="1" x14ac:dyDescent="0.25">
      <c r="A920">
        <f>--SUBTOTAL(103,B$2:B920)</f>
        <v>458</v>
      </c>
      <c r="B920" s="86">
        <v>43278</v>
      </c>
      <c r="C920" t="s">
        <v>68</v>
      </c>
      <c r="D920" t="s">
        <v>31</v>
      </c>
      <c r="E920" t="s">
        <v>239</v>
      </c>
      <c r="F920">
        <v>10</v>
      </c>
      <c r="G920">
        <v>0</v>
      </c>
      <c r="H920">
        <v>2018</v>
      </c>
      <c r="I920">
        <v>6</v>
      </c>
      <c r="J920">
        <v>91</v>
      </c>
    </row>
    <row r="921" spans="1:10" hidden="1" x14ac:dyDescent="0.25">
      <c r="A921">
        <f>--SUBTOTAL(103,B$2:B921)</f>
        <v>458</v>
      </c>
      <c r="B921" s="86">
        <v>43278</v>
      </c>
      <c r="C921" t="s">
        <v>68</v>
      </c>
      <c r="D921" t="s">
        <v>61</v>
      </c>
      <c r="E921" t="s">
        <v>239</v>
      </c>
      <c r="F921">
        <v>90</v>
      </c>
      <c r="G921">
        <v>0</v>
      </c>
      <c r="H921">
        <v>2018</v>
      </c>
      <c r="I921">
        <v>6</v>
      </c>
      <c r="J921">
        <v>91</v>
      </c>
    </row>
    <row r="922" spans="1:10" hidden="1" x14ac:dyDescent="0.25">
      <c r="A922">
        <f>--SUBTOTAL(103,B$2:B922)</f>
        <v>458</v>
      </c>
      <c r="B922" s="86">
        <v>43278</v>
      </c>
      <c r="C922" t="s">
        <v>73</v>
      </c>
      <c r="D922" t="s">
        <v>60</v>
      </c>
      <c r="E922" t="s">
        <v>239</v>
      </c>
      <c r="F922">
        <v>67.5</v>
      </c>
      <c r="G922">
        <v>0</v>
      </c>
      <c r="H922">
        <v>2018</v>
      </c>
      <c r="I922">
        <v>6</v>
      </c>
      <c r="J922">
        <v>91</v>
      </c>
    </row>
    <row r="923" spans="1:10" hidden="1" x14ac:dyDescent="0.25">
      <c r="A923">
        <f>--SUBTOTAL(103,B$2:B923)</f>
        <v>458</v>
      </c>
      <c r="B923" s="86">
        <v>43278</v>
      </c>
      <c r="C923" t="s">
        <v>21</v>
      </c>
      <c r="D923" t="s">
        <v>207</v>
      </c>
      <c r="E923" t="s">
        <v>240</v>
      </c>
      <c r="F923">
        <v>16.38</v>
      </c>
      <c r="G923">
        <v>0</v>
      </c>
      <c r="H923">
        <v>2018</v>
      </c>
      <c r="I923">
        <v>6</v>
      </c>
      <c r="J923">
        <v>19</v>
      </c>
    </row>
    <row r="924" spans="1:10" hidden="1" x14ac:dyDescent="0.25">
      <c r="A924">
        <f>--SUBTOTAL(103,B$2:B924)</f>
        <v>458</v>
      </c>
      <c r="B924" s="86">
        <v>43278</v>
      </c>
      <c r="C924" t="s">
        <v>21</v>
      </c>
      <c r="D924" t="s">
        <v>32</v>
      </c>
      <c r="E924" t="s">
        <v>239</v>
      </c>
      <c r="F924">
        <v>32</v>
      </c>
      <c r="G924">
        <v>0</v>
      </c>
      <c r="H924">
        <v>2018</v>
      </c>
      <c r="I924">
        <v>6</v>
      </c>
      <c r="J924">
        <v>19</v>
      </c>
    </row>
    <row r="925" spans="1:10" hidden="1" x14ac:dyDescent="0.25">
      <c r="A925">
        <f>--SUBTOTAL(103,B$2:B925)</f>
        <v>458</v>
      </c>
      <c r="B925" s="86">
        <v>43278</v>
      </c>
      <c r="C925" t="s">
        <v>21</v>
      </c>
      <c r="D925" t="s">
        <v>32</v>
      </c>
      <c r="E925" t="s">
        <v>239</v>
      </c>
      <c r="F925">
        <v>112</v>
      </c>
      <c r="G925">
        <v>0</v>
      </c>
      <c r="H925">
        <v>2018</v>
      </c>
      <c r="I925">
        <v>6</v>
      </c>
      <c r="J925">
        <v>26</v>
      </c>
    </row>
    <row r="926" spans="1:10" hidden="1" x14ac:dyDescent="0.25">
      <c r="A926">
        <f>--SUBTOTAL(103,B$2:B926)</f>
        <v>458</v>
      </c>
      <c r="B926" s="86">
        <v>43278</v>
      </c>
      <c r="C926" t="s">
        <v>66</v>
      </c>
      <c r="D926" t="s">
        <v>32</v>
      </c>
      <c r="E926" t="s">
        <v>239</v>
      </c>
      <c r="F926">
        <v>224.35</v>
      </c>
      <c r="G926">
        <v>0</v>
      </c>
      <c r="H926">
        <v>2018</v>
      </c>
      <c r="I926">
        <v>6</v>
      </c>
      <c r="J926">
        <v>91</v>
      </c>
    </row>
    <row r="927" spans="1:10" hidden="1" x14ac:dyDescent="0.25">
      <c r="A927">
        <f>--SUBTOTAL(103,B$2:B927)</f>
        <v>458</v>
      </c>
      <c r="B927" s="86">
        <v>43278</v>
      </c>
      <c r="C927" t="s">
        <v>64</v>
      </c>
      <c r="D927" t="s">
        <v>207</v>
      </c>
      <c r="E927" t="s">
        <v>240</v>
      </c>
      <c r="F927">
        <v>4.22</v>
      </c>
      <c r="G927">
        <v>0</v>
      </c>
      <c r="H927">
        <v>2018</v>
      </c>
      <c r="I927">
        <v>6</v>
      </c>
      <c r="J927">
        <v>91</v>
      </c>
    </row>
    <row r="928" spans="1:10" hidden="1" x14ac:dyDescent="0.25">
      <c r="A928">
        <f>--SUBTOTAL(103,B$2:B928)</f>
        <v>458</v>
      </c>
      <c r="B928" s="86">
        <v>43278</v>
      </c>
      <c r="C928" t="s">
        <v>23</v>
      </c>
      <c r="D928" t="s">
        <v>33</v>
      </c>
      <c r="E928" t="s">
        <v>34</v>
      </c>
      <c r="F928">
        <v>17.399999999999999</v>
      </c>
      <c r="G928">
        <v>0</v>
      </c>
      <c r="H928">
        <v>2018</v>
      </c>
      <c r="I928">
        <v>6</v>
      </c>
      <c r="J928">
        <v>38</v>
      </c>
    </row>
    <row r="929" spans="1:10" hidden="1" x14ac:dyDescent="0.25">
      <c r="A929">
        <f>--SUBTOTAL(103,B$2:B929)</f>
        <v>458</v>
      </c>
      <c r="B929" s="86">
        <v>43278</v>
      </c>
      <c r="C929" t="s">
        <v>23</v>
      </c>
      <c r="D929" t="s">
        <v>33</v>
      </c>
      <c r="E929" t="s">
        <v>139</v>
      </c>
      <c r="F929">
        <v>22</v>
      </c>
      <c r="G929">
        <v>0</v>
      </c>
      <c r="H929">
        <v>2018</v>
      </c>
      <c r="I929">
        <v>6</v>
      </c>
      <c r="J929">
        <v>48</v>
      </c>
    </row>
    <row r="930" spans="1:10" hidden="1" x14ac:dyDescent="0.25">
      <c r="A930">
        <f>--SUBTOTAL(103,B$2:B930)</f>
        <v>458</v>
      </c>
      <c r="B930" s="86">
        <v>43279</v>
      </c>
      <c r="C930" t="s">
        <v>22</v>
      </c>
      <c r="D930" t="s">
        <v>32</v>
      </c>
      <c r="E930" t="s">
        <v>241</v>
      </c>
      <c r="F930">
        <v>8</v>
      </c>
      <c r="G930">
        <v>0</v>
      </c>
      <c r="H930">
        <v>2018</v>
      </c>
      <c r="I930">
        <v>6</v>
      </c>
      <c r="J930">
        <v>5</v>
      </c>
    </row>
    <row r="931" spans="1:10" hidden="1" x14ac:dyDescent="0.25">
      <c r="A931">
        <f>--SUBTOTAL(103,B$2:B931)</f>
        <v>458</v>
      </c>
      <c r="B931" s="86">
        <v>43279</v>
      </c>
      <c r="C931" t="s">
        <v>22</v>
      </c>
      <c r="D931" t="s">
        <v>32</v>
      </c>
      <c r="E931" t="s">
        <v>241</v>
      </c>
      <c r="F931">
        <v>8</v>
      </c>
      <c r="G931">
        <v>0</v>
      </c>
      <c r="H931">
        <v>2018</v>
      </c>
      <c r="I931">
        <v>6</v>
      </c>
      <c r="J931">
        <v>44</v>
      </c>
    </row>
    <row r="932" spans="1:10" hidden="1" x14ac:dyDescent="0.25">
      <c r="A932">
        <f>--SUBTOTAL(103,B$2:B932)</f>
        <v>458</v>
      </c>
      <c r="B932" s="86">
        <v>43279</v>
      </c>
      <c r="C932" t="s">
        <v>22</v>
      </c>
      <c r="D932" t="s">
        <v>32</v>
      </c>
      <c r="E932" t="s">
        <v>241</v>
      </c>
      <c r="F932">
        <v>8</v>
      </c>
      <c r="G932">
        <v>0</v>
      </c>
      <c r="H932">
        <v>2018</v>
      </c>
      <c r="I932">
        <v>6</v>
      </c>
      <c r="J932">
        <v>46</v>
      </c>
    </row>
    <row r="933" spans="1:10" hidden="1" x14ac:dyDescent="0.25">
      <c r="A933">
        <f>--SUBTOTAL(103,B$2:B933)</f>
        <v>458</v>
      </c>
      <c r="B933" s="86">
        <v>43279</v>
      </c>
      <c r="C933" t="s">
        <v>22</v>
      </c>
      <c r="D933" t="s">
        <v>32</v>
      </c>
      <c r="E933" t="s">
        <v>241</v>
      </c>
      <c r="F933">
        <v>8</v>
      </c>
      <c r="G933">
        <v>0</v>
      </c>
      <c r="H933">
        <v>2018</v>
      </c>
      <c r="I933">
        <v>6</v>
      </c>
      <c r="J933">
        <v>164</v>
      </c>
    </row>
    <row r="934" spans="1:10" hidden="1" x14ac:dyDescent="0.25">
      <c r="A934">
        <f>--SUBTOTAL(103,B$2:B934)</f>
        <v>458</v>
      </c>
      <c r="B934" s="86">
        <v>43279</v>
      </c>
      <c r="C934" t="s">
        <v>102</v>
      </c>
      <c r="D934" t="s">
        <v>60</v>
      </c>
      <c r="E934" t="s">
        <v>241</v>
      </c>
      <c r="F934">
        <v>30</v>
      </c>
      <c r="G934">
        <v>0</v>
      </c>
      <c r="H934">
        <v>2018</v>
      </c>
      <c r="I934">
        <v>6</v>
      </c>
      <c r="J934">
        <v>91</v>
      </c>
    </row>
    <row r="935" spans="1:10" hidden="1" x14ac:dyDescent="0.25">
      <c r="A935">
        <f>--SUBTOTAL(103,B$2:B935)</f>
        <v>458</v>
      </c>
      <c r="B935" s="86">
        <v>43279</v>
      </c>
      <c r="C935" t="s">
        <v>67</v>
      </c>
      <c r="D935" t="s">
        <v>31</v>
      </c>
      <c r="E935" t="s">
        <v>241</v>
      </c>
      <c r="F935">
        <v>10.71</v>
      </c>
      <c r="G935">
        <v>0</v>
      </c>
      <c r="H935">
        <v>2018</v>
      </c>
      <c r="I935">
        <v>6</v>
      </c>
      <c r="J935">
        <v>91</v>
      </c>
    </row>
    <row r="936" spans="1:10" hidden="1" x14ac:dyDescent="0.25">
      <c r="A936">
        <f>--SUBTOTAL(103,B$2:B936)</f>
        <v>458</v>
      </c>
      <c r="B936" s="86">
        <v>43279</v>
      </c>
      <c r="C936" t="s">
        <v>73</v>
      </c>
      <c r="D936" t="s">
        <v>31</v>
      </c>
      <c r="E936" t="s">
        <v>241</v>
      </c>
      <c r="F936">
        <v>9.5</v>
      </c>
      <c r="G936">
        <v>0</v>
      </c>
      <c r="H936">
        <v>2018</v>
      </c>
      <c r="I936">
        <v>6</v>
      </c>
      <c r="J936">
        <v>91</v>
      </c>
    </row>
    <row r="937" spans="1:10" hidden="1" x14ac:dyDescent="0.25">
      <c r="A937">
        <f>--SUBTOTAL(103,B$2:B937)</f>
        <v>458</v>
      </c>
      <c r="B937" s="86">
        <v>43279</v>
      </c>
      <c r="C937" t="s">
        <v>73</v>
      </c>
      <c r="D937" t="s">
        <v>60</v>
      </c>
      <c r="E937" t="s">
        <v>241</v>
      </c>
      <c r="F937">
        <v>70</v>
      </c>
      <c r="G937">
        <v>0</v>
      </c>
      <c r="H937">
        <v>2018</v>
      </c>
      <c r="I937">
        <v>6</v>
      </c>
      <c r="J937">
        <v>91</v>
      </c>
    </row>
    <row r="938" spans="1:10" hidden="1" x14ac:dyDescent="0.25">
      <c r="A938">
        <f>--SUBTOTAL(103,B$2:B938)</f>
        <v>458</v>
      </c>
      <c r="B938" s="86">
        <v>43279</v>
      </c>
      <c r="C938" t="s">
        <v>75</v>
      </c>
      <c r="D938" t="s">
        <v>60</v>
      </c>
      <c r="E938" t="s">
        <v>241</v>
      </c>
      <c r="F938">
        <v>36.75</v>
      </c>
      <c r="G938">
        <v>0</v>
      </c>
      <c r="H938">
        <v>2018</v>
      </c>
      <c r="I938">
        <v>6</v>
      </c>
      <c r="J938">
        <v>91</v>
      </c>
    </row>
    <row r="939" spans="1:10" hidden="1" x14ac:dyDescent="0.25">
      <c r="A939">
        <f>--SUBTOTAL(103,B$2:B939)</f>
        <v>458</v>
      </c>
      <c r="B939" s="86">
        <v>43279</v>
      </c>
      <c r="C939" t="s">
        <v>21</v>
      </c>
      <c r="D939" t="s">
        <v>32</v>
      </c>
      <c r="E939" t="s">
        <v>241</v>
      </c>
      <c r="F939">
        <v>24</v>
      </c>
      <c r="G939">
        <v>0</v>
      </c>
      <c r="H939">
        <v>2018</v>
      </c>
      <c r="I939">
        <v>6</v>
      </c>
      <c r="J939">
        <v>5</v>
      </c>
    </row>
    <row r="940" spans="1:10" hidden="1" x14ac:dyDescent="0.25">
      <c r="A940">
        <f>--SUBTOTAL(103,B$2:B940)</f>
        <v>458</v>
      </c>
      <c r="B940" s="86">
        <v>43279</v>
      </c>
      <c r="C940" t="s">
        <v>21</v>
      </c>
      <c r="D940" t="s">
        <v>32</v>
      </c>
      <c r="E940" t="s">
        <v>241</v>
      </c>
      <c r="F940">
        <v>16</v>
      </c>
      <c r="G940">
        <v>0</v>
      </c>
      <c r="H940">
        <v>2018</v>
      </c>
      <c r="I940">
        <v>6</v>
      </c>
      <c r="J940">
        <v>39</v>
      </c>
    </row>
    <row r="941" spans="1:10" hidden="1" x14ac:dyDescent="0.25">
      <c r="A941">
        <f>--SUBTOTAL(103,B$2:B941)</f>
        <v>458</v>
      </c>
      <c r="B941" s="86">
        <v>43279</v>
      </c>
      <c r="C941" t="s">
        <v>21</v>
      </c>
      <c r="D941" t="s">
        <v>32</v>
      </c>
      <c r="E941" t="s">
        <v>241</v>
      </c>
      <c r="F941">
        <v>32</v>
      </c>
      <c r="G941">
        <v>0</v>
      </c>
      <c r="H941">
        <v>2018</v>
      </c>
      <c r="I941">
        <v>6</v>
      </c>
      <c r="J941">
        <v>73</v>
      </c>
    </row>
    <row r="942" spans="1:10" hidden="1" x14ac:dyDescent="0.25">
      <c r="A942">
        <f>--SUBTOTAL(103,B$2:B942)</f>
        <v>458</v>
      </c>
      <c r="B942" s="86">
        <v>43279</v>
      </c>
      <c r="C942" t="s">
        <v>21</v>
      </c>
      <c r="D942" t="s">
        <v>32</v>
      </c>
      <c r="E942" t="s">
        <v>241</v>
      </c>
      <c r="F942">
        <v>8</v>
      </c>
      <c r="G942">
        <v>0</v>
      </c>
      <c r="H942">
        <v>2018</v>
      </c>
      <c r="I942">
        <v>6</v>
      </c>
      <c r="J942">
        <v>80</v>
      </c>
    </row>
    <row r="943" spans="1:10" hidden="1" x14ac:dyDescent="0.25">
      <c r="A943">
        <f>--SUBTOTAL(103,B$2:B943)</f>
        <v>458</v>
      </c>
      <c r="B943" s="86">
        <v>43279</v>
      </c>
      <c r="C943" t="s">
        <v>21</v>
      </c>
      <c r="D943" t="s">
        <v>32</v>
      </c>
      <c r="E943" t="s">
        <v>241</v>
      </c>
      <c r="F943">
        <v>24</v>
      </c>
      <c r="G943">
        <v>0</v>
      </c>
      <c r="H943">
        <v>2018</v>
      </c>
      <c r="I943">
        <v>6</v>
      </c>
      <c r="J943">
        <v>97</v>
      </c>
    </row>
    <row r="944" spans="1:10" hidden="1" x14ac:dyDescent="0.25">
      <c r="A944">
        <f>--SUBTOTAL(103,B$2:B944)</f>
        <v>458</v>
      </c>
      <c r="B944" s="86">
        <v>43279</v>
      </c>
      <c r="C944" t="s">
        <v>79</v>
      </c>
      <c r="D944" t="s">
        <v>31</v>
      </c>
      <c r="E944" t="s">
        <v>241</v>
      </c>
      <c r="F944">
        <v>9.0500000000000007</v>
      </c>
      <c r="G944">
        <v>0</v>
      </c>
      <c r="H944">
        <v>2018</v>
      </c>
      <c r="I944">
        <v>6</v>
      </c>
      <c r="J944">
        <v>91</v>
      </c>
    </row>
    <row r="945" spans="1:10" hidden="1" x14ac:dyDescent="0.25">
      <c r="A945">
        <f>--SUBTOTAL(103,B$2:B945)</f>
        <v>458</v>
      </c>
      <c r="B945" s="86">
        <v>43279</v>
      </c>
      <c r="C945" t="s">
        <v>70</v>
      </c>
      <c r="D945" t="s">
        <v>31</v>
      </c>
      <c r="E945" t="s">
        <v>241</v>
      </c>
      <c r="F945">
        <v>97.74</v>
      </c>
      <c r="G945">
        <v>0</v>
      </c>
      <c r="H945">
        <v>2018</v>
      </c>
      <c r="I945">
        <v>6</v>
      </c>
      <c r="J945">
        <v>91</v>
      </c>
    </row>
    <row r="946" spans="1:10" hidden="1" x14ac:dyDescent="0.25">
      <c r="A946">
        <f>--SUBTOTAL(103,B$2:B946)</f>
        <v>458</v>
      </c>
      <c r="B946" s="86">
        <v>43279</v>
      </c>
      <c r="C946" t="s">
        <v>65</v>
      </c>
      <c r="D946" t="s">
        <v>31</v>
      </c>
      <c r="E946" t="s">
        <v>241</v>
      </c>
      <c r="F946">
        <v>10</v>
      </c>
      <c r="G946">
        <v>0</v>
      </c>
      <c r="H946">
        <v>2018</v>
      </c>
      <c r="I946">
        <v>6</v>
      </c>
      <c r="J946">
        <v>91</v>
      </c>
    </row>
    <row r="947" spans="1:10" hidden="1" x14ac:dyDescent="0.25">
      <c r="A947">
        <f>--SUBTOTAL(103,B$2:B947)</f>
        <v>458</v>
      </c>
      <c r="B947" s="86">
        <v>43279</v>
      </c>
      <c r="C947" t="s">
        <v>23</v>
      </c>
      <c r="D947" t="s">
        <v>101</v>
      </c>
      <c r="E947" t="s">
        <v>241</v>
      </c>
      <c r="F947">
        <v>73.790000000000006</v>
      </c>
      <c r="G947">
        <v>0</v>
      </c>
      <c r="H947">
        <v>2018</v>
      </c>
      <c r="I947">
        <v>6</v>
      </c>
      <c r="J947">
        <v>30</v>
      </c>
    </row>
    <row r="948" spans="1:10" hidden="1" x14ac:dyDescent="0.25">
      <c r="A948">
        <f>--SUBTOTAL(103,B$2:B948)</f>
        <v>458</v>
      </c>
      <c r="B948" s="86">
        <v>43279</v>
      </c>
      <c r="C948" t="s">
        <v>23</v>
      </c>
      <c r="D948" t="s">
        <v>33</v>
      </c>
      <c r="E948" t="s">
        <v>105</v>
      </c>
      <c r="F948">
        <v>6</v>
      </c>
      <c r="G948">
        <v>0</v>
      </c>
      <c r="H948">
        <v>2018</v>
      </c>
      <c r="I948">
        <v>6</v>
      </c>
      <c r="J948">
        <v>35</v>
      </c>
    </row>
    <row r="949" spans="1:10" hidden="1" x14ac:dyDescent="0.25">
      <c r="A949">
        <f>--SUBTOTAL(103,B$2:B949)</f>
        <v>458</v>
      </c>
      <c r="B949" s="86">
        <v>43279</v>
      </c>
      <c r="C949" t="s">
        <v>23</v>
      </c>
      <c r="D949" t="s">
        <v>60</v>
      </c>
      <c r="E949" t="s">
        <v>241</v>
      </c>
      <c r="F949">
        <v>125.24</v>
      </c>
      <c r="G949">
        <v>0</v>
      </c>
      <c r="H949">
        <v>2018</v>
      </c>
      <c r="I949">
        <v>6</v>
      </c>
      <c r="J949">
        <v>95</v>
      </c>
    </row>
    <row r="950" spans="1:10" hidden="1" x14ac:dyDescent="0.25">
      <c r="A950">
        <f>--SUBTOTAL(103,B$2:B950)</f>
        <v>458</v>
      </c>
      <c r="B950" s="86">
        <v>43279</v>
      </c>
      <c r="C950" t="s">
        <v>23</v>
      </c>
      <c r="D950" t="s">
        <v>33</v>
      </c>
      <c r="E950" t="s">
        <v>115</v>
      </c>
      <c r="F950">
        <v>4.5</v>
      </c>
      <c r="G950">
        <v>0</v>
      </c>
      <c r="H950">
        <v>2018</v>
      </c>
      <c r="I950">
        <v>6</v>
      </c>
      <c r="J950">
        <v>162</v>
      </c>
    </row>
    <row r="951" spans="1:10" hidden="1" x14ac:dyDescent="0.25">
      <c r="A951">
        <f>--SUBTOTAL(103,B$2:B951)</f>
        <v>458</v>
      </c>
      <c r="B951" s="86">
        <v>43280</v>
      </c>
      <c r="C951" t="s">
        <v>22</v>
      </c>
      <c r="D951" t="s">
        <v>31</v>
      </c>
      <c r="E951" t="s">
        <v>242</v>
      </c>
      <c r="F951">
        <v>182</v>
      </c>
      <c r="G951">
        <v>0</v>
      </c>
      <c r="H951">
        <v>2018</v>
      </c>
      <c r="I951">
        <v>6</v>
      </c>
      <c r="J951">
        <v>40</v>
      </c>
    </row>
    <row r="952" spans="1:10" hidden="1" x14ac:dyDescent="0.25">
      <c r="A952">
        <f>--SUBTOTAL(103,B$2:B952)</f>
        <v>458</v>
      </c>
      <c r="B952" s="86">
        <v>43280</v>
      </c>
      <c r="C952" t="s">
        <v>22</v>
      </c>
      <c r="D952" t="s">
        <v>31</v>
      </c>
      <c r="E952" t="s">
        <v>242</v>
      </c>
      <c r="F952">
        <v>183.8</v>
      </c>
      <c r="G952">
        <v>0</v>
      </c>
      <c r="H952">
        <v>2018</v>
      </c>
      <c r="I952">
        <v>6</v>
      </c>
      <c r="J952">
        <v>54</v>
      </c>
    </row>
    <row r="953" spans="1:10" hidden="1" x14ac:dyDescent="0.25">
      <c r="A953">
        <f>--SUBTOTAL(103,B$2:B953)</f>
        <v>458</v>
      </c>
      <c r="B953" s="86">
        <v>43280</v>
      </c>
      <c r="C953" t="s">
        <v>69</v>
      </c>
      <c r="D953" t="s">
        <v>32</v>
      </c>
      <c r="E953" t="s">
        <v>242</v>
      </c>
      <c r="F953">
        <v>10</v>
      </c>
      <c r="G953">
        <v>0</v>
      </c>
      <c r="H953">
        <v>2018</v>
      </c>
      <c r="I953">
        <v>6</v>
      </c>
      <c r="J953">
        <v>91</v>
      </c>
    </row>
    <row r="954" spans="1:10" hidden="1" x14ac:dyDescent="0.25">
      <c r="A954">
        <f>--SUBTOTAL(103,B$2:B954)</f>
        <v>458</v>
      </c>
      <c r="B954" s="86">
        <v>43280</v>
      </c>
      <c r="C954" t="s">
        <v>69</v>
      </c>
      <c r="D954" t="s">
        <v>31</v>
      </c>
      <c r="E954" t="s">
        <v>242</v>
      </c>
      <c r="F954">
        <v>10</v>
      </c>
      <c r="G954">
        <v>0</v>
      </c>
      <c r="H954">
        <v>2018</v>
      </c>
      <c r="I954">
        <v>6</v>
      </c>
      <c r="J954">
        <v>91</v>
      </c>
    </row>
    <row r="955" spans="1:10" hidden="1" x14ac:dyDescent="0.25">
      <c r="A955">
        <f>--SUBTOTAL(103,B$2:B955)</f>
        <v>458</v>
      </c>
      <c r="B955" s="86">
        <v>43280</v>
      </c>
      <c r="C955" t="s">
        <v>76</v>
      </c>
      <c r="D955" t="s">
        <v>31</v>
      </c>
      <c r="E955" t="s">
        <v>242</v>
      </c>
      <c r="F955">
        <v>17.899999999999999</v>
      </c>
      <c r="G955">
        <v>0</v>
      </c>
      <c r="H955">
        <v>2018</v>
      </c>
      <c r="I955">
        <v>6</v>
      </c>
      <c r="J955">
        <v>91</v>
      </c>
    </row>
    <row r="956" spans="1:10" hidden="1" x14ac:dyDescent="0.25">
      <c r="A956">
        <f>--SUBTOTAL(103,B$2:B956)</f>
        <v>458</v>
      </c>
      <c r="B956" s="86">
        <v>43280</v>
      </c>
      <c r="C956" t="s">
        <v>76</v>
      </c>
      <c r="D956" t="s">
        <v>60</v>
      </c>
      <c r="E956" t="s">
        <v>242</v>
      </c>
      <c r="F956">
        <v>153.57</v>
      </c>
      <c r="G956">
        <v>0</v>
      </c>
      <c r="H956">
        <v>2018</v>
      </c>
      <c r="I956">
        <v>6</v>
      </c>
      <c r="J956">
        <v>91</v>
      </c>
    </row>
    <row r="957" spans="1:10" hidden="1" x14ac:dyDescent="0.25">
      <c r="A957">
        <f>--SUBTOTAL(103,B$2:B957)</f>
        <v>458</v>
      </c>
      <c r="B957" s="86">
        <v>43280</v>
      </c>
      <c r="C957" t="s">
        <v>73</v>
      </c>
      <c r="D957" t="s">
        <v>31</v>
      </c>
      <c r="E957" t="s">
        <v>242</v>
      </c>
      <c r="F957">
        <v>1127.92</v>
      </c>
      <c r="G957">
        <v>0</v>
      </c>
      <c r="H957">
        <v>2018</v>
      </c>
      <c r="I957">
        <v>6</v>
      </c>
      <c r="J957">
        <v>91</v>
      </c>
    </row>
    <row r="958" spans="1:10" hidden="1" x14ac:dyDescent="0.25">
      <c r="A958">
        <f>--SUBTOTAL(103,B$2:B958)</f>
        <v>458</v>
      </c>
      <c r="B958" s="86">
        <v>43280</v>
      </c>
      <c r="C958" t="s">
        <v>21</v>
      </c>
      <c r="D958" t="s">
        <v>32</v>
      </c>
      <c r="E958" t="s">
        <v>242</v>
      </c>
      <c r="F958">
        <v>16</v>
      </c>
      <c r="G958">
        <v>0</v>
      </c>
      <c r="H958">
        <v>2018</v>
      </c>
      <c r="I958">
        <v>6</v>
      </c>
      <c r="J958">
        <v>13</v>
      </c>
    </row>
    <row r="959" spans="1:10" hidden="1" x14ac:dyDescent="0.25">
      <c r="A959">
        <f>--SUBTOTAL(103,B$2:B959)</f>
        <v>458</v>
      </c>
      <c r="B959" s="86">
        <v>43280</v>
      </c>
      <c r="C959" t="s">
        <v>21</v>
      </c>
      <c r="D959" t="s">
        <v>32</v>
      </c>
      <c r="E959" t="s">
        <v>242</v>
      </c>
      <c r="F959">
        <v>48</v>
      </c>
      <c r="G959">
        <v>0</v>
      </c>
      <c r="H959">
        <v>2018</v>
      </c>
      <c r="I959">
        <v>6</v>
      </c>
      <c r="J959">
        <v>19</v>
      </c>
    </row>
    <row r="960" spans="1:10" hidden="1" x14ac:dyDescent="0.25">
      <c r="A960">
        <f>--SUBTOTAL(103,B$2:B960)</f>
        <v>458</v>
      </c>
      <c r="B960" s="86">
        <v>43280</v>
      </c>
      <c r="C960" t="s">
        <v>21</v>
      </c>
      <c r="D960" t="s">
        <v>31</v>
      </c>
      <c r="E960" t="s">
        <v>242</v>
      </c>
      <c r="F960">
        <v>338</v>
      </c>
      <c r="G960">
        <v>0</v>
      </c>
      <c r="H960">
        <v>2018</v>
      </c>
      <c r="I960">
        <v>6</v>
      </c>
      <c r="J960">
        <v>33</v>
      </c>
    </row>
    <row r="961" spans="1:10" hidden="1" x14ac:dyDescent="0.25">
      <c r="A961">
        <f>--SUBTOTAL(103,B$2:B961)</f>
        <v>458</v>
      </c>
      <c r="B961" s="86">
        <v>43280</v>
      </c>
      <c r="C961" t="s">
        <v>21</v>
      </c>
      <c r="D961" t="s">
        <v>31</v>
      </c>
      <c r="E961" t="s">
        <v>242</v>
      </c>
      <c r="F961">
        <v>39</v>
      </c>
      <c r="G961">
        <v>0</v>
      </c>
      <c r="H961">
        <v>2018</v>
      </c>
      <c r="I961">
        <v>6</v>
      </c>
      <c r="J961">
        <v>40</v>
      </c>
    </row>
    <row r="962" spans="1:10" hidden="1" x14ac:dyDescent="0.25">
      <c r="A962">
        <f>--SUBTOTAL(103,B$2:B962)</f>
        <v>458</v>
      </c>
      <c r="B962" s="86">
        <v>43280</v>
      </c>
      <c r="C962" t="s">
        <v>21</v>
      </c>
      <c r="D962" t="s">
        <v>32</v>
      </c>
      <c r="E962" t="s">
        <v>242</v>
      </c>
      <c r="F962">
        <v>8</v>
      </c>
      <c r="G962">
        <v>0</v>
      </c>
      <c r="H962">
        <v>2018</v>
      </c>
      <c r="I962">
        <v>6</v>
      </c>
      <c r="J962">
        <v>49</v>
      </c>
    </row>
    <row r="963" spans="1:10" hidden="1" x14ac:dyDescent="0.25">
      <c r="A963">
        <f>--SUBTOTAL(103,B$2:B963)</f>
        <v>458</v>
      </c>
      <c r="B963" s="86">
        <v>43280</v>
      </c>
      <c r="C963" t="s">
        <v>21</v>
      </c>
      <c r="D963" t="s">
        <v>32</v>
      </c>
      <c r="E963" t="s">
        <v>242</v>
      </c>
      <c r="F963">
        <v>8</v>
      </c>
      <c r="G963">
        <v>0</v>
      </c>
      <c r="H963">
        <v>2018</v>
      </c>
      <c r="I963">
        <v>6</v>
      </c>
      <c r="J963">
        <v>97</v>
      </c>
    </row>
    <row r="964" spans="1:10" hidden="1" x14ac:dyDescent="0.25">
      <c r="A964">
        <f>--SUBTOTAL(103,B$2:B964)</f>
        <v>458</v>
      </c>
      <c r="B964" s="86">
        <v>43280</v>
      </c>
      <c r="C964" t="s">
        <v>66</v>
      </c>
      <c r="D964" t="s">
        <v>31</v>
      </c>
      <c r="E964" t="s">
        <v>242</v>
      </c>
      <c r="F964">
        <v>33.4</v>
      </c>
      <c r="G964">
        <v>0</v>
      </c>
      <c r="H964">
        <v>2018</v>
      </c>
      <c r="I964">
        <v>6</v>
      </c>
      <c r="J964">
        <v>91</v>
      </c>
    </row>
    <row r="965" spans="1:10" hidden="1" x14ac:dyDescent="0.25">
      <c r="A965">
        <f>--SUBTOTAL(103,B$2:B965)</f>
        <v>458</v>
      </c>
      <c r="B965" s="86">
        <v>43280</v>
      </c>
      <c r="C965" t="s">
        <v>70</v>
      </c>
      <c r="D965" t="s">
        <v>31</v>
      </c>
      <c r="E965" t="s">
        <v>242</v>
      </c>
      <c r="F965">
        <v>83</v>
      </c>
      <c r="G965">
        <v>0</v>
      </c>
      <c r="H965">
        <v>2018</v>
      </c>
      <c r="I965">
        <v>6</v>
      </c>
      <c r="J965">
        <v>91</v>
      </c>
    </row>
    <row r="966" spans="1:10" hidden="1" x14ac:dyDescent="0.25">
      <c r="A966">
        <f>--SUBTOTAL(103,B$2:B966)</f>
        <v>458</v>
      </c>
      <c r="B966" s="86">
        <v>43280</v>
      </c>
      <c r="C966" t="s">
        <v>64</v>
      </c>
      <c r="D966" t="s">
        <v>32</v>
      </c>
      <c r="E966" t="s">
        <v>242</v>
      </c>
      <c r="F966">
        <v>86.21</v>
      </c>
      <c r="G966">
        <v>0</v>
      </c>
      <c r="H966">
        <v>2018</v>
      </c>
      <c r="I966">
        <v>6</v>
      </c>
      <c r="J966">
        <v>91</v>
      </c>
    </row>
    <row r="967" spans="1:10" hidden="1" x14ac:dyDescent="0.25">
      <c r="A967">
        <f>--SUBTOTAL(103,B$2:B967)</f>
        <v>458</v>
      </c>
      <c r="B967" s="86">
        <v>43280</v>
      </c>
      <c r="C967" t="s">
        <v>23</v>
      </c>
      <c r="D967" t="s">
        <v>33</v>
      </c>
      <c r="E967" t="s">
        <v>219</v>
      </c>
      <c r="F967">
        <v>2.25</v>
      </c>
      <c r="G967">
        <v>0</v>
      </c>
      <c r="H967">
        <v>2018</v>
      </c>
      <c r="I967">
        <v>6</v>
      </c>
      <c r="J967">
        <v>26</v>
      </c>
    </row>
    <row r="968" spans="1:10" hidden="1" x14ac:dyDescent="0.25">
      <c r="A968">
        <f>--SUBTOTAL(103,B$2:B968)</f>
        <v>458</v>
      </c>
      <c r="B968" s="86">
        <v>43280</v>
      </c>
      <c r="C968" t="s">
        <v>23</v>
      </c>
      <c r="D968" t="s">
        <v>60</v>
      </c>
      <c r="E968" t="s">
        <v>242</v>
      </c>
      <c r="F968">
        <v>22.75</v>
      </c>
      <c r="G968">
        <v>0</v>
      </c>
      <c r="H968">
        <v>2018</v>
      </c>
      <c r="I968">
        <v>6</v>
      </c>
      <c r="J968">
        <v>45</v>
      </c>
    </row>
    <row r="969" spans="1:10" hidden="1" x14ac:dyDescent="0.25">
      <c r="A969">
        <f>--SUBTOTAL(103,B$2:B969)</f>
        <v>458</v>
      </c>
      <c r="B969" s="86">
        <v>43280</v>
      </c>
      <c r="C969" t="s">
        <v>23</v>
      </c>
      <c r="D969" t="s">
        <v>33</v>
      </c>
      <c r="E969" t="s">
        <v>131</v>
      </c>
      <c r="F969">
        <v>3.7</v>
      </c>
      <c r="G969">
        <v>0</v>
      </c>
      <c r="H969">
        <v>2018</v>
      </c>
      <c r="I969">
        <v>6</v>
      </c>
      <c r="J969">
        <v>51</v>
      </c>
    </row>
    <row r="970" spans="1:10" hidden="1" x14ac:dyDescent="0.25">
      <c r="A970">
        <f>--SUBTOTAL(103,B$2:B970)</f>
        <v>458</v>
      </c>
      <c r="B970" s="86">
        <v>43280</v>
      </c>
      <c r="C970" t="s">
        <v>23</v>
      </c>
      <c r="D970" t="s">
        <v>60</v>
      </c>
      <c r="E970" t="s">
        <v>242</v>
      </c>
      <c r="F970">
        <v>22</v>
      </c>
      <c r="G970">
        <v>0</v>
      </c>
      <c r="H970">
        <v>2018</v>
      </c>
      <c r="I970">
        <v>6</v>
      </c>
      <c r="J970">
        <v>71</v>
      </c>
    </row>
    <row r="971" spans="1:10" hidden="1" x14ac:dyDescent="0.25">
      <c r="A971">
        <f>--SUBTOTAL(103,B$2:B971)</f>
        <v>458</v>
      </c>
      <c r="B971" s="86">
        <v>43280</v>
      </c>
      <c r="C971" t="s">
        <v>23</v>
      </c>
      <c r="D971" t="s">
        <v>33</v>
      </c>
      <c r="E971" t="s">
        <v>56</v>
      </c>
      <c r="F971">
        <v>4.5</v>
      </c>
      <c r="G971">
        <v>0</v>
      </c>
      <c r="H971">
        <v>2018</v>
      </c>
      <c r="I971">
        <v>6</v>
      </c>
      <c r="J971">
        <v>73</v>
      </c>
    </row>
    <row r="972" spans="1:10" hidden="1" x14ac:dyDescent="0.25">
      <c r="A972">
        <f>--SUBTOTAL(103,B$2:B972)</f>
        <v>458</v>
      </c>
      <c r="B972" s="86">
        <v>43280</v>
      </c>
      <c r="C972" t="s">
        <v>23</v>
      </c>
      <c r="D972" t="s">
        <v>33</v>
      </c>
      <c r="E972" t="s">
        <v>55</v>
      </c>
      <c r="F972">
        <v>2.9</v>
      </c>
      <c r="G972">
        <v>0</v>
      </c>
      <c r="H972">
        <v>2018</v>
      </c>
      <c r="I972">
        <v>6</v>
      </c>
      <c r="J972">
        <v>196</v>
      </c>
    </row>
    <row r="973" spans="1:10" hidden="1" x14ac:dyDescent="0.25">
      <c r="A973">
        <f>--SUBTOTAL(103,B$2:B973)</f>
        <v>458</v>
      </c>
      <c r="B973" s="86">
        <v>43281</v>
      </c>
      <c r="C973" t="s">
        <v>23</v>
      </c>
      <c r="D973" t="s">
        <v>33</v>
      </c>
      <c r="E973" t="s">
        <v>114</v>
      </c>
      <c r="F973">
        <v>1.8</v>
      </c>
      <c r="G973">
        <v>0</v>
      </c>
      <c r="H973">
        <v>2018</v>
      </c>
      <c r="I973">
        <v>6</v>
      </c>
      <c r="J973">
        <v>5</v>
      </c>
    </row>
    <row r="974" spans="1:10" hidden="1" x14ac:dyDescent="0.25">
      <c r="A974">
        <f>--SUBTOTAL(103,B$2:B974)</f>
        <v>458</v>
      </c>
      <c r="B974" s="86">
        <v>43281</v>
      </c>
      <c r="C974" t="s">
        <v>23</v>
      </c>
      <c r="D974" t="s">
        <v>33</v>
      </c>
      <c r="E974" t="s">
        <v>243</v>
      </c>
      <c r="F974">
        <v>7.3</v>
      </c>
      <c r="G974">
        <v>0</v>
      </c>
      <c r="H974">
        <v>2018</v>
      </c>
      <c r="I974">
        <v>6</v>
      </c>
      <c r="J974">
        <v>29</v>
      </c>
    </row>
    <row r="975" spans="1:10" hidden="1" x14ac:dyDescent="0.25">
      <c r="A975">
        <f>--SUBTOTAL(103,B$2:B975)</f>
        <v>458</v>
      </c>
      <c r="B975" s="86">
        <v>43283</v>
      </c>
      <c r="C975" t="s">
        <v>71</v>
      </c>
      <c r="D975" t="s">
        <v>54</v>
      </c>
      <c r="E975" t="s">
        <v>244</v>
      </c>
      <c r="F975">
        <v>52.7</v>
      </c>
      <c r="G975">
        <v>0</v>
      </c>
      <c r="H975">
        <v>2018</v>
      </c>
      <c r="I975">
        <v>7</v>
      </c>
      <c r="J975">
        <v>91</v>
      </c>
    </row>
    <row r="976" spans="1:10" hidden="1" x14ac:dyDescent="0.25">
      <c r="A976">
        <f>--SUBTOTAL(103,B$2:B976)</f>
        <v>458</v>
      </c>
      <c r="B976" s="86">
        <v>43283</v>
      </c>
      <c r="C976" t="s">
        <v>71</v>
      </c>
      <c r="D976" t="s">
        <v>101</v>
      </c>
      <c r="E976" t="s">
        <v>244</v>
      </c>
      <c r="F976">
        <v>91.13</v>
      </c>
      <c r="G976">
        <v>0</v>
      </c>
      <c r="H976">
        <v>2018</v>
      </c>
      <c r="I976">
        <v>7</v>
      </c>
      <c r="J976">
        <v>91</v>
      </c>
    </row>
    <row r="977" spans="1:10" hidden="1" x14ac:dyDescent="0.25">
      <c r="A977">
        <f>--SUBTOTAL(103,B$2:B977)</f>
        <v>458</v>
      </c>
      <c r="B977" s="86">
        <v>43283</v>
      </c>
      <c r="C977" t="s">
        <v>21</v>
      </c>
      <c r="D977" t="s">
        <v>32</v>
      </c>
      <c r="E977" t="s">
        <v>244</v>
      </c>
      <c r="F977">
        <v>16</v>
      </c>
      <c r="G977">
        <v>0</v>
      </c>
      <c r="H977">
        <v>2018</v>
      </c>
      <c r="I977">
        <v>7</v>
      </c>
      <c r="J977">
        <v>19</v>
      </c>
    </row>
    <row r="978" spans="1:10" hidden="1" x14ac:dyDescent="0.25">
      <c r="A978">
        <f>--SUBTOTAL(103,B$2:B978)</f>
        <v>458</v>
      </c>
      <c r="B978" s="86">
        <v>43283</v>
      </c>
      <c r="C978" t="s">
        <v>66</v>
      </c>
      <c r="D978" t="s">
        <v>31</v>
      </c>
      <c r="E978" t="s">
        <v>244</v>
      </c>
      <c r="F978">
        <v>323.38</v>
      </c>
      <c r="G978">
        <v>0</v>
      </c>
      <c r="H978">
        <v>2018</v>
      </c>
      <c r="I978">
        <v>7</v>
      </c>
      <c r="J978">
        <v>91</v>
      </c>
    </row>
    <row r="979" spans="1:10" hidden="1" x14ac:dyDescent="0.25">
      <c r="A979">
        <f>--SUBTOTAL(103,B$2:B979)</f>
        <v>458</v>
      </c>
      <c r="B979" s="86">
        <v>43283</v>
      </c>
      <c r="C979" t="s">
        <v>77</v>
      </c>
      <c r="D979" t="s">
        <v>54</v>
      </c>
      <c r="E979" t="s">
        <v>244</v>
      </c>
      <c r="F979">
        <v>19.649999999999999</v>
      </c>
      <c r="G979">
        <v>0</v>
      </c>
      <c r="H979">
        <v>2018</v>
      </c>
      <c r="I979">
        <v>7</v>
      </c>
      <c r="J979">
        <v>91</v>
      </c>
    </row>
    <row r="980" spans="1:10" hidden="1" x14ac:dyDescent="0.25">
      <c r="A980">
        <f>--SUBTOTAL(103,B$2:B980)</f>
        <v>458</v>
      </c>
      <c r="B980" s="86">
        <v>43283</v>
      </c>
      <c r="C980" t="s">
        <v>64</v>
      </c>
      <c r="D980" t="s">
        <v>59</v>
      </c>
      <c r="E980" t="s">
        <v>244</v>
      </c>
      <c r="F980">
        <v>12.64</v>
      </c>
      <c r="G980">
        <v>0</v>
      </c>
      <c r="H980">
        <v>2018</v>
      </c>
      <c r="I980">
        <v>7</v>
      </c>
      <c r="J980">
        <v>91</v>
      </c>
    </row>
    <row r="981" spans="1:10" hidden="1" x14ac:dyDescent="0.25">
      <c r="A981">
        <f>--SUBTOTAL(103,B$2:B981)</f>
        <v>458</v>
      </c>
      <c r="B981" s="86">
        <v>43283</v>
      </c>
      <c r="C981" t="s">
        <v>64</v>
      </c>
      <c r="D981" t="s">
        <v>54</v>
      </c>
      <c r="E981" t="s">
        <v>244</v>
      </c>
      <c r="F981">
        <v>42.98</v>
      </c>
      <c r="G981">
        <v>0</v>
      </c>
      <c r="H981">
        <v>2018</v>
      </c>
      <c r="I981">
        <v>7</v>
      </c>
      <c r="J981">
        <v>91</v>
      </c>
    </row>
    <row r="982" spans="1:10" hidden="1" x14ac:dyDescent="0.25">
      <c r="A982">
        <f>--SUBTOTAL(103,B$2:B982)</f>
        <v>458</v>
      </c>
      <c r="B982" s="86">
        <v>43283</v>
      </c>
      <c r="C982" t="s">
        <v>23</v>
      </c>
      <c r="D982" t="s">
        <v>59</v>
      </c>
      <c r="E982" t="s">
        <v>244</v>
      </c>
      <c r="F982">
        <v>86.47</v>
      </c>
      <c r="G982">
        <v>0</v>
      </c>
      <c r="H982">
        <v>2018</v>
      </c>
      <c r="I982">
        <v>7</v>
      </c>
      <c r="J982">
        <v>1</v>
      </c>
    </row>
    <row r="983" spans="1:10" hidden="1" x14ac:dyDescent="0.25">
      <c r="A983">
        <f>--SUBTOTAL(103,B$2:B983)</f>
        <v>458</v>
      </c>
      <c r="B983" s="86">
        <v>43283</v>
      </c>
      <c r="C983" t="s">
        <v>23</v>
      </c>
      <c r="D983" t="s">
        <v>59</v>
      </c>
      <c r="E983" t="s">
        <v>244</v>
      </c>
      <c r="F983">
        <v>36.950000000000003</v>
      </c>
      <c r="G983">
        <v>0</v>
      </c>
      <c r="H983">
        <v>2018</v>
      </c>
      <c r="I983">
        <v>7</v>
      </c>
      <c r="J983">
        <v>11</v>
      </c>
    </row>
    <row r="984" spans="1:10" hidden="1" x14ac:dyDescent="0.25">
      <c r="A984">
        <f>--SUBTOTAL(103,B$2:B984)</f>
        <v>458</v>
      </c>
      <c r="B984" s="86">
        <v>43283</v>
      </c>
      <c r="C984" t="s">
        <v>23</v>
      </c>
      <c r="D984" t="s">
        <v>33</v>
      </c>
      <c r="E984" t="s">
        <v>215</v>
      </c>
      <c r="F984">
        <v>3.6</v>
      </c>
      <c r="G984">
        <v>0</v>
      </c>
      <c r="H984">
        <v>2018</v>
      </c>
      <c r="I984">
        <v>7</v>
      </c>
      <c r="J984">
        <v>17</v>
      </c>
    </row>
    <row r="985" spans="1:10" hidden="1" x14ac:dyDescent="0.25">
      <c r="A985">
        <f>--SUBTOTAL(103,B$2:B985)</f>
        <v>458</v>
      </c>
      <c r="B985" s="86">
        <v>43283</v>
      </c>
      <c r="C985" t="s">
        <v>23</v>
      </c>
      <c r="D985" t="s">
        <v>33</v>
      </c>
      <c r="E985" t="s">
        <v>219</v>
      </c>
      <c r="F985">
        <v>18.399999999999999</v>
      </c>
      <c r="G985">
        <v>0</v>
      </c>
      <c r="H985">
        <v>2018</v>
      </c>
      <c r="I985">
        <v>7</v>
      </c>
      <c r="J985">
        <v>26</v>
      </c>
    </row>
    <row r="986" spans="1:10" hidden="1" x14ac:dyDescent="0.25">
      <c r="A986">
        <f>--SUBTOTAL(103,B$2:B986)</f>
        <v>458</v>
      </c>
      <c r="B986" s="86">
        <v>43283</v>
      </c>
      <c r="C986" t="s">
        <v>23</v>
      </c>
      <c r="D986" t="s">
        <v>59</v>
      </c>
      <c r="E986" t="s">
        <v>244</v>
      </c>
      <c r="F986">
        <v>48.05</v>
      </c>
      <c r="G986">
        <v>0</v>
      </c>
      <c r="H986">
        <v>2018</v>
      </c>
      <c r="I986">
        <v>7</v>
      </c>
      <c r="J986">
        <v>35</v>
      </c>
    </row>
    <row r="987" spans="1:10" hidden="1" x14ac:dyDescent="0.25">
      <c r="A987">
        <f>--SUBTOTAL(103,B$2:B987)</f>
        <v>458</v>
      </c>
      <c r="B987" s="86">
        <v>43283</v>
      </c>
      <c r="C987" t="s">
        <v>23</v>
      </c>
      <c r="D987" t="s">
        <v>54</v>
      </c>
      <c r="E987" t="s">
        <v>244</v>
      </c>
      <c r="F987">
        <v>14.25</v>
      </c>
      <c r="G987">
        <v>0</v>
      </c>
      <c r="H987">
        <v>2018</v>
      </c>
      <c r="I987">
        <v>7</v>
      </c>
      <c r="J987">
        <v>37</v>
      </c>
    </row>
    <row r="988" spans="1:10" hidden="1" x14ac:dyDescent="0.25">
      <c r="A988">
        <f>--SUBTOTAL(103,B$2:B988)</f>
        <v>458</v>
      </c>
      <c r="B988" s="86">
        <v>43283</v>
      </c>
      <c r="C988" t="s">
        <v>23</v>
      </c>
      <c r="D988" t="s">
        <v>59</v>
      </c>
      <c r="E988" t="s">
        <v>244</v>
      </c>
      <c r="F988">
        <v>154.26</v>
      </c>
      <c r="G988">
        <v>0</v>
      </c>
      <c r="H988">
        <v>2018</v>
      </c>
      <c r="I988">
        <v>7</v>
      </c>
      <c r="J988">
        <v>38</v>
      </c>
    </row>
    <row r="989" spans="1:10" hidden="1" x14ac:dyDescent="0.25">
      <c r="A989">
        <f>--SUBTOTAL(103,B$2:B989)</f>
        <v>458</v>
      </c>
      <c r="B989" s="86">
        <v>43283</v>
      </c>
      <c r="C989" t="s">
        <v>23</v>
      </c>
      <c r="D989" t="s">
        <v>59</v>
      </c>
      <c r="E989" t="s">
        <v>244</v>
      </c>
      <c r="F989">
        <v>45.4</v>
      </c>
      <c r="G989">
        <v>0</v>
      </c>
      <c r="H989">
        <v>2018</v>
      </c>
      <c r="I989">
        <v>7</v>
      </c>
      <c r="J989">
        <v>49</v>
      </c>
    </row>
    <row r="990" spans="1:10" hidden="1" x14ac:dyDescent="0.25">
      <c r="A990">
        <f>--SUBTOTAL(103,B$2:B990)</f>
        <v>458</v>
      </c>
      <c r="B990" s="86">
        <v>43283</v>
      </c>
      <c r="C990" t="s">
        <v>23</v>
      </c>
      <c r="D990" t="s">
        <v>54</v>
      </c>
      <c r="E990" t="s">
        <v>244</v>
      </c>
      <c r="F990">
        <v>96</v>
      </c>
      <c r="G990">
        <v>0</v>
      </c>
      <c r="H990">
        <v>2018</v>
      </c>
      <c r="I990">
        <v>7</v>
      </c>
      <c r="J990">
        <v>69</v>
      </c>
    </row>
    <row r="991" spans="1:10" hidden="1" x14ac:dyDescent="0.25">
      <c r="A991">
        <f>--SUBTOTAL(103,B$2:B991)</f>
        <v>458</v>
      </c>
      <c r="B991" s="86">
        <v>43283</v>
      </c>
      <c r="C991" t="s">
        <v>23</v>
      </c>
      <c r="D991" t="s">
        <v>59</v>
      </c>
      <c r="E991" t="s">
        <v>244</v>
      </c>
      <c r="F991">
        <v>35.39</v>
      </c>
      <c r="G991">
        <v>0</v>
      </c>
      <c r="H991">
        <v>2018</v>
      </c>
      <c r="I991">
        <v>7</v>
      </c>
      <c r="J991">
        <v>72</v>
      </c>
    </row>
    <row r="992" spans="1:10" hidden="1" x14ac:dyDescent="0.25">
      <c r="A992">
        <f>--SUBTOTAL(103,B$2:B992)</f>
        <v>458</v>
      </c>
      <c r="B992" s="86">
        <v>43283</v>
      </c>
      <c r="C992" t="s">
        <v>23</v>
      </c>
      <c r="D992" t="s">
        <v>59</v>
      </c>
      <c r="E992" t="s">
        <v>244</v>
      </c>
      <c r="F992">
        <v>32.9</v>
      </c>
      <c r="G992">
        <v>0</v>
      </c>
      <c r="H992">
        <v>2018</v>
      </c>
      <c r="I992">
        <v>7</v>
      </c>
      <c r="J992">
        <v>74</v>
      </c>
    </row>
    <row r="993" spans="1:10" hidden="1" x14ac:dyDescent="0.25">
      <c r="A993">
        <f>--SUBTOTAL(103,B$2:B993)</f>
        <v>458</v>
      </c>
      <c r="B993" s="86">
        <v>43283</v>
      </c>
      <c r="C993" t="s">
        <v>23</v>
      </c>
      <c r="D993" t="s">
        <v>59</v>
      </c>
      <c r="E993" t="s">
        <v>244</v>
      </c>
      <c r="F993">
        <v>23.96</v>
      </c>
      <c r="G993">
        <v>0</v>
      </c>
      <c r="H993">
        <v>2018</v>
      </c>
      <c r="I993">
        <v>7</v>
      </c>
      <c r="J993">
        <v>76</v>
      </c>
    </row>
    <row r="994" spans="1:10" hidden="1" x14ac:dyDescent="0.25">
      <c r="A994">
        <f>--SUBTOTAL(103,B$2:B994)</f>
        <v>458</v>
      </c>
      <c r="B994" s="86">
        <v>43283</v>
      </c>
      <c r="C994" t="s">
        <v>23</v>
      </c>
      <c r="D994" t="s">
        <v>59</v>
      </c>
      <c r="E994" t="s">
        <v>244</v>
      </c>
      <c r="F994">
        <v>60.26</v>
      </c>
      <c r="G994">
        <v>0</v>
      </c>
      <c r="H994">
        <v>2018</v>
      </c>
      <c r="I994">
        <v>7</v>
      </c>
      <c r="J994">
        <v>95</v>
      </c>
    </row>
    <row r="995" spans="1:10" hidden="1" x14ac:dyDescent="0.25">
      <c r="A995">
        <f>--SUBTOTAL(103,B$2:B995)</f>
        <v>458</v>
      </c>
      <c r="B995" s="86">
        <v>43283</v>
      </c>
      <c r="C995" t="s">
        <v>23</v>
      </c>
      <c r="D995" t="s">
        <v>59</v>
      </c>
      <c r="E995" t="s">
        <v>244</v>
      </c>
      <c r="F995">
        <v>52.26</v>
      </c>
      <c r="G995">
        <v>0</v>
      </c>
      <c r="H995">
        <v>2018</v>
      </c>
      <c r="I995">
        <v>7</v>
      </c>
      <c r="J995">
        <v>125</v>
      </c>
    </row>
    <row r="996" spans="1:10" hidden="1" x14ac:dyDescent="0.25">
      <c r="A996">
        <f>--SUBTOTAL(103,B$2:B996)</f>
        <v>458</v>
      </c>
      <c r="B996" s="86">
        <v>43283</v>
      </c>
      <c r="C996" t="s">
        <v>23</v>
      </c>
      <c r="D996" t="s">
        <v>59</v>
      </c>
      <c r="E996" t="s">
        <v>244</v>
      </c>
      <c r="F996">
        <v>33.090000000000003</v>
      </c>
      <c r="G996">
        <v>0</v>
      </c>
      <c r="H996">
        <v>2018</v>
      </c>
      <c r="I996">
        <v>7</v>
      </c>
      <c r="J996">
        <v>162</v>
      </c>
    </row>
    <row r="997" spans="1:10" hidden="1" x14ac:dyDescent="0.25">
      <c r="A997">
        <f>--SUBTOTAL(103,B$2:B997)</f>
        <v>458</v>
      </c>
      <c r="B997" s="86">
        <v>43284</v>
      </c>
      <c r="C997" t="s">
        <v>22</v>
      </c>
      <c r="D997" t="s">
        <v>32</v>
      </c>
      <c r="E997" t="s">
        <v>245</v>
      </c>
      <c r="F997">
        <v>16</v>
      </c>
      <c r="G997">
        <v>0</v>
      </c>
      <c r="H997">
        <v>2018</v>
      </c>
      <c r="I997">
        <v>7</v>
      </c>
      <c r="J997">
        <v>38</v>
      </c>
    </row>
    <row r="998" spans="1:10" hidden="1" x14ac:dyDescent="0.25">
      <c r="A998">
        <f>--SUBTOTAL(103,B$2:B998)</f>
        <v>458</v>
      </c>
      <c r="B998" s="86">
        <v>43284</v>
      </c>
      <c r="C998" t="s">
        <v>69</v>
      </c>
      <c r="D998" t="s">
        <v>60</v>
      </c>
      <c r="E998" t="s">
        <v>245</v>
      </c>
      <c r="F998">
        <v>131.24</v>
      </c>
      <c r="G998">
        <v>0</v>
      </c>
      <c r="H998">
        <v>2018</v>
      </c>
      <c r="I998">
        <v>7</v>
      </c>
      <c r="J998">
        <v>91</v>
      </c>
    </row>
    <row r="999" spans="1:10" hidden="1" x14ac:dyDescent="0.25">
      <c r="A999">
        <f>--SUBTOTAL(103,B$2:B999)</f>
        <v>458</v>
      </c>
      <c r="B999" s="86">
        <v>43284</v>
      </c>
      <c r="C999" t="s">
        <v>67</v>
      </c>
      <c r="D999" t="s">
        <v>61</v>
      </c>
      <c r="E999" t="s">
        <v>245</v>
      </c>
      <c r="F999">
        <v>2700</v>
      </c>
      <c r="G999">
        <v>0</v>
      </c>
      <c r="H999">
        <v>2018</v>
      </c>
      <c r="I999">
        <v>7</v>
      </c>
      <c r="J999">
        <v>91</v>
      </c>
    </row>
    <row r="1000" spans="1:10" hidden="1" x14ac:dyDescent="0.25">
      <c r="A1000">
        <f>--SUBTOTAL(103,B$2:B1000)</f>
        <v>458</v>
      </c>
      <c r="B1000" s="86">
        <v>43284</v>
      </c>
      <c r="C1000" t="s">
        <v>72</v>
      </c>
      <c r="D1000" t="s">
        <v>61</v>
      </c>
      <c r="E1000" t="s">
        <v>245</v>
      </c>
      <c r="F1000">
        <v>300</v>
      </c>
      <c r="G1000">
        <v>0</v>
      </c>
      <c r="H1000">
        <v>2018</v>
      </c>
      <c r="I1000">
        <v>7</v>
      </c>
      <c r="J1000">
        <v>91</v>
      </c>
    </row>
    <row r="1001" spans="1:10" hidden="1" x14ac:dyDescent="0.25">
      <c r="A1001">
        <f>--SUBTOTAL(103,B$2:B1001)</f>
        <v>458</v>
      </c>
      <c r="B1001" s="86">
        <v>43284</v>
      </c>
      <c r="C1001" t="s">
        <v>75</v>
      </c>
      <c r="D1001" t="s">
        <v>31</v>
      </c>
      <c r="E1001" t="s">
        <v>245</v>
      </c>
      <c r="F1001">
        <v>45.35</v>
      </c>
      <c r="G1001">
        <v>0</v>
      </c>
      <c r="H1001">
        <v>2018</v>
      </c>
      <c r="I1001">
        <v>7</v>
      </c>
      <c r="J1001">
        <v>91</v>
      </c>
    </row>
    <row r="1002" spans="1:10" hidden="1" x14ac:dyDescent="0.25">
      <c r="A1002">
        <f>--SUBTOTAL(103,B$2:B1002)</f>
        <v>458</v>
      </c>
      <c r="B1002" s="86">
        <v>43284</v>
      </c>
      <c r="C1002" t="s">
        <v>71</v>
      </c>
      <c r="D1002" t="s">
        <v>61</v>
      </c>
      <c r="E1002" t="s">
        <v>245</v>
      </c>
      <c r="F1002">
        <v>150</v>
      </c>
      <c r="G1002">
        <v>0</v>
      </c>
      <c r="H1002">
        <v>2018</v>
      </c>
      <c r="I1002">
        <v>7</v>
      </c>
      <c r="J1002">
        <v>91</v>
      </c>
    </row>
    <row r="1003" spans="1:10" hidden="1" x14ac:dyDescent="0.25">
      <c r="A1003">
        <f>--SUBTOTAL(103,B$2:B1003)</f>
        <v>458</v>
      </c>
      <c r="B1003" s="86">
        <v>43284</v>
      </c>
      <c r="C1003" t="s">
        <v>21</v>
      </c>
      <c r="D1003" t="s">
        <v>32</v>
      </c>
      <c r="E1003" t="s">
        <v>245</v>
      </c>
      <c r="F1003">
        <v>8</v>
      </c>
      <c r="G1003">
        <v>0</v>
      </c>
      <c r="H1003">
        <v>2018</v>
      </c>
      <c r="I1003">
        <v>7</v>
      </c>
      <c r="J1003">
        <v>5</v>
      </c>
    </row>
    <row r="1004" spans="1:10" hidden="1" x14ac:dyDescent="0.25">
      <c r="A1004">
        <f>--SUBTOTAL(103,B$2:B1004)</f>
        <v>458</v>
      </c>
      <c r="B1004" s="86">
        <v>43284</v>
      </c>
      <c r="C1004" t="s">
        <v>21</v>
      </c>
      <c r="D1004" t="s">
        <v>32</v>
      </c>
      <c r="E1004" t="s">
        <v>245</v>
      </c>
      <c r="F1004">
        <v>8</v>
      </c>
      <c r="G1004">
        <v>0</v>
      </c>
      <c r="H1004">
        <v>2018</v>
      </c>
      <c r="I1004">
        <v>7</v>
      </c>
      <c r="J1004">
        <v>39</v>
      </c>
    </row>
    <row r="1005" spans="1:10" hidden="1" x14ac:dyDescent="0.25">
      <c r="A1005">
        <f>--SUBTOTAL(103,B$2:B1005)</f>
        <v>458</v>
      </c>
      <c r="B1005" s="86">
        <v>43284</v>
      </c>
      <c r="C1005" t="s">
        <v>21</v>
      </c>
      <c r="D1005" t="s">
        <v>32</v>
      </c>
      <c r="E1005" t="s">
        <v>245</v>
      </c>
      <c r="F1005">
        <v>16</v>
      </c>
      <c r="G1005">
        <v>0</v>
      </c>
      <c r="H1005">
        <v>2018</v>
      </c>
      <c r="I1005">
        <v>7</v>
      </c>
      <c r="J1005">
        <v>44</v>
      </c>
    </row>
    <row r="1006" spans="1:10" hidden="1" x14ac:dyDescent="0.25">
      <c r="A1006">
        <f>--SUBTOTAL(103,B$2:B1006)</f>
        <v>458</v>
      </c>
      <c r="B1006" s="86">
        <v>43284</v>
      </c>
      <c r="C1006" t="s">
        <v>21</v>
      </c>
      <c r="D1006" t="s">
        <v>32</v>
      </c>
      <c r="E1006" t="s">
        <v>245</v>
      </c>
      <c r="F1006">
        <v>32</v>
      </c>
      <c r="G1006">
        <v>0</v>
      </c>
      <c r="H1006">
        <v>2018</v>
      </c>
      <c r="I1006">
        <v>7</v>
      </c>
      <c r="J1006">
        <v>46</v>
      </c>
    </row>
    <row r="1007" spans="1:10" hidden="1" x14ac:dyDescent="0.25">
      <c r="A1007">
        <f>--SUBTOTAL(103,B$2:B1007)</f>
        <v>458</v>
      </c>
      <c r="B1007" s="86">
        <v>43284</v>
      </c>
      <c r="C1007" t="s">
        <v>21</v>
      </c>
      <c r="D1007" t="s">
        <v>32</v>
      </c>
      <c r="E1007" t="s">
        <v>245</v>
      </c>
      <c r="F1007">
        <v>24</v>
      </c>
      <c r="G1007">
        <v>0</v>
      </c>
      <c r="H1007">
        <v>2018</v>
      </c>
      <c r="I1007">
        <v>7</v>
      </c>
      <c r="J1007">
        <v>73</v>
      </c>
    </row>
    <row r="1008" spans="1:10" hidden="1" x14ac:dyDescent="0.25">
      <c r="A1008">
        <f>--SUBTOTAL(103,B$2:B1008)</f>
        <v>458</v>
      </c>
      <c r="B1008" s="86">
        <v>43284</v>
      </c>
      <c r="C1008" t="s">
        <v>21</v>
      </c>
      <c r="D1008" t="s">
        <v>32</v>
      </c>
      <c r="E1008" t="s">
        <v>245</v>
      </c>
      <c r="F1008">
        <v>56</v>
      </c>
      <c r="G1008">
        <v>0</v>
      </c>
      <c r="H1008">
        <v>2018</v>
      </c>
      <c r="I1008">
        <v>7</v>
      </c>
      <c r="J1008">
        <v>97</v>
      </c>
    </row>
    <row r="1009" spans="1:10" hidden="1" x14ac:dyDescent="0.25">
      <c r="A1009">
        <f>--SUBTOTAL(103,B$2:B1009)</f>
        <v>458</v>
      </c>
      <c r="B1009" s="86">
        <v>43284</v>
      </c>
      <c r="C1009" t="s">
        <v>79</v>
      </c>
      <c r="D1009" t="s">
        <v>31</v>
      </c>
      <c r="E1009" t="s">
        <v>245</v>
      </c>
      <c r="F1009">
        <v>9.0500000000000007</v>
      </c>
      <c r="G1009">
        <v>0</v>
      </c>
      <c r="H1009">
        <v>2018</v>
      </c>
      <c r="I1009">
        <v>7</v>
      </c>
      <c r="J1009">
        <v>91</v>
      </c>
    </row>
    <row r="1010" spans="1:10" hidden="1" x14ac:dyDescent="0.25">
      <c r="A1010">
        <f>--SUBTOTAL(103,B$2:B1010)</f>
        <v>458</v>
      </c>
      <c r="B1010" s="86">
        <v>43284</v>
      </c>
      <c r="C1010" t="s">
        <v>112</v>
      </c>
      <c r="D1010" t="s">
        <v>31</v>
      </c>
      <c r="E1010" t="s">
        <v>245</v>
      </c>
      <c r="F1010">
        <v>77.8</v>
      </c>
      <c r="G1010">
        <v>0</v>
      </c>
      <c r="H1010">
        <v>2018</v>
      </c>
      <c r="I1010">
        <v>7</v>
      </c>
      <c r="J1010">
        <v>91</v>
      </c>
    </row>
    <row r="1011" spans="1:10" hidden="1" x14ac:dyDescent="0.25">
      <c r="A1011">
        <f>--SUBTOTAL(103,B$2:B1011)</f>
        <v>458</v>
      </c>
      <c r="B1011" s="86">
        <v>43284</v>
      </c>
      <c r="C1011" t="s">
        <v>70</v>
      </c>
      <c r="D1011" t="s">
        <v>31</v>
      </c>
      <c r="E1011" t="s">
        <v>245</v>
      </c>
      <c r="F1011">
        <v>107</v>
      </c>
      <c r="G1011">
        <v>0</v>
      </c>
      <c r="H1011">
        <v>2018</v>
      </c>
      <c r="I1011">
        <v>7</v>
      </c>
      <c r="J1011">
        <v>91</v>
      </c>
    </row>
    <row r="1012" spans="1:10" hidden="1" x14ac:dyDescent="0.25">
      <c r="A1012">
        <f>--SUBTOTAL(103,B$2:B1012)</f>
        <v>458</v>
      </c>
      <c r="B1012" s="86">
        <v>43284</v>
      </c>
      <c r="C1012" t="s">
        <v>65</v>
      </c>
      <c r="D1012" t="s">
        <v>31</v>
      </c>
      <c r="E1012" t="s">
        <v>245</v>
      </c>
      <c r="F1012">
        <v>14.6</v>
      </c>
      <c r="G1012">
        <v>0</v>
      </c>
      <c r="H1012">
        <v>2018</v>
      </c>
      <c r="I1012">
        <v>7</v>
      </c>
      <c r="J1012">
        <v>91</v>
      </c>
    </row>
    <row r="1013" spans="1:10" hidden="1" x14ac:dyDescent="0.25">
      <c r="A1013">
        <f>--SUBTOTAL(103,B$2:B1013)</f>
        <v>458</v>
      </c>
      <c r="B1013" s="86">
        <v>43284</v>
      </c>
      <c r="C1013" t="s">
        <v>65</v>
      </c>
      <c r="D1013" t="s">
        <v>32</v>
      </c>
      <c r="E1013" t="s">
        <v>245</v>
      </c>
      <c r="F1013">
        <v>51.31</v>
      </c>
      <c r="G1013">
        <v>0</v>
      </c>
      <c r="H1013">
        <v>2018</v>
      </c>
      <c r="I1013">
        <v>7</v>
      </c>
      <c r="J1013">
        <v>91</v>
      </c>
    </row>
    <row r="1014" spans="1:10" hidden="1" x14ac:dyDescent="0.25">
      <c r="A1014">
        <f>--SUBTOTAL(103,B$2:B1014)</f>
        <v>458</v>
      </c>
      <c r="B1014" s="86">
        <v>43284</v>
      </c>
      <c r="C1014" t="s">
        <v>23</v>
      </c>
      <c r="D1014" t="s">
        <v>33</v>
      </c>
      <c r="E1014" t="s">
        <v>122</v>
      </c>
      <c r="F1014">
        <v>6.85</v>
      </c>
      <c r="G1014">
        <v>0</v>
      </c>
      <c r="H1014">
        <v>2018</v>
      </c>
      <c r="I1014">
        <v>7</v>
      </c>
      <c r="J1014">
        <v>70</v>
      </c>
    </row>
    <row r="1015" spans="1:10" hidden="1" x14ac:dyDescent="0.25">
      <c r="A1015">
        <f>--SUBTOTAL(103,B$2:B1015)</f>
        <v>458</v>
      </c>
      <c r="B1015" s="86">
        <v>43284</v>
      </c>
      <c r="C1015" t="s">
        <v>23</v>
      </c>
      <c r="D1015" t="s">
        <v>33</v>
      </c>
      <c r="E1015" t="s">
        <v>58</v>
      </c>
      <c r="F1015">
        <v>19</v>
      </c>
      <c r="G1015">
        <v>0</v>
      </c>
      <c r="H1015">
        <v>2018</v>
      </c>
      <c r="I1015">
        <v>7</v>
      </c>
      <c r="J1015">
        <v>164</v>
      </c>
    </row>
    <row r="1016" spans="1:10" hidden="1" x14ac:dyDescent="0.25">
      <c r="A1016">
        <f>--SUBTOTAL(103,B$2:B1016)</f>
        <v>458</v>
      </c>
      <c r="B1016" s="86">
        <v>43285</v>
      </c>
      <c r="C1016" t="s">
        <v>69</v>
      </c>
      <c r="D1016" t="s">
        <v>60</v>
      </c>
      <c r="E1016" t="s">
        <v>246</v>
      </c>
      <c r="F1016">
        <v>118.45</v>
      </c>
      <c r="G1016">
        <v>0</v>
      </c>
      <c r="H1016">
        <v>2018</v>
      </c>
      <c r="I1016">
        <v>7</v>
      </c>
      <c r="J1016">
        <v>91</v>
      </c>
    </row>
    <row r="1017" spans="1:10" hidden="1" x14ac:dyDescent="0.25">
      <c r="A1017">
        <f>--SUBTOTAL(103,B$2:B1017)</f>
        <v>458</v>
      </c>
      <c r="B1017" s="86">
        <v>43285</v>
      </c>
      <c r="C1017" t="s">
        <v>69</v>
      </c>
      <c r="D1017" t="s">
        <v>59</v>
      </c>
      <c r="E1017" t="s">
        <v>246</v>
      </c>
      <c r="F1017">
        <v>0</v>
      </c>
      <c r="G1017">
        <v>131.24</v>
      </c>
      <c r="H1017">
        <v>2018</v>
      </c>
      <c r="I1017">
        <v>7</v>
      </c>
      <c r="J1017">
        <v>91</v>
      </c>
    </row>
    <row r="1018" spans="1:10" hidden="1" x14ac:dyDescent="0.25">
      <c r="A1018">
        <f>--SUBTOTAL(103,B$2:B1018)</f>
        <v>458</v>
      </c>
      <c r="B1018" s="86">
        <v>43285</v>
      </c>
      <c r="C1018" t="s">
        <v>73</v>
      </c>
      <c r="D1018" t="s">
        <v>31</v>
      </c>
      <c r="E1018" t="s">
        <v>246</v>
      </c>
      <c r="F1018">
        <v>70.7</v>
      </c>
      <c r="G1018">
        <v>0</v>
      </c>
      <c r="H1018">
        <v>2018</v>
      </c>
      <c r="I1018">
        <v>7</v>
      </c>
      <c r="J1018">
        <v>91</v>
      </c>
    </row>
    <row r="1019" spans="1:10" hidden="1" x14ac:dyDescent="0.25">
      <c r="A1019">
        <f>--SUBTOTAL(103,B$2:B1019)</f>
        <v>458</v>
      </c>
      <c r="B1019" s="86">
        <v>43285</v>
      </c>
      <c r="C1019" t="s">
        <v>75</v>
      </c>
      <c r="D1019" t="s">
        <v>62</v>
      </c>
      <c r="E1019" t="s">
        <v>246</v>
      </c>
      <c r="F1019">
        <v>1930.91</v>
      </c>
      <c r="G1019">
        <v>0</v>
      </c>
      <c r="H1019">
        <v>2018</v>
      </c>
      <c r="I1019">
        <v>7</v>
      </c>
      <c r="J1019">
        <v>91</v>
      </c>
    </row>
    <row r="1020" spans="1:10" hidden="1" x14ac:dyDescent="0.25">
      <c r="A1020">
        <f>--SUBTOTAL(103,B$2:B1020)</f>
        <v>458</v>
      </c>
      <c r="B1020" s="86">
        <v>43285</v>
      </c>
      <c r="C1020" t="s">
        <v>21</v>
      </c>
      <c r="D1020" t="s">
        <v>32</v>
      </c>
      <c r="E1020" t="s">
        <v>246</v>
      </c>
      <c r="F1020">
        <v>56</v>
      </c>
      <c r="G1020">
        <v>0</v>
      </c>
      <c r="H1020">
        <v>2018</v>
      </c>
      <c r="I1020">
        <v>7</v>
      </c>
      <c r="J1020">
        <v>13</v>
      </c>
    </row>
    <row r="1021" spans="1:10" hidden="1" x14ac:dyDescent="0.25">
      <c r="A1021">
        <f>--SUBTOTAL(103,B$2:B1021)</f>
        <v>458</v>
      </c>
      <c r="B1021" s="86">
        <v>43285</v>
      </c>
      <c r="C1021" t="s">
        <v>21</v>
      </c>
      <c r="D1021" t="s">
        <v>32</v>
      </c>
      <c r="E1021" t="s">
        <v>246</v>
      </c>
      <c r="F1021">
        <v>24</v>
      </c>
      <c r="G1021">
        <v>0</v>
      </c>
      <c r="H1021">
        <v>2018</v>
      </c>
      <c r="I1021">
        <v>7</v>
      </c>
      <c r="J1021">
        <v>18</v>
      </c>
    </row>
    <row r="1022" spans="1:10" hidden="1" x14ac:dyDescent="0.25">
      <c r="A1022">
        <f>--SUBTOTAL(103,B$2:B1022)</f>
        <v>458</v>
      </c>
      <c r="B1022" s="86">
        <v>43285</v>
      </c>
      <c r="C1022" t="s">
        <v>21</v>
      </c>
      <c r="D1022" t="s">
        <v>32</v>
      </c>
      <c r="E1022" t="s">
        <v>246</v>
      </c>
      <c r="F1022">
        <v>56</v>
      </c>
      <c r="G1022">
        <v>0</v>
      </c>
      <c r="H1022">
        <v>2018</v>
      </c>
      <c r="I1022">
        <v>7</v>
      </c>
      <c r="J1022">
        <v>19</v>
      </c>
    </row>
    <row r="1023" spans="1:10" hidden="1" x14ac:dyDescent="0.25">
      <c r="A1023">
        <f>--SUBTOTAL(103,B$2:B1023)</f>
        <v>458</v>
      </c>
      <c r="B1023" s="86">
        <v>43285</v>
      </c>
      <c r="C1023" t="s">
        <v>21</v>
      </c>
      <c r="D1023" t="s">
        <v>32</v>
      </c>
      <c r="E1023" t="s">
        <v>246</v>
      </c>
      <c r="F1023">
        <v>16</v>
      </c>
      <c r="G1023">
        <v>0</v>
      </c>
      <c r="H1023">
        <v>2018</v>
      </c>
      <c r="I1023">
        <v>7</v>
      </c>
      <c r="J1023">
        <v>43</v>
      </c>
    </row>
    <row r="1024" spans="1:10" hidden="1" x14ac:dyDescent="0.25">
      <c r="A1024">
        <f>--SUBTOTAL(103,B$2:B1024)</f>
        <v>458</v>
      </c>
      <c r="B1024" s="86">
        <v>43285</v>
      </c>
      <c r="C1024" t="s">
        <v>21</v>
      </c>
      <c r="D1024" t="s">
        <v>32</v>
      </c>
      <c r="E1024" t="s">
        <v>246</v>
      </c>
      <c r="F1024">
        <v>16</v>
      </c>
      <c r="G1024">
        <v>0</v>
      </c>
      <c r="H1024">
        <v>2018</v>
      </c>
      <c r="I1024">
        <v>7</v>
      </c>
      <c r="J1024">
        <v>46</v>
      </c>
    </row>
    <row r="1025" spans="1:10" hidden="1" x14ac:dyDescent="0.25">
      <c r="A1025">
        <f>--SUBTOTAL(103,B$2:B1025)</f>
        <v>458</v>
      </c>
      <c r="B1025" s="86">
        <v>43285</v>
      </c>
      <c r="C1025" t="s">
        <v>21</v>
      </c>
      <c r="D1025" t="s">
        <v>32</v>
      </c>
      <c r="E1025" t="s">
        <v>246</v>
      </c>
      <c r="F1025">
        <v>8</v>
      </c>
      <c r="G1025">
        <v>0</v>
      </c>
      <c r="H1025">
        <v>2018</v>
      </c>
      <c r="I1025">
        <v>7</v>
      </c>
      <c r="J1025">
        <v>49</v>
      </c>
    </row>
    <row r="1026" spans="1:10" hidden="1" x14ac:dyDescent="0.25">
      <c r="A1026">
        <f>--SUBTOTAL(103,B$2:B1026)</f>
        <v>458</v>
      </c>
      <c r="B1026" s="86">
        <v>43285</v>
      </c>
      <c r="C1026" t="s">
        <v>21</v>
      </c>
      <c r="D1026" t="s">
        <v>32</v>
      </c>
      <c r="E1026" t="s">
        <v>246</v>
      </c>
      <c r="F1026">
        <v>24</v>
      </c>
      <c r="G1026">
        <v>0</v>
      </c>
      <c r="H1026">
        <v>2018</v>
      </c>
      <c r="I1026">
        <v>7</v>
      </c>
      <c r="J1026">
        <v>80</v>
      </c>
    </row>
    <row r="1027" spans="1:10" hidden="1" x14ac:dyDescent="0.25">
      <c r="A1027">
        <f>--SUBTOTAL(103,B$2:B1027)</f>
        <v>458</v>
      </c>
      <c r="B1027" s="86">
        <v>43285</v>
      </c>
      <c r="C1027" t="s">
        <v>21</v>
      </c>
      <c r="D1027" t="s">
        <v>32</v>
      </c>
      <c r="E1027" t="s">
        <v>246</v>
      </c>
      <c r="F1027">
        <v>16</v>
      </c>
      <c r="G1027">
        <v>0</v>
      </c>
      <c r="H1027">
        <v>2018</v>
      </c>
      <c r="I1027">
        <v>7</v>
      </c>
      <c r="J1027">
        <v>95</v>
      </c>
    </row>
    <row r="1028" spans="1:10" hidden="1" x14ac:dyDescent="0.25">
      <c r="A1028">
        <f>--SUBTOTAL(103,B$2:B1028)</f>
        <v>458</v>
      </c>
      <c r="B1028" s="86">
        <v>43285</v>
      </c>
      <c r="C1028" t="s">
        <v>21</v>
      </c>
      <c r="D1028" t="s">
        <v>32</v>
      </c>
      <c r="E1028" t="s">
        <v>246</v>
      </c>
      <c r="F1028">
        <v>8</v>
      </c>
      <c r="G1028">
        <v>0</v>
      </c>
      <c r="H1028">
        <v>2018</v>
      </c>
      <c r="I1028">
        <v>7</v>
      </c>
      <c r="J1028">
        <v>97</v>
      </c>
    </row>
    <row r="1029" spans="1:10" hidden="1" x14ac:dyDescent="0.25">
      <c r="A1029">
        <f>--SUBTOTAL(103,B$2:B1029)</f>
        <v>458</v>
      </c>
      <c r="B1029" s="86">
        <v>43285</v>
      </c>
      <c r="C1029" t="s">
        <v>112</v>
      </c>
      <c r="D1029" t="s">
        <v>31</v>
      </c>
      <c r="E1029" t="s">
        <v>246</v>
      </c>
      <c r="F1029">
        <v>122.2</v>
      </c>
      <c r="G1029">
        <v>0</v>
      </c>
      <c r="H1029">
        <v>2018</v>
      </c>
      <c r="I1029">
        <v>7</v>
      </c>
      <c r="J1029">
        <v>91</v>
      </c>
    </row>
    <row r="1030" spans="1:10" hidden="1" x14ac:dyDescent="0.25">
      <c r="A1030">
        <f>--SUBTOTAL(103,B$2:B1030)</f>
        <v>458</v>
      </c>
      <c r="B1030" s="86">
        <v>43285</v>
      </c>
      <c r="C1030" t="s">
        <v>64</v>
      </c>
      <c r="D1030" t="s">
        <v>31</v>
      </c>
      <c r="E1030" t="s">
        <v>246</v>
      </c>
      <c r="F1030">
        <v>37.94</v>
      </c>
      <c r="G1030">
        <v>0</v>
      </c>
      <c r="H1030">
        <v>2018</v>
      </c>
      <c r="I1030">
        <v>7</v>
      </c>
      <c r="J1030">
        <v>91</v>
      </c>
    </row>
    <row r="1031" spans="1:10" hidden="1" x14ac:dyDescent="0.25">
      <c r="A1031">
        <f>--SUBTOTAL(103,B$2:B1031)</f>
        <v>458</v>
      </c>
      <c r="B1031" s="86">
        <v>43285</v>
      </c>
      <c r="C1031" t="s">
        <v>23</v>
      </c>
      <c r="D1031" t="s">
        <v>33</v>
      </c>
      <c r="E1031" t="s">
        <v>113</v>
      </c>
      <c r="F1031">
        <v>3.15</v>
      </c>
      <c r="G1031">
        <v>0</v>
      </c>
      <c r="H1031">
        <v>2018</v>
      </c>
      <c r="I1031">
        <v>7</v>
      </c>
      <c r="J1031">
        <v>8</v>
      </c>
    </row>
    <row r="1032" spans="1:10" hidden="1" x14ac:dyDescent="0.25">
      <c r="A1032">
        <f>--SUBTOTAL(103,B$2:B1032)</f>
        <v>458</v>
      </c>
      <c r="B1032" s="86">
        <v>43285</v>
      </c>
      <c r="C1032" t="s">
        <v>23</v>
      </c>
      <c r="D1032" t="s">
        <v>60</v>
      </c>
      <c r="E1032" t="s">
        <v>246</v>
      </c>
      <c r="F1032">
        <v>8.3800000000000008</v>
      </c>
      <c r="G1032">
        <v>0</v>
      </c>
      <c r="H1032">
        <v>2018</v>
      </c>
      <c r="I1032">
        <v>7</v>
      </c>
      <c r="J1032">
        <v>33</v>
      </c>
    </row>
    <row r="1033" spans="1:10" hidden="1" x14ac:dyDescent="0.25">
      <c r="A1033">
        <f>--SUBTOTAL(103,B$2:B1033)</f>
        <v>458</v>
      </c>
      <c r="B1033" s="86">
        <v>43285</v>
      </c>
      <c r="C1033" t="s">
        <v>23</v>
      </c>
      <c r="D1033" t="s">
        <v>32</v>
      </c>
      <c r="E1033" t="s">
        <v>246</v>
      </c>
      <c r="F1033">
        <v>23.99</v>
      </c>
      <c r="G1033">
        <v>0</v>
      </c>
      <c r="H1033">
        <v>2018</v>
      </c>
      <c r="I1033">
        <v>7</v>
      </c>
      <c r="J1033">
        <v>33</v>
      </c>
    </row>
    <row r="1034" spans="1:10" hidden="1" x14ac:dyDescent="0.25">
      <c r="A1034">
        <f>--SUBTOTAL(103,B$2:B1034)</f>
        <v>458</v>
      </c>
      <c r="B1034" s="86">
        <v>43285</v>
      </c>
      <c r="C1034" t="s">
        <v>23</v>
      </c>
      <c r="D1034" t="s">
        <v>59</v>
      </c>
      <c r="E1034" t="s">
        <v>246</v>
      </c>
      <c r="F1034">
        <v>58.95</v>
      </c>
      <c r="G1034">
        <v>0</v>
      </c>
      <c r="H1034">
        <v>2018</v>
      </c>
      <c r="I1034">
        <v>7</v>
      </c>
      <c r="J1034">
        <v>33</v>
      </c>
    </row>
    <row r="1035" spans="1:10" hidden="1" x14ac:dyDescent="0.25">
      <c r="A1035">
        <f>--SUBTOTAL(103,B$2:B1035)</f>
        <v>458</v>
      </c>
      <c r="B1035" s="86">
        <v>43285</v>
      </c>
      <c r="C1035" t="s">
        <v>23</v>
      </c>
      <c r="D1035" t="s">
        <v>33</v>
      </c>
      <c r="E1035" t="s">
        <v>105</v>
      </c>
      <c r="F1035">
        <v>15</v>
      </c>
      <c r="G1035">
        <v>0</v>
      </c>
      <c r="H1035">
        <v>2018</v>
      </c>
      <c r="I1035">
        <v>7</v>
      </c>
      <c r="J1035">
        <v>35</v>
      </c>
    </row>
    <row r="1036" spans="1:10" hidden="1" x14ac:dyDescent="0.25">
      <c r="A1036">
        <f>--SUBTOTAL(103,B$2:B1036)</f>
        <v>458</v>
      </c>
      <c r="B1036" s="86">
        <v>43285</v>
      </c>
      <c r="C1036" t="s">
        <v>23</v>
      </c>
      <c r="D1036" t="s">
        <v>54</v>
      </c>
      <c r="E1036" t="s">
        <v>246</v>
      </c>
      <c r="F1036">
        <v>9.5</v>
      </c>
      <c r="G1036">
        <v>0</v>
      </c>
      <c r="H1036">
        <v>2018</v>
      </c>
      <c r="I1036">
        <v>7</v>
      </c>
      <c r="J1036">
        <v>37</v>
      </c>
    </row>
    <row r="1037" spans="1:10" hidden="1" x14ac:dyDescent="0.25">
      <c r="A1037">
        <f>--SUBTOTAL(103,B$2:B1037)</f>
        <v>458</v>
      </c>
      <c r="B1037" s="86">
        <v>43285</v>
      </c>
      <c r="C1037" t="s">
        <v>23</v>
      </c>
      <c r="D1037" t="s">
        <v>59</v>
      </c>
      <c r="E1037" t="s">
        <v>246</v>
      </c>
      <c r="F1037">
        <v>28.77</v>
      </c>
      <c r="G1037">
        <v>0</v>
      </c>
      <c r="H1037">
        <v>2018</v>
      </c>
      <c r="I1037">
        <v>7</v>
      </c>
      <c r="J1037">
        <v>43</v>
      </c>
    </row>
    <row r="1038" spans="1:10" hidden="1" x14ac:dyDescent="0.25">
      <c r="A1038">
        <f>--SUBTOTAL(103,B$2:B1038)</f>
        <v>458</v>
      </c>
      <c r="B1038" s="86">
        <v>43285</v>
      </c>
      <c r="C1038" t="s">
        <v>23</v>
      </c>
      <c r="D1038" t="s">
        <v>54</v>
      </c>
      <c r="E1038" t="s">
        <v>246</v>
      </c>
      <c r="F1038">
        <v>30.85</v>
      </c>
      <c r="G1038">
        <v>0</v>
      </c>
      <c r="H1038">
        <v>2018</v>
      </c>
      <c r="I1038">
        <v>7</v>
      </c>
      <c r="J1038">
        <v>73</v>
      </c>
    </row>
    <row r="1039" spans="1:10" hidden="1" x14ac:dyDescent="0.25">
      <c r="A1039">
        <f>--SUBTOTAL(103,B$2:B1039)</f>
        <v>458</v>
      </c>
      <c r="B1039" s="86">
        <v>43285</v>
      </c>
      <c r="C1039" t="s">
        <v>23</v>
      </c>
      <c r="D1039" t="s">
        <v>54</v>
      </c>
      <c r="E1039" t="s">
        <v>246</v>
      </c>
      <c r="F1039">
        <v>25.8</v>
      </c>
      <c r="G1039">
        <v>0</v>
      </c>
      <c r="H1039">
        <v>2018</v>
      </c>
      <c r="I1039">
        <v>7</v>
      </c>
      <c r="J1039">
        <v>77</v>
      </c>
    </row>
    <row r="1040" spans="1:10" hidden="1" x14ac:dyDescent="0.25">
      <c r="A1040">
        <f>--SUBTOTAL(103,B$2:B1040)</f>
        <v>458</v>
      </c>
      <c r="B1040" s="86">
        <v>43285</v>
      </c>
      <c r="C1040" t="s">
        <v>23</v>
      </c>
      <c r="D1040" t="s">
        <v>54</v>
      </c>
      <c r="E1040" t="s">
        <v>246</v>
      </c>
      <c r="F1040">
        <v>27.98</v>
      </c>
      <c r="G1040">
        <v>0</v>
      </c>
      <c r="H1040">
        <v>2018</v>
      </c>
      <c r="I1040">
        <v>7</v>
      </c>
      <c r="J1040">
        <v>164</v>
      </c>
    </row>
    <row r="1041" spans="1:10" hidden="1" x14ac:dyDescent="0.25">
      <c r="A1041">
        <f>--SUBTOTAL(103,B$2:B1041)</f>
        <v>458</v>
      </c>
      <c r="B1041" s="86">
        <v>43285</v>
      </c>
      <c r="C1041" t="s">
        <v>23</v>
      </c>
      <c r="D1041" t="s">
        <v>33</v>
      </c>
      <c r="E1041" t="s">
        <v>55</v>
      </c>
      <c r="F1041">
        <v>2.9</v>
      </c>
      <c r="G1041">
        <v>0</v>
      </c>
      <c r="H1041">
        <v>2018</v>
      </c>
      <c r="I1041">
        <v>7</v>
      </c>
      <c r="J1041">
        <v>196</v>
      </c>
    </row>
    <row r="1042" spans="1:10" hidden="1" x14ac:dyDescent="0.25">
      <c r="A1042">
        <f>--SUBTOTAL(103,B$2:B1042)</f>
        <v>458</v>
      </c>
      <c r="B1042" s="86">
        <v>43286</v>
      </c>
      <c r="C1042" t="s">
        <v>247</v>
      </c>
      <c r="D1042" t="s">
        <v>60</v>
      </c>
      <c r="E1042" t="s">
        <v>248</v>
      </c>
      <c r="F1042">
        <v>25</v>
      </c>
      <c r="G1042">
        <v>0</v>
      </c>
      <c r="H1042">
        <v>2018</v>
      </c>
      <c r="I1042">
        <v>7</v>
      </c>
      <c r="J1042">
        <v>91</v>
      </c>
    </row>
    <row r="1043" spans="1:10" hidden="1" x14ac:dyDescent="0.25">
      <c r="A1043">
        <f>--SUBTOTAL(103,B$2:B1043)</f>
        <v>458</v>
      </c>
      <c r="B1043" s="86">
        <v>43286</v>
      </c>
      <c r="C1043" t="s">
        <v>123</v>
      </c>
      <c r="D1043" t="s">
        <v>32</v>
      </c>
      <c r="E1043" t="s">
        <v>248</v>
      </c>
      <c r="F1043">
        <v>490</v>
      </c>
      <c r="G1043">
        <v>0</v>
      </c>
      <c r="H1043">
        <v>2018</v>
      </c>
      <c r="I1043">
        <v>7</v>
      </c>
      <c r="J1043">
        <v>91</v>
      </c>
    </row>
    <row r="1044" spans="1:10" hidden="1" x14ac:dyDescent="0.25">
      <c r="A1044">
        <f>--SUBTOTAL(103,B$2:B1044)</f>
        <v>458</v>
      </c>
      <c r="B1044" s="86">
        <v>43286</v>
      </c>
      <c r="C1044" t="s">
        <v>79</v>
      </c>
      <c r="D1044" t="s">
        <v>61</v>
      </c>
      <c r="E1044" t="s">
        <v>248</v>
      </c>
      <c r="F1044">
        <v>356</v>
      </c>
      <c r="G1044">
        <v>0</v>
      </c>
      <c r="H1044">
        <v>2018</v>
      </c>
      <c r="I1044">
        <v>7</v>
      </c>
      <c r="J1044">
        <v>91</v>
      </c>
    </row>
    <row r="1045" spans="1:10" hidden="1" x14ac:dyDescent="0.25">
      <c r="A1045">
        <f>--SUBTOTAL(103,B$2:B1045)</f>
        <v>458</v>
      </c>
      <c r="B1045" s="86">
        <v>43286</v>
      </c>
      <c r="C1045" t="s">
        <v>77</v>
      </c>
      <c r="D1045" t="s">
        <v>61</v>
      </c>
      <c r="E1045" t="s">
        <v>248</v>
      </c>
      <c r="F1045">
        <v>67.430000000000007</v>
      </c>
      <c r="G1045">
        <v>0</v>
      </c>
      <c r="H1045">
        <v>2018</v>
      </c>
      <c r="I1045">
        <v>7</v>
      </c>
      <c r="J1045">
        <v>91</v>
      </c>
    </row>
    <row r="1046" spans="1:10" hidden="1" x14ac:dyDescent="0.25">
      <c r="A1046">
        <f>--SUBTOTAL(103,B$2:B1046)</f>
        <v>458</v>
      </c>
      <c r="B1046" s="86">
        <v>43286</v>
      </c>
      <c r="C1046" t="s">
        <v>23</v>
      </c>
      <c r="D1046" t="s">
        <v>33</v>
      </c>
      <c r="E1046" t="s">
        <v>115</v>
      </c>
      <c r="F1046">
        <v>4.5</v>
      </c>
      <c r="G1046">
        <v>0</v>
      </c>
      <c r="H1046">
        <v>2018</v>
      </c>
      <c r="I1046">
        <v>7</v>
      </c>
      <c r="J1046">
        <v>162</v>
      </c>
    </row>
    <row r="1047" spans="1:10" hidden="1" x14ac:dyDescent="0.25">
      <c r="A1047">
        <f>--SUBTOTAL(103,B$2:B1047)</f>
        <v>458</v>
      </c>
      <c r="B1047" s="86">
        <v>43287</v>
      </c>
      <c r="C1047" t="s">
        <v>22</v>
      </c>
      <c r="D1047" t="s">
        <v>32</v>
      </c>
      <c r="E1047" t="s">
        <v>249</v>
      </c>
      <c r="F1047">
        <v>8</v>
      </c>
      <c r="G1047">
        <v>0</v>
      </c>
      <c r="H1047">
        <v>2018</v>
      </c>
      <c r="I1047">
        <v>7</v>
      </c>
      <c r="J1047">
        <v>39</v>
      </c>
    </row>
    <row r="1048" spans="1:10" hidden="1" x14ac:dyDescent="0.25">
      <c r="A1048">
        <f>--SUBTOTAL(103,B$2:B1048)</f>
        <v>458</v>
      </c>
      <c r="B1048" s="86">
        <v>43287</v>
      </c>
      <c r="C1048" t="s">
        <v>22</v>
      </c>
      <c r="D1048" t="s">
        <v>32</v>
      </c>
      <c r="E1048" t="s">
        <v>249</v>
      </c>
      <c r="F1048">
        <v>8</v>
      </c>
      <c r="G1048">
        <v>0</v>
      </c>
      <c r="H1048">
        <v>2018</v>
      </c>
      <c r="I1048">
        <v>7</v>
      </c>
      <c r="J1048">
        <v>51</v>
      </c>
    </row>
    <row r="1049" spans="1:10" x14ac:dyDescent="0.25">
      <c r="A1049">
        <f>--SUBTOTAL(103,B$2:B1049)</f>
        <v>459</v>
      </c>
      <c r="B1049" s="86">
        <v>43500</v>
      </c>
      <c r="C1049" t="s">
        <v>281</v>
      </c>
      <c r="D1049" t="s">
        <v>61</v>
      </c>
      <c r="E1049" t="s">
        <v>437</v>
      </c>
      <c r="F1049">
        <v>303.89999999999998</v>
      </c>
      <c r="G1049">
        <v>0</v>
      </c>
      <c r="H1049">
        <v>2019</v>
      </c>
      <c r="I1049">
        <v>2</v>
      </c>
      <c r="J1049">
        <v>91</v>
      </c>
    </row>
    <row r="1050" spans="1:10" x14ac:dyDescent="0.25">
      <c r="A1050">
        <f>--SUBTOTAL(103,B$2:B1050)</f>
        <v>460</v>
      </c>
      <c r="B1050" s="86">
        <v>43500</v>
      </c>
      <c r="C1050" t="s">
        <v>21</v>
      </c>
      <c r="D1050" t="s">
        <v>32</v>
      </c>
      <c r="E1050" t="s">
        <v>437</v>
      </c>
      <c r="F1050">
        <v>96</v>
      </c>
      <c r="G1050">
        <v>0</v>
      </c>
      <c r="H1050">
        <v>2019</v>
      </c>
      <c r="I1050">
        <v>2</v>
      </c>
      <c r="J1050">
        <v>26</v>
      </c>
    </row>
    <row r="1051" spans="1:10" x14ac:dyDescent="0.25">
      <c r="A1051">
        <f>--SUBTOTAL(103,B$2:B1051)</f>
        <v>461</v>
      </c>
      <c r="B1051" s="86">
        <v>43500</v>
      </c>
      <c r="C1051" t="s">
        <v>21</v>
      </c>
      <c r="D1051" t="s">
        <v>32</v>
      </c>
      <c r="E1051" t="s">
        <v>437</v>
      </c>
      <c r="F1051">
        <v>80</v>
      </c>
      <c r="G1051">
        <v>0</v>
      </c>
      <c r="H1051">
        <v>2019</v>
      </c>
      <c r="I1051">
        <v>2</v>
      </c>
      <c r="J1051">
        <v>13</v>
      </c>
    </row>
    <row r="1052" spans="1:10" x14ac:dyDescent="0.25">
      <c r="A1052">
        <f>--SUBTOTAL(103,B$2:B1052)</f>
        <v>462</v>
      </c>
      <c r="B1052" s="86">
        <v>43500</v>
      </c>
      <c r="C1052" t="s">
        <v>21</v>
      </c>
      <c r="D1052" t="s">
        <v>32</v>
      </c>
      <c r="E1052" t="s">
        <v>437</v>
      </c>
      <c r="F1052">
        <v>32</v>
      </c>
      <c r="G1052">
        <v>0</v>
      </c>
      <c r="H1052">
        <v>2019</v>
      </c>
      <c r="I1052">
        <v>2</v>
      </c>
      <c r="J1052">
        <v>18</v>
      </c>
    </row>
    <row r="1053" spans="1:10" x14ac:dyDescent="0.25">
      <c r="A1053">
        <f>--SUBTOTAL(103,B$2:B1053)</f>
        <v>463</v>
      </c>
      <c r="B1053" s="86">
        <v>43500</v>
      </c>
      <c r="C1053" t="s">
        <v>21</v>
      </c>
      <c r="D1053" t="s">
        <v>32</v>
      </c>
      <c r="E1053" t="s">
        <v>437</v>
      </c>
      <c r="F1053">
        <v>24</v>
      </c>
      <c r="G1053">
        <v>0</v>
      </c>
      <c r="H1053">
        <v>2019</v>
      </c>
      <c r="I1053">
        <v>2</v>
      </c>
      <c r="J1053">
        <v>5</v>
      </c>
    </row>
    <row r="1054" spans="1:10" x14ac:dyDescent="0.25">
      <c r="A1054">
        <f>--SUBTOTAL(103,B$2:B1054)</f>
        <v>464</v>
      </c>
      <c r="B1054" s="86">
        <v>43500</v>
      </c>
      <c r="C1054" t="s">
        <v>21</v>
      </c>
      <c r="D1054" t="s">
        <v>32</v>
      </c>
      <c r="E1054" t="s">
        <v>437</v>
      </c>
      <c r="F1054">
        <v>24</v>
      </c>
      <c r="G1054">
        <v>0</v>
      </c>
      <c r="H1054">
        <v>2019</v>
      </c>
      <c r="I1054">
        <v>2</v>
      </c>
      <c r="J1054">
        <v>46</v>
      </c>
    </row>
    <row r="1055" spans="1:10" hidden="1" x14ac:dyDescent="0.25">
      <c r="A1055">
        <f>--SUBTOTAL(103,B$2:B1055)</f>
        <v>464</v>
      </c>
      <c r="B1055" s="86">
        <v>43287</v>
      </c>
      <c r="C1055" t="s">
        <v>102</v>
      </c>
      <c r="D1055" t="s">
        <v>32</v>
      </c>
      <c r="E1055" t="s">
        <v>249</v>
      </c>
      <c r="F1055">
        <v>32.049999999999997</v>
      </c>
      <c r="G1055">
        <v>0</v>
      </c>
      <c r="H1055">
        <v>2018</v>
      </c>
      <c r="I1055">
        <v>7</v>
      </c>
      <c r="J1055">
        <v>91</v>
      </c>
    </row>
    <row r="1056" spans="1:10" hidden="1" x14ac:dyDescent="0.25">
      <c r="A1056">
        <f>--SUBTOTAL(103,B$2:B1056)</f>
        <v>464</v>
      </c>
      <c r="B1056" s="86">
        <v>43287</v>
      </c>
      <c r="C1056" t="s">
        <v>69</v>
      </c>
      <c r="D1056" t="s">
        <v>61</v>
      </c>
      <c r="E1056" t="s">
        <v>249</v>
      </c>
      <c r="F1056">
        <v>43.49</v>
      </c>
      <c r="G1056">
        <v>0</v>
      </c>
      <c r="H1056">
        <v>2018</v>
      </c>
      <c r="I1056">
        <v>7</v>
      </c>
      <c r="J1056">
        <v>91</v>
      </c>
    </row>
    <row r="1057" spans="1:10" hidden="1" x14ac:dyDescent="0.25">
      <c r="A1057">
        <f>--SUBTOTAL(103,B$2:B1057)</f>
        <v>464</v>
      </c>
      <c r="B1057" s="86">
        <v>43287</v>
      </c>
      <c r="C1057" t="s">
        <v>68</v>
      </c>
      <c r="D1057" t="s">
        <v>31</v>
      </c>
      <c r="E1057" t="s">
        <v>249</v>
      </c>
      <c r="F1057">
        <v>156.66</v>
      </c>
      <c r="G1057">
        <v>0</v>
      </c>
      <c r="H1057">
        <v>2018</v>
      </c>
      <c r="I1057">
        <v>7</v>
      </c>
      <c r="J1057">
        <v>91</v>
      </c>
    </row>
    <row r="1058" spans="1:10" hidden="1" x14ac:dyDescent="0.25">
      <c r="A1058">
        <f>--SUBTOTAL(103,B$2:B1058)</f>
        <v>464</v>
      </c>
      <c r="B1058" s="86">
        <v>43287</v>
      </c>
      <c r="C1058" t="s">
        <v>68</v>
      </c>
      <c r="D1058" t="s">
        <v>61</v>
      </c>
      <c r="E1058" t="s">
        <v>249</v>
      </c>
      <c r="F1058">
        <v>217.6</v>
      </c>
      <c r="G1058">
        <v>0</v>
      </c>
      <c r="H1058">
        <v>2018</v>
      </c>
      <c r="I1058">
        <v>7</v>
      </c>
      <c r="J1058">
        <v>91</v>
      </c>
    </row>
    <row r="1059" spans="1:10" hidden="1" x14ac:dyDescent="0.25">
      <c r="A1059">
        <f>--SUBTOTAL(103,B$2:B1059)</f>
        <v>464</v>
      </c>
      <c r="B1059" s="86">
        <v>43287</v>
      </c>
      <c r="C1059" t="s">
        <v>250</v>
      </c>
      <c r="D1059" t="s">
        <v>60</v>
      </c>
      <c r="E1059" t="s">
        <v>249</v>
      </c>
      <c r="F1059">
        <v>52</v>
      </c>
      <c r="G1059">
        <v>0</v>
      </c>
      <c r="H1059">
        <v>2018</v>
      </c>
      <c r="I1059">
        <v>7</v>
      </c>
      <c r="J1059">
        <v>91</v>
      </c>
    </row>
    <row r="1060" spans="1:10" hidden="1" x14ac:dyDescent="0.25">
      <c r="A1060">
        <f>--SUBTOTAL(103,B$2:B1060)</f>
        <v>464</v>
      </c>
      <c r="B1060" s="86">
        <v>43287</v>
      </c>
      <c r="C1060" t="s">
        <v>71</v>
      </c>
      <c r="D1060" t="s">
        <v>31</v>
      </c>
      <c r="E1060" t="s">
        <v>249</v>
      </c>
      <c r="F1060">
        <v>62.7</v>
      </c>
      <c r="G1060">
        <v>0</v>
      </c>
      <c r="H1060">
        <v>2018</v>
      </c>
      <c r="I1060">
        <v>7</v>
      </c>
      <c r="J1060">
        <v>91</v>
      </c>
    </row>
    <row r="1061" spans="1:10" hidden="1" x14ac:dyDescent="0.25">
      <c r="A1061">
        <f>--SUBTOTAL(103,B$2:B1061)</f>
        <v>464</v>
      </c>
      <c r="B1061" s="86">
        <v>43287</v>
      </c>
      <c r="C1061" t="s">
        <v>71</v>
      </c>
      <c r="D1061" t="s">
        <v>61</v>
      </c>
      <c r="E1061" t="s">
        <v>249</v>
      </c>
      <c r="F1061">
        <v>185.5</v>
      </c>
      <c r="G1061">
        <v>0</v>
      </c>
      <c r="H1061">
        <v>2018</v>
      </c>
      <c r="I1061">
        <v>7</v>
      </c>
      <c r="J1061">
        <v>91</v>
      </c>
    </row>
    <row r="1062" spans="1:10" hidden="1" x14ac:dyDescent="0.25">
      <c r="A1062">
        <f>--SUBTOTAL(103,B$2:B1062)</f>
        <v>464</v>
      </c>
      <c r="B1062" s="86">
        <v>43287</v>
      </c>
      <c r="C1062" t="s">
        <v>21</v>
      </c>
      <c r="D1062" t="s">
        <v>32</v>
      </c>
      <c r="E1062" t="s">
        <v>249</v>
      </c>
      <c r="F1062">
        <v>8</v>
      </c>
      <c r="G1062">
        <v>0</v>
      </c>
      <c r="H1062">
        <v>2018</v>
      </c>
      <c r="I1062">
        <v>7</v>
      </c>
      <c r="J1062">
        <v>5</v>
      </c>
    </row>
    <row r="1063" spans="1:10" hidden="1" x14ac:dyDescent="0.25">
      <c r="A1063">
        <f>--SUBTOTAL(103,B$2:B1063)</f>
        <v>464</v>
      </c>
      <c r="B1063" s="86">
        <v>43287</v>
      </c>
      <c r="C1063" t="s">
        <v>21</v>
      </c>
      <c r="D1063" t="s">
        <v>32</v>
      </c>
      <c r="E1063" t="s">
        <v>249</v>
      </c>
      <c r="F1063">
        <v>16</v>
      </c>
      <c r="G1063">
        <v>0</v>
      </c>
      <c r="H1063">
        <v>2018</v>
      </c>
      <c r="I1063">
        <v>7</v>
      </c>
      <c r="J1063">
        <v>13</v>
      </c>
    </row>
    <row r="1064" spans="1:10" hidden="1" x14ac:dyDescent="0.25">
      <c r="A1064">
        <f>--SUBTOTAL(103,B$2:B1064)</f>
        <v>464</v>
      </c>
      <c r="B1064" s="86">
        <v>43287</v>
      </c>
      <c r="C1064" t="s">
        <v>21</v>
      </c>
      <c r="D1064" t="s">
        <v>32</v>
      </c>
      <c r="E1064" t="s">
        <v>249</v>
      </c>
      <c r="F1064">
        <v>8</v>
      </c>
      <c r="G1064">
        <v>0</v>
      </c>
      <c r="H1064">
        <v>2018</v>
      </c>
      <c r="I1064">
        <v>7</v>
      </c>
      <c r="J1064">
        <v>18</v>
      </c>
    </row>
    <row r="1065" spans="1:10" hidden="1" x14ac:dyDescent="0.25">
      <c r="A1065">
        <f>--SUBTOTAL(103,B$2:B1065)</f>
        <v>464</v>
      </c>
      <c r="B1065" s="86">
        <v>43287</v>
      </c>
      <c r="C1065" t="s">
        <v>21</v>
      </c>
      <c r="D1065" t="s">
        <v>32</v>
      </c>
      <c r="E1065" t="s">
        <v>249</v>
      </c>
      <c r="F1065">
        <v>48</v>
      </c>
      <c r="G1065">
        <v>0</v>
      </c>
      <c r="H1065">
        <v>2018</v>
      </c>
      <c r="I1065">
        <v>7</v>
      </c>
      <c r="J1065">
        <v>19</v>
      </c>
    </row>
    <row r="1066" spans="1:10" hidden="1" x14ac:dyDescent="0.25">
      <c r="A1066">
        <f>--SUBTOTAL(103,B$2:B1066)</f>
        <v>464</v>
      </c>
      <c r="B1066" s="86">
        <v>43287</v>
      </c>
      <c r="C1066" t="s">
        <v>21</v>
      </c>
      <c r="D1066" t="s">
        <v>32</v>
      </c>
      <c r="E1066" t="s">
        <v>249</v>
      </c>
      <c r="F1066">
        <v>16</v>
      </c>
      <c r="G1066">
        <v>0</v>
      </c>
      <c r="H1066">
        <v>2018</v>
      </c>
      <c r="I1066">
        <v>7</v>
      </c>
      <c r="J1066">
        <v>23</v>
      </c>
    </row>
    <row r="1067" spans="1:10" hidden="1" x14ac:dyDescent="0.25">
      <c r="A1067">
        <f>--SUBTOTAL(103,B$2:B1067)</f>
        <v>464</v>
      </c>
      <c r="B1067" s="86">
        <v>43287</v>
      </c>
      <c r="C1067" t="s">
        <v>21</v>
      </c>
      <c r="D1067" t="s">
        <v>32</v>
      </c>
      <c r="E1067" t="s">
        <v>249</v>
      </c>
      <c r="F1067">
        <v>8</v>
      </c>
      <c r="G1067">
        <v>0</v>
      </c>
      <c r="H1067">
        <v>2018</v>
      </c>
      <c r="I1067">
        <v>7</v>
      </c>
      <c r="J1067">
        <v>30</v>
      </c>
    </row>
    <row r="1068" spans="1:10" hidden="1" x14ac:dyDescent="0.25">
      <c r="A1068">
        <f>--SUBTOTAL(103,B$2:B1068)</f>
        <v>464</v>
      </c>
      <c r="B1068" s="86">
        <v>43287</v>
      </c>
      <c r="C1068" t="s">
        <v>21</v>
      </c>
      <c r="D1068" t="s">
        <v>31</v>
      </c>
      <c r="E1068" t="s">
        <v>249</v>
      </c>
      <c r="F1068">
        <v>147.9</v>
      </c>
      <c r="G1068">
        <v>0</v>
      </c>
      <c r="H1068">
        <v>2018</v>
      </c>
      <c r="I1068">
        <v>7</v>
      </c>
      <c r="J1068">
        <v>38</v>
      </c>
    </row>
    <row r="1069" spans="1:10" hidden="1" x14ac:dyDescent="0.25">
      <c r="A1069">
        <f>--SUBTOTAL(103,B$2:B1069)</f>
        <v>464</v>
      </c>
      <c r="B1069" s="86">
        <v>43287</v>
      </c>
      <c r="C1069" t="s">
        <v>21</v>
      </c>
      <c r="D1069" t="s">
        <v>32</v>
      </c>
      <c r="E1069" t="s">
        <v>249</v>
      </c>
      <c r="F1069">
        <v>8</v>
      </c>
      <c r="G1069">
        <v>0</v>
      </c>
      <c r="H1069">
        <v>2018</v>
      </c>
      <c r="I1069">
        <v>7</v>
      </c>
      <c r="J1069">
        <v>39</v>
      </c>
    </row>
    <row r="1070" spans="1:10" hidden="1" x14ac:dyDescent="0.25">
      <c r="A1070">
        <f>--SUBTOTAL(103,B$2:B1070)</f>
        <v>464</v>
      </c>
      <c r="B1070" s="86">
        <v>43287</v>
      </c>
      <c r="C1070" t="s">
        <v>21</v>
      </c>
      <c r="D1070" t="s">
        <v>32</v>
      </c>
      <c r="E1070" t="s">
        <v>249</v>
      </c>
      <c r="F1070">
        <v>24</v>
      </c>
      <c r="G1070">
        <v>0</v>
      </c>
      <c r="H1070">
        <v>2018</v>
      </c>
      <c r="I1070">
        <v>7</v>
      </c>
      <c r="J1070">
        <v>43</v>
      </c>
    </row>
    <row r="1071" spans="1:10" x14ac:dyDescent="0.25">
      <c r="A1071">
        <f>--SUBTOTAL(103,B$2:B1071)</f>
        <v>465</v>
      </c>
      <c r="B1071" s="86">
        <v>43500</v>
      </c>
      <c r="C1071" t="s">
        <v>21</v>
      </c>
      <c r="D1071" t="s">
        <v>32</v>
      </c>
      <c r="E1071" t="s">
        <v>437</v>
      </c>
      <c r="F1071">
        <v>16</v>
      </c>
      <c r="G1071">
        <v>0</v>
      </c>
      <c r="H1071">
        <v>2019</v>
      </c>
      <c r="I1071">
        <v>2</v>
      </c>
      <c r="J1071">
        <v>39</v>
      </c>
    </row>
    <row r="1072" spans="1:10" x14ac:dyDescent="0.25">
      <c r="A1072">
        <f>--SUBTOTAL(103,B$2:B1072)</f>
        <v>466</v>
      </c>
      <c r="B1072" s="86">
        <v>43500</v>
      </c>
      <c r="C1072" t="s">
        <v>21</v>
      </c>
      <c r="D1072" t="s">
        <v>32</v>
      </c>
      <c r="E1072" t="s">
        <v>437</v>
      </c>
      <c r="F1072">
        <v>16</v>
      </c>
      <c r="G1072">
        <v>0</v>
      </c>
      <c r="H1072">
        <v>2019</v>
      </c>
      <c r="I1072">
        <v>2</v>
      </c>
      <c r="J1072">
        <v>95</v>
      </c>
    </row>
    <row r="1073" spans="1:10" x14ac:dyDescent="0.25">
      <c r="A1073">
        <f>--SUBTOTAL(103,B$2:B1073)</f>
        <v>467</v>
      </c>
      <c r="B1073" s="86">
        <v>43500</v>
      </c>
      <c r="C1073" t="s">
        <v>21</v>
      </c>
      <c r="D1073" t="s">
        <v>32</v>
      </c>
      <c r="E1073" t="s">
        <v>437</v>
      </c>
      <c r="F1073">
        <v>16</v>
      </c>
      <c r="G1073">
        <v>0</v>
      </c>
      <c r="H1073">
        <v>2019</v>
      </c>
      <c r="I1073">
        <v>2</v>
      </c>
      <c r="J1073">
        <v>97</v>
      </c>
    </row>
    <row r="1074" spans="1:10" x14ac:dyDescent="0.25">
      <c r="A1074">
        <f>--SUBTOTAL(103,B$2:B1074)</f>
        <v>468</v>
      </c>
      <c r="B1074" s="86">
        <v>43500</v>
      </c>
      <c r="C1074" t="s">
        <v>21</v>
      </c>
      <c r="D1074" t="s">
        <v>32</v>
      </c>
      <c r="E1074" t="s">
        <v>437</v>
      </c>
      <c r="F1074">
        <v>8</v>
      </c>
      <c r="G1074">
        <v>0</v>
      </c>
      <c r="H1074">
        <v>2019</v>
      </c>
      <c r="I1074">
        <v>2</v>
      </c>
      <c r="J1074">
        <v>19</v>
      </c>
    </row>
    <row r="1075" spans="1:10" x14ac:dyDescent="0.25">
      <c r="A1075">
        <f>--SUBTOTAL(103,B$2:B1075)</f>
        <v>469</v>
      </c>
      <c r="B1075" s="86">
        <v>43500</v>
      </c>
      <c r="C1075" t="s">
        <v>21</v>
      </c>
      <c r="D1075" t="s">
        <v>32</v>
      </c>
      <c r="E1075" t="s">
        <v>437</v>
      </c>
      <c r="F1075">
        <v>8</v>
      </c>
      <c r="G1075">
        <v>0</v>
      </c>
      <c r="H1075">
        <v>2019</v>
      </c>
      <c r="I1075">
        <v>2</v>
      </c>
      <c r="J1075">
        <v>43</v>
      </c>
    </row>
    <row r="1076" spans="1:10" x14ac:dyDescent="0.25">
      <c r="A1076">
        <f>--SUBTOTAL(103,B$2:B1076)</f>
        <v>470</v>
      </c>
      <c r="B1076" s="86">
        <v>43500</v>
      </c>
      <c r="C1076" t="s">
        <v>21</v>
      </c>
      <c r="D1076" t="s">
        <v>32</v>
      </c>
      <c r="E1076" t="s">
        <v>437</v>
      </c>
      <c r="F1076">
        <v>8</v>
      </c>
      <c r="G1076">
        <v>0</v>
      </c>
      <c r="H1076">
        <v>2019</v>
      </c>
      <c r="I1076">
        <v>2</v>
      </c>
      <c r="J1076">
        <v>44</v>
      </c>
    </row>
    <row r="1077" spans="1:10" x14ac:dyDescent="0.25">
      <c r="A1077">
        <f>--SUBTOTAL(103,B$2:B1077)</f>
        <v>471</v>
      </c>
      <c r="B1077" s="86">
        <v>43500</v>
      </c>
      <c r="C1077" t="s">
        <v>71</v>
      </c>
      <c r="D1077" t="s">
        <v>61</v>
      </c>
      <c r="E1077" t="s">
        <v>437</v>
      </c>
      <c r="F1077">
        <v>150</v>
      </c>
      <c r="G1077">
        <v>0</v>
      </c>
      <c r="H1077">
        <v>2019</v>
      </c>
      <c r="I1077">
        <v>2</v>
      </c>
      <c r="J1077">
        <v>91</v>
      </c>
    </row>
    <row r="1078" spans="1:10" x14ac:dyDescent="0.25">
      <c r="A1078">
        <f>--SUBTOTAL(103,B$2:B1078)</f>
        <v>472</v>
      </c>
      <c r="B1078" s="86">
        <v>43500</v>
      </c>
      <c r="C1078" t="s">
        <v>72</v>
      </c>
      <c r="D1078" t="s">
        <v>61</v>
      </c>
      <c r="E1078" t="s">
        <v>437</v>
      </c>
      <c r="F1078">
        <v>150</v>
      </c>
      <c r="G1078">
        <v>0</v>
      </c>
      <c r="H1078">
        <v>2019</v>
      </c>
      <c r="I1078">
        <v>2</v>
      </c>
      <c r="J1078">
        <v>91</v>
      </c>
    </row>
    <row r="1079" spans="1:10" x14ac:dyDescent="0.25">
      <c r="A1079">
        <f>--SUBTOTAL(103,B$2:B1079)</f>
        <v>473</v>
      </c>
      <c r="B1079" s="86">
        <v>43500</v>
      </c>
      <c r="C1079" t="s">
        <v>67</v>
      </c>
      <c r="D1079" t="s">
        <v>61</v>
      </c>
      <c r="E1079" t="s">
        <v>437</v>
      </c>
      <c r="F1079">
        <v>2250</v>
      </c>
      <c r="G1079">
        <v>0</v>
      </c>
      <c r="H1079">
        <v>2019</v>
      </c>
      <c r="I1079">
        <v>2</v>
      </c>
      <c r="J1079">
        <v>91</v>
      </c>
    </row>
    <row r="1080" spans="1:10" x14ac:dyDescent="0.25">
      <c r="A1080">
        <f>--SUBTOTAL(103,B$2:B1080)</f>
        <v>474</v>
      </c>
      <c r="B1080" s="86">
        <v>43500</v>
      </c>
      <c r="C1080" t="s">
        <v>74</v>
      </c>
      <c r="D1080" t="s">
        <v>32</v>
      </c>
      <c r="E1080" t="s">
        <v>437</v>
      </c>
      <c r="F1080">
        <v>23.99</v>
      </c>
      <c r="G1080">
        <v>0</v>
      </c>
      <c r="H1080">
        <v>2019</v>
      </c>
      <c r="I1080">
        <v>2</v>
      </c>
      <c r="J1080">
        <v>91</v>
      </c>
    </row>
    <row r="1081" spans="1:10" x14ac:dyDescent="0.25">
      <c r="A1081">
        <f>--SUBTOTAL(103,B$2:B1081)</f>
        <v>475</v>
      </c>
      <c r="B1081" s="86">
        <v>43501</v>
      </c>
      <c r="C1081" t="s">
        <v>23</v>
      </c>
      <c r="D1081" t="s">
        <v>31</v>
      </c>
      <c r="E1081" t="s">
        <v>441</v>
      </c>
      <c r="F1081">
        <v>359.78</v>
      </c>
      <c r="G1081">
        <v>0</v>
      </c>
      <c r="H1081">
        <v>2019</v>
      </c>
      <c r="I1081">
        <v>2</v>
      </c>
      <c r="J1081">
        <v>48</v>
      </c>
    </row>
    <row r="1082" spans="1:10" x14ac:dyDescent="0.25">
      <c r="A1082">
        <f>--SUBTOTAL(103,B$2:B1082)</f>
        <v>476</v>
      </c>
      <c r="B1082" s="86">
        <v>43501</v>
      </c>
      <c r="C1082" t="s">
        <v>23</v>
      </c>
      <c r="D1082" t="s">
        <v>59</v>
      </c>
      <c r="E1082" t="s">
        <v>441</v>
      </c>
      <c r="F1082">
        <v>79.86</v>
      </c>
      <c r="G1082">
        <v>0</v>
      </c>
      <c r="H1082">
        <v>2019</v>
      </c>
      <c r="I1082">
        <v>2</v>
      </c>
      <c r="J1082">
        <v>19</v>
      </c>
    </row>
    <row r="1083" spans="1:10" x14ac:dyDescent="0.25">
      <c r="A1083">
        <f>--SUBTOTAL(103,B$2:B1083)</f>
        <v>477</v>
      </c>
      <c r="B1083" s="86">
        <v>43501</v>
      </c>
      <c r="C1083" t="s">
        <v>23</v>
      </c>
      <c r="D1083" t="s">
        <v>59</v>
      </c>
      <c r="E1083" t="s">
        <v>441</v>
      </c>
      <c r="F1083">
        <v>66.55</v>
      </c>
      <c r="G1083">
        <v>0</v>
      </c>
      <c r="H1083">
        <v>2019</v>
      </c>
      <c r="I1083">
        <v>2</v>
      </c>
      <c r="J1083">
        <v>98</v>
      </c>
    </row>
    <row r="1084" spans="1:10" x14ac:dyDescent="0.25">
      <c r="A1084">
        <f>--SUBTOTAL(103,B$2:B1084)</f>
        <v>478</v>
      </c>
      <c r="B1084" s="86">
        <v>43501</v>
      </c>
      <c r="C1084" t="s">
        <v>23</v>
      </c>
      <c r="D1084" t="s">
        <v>31</v>
      </c>
      <c r="E1084" t="s">
        <v>441</v>
      </c>
      <c r="F1084">
        <v>46.4</v>
      </c>
      <c r="G1084">
        <v>0</v>
      </c>
      <c r="H1084">
        <v>2019</v>
      </c>
      <c r="I1084">
        <v>2</v>
      </c>
      <c r="J1084">
        <v>11</v>
      </c>
    </row>
    <row r="1085" spans="1:10" x14ac:dyDescent="0.25">
      <c r="A1085">
        <f>--SUBTOTAL(103,B$2:B1085)</f>
        <v>479</v>
      </c>
      <c r="B1085" s="86">
        <v>43501</v>
      </c>
      <c r="C1085" t="s">
        <v>23</v>
      </c>
      <c r="D1085" t="s">
        <v>59</v>
      </c>
      <c r="E1085" t="s">
        <v>441</v>
      </c>
      <c r="F1085">
        <v>44.99</v>
      </c>
      <c r="G1085">
        <v>0</v>
      </c>
      <c r="H1085">
        <v>2019</v>
      </c>
      <c r="I1085">
        <v>2</v>
      </c>
      <c r="J1085">
        <v>1</v>
      </c>
    </row>
    <row r="1086" spans="1:10" x14ac:dyDescent="0.25">
      <c r="A1086">
        <f>--SUBTOTAL(103,B$2:B1086)</f>
        <v>480</v>
      </c>
      <c r="B1086" s="86">
        <v>43501</v>
      </c>
      <c r="C1086" t="s">
        <v>23</v>
      </c>
      <c r="D1086" t="s">
        <v>59</v>
      </c>
      <c r="E1086" t="s">
        <v>441</v>
      </c>
      <c r="F1086">
        <v>37.520000000000003</v>
      </c>
      <c r="G1086">
        <v>0</v>
      </c>
      <c r="H1086">
        <v>2019</v>
      </c>
      <c r="I1086">
        <v>2</v>
      </c>
      <c r="J1086">
        <v>35</v>
      </c>
    </row>
    <row r="1087" spans="1:10" x14ac:dyDescent="0.25">
      <c r="A1087">
        <f>--SUBTOTAL(103,B$2:B1087)</f>
        <v>481</v>
      </c>
      <c r="B1087" s="86">
        <v>43501</v>
      </c>
      <c r="C1087" t="s">
        <v>23</v>
      </c>
      <c r="D1087" t="s">
        <v>59</v>
      </c>
      <c r="E1087" t="s">
        <v>441</v>
      </c>
      <c r="F1087">
        <v>32.61</v>
      </c>
      <c r="G1087">
        <v>0</v>
      </c>
      <c r="H1087">
        <v>2019</v>
      </c>
      <c r="I1087">
        <v>2</v>
      </c>
      <c r="J1087">
        <v>101</v>
      </c>
    </row>
    <row r="1088" spans="1:10" x14ac:dyDescent="0.25">
      <c r="A1088">
        <f>--SUBTOTAL(103,B$2:B1088)</f>
        <v>482</v>
      </c>
      <c r="B1088" s="86">
        <v>43501</v>
      </c>
      <c r="C1088" t="s">
        <v>23</v>
      </c>
      <c r="D1088" t="s">
        <v>59</v>
      </c>
      <c r="E1088" t="s">
        <v>441</v>
      </c>
      <c r="F1088">
        <v>23.98</v>
      </c>
      <c r="G1088">
        <v>0</v>
      </c>
      <c r="H1088">
        <v>2019</v>
      </c>
      <c r="I1088">
        <v>2</v>
      </c>
      <c r="J1088">
        <v>40</v>
      </c>
    </row>
    <row r="1089" spans="1:10" x14ac:dyDescent="0.25">
      <c r="A1089">
        <f>--SUBTOTAL(103,B$2:B1089)</f>
        <v>483</v>
      </c>
      <c r="B1089" s="86">
        <v>43501</v>
      </c>
      <c r="C1089" t="s">
        <v>23</v>
      </c>
      <c r="D1089" t="s">
        <v>33</v>
      </c>
      <c r="E1089" t="s">
        <v>141</v>
      </c>
      <c r="F1089">
        <v>18</v>
      </c>
      <c r="G1089">
        <v>0</v>
      </c>
      <c r="H1089">
        <v>2019</v>
      </c>
      <c r="I1089">
        <v>2</v>
      </c>
      <c r="J1089">
        <v>53</v>
      </c>
    </row>
    <row r="1090" spans="1:10" x14ac:dyDescent="0.25">
      <c r="A1090">
        <f>--SUBTOTAL(103,B$2:B1090)</f>
        <v>484</v>
      </c>
      <c r="B1090" s="86">
        <v>43501</v>
      </c>
      <c r="C1090" t="s">
        <v>23</v>
      </c>
      <c r="D1090" t="s">
        <v>60</v>
      </c>
      <c r="E1090" t="s">
        <v>441</v>
      </c>
      <c r="F1090">
        <v>18</v>
      </c>
      <c r="G1090">
        <v>0</v>
      </c>
      <c r="H1090">
        <v>2019</v>
      </c>
      <c r="I1090">
        <v>2</v>
      </c>
      <c r="J1090">
        <v>101</v>
      </c>
    </row>
    <row r="1091" spans="1:10" x14ac:dyDescent="0.25">
      <c r="A1091">
        <f>--SUBTOTAL(103,B$2:B1091)</f>
        <v>485</v>
      </c>
      <c r="B1091" s="86">
        <v>43501</v>
      </c>
      <c r="C1091" t="s">
        <v>23</v>
      </c>
      <c r="D1091" t="s">
        <v>59</v>
      </c>
      <c r="E1091" t="s">
        <v>441</v>
      </c>
      <c r="F1091">
        <v>15.95</v>
      </c>
      <c r="G1091">
        <v>0</v>
      </c>
      <c r="H1091">
        <v>2019</v>
      </c>
      <c r="I1091">
        <v>2</v>
      </c>
      <c r="J1091">
        <v>41</v>
      </c>
    </row>
    <row r="1092" spans="1:10" x14ac:dyDescent="0.25">
      <c r="A1092">
        <f>--SUBTOTAL(103,B$2:B1092)</f>
        <v>486</v>
      </c>
      <c r="B1092" s="86">
        <v>43501</v>
      </c>
      <c r="C1092" t="s">
        <v>23</v>
      </c>
      <c r="D1092" t="s">
        <v>33</v>
      </c>
      <c r="E1092" t="s">
        <v>149</v>
      </c>
      <c r="F1092">
        <v>6.4</v>
      </c>
      <c r="G1092">
        <v>0</v>
      </c>
      <c r="H1092">
        <v>2019</v>
      </c>
      <c r="I1092">
        <v>2</v>
      </c>
      <c r="J1092">
        <v>23</v>
      </c>
    </row>
    <row r="1093" spans="1:10" x14ac:dyDescent="0.25">
      <c r="A1093">
        <f>--SUBTOTAL(103,B$2:B1093)</f>
        <v>487</v>
      </c>
      <c r="B1093" s="86">
        <v>43501</v>
      </c>
      <c r="C1093" t="s">
        <v>77</v>
      </c>
      <c r="D1093" t="s">
        <v>31</v>
      </c>
      <c r="E1093" t="s">
        <v>441</v>
      </c>
      <c r="F1093">
        <v>175.85</v>
      </c>
      <c r="G1093">
        <v>0</v>
      </c>
      <c r="H1093">
        <v>2019</v>
      </c>
      <c r="I1093">
        <v>2</v>
      </c>
      <c r="J1093">
        <v>91</v>
      </c>
    </row>
    <row r="1094" spans="1:10" x14ac:dyDescent="0.25">
      <c r="A1094">
        <f>--SUBTOTAL(103,B$2:B1094)</f>
        <v>488</v>
      </c>
      <c r="B1094" s="86">
        <v>43501</v>
      </c>
      <c r="C1094" t="s">
        <v>82</v>
      </c>
      <c r="D1094" t="s">
        <v>54</v>
      </c>
      <c r="E1094" t="s">
        <v>441</v>
      </c>
      <c r="F1094">
        <v>27.75</v>
      </c>
      <c r="G1094">
        <v>0</v>
      </c>
      <c r="H1094">
        <v>2019</v>
      </c>
      <c r="I1094">
        <v>2</v>
      </c>
      <c r="J1094">
        <v>91</v>
      </c>
    </row>
    <row r="1095" spans="1:10" x14ac:dyDescent="0.25">
      <c r="A1095">
        <f>--SUBTOTAL(103,B$2:B1095)</f>
        <v>489</v>
      </c>
      <c r="B1095" s="86">
        <v>43501</v>
      </c>
      <c r="C1095" t="s">
        <v>21</v>
      </c>
      <c r="D1095" t="s">
        <v>32</v>
      </c>
      <c r="E1095" t="s">
        <v>441</v>
      </c>
      <c r="F1095">
        <v>32</v>
      </c>
      <c r="G1095">
        <v>0</v>
      </c>
      <c r="H1095">
        <v>2019</v>
      </c>
      <c r="I1095">
        <v>2</v>
      </c>
      <c r="J1095">
        <v>19</v>
      </c>
    </row>
    <row r="1096" spans="1:10" hidden="1" x14ac:dyDescent="0.25">
      <c r="A1096">
        <f>--SUBTOTAL(103,B$2:B1096)</f>
        <v>489</v>
      </c>
      <c r="B1096" s="86">
        <v>43287</v>
      </c>
      <c r="C1096" t="s">
        <v>21</v>
      </c>
      <c r="D1096" t="s">
        <v>32</v>
      </c>
      <c r="E1096" t="s">
        <v>249</v>
      </c>
      <c r="F1096">
        <v>16</v>
      </c>
      <c r="G1096">
        <v>0</v>
      </c>
      <c r="H1096">
        <v>2018</v>
      </c>
      <c r="I1096">
        <v>7</v>
      </c>
      <c r="J1096">
        <v>44</v>
      </c>
    </row>
    <row r="1097" spans="1:10" hidden="1" x14ac:dyDescent="0.25">
      <c r="A1097">
        <f>--SUBTOTAL(103,B$2:B1097)</f>
        <v>489</v>
      </c>
      <c r="B1097" s="86">
        <v>43287</v>
      </c>
      <c r="C1097" t="s">
        <v>21</v>
      </c>
      <c r="D1097" t="s">
        <v>32</v>
      </c>
      <c r="E1097" t="s">
        <v>249</v>
      </c>
      <c r="F1097">
        <v>8</v>
      </c>
      <c r="G1097">
        <v>0</v>
      </c>
      <c r="H1097">
        <v>2018</v>
      </c>
      <c r="I1097">
        <v>7</v>
      </c>
      <c r="J1097">
        <v>49</v>
      </c>
    </row>
    <row r="1098" spans="1:10" hidden="1" x14ac:dyDescent="0.25">
      <c r="A1098">
        <f>--SUBTOTAL(103,B$2:B1098)</f>
        <v>489</v>
      </c>
      <c r="B1098" s="86">
        <v>43287</v>
      </c>
      <c r="C1098" t="s">
        <v>21</v>
      </c>
      <c r="D1098" t="s">
        <v>32</v>
      </c>
      <c r="E1098" t="s">
        <v>249</v>
      </c>
      <c r="F1098">
        <v>8</v>
      </c>
      <c r="G1098">
        <v>0</v>
      </c>
      <c r="H1098">
        <v>2018</v>
      </c>
      <c r="I1098">
        <v>7</v>
      </c>
      <c r="J1098">
        <v>51</v>
      </c>
    </row>
    <row r="1099" spans="1:10" hidden="1" x14ac:dyDescent="0.25">
      <c r="A1099">
        <f>--SUBTOTAL(103,B$2:B1099)</f>
        <v>489</v>
      </c>
      <c r="B1099" s="86">
        <v>43287</v>
      </c>
      <c r="C1099" t="s">
        <v>21</v>
      </c>
      <c r="D1099" t="s">
        <v>32</v>
      </c>
      <c r="E1099" t="s">
        <v>249</v>
      </c>
      <c r="F1099">
        <v>8</v>
      </c>
      <c r="G1099">
        <v>0</v>
      </c>
      <c r="H1099">
        <v>2018</v>
      </c>
      <c r="I1099">
        <v>7</v>
      </c>
      <c r="J1099">
        <v>68</v>
      </c>
    </row>
    <row r="1100" spans="1:10" hidden="1" x14ac:dyDescent="0.25">
      <c r="A1100">
        <f>--SUBTOTAL(103,B$2:B1100)</f>
        <v>489</v>
      </c>
      <c r="B1100" s="86">
        <v>43287</v>
      </c>
      <c r="C1100" t="s">
        <v>21</v>
      </c>
      <c r="D1100" t="s">
        <v>32</v>
      </c>
      <c r="E1100" t="s">
        <v>249</v>
      </c>
      <c r="F1100">
        <v>80</v>
      </c>
      <c r="G1100">
        <v>0</v>
      </c>
      <c r="H1100">
        <v>2018</v>
      </c>
      <c r="I1100">
        <v>7</v>
      </c>
      <c r="J1100">
        <v>73</v>
      </c>
    </row>
    <row r="1101" spans="1:10" hidden="1" x14ac:dyDescent="0.25">
      <c r="A1101">
        <f>--SUBTOTAL(103,B$2:B1101)</f>
        <v>489</v>
      </c>
      <c r="B1101" s="86">
        <v>43287</v>
      </c>
      <c r="C1101" t="s">
        <v>21</v>
      </c>
      <c r="D1101" t="s">
        <v>32</v>
      </c>
      <c r="E1101" t="s">
        <v>249</v>
      </c>
      <c r="F1101">
        <v>8</v>
      </c>
      <c r="G1101">
        <v>0</v>
      </c>
      <c r="H1101">
        <v>2018</v>
      </c>
      <c r="I1101">
        <v>7</v>
      </c>
      <c r="J1101">
        <v>80</v>
      </c>
    </row>
    <row r="1102" spans="1:10" hidden="1" x14ac:dyDescent="0.25">
      <c r="A1102">
        <f>--SUBTOTAL(103,B$2:B1102)</f>
        <v>489</v>
      </c>
      <c r="B1102" s="86">
        <v>43287</v>
      </c>
      <c r="C1102" t="s">
        <v>21</v>
      </c>
      <c r="D1102" t="s">
        <v>32</v>
      </c>
      <c r="E1102" t="s">
        <v>249</v>
      </c>
      <c r="F1102">
        <v>24</v>
      </c>
      <c r="G1102">
        <v>0</v>
      </c>
      <c r="H1102">
        <v>2018</v>
      </c>
      <c r="I1102">
        <v>7</v>
      </c>
      <c r="J1102">
        <v>97</v>
      </c>
    </row>
    <row r="1103" spans="1:10" hidden="1" x14ac:dyDescent="0.25">
      <c r="A1103">
        <f>--SUBTOTAL(103,B$2:B1103)</f>
        <v>489</v>
      </c>
      <c r="B1103" s="86">
        <v>43287</v>
      </c>
      <c r="C1103" t="s">
        <v>79</v>
      </c>
      <c r="D1103" t="s">
        <v>32</v>
      </c>
      <c r="E1103" t="s">
        <v>249</v>
      </c>
      <c r="F1103">
        <v>8.9</v>
      </c>
      <c r="G1103">
        <v>0</v>
      </c>
      <c r="H1103">
        <v>2018</v>
      </c>
      <c r="I1103">
        <v>7</v>
      </c>
      <c r="J1103">
        <v>91</v>
      </c>
    </row>
    <row r="1104" spans="1:10" hidden="1" x14ac:dyDescent="0.25">
      <c r="A1104">
        <f>--SUBTOTAL(103,B$2:B1104)</f>
        <v>489</v>
      </c>
      <c r="B1104" s="86">
        <v>43287</v>
      </c>
      <c r="C1104" t="s">
        <v>79</v>
      </c>
      <c r="D1104" t="s">
        <v>31</v>
      </c>
      <c r="E1104" t="s">
        <v>249</v>
      </c>
      <c r="F1104">
        <v>12.84</v>
      </c>
      <c r="G1104">
        <v>0</v>
      </c>
      <c r="H1104">
        <v>2018</v>
      </c>
      <c r="I1104">
        <v>7</v>
      </c>
      <c r="J1104">
        <v>91</v>
      </c>
    </row>
    <row r="1105" spans="1:10" hidden="1" x14ac:dyDescent="0.25">
      <c r="A1105">
        <f>--SUBTOTAL(103,B$2:B1105)</f>
        <v>489</v>
      </c>
      <c r="B1105" s="86">
        <v>43287</v>
      </c>
      <c r="C1105" t="s">
        <v>66</v>
      </c>
      <c r="D1105" t="s">
        <v>31</v>
      </c>
      <c r="E1105" t="s">
        <v>249</v>
      </c>
      <c r="F1105">
        <v>54.4</v>
      </c>
      <c r="G1105">
        <v>0</v>
      </c>
      <c r="H1105">
        <v>2018</v>
      </c>
      <c r="I1105">
        <v>7</v>
      </c>
      <c r="J1105">
        <v>91</v>
      </c>
    </row>
    <row r="1106" spans="1:10" hidden="1" x14ac:dyDescent="0.25">
      <c r="A1106">
        <f>--SUBTOTAL(103,B$2:B1106)</f>
        <v>489</v>
      </c>
      <c r="B1106" s="86">
        <v>43287</v>
      </c>
      <c r="C1106" t="s">
        <v>65</v>
      </c>
      <c r="D1106" t="s">
        <v>31</v>
      </c>
      <c r="E1106" t="s">
        <v>249</v>
      </c>
      <c r="F1106">
        <v>19.239999999999998</v>
      </c>
      <c r="G1106">
        <v>0</v>
      </c>
      <c r="H1106">
        <v>2018</v>
      </c>
      <c r="I1106">
        <v>7</v>
      </c>
      <c r="J1106">
        <v>91</v>
      </c>
    </row>
    <row r="1107" spans="1:10" hidden="1" x14ac:dyDescent="0.25">
      <c r="A1107">
        <f>--SUBTOTAL(103,B$2:B1107)</f>
        <v>489</v>
      </c>
      <c r="B1107" s="86">
        <v>43287</v>
      </c>
      <c r="C1107" t="s">
        <v>23</v>
      </c>
      <c r="D1107" t="s">
        <v>33</v>
      </c>
      <c r="E1107" t="s">
        <v>57</v>
      </c>
      <c r="F1107">
        <v>1.8</v>
      </c>
      <c r="G1107">
        <v>0</v>
      </c>
      <c r="H1107">
        <v>2018</v>
      </c>
      <c r="I1107">
        <v>7</v>
      </c>
      <c r="J1107">
        <v>3</v>
      </c>
    </row>
    <row r="1108" spans="1:10" hidden="1" x14ac:dyDescent="0.25">
      <c r="A1108">
        <f>--SUBTOTAL(103,B$2:B1108)</f>
        <v>489</v>
      </c>
      <c r="B1108" s="86">
        <v>43287</v>
      </c>
      <c r="C1108" t="s">
        <v>23</v>
      </c>
      <c r="D1108" t="s">
        <v>33</v>
      </c>
      <c r="E1108" t="s">
        <v>114</v>
      </c>
      <c r="F1108">
        <v>2.4</v>
      </c>
      <c r="G1108">
        <v>0</v>
      </c>
      <c r="H1108">
        <v>2018</v>
      </c>
      <c r="I1108">
        <v>7</v>
      </c>
      <c r="J1108">
        <v>5</v>
      </c>
    </row>
    <row r="1109" spans="1:10" hidden="1" x14ac:dyDescent="0.25">
      <c r="A1109">
        <f>--SUBTOTAL(103,B$2:B1109)</f>
        <v>489</v>
      </c>
      <c r="B1109" s="86">
        <v>43287</v>
      </c>
      <c r="C1109" t="s">
        <v>23</v>
      </c>
      <c r="D1109" t="s">
        <v>32</v>
      </c>
      <c r="E1109" t="s">
        <v>249</v>
      </c>
      <c r="F1109">
        <v>8</v>
      </c>
      <c r="G1109">
        <v>0</v>
      </c>
      <c r="H1109">
        <v>2018</v>
      </c>
      <c r="I1109">
        <v>7</v>
      </c>
      <c r="J1109">
        <v>39</v>
      </c>
    </row>
    <row r="1110" spans="1:10" hidden="1" x14ac:dyDescent="0.25">
      <c r="A1110">
        <f>--SUBTOTAL(103,B$2:B1110)</f>
        <v>489</v>
      </c>
      <c r="B1110" s="86">
        <v>43287</v>
      </c>
      <c r="C1110" t="s">
        <v>23</v>
      </c>
      <c r="D1110" t="s">
        <v>60</v>
      </c>
      <c r="E1110" t="s">
        <v>249</v>
      </c>
      <c r="F1110">
        <v>16.850000000000001</v>
      </c>
      <c r="G1110">
        <v>0</v>
      </c>
      <c r="H1110">
        <v>2018</v>
      </c>
      <c r="I1110">
        <v>7</v>
      </c>
      <c r="J1110">
        <v>46</v>
      </c>
    </row>
    <row r="1111" spans="1:10" hidden="1" x14ac:dyDescent="0.25">
      <c r="A1111">
        <f>--SUBTOTAL(103,B$2:B1111)</f>
        <v>489</v>
      </c>
      <c r="B1111" s="86">
        <v>43287</v>
      </c>
      <c r="C1111" t="s">
        <v>23</v>
      </c>
      <c r="D1111" t="s">
        <v>33</v>
      </c>
      <c r="E1111" t="s">
        <v>124</v>
      </c>
      <c r="F1111">
        <v>9.1999999999999993</v>
      </c>
      <c r="G1111">
        <v>0</v>
      </c>
      <c r="H1111">
        <v>2018</v>
      </c>
      <c r="I1111">
        <v>7</v>
      </c>
      <c r="J1111">
        <v>71</v>
      </c>
    </row>
    <row r="1112" spans="1:10" hidden="1" x14ac:dyDescent="0.25">
      <c r="A1112">
        <f>--SUBTOTAL(103,B$2:B1112)</f>
        <v>489</v>
      </c>
      <c r="B1112" s="86">
        <v>43287</v>
      </c>
      <c r="C1112" t="s">
        <v>23</v>
      </c>
      <c r="D1112" t="s">
        <v>33</v>
      </c>
      <c r="E1112" t="s">
        <v>117</v>
      </c>
      <c r="F1112">
        <v>7.35</v>
      </c>
      <c r="G1112">
        <v>0</v>
      </c>
      <c r="H1112">
        <v>2018</v>
      </c>
      <c r="I1112">
        <v>7</v>
      </c>
      <c r="J1112">
        <v>74</v>
      </c>
    </row>
    <row r="1113" spans="1:10" hidden="1" x14ac:dyDescent="0.25">
      <c r="A1113">
        <f>--SUBTOTAL(103,B$2:B1113)</f>
        <v>489</v>
      </c>
      <c r="B1113" s="86">
        <v>43287</v>
      </c>
      <c r="C1113" t="s">
        <v>23</v>
      </c>
      <c r="D1113" t="s">
        <v>33</v>
      </c>
      <c r="E1113" t="s">
        <v>116</v>
      </c>
      <c r="F1113">
        <v>5.9</v>
      </c>
      <c r="G1113">
        <v>0</v>
      </c>
      <c r="H1113">
        <v>2018</v>
      </c>
      <c r="I1113">
        <v>7</v>
      </c>
      <c r="J1113">
        <v>101</v>
      </c>
    </row>
    <row r="1114" spans="1:10" hidden="1" x14ac:dyDescent="0.25">
      <c r="A1114">
        <f>--SUBTOTAL(103,B$2:B1114)</f>
        <v>489</v>
      </c>
      <c r="B1114" s="86">
        <v>43287</v>
      </c>
      <c r="C1114" t="s">
        <v>23</v>
      </c>
      <c r="D1114" t="s">
        <v>33</v>
      </c>
      <c r="E1114" t="s">
        <v>115</v>
      </c>
      <c r="F1114">
        <v>4.5</v>
      </c>
      <c r="G1114">
        <v>0</v>
      </c>
      <c r="H1114">
        <v>2018</v>
      </c>
      <c r="I1114">
        <v>7</v>
      </c>
      <c r="J1114">
        <v>162</v>
      </c>
    </row>
    <row r="1115" spans="1:10" hidden="1" x14ac:dyDescent="0.25">
      <c r="A1115">
        <f>--SUBTOTAL(103,B$2:B1115)</f>
        <v>489</v>
      </c>
      <c r="B1115" s="86">
        <v>43287</v>
      </c>
      <c r="C1115" t="s">
        <v>23</v>
      </c>
      <c r="D1115" t="s">
        <v>60</v>
      </c>
      <c r="E1115" t="s">
        <v>249</v>
      </c>
      <c r="F1115">
        <v>47.95</v>
      </c>
      <c r="G1115">
        <v>0</v>
      </c>
      <c r="H1115">
        <v>2018</v>
      </c>
      <c r="I1115">
        <v>7</v>
      </c>
      <c r="J1115">
        <v>2</v>
      </c>
    </row>
    <row r="1116" spans="1:10" hidden="1" x14ac:dyDescent="0.25">
      <c r="A1116">
        <f>--SUBTOTAL(103,B$2:B1116)</f>
        <v>489</v>
      </c>
      <c r="B1116" s="86">
        <v>43290</v>
      </c>
      <c r="C1116" t="s">
        <v>74</v>
      </c>
      <c r="D1116" t="s">
        <v>32</v>
      </c>
      <c r="E1116" t="s">
        <v>251</v>
      </c>
      <c r="F1116">
        <v>9.1300000000000008</v>
      </c>
      <c r="G1116">
        <v>0</v>
      </c>
      <c r="H1116">
        <v>2018</v>
      </c>
      <c r="I1116">
        <v>7</v>
      </c>
      <c r="J1116">
        <v>91</v>
      </c>
    </row>
    <row r="1117" spans="1:10" hidden="1" x14ac:dyDescent="0.25">
      <c r="A1117">
        <f>--SUBTOTAL(103,B$2:B1117)</f>
        <v>489</v>
      </c>
      <c r="B1117" s="86">
        <v>43290</v>
      </c>
      <c r="C1117" t="s">
        <v>74</v>
      </c>
      <c r="D1117" t="s">
        <v>60</v>
      </c>
      <c r="E1117" t="s">
        <v>251</v>
      </c>
      <c r="F1117">
        <v>53.93</v>
      </c>
      <c r="G1117">
        <v>0</v>
      </c>
      <c r="H1117">
        <v>2018</v>
      </c>
      <c r="I1117">
        <v>7</v>
      </c>
      <c r="J1117">
        <v>91</v>
      </c>
    </row>
    <row r="1118" spans="1:10" hidden="1" x14ac:dyDescent="0.25">
      <c r="A1118">
        <f>--SUBTOTAL(103,B$2:B1118)</f>
        <v>489</v>
      </c>
      <c r="B1118" s="86">
        <v>43290</v>
      </c>
      <c r="C1118" t="s">
        <v>22</v>
      </c>
      <c r="D1118" t="s">
        <v>32</v>
      </c>
      <c r="E1118" t="s">
        <v>251</v>
      </c>
      <c r="F1118">
        <v>24</v>
      </c>
      <c r="G1118">
        <v>0</v>
      </c>
      <c r="H1118">
        <v>2018</v>
      </c>
      <c r="I1118">
        <v>7</v>
      </c>
      <c r="J1118">
        <v>13</v>
      </c>
    </row>
    <row r="1119" spans="1:10" hidden="1" x14ac:dyDescent="0.25">
      <c r="A1119">
        <f>--SUBTOTAL(103,B$2:B1119)</f>
        <v>489</v>
      </c>
      <c r="B1119" s="86">
        <v>43290</v>
      </c>
      <c r="C1119" t="s">
        <v>22</v>
      </c>
      <c r="D1119" t="s">
        <v>32</v>
      </c>
      <c r="E1119" t="s">
        <v>251</v>
      </c>
      <c r="F1119">
        <v>24</v>
      </c>
      <c r="G1119">
        <v>0</v>
      </c>
      <c r="H1119">
        <v>2018</v>
      </c>
      <c r="I1119">
        <v>7</v>
      </c>
      <c r="J1119">
        <v>49</v>
      </c>
    </row>
    <row r="1120" spans="1:10" hidden="1" x14ac:dyDescent="0.25">
      <c r="A1120">
        <f>--SUBTOTAL(103,B$2:B1120)</f>
        <v>489</v>
      </c>
      <c r="B1120" s="86">
        <v>43290</v>
      </c>
      <c r="C1120" t="s">
        <v>22</v>
      </c>
      <c r="D1120" t="s">
        <v>32</v>
      </c>
      <c r="E1120" t="s">
        <v>251</v>
      </c>
      <c r="F1120">
        <v>16</v>
      </c>
      <c r="G1120">
        <v>0</v>
      </c>
      <c r="H1120">
        <v>2018</v>
      </c>
      <c r="I1120">
        <v>7</v>
      </c>
      <c r="J1120">
        <v>73</v>
      </c>
    </row>
    <row r="1121" spans="1:10" hidden="1" x14ac:dyDescent="0.25">
      <c r="A1121">
        <f>--SUBTOTAL(103,B$2:B1121)</f>
        <v>489</v>
      </c>
      <c r="B1121" s="86">
        <v>43290</v>
      </c>
      <c r="C1121" t="s">
        <v>67</v>
      </c>
      <c r="D1121" t="s">
        <v>31</v>
      </c>
      <c r="E1121" t="s">
        <v>251</v>
      </c>
      <c r="F1121">
        <v>26.64</v>
      </c>
      <c r="G1121">
        <v>0</v>
      </c>
      <c r="H1121">
        <v>2018</v>
      </c>
      <c r="I1121">
        <v>7</v>
      </c>
      <c r="J1121">
        <v>91</v>
      </c>
    </row>
    <row r="1122" spans="1:10" hidden="1" x14ac:dyDescent="0.25">
      <c r="A1122">
        <f>--SUBTOTAL(103,B$2:B1122)</f>
        <v>489</v>
      </c>
      <c r="B1122" s="86">
        <v>43290</v>
      </c>
      <c r="C1122" t="s">
        <v>72</v>
      </c>
      <c r="D1122" t="s">
        <v>62</v>
      </c>
      <c r="E1122" t="s">
        <v>251</v>
      </c>
      <c r="F1122">
        <v>114.23</v>
      </c>
      <c r="G1122">
        <v>0</v>
      </c>
      <c r="H1122">
        <v>2018</v>
      </c>
      <c r="I1122">
        <v>7</v>
      </c>
      <c r="J1122">
        <v>91</v>
      </c>
    </row>
    <row r="1123" spans="1:10" hidden="1" x14ac:dyDescent="0.25">
      <c r="A1123">
        <f>--SUBTOTAL(103,B$2:B1123)</f>
        <v>489</v>
      </c>
      <c r="B1123" s="86">
        <v>43290</v>
      </c>
      <c r="C1123" t="s">
        <v>73</v>
      </c>
      <c r="D1123" t="s">
        <v>31</v>
      </c>
      <c r="E1123" t="s">
        <v>251</v>
      </c>
      <c r="F1123">
        <v>29.5</v>
      </c>
      <c r="G1123">
        <v>0</v>
      </c>
      <c r="H1123">
        <v>2018</v>
      </c>
      <c r="I1123">
        <v>7</v>
      </c>
      <c r="J1123">
        <v>91</v>
      </c>
    </row>
    <row r="1124" spans="1:10" hidden="1" x14ac:dyDescent="0.25">
      <c r="A1124">
        <f>--SUBTOTAL(103,B$2:B1124)</f>
        <v>489</v>
      </c>
      <c r="B1124" s="86">
        <v>43290</v>
      </c>
      <c r="C1124" t="s">
        <v>75</v>
      </c>
      <c r="D1124" t="s">
        <v>31</v>
      </c>
      <c r="E1124" t="s">
        <v>251</v>
      </c>
      <c r="F1124">
        <v>14.1</v>
      </c>
      <c r="G1124">
        <v>0</v>
      </c>
      <c r="H1124">
        <v>2018</v>
      </c>
      <c r="I1124">
        <v>7</v>
      </c>
      <c r="J1124">
        <v>91</v>
      </c>
    </row>
    <row r="1125" spans="1:10" hidden="1" x14ac:dyDescent="0.25">
      <c r="A1125">
        <f>--SUBTOTAL(103,B$2:B1125)</f>
        <v>489</v>
      </c>
      <c r="B1125" s="86">
        <v>43290</v>
      </c>
      <c r="C1125" t="s">
        <v>21</v>
      </c>
      <c r="D1125" t="s">
        <v>32</v>
      </c>
      <c r="E1125" t="s">
        <v>251</v>
      </c>
      <c r="F1125">
        <v>16</v>
      </c>
      <c r="G1125">
        <v>0</v>
      </c>
      <c r="H1125">
        <v>2018</v>
      </c>
      <c r="I1125">
        <v>7</v>
      </c>
      <c r="J1125">
        <v>19</v>
      </c>
    </row>
    <row r="1126" spans="1:10" hidden="1" x14ac:dyDescent="0.25">
      <c r="A1126">
        <f>--SUBTOTAL(103,B$2:B1126)</f>
        <v>489</v>
      </c>
      <c r="B1126" s="86">
        <v>43290</v>
      </c>
      <c r="C1126" t="s">
        <v>21</v>
      </c>
      <c r="D1126" t="s">
        <v>32</v>
      </c>
      <c r="E1126" t="s">
        <v>251</v>
      </c>
      <c r="F1126">
        <v>72</v>
      </c>
      <c r="G1126">
        <v>0</v>
      </c>
      <c r="H1126">
        <v>2018</v>
      </c>
      <c r="I1126">
        <v>7</v>
      </c>
      <c r="J1126">
        <v>26</v>
      </c>
    </row>
    <row r="1127" spans="1:10" hidden="1" x14ac:dyDescent="0.25">
      <c r="A1127">
        <f>--SUBTOTAL(103,B$2:B1127)</f>
        <v>489</v>
      </c>
      <c r="B1127" s="86">
        <v>43290</v>
      </c>
      <c r="C1127" t="s">
        <v>21</v>
      </c>
      <c r="D1127" t="s">
        <v>32</v>
      </c>
      <c r="E1127" t="s">
        <v>251</v>
      </c>
      <c r="F1127">
        <v>8</v>
      </c>
      <c r="G1127">
        <v>0</v>
      </c>
      <c r="H1127">
        <v>2018</v>
      </c>
      <c r="I1127">
        <v>7</v>
      </c>
      <c r="J1127">
        <v>39</v>
      </c>
    </row>
    <row r="1128" spans="1:10" hidden="1" x14ac:dyDescent="0.25">
      <c r="A1128">
        <f>--SUBTOTAL(103,B$2:B1128)</f>
        <v>489</v>
      </c>
      <c r="B1128" s="86">
        <v>43290</v>
      </c>
      <c r="C1128" t="s">
        <v>21</v>
      </c>
      <c r="D1128" t="s">
        <v>32</v>
      </c>
      <c r="E1128" t="s">
        <v>251</v>
      </c>
      <c r="F1128">
        <v>8</v>
      </c>
      <c r="G1128">
        <v>0</v>
      </c>
      <c r="H1128">
        <v>2018</v>
      </c>
      <c r="I1128">
        <v>7</v>
      </c>
      <c r="J1128">
        <v>49</v>
      </c>
    </row>
    <row r="1129" spans="1:10" hidden="1" x14ac:dyDescent="0.25">
      <c r="A1129">
        <f>--SUBTOTAL(103,B$2:B1129)</f>
        <v>489</v>
      </c>
      <c r="B1129" s="86">
        <v>43290</v>
      </c>
      <c r="C1129" t="s">
        <v>21</v>
      </c>
      <c r="D1129" t="s">
        <v>32</v>
      </c>
      <c r="E1129" t="s">
        <v>251</v>
      </c>
      <c r="F1129">
        <v>24</v>
      </c>
      <c r="G1129">
        <v>0</v>
      </c>
      <c r="H1129">
        <v>2018</v>
      </c>
      <c r="I1129">
        <v>7</v>
      </c>
      <c r="J1129">
        <v>97</v>
      </c>
    </row>
    <row r="1130" spans="1:10" hidden="1" x14ac:dyDescent="0.25">
      <c r="A1130">
        <f>--SUBTOTAL(103,B$2:B1130)</f>
        <v>489</v>
      </c>
      <c r="B1130" s="86">
        <v>43290</v>
      </c>
      <c r="C1130" t="s">
        <v>21</v>
      </c>
      <c r="D1130" t="s">
        <v>32</v>
      </c>
      <c r="E1130" t="s">
        <v>251</v>
      </c>
      <c r="F1130">
        <v>8</v>
      </c>
      <c r="G1130">
        <v>0</v>
      </c>
      <c r="H1130">
        <v>2018</v>
      </c>
      <c r="I1130">
        <v>7</v>
      </c>
      <c r="J1130">
        <v>157</v>
      </c>
    </row>
    <row r="1131" spans="1:10" hidden="1" x14ac:dyDescent="0.25">
      <c r="A1131">
        <f>--SUBTOTAL(103,B$2:B1131)</f>
        <v>489</v>
      </c>
      <c r="B1131" s="86">
        <v>43290</v>
      </c>
      <c r="C1131" t="s">
        <v>79</v>
      </c>
      <c r="D1131" t="s">
        <v>31</v>
      </c>
      <c r="E1131" t="s">
        <v>251</v>
      </c>
      <c r="F1131">
        <v>17.09</v>
      </c>
      <c r="G1131">
        <v>0</v>
      </c>
      <c r="H1131">
        <v>2018</v>
      </c>
      <c r="I1131">
        <v>7</v>
      </c>
      <c r="J1131">
        <v>91</v>
      </c>
    </row>
    <row r="1132" spans="1:10" hidden="1" x14ac:dyDescent="0.25">
      <c r="A1132">
        <f>--SUBTOTAL(103,B$2:B1132)</f>
        <v>489</v>
      </c>
      <c r="B1132" s="86">
        <v>43290</v>
      </c>
      <c r="C1132" t="s">
        <v>70</v>
      </c>
      <c r="D1132" t="s">
        <v>31</v>
      </c>
      <c r="E1132" t="s">
        <v>251</v>
      </c>
      <c r="F1132">
        <v>44.15</v>
      </c>
      <c r="G1132">
        <v>0</v>
      </c>
      <c r="H1132">
        <v>2018</v>
      </c>
      <c r="I1132">
        <v>7</v>
      </c>
      <c r="J1132">
        <v>91</v>
      </c>
    </row>
    <row r="1133" spans="1:10" x14ac:dyDescent="0.25">
      <c r="A1133">
        <f>--SUBTOTAL(103,B$2:B1133)</f>
        <v>490</v>
      </c>
      <c r="B1133" s="86">
        <v>43501</v>
      </c>
      <c r="C1133" t="s">
        <v>21</v>
      </c>
      <c r="D1133" t="s">
        <v>32</v>
      </c>
      <c r="E1133" t="s">
        <v>441</v>
      </c>
      <c r="F1133">
        <v>32</v>
      </c>
      <c r="G1133">
        <v>0</v>
      </c>
      <c r="H1133">
        <v>2019</v>
      </c>
      <c r="I1133">
        <v>2</v>
      </c>
      <c r="J1133">
        <v>51</v>
      </c>
    </row>
    <row r="1134" spans="1:10" x14ac:dyDescent="0.25">
      <c r="A1134">
        <f>--SUBTOTAL(103,B$2:B1134)</f>
        <v>491</v>
      </c>
      <c r="B1134" s="86">
        <v>43501</v>
      </c>
      <c r="C1134" t="s">
        <v>21</v>
      </c>
      <c r="D1134" t="s">
        <v>32</v>
      </c>
      <c r="E1134" t="s">
        <v>441</v>
      </c>
      <c r="F1134">
        <v>24</v>
      </c>
      <c r="G1134">
        <v>0</v>
      </c>
      <c r="H1134">
        <v>2019</v>
      </c>
      <c r="I1134">
        <v>2</v>
      </c>
      <c r="J1134">
        <v>30</v>
      </c>
    </row>
    <row r="1135" spans="1:10" x14ac:dyDescent="0.25">
      <c r="A1135">
        <f>--SUBTOTAL(103,B$2:B1135)</f>
        <v>492</v>
      </c>
      <c r="B1135" s="86">
        <v>43501</v>
      </c>
      <c r="C1135" t="s">
        <v>21</v>
      </c>
      <c r="D1135" t="s">
        <v>442</v>
      </c>
      <c r="E1135" t="s">
        <v>441</v>
      </c>
      <c r="F1135">
        <v>8</v>
      </c>
      <c r="G1135">
        <v>0</v>
      </c>
      <c r="H1135">
        <v>2019</v>
      </c>
      <c r="I1135">
        <v>2</v>
      </c>
      <c r="J1135">
        <v>30</v>
      </c>
    </row>
    <row r="1136" spans="1:10" x14ac:dyDescent="0.25">
      <c r="A1136">
        <f>--SUBTOTAL(103,B$2:B1136)</f>
        <v>493</v>
      </c>
      <c r="B1136" s="86">
        <v>43501</v>
      </c>
      <c r="C1136" t="s">
        <v>71</v>
      </c>
      <c r="D1136" t="s">
        <v>59</v>
      </c>
      <c r="E1136" t="s">
        <v>441</v>
      </c>
      <c r="F1136">
        <v>29.96</v>
      </c>
      <c r="G1136">
        <v>0</v>
      </c>
      <c r="H1136">
        <v>2019</v>
      </c>
      <c r="I1136">
        <v>2</v>
      </c>
      <c r="J1136">
        <v>91</v>
      </c>
    </row>
    <row r="1137" spans="1:10" x14ac:dyDescent="0.25">
      <c r="A1137">
        <f>--SUBTOTAL(103,B$2:B1137)</f>
        <v>494</v>
      </c>
      <c r="B1137" s="86">
        <v>43501</v>
      </c>
      <c r="C1137" t="s">
        <v>73</v>
      </c>
      <c r="D1137" t="s">
        <v>31</v>
      </c>
      <c r="E1137" t="s">
        <v>441</v>
      </c>
      <c r="F1137">
        <v>42</v>
      </c>
      <c r="G1137">
        <v>0</v>
      </c>
      <c r="H1137">
        <v>2019</v>
      </c>
      <c r="I1137">
        <v>2</v>
      </c>
      <c r="J1137">
        <v>91</v>
      </c>
    </row>
    <row r="1138" spans="1:10" x14ac:dyDescent="0.25">
      <c r="A1138">
        <f>--SUBTOTAL(103,B$2:B1138)</f>
        <v>495</v>
      </c>
      <c r="B1138" s="86">
        <v>43501</v>
      </c>
      <c r="C1138" t="s">
        <v>69</v>
      </c>
      <c r="D1138" t="s">
        <v>60</v>
      </c>
      <c r="E1138" t="s">
        <v>441</v>
      </c>
      <c r="F1138">
        <v>262.48</v>
      </c>
      <c r="G1138">
        <v>0</v>
      </c>
      <c r="H1138">
        <v>2019</v>
      </c>
      <c r="I1138">
        <v>2</v>
      </c>
      <c r="J1138">
        <v>91</v>
      </c>
    </row>
    <row r="1139" spans="1:10" x14ac:dyDescent="0.25">
      <c r="A1139">
        <f>--SUBTOTAL(103,B$2:B1139)</f>
        <v>496</v>
      </c>
      <c r="B1139" s="86">
        <v>43502</v>
      </c>
      <c r="C1139" t="s">
        <v>23</v>
      </c>
      <c r="D1139" t="s">
        <v>31</v>
      </c>
      <c r="E1139" t="s">
        <v>443</v>
      </c>
      <c r="F1139">
        <v>25</v>
      </c>
      <c r="G1139">
        <v>0</v>
      </c>
      <c r="H1139">
        <v>2019</v>
      </c>
      <c r="I1139">
        <v>2</v>
      </c>
      <c r="J1139">
        <v>30</v>
      </c>
    </row>
    <row r="1140" spans="1:10" x14ac:dyDescent="0.25">
      <c r="A1140">
        <f>--SUBTOTAL(103,B$2:B1140)</f>
        <v>497</v>
      </c>
      <c r="B1140" s="86">
        <v>43502</v>
      </c>
      <c r="C1140" t="s">
        <v>23</v>
      </c>
      <c r="D1140" t="s">
        <v>33</v>
      </c>
      <c r="E1140" t="s">
        <v>56</v>
      </c>
      <c r="F1140">
        <v>2.25</v>
      </c>
      <c r="G1140">
        <v>0</v>
      </c>
      <c r="H1140">
        <v>2019</v>
      </c>
      <c r="I1140">
        <v>2</v>
      </c>
      <c r="J1140">
        <v>73</v>
      </c>
    </row>
    <row r="1141" spans="1:10" hidden="1" x14ac:dyDescent="0.25">
      <c r="A1141">
        <f>--SUBTOTAL(103,B$2:B1141)</f>
        <v>497</v>
      </c>
      <c r="B1141" s="86">
        <v>43290</v>
      </c>
      <c r="C1141" t="s">
        <v>77</v>
      </c>
      <c r="D1141" t="s">
        <v>31</v>
      </c>
      <c r="E1141" t="s">
        <v>251</v>
      </c>
      <c r="F1141">
        <v>125</v>
      </c>
      <c r="G1141">
        <v>0</v>
      </c>
      <c r="H1141">
        <v>2018</v>
      </c>
      <c r="I1141">
        <v>7</v>
      </c>
      <c r="J1141">
        <v>91</v>
      </c>
    </row>
    <row r="1142" spans="1:10" hidden="1" x14ac:dyDescent="0.25">
      <c r="A1142">
        <f>--SUBTOTAL(103,B$2:B1142)</f>
        <v>497</v>
      </c>
      <c r="B1142" s="86">
        <v>43290</v>
      </c>
      <c r="C1142" t="s">
        <v>121</v>
      </c>
      <c r="D1142" t="s">
        <v>62</v>
      </c>
      <c r="E1142" t="s">
        <v>251</v>
      </c>
      <c r="F1142">
        <v>0</v>
      </c>
      <c r="G1142">
        <v>114.23</v>
      </c>
      <c r="H1142">
        <v>2018</v>
      </c>
      <c r="I1142">
        <v>7</v>
      </c>
      <c r="J1142">
        <v>91</v>
      </c>
    </row>
    <row r="1143" spans="1:10" hidden="1" x14ac:dyDescent="0.25">
      <c r="A1143">
        <f>--SUBTOTAL(103,B$2:B1143)</f>
        <v>497</v>
      </c>
      <c r="B1143" s="86">
        <v>43290</v>
      </c>
      <c r="C1143" t="s">
        <v>23</v>
      </c>
      <c r="D1143" t="s">
        <v>33</v>
      </c>
      <c r="E1143" t="s">
        <v>215</v>
      </c>
      <c r="F1143">
        <v>3</v>
      </c>
      <c r="G1143">
        <v>0</v>
      </c>
      <c r="H1143">
        <v>2018</v>
      </c>
      <c r="I1143">
        <v>7</v>
      </c>
      <c r="J1143">
        <v>17</v>
      </c>
    </row>
    <row r="1144" spans="1:10" hidden="1" x14ac:dyDescent="0.25">
      <c r="A1144">
        <f>--SUBTOTAL(103,B$2:B1144)</f>
        <v>497</v>
      </c>
      <c r="B1144" s="86">
        <v>43290</v>
      </c>
      <c r="C1144" t="s">
        <v>23</v>
      </c>
      <c r="D1144" t="s">
        <v>60</v>
      </c>
      <c r="E1144" t="s">
        <v>251</v>
      </c>
      <c r="F1144">
        <v>9.3000000000000007</v>
      </c>
      <c r="G1144">
        <v>0</v>
      </c>
      <c r="H1144">
        <v>2018</v>
      </c>
      <c r="I1144">
        <v>7</v>
      </c>
      <c r="J1144">
        <v>30</v>
      </c>
    </row>
    <row r="1145" spans="1:10" hidden="1" x14ac:dyDescent="0.25">
      <c r="A1145">
        <f>--SUBTOTAL(103,B$2:B1145)</f>
        <v>497</v>
      </c>
      <c r="B1145" s="86">
        <v>43290</v>
      </c>
      <c r="C1145" t="s">
        <v>23</v>
      </c>
      <c r="D1145" t="s">
        <v>33</v>
      </c>
      <c r="E1145" t="s">
        <v>124</v>
      </c>
      <c r="F1145">
        <v>2.4</v>
      </c>
      <c r="G1145">
        <v>0</v>
      </c>
      <c r="H1145">
        <v>2018</v>
      </c>
      <c r="I1145">
        <v>7</v>
      </c>
      <c r="J1145">
        <v>71</v>
      </c>
    </row>
    <row r="1146" spans="1:10" x14ac:dyDescent="0.25">
      <c r="A1146">
        <f>--SUBTOTAL(103,B$2:B1146)</f>
        <v>498</v>
      </c>
      <c r="B1146" s="86">
        <v>43502</v>
      </c>
      <c r="C1146" t="s">
        <v>66</v>
      </c>
      <c r="D1146" t="s">
        <v>31</v>
      </c>
      <c r="E1146" t="s">
        <v>443</v>
      </c>
      <c r="F1146">
        <v>334.41</v>
      </c>
      <c r="G1146">
        <v>0</v>
      </c>
      <c r="H1146">
        <v>2019</v>
      </c>
      <c r="I1146">
        <v>2</v>
      </c>
      <c r="J1146">
        <v>91</v>
      </c>
    </row>
    <row r="1147" spans="1:10" x14ac:dyDescent="0.25">
      <c r="A1147">
        <f>--SUBTOTAL(103,B$2:B1147)</f>
        <v>499</v>
      </c>
      <c r="B1147" s="86">
        <v>43502</v>
      </c>
      <c r="C1147" t="s">
        <v>21</v>
      </c>
      <c r="D1147" t="s">
        <v>32</v>
      </c>
      <c r="E1147" t="s">
        <v>443</v>
      </c>
      <c r="F1147">
        <v>16</v>
      </c>
      <c r="G1147">
        <v>0</v>
      </c>
      <c r="H1147">
        <v>2019</v>
      </c>
      <c r="I1147">
        <v>2</v>
      </c>
      <c r="J1147">
        <v>46</v>
      </c>
    </row>
    <row r="1148" spans="1:10" x14ac:dyDescent="0.25">
      <c r="A1148">
        <f>--SUBTOTAL(103,B$2:B1148)</f>
        <v>500</v>
      </c>
      <c r="B1148" s="86">
        <v>43502</v>
      </c>
      <c r="C1148" t="s">
        <v>67</v>
      </c>
      <c r="D1148" t="s">
        <v>31</v>
      </c>
      <c r="E1148" t="s">
        <v>443</v>
      </c>
      <c r="F1148">
        <v>10.57</v>
      </c>
      <c r="G1148">
        <v>0</v>
      </c>
      <c r="H1148">
        <v>2019</v>
      </c>
      <c r="I1148">
        <v>2</v>
      </c>
      <c r="J1148">
        <v>91</v>
      </c>
    </row>
    <row r="1149" spans="1:10" x14ac:dyDescent="0.25">
      <c r="A1149">
        <f>--SUBTOTAL(103,B$2:B1149)</f>
        <v>501</v>
      </c>
      <c r="B1149" s="86">
        <v>43503</v>
      </c>
      <c r="C1149" t="s">
        <v>23</v>
      </c>
      <c r="D1149" t="s">
        <v>59</v>
      </c>
      <c r="E1149" t="s">
        <v>444</v>
      </c>
      <c r="F1149">
        <v>101.68</v>
      </c>
      <c r="G1149">
        <v>0</v>
      </c>
      <c r="H1149">
        <v>2019</v>
      </c>
      <c r="I1149">
        <v>2</v>
      </c>
      <c r="J1149">
        <v>26</v>
      </c>
    </row>
    <row r="1150" spans="1:10" x14ac:dyDescent="0.25">
      <c r="A1150">
        <f>--SUBTOTAL(103,B$2:B1150)</f>
        <v>502</v>
      </c>
      <c r="B1150" s="86">
        <v>43503</v>
      </c>
      <c r="C1150" t="s">
        <v>23</v>
      </c>
      <c r="D1150" t="s">
        <v>59</v>
      </c>
      <c r="E1150" t="s">
        <v>444</v>
      </c>
      <c r="F1150">
        <v>66.849999999999994</v>
      </c>
      <c r="G1150">
        <v>0</v>
      </c>
      <c r="H1150">
        <v>2019</v>
      </c>
      <c r="I1150">
        <v>2</v>
      </c>
      <c r="J1150">
        <v>98</v>
      </c>
    </row>
    <row r="1151" spans="1:10" hidden="1" x14ac:dyDescent="0.25">
      <c r="A1151">
        <f>--SUBTOTAL(103,B$2:B1151)</f>
        <v>502</v>
      </c>
      <c r="B1151" s="86">
        <v>43291</v>
      </c>
      <c r="C1151" t="s">
        <v>22</v>
      </c>
      <c r="D1151" t="s">
        <v>252</v>
      </c>
      <c r="E1151" t="s">
        <v>253</v>
      </c>
      <c r="F1151">
        <v>80.14</v>
      </c>
      <c r="G1151">
        <v>0</v>
      </c>
      <c r="H1151">
        <v>2018</v>
      </c>
      <c r="I1151">
        <v>7</v>
      </c>
      <c r="J1151">
        <v>13</v>
      </c>
    </row>
    <row r="1152" spans="1:10" hidden="1" x14ac:dyDescent="0.25">
      <c r="A1152">
        <f>--SUBTOTAL(103,B$2:B1152)</f>
        <v>502</v>
      </c>
      <c r="B1152" s="86">
        <v>43291</v>
      </c>
      <c r="C1152" t="s">
        <v>22</v>
      </c>
      <c r="D1152" t="s">
        <v>252</v>
      </c>
      <c r="E1152" t="s">
        <v>253</v>
      </c>
      <c r="F1152">
        <v>148.30000000000001</v>
      </c>
      <c r="G1152">
        <v>0</v>
      </c>
      <c r="H1152">
        <v>2018</v>
      </c>
      <c r="I1152">
        <v>7</v>
      </c>
      <c r="J1152">
        <v>30</v>
      </c>
    </row>
    <row r="1153" spans="1:10" hidden="1" x14ac:dyDescent="0.25">
      <c r="A1153">
        <f>--SUBTOTAL(103,B$2:B1153)</f>
        <v>502</v>
      </c>
      <c r="B1153" s="86">
        <v>43291</v>
      </c>
      <c r="C1153" t="s">
        <v>22</v>
      </c>
      <c r="D1153" t="s">
        <v>252</v>
      </c>
      <c r="E1153" t="s">
        <v>253</v>
      </c>
      <c r="F1153">
        <v>45.96</v>
      </c>
      <c r="G1153">
        <v>0</v>
      </c>
      <c r="H1153">
        <v>2018</v>
      </c>
      <c r="I1153">
        <v>7</v>
      </c>
      <c r="J1153">
        <v>34</v>
      </c>
    </row>
    <row r="1154" spans="1:10" hidden="1" x14ac:dyDescent="0.25">
      <c r="A1154">
        <f>--SUBTOTAL(103,B$2:B1154)</f>
        <v>502</v>
      </c>
      <c r="B1154" s="86">
        <v>43291</v>
      </c>
      <c r="C1154" t="s">
        <v>22</v>
      </c>
      <c r="D1154" t="s">
        <v>252</v>
      </c>
      <c r="E1154" t="s">
        <v>253</v>
      </c>
      <c r="F1154">
        <v>31.42</v>
      </c>
      <c r="G1154">
        <v>0</v>
      </c>
      <c r="H1154">
        <v>2018</v>
      </c>
      <c r="I1154">
        <v>7</v>
      </c>
      <c r="J1154">
        <v>38</v>
      </c>
    </row>
    <row r="1155" spans="1:10" x14ac:dyDescent="0.25">
      <c r="A1155">
        <f>--SUBTOTAL(103,B$2:B1155)</f>
        <v>503</v>
      </c>
      <c r="B1155" s="86">
        <v>43503</v>
      </c>
      <c r="C1155" t="s">
        <v>23</v>
      </c>
      <c r="D1155" t="s">
        <v>59</v>
      </c>
      <c r="E1155" t="s">
        <v>444</v>
      </c>
      <c r="F1155">
        <v>49.11</v>
      </c>
      <c r="G1155">
        <v>0</v>
      </c>
      <c r="H1155">
        <v>2019</v>
      </c>
      <c r="I1155">
        <v>2</v>
      </c>
      <c r="J1155">
        <v>99</v>
      </c>
    </row>
    <row r="1156" spans="1:10" x14ac:dyDescent="0.25">
      <c r="A1156">
        <f>--SUBTOTAL(103,B$2:B1156)</f>
        <v>504</v>
      </c>
      <c r="B1156" s="86">
        <v>43503</v>
      </c>
      <c r="C1156" t="s">
        <v>23</v>
      </c>
      <c r="D1156" t="s">
        <v>63</v>
      </c>
      <c r="E1156" t="s">
        <v>444</v>
      </c>
      <c r="F1156">
        <v>32.1</v>
      </c>
      <c r="G1156">
        <v>0</v>
      </c>
      <c r="H1156">
        <v>2019</v>
      </c>
      <c r="I1156">
        <v>2</v>
      </c>
      <c r="J1156">
        <v>42</v>
      </c>
    </row>
    <row r="1157" spans="1:10" x14ac:dyDescent="0.25">
      <c r="A1157">
        <f>--SUBTOTAL(103,B$2:B1157)</f>
        <v>505</v>
      </c>
      <c r="B1157" s="86">
        <v>43503</v>
      </c>
      <c r="C1157" t="s">
        <v>23</v>
      </c>
      <c r="D1157" t="s">
        <v>59</v>
      </c>
      <c r="E1157" t="s">
        <v>444</v>
      </c>
      <c r="F1157">
        <v>31.13</v>
      </c>
      <c r="G1157">
        <v>0</v>
      </c>
      <c r="H1157">
        <v>2019</v>
      </c>
      <c r="I1157">
        <v>2</v>
      </c>
      <c r="J1157">
        <v>45</v>
      </c>
    </row>
    <row r="1158" spans="1:10" x14ac:dyDescent="0.25">
      <c r="A1158">
        <f>--SUBTOTAL(103,B$2:B1158)</f>
        <v>506</v>
      </c>
      <c r="B1158" s="86">
        <v>43503</v>
      </c>
      <c r="C1158" t="s">
        <v>23</v>
      </c>
      <c r="D1158" t="s">
        <v>62</v>
      </c>
      <c r="E1158" t="s">
        <v>444</v>
      </c>
      <c r="F1158">
        <v>28</v>
      </c>
      <c r="G1158">
        <v>0</v>
      </c>
      <c r="H1158">
        <v>2019</v>
      </c>
      <c r="I1158">
        <v>2</v>
      </c>
      <c r="J1158">
        <v>98</v>
      </c>
    </row>
    <row r="1159" spans="1:10" x14ac:dyDescent="0.25">
      <c r="A1159">
        <f>--SUBTOTAL(103,B$2:B1159)</f>
        <v>507</v>
      </c>
      <c r="B1159" s="86">
        <v>43503</v>
      </c>
      <c r="C1159" t="s">
        <v>23</v>
      </c>
      <c r="D1159" t="s">
        <v>59</v>
      </c>
      <c r="E1159" t="s">
        <v>444</v>
      </c>
      <c r="F1159">
        <v>18</v>
      </c>
      <c r="G1159">
        <v>0</v>
      </c>
      <c r="H1159">
        <v>2019</v>
      </c>
      <c r="I1159">
        <v>2</v>
      </c>
      <c r="J1159">
        <v>48</v>
      </c>
    </row>
    <row r="1160" spans="1:10" x14ac:dyDescent="0.25">
      <c r="A1160">
        <f>--SUBTOTAL(103,B$2:B1160)</f>
        <v>508</v>
      </c>
      <c r="B1160" s="86">
        <v>43503</v>
      </c>
      <c r="C1160" t="s">
        <v>23</v>
      </c>
      <c r="D1160" t="s">
        <v>59</v>
      </c>
      <c r="E1160" t="s">
        <v>444</v>
      </c>
      <c r="F1160">
        <v>17.07</v>
      </c>
      <c r="G1160">
        <v>0</v>
      </c>
      <c r="H1160">
        <v>2019</v>
      </c>
      <c r="I1160">
        <v>2</v>
      </c>
      <c r="J1160">
        <v>162</v>
      </c>
    </row>
    <row r="1161" spans="1:10" x14ac:dyDescent="0.25">
      <c r="A1161">
        <f>--SUBTOTAL(103,B$2:B1161)</f>
        <v>509</v>
      </c>
      <c r="B1161" s="86">
        <v>43503</v>
      </c>
      <c r="C1161" t="s">
        <v>23</v>
      </c>
      <c r="D1161" t="s">
        <v>33</v>
      </c>
      <c r="E1161" t="s">
        <v>352</v>
      </c>
      <c r="F1161">
        <v>2.4</v>
      </c>
      <c r="G1161">
        <v>0</v>
      </c>
      <c r="H1161">
        <v>2019</v>
      </c>
      <c r="I1161">
        <v>2</v>
      </c>
      <c r="J1161">
        <v>79</v>
      </c>
    </row>
    <row r="1162" spans="1:10" x14ac:dyDescent="0.25">
      <c r="A1162">
        <f>--SUBTOTAL(103,B$2:B1162)</f>
        <v>510</v>
      </c>
      <c r="B1162" s="86">
        <v>43503</v>
      </c>
      <c r="C1162" t="s">
        <v>21</v>
      </c>
      <c r="D1162" t="s">
        <v>32</v>
      </c>
      <c r="E1162" t="s">
        <v>444</v>
      </c>
      <c r="F1162">
        <v>64</v>
      </c>
      <c r="G1162">
        <v>0</v>
      </c>
      <c r="H1162">
        <v>2019</v>
      </c>
      <c r="I1162">
        <v>2</v>
      </c>
      <c r="J1162">
        <v>73</v>
      </c>
    </row>
    <row r="1163" spans="1:10" x14ac:dyDescent="0.25">
      <c r="A1163">
        <f>--SUBTOTAL(103,B$2:B1163)</f>
        <v>511</v>
      </c>
      <c r="B1163" s="86">
        <v>43503</v>
      </c>
      <c r="C1163" t="s">
        <v>21</v>
      </c>
      <c r="D1163" t="s">
        <v>32</v>
      </c>
      <c r="E1163" t="s">
        <v>444</v>
      </c>
      <c r="F1163">
        <v>16</v>
      </c>
      <c r="G1163">
        <v>0</v>
      </c>
      <c r="H1163">
        <v>2019</v>
      </c>
      <c r="I1163">
        <v>2</v>
      </c>
      <c r="J1163">
        <v>23</v>
      </c>
    </row>
    <row r="1164" spans="1:10" x14ac:dyDescent="0.25">
      <c r="A1164">
        <f>--SUBTOTAL(103,B$2:B1164)</f>
        <v>512</v>
      </c>
      <c r="B1164" s="86">
        <v>43503</v>
      </c>
      <c r="C1164" t="s">
        <v>21</v>
      </c>
      <c r="D1164" t="s">
        <v>32</v>
      </c>
      <c r="E1164" t="s">
        <v>444</v>
      </c>
      <c r="F1164">
        <v>16</v>
      </c>
      <c r="G1164">
        <v>0</v>
      </c>
      <c r="H1164">
        <v>2019</v>
      </c>
      <c r="I1164">
        <v>2</v>
      </c>
      <c r="J1164">
        <v>80</v>
      </c>
    </row>
    <row r="1165" spans="1:10" x14ac:dyDescent="0.25">
      <c r="A1165">
        <f>--SUBTOTAL(103,B$2:B1165)</f>
        <v>513</v>
      </c>
      <c r="B1165" s="86">
        <v>43503</v>
      </c>
      <c r="C1165" t="s">
        <v>21</v>
      </c>
      <c r="D1165" t="s">
        <v>32</v>
      </c>
      <c r="E1165" t="s">
        <v>444</v>
      </c>
      <c r="F1165">
        <v>8</v>
      </c>
      <c r="G1165">
        <v>0</v>
      </c>
      <c r="H1165">
        <v>2019</v>
      </c>
      <c r="I1165">
        <v>2</v>
      </c>
      <c r="J1165">
        <v>44</v>
      </c>
    </row>
    <row r="1166" spans="1:10" x14ac:dyDescent="0.25">
      <c r="A1166">
        <f>--SUBTOTAL(103,B$2:B1166)</f>
        <v>514</v>
      </c>
      <c r="B1166" s="86">
        <v>43503</v>
      </c>
      <c r="C1166" t="s">
        <v>73</v>
      </c>
      <c r="D1166" t="s">
        <v>62</v>
      </c>
      <c r="E1166" t="s">
        <v>444</v>
      </c>
      <c r="F1166">
        <v>517.79</v>
      </c>
      <c r="G1166">
        <v>0</v>
      </c>
      <c r="H1166">
        <v>2019</v>
      </c>
      <c r="I1166">
        <v>2</v>
      </c>
      <c r="J1166">
        <v>91</v>
      </c>
    </row>
    <row r="1167" spans="1:10" x14ac:dyDescent="0.25">
      <c r="A1167">
        <f>--SUBTOTAL(103,B$2:B1167)</f>
        <v>515</v>
      </c>
      <c r="B1167" s="86">
        <v>43503</v>
      </c>
      <c r="C1167" t="s">
        <v>72</v>
      </c>
      <c r="D1167" t="s">
        <v>31</v>
      </c>
      <c r="E1167" t="s">
        <v>444</v>
      </c>
      <c r="F1167">
        <v>77</v>
      </c>
      <c r="G1167">
        <v>0</v>
      </c>
      <c r="H1167">
        <v>2019</v>
      </c>
      <c r="I1167">
        <v>2</v>
      </c>
      <c r="J1167">
        <v>91</v>
      </c>
    </row>
    <row r="1168" spans="1:10" x14ac:dyDescent="0.25">
      <c r="A1168">
        <f>--SUBTOTAL(103,B$2:B1168)</f>
        <v>516</v>
      </c>
      <c r="B1168" s="86">
        <v>43503</v>
      </c>
      <c r="C1168" t="s">
        <v>22</v>
      </c>
      <c r="D1168" t="s">
        <v>32</v>
      </c>
      <c r="E1168" t="s">
        <v>444</v>
      </c>
      <c r="F1168">
        <v>8</v>
      </c>
      <c r="G1168">
        <v>0</v>
      </c>
      <c r="H1168">
        <v>2019</v>
      </c>
      <c r="I1168">
        <v>2</v>
      </c>
      <c r="J1168">
        <v>73</v>
      </c>
    </row>
    <row r="1169" spans="1:10" x14ac:dyDescent="0.25">
      <c r="A1169">
        <f>--SUBTOTAL(103,B$2:B1169)</f>
        <v>517</v>
      </c>
      <c r="B1169" s="86">
        <v>43504</v>
      </c>
      <c r="C1169" t="s">
        <v>23</v>
      </c>
      <c r="D1169" t="s">
        <v>60</v>
      </c>
      <c r="E1169" t="s">
        <v>445</v>
      </c>
      <c r="F1169">
        <v>22.27</v>
      </c>
      <c r="G1169">
        <v>0</v>
      </c>
      <c r="H1169">
        <v>2019</v>
      </c>
      <c r="I1169">
        <v>2</v>
      </c>
      <c r="J1169">
        <v>39</v>
      </c>
    </row>
    <row r="1170" spans="1:10" x14ac:dyDescent="0.25">
      <c r="A1170">
        <f>--SUBTOTAL(103,B$2:B1170)</f>
        <v>518</v>
      </c>
      <c r="B1170" s="86">
        <v>43504</v>
      </c>
      <c r="C1170" t="s">
        <v>23</v>
      </c>
      <c r="D1170" t="s">
        <v>60</v>
      </c>
      <c r="E1170" t="s">
        <v>445</v>
      </c>
      <c r="F1170">
        <v>17</v>
      </c>
      <c r="G1170">
        <v>0</v>
      </c>
      <c r="H1170">
        <v>2019</v>
      </c>
      <c r="I1170">
        <v>2</v>
      </c>
      <c r="J1170">
        <v>10</v>
      </c>
    </row>
    <row r="1171" spans="1:10" x14ac:dyDescent="0.25">
      <c r="A1171">
        <f>--SUBTOTAL(103,B$2:B1171)</f>
        <v>519</v>
      </c>
      <c r="B1171" s="86">
        <v>43504</v>
      </c>
      <c r="C1171" t="s">
        <v>23</v>
      </c>
      <c r="D1171" t="s">
        <v>33</v>
      </c>
      <c r="E1171" t="s">
        <v>156</v>
      </c>
      <c r="F1171">
        <v>7.2</v>
      </c>
      <c r="G1171">
        <v>0</v>
      </c>
      <c r="H1171">
        <v>2019</v>
      </c>
      <c r="I1171">
        <v>2</v>
      </c>
      <c r="J1171">
        <v>78</v>
      </c>
    </row>
    <row r="1172" spans="1:10" x14ac:dyDescent="0.25">
      <c r="A1172">
        <f>--SUBTOTAL(103,B$2:B1172)</f>
        <v>520</v>
      </c>
      <c r="B1172" s="86">
        <v>43504</v>
      </c>
      <c r="C1172" t="s">
        <v>23</v>
      </c>
      <c r="D1172" t="s">
        <v>33</v>
      </c>
      <c r="E1172" t="s">
        <v>124</v>
      </c>
      <c r="F1172">
        <v>2.4</v>
      </c>
      <c r="G1172">
        <v>0</v>
      </c>
      <c r="H1172">
        <v>2019</v>
      </c>
      <c r="I1172">
        <v>2</v>
      </c>
      <c r="J1172">
        <v>71</v>
      </c>
    </row>
    <row r="1173" spans="1:10" x14ac:dyDescent="0.25">
      <c r="A1173">
        <f>--SUBTOTAL(103,B$2:B1173)</f>
        <v>521</v>
      </c>
      <c r="B1173" s="86">
        <v>43504</v>
      </c>
      <c r="C1173" t="s">
        <v>23</v>
      </c>
      <c r="D1173" t="s">
        <v>33</v>
      </c>
      <c r="E1173" t="s">
        <v>118</v>
      </c>
      <c r="F1173">
        <v>2.25</v>
      </c>
      <c r="G1173">
        <v>0</v>
      </c>
      <c r="H1173">
        <v>2019</v>
      </c>
      <c r="I1173">
        <v>2</v>
      </c>
      <c r="J1173">
        <v>15</v>
      </c>
    </row>
    <row r="1174" spans="1:10" x14ac:dyDescent="0.25">
      <c r="A1174">
        <f>--SUBTOTAL(103,B$2:B1174)</f>
        <v>522</v>
      </c>
      <c r="B1174" s="86">
        <v>43504</v>
      </c>
      <c r="C1174" t="s">
        <v>65</v>
      </c>
      <c r="D1174" t="s">
        <v>31</v>
      </c>
      <c r="E1174" t="s">
        <v>445</v>
      </c>
      <c r="F1174">
        <v>14.3</v>
      </c>
      <c r="G1174">
        <v>0</v>
      </c>
      <c r="H1174">
        <v>2019</v>
      </c>
      <c r="I1174">
        <v>2</v>
      </c>
      <c r="J1174">
        <v>91</v>
      </c>
    </row>
    <row r="1175" spans="1:10" x14ac:dyDescent="0.25">
      <c r="A1175">
        <f>--SUBTOTAL(103,B$2:B1175)</f>
        <v>523</v>
      </c>
      <c r="B1175" s="86">
        <v>43504</v>
      </c>
      <c r="C1175" t="s">
        <v>77</v>
      </c>
      <c r="D1175" t="s">
        <v>31</v>
      </c>
      <c r="E1175" t="s">
        <v>445</v>
      </c>
      <c r="F1175">
        <v>39</v>
      </c>
      <c r="G1175">
        <v>0</v>
      </c>
      <c r="H1175">
        <v>2019</v>
      </c>
      <c r="I1175">
        <v>2</v>
      </c>
      <c r="J1175">
        <v>91</v>
      </c>
    </row>
    <row r="1176" spans="1:10" hidden="1" x14ac:dyDescent="0.25">
      <c r="A1176">
        <f>--SUBTOTAL(103,B$2:B1176)</f>
        <v>523</v>
      </c>
      <c r="B1176" s="86">
        <v>43291</v>
      </c>
      <c r="C1176" t="s">
        <v>22</v>
      </c>
      <c r="D1176" t="s">
        <v>252</v>
      </c>
      <c r="E1176" t="s">
        <v>253</v>
      </c>
      <c r="F1176">
        <v>154.03</v>
      </c>
      <c r="G1176">
        <v>0</v>
      </c>
      <c r="H1176">
        <v>2018</v>
      </c>
      <c r="I1176">
        <v>7</v>
      </c>
      <c r="J1176">
        <v>46</v>
      </c>
    </row>
    <row r="1177" spans="1:10" hidden="1" x14ac:dyDescent="0.25">
      <c r="A1177">
        <f>--SUBTOTAL(103,B$2:B1177)</f>
        <v>523</v>
      </c>
      <c r="B1177" s="86">
        <v>43291</v>
      </c>
      <c r="C1177" t="s">
        <v>22</v>
      </c>
      <c r="D1177" t="s">
        <v>252</v>
      </c>
      <c r="E1177" t="s">
        <v>253</v>
      </c>
      <c r="F1177">
        <v>29.74</v>
      </c>
      <c r="G1177">
        <v>0</v>
      </c>
      <c r="H1177">
        <v>2018</v>
      </c>
      <c r="I1177">
        <v>7</v>
      </c>
      <c r="J1177">
        <v>51</v>
      </c>
    </row>
    <row r="1178" spans="1:10" hidden="1" x14ac:dyDescent="0.25">
      <c r="A1178">
        <f>--SUBTOTAL(103,B$2:B1178)</f>
        <v>523</v>
      </c>
      <c r="B1178" s="86">
        <v>43291</v>
      </c>
      <c r="C1178" t="s">
        <v>22</v>
      </c>
      <c r="D1178" t="s">
        <v>252</v>
      </c>
      <c r="E1178" t="s">
        <v>253</v>
      </c>
      <c r="F1178">
        <v>14.06</v>
      </c>
      <c r="G1178">
        <v>0</v>
      </c>
      <c r="H1178">
        <v>2018</v>
      </c>
      <c r="I1178">
        <v>7</v>
      </c>
      <c r="J1178">
        <v>73</v>
      </c>
    </row>
    <row r="1179" spans="1:10" hidden="1" x14ac:dyDescent="0.25">
      <c r="A1179">
        <f>--SUBTOTAL(103,B$2:B1179)</f>
        <v>523</v>
      </c>
      <c r="B1179" s="86">
        <v>43291</v>
      </c>
      <c r="C1179" t="s">
        <v>22</v>
      </c>
      <c r="D1179" t="s">
        <v>252</v>
      </c>
      <c r="E1179" t="s">
        <v>253</v>
      </c>
      <c r="F1179">
        <v>30.44</v>
      </c>
      <c r="G1179">
        <v>0</v>
      </c>
      <c r="H1179">
        <v>2018</v>
      </c>
      <c r="I1179">
        <v>7</v>
      </c>
      <c r="J1179">
        <v>89</v>
      </c>
    </row>
    <row r="1180" spans="1:10" hidden="1" x14ac:dyDescent="0.25">
      <c r="A1180">
        <f>--SUBTOTAL(103,B$2:B1180)</f>
        <v>523</v>
      </c>
      <c r="B1180" s="86">
        <v>43291</v>
      </c>
      <c r="C1180" t="s">
        <v>22</v>
      </c>
      <c r="D1180" t="s">
        <v>252</v>
      </c>
      <c r="E1180" t="s">
        <v>253</v>
      </c>
      <c r="F1180">
        <v>112.18</v>
      </c>
      <c r="G1180">
        <v>0</v>
      </c>
      <c r="H1180">
        <v>2018</v>
      </c>
      <c r="I1180">
        <v>7</v>
      </c>
      <c r="J1180">
        <v>97</v>
      </c>
    </row>
    <row r="1181" spans="1:10" hidden="1" x14ac:dyDescent="0.25">
      <c r="A1181">
        <f>--SUBTOTAL(103,B$2:B1181)</f>
        <v>523</v>
      </c>
      <c r="B1181" s="86">
        <v>43291</v>
      </c>
      <c r="C1181" t="s">
        <v>22</v>
      </c>
      <c r="D1181" t="s">
        <v>252</v>
      </c>
      <c r="E1181" t="s">
        <v>253</v>
      </c>
      <c r="F1181">
        <v>190.33</v>
      </c>
      <c r="G1181">
        <v>0</v>
      </c>
      <c r="H1181">
        <v>2018</v>
      </c>
      <c r="I1181">
        <v>7</v>
      </c>
      <c r="J1181">
        <v>101</v>
      </c>
    </row>
    <row r="1182" spans="1:10" hidden="1" x14ac:dyDescent="0.25">
      <c r="A1182">
        <f>--SUBTOTAL(103,B$2:B1182)</f>
        <v>523</v>
      </c>
      <c r="B1182" s="86">
        <v>43291</v>
      </c>
      <c r="C1182" t="s">
        <v>22</v>
      </c>
      <c r="D1182" t="s">
        <v>252</v>
      </c>
      <c r="E1182" t="s">
        <v>253</v>
      </c>
      <c r="F1182">
        <v>7.36</v>
      </c>
      <c r="G1182">
        <v>0</v>
      </c>
      <c r="H1182">
        <v>2018</v>
      </c>
      <c r="I1182">
        <v>7</v>
      </c>
      <c r="J1182">
        <v>103</v>
      </c>
    </row>
    <row r="1183" spans="1:10" hidden="1" x14ac:dyDescent="0.25">
      <c r="A1183">
        <f>--SUBTOTAL(103,B$2:B1183)</f>
        <v>523</v>
      </c>
      <c r="B1183" s="86">
        <v>43291</v>
      </c>
      <c r="C1183" t="s">
        <v>22</v>
      </c>
      <c r="D1183" t="s">
        <v>252</v>
      </c>
      <c r="E1183" t="s">
        <v>253</v>
      </c>
      <c r="F1183">
        <v>24.92</v>
      </c>
      <c r="G1183">
        <v>0</v>
      </c>
      <c r="H1183">
        <v>2018</v>
      </c>
      <c r="I1183">
        <v>7</v>
      </c>
      <c r="J1183">
        <v>164</v>
      </c>
    </row>
    <row r="1184" spans="1:10" x14ac:dyDescent="0.25">
      <c r="A1184">
        <f>--SUBTOTAL(103,B$2:B1184)</f>
        <v>524</v>
      </c>
      <c r="B1184" s="86">
        <v>43504</v>
      </c>
      <c r="C1184" t="s">
        <v>78</v>
      </c>
      <c r="D1184" t="s">
        <v>31</v>
      </c>
      <c r="E1184" t="s">
        <v>445</v>
      </c>
      <c r="F1184">
        <v>22</v>
      </c>
      <c r="G1184">
        <v>0</v>
      </c>
      <c r="H1184">
        <v>2019</v>
      </c>
      <c r="I1184">
        <v>2</v>
      </c>
      <c r="J1184">
        <v>91</v>
      </c>
    </row>
    <row r="1185" spans="1:10" x14ac:dyDescent="0.25">
      <c r="A1185">
        <f>--SUBTOTAL(103,B$2:B1185)</f>
        <v>525</v>
      </c>
      <c r="B1185" s="86">
        <v>43504</v>
      </c>
      <c r="C1185" t="s">
        <v>66</v>
      </c>
      <c r="D1185" t="s">
        <v>31</v>
      </c>
      <c r="E1185" t="s">
        <v>445</v>
      </c>
      <c r="F1185">
        <v>47.6</v>
      </c>
      <c r="G1185">
        <v>0</v>
      </c>
      <c r="H1185">
        <v>2019</v>
      </c>
      <c r="I1185">
        <v>2</v>
      </c>
      <c r="J1185">
        <v>91</v>
      </c>
    </row>
    <row r="1186" spans="1:10" x14ac:dyDescent="0.25">
      <c r="A1186">
        <f>--SUBTOTAL(103,B$2:B1186)</f>
        <v>526</v>
      </c>
      <c r="B1186" s="86">
        <v>43504</v>
      </c>
      <c r="C1186" t="s">
        <v>82</v>
      </c>
      <c r="D1186" t="s">
        <v>54</v>
      </c>
      <c r="E1186" t="s">
        <v>445</v>
      </c>
      <c r="F1186">
        <v>158.94999999999999</v>
      </c>
      <c r="G1186">
        <v>0</v>
      </c>
      <c r="H1186">
        <v>2019</v>
      </c>
      <c r="I1186">
        <v>2</v>
      </c>
      <c r="J1186">
        <v>91</v>
      </c>
    </row>
    <row r="1187" spans="1:10" x14ac:dyDescent="0.25">
      <c r="A1187">
        <f>--SUBTOTAL(103,B$2:B1187)</f>
        <v>527</v>
      </c>
      <c r="B1187" s="86">
        <v>43504</v>
      </c>
      <c r="C1187" t="s">
        <v>21</v>
      </c>
      <c r="D1187" t="s">
        <v>31</v>
      </c>
      <c r="E1187" t="s">
        <v>445</v>
      </c>
      <c r="F1187">
        <v>139.19999999999999</v>
      </c>
      <c r="G1187">
        <v>0</v>
      </c>
      <c r="H1187">
        <v>2019</v>
      </c>
      <c r="I1187">
        <v>2</v>
      </c>
      <c r="J1187">
        <v>38</v>
      </c>
    </row>
    <row r="1188" spans="1:10" x14ac:dyDescent="0.25">
      <c r="A1188">
        <f>--SUBTOTAL(103,B$2:B1188)</f>
        <v>528</v>
      </c>
      <c r="B1188" s="86">
        <v>43504</v>
      </c>
      <c r="C1188" t="s">
        <v>21</v>
      </c>
      <c r="D1188" t="s">
        <v>32</v>
      </c>
      <c r="E1188" t="s">
        <v>445</v>
      </c>
      <c r="F1188">
        <v>72</v>
      </c>
      <c r="G1188">
        <v>0</v>
      </c>
      <c r="H1188">
        <v>2019</v>
      </c>
      <c r="I1188">
        <v>2</v>
      </c>
      <c r="J1188">
        <v>13</v>
      </c>
    </row>
    <row r="1189" spans="1:10" x14ac:dyDescent="0.25">
      <c r="A1189">
        <f>--SUBTOTAL(103,B$2:B1189)</f>
        <v>529</v>
      </c>
      <c r="B1189" s="86">
        <v>43504</v>
      </c>
      <c r="C1189" t="s">
        <v>21</v>
      </c>
      <c r="D1189" t="s">
        <v>32</v>
      </c>
      <c r="E1189" t="s">
        <v>445</v>
      </c>
      <c r="F1189">
        <v>40</v>
      </c>
      <c r="G1189">
        <v>0</v>
      </c>
      <c r="H1189">
        <v>2019</v>
      </c>
      <c r="I1189">
        <v>2</v>
      </c>
      <c r="J1189">
        <v>73</v>
      </c>
    </row>
    <row r="1190" spans="1:10" x14ac:dyDescent="0.25">
      <c r="A1190">
        <f>--SUBTOTAL(103,B$2:B1190)</f>
        <v>530</v>
      </c>
      <c r="B1190" s="86">
        <v>43504</v>
      </c>
      <c r="C1190" t="s">
        <v>21</v>
      </c>
      <c r="D1190" t="s">
        <v>32</v>
      </c>
      <c r="E1190" t="s">
        <v>445</v>
      </c>
      <c r="F1190">
        <v>32</v>
      </c>
      <c r="G1190">
        <v>0</v>
      </c>
      <c r="H1190">
        <v>2019</v>
      </c>
      <c r="I1190">
        <v>2</v>
      </c>
      <c r="J1190">
        <v>97</v>
      </c>
    </row>
    <row r="1191" spans="1:10" x14ac:dyDescent="0.25">
      <c r="A1191">
        <f>--SUBTOTAL(103,B$2:B1191)</f>
        <v>531</v>
      </c>
      <c r="B1191" s="86">
        <v>43504</v>
      </c>
      <c r="C1191" t="s">
        <v>21</v>
      </c>
      <c r="D1191" t="s">
        <v>32</v>
      </c>
      <c r="E1191" t="s">
        <v>445</v>
      </c>
      <c r="F1191">
        <v>24</v>
      </c>
      <c r="G1191">
        <v>0</v>
      </c>
      <c r="H1191">
        <v>2019</v>
      </c>
      <c r="I1191">
        <v>2</v>
      </c>
      <c r="J1191">
        <v>19</v>
      </c>
    </row>
    <row r="1192" spans="1:10" hidden="1" x14ac:dyDescent="0.25">
      <c r="A1192">
        <f>--SUBTOTAL(103,B$2:B1192)</f>
        <v>531</v>
      </c>
      <c r="B1192" s="86">
        <v>43291</v>
      </c>
      <c r="C1192" t="s">
        <v>76</v>
      </c>
      <c r="D1192" t="s">
        <v>252</v>
      </c>
      <c r="E1192" t="s">
        <v>253</v>
      </c>
      <c r="F1192">
        <v>144.66999999999999</v>
      </c>
      <c r="G1192">
        <v>0</v>
      </c>
      <c r="H1192">
        <v>2018</v>
      </c>
      <c r="I1192">
        <v>7</v>
      </c>
      <c r="J1192">
        <v>91</v>
      </c>
    </row>
    <row r="1193" spans="1:10" hidden="1" x14ac:dyDescent="0.25">
      <c r="A1193">
        <f>--SUBTOTAL(103,B$2:B1193)</f>
        <v>531</v>
      </c>
      <c r="B1193" s="86">
        <v>43291</v>
      </c>
      <c r="C1193" t="s">
        <v>67</v>
      </c>
      <c r="D1193" t="s">
        <v>101</v>
      </c>
      <c r="E1193" t="s">
        <v>254</v>
      </c>
      <c r="F1193">
        <v>75</v>
      </c>
      <c r="G1193">
        <v>0</v>
      </c>
      <c r="H1193">
        <v>2018</v>
      </c>
      <c r="I1193">
        <v>7</v>
      </c>
      <c r="J1193">
        <v>91</v>
      </c>
    </row>
    <row r="1194" spans="1:10" hidden="1" x14ac:dyDescent="0.25">
      <c r="A1194">
        <f>--SUBTOTAL(103,B$2:B1194)</f>
        <v>531</v>
      </c>
      <c r="B1194" s="86">
        <v>43291</v>
      </c>
      <c r="C1194" t="s">
        <v>67</v>
      </c>
      <c r="D1194" t="s">
        <v>252</v>
      </c>
      <c r="E1194" t="s">
        <v>253</v>
      </c>
      <c r="F1194">
        <v>2715.03</v>
      </c>
      <c r="G1194">
        <v>0</v>
      </c>
      <c r="H1194">
        <v>2018</v>
      </c>
      <c r="I1194">
        <v>7</v>
      </c>
      <c r="J1194">
        <v>91</v>
      </c>
    </row>
    <row r="1195" spans="1:10" hidden="1" x14ac:dyDescent="0.25">
      <c r="A1195">
        <f>--SUBTOTAL(103,B$2:B1195)</f>
        <v>531</v>
      </c>
      <c r="B1195" s="86">
        <v>43291</v>
      </c>
      <c r="C1195" t="s">
        <v>72</v>
      </c>
      <c r="D1195" t="s">
        <v>252</v>
      </c>
      <c r="E1195" t="s">
        <v>253</v>
      </c>
      <c r="F1195">
        <v>52.88</v>
      </c>
      <c r="G1195">
        <v>0</v>
      </c>
      <c r="H1195">
        <v>2018</v>
      </c>
      <c r="I1195">
        <v>7</v>
      </c>
      <c r="J1195">
        <v>91</v>
      </c>
    </row>
    <row r="1196" spans="1:10" hidden="1" x14ac:dyDescent="0.25">
      <c r="A1196">
        <f>--SUBTOTAL(103,B$2:B1196)</f>
        <v>531</v>
      </c>
      <c r="B1196" s="86">
        <v>43291</v>
      </c>
      <c r="C1196" t="s">
        <v>75</v>
      </c>
      <c r="D1196" t="s">
        <v>252</v>
      </c>
      <c r="E1196" t="s">
        <v>253</v>
      </c>
      <c r="F1196">
        <v>43.71</v>
      </c>
      <c r="G1196">
        <v>0</v>
      </c>
      <c r="H1196">
        <v>2018</v>
      </c>
      <c r="I1196">
        <v>7</v>
      </c>
      <c r="J1196">
        <v>91</v>
      </c>
    </row>
    <row r="1197" spans="1:10" hidden="1" x14ac:dyDescent="0.25">
      <c r="A1197">
        <f>--SUBTOTAL(103,B$2:B1197)</f>
        <v>531</v>
      </c>
      <c r="B1197" s="86">
        <v>43291</v>
      </c>
      <c r="C1197" t="s">
        <v>21</v>
      </c>
      <c r="D1197" t="s">
        <v>252</v>
      </c>
      <c r="E1197" t="s">
        <v>253</v>
      </c>
      <c r="F1197">
        <v>717.88</v>
      </c>
      <c r="G1197">
        <v>0</v>
      </c>
      <c r="H1197">
        <v>2018</v>
      </c>
      <c r="I1197">
        <v>7</v>
      </c>
      <c r="J1197">
        <v>5</v>
      </c>
    </row>
    <row r="1198" spans="1:10" hidden="1" x14ac:dyDescent="0.25">
      <c r="A1198">
        <f>--SUBTOTAL(103,B$2:B1198)</f>
        <v>531</v>
      </c>
      <c r="B1198" s="86">
        <v>43291</v>
      </c>
      <c r="C1198" t="s">
        <v>21</v>
      </c>
      <c r="D1198" t="s">
        <v>252</v>
      </c>
      <c r="E1198" t="s">
        <v>253</v>
      </c>
      <c r="F1198">
        <v>272.77</v>
      </c>
      <c r="G1198">
        <v>0</v>
      </c>
      <c r="H1198">
        <v>2018</v>
      </c>
      <c r="I1198">
        <v>7</v>
      </c>
      <c r="J1198">
        <v>10</v>
      </c>
    </row>
    <row r="1199" spans="1:10" hidden="1" x14ac:dyDescent="0.25">
      <c r="A1199">
        <f>--SUBTOTAL(103,B$2:B1199)</f>
        <v>531</v>
      </c>
      <c r="B1199" s="86">
        <v>43291</v>
      </c>
      <c r="C1199" t="s">
        <v>21</v>
      </c>
      <c r="D1199" t="s">
        <v>252</v>
      </c>
      <c r="E1199" t="s">
        <v>253</v>
      </c>
      <c r="F1199">
        <v>560.16999999999996</v>
      </c>
      <c r="G1199">
        <v>0</v>
      </c>
      <c r="H1199">
        <v>2018</v>
      </c>
      <c r="I1199">
        <v>7</v>
      </c>
      <c r="J1199">
        <v>13</v>
      </c>
    </row>
    <row r="1200" spans="1:10" hidden="1" x14ac:dyDescent="0.25">
      <c r="A1200">
        <f>--SUBTOTAL(103,B$2:B1200)</f>
        <v>531</v>
      </c>
      <c r="B1200" s="86">
        <v>43291</v>
      </c>
      <c r="C1200" t="s">
        <v>21</v>
      </c>
      <c r="D1200" t="s">
        <v>252</v>
      </c>
      <c r="E1200" t="s">
        <v>253</v>
      </c>
      <c r="F1200">
        <v>429.05</v>
      </c>
      <c r="G1200">
        <v>0</v>
      </c>
      <c r="H1200">
        <v>2018</v>
      </c>
      <c r="I1200">
        <v>7</v>
      </c>
      <c r="J1200">
        <v>18</v>
      </c>
    </row>
    <row r="1201" spans="1:10" x14ac:dyDescent="0.25">
      <c r="A1201">
        <f>--SUBTOTAL(103,B$2:B1201)</f>
        <v>532</v>
      </c>
      <c r="B1201" s="86">
        <v>43504</v>
      </c>
      <c r="C1201" t="s">
        <v>21</v>
      </c>
      <c r="D1201" t="s">
        <v>32</v>
      </c>
      <c r="E1201" t="s">
        <v>445</v>
      </c>
      <c r="F1201">
        <v>16</v>
      </c>
      <c r="G1201">
        <v>0</v>
      </c>
      <c r="H1201">
        <v>2019</v>
      </c>
      <c r="I1201">
        <v>2</v>
      </c>
      <c r="J1201">
        <v>30</v>
      </c>
    </row>
    <row r="1202" spans="1:10" x14ac:dyDescent="0.25">
      <c r="A1202">
        <f>--SUBTOTAL(103,B$2:B1202)</f>
        <v>533</v>
      </c>
      <c r="B1202" s="86">
        <v>43504</v>
      </c>
      <c r="C1202" t="s">
        <v>21</v>
      </c>
      <c r="D1202" t="s">
        <v>32</v>
      </c>
      <c r="E1202" t="s">
        <v>445</v>
      </c>
      <c r="F1202">
        <v>16</v>
      </c>
      <c r="G1202">
        <v>0</v>
      </c>
      <c r="H1202">
        <v>2019</v>
      </c>
      <c r="I1202">
        <v>2</v>
      </c>
      <c r="J1202">
        <v>38</v>
      </c>
    </row>
    <row r="1203" spans="1:10" x14ac:dyDescent="0.25">
      <c r="A1203">
        <f>--SUBTOTAL(103,B$2:B1203)</f>
        <v>534</v>
      </c>
      <c r="B1203" s="86">
        <v>43504</v>
      </c>
      <c r="C1203" t="s">
        <v>21</v>
      </c>
      <c r="D1203" t="s">
        <v>32</v>
      </c>
      <c r="E1203" t="s">
        <v>445</v>
      </c>
      <c r="F1203">
        <v>16</v>
      </c>
      <c r="G1203">
        <v>0</v>
      </c>
      <c r="H1203">
        <v>2019</v>
      </c>
      <c r="I1203">
        <v>2</v>
      </c>
      <c r="J1203">
        <v>44</v>
      </c>
    </row>
    <row r="1204" spans="1:10" x14ac:dyDescent="0.25">
      <c r="A1204">
        <f>--SUBTOTAL(103,B$2:B1204)</f>
        <v>535</v>
      </c>
      <c r="B1204" s="86">
        <v>43504</v>
      </c>
      <c r="C1204" t="s">
        <v>21</v>
      </c>
      <c r="D1204" t="s">
        <v>32</v>
      </c>
      <c r="E1204" t="s">
        <v>445</v>
      </c>
      <c r="F1204">
        <v>8</v>
      </c>
      <c r="G1204">
        <v>0</v>
      </c>
      <c r="H1204">
        <v>2019</v>
      </c>
      <c r="I1204">
        <v>2</v>
      </c>
      <c r="J1204">
        <v>5</v>
      </c>
    </row>
    <row r="1205" spans="1:10" x14ac:dyDescent="0.25">
      <c r="A1205">
        <f>--SUBTOTAL(103,B$2:B1205)</f>
        <v>536</v>
      </c>
      <c r="B1205" s="86">
        <v>43504</v>
      </c>
      <c r="C1205" t="s">
        <v>21</v>
      </c>
      <c r="D1205" t="s">
        <v>32</v>
      </c>
      <c r="E1205" t="s">
        <v>445</v>
      </c>
      <c r="F1205">
        <v>8</v>
      </c>
      <c r="G1205">
        <v>0</v>
      </c>
      <c r="H1205">
        <v>2019</v>
      </c>
      <c r="I1205">
        <v>2</v>
      </c>
      <c r="J1205">
        <v>39</v>
      </c>
    </row>
    <row r="1206" spans="1:10" x14ac:dyDescent="0.25">
      <c r="A1206">
        <f>--SUBTOTAL(103,B$2:B1206)</f>
        <v>537</v>
      </c>
      <c r="B1206" s="86">
        <v>43504</v>
      </c>
      <c r="C1206" t="s">
        <v>71</v>
      </c>
      <c r="D1206" t="s">
        <v>32</v>
      </c>
      <c r="E1206" t="s">
        <v>445</v>
      </c>
      <c r="F1206">
        <v>574.17999999999995</v>
      </c>
      <c r="G1206">
        <v>0</v>
      </c>
      <c r="H1206">
        <v>2019</v>
      </c>
      <c r="I1206">
        <v>2</v>
      </c>
      <c r="J1206">
        <v>91</v>
      </c>
    </row>
    <row r="1207" spans="1:10" x14ac:dyDescent="0.25">
      <c r="A1207">
        <f>--SUBTOTAL(103,B$2:B1207)</f>
        <v>538</v>
      </c>
      <c r="B1207" s="86">
        <v>43504</v>
      </c>
      <c r="C1207" t="s">
        <v>72</v>
      </c>
      <c r="D1207" t="s">
        <v>60</v>
      </c>
      <c r="E1207" t="s">
        <v>445</v>
      </c>
      <c r="F1207">
        <v>36</v>
      </c>
      <c r="G1207">
        <v>0</v>
      </c>
      <c r="H1207">
        <v>2019</v>
      </c>
      <c r="I1207">
        <v>2</v>
      </c>
      <c r="J1207">
        <v>91</v>
      </c>
    </row>
    <row r="1208" spans="1:10" x14ac:dyDescent="0.25">
      <c r="A1208">
        <f>--SUBTOTAL(103,B$2:B1208)</f>
        <v>539</v>
      </c>
      <c r="B1208" s="86">
        <v>43504</v>
      </c>
      <c r="C1208" t="s">
        <v>72</v>
      </c>
      <c r="D1208" t="s">
        <v>31</v>
      </c>
      <c r="E1208" t="s">
        <v>445</v>
      </c>
      <c r="F1208">
        <v>24</v>
      </c>
      <c r="G1208">
        <v>0</v>
      </c>
      <c r="H1208">
        <v>2019</v>
      </c>
      <c r="I1208">
        <v>2</v>
      </c>
      <c r="J1208">
        <v>91</v>
      </c>
    </row>
    <row r="1209" spans="1:10" x14ac:dyDescent="0.25">
      <c r="A1209">
        <f>--SUBTOTAL(103,B$2:B1209)</f>
        <v>540</v>
      </c>
      <c r="B1209" s="86">
        <v>43504</v>
      </c>
      <c r="C1209" t="s">
        <v>67</v>
      </c>
      <c r="D1209" t="s">
        <v>31</v>
      </c>
      <c r="E1209" t="s">
        <v>445</v>
      </c>
      <c r="F1209">
        <v>20.51</v>
      </c>
      <c r="G1209">
        <v>0</v>
      </c>
      <c r="H1209">
        <v>2019</v>
      </c>
      <c r="I1209">
        <v>2</v>
      </c>
      <c r="J1209">
        <v>91</v>
      </c>
    </row>
    <row r="1210" spans="1:10" x14ac:dyDescent="0.25">
      <c r="A1210">
        <f>--SUBTOTAL(103,B$2:B1210)</f>
        <v>541</v>
      </c>
      <c r="B1210" s="86">
        <v>43504</v>
      </c>
      <c r="C1210" t="s">
        <v>67</v>
      </c>
      <c r="D1210" t="s">
        <v>32</v>
      </c>
      <c r="E1210" t="s">
        <v>445</v>
      </c>
      <c r="F1210">
        <v>10</v>
      </c>
      <c r="G1210">
        <v>0</v>
      </c>
      <c r="H1210">
        <v>2019</v>
      </c>
      <c r="I1210">
        <v>2</v>
      </c>
      <c r="J1210">
        <v>91</v>
      </c>
    </row>
    <row r="1211" spans="1:10" x14ac:dyDescent="0.25">
      <c r="A1211">
        <f>--SUBTOTAL(103,B$2:B1211)</f>
        <v>542</v>
      </c>
      <c r="B1211" s="86">
        <v>43504</v>
      </c>
      <c r="C1211" t="s">
        <v>76</v>
      </c>
      <c r="D1211" t="s">
        <v>31</v>
      </c>
      <c r="E1211" t="s">
        <v>445</v>
      </c>
      <c r="F1211">
        <v>8</v>
      </c>
      <c r="G1211">
        <v>0</v>
      </c>
      <c r="H1211">
        <v>2019</v>
      </c>
      <c r="I1211">
        <v>2</v>
      </c>
      <c r="J1211">
        <v>91</v>
      </c>
    </row>
    <row r="1212" spans="1:10" x14ac:dyDescent="0.25">
      <c r="A1212">
        <f>--SUBTOTAL(103,B$2:B1212)</f>
        <v>543</v>
      </c>
      <c r="B1212" s="86">
        <v>43504</v>
      </c>
      <c r="C1212" t="s">
        <v>68</v>
      </c>
      <c r="D1212" t="s">
        <v>31</v>
      </c>
      <c r="E1212" t="s">
        <v>445</v>
      </c>
      <c r="F1212">
        <v>10</v>
      </c>
      <c r="G1212">
        <v>0</v>
      </c>
      <c r="H1212">
        <v>2019</v>
      </c>
      <c r="I1212">
        <v>2</v>
      </c>
      <c r="J1212">
        <v>91</v>
      </c>
    </row>
    <row r="1213" spans="1:10" x14ac:dyDescent="0.25">
      <c r="A1213">
        <f>--SUBTOTAL(103,B$2:B1213)</f>
        <v>544</v>
      </c>
      <c r="B1213" s="86">
        <v>43504</v>
      </c>
      <c r="C1213" t="s">
        <v>148</v>
      </c>
      <c r="D1213" t="s">
        <v>54</v>
      </c>
      <c r="E1213" t="s">
        <v>445</v>
      </c>
      <c r="F1213">
        <v>45.13</v>
      </c>
      <c r="G1213">
        <v>0</v>
      </c>
      <c r="H1213">
        <v>2019</v>
      </c>
      <c r="I1213">
        <v>2</v>
      </c>
      <c r="J1213">
        <v>91</v>
      </c>
    </row>
    <row r="1214" spans="1:10" x14ac:dyDescent="0.25">
      <c r="A1214">
        <f>--SUBTOTAL(103,B$2:B1214)</f>
        <v>545</v>
      </c>
      <c r="B1214" s="86">
        <v>43504</v>
      </c>
      <c r="C1214" t="s">
        <v>102</v>
      </c>
      <c r="D1214" t="s">
        <v>60</v>
      </c>
      <c r="E1214" t="s">
        <v>445</v>
      </c>
      <c r="F1214">
        <v>30</v>
      </c>
      <c r="G1214">
        <v>0</v>
      </c>
      <c r="H1214">
        <v>2019</v>
      </c>
      <c r="I1214">
        <v>2</v>
      </c>
      <c r="J1214">
        <v>91</v>
      </c>
    </row>
    <row r="1215" spans="1:10" x14ac:dyDescent="0.25">
      <c r="A1215">
        <f>--SUBTOTAL(103,B$2:B1215)</f>
        <v>546</v>
      </c>
      <c r="B1215" s="86">
        <v>43504</v>
      </c>
      <c r="C1215" t="s">
        <v>22</v>
      </c>
      <c r="D1215" t="s">
        <v>32</v>
      </c>
      <c r="E1215" t="s">
        <v>445</v>
      </c>
      <c r="F1215">
        <v>8</v>
      </c>
      <c r="G1215">
        <v>0</v>
      </c>
      <c r="H1215">
        <v>2019</v>
      </c>
      <c r="I1215">
        <v>2</v>
      </c>
      <c r="J1215">
        <v>10</v>
      </c>
    </row>
    <row r="1216" spans="1:10" x14ac:dyDescent="0.25">
      <c r="A1216">
        <f>--SUBTOTAL(103,B$2:B1216)</f>
        <v>547</v>
      </c>
      <c r="B1216" s="86">
        <v>43504</v>
      </c>
      <c r="C1216" t="s">
        <v>22</v>
      </c>
      <c r="D1216" t="s">
        <v>32</v>
      </c>
      <c r="E1216" t="s">
        <v>445</v>
      </c>
      <c r="F1216">
        <v>8</v>
      </c>
      <c r="G1216">
        <v>0</v>
      </c>
      <c r="H1216">
        <v>2019</v>
      </c>
      <c r="I1216">
        <v>2</v>
      </c>
      <c r="J1216">
        <v>73</v>
      </c>
    </row>
    <row r="1217" spans="1:10" x14ac:dyDescent="0.25">
      <c r="A1217">
        <f>--SUBTOTAL(103,B$2:B1217)</f>
        <v>548</v>
      </c>
      <c r="B1217" s="86">
        <v>43505</v>
      </c>
      <c r="C1217" t="s">
        <v>23</v>
      </c>
      <c r="D1217" t="s">
        <v>447</v>
      </c>
      <c r="E1217" t="s">
        <v>448</v>
      </c>
      <c r="F1217">
        <v>111.83</v>
      </c>
      <c r="G1217">
        <v>0</v>
      </c>
      <c r="H1217">
        <v>2019</v>
      </c>
      <c r="I1217">
        <v>2</v>
      </c>
      <c r="J1217">
        <v>95</v>
      </c>
    </row>
    <row r="1218" spans="1:10" x14ac:dyDescent="0.25">
      <c r="A1218">
        <f>--SUBTOTAL(103,B$2:B1218)</f>
        <v>549</v>
      </c>
      <c r="B1218" s="86">
        <v>43505</v>
      </c>
      <c r="C1218" t="s">
        <v>23</v>
      </c>
      <c r="D1218" t="s">
        <v>447</v>
      </c>
      <c r="E1218" t="s">
        <v>448</v>
      </c>
      <c r="F1218">
        <v>110.17</v>
      </c>
      <c r="G1218">
        <v>0</v>
      </c>
      <c r="H1218">
        <v>2019</v>
      </c>
      <c r="I1218">
        <v>2</v>
      </c>
      <c r="J1218">
        <v>26</v>
      </c>
    </row>
    <row r="1219" spans="1:10" x14ac:dyDescent="0.25">
      <c r="A1219">
        <f>--SUBTOTAL(103,B$2:B1219)</f>
        <v>550</v>
      </c>
      <c r="B1219" s="86">
        <v>43505</v>
      </c>
      <c r="C1219" t="s">
        <v>23</v>
      </c>
      <c r="D1219" t="s">
        <v>447</v>
      </c>
      <c r="E1219" t="s">
        <v>448</v>
      </c>
      <c r="F1219">
        <v>77.08</v>
      </c>
      <c r="G1219">
        <v>0</v>
      </c>
      <c r="H1219">
        <v>2019</v>
      </c>
      <c r="I1219">
        <v>2</v>
      </c>
      <c r="J1219">
        <v>30</v>
      </c>
    </row>
    <row r="1220" spans="1:10" x14ac:dyDescent="0.25">
      <c r="A1220">
        <f>--SUBTOTAL(103,B$2:B1220)</f>
        <v>551</v>
      </c>
      <c r="B1220" s="86">
        <v>43505</v>
      </c>
      <c r="C1220" t="s">
        <v>23</v>
      </c>
      <c r="D1220" t="s">
        <v>447</v>
      </c>
      <c r="E1220" t="s">
        <v>448</v>
      </c>
      <c r="F1220">
        <v>66.95</v>
      </c>
      <c r="G1220">
        <v>0</v>
      </c>
      <c r="H1220">
        <v>2019</v>
      </c>
      <c r="I1220">
        <v>2</v>
      </c>
      <c r="J1220">
        <v>10</v>
      </c>
    </row>
    <row r="1221" spans="1:10" x14ac:dyDescent="0.25">
      <c r="A1221">
        <f>--SUBTOTAL(103,B$2:B1221)</f>
        <v>552</v>
      </c>
      <c r="B1221" s="86">
        <v>43505</v>
      </c>
      <c r="C1221" t="s">
        <v>23</v>
      </c>
      <c r="D1221" t="s">
        <v>447</v>
      </c>
      <c r="E1221" t="s">
        <v>448</v>
      </c>
      <c r="F1221">
        <v>61</v>
      </c>
      <c r="G1221">
        <v>0</v>
      </c>
      <c r="H1221">
        <v>2019</v>
      </c>
      <c r="I1221">
        <v>2</v>
      </c>
      <c r="J1221">
        <v>5</v>
      </c>
    </row>
    <row r="1222" spans="1:10" x14ac:dyDescent="0.25">
      <c r="A1222">
        <f>--SUBTOTAL(103,B$2:B1222)</f>
        <v>553</v>
      </c>
      <c r="B1222" s="86">
        <v>43505</v>
      </c>
      <c r="C1222" t="s">
        <v>23</v>
      </c>
      <c r="D1222" t="s">
        <v>447</v>
      </c>
      <c r="E1222" t="s">
        <v>448</v>
      </c>
      <c r="F1222">
        <v>44.01</v>
      </c>
      <c r="G1222">
        <v>0</v>
      </c>
      <c r="H1222">
        <v>2019</v>
      </c>
      <c r="I1222">
        <v>2</v>
      </c>
      <c r="J1222">
        <v>19</v>
      </c>
    </row>
    <row r="1223" spans="1:10" x14ac:dyDescent="0.25">
      <c r="A1223">
        <f>--SUBTOTAL(103,B$2:B1223)</f>
        <v>554</v>
      </c>
      <c r="B1223" s="86">
        <v>43505</v>
      </c>
      <c r="C1223" t="s">
        <v>23</v>
      </c>
      <c r="D1223" t="s">
        <v>447</v>
      </c>
      <c r="E1223" t="s">
        <v>448</v>
      </c>
      <c r="F1223">
        <v>43.5</v>
      </c>
      <c r="G1223">
        <v>0</v>
      </c>
      <c r="H1223">
        <v>2019</v>
      </c>
      <c r="I1223">
        <v>2</v>
      </c>
      <c r="J1223">
        <v>15</v>
      </c>
    </row>
    <row r="1224" spans="1:10" x14ac:dyDescent="0.25">
      <c r="A1224">
        <f>--SUBTOTAL(103,B$2:B1224)</f>
        <v>555</v>
      </c>
      <c r="B1224" s="86">
        <v>43505</v>
      </c>
      <c r="C1224" t="s">
        <v>23</v>
      </c>
      <c r="D1224" t="s">
        <v>447</v>
      </c>
      <c r="E1224" t="s">
        <v>448</v>
      </c>
      <c r="F1224">
        <v>43.11</v>
      </c>
      <c r="G1224">
        <v>0</v>
      </c>
      <c r="H1224">
        <v>2019</v>
      </c>
      <c r="I1224">
        <v>2</v>
      </c>
      <c r="J1224">
        <v>13</v>
      </c>
    </row>
    <row r="1225" spans="1:10" x14ac:dyDescent="0.25">
      <c r="A1225">
        <f>--SUBTOTAL(103,B$2:B1225)</f>
        <v>556</v>
      </c>
      <c r="B1225" s="86">
        <v>43505</v>
      </c>
      <c r="C1225" t="s">
        <v>23</v>
      </c>
      <c r="D1225" t="s">
        <v>447</v>
      </c>
      <c r="E1225" t="s">
        <v>448</v>
      </c>
      <c r="F1225">
        <v>42.78</v>
      </c>
      <c r="G1225">
        <v>0</v>
      </c>
      <c r="H1225">
        <v>2019</v>
      </c>
      <c r="I1225">
        <v>2</v>
      </c>
      <c r="J1225">
        <v>89</v>
      </c>
    </row>
    <row r="1226" spans="1:10" x14ac:dyDescent="0.25">
      <c r="A1226">
        <f>--SUBTOTAL(103,B$2:B1226)</f>
        <v>557</v>
      </c>
      <c r="B1226" s="86">
        <v>43505</v>
      </c>
      <c r="C1226" t="s">
        <v>64</v>
      </c>
      <c r="D1226" t="s">
        <v>447</v>
      </c>
      <c r="E1226" t="s">
        <v>448</v>
      </c>
      <c r="F1226">
        <v>5620.07</v>
      </c>
      <c r="G1226">
        <v>0</v>
      </c>
      <c r="H1226">
        <v>2019</v>
      </c>
      <c r="I1226">
        <v>2</v>
      </c>
      <c r="J1226">
        <v>91</v>
      </c>
    </row>
    <row r="1227" spans="1:10" x14ac:dyDescent="0.25">
      <c r="A1227">
        <f>--SUBTOTAL(103,B$2:B1227)</f>
        <v>558</v>
      </c>
      <c r="B1227" s="86">
        <v>43505</v>
      </c>
      <c r="C1227" t="s">
        <v>65</v>
      </c>
      <c r="D1227" t="s">
        <v>447</v>
      </c>
      <c r="E1227" t="s">
        <v>448</v>
      </c>
      <c r="F1227">
        <v>150.58000000000001</v>
      </c>
      <c r="G1227">
        <v>0</v>
      </c>
      <c r="H1227">
        <v>2019</v>
      </c>
      <c r="I1227">
        <v>2</v>
      </c>
      <c r="J1227">
        <v>91</v>
      </c>
    </row>
    <row r="1228" spans="1:10" x14ac:dyDescent="0.25">
      <c r="A1228">
        <f>--SUBTOTAL(103,B$2:B1228)</f>
        <v>559</v>
      </c>
      <c r="B1228" s="86">
        <v>43505</v>
      </c>
      <c r="C1228" t="s">
        <v>21</v>
      </c>
      <c r="D1228" t="s">
        <v>447</v>
      </c>
      <c r="E1228" t="s">
        <v>448</v>
      </c>
      <c r="F1228">
        <v>983.14</v>
      </c>
      <c r="G1228">
        <v>0</v>
      </c>
      <c r="H1228">
        <v>2019</v>
      </c>
      <c r="I1228">
        <v>2</v>
      </c>
      <c r="J1228">
        <v>30</v>
      </c>
    </row>
    <row r="1229" spans="1:10" x14ac:dyDescent="0.25">
      <c r="A1229">
        <f>--SUBTOTAL(103,B$2:B1229)</f>
        <v>560</v>
      </c>
      <c r="B1229" s="86">
        <v>43505</v>
      </c>
      <c r="C1229" t="s">
        <v>21</v>
      </c>
      <c r="D1229" t="s">
        <v>447</v>
      </c>
      <c r="E1229" t="s">
        <v>448</v>
      </c>
      <c r="F1229">
        <v>969.56</v>
      </c>
      <c r="G1229">
        <v>0</v>
      </c>
      <c r="H1229">
        <v>2019</v>
      </c>
      <c r="I1229">
        <v>2</v>
      </c>
      <c r="J1229">
        <v>5</v>
      </c>
    </row>
    <row r="1230" spans="1:10" x14ac:dyDescent="0.25">
      <c r="A1230">
        <f>--SUBTOTAL(103,B$2:B1230)</f>
        <v>561</v>
      </c>
      <c r="B1230" s="86">
        <v>43505</v>
      </c>
      <c r="C1230" t="s">
        <v>21</v>
      </c>
      <c r="D1230" t="s">
        <v>447</v>
      </c>
      <c r="E1230" t="s">
        <v>448</v>
      </c>
      <c r="F1230">
        <v>859.78</v>
      </c>
      <c r="G1230">
        <v>0</v>
      </c>
      <c r="H1230">
        <v>2019</v>
      </c>
      <c r="I1230">
        <v>2</v>
      </c>
      <c r="J1230">
        <v>19</v>
      </c>
    </row>
    <row r="1231" spans="1:10" x14ac:dyDescent="0.25">
      <c r="A1231">
        <f>--SUBTOTAL(103,B$2:B1231)</f>
        <v>562</v>
      </c>
      <c r="B1231" s="86">
        <v>43505</v>
      </c>
      <c r="C1231" t="s">
        <v>21</v>
      </c>
      <c r="D1231" t="s">
        <v>447</v>
      </c>
      <c r="E1231" t="s">
        <v>448</v>
      </c>
      <c r="F1231">
        <v>812.98</v>
      </c>
      <c r="G1231">
        <v>0</v>
      </c>
      <c r="H1231">
        <v>2019</v>
      </c>
      <c r="I1231">
        <v>2</v>
      </c>
      <c r="J1231">
        <v>22</v>
      </c>
    </row>
    <row r="1232" spans="1:10" x14ac:dyDescent="0.25">
      <c r="A1232">
        <f>--SUBTOTAL(103,B$2:B1232)</f>
        <v>563</v>
      </c>
      <c r="B1232" s="86">
        <v>43505</v>
      </c>
      <c r="C1232" t="s">
        <v>21</v>
      </c>
      <c r="D1232" t="s">
        <v>447</v>
      </c>
      <c r="E1232" t="s">
        <v>448</v>
      </c>
      <c r="F1232">
        <v>725.25</v>
      </c>
      <c r="G1232">
        <v>0</v>
      </c>
      <c r="H1232">
        <v>2019</v>
      </c>
      <c r="I1232">
        <v>2</v>
      </c>
      <c r="J1232">
        <v>73</v>
      </c>
    </row>
    <row r="1233" spans="1:10" x14ac:dyDescent="0.25">
      <c r="A1233">
        <f>--SUBTOTAL(103,B$2:B1233)</f>
        <v>564</v>
      </c>
      <c r="B1233" s="86">
        <v>43505</v>
      </c>
      <c r="C1233" t="s">
        <v>21</v>
      </c>
      <c r="D1233" t="s">
        <v>447</v>
      </c>
      <c r="E1233" t="s">
        <v>448</v>
      </c>
      <c r="F1233">
        <v>714.31</v>
      </c>
      <c r="G1233">
        <v>0</v>
      </c>
      <c r="H1233">
        <v>2019</v>
      </c>
      <c r="I1233">
        <v>2</v>
      </c>
      <c r="J1233">
        <v>13</v>
      </c>
    </row>
    <row r="1234" spans="1:10" x14ac:dyDescent="0.25">
      <c r="A1234">
        <f>--SUBTOTAL(103,B$2:B1234)</f>
        <v>565</v>
      </c>
      <c r="B1234" s="86">
        <v>43505</v>
      </c>
      <c r="C1234" t="s">
        <v>21</v>
      </c>
      <c r="D1234" t="s">
        <v>447</v>
      </c>
      <c r="E1234" t="s">
        <v>448</v>
      </c>
      <c r="F1234">
        <v>478.22</v>
      </c>
      <c r="G1234">
        <v>0</v>
      </c>
      <c r="H1234">
        <v>2019</v>
      </c>
      <c r="I1234">
        <v>2</v>
      </c>
      <c r="J1234">
        <v>26</v>
      </c>
    </row>
    <row r="1235" spans="1:10" hidden="1" x14ac:dyDescent="0.25">
      <c r="A1235">
        <f>--SUBTOTAL(103,B$2:B1235)</f>
        <v>565</v>
      </c>
      <c r="B1235" s="86">
        <v>43291</v>
      </c>
      <c r="C1235" t="s">
        <v>21</v>
      </c>
      <c r="D1235" t="s">
        <v>252</v>
      </c>
      <c r="E1235" t="s">
        <v>253</v>
      </c>
      <c r="F1235">
        <v>1749.39</v>
      </c>
      <c r="G1235">
        <v>0</v>
      </c>
      <c r="H1235">
        <v>2018</v>
      </c>
      <c r="I1235">
        <v>7</v>
      </c>
      <c r="J1235">
        <v>19</v>
      </c>
    </row>
    <row r="1236" spans="1:10" hidden="1" x14ac:dyDescent="0.25">
      <c r="A1236">
        <f>--SUBTOTAL(103,B$2:B1236)</f>
        <v>565</v>
      </c>
      <c r="B1236" s="86">
        <v>43291</v>
      </c>
      <c r="C1236" t="s">
        <v>21</v>
      </c>
      <c r="D1236" t="s">
        <v>252</v>
      </c>
      <c r="E1236" t="s">
        <v>253</v>
      </c>
      <c r="F1236">
        <v>178.36</v>
      </c>
      <c r="G1236">
        <v>0</v>
      </c>
      <c r="H1236">
        <v>2018</v>
      </c>
      <c r="I1236">
        <v>7</v>
      </c>
      <c r="J1236">
        <v>22</v>
      </c>
    </row>
    <row r="1237" spans="1:10" hidden="1" x14ac:dyDescent="0.25">
      <c r="A1237">
        <f>--SUBTOTAL(103,B$2:B1237)</f>
        <v>565</v>
      </c>
      <c r="B1237" s="86">
        <v>43291</v>
      </c>
      <c r="C1237" t="s">
        <v>21</v>
      </c>
      <c r="D1237" t="s">
        <v>252</v>
      </c>
      <c r="E1237" t="s">
        <v>253</v>
      </c>
      <c r="F1237">
        <v>383.97</v>
      </c>
      <c r="G1237">
        <v>0</v>
      </c>
      <c r="H1237">
        <v>2018</v>
      </c>
      <c r="I1237">
        <v>7</v>
      </c>
      <c r="J1237">
        <v>23</v>
      </c>
    </row>
    <row r="1238" spans="1:10" hidden="1" x14ac:dyDescent="0.25">
      <c r="A1238">
        <f>--SUBTOTAL(103,B$2:B1238)</f>
        <v>565</v>
      </c>
      <c r="B1238" s="86">
        <v>43291</v>
      </c>
      <c r="C1238" t="s">
        <v>21</v>
      </c>
      <c r="D1238" t="s">
        <v>252</v>
      </c>
      <c r="E1238" t="s">
        <v>253</v>
      </c>
      <c r="F1238">
        <v>24.12</v>
      </c>
      <c r="G1238">
        <v>0</v>
      </c>
      <c r="H1238">
        <v>2018</v>
      </c>
      <c r="I1238">
        <v>7</v>
      </c>
      <c r="J1238">
        <v>26</v>
      </c>
    </row>
    <row r="1239" spans="1:10" hidden="1" x14ac:dyDescent="0.25">
      <c r="A1239">
        <f>--SUBTOTAL(103,B$2:B1239)</f>
        <v>565</v>
      </c>
      <c r="B1239" s="86">
        <v>43291</v>
      </c>
      <c r="C1239" t="s">
        <v>21</v>
      </c>
      <c r="D1239" t="s">
        <v>252</v>
      </c>
      <c r="E1239" t="s">
        <v>253</v>
      </c>
      <c r="F1239">
        <v>541.79999999999995</v>
      </c>
      <c r="G1239">
        <v>0</v>
      </c>
      <c r="H1239">
        <v>2018</v>
      </c>
      <c r="I1239">
        <v>7</v>
      </c>
      <c r="J1239">
        <v>30</v>
      </c>
    </row>
    <row r="1240" spans="1:10" hidden="1" x14ac:dyDescent="0.25">
      <c r="A1240">
        <f>--SUBTOTAL(103,B$2:B1240)</f>
        <v>565</v>
      </c>
      <c r="B1240" s="86">
        <v>43291</v>
      </c>
      <c r="C1240" t="s">
        <v>21</v>
      </c>
      <c r="D1240" t="s">
        <v>252</v>
      </c>
      <c r="E1240" t="s">
        <v>253</v>
      </c>
      <c r="F1240">
        <v>380.09</v>
      </c>
      <c r="G1240">
        <v>0</v>
      </c>
      <c r="H1240">
        <v>2018</v>
      </c>
      <c r="I1240">
        <v>7</v>
      </c>
      <c r="J1240">
        <v>34</v>
      </c>
    </row>
    <row r="1241" spans="1:10" hidden="1" x14ac:dyDescent="0.25">
      <c r="A1241">
        <f>--SUBTOTAL(103,B$2:B1241)</f>
        <v>565</v>
      </c>
      <c r="B1241" s="86">
        <v>43291</v>
      </c>
      <c r="C1241" t="s">
        <v>21</v>
      </c>
      <c r="D1241" t="s">
        <v>252</v>
      </c>
      <c r="E1241" t="s">
        <v>253</v>
      </c>
      <c r="F1241">
        <v>70.97</v>
      </c>
      <c r="G1241">
        <v>0</v>
      </c>
      <c r="H1241">
        <v>2018</v>
      </c>
      <c r="I1241">
        <v>7</v>
      </c>
      <c r="J1241">
        <v>38</v>
      </c>
    </row>
    <row r="1242" spans="1:10" hidden="1" x14ac:dyDescent="0.25">
      <c r="A1242">
        <f>--SUBTOTAL(103,B$2:B1242)</f>
        <v>565</v>
      </c>
      <c r="B1242" s="86">
        <v>43291</v>
      </c>
      <c r="C1242" t="s">
        <v>21</v>
      </c>
      <c r="D1242" t="s">
        <v>252</v>
      </c>
      <c r="E1242" t="s">
        <v>253</v>
      </c>
      <c r="F1242">
        <v>33.25</v>
      </c>
      <c r="G1242">
        <v>0</v>
      </c>
      <c r="H1242">
        <v>2018</v>
      </c>
      <c r="I1242">
        <v>7</v>
      </c>
      <c r="J1242">
        <v>39</v>
      </c>
    </row>
    <row r="1243" spans="1:10" hidden="1" x14ac:dyDescent="0.25">
      <c r="A1243">
        <f>--SUBTOTAL(103,B$2:B1243)</f>
        <v>565</v>
      </c>
      <c r="B1243" s="86">
        <v>43291</v>
      </c>
      <c r="C1243" t="s">
        <v>21</v>
      </c>
      <c r="D1243" t="s">
        <v>252</v>
      </c>
      <c r="E1243" t="s">
        <v>253</v>
      </c>
      <c r="F1243">
        <v>387.3</v>
      </c>
      <c r="G1243">
        <v>0</v>
      </c>
      <c r="H1243">
        <v>2018</v>
      </c>
      <c r="I1243">
        <v>7</v>
      </c>
      <c r="J1243">
        <v>43</v>
      </c>
    </row>
    <row r="1244" spans="1:10" hidden="1" x14ac:dyDescent="0.25">
      <c r="A1244">
        <f>--SUBTOTAL(103,B$2:B1244)</f>
        <v>565</v>
      </c>
      <c r="B1244" s="86">
        <v>43291</v>
      </c>
      <c r="C1244" t="s">
        <v>21</v>
      </c>
      <c r="D1244" t="s">
        <v>252</v>
      </c>
      <c r="E1244" t="s">
        <v>253</v>
      </c>
      <c r="F1244">
        <v>125.74</v>
      </c>
      <c r="G1244">
        <v>0</v>
      </c>
      <c r="H1244">
        <v>2018</v>
      </c>
      <c r="I1244">
        <v>7</v>
      </c>
      <c r="J1244">
        <v>44</v>
      </c>
    </row>
    <row r="1245" spans="1:10" hidden="1" x14ac:dyDescent="0.25">
      <c r="A1245">
        <f>--SUBTOTAL(103,B$2:B1245)</f>
        <v>565</v>
      </c>
      <c r="B1245" s="86">
        <v>43291</v>
      </c>
      <c r="C1245" t="s">
        <v>21</v>
      </c>
      <c r="D1245" t="s">
        <v>252</v>
      </c>
      <c r="E1245" t="s">
        <v>253</v>
      </c>
      <c r="F1245">
        <v>133.16999999999999</v>
      </c>
      <c r="G1245">
        <v>0</v>
      </c>
      <c r="H1245">
        <v>2018</v>
      </c>
      <c r="I1245">
        <v>7</v>
      </c>
      <c r="J1245">
        <v>46</v>
      </c>
    </row>
    <row r="1246" spans="1:10" hidden="1" x14ac:dyDescent="0.25">
      <c r="A1246">
        <f>--SUBTOTAL(103,B$2:B1246)</f>
        <v>565</v>
      </c>
      <c r="B1246" s="86">
        <v>43291</v>
      </c>
      <c r="C1246" t="s">
        <v>21</v>
      </c>
      <c r="D1246" t="s">
        <v>252</v>
      </c>
      <c r="E1246" t="s">
        <v>253</v>
      </c>
      <c r="F1246">
        <v>40.1</v>
      </c>
      <c r="G1246">
        <v>0</v>
      </c>
      <c r="H1246">
        <v>2018</v>
      </c>
      <c r="I1246">
        <v>7</v>
      </c>
      <c r="J1246">
        <v>49</v>
      </c>
    </row>
    <row r="1247" spans="1:10" hidden="1" x14ac:dyDescent="0.25">
      <c r="A1247">
        <f>--SUBTOTAL(103,B$2:B1247)</f>
        <v>565</v>
      </c>
      <c r="B1247" s="86">
        <v>43291</v>
      </c>
      <c r="C1247" t="s">
        <v>21</v>
      </c>
      <c r="D1247" t="s">
        <v>252</v>
      </c>
      <c r="E1247" t="s">
        <v>253</v>
      </c>
      <c r="F1247">
        <v>210.16</v>
      </c>
      <c r="G1247">
        <v>0</v>
      </c>
      <c r="H1247">
        <v>2018</v>
      </c>
      <c r="I1247">
        <v>7</v>
      </c>
      <c r="J1247">
        <v>51</v>
      </c>
    </row>
    <row r="1248" spans="1:10" hidden="1" x14ac:dyDescent="0.25">
      <c r="A1248">
        <f>--SUBTOTAL(103,B$2:B1248)</f>
        <v>565</v>
      </c>
      <c r="B1248" s="86">
        <v>43291</v>
      </c>
      <c r="C1248" t="s">
        <v>21</v>
      </c>
      <c r="D1248" t="s">
        <v>252</v>
      </c>
      <c r="E1248" t="s">
        <v>253</v>
      </c>
      <c r="F1248">
        <v>873.47</v>
      </c>
      <c r="G1248">
        <v>0</v>
      </c>
      <c r="H1248">
        <v>2018</v>
      </c>
      <c r="I1248">
        <v>7</v>
      </c>
      <c r="J1248">
        <v>73</v>
      </c>
    </row>
    <row r="1249" spans="1:10" hidden="1" x14ac:dyDescent="0.25">
      <c r="A1249">
        <f>--SUBTOTAL(103,B$2:B1249)</f>
        <v>565</v>
      </c>
      <c r="B1249" s="86">
        <v>43291</v>
      </c>
      <c r="C1249" t="s">
        <v>21</v>
      </c>
      <c r="D1249" t="s">
        <v>252</v>
      </c>
      <c r="E1249" t="s">
        <v>253</v>
      </c>
      <c r="F1249">
        <v>170.92</v>
      </c>
      <c r="G1249">
        <v>0</v>
      </c>
      <c r="H1249">
        <v>2018</v>
      </c>
      <c r="I1249">
        <v>7</v>
      </c>
      <c r="J1249">
        <v>80</v>
      </c>
    </row>
    <row r="1250" spans="1:10" hidden="1" x14ac:dyDescent="0.25">
      <c r="A1250">
        <f>--SUBTOTAL(103,B$2:B1250)</f>
        <v>565</v>
      </c>
      <c r="B1250" s="86">
        <v>43291</v>
      </c>
      <c r="C1250" t="s">
        <v>21</v>
      </c>
      <c r="D1250" t="s">
        <v>252</v>
      </c>
      <c r="E1250" t="s">
        <v>253</v>
      </c>
      <c r="F1250">
        <v>12.88</v>
      </c>
      <c r="G1250">
        <v>0</v>
      </c>
      <c r="H1250">
        <v>2018</v>
      </c>
      <c r="I1250">
        <v>7</v>
      </c>
      <c r="J1250">
        <v>89</v>
      </c>
    </row>
    <row r="1251" spans="1:10" hidden="1" x14ac:dyDescent="0.25">
      <c r="A1251">
        <f>--SUBTOTAL(103,B$2:B1251)</f>
        <v>565</v>
      </c>
      <c r="B1251" s="86">
        <v>43291</v>
      </c>
      <c r="C1251" t="s">
        <v>21</v>
      </c>
      <c r="D1251" t="s">
        <v>252</v>
      </c>
      <c r="E1251" t="s">
        <v>253</v>
      </c>
      <c r="F1251">
        <v>88.55</v>
      </c>
      <c r="G1251">
        <v>0</v>
      </c>
      <c r="H1251">
        <v>2018</v>
      </c>
      <c r="I1251">
        <v>7</v>
      </c>
      <c r="J1251">
        <v>95</v>
      </c>
    </row>
    <row r="1252" spans="1:10" hidden="1" x14ac:dyDescent="0.25">
      <c r="A1252">
        <f>--SUBTOTAL(103,B$2:B1252)</f>
        <v>565</v>
      </c>
      <c r="B1252" s="86">
        <v>43291</v>
      </c>
      <c r="C1252" t="s">
        <v>21</v>
      </c>
      <c r="D1252" t="s">
        <v>252</v>
      </c>
      <c r="E1252" t="s">
        <v>253</v>
      </c>
      <c r="F1252">
        <v>413.49</v>
      </c>
      <c r="G1252">
        <v>0</v>
      </c>
      <c r="H1252">
        <v>2018</v>
      </c>
      <c r="I1252">
        <v>7</v>
      </c>
      <c r="J1252">
        <v>97</v>
      </c>
    </row>
    <row r="1253" spans="1:10" hidden="1" x14ac:dyDescent="0.25">
      <c r="A1253">
        <f>--SUBTOTAL(103,B$2:B1253)</f>
        <v>565</v>
      </c>
      <c r="B1253" s="86">
        <v>43291</v>
      </c>
      <c r="C1253" t="s">
        <v>21</v>
      </c>
      <c r="D1253" t="s">
        <v>252</v>
      </c>
      <c r="E1253" t="s">
        <v>253</v>
      </c>
      <c r="F1253">
        <v>16.670000000000002</v>
      </c>
      <c r="G1253">
        <v>0</v>
      </c>
      <c r="H1253">
        <v>2018</v>
      </c>
      <c r="I1253">
        <v>7</v>
      </c>
      <c r="J1253">
        <v>103</v>
      </c>
    </row>
    <row r="1254" spans="1:10" hidden="1" x14ac:dyDescent="0.25">
      <c r="A1254">
        <f>--SUBTOTAL(103,B$2:B1254)</f>
        <v>565</v>
      </c>
      <c r="B1254" s="86">
        <v>43291</v>
      </c>
      <c r="C1254" t="s">
        <v>21</v>
      </c>
      <c r="D1254" t="s">
        <v>252</v>
      </c>
      <c r="E1254" t="s">
        <v>253</v>
      </c>
      <c r="F1254">
        <v>73.16</v>
      </c>
      <c r="G1254">
        <v>0</v>
      </c>
      <c r="H1254">
        <v>2018</v>
      </c>
      <c r="I1254">
        <v>7</v>
      </c>
      <c r="J1254">
        <v>164</v>
      </c>
    </row>
    <row r="1255" spans="1:10" hidden="1" x14ac:dyDescent="0.25">
      <c r="A1255">
        <f>--SUBTOTAL(103,B$2:B1255)</f>
        <v>565</v>
      </c>
      <c r="B1255" s="86">
        <v>43291</v>
      </c>
      <c r="C1255" t="s">
        <v>21</v>
      </c>
      <c r="D1255" t="s">
        <v>252</v>
      </c>
      <c r="E1255" t="s">
        <v>253</v>
      </c>
      <c r="F1255">
        <v>23.77</v>
      </c>
      <c r="G1255">
        <v>0</v>
      </c>
      <c r="H1255">
        <v>2018</v>
      </c>
      <c r="I1255">
        <v>7</v>
      </c>
      <c r="J1255">
        <v>2</v>
      </c>
    </row>
    <row r="1256" spans="1:10" hidden="1" x14ac:dyDescent="0.25">
      <c r="A1256">
        <f>--SUBTOTAL(103,B$2:B1256)</f>
        <v>565</v>
      </c>
      <c r="B1256" s="86">
        <v>43291</v>
      </c>
      <c r="C1256" t="s">
        <v>64</v>
      </c>
      <c r="D1256" t="s">
        <v>252</v>
      </c>
      <c r="E1256" t="s">
        <v>253</v>
      </c>
      <c r="F1256">
        <v>512.62</v>
      </c>
      <c r="G1256">
        <v>0</v>
      </c>
      <c r="H1256">
        <v>2018</v>
      </c>
      <c r="I1256">
        <v>7</v>
      </c>
      <c r="J1256">
        <v>91</v>
      </c>
    </row>
    <row r="1257" spans="1:10" hidden="1" x14ac:dyDescent="0.25">
      <c r="A1257">
        <f>--SUBTOTAL(103,B$2:B1257)</f>
        <v>565</v>
      </c>
      <c r="B1257" s="86">
        <v>43291</v>
      </c>
      <c r="C1257" t="s">
        <v>23</v>
      </c>
      <c r="D1257" t="s">
        <v>33</v>
      </c>
      <c r="E1257" t="s">
        <v>118</v>
      </c>
      <c r="F1257">
        <v>9</v>
      </c>
      <c r="G1257">
        <v>0</v>
      </c>
      <c r="H1257">
        <v>2018</v>
      </c>
      <c r="I1257">
        <v>7</v>
      </c>
      <c r="J1257">
        <v>15</v>
      </c>
    </row>
    <row r="1258" spans="1:10" hidden="1" x14ac:dyDescent="0.25">
      <c r="A1258">
        <f>--SUBTOTAL(103,B$2:B1258)</f>
        <v>565</v>
      </c>
      <c r="B1258" s="86">
        <v>43291</v>
      </c>
      <c r="C1258" t="s">
        <v>23</v>
      </c>
      <c r="D1258" t="s">
        <v>252</v>
      </c>
      <c r="E1258" t="s">
        <v>253</v>
      </c>
      <c r="F1258">
        <v>54.75</v>
      </c>
      <c r="G1258">
        <v>0</v>
      </c>
      <c r="H1258">
        <v>2018</v>
      </c>
      <c r="I1258">
        <v>7</v>
      </c>
      <c r="J1258">
        <v>30</v>
      </c>
    </row>
    <row r="1259" spans="1:10" hidden="1" x14ac:dyDescent="0.25">
      <c r="A1259">
        <f>--SUBTOTAL(103,B$2:B1259)</f>
        <v>565</v>
      </c>
      <c r="B1259" s="86">
        <v>43291</v>
      </c>
      <c r="C1259" t="s">
        <v>23</v>
      </c>
      <c r="D1259" t="s">
        <v>33</v>
      </c>
      <c r="E1259" t="s">
        <v>34</v>
      </c>
      <c r="F1259">
        <v>5.63</v>
      </c>
      <c r="G1259">
        <v>0</v>
      </c>
      <c r="H1259">
        <v>2018</v>
      </c>
      <c r="I1259">
        <v>7</v>
      </c>
      <c r="J1259">
        <v>38</v>
      </c>
    </row>
    <row r="1260" spans="1:10" hidden="1" x14ac:dyDescent="0.25">
      <c r="A1260">
        <f>--SUBTOTAL(103,B$2:B1260)</f>
        <v>565</v>
      </c>
      <c r="B1260" s="86">
        <v>43291</v>
      </c>
      <c r="C1260" t="s">
        <v>23</v>
      </c>
      <c r="D1260" t="s">
        <v>252</v>
      </c>
      <c r="E1260" t="s">
        <v>253</v>
      </c>
      <c r="F1260">
        <v>55.58</v>
      </c>
      <c r="G1260">
        <v>0</v>
      </c>
      <c r="H1260">
        <v>2018</v>
      </c>
      <c r="I1260">
        <v>7</v>
      </c>
      <c r="J1260">
        <v>44</v>
      </c>
    </row>
    <row r="1261" spans="1:10" hidden="1" x14ac:dyDescent="0.25">
      <c r="A1261">
        <f>--SUBTOTAL(103,B$2:B1261)</f>
        <v>565</v>
      </c>
      <c r="B1261" s="86">
        <v>43291</v>
      </c>
      <c r="C1261" t="s">
        <v>23</v>
      </c>
      <c r="D1261" t="s">
        <v>33</v>
      </c>
      <c r="E1261" t="s">
        <v>56</v>
      </c>
      <c r="F1261">
        <v>25</v>
      </c>
      <c r="G1261">
        <v>0</v>
      </c>
      <c r="H1261">
        <v>2018</v>
      </c>
      <c r="I1261">
        <v>7</v>
      </c>
      <c r="J1261">
        <v>73</v>
      </c>
    </row>
    <row r="1262" spans="1:10" hidden="1" x14ac:dyDescent="0.25">
      <c r="A1262">
        <f>--SUBTOTAL(103,B$2:B1262)</f>
        <v>565</v>
      </c>
      <c r="B1262" s="86">
        <v>43291</v>
      </c>
      <c r="C1262" t="s">
        <v>23</v>
      </c>
      <c r="D1262" t="s">
        <v>252</v>
      </c>
      <c r="E1262" t="s">
        <v>253</v>
      </c>
      <c r="F1262">
        <v>10.94</v>
      </c>
      <c r="G1262">
        <v>0</v>
      </c>
      <c r="H1262">
        <v>2018</v>
      </c>
      <c r="I1262">
        <v>7</v>
      </c>
      <c r="J1262">
        <v>103</v>
      </c>
    </row>
    <row r="1263" spans="1:10" hidden="1" x14ac:dyDescent="0.25">
      <c r="A1263">
        <f>--SUBTOTAL(103,B$2:B1263)</f>
        <v>565</v>
      </c>
      <c r="B1263" s="86">
        <v>43292</v>
      </c>
      <c r="C1263" t="s">
        <v>69</v>
      </c>
      <c r="D1263" t="s">
        <v>60</v>
      </c>
      <c r="E1263" t="s">
        <v>255</v>
      </c>
      <c r="F1263">
        <v>273.39999999999998</v>
      </c>
      <c r="G1263">
        <v>0</v>
      </c>
      <c r="H1263">
        <v>2018</v>
      </c>
      <c r="I1263">
        <v>7</v>
      </c>
      <c r="J1263">
        <v>91</v>
      </c>
    </row>
    <row r="1264" spans="1:10" hidden="1" x14ac:dyDescent="0.25">
      <c r="A1264">
        <f>--SUBTOTAL(103,B$2:B1264)</f>
        <v>565</v>
      </c>
      <c r="B1264" s="86">
        <v>43292</v>
      </c>
      <c r="C1264" t="s">
        <v>23</v>
      </c>
      <c r="D1264" t="s">
        <v>33</v>
      </c>
      <c r="E1264" t="s">
        <v>119</v>
      </c>
      <c r="F1264">
        <v>2.4</v>
      </c>
      <c r="G1264">
        <v>0</v>
      </c>
      <c r="H1264">
        <v>2018</v>
      </c>
      <c r="I1264">
        <v>7</v>
      </c>
      <c r="J1264">
        <v>7</v>
      </c>
    </row>
    <row r="1265" spans="1:10" hidden="1" x14ac:dyDescent="0.25">
      <c r="A1265">
        <f>--SUBTOTAL(103,B$2:B1265)</f>
        <v>565</v>
      </c>
      <c r="B1265" s="86">
        <v>43292</v>
      </c>
      <c r="C1265" t="s">
        <v>23</v>
      </c>
      <c r="D1265" t="s">
        <v>33</v>
      </c>
      <c r="E1265" t="s">
        <v>125</v>
      </c>
      <c r="F1265">
        <v>1.8</v>
      </c>
      <c r="G1265">
        <v>0</v>
      </c>
      <c r="H1265">
        <v>2018</v>
      </c>
      <c r="I1265">
        <v>7</v>
      </c>
      <c r="J1265">
        <v>43</v>
      </c>
    </row>
    <row r="1266" spans="1:10" hidden="1" x14ac:dyDescent="0.25">
      <c r="A1266">
        <f>--SUBTOTAL(103,B$2:B1266)</f>
        <v>565</v>
      </c>
      <c r="B1266" s="86">
        <v>43292</v>
      </c>
      <c r="C1266" t="s">
        <v>23</v>
      </c>
      <c r="D1266" t="s">
        <v>33</v>
      </c>
      <c r="E1266" t="s">
        <v>56</v>
      </c>
      <c r="F1266">
        <v>9</v>
      </c>
      <c r="G1266">
        <v>0</v>
      </c>
      <c r="H1266">
        <v>2018</v>
      </c>
      <c r="I1266">
        <v>7</v>
      </c>
      <c r="J1266">
        <v>73</v>
      </c>
    </row>
    <row r="1267" spans="1:10" hidden="1" x14ac:dyDescent="0.25">
      <c r="A1267">
        <f>--SUBTOTAL(103,B$2:B1267)</f>
        <v>565</v>
      </c>
      <c r="B1267" s="86">
        <v>43293</v>
      </c>
      <c r="C1267" t="s">
        <v>74</v>
      </c>
      <c r="D1267" t="s">
        <v>54</v>
      </c>
      <c r="E1267" t="s">
        <v>256</v>
      </c>
      <c r="F1267">
        <v>171.22</v>
      </c>
      <c r="G1267">
        <v>0</v>
      </c>
      <c r="H1267">
        <v>2018</v>
      </c>
      <c r="I1267">
        <v>7</v>
      </c>
      <c r="J1267">
        <v>91</v>
      </c>
    </row>
    <row r="1268" spans="1:10" hidden="1" x14ac:dyDescent="0.25">
      <c r="A1268">
        <f>--SUBTOTAL(103,B$2:B1268)</f>
        <v>565</v>
      </c>
      <c r="B1268" s="86">
        <v>43293</v>
      </c>
      <c r="C1268" t="s">
        <v>22</v>
      </c>
      <c r="D1268" t="s">
        <v>32</v>
      </c>
      <c r="E1268" t="s">
        <v>256</v>
      </c>
      <c r="F1268">
        <v>24</v>
      </c>
      <c r="G1268">
        <v>0</v>
      </c>
      <c r="H1268">
        <v>2018</v>
      </c>
      <c r="I1268">
        <v>7</v>
      </c>
      <c r="J1268">
        <v>13</v>
      </c>
    </row>
    <row r="1269" spans="1:10" hidden="1" x14ac:dyDescent="0.25">
      <c r="A1269">
        <f>--SUBTOTAL(103,B$2:B1269)</f>
        <v>565</v>
      </c>
      <c r="B1269" s="86">
        <v>43293</v>
      </c>
      <c r="C1269" t="s">
        <v>22</v>
      </c>
      <c r="D1269" t="s">
        <v>32</v>
      </c>
      <c r="E1269" t="s">
        <v>256</v>
      </c>
      <c r="F1269">
        <v>8</v>
      </c>
      <c r="G1269">
        <v>0</v>
      </c>
      <c r="H1269">
        <v>2018</v>
      </c>
      <c r="I1269">
        <v>7</v>
      </c>
      <c r="J1269">
        <v>39</v>
      </c>
    </row>
    <row r="1270" spans="1:10" hidden="1" x14ac:dyDescent="0.25">
      <c r="A1270">
        <f>--SUBTOTAL(103,B$2:B1270)</f>
        <v>565</v>
      </c>
      <c r="B1270" s="86">
        <v>43293</v>
      </c>
      <c r="C1270" t="s">
        <v>22</v>
      </c>
      <c r="D1270" t="s">
        <v>32</v>
      </c>
      <c r="E1270" t="s">
        <v>256</v>
      </c>
      <c r="F1270">
        <v>8</v>
      </c>
      <c r="G1270">
        <v>0</v>
      </c>
      <c r="H1270">
        <v>2018</v>
      </c>
      <c r="I1270">
        <v>7</v>
      </c>
      <c r="J1270">
        <v>49</v>
      </c>
    </row>
    <row r="1271" spans="1:10" hidden="1" x14ac:dyDescent="0.25">
      <c r="A1271">
        <f>--SUBTOTAL(103,B$2:B1271)</f>
        <v>565</v>
      </c>
      <c r="B1271" s="86">
        <v>43293</v>
      </c>
      <c r="C1271" t="s">
        <v>22</v>
      </c>
      <c r="D1271" t="s">
        <v>32</v>
      </c>
      <c r="E1271" t="s">
        <v>256</v>
      </c>
      <c r="F1271">
        <v>24</v>
      </c>
      <c r="G1271">
        <v>0</v>
      </c>
      <c r="H1271">
        <v>2018</v>
      </c>
      <c r="I1271">
        <v>7</v>
      </c>
      <c r="J1271">
        <v>51</v>
      </c>
    </row>
    <row r="1272" spans="1:10" hidden="1" x14ac:dyDescent="0.25">
      <c r="A1272">
        <f>--SUBTOTAL(103,B$2:B1272)</f>
        <v>565</v>
      </c>
      <c r="B1272" s="86">
        <v>43293</v>
      </c>
      <c r="C1272" t="s">
        <v>22</v>
      </c>
      <c r="D1272" t="s">
        <v>32</v>
      </c>
      <c r="E1272" t="s">
        <v>256</v>
      </c>
      <c r="F1272">
        <v>8</v>
      </c>
      <c r="G1272">
        <v>0</v>
      </c>
      <c r="H1272">
        <v>2018</v>
      </c>
      <c r="I1272">
        <v>7</v>
      </c>
      <c r="J1272">
        <v>97</v>
      </c>
    </row>
    <row r="1273" spans="1:10" hidden="1" x14ac:dyDescent="0.25">
      <c r="A1273">
        <f>--SUBTOTAL(103,B$2:B1273)</f>
        <v>565</v>
      </c>
      <c r="B1273" s="86">
        <v>43293</v>
      </c>
      <c r="C1273" t="s">
        <v>102</v>
      </c>
      <c r="D1273" t="s">
        <v>60</v>
      </c>
      <c r="E1273" t="s">
        <v>256</v>
      </c>
      <c r="F1273">
        <v>30</v>
      </c>
      <c r="G1273">
        <v>0</v>
      </c>
      <c r="H1273">
        <v>2018</v>
      </c>
      <c r="I1273">
        <v>7</v>
      </c>
      <c r="J1273">
        <v>91</v>
      </c>
    </row>
    <row r="1274" spans="1:10" x14ac:dyDescent="0.25">
      <c r="A1274">
        <f>--SUBTOTAL(103,B$2:B1274)</f>
        <v>566</v>
      </c>
      <c r="B1274" s="86">
        <v>43505</v>
      </c>
      <c r="C1274" t="s">
        <v>21</v>
      </c>
      <c r="D1274" t="s">
        <v>447</v>
      </c>
      <c r="E1274" t="s">
        <v>448</v>
      </c>
      <c r="F1274">
        <v>414.19</v>
      </c>
      <c r="G1274">
        <v>0</v>
      </c>
      <c r="H1274">
        <v>2019</v>
      </c>
      <c r="I1274">
        <v>2</v>
      </c>
      <c r="J1274">
        <v>23</v>
      </c>
    </row>
    <row r="1275" spans="1:10" x14ac:dyDescent="0.25">
      <c r="A1275">
        <f>--SUBTOTAL(103,B$2:B1275)</f>
        <v>567</v>
      </c>
      <c r="B1275" s="86">
        <v>43505</v>
      </c>
      <c r="C1275" t="s">
        <v>21</v>
      </c>
      <c r="D1275" t="s">
        <v>447</v>
      </c>
      <c r="E1275" t="s">
        <v>448</v>
      </c>
      <c r="F1275">
        <v>411.2</v>
      </c>
      <c r="G1275">
        <v>0</v>
      </c>
      <c r="H1275">
        <v>2019</v>
      </c>
      <c r="I1275">
        <v>2</v>
      </c>
      <c r="J1275">
        <v>97</v>
      </c>
    </row>
    <row r="1276" spans="1:10" x14ac:dyDescent="0.25">
      <c r="A1276">
        <f>--SUBTOTAL(103,B$2:B1276)</f>
        <v>568</v>
      </c>
      <c r="B1276" s="86">
        <v>43505</v>
      </c>
      <c r="C1276" t="s">
        <v>21</v>
      </c>
      <c r="D1276" t="s">
        <v>447</v>
      </c>
      <c r="E1276" t="s">
        <v>448</v>
      </c>
      <c r="F1276">
        <v>387.82</v>
      </c>
      <c r="G1276">
        <v>0</v>
      </c>
      <c r="H1276">
        <v>2019</v>
      </c>
      <c r="I1276">
        <v>2</v>
      </c>
      <c r="J1276">
        <v>34</v>
      </c>
    </row>
    <row r="1277" spans="1:10" x14ac:dyDescent="0.25">
      <c r="A1277">
        <f>--SUBTOTAL(103,B$2:B1277)</f>
        <v>569</v>
      </c>
      <c r="B1277" s="86">
        <v>43505</v>
      </c>
      <c r="C1277" t="s">
        <v>21</v>
      </c>
      <c r="D1277" t="s">
        <v>447</v>
      </c>
      <c r="E1277" t="s">
        <v>448</v>
      </c>
      <c r="F1277">
        <v>307.33999999999997</v>
      </c>
      <c r="G1277">
        <v>0</v>
      </c>
      <c r="H1277">
        <v>2019</v>
      </c>
      <c r="I1277">
        <v>2</v>
      </c>
      <c r="J1277">
        <v>10</v>
      </c>
    </row>
    <row r="1278" spans="1:10" x14ac:dyDescent="0.25">
      <c r="A1278">
        <f>--SUBTOTAL(103,B$2:B1278)</f>
        <v>570</v>
      </c>
      <c r="B1278" s="86">
        <v>43505</v>
      </c>
      <c r="C1278" t="s">
        <v>21</v>
      </c>
      <c r="D1278" t="s">
        <v>447</v>
      </c>
      <c r="E1278" t="s">
        <v>448</v>
      </c>
      <c r="F1278">
        <v>295.97000000000003</v>
      </c>
      <c r="G1278">
        <v>0</v>
      </c>
      <c r="H1278">
        <v>2019</v>
      </c>
      <c r="I1278">
        <v>2</v>
      </c>
      <c r="J1278">
        <v>44</v>
      </c>
    </row>
    <row r="1279" spans="1:10" x14ac:dyDescent="0.25">
      <c r="A1279">
        <f>--SUBTOTAL(103,B$2:B1279)</f>
        <v>571</v>
      </c>
      <c r="B1279" s="86">
        <v>43505</v>
      </c>
      <c r="C1279" t="s">
        <v>21</v>
      </c>
      <c r="D1279" t="s">
        <v>447</v>
      </c>
      <c r="E1279" t="s">
        <v>448</v>
      </c>
      <c r="F1279">
        <v>264.37</v>
      </c>
      <c r="G1279">
        <v>0</v>
      </c>
      <c r="H1279">
        <v>2019</v>
      </c>
      <c r="I1279">
        <v>2</v>
      </c>
      <c r="J1279">
        <v>46</v>
      </c>
    </row>
    <row r="1280" spans="1:10" x14ac:dyDescent="0.25">
      <c r="A1280">
        <f>--SUBTOTAL(103,B$2:B1280)</f>
        <v>572</v>
      </c>
      <c r="B1280" s="86">
        <v>43505</v>
      </c>
      <c r="C1280" t="s">
        <v>21</v>
      </c>
      <c r="D1280" t="s">
        <v>447</v>
      </c>
      <c r="E1280" t="s">
        <v>448</v>
      </c>
      <c r="F1280">
        <v>219.83</v>
      </c>
      <c r="G1280">
        <v>0</v>
      </c>
      <c r="H1280">
        <v>2019</v>
      </c>
      <c r="I1280">
        <v>2</v>
      </c>
      <c r="J1280">
        <v>95</v>
      </c>
    </row>
    <row r="1281" spans="1:10" x14ac:dyDescent="0.25">
      <c r="A1281">
        <f>--SUBTOTAL(103,B$2:B1281)</f>
        <v>573</v>
      </c>
      <c r="B1281" s="86">
        <v>43505</v>
      </c>
      <c r="C1281" t="s">
        <v>21</v>
      </c>
      <c r="D1281" t="s">
        <v>447</v>
      </c>
      <c r="E1281" t="s">
        <v>448</v>
      </c>
      <c r="F1281">
        <v>212.88</v>
      </c>
      <c r="G1281">
        <v>0</v>
      </c>
      <c r="H1281">
        <v>2019</v>
      </c>
      <c r="I1281">
        <v>2</v>
      </c>
      <c r="J1281">
        <v>51</v>
      </c>
    </row>
    <row r="1282" spans="1:10" x14ac:dyDescent="0.25">
      <c r="A1282">
        <f>--SUBTOTAL(103,B$2:B1282)</f>
        <v>574</v>
      </c>
      <c r="B1282" s="86">
        <v>43505</v>
      </c>
      <c r="C1282" t="s">
        <v>21</v>
      </c>
      <c r="D1282" t="s">
        <v>447</v>
      </c>
      <c r="E1282" t="s">
        <v>448</v>
      </c>
      <c r="F1282">
        <v>209.59</v>
      </c>
      <c r="G1282">
        <v>0</v>
      </c>
      <c r="H1282">
        <v>2019</v>
      </c>
      <c r="I1282">
        <v>2</v>
      </c>
      <c r="J1282">
        <v>43</v>
      </c>
    </row>
    <row r="1283" spans="1:10" x14ac:dyDescent="0.25">
      <c r="A1283">
        <f>--SUBTOTAL(103,B$2:B1283)</f>
        <v>575</v>
      </c>
      <c r="B1283" s="86">
        <v>43505</v>
      </c>
      <c r="C1283" t="s">
        <v>21</v>
      </c>
      <c r="D1283" t="s">
        <v>447</v>
      </c>
      <c r="E1283" t="s">
        <v>448</v>
      </c>
      <c r="F1283">
        <v>200.77</v>
      </c>
      <c r="G1283">
        <v>0</v>
      </c>
      <c r="H1283">
        <v>2019</v>
      </c>
      <c r="I1283">
        <v>2</v>
      </c>
      <c r="J1283">
        <v>18</v>
      </c>
    </row>
    <row r="1284" spans="1:10" x14ac:dyDescent="0.25">
      <c r="A1284">
        <f>--SUBTOTAL(103,B$2:B1284)</f>
        <v>576</v>
      </c>
      <c r="B1284" s="86">
        <v>43505</v>
      </c>
      <c r="C1284" t="s">
        <v>21</v>
      </c>
      <c r="D1284" t="s">
        <v>447</v>
      </c>
      <c r="E1284" t="s">
        <v>448</v>
      </c>
      <c r="F1284">
        <v>123.44</v>
      </c>
      <c r="G1284">
        <v>0</v>
      </c>
      <c r="H1284">
        <v>2019</v>
      </c>
      <c r="I1284">
        <v>2</v>
      </c>
      <c r="J1284">
        <v>39</v>
      </c>
    </row>
    <row r="1285" spans="1:10" x14ac:dyDescent="0.25">
      <c r="A1285">
        <f>--SUBTOTAL(103,B$2:B1285)</f>
        <v>577</v>
      </c>
      <c r="B1285" s="86">
        <v>43505</v>
      </c>
      <c r="C1285" t="s">
        <v>21</v>
      </c>
      <c r="D1285" t="s">
        <v>447</v>
      </c>
      <c r="E1285" t="s">
        <v>448</v>
      </c>
      <c r="F1285">
        <v>85.49</v>
      </c>
      <c r="G1285">
        <v>0</v>
      </c>
      <c r="H1285">
        <v>2019</v>
      </c>
      <c r="I1285">
        <v>2</v>
      </c>
      <c r="J1285">
        <v>80</v>
      </c>
    </row>
    <row r="1286" spans="1:10" x14ac:dyDescent="0.25">
      <c r="A1286">
        <f>--SUBTOTAL(103,B$2:B1286)</f>
        <v>578</v>
      </c>
      <c r="B1286" s="86">
        <v>43505</v>
      </c>
      <c r="C1286" t="s">
        <v>21</v>
      </c>
      <c r="D1286" t="s">
        <v>447</v>
      </c>
      <c r="E1286" t="s">
        <v>448</v>
      </c>
      <c r="F1286">
        <v>84.8</v>
      </c>
      <c r="G1286">
        <v>0</v>
      </c>
      <c r="H1286">
        <v>2019</v>
      </c>
      <c r="I1286">
        <v>2</v>
      </c>
      <c r="J1286">
        <v>38</v>
      </c>
    </row>
    <row r="1287" spans="1:10" x14ac:dyDescent="0.25">
      <c r="A1287">
        <f>--SUBTOTAL(103,B$2:B1287)</f>
        <v>579</v>
      </c>
      <c r="B1287" s="86">
        <v>43505</v>
      </c>
      <c r="C1287" t="s">
        <v>21</v>
      </c>
      <c r="D1287" t="s">
        <v>447</v>
      </c>
      <c r="E1287" t="s">
        <v>448</v>
      </c>
      <c r="F1287">
        <v>39.020000000000003</v>
      </c>
      <c r="G1287">
        <v>0</v>
      </c>
      <c r="H1287">
        <v>2019</v>
      </c>
      <c r="I1287">
        <v>2</v>
      </c>
      <c r="J1287">
        <v>49</v>
      </c>
    </row>
    <row r="1288" spans="1:10" x14ac:dyDescent="0.25">
      <c r="A1288">
        <f>--SUBTOTAL(103,B$2:B1288)</f>
        <v>580</v>
      </c>
      <c r="B1288" s="86">
        <v>43505</v>
      </c>
      <c r="C1288" t="s">
        <v>21</v>
      </c>
      <c r="D1288" t="s">
        <v>447</v>
      </c>
      <c r="E1288" t="s">
        <v>448</v>
      </c>
      <c r="F1288">
        <v>22.42</v>
      </c>
      <c r="G1288">
        <v>0</v>
      </c>
      <c r="H1288">
        <v>2019</v>
      </c>
      <c r="I1288">
        <v>2</v>
      </c>
      <c r="J1288">
        <v>125</v>
      </c>
    </row>
    <row r="1289" spans="1:10" x14ac:dyDescent="0.25">
      <c r="A1289">
        <f>--SUBTOTAL(103,B$2:B1289)</f>
        <v>581</v>
      </c>
      <c r="B1289" s="86">
        <v>43505</v>
      </c>
      <c r="C1289" t="s">
        <v>21</v>
      </c>
      <c r="D1289" t="s">
        <v>447</v>
      </c>
      <c r="E1289" t="s">
        <v>448</v>
      </c>
      <c r="F1289">
        <v>16.690000000000001</v>
      </c>
      <c r="G1289">
        <v>0</v>
      </c>
      <c r="H1289">
        <v>2019</v>
      </c>
      <c r="I1289">
        <v>2</v>
      </c>
      <c r="J1289">
        <v>102</v>
      </c>
    </row>
    <row r="1290" spans="1:10" x14ac:dyDescent="0.25">
      <c r="A1290">
        <f>--SUBTOTAL(103,B$2:B1290)</f>
        <v>582</v>
      </c>
      <c r="B1290" s="86">
        <v>43505</v>
      </c>
      <c r="C1290" t="s">
        <v>71</v>
      </c>
      <c r="D1290" t="s">
        <v>447</v>
      </c>
      <c r="E1290" t="s">
        <v>448</v>
      </c>
      <c r="F1290">
        <v>111.49</v>
      </c>
      <c r="G1290">
        <v>0</v>
      </c>
      <c r="H1290">
        <v>2019</v>
      </c>
      <c r="I1290">
        <v>2</v>
      </c>
      <c r="J1290">
        <v>91</v>
      </c>
    </row>
    <row r="1291" spans="1:10" x14ac:dyDescent="0.25">
      <c r="A1291">
        <f>--SUBTOTAL(103,B$2:B1291)</f>
        <v>583</v>
      </c>
      <c r="B1291" s="86">
        <v>43505</v>
      </c>
      <c r="C1291" t="s">
        <v>75</v>
      </c>
      <c r="D1291" t="s">
        <v>447</v>
      </c>
      <c r="E1291" t="s">
        <v>448</v>
      </c>
      <c r="F1291">
        <v>51.85</v>
      </c>
      <c r="G1291">
        <v>0</v>
      </c>
      <c r="H1291">
        <v>2019</v>
      </c>
      <c r="I1291">
        <v>2</v>
      </c>
      <c r="J1291">
        <v>91</v>
      </c>
    </row>
    <row r="1292" spans="1:10" x14ac:dyDescent="0.25">
      <c r="A1292">
        <f>--SUBTOTAL(103,B$2:B1292)</f>
        <v>584</v>
      </c>
      <c r="B1292" s="86">
        <v>43505</v>
      </c>
      <c r="C1292" t="s">
        <v>72</v>
      </c>
      <c r="D1292" t="s">
        <v>447</v>
      </c>
      <c r="E1292" t="s">
        <v>448</v>
      </c>
      <c r="F1292">
        <v>1127.55</v>
      </c>
      <c r="G1292">
        <v>0</v>
      </c>
      <c r="H1292">
        <v>2019</v>
      </c>
      <c r="I1292">
        <v>2</v>
      </c>
      <c r="J1292">
        <v>91</v>
      </c>
    </row>
    <row r="1293" spans="1:10" x14ac:dyDescent="0.25">
      <c r="A1293">
        <f>--SUBTOTAL(103,B$2:B1293)</f>
        <v>585</v>
      </c>
      <c r="B1293" s="86">
        <v>43505</v>
      </c>
      <c r="C1293" t="s">
        <v>67</v>
      </c>
      <c r="D1293" t="s">
        <v>447</v>
      </c>
      <c r="E1293" t="s">
        <v>448</v>
      </c>
      <c r="F1293">
        <v>506.95</v>
      </c>
      <c r="G1293">
        <v>0</v>
      </c>
      <c r="H1293">
        <v>2019</v>
      </c>
      <c r="I1293">
        <v>2</v>
      </c>
      <c r="J1293">
        <v>91</v>
      </c>
    </row>
    <row r="1294" spans="1:10" x14ac:dyDescent="0.25">
      <c r="A1294">
        <f>--SUBTOTAL(103,B$2:B1294)</f>
        <v>586</v>
      </c>
      <c r="B1294" s="86">
        <v>43505</v>
      </c>
      <c r="C1294" t="s">
        <v>67</v>
      </c>
      <c r="D1294" t="s">
        <v>31</v>
      </c>
      <c r="E1294" t="s">
        <v>446</v>
      </c>
      <c r="F1294">
        <v>154.85</v>
      </c>
      <c r="G1294">
        <v>0</v>
      </c>
      <c r="H1294">
        <v>2019</v>
      </c>
      <c r="I1294">
        <v>2</v>
      </c>
      <c r="J1294">
        <v>91</v>
      </c>
    </row>
    <row r="1295" spans="1:10" x14ac:dyDescent="0.25">
      <c r="A1295">
        <f>--SUBTOTAL(103,B$2:B1295)</f>
        <v>587</v>
      </c>
      <c r="B1295" s="86">
        <v>43505</v>
      </c>
      <c r="C1295" t="s">
        <v>76</v>
      </c>
      <c r="D1295" t="s">
        <v>447</v>
      </c>
      <c r="E1295" t="s">
        <v>448</v>
      </c>
      <c r="F1295">
        <v>318.22000000000003</v>
      </c>
      <c r="G1295">
        <v>0</v>
      </c>
      <c r="H1295">
        <v>2019</v>
      </c>
      <c r="I1295">
        <v>2</v>
      </c>
      <c r="J1295">
        <v>91</v>
      </c>
    </row>
    <row r="1296" spans="1:10" x14ac:dyDescent="0.25">
      <c r="A1296">
        <f>--SUBTOTAL(103,B$2:B1296)</f>
        <v>588</v>
      </c>
      <c r="B1296" s="86">
        <v>43505</v>
      </c>
      <c r="C1296" t="s">
        <v>69</v>
      </c>
      <c r="D1296" t="s">
        <v>447</v>
      </c>
      <c r="E1296" t="s">
        <v>448</v>
      </c>
      <c r="F1296">
        <v>271.64999999999998</v>
      </c>
      <c r="G1296">
        <v>0</v>
      </c>
      <c r="H1296">
        <v>2019</v>
      </c>
      <c r="I1296">
        <v>2</v>
      </c>
      <c r="J1296">
        <v>91</v>
      </c>
    </row>
    <row r="1297" spans="1:10" x14ac:dyDescent="0.25">
      <c r="A1297">
        <f>--SUBTOTAL(103,B$2:B1297)</f>
        <v>589</v>
      </c>
      <c r="B1297" s="86">
        <v>43505</v>
      </c>
      <c r="C1297" t="s">
        <v>22</v>
      </c>
      <c r="D1297" t="s">
        <v>447</v>
      </c>
      <c r="E1297" t="s">
        <v>448</v>
      </c>
      <c r="F1297">
        <v>114.95</v>
      </c>
      <c r="G1297">
        <v>0</v>
      </c>
      <c r="H1297">
        <v>2019</v>
      </c>
      <c r="I1297">
        <v>2</v>
      </c>
      <c r="J1297">
        <v>73</v>
      </c>
    </row>
    <row r="1298" spans="1:10" x14ac:dyDescent="0.25">
      <c r="A1298">
        <f>--SUBTOTAL(103,B$2:B1298)</f>
        <v>590</v>
      </c>
      <c r="B1298" s="86">
        <v>43505</v>
      </c>
      <c r="C1298" t="s">
        <v>22</v>
      </c>
      <c r="D1298" t="s">
        <v>447</v>
      </c>
      <c r="E1298" t="s">
        <v>448</v>
      </c>
      <c r="F1298">
        <v>90.79</v>
      </c>
      <c r="G1298">
        <v>0</v>
      </c>
      <c r="H1298">
        <v>2019</v>
      </c>
      <c r="I1298">
        <v>2</v>
      </c>
      <c r="J1298">
        <v>44</v>
      </c>
    </row>
    <row r="1299" spans="1:10" x14ac:dyDescent="0.25">
      <c r="A1299">
        <f>--SUBTOTAL(103,B$2:B1299)</f>
        <v>591</v>
      </c>
      <c r="B1299" s="86">
        <v>43505</v>
      </c>
      <c r="C1299" t="s">
        <v>22</v>
      </c>
      <c r="D1299" t="s">
        <v>447</v>
      </c>
      <c r="E1299" t="s">
        <v>448</v>
      </c>
      <c r="F1299">
        <v>77.61</v>
      </c>
      <c r="G1299">
        <v>0</v>
      </c>
      <c r="H1299">
        <v>2019</v>
      </c>
      <c r="I1299">
        <v>2</v>
      </c>
      <c r="J1299">
        <v>38</v>
      </c>
    </row>
    <row r="1300" spans="1:10" x14ac:dyDescent="0.25">
      <c r="A1300">
        <f>--SUBTOTAL(103,B$2:B1300)</f>
        <v>592</v>
      </c>
      <c r="B1300" s="86">
        <v>43505</v>
      </c>
      <c r="C1300" t="s">
        <v>22</v>
      </c>
      <c r="D1300" t="s">
        <v>447</v>
      </c>
      <c r="E1300" t="s">
        <v>448</v>
      </c>
      <c r="F1300">
        <v>51.37</v>
      </c>
      <c r="G1300">
        <v>0</v>
      </c>
      <c r="H1300">
        <v>2019</v>
      </c>
      <c r="I1300">
        <v>2</v>
      </c>
      <c r="J1300">
        <v>72</v>
      </c>
    </row>
    <row r="1301" spans="1:10" x14ac:dyDescent="0.25">
      <c r="A1301">
        <f>--SUBTOTAL(103,B$2:B1301)</f>
        <v>593</v>
      </c>
      <c r="B1301" s="86">
        <v>43505</v>
      </c>
      <c r="C1301" t="s">
        <v>22</v>
      </c>
      <c r="D1301" t="s">
        <v>447</v>
      </c>
      <c r="E1301" t="s">
        <v>448</v>
      </c>
      <c r="F1301">
        <v>36.630000000000003</v>
      </c>
      <c r="G1301">
        <v>0</v>
      </c>
      <c r="H1301">
        <v>2019</v>
      </c>
      <c r="I1301">
        <v>2</v>
      </c>
      <c r="J1301">
        <v>125</v>
      </c>
    </row>
    <row r="1302" spans="1:10" x14ac:dyDescent="0.25">
      <c r="A1302">
        <f>--SUBTOTAL(103,B$2:B1302)</f>
        <v>594</v>
      </c>
      <c r="B1302" s="86">
        <v>43505</v>
      </c>
      <c r="C1302" t="s">
        <v>22</v>
      </c>
      <c r="D1302" t="s">
        <v>447</v>
      </c>
      <c r="E1302" t="s">
        <v>448</v>
      </c>
      <c r="F1302">
        <v>28.99</v>
      </c>
      <c r="G1302">
        <v>0</v>
      </c>
      <c r="H1302">
        <v>2019</v>
      </c>
      <c r="I1302">
        <v>2</v>
      </c>
      <c r="J1302">
        <v>1</v>
      </c>
    </row>
    <row r="1303" spans="1:10" x14ac:dyDescent="0.25">
      <c r="A1303">
        <f>--SUBTOTAL(103,B$2:B1303)</f>
        <v>595</v>
      </c>
      <c r="B1303" s="86">
        <v>43505</v>
      </c>
      <c r="C1303" t="s">
        <v>22</v>
      </c>
      <c r="D1303" t="s">
        <v>447</v>
      </c>
      <c r="E1303" t="s">
        <v>448</v>
      </c>
      <c r="F1303">
        <v>27.18</v>
      </c>
      <c r="G1303">
        <v>0</v>
      </c>
      <c r="H1303">
        <v>2019</v>
      </c>
      <c r="I1303">
        <v>2</v>
      </c>
      <c r="J1303">
        <v>13</v>
      </c>
    </row>
    <row r="1304" spans="1:10" x14ac:dyDescent="0.25">
      <c r="A1304">
        <f>--SUBTOTAL(103,B$2:B1304)</f>
        <v>596</v>
      </c>
      <c r="B1304" s="86">
        <v>43505</v>
      </c>
      <c r="C1304" t="s">
        <v>22</v>
      </c>
      <c r="D1304" t="s">
        <v>447</v>
      </c>
      <c r="E1304" t="s">
        <v>448</v>
      </c>
      <c r="F1304">
        <v>25.26</v>
      </c>
      <c r="G1304">
        <v>0</v>
      </c>
      <c r="H1304">
        <v>2019</v>
      </c>
      <c r="I1304">
        <v>2</v>
      </c>
      <c r="J1304">
        <v>46</v>
      </c>
    </row>
    <row r="1305" spans="1:10" x14ac:dyDescent="0.25">
      <c r="A1305">
        <f>--SUBTOTAL(103,B$2:B1305)</f>
        <v>597</v>
      </c>
      <c r="B1305" s="86">
        <v>43505</v>
      </c>
      <c r="C1305" t="s">
        <v>22</v>
      </c>
      <c r="D1305" t="s">
        <v>447</v>
      </c>
      <c r="E1305" t="s">
        <v>448</v>
      </c>
      <c r="F1305">
        <v>24.4</v>
      </c>
      <c r="G1305">
        <v>0</v>
      </c>
      <c r="H1305">
        <v>2019</v>
      </c>
      <c r="I1305">
        <v>2</v>
      </c>
      <c r="J1305">
        <v>95</v>
      </c>
    </row>
    <row r="1306" spans="1:10" x14ac:dyDescent="0.25">
      <c r="A1306">
        <f>--SUBTOTAL(103,B$2:B1306)</f>
        <v>598</v>
      </c>
      <c r="B1306" s="86">
        <v>43505</v>
      </c>
      <c r="C1306" t="s">
        <v>22</v>
      </c>
      <c r="D1306" t="s">
        <v>447</v>
      </c>
      <c r="E1306" t="s">
        <v>448</v>
      </c>
      <c r="F1306">
        <v>23.25</v>
      </c>
      <c r="G1306">
        <v>0</v>
      </c>
      <c r="H1306">
        <v>2019</v>
      </c>
      <c r="I1306">
        <v>2</v>
      </c>
      <c r="J1306">
        <v>196</v>
      </c>
    </row>
    <row r="1307" spans="1:10" x14ac:dyDescent="0.25">
      <c r="A1307">
        <f>--SUBTOTAL(103,B$2:B1307)</f>
        <v>599</v>
      </c>
      <c r="B1307" s="86">
        <v>43505</v>
      </c>
      <c r="C1307" t="s">
        <v>22</v>
      </c>
      <c r="D1307" t="s">
        <v>447</v>
      </c>
      <c r="E1307" t="s">
        <v>448</v>
      </c>
      <c r="F1307">
        <v>18.420000000000002</v>
      </c>
      <c r="G1307">
        <v>0</v>
      </c>
      <c r="H1307">
        <v>2019</v>
      </c>
      <c r="I1307">
        <v>2</v>
      </c>
      <c r="J1307">
        <v>71</v>
      </c>
    </row>
    <row r="1308" spans="1:10" x14ac:dyDescent="0.25">
      <c r="A1308">
        <f>--SUBTOTAL(103,B$2:B1308)</f>
        <v>600</v>
      </c>
      <c r="B1308" s="86">
        <v>43505</v>
      </c>
      <c r="C1308" t="s">
        <v>74</v>
      </c>
      <c r="D1308" t="s">
        <v>60</v>
      </c>
      <c r="E1308" t="s">
        <v>446</v>
      </c>
      <c r="F1308">
        <v>20.100000000000001</v>
      </c>
      <c r="G1308">
        <v>0</v>
      </c>
      <c r="H1308">
        <v>2019</v>
      </c>
      <c r="I1308">
        <v>2</v>
      </c>
      <c r="J1308">
        <v>91</v>
      </c>
    </row>
    <row r="1309" spans="1:10" x14ac:dyDescent="0.25">
      <c r="A1309">
        <f>--SUBTOTAL(103,B$2:B1309)</f>
        <v>601</v>
      </c>
      <c r="B1309" s="86">
        <v>43507</v>
      </c>
      <c r="C1309" t="s">
        <v>23</v>
      </c>
      <c r="D1309" t="s">
        <v>33</v>
      </c>
      <c r="E1309" t="s">
        <v>141</v>
      </c>
      <c r="F1309">
        <v>18</v>
      </c>
      <c r="G1309">
        <v>0</v>
      </c>
      <c r="H1309">
        <v>2019</v>
      </c>
      <c r="I1309">
        <v>2</v>
      </c>
      <c r="J1309">
        <v>53</v>
      </c>
    </row>
    <row r="1310" spans="1:10" x14ac:dyDescent="0.25">
      <c r="A1310">
        <f>--SUBTOTAL(103,B$2:B1310)</f>
        <v>602</v>
      </c>
      <c r="B1310" s="86">
        <v>43507</v>
      </c>
      <c r="C1310" t="s">
        <v>23</v>
      </c>
      <c r="D1310" t="s">
        <v>33</v>
      </c>
      <c r="E1310" t="s">
        <v>56</v>
      </c>
      <c r="F1310">
        <v>4.5</v>
      </c>
      <c r="G1310">
        <v>0</v>
      </c>
      <c r="H1310">
        <v>2019</v>
      </c>
      <c r="I1310">
        <v>2</v>
      </c>
      <c r="J1310">
        <v>73</v>
      </c>
    </row>
    <row r="1311" spans="1:10" x14ac:dyDescent="0.25">
      <c r="A1311">
        <f>--SUBTOTAL(103,B$2:B1311)</f>
        <v>603</v>
      </c>
      <c r="B1311" s="86">
        <v>43507</v>
      </c>
      <c r="C1311" t="s">
        <v>21</v>
      </c>
      <c r="D1311" t="s">
        <v>32</v>
      </c>
      <c r="E1311" t="s">
        <v>449</v>
      </c>
      <c r="F1311">
        <v>32</v>
      </c>
      <c r="G1311">
        <v>0</v>
      </c>
      <c r="H1311">
        <v>2019</v>
      </c>
      <c r="I1311">
        <v>2</v>
      </c>
      <c r="J1311">
        <v>19</v>
      </c>
    </row>
    <row r="1312" spans="1:10" x14ac:dyDescent="0.25">
      <c r="A1312">
        <f>--SUBTOTAL(103,B$2:B1312)</f>
        <v>604</v>
      </c>
      <c r="B1312" s="86">
        <v>43507</v>
      </c>
      <c r="C1312" t="s">
        <v>21</v>
      </c>
      <c r="D1312" t="s">
        <v>32</v>
      </c>
      <c r="E1312" t="s">
        <v>449</v>
      </c>
      <c r="F1312">
        <v>32</v>
      </c>
      <c r="G1312">
        <v>0</v>
      </c>
      <c r="H1312">
        <v>2019</v>
      </c>
      <c r="I1312">
        <v>2</v>
      </c>
      <c r="J1312">
        <v>73</v>
      </c>
    </row>
    <row r="1313" spans="1:10" x14ac:dyDescent="0.25">
      <c r="A1313">
        <f>--SUBTOTAL(103,B$2:B1313)</f>
        <v>605</v>
      </c>
      <c r="B1313" s="86">
        <v>43507</v>
      </c>
      <c r="C1313" t="s">
        <v>21</v>
      </c>
      <c r="D1313" t="s">
        <v>32</v>
      </c>
      <c r="E1313" t="s">
        <v>449</v>
      </c>
      <c r="F1313">
        <v>8</v>
      </c>
      <c r="G1313">
        <v>0</v>
      </c>
      <c r="H1313">
        <v>2019</v>
      </c>
      <c r="I1313">
        <v>2</v>
      </c>
      <c r="J1313">
        <v>18</v>
      </c>
    </row>
    <row r="1314" spans="1:10" x14ac:dyDescent="0.25">
      <c r="A1314">
        <f>--SUBTOTAL(103,B$2:B1314)</f>
        <v>606</v>
      </c>
      <c r="B1314" s="86">
        <v>43507</v>
      </c>
      <c r="C1314" t="s">
        <v>21</v>
      </c>
      <c r="D1314" t="s">
        <v>32</v>
      </c>
      <c r="E1314" t="s">
        <v>449</v>
      </c>
      <c r="F1314">
        <v>8</v>
      </c>
      <c r="G1314">
        <v>0</v>
      </c>
      <c r="H1314">
        <v>2019</v>
      </c>
      <c r="I1314">
        <v>2</v>
      </c>
      <c r="J1314">
        <v>30</v>
      </c>
    </row>
    <row r="1315" spans="1:10" x14ac:dyDescent="0.25">
      <c r="A1315">
        <f>--SUBTOTAL(103,B$2:B1315)</f>
        <v>607</v>
      </c>
      <c r="B1315" s="86">
        <v>43507</v>
      </c>
      <c r="C1315" t="s">
        <v>21</v>
      </c>
      <c r="D1315" t="s">
        <v>32</v>
      </c>
      <c r="E1315" t="s">
        <v>449</v>
      </c>
      <c r="F1315">
        <v>8</v>
      </c>
      <c r="G1315">
        <v>0</v>
      </c>
      <c r="H1315">
        <v>2019</v>
      </c>
      <c r="I1315">
        <v>2</v>
      </c>
      <c r="J1315">
        <v>44</v>
      </c>
    </row>
    <row r="1316" spans="1:10" x14ac:dyDescent="0.25">
      <c r="A1316">
        <f>--SUBTOTAL(103,B$2:B1316)</f>
        <v>608</v>
      </c>
      <c r="B1316" s="86">
        <v>43507</v>
      </c>
      <c r="C1316" t="s">
        <v>21</v>
      </c>
      <c r="D1316" t="s">
        <v>32</v>
      </c>
      <c r="E1316" t="s">
        <v>449</v>
      </c>
      <c r="F1316">
        <v>8</v>
      </c>
      <c r="G1316">
        <v>0</v>
      </c>
      <c r="H1316">
        <v>2019</v>
      </c>
      <c r="I1316">
        <v>2</v>
      </c>
      <c r="J1316">
        <v>95</v>
      </c>
    </row>
    <row r="1317" spans="1:10" x14ac:dyDescent="0.25">
      <c r="A1317">
        <f>--SUBTOTAL(103,B$2:B1317)</f>
        <v>609</v>
      </c>
      <c r="B1317" s="86">
        <v>43507</v>
      </c>
      <c r="C1317" t="s">
        <v>21</v>
      </c>
      <c r="D1317" t="s">
        <v>32</v>
      </c>
      <c r="E1317" t="s">
        <v>449</v>
      </c>
      <c r="F1317">
        <v>8</v>
      </c>
      <c r="G1317">
        <v>0</v>
      </c>
      <c r="H1317">
        <v>2019</v>
      </c>
      <c r="I1317">
        <v>2</v>
      </c>
      <c r="J1317">
        <v>97</v>
      </c>
    </row>
    <row r="1318" spans="1:10" x14ac:dyDescent="0.25">
      <c r="A1318">
        <f>--SUBTOTAL(103,B$2:B1318)</f>
        <v>610</v>
      </c>
      <c r="B1318" s="86">
        <v>43507</v>
      </c>
      <c r="C1318" t="s">
        <v>71</v>
      </c>
      <c r="D1318" t="s">
        <v>61</v>
      </c>
      <c r="E1318" t="s">
        <v>449</v>
      </c>
      <c r="F1318">
        <v>1050.5999999999999</v>
      </c>
      <c r="G1318">
        <v>0</v>
      </c>
      <c r="H1318">
        <v>2019</v>
      </c>
      <c r="I1318">
        <v>2</v>
      </c>
      <c r="J1318">
        <v>91</v>
      </c>
    </row>
    <row r="1319" spans="1:10" x14ac:dyDescent="0.25">
      <c r="A1319">
        <f>--SUBTOTAL(103,B$2:B1319)</f>
        <v>611</v>
      </c>
      <c r="B1319" s="86">
        <v>43507</v>
      </c>
      <c r="C1319" t="s">
        <v>73</v>
      </c>
      <c r="D1319" t="s">
        <v>31</v>
      </c>
      <c r="E1319" t="s">
        <v>449</v>
      </c>
      <c r="F1319">
        <v>12.9</v>
      </c>
      <c r="G1319">
        <v>0</v>
      </c>
      <c r="H1319">
        <v>2019</v>
      </c>
      <c r="I1319">
        <v>2</v>
      </c>
      <c r="J1319">
        <v>91</v>
      </c>
    </row>
    <row r="1320" spans="1:10" hidden="1" x14ac:dyDescent="0.25">
      <c r="A1320">
        <f>--SUBTOTAL(103,B$2:B1320)</f>
        <v>611</v>
      </c>
      <c r="B1320" s="86">
        <v>43293</v>
      </c>
      <c r="C1320" t="s">
        <v>68</v>
      </c>
      <c r="D1320" t="s">
        <v>63</v>
      </c>
      <c r="E1320" t="s">
        <v>256</v>
      </c>
      <c r="F1320">
        <v>32.97</v>
      </c>
      <c r="G1320">
        <v>0</v>
      </c>
      <c r="H1320">
        <v>2018</v>
      </c>
      <c r="I1320">
        <v>7</v>
      </c>
      <c r="J1320">
        <v>91</v>
      </c>
    </row>
    <row r="1321" spans="1:10" hidden="1" x14ac:dyDescent="0.25">
      <c r="A1321">
        <f>--SUBTOTAL(103,B$2:B1321)</f>
        <v>611</v>
      </c>
      <c r="B1321" s="86">
        <v>43293</v>
      </c>
      <c r="C1321" t="s">
        <v>67</v>
      </c>
      <c r="D1321" t="s">
        <v>31</v>
      </c>
      <c r="E1321" t="s">
        <v>256</v>
      </c>
      <c r="F1321">
        <v>107.95</v>
      </c>
      <c r="G1321">
        <v>0</v>
      </c>
      <c r="H1321">
        <v>2018</v>
      </c>
      <c r="I1321">
        <v>7</v>
      </c>
      <c r="J1321">
        <v>91</v>
      </c>
    </row>
    <row r="1322" spans="1:10" hidden="1" x14ac:dyDescent="0.25">
      <c r="A1322">
        <f>--SUBTOTAL(103,B$2:B1322)</f>
        <v>611</v>
      </c>
      <c r="B1322" s="86">
        <v>43293</v>
      </c>
      <c r="C1322" t="s">
        <v>21</v>
      </c>
      <c r="D1322" t="s">
        <v>32</v>
      </c>
      <c r="E1322" t="s">
        <v>256</v>
      </c>
      <c r="F1322">
        <v>8</v>
      </c>
      <c r="G1322">
        <v>0</v>
      </c>
      <c r="H1322">
        <v>2018</v>
      </c>
      <c r="I1322">
        <v>7</v>
      </c>
      <c r="J1322">
        <v>10</v>
      </c>
    </row>
    <row r="1323" spans="1:10" hidden="1" x14ac:dyDescent="0.25">
      <c r="A1323">
        <f>--SUBTOTAL(103,B$2:B1323)</f>
        <v>611</v>
      </c>
      <c r="B1323" s="86">
        <v>43293</v>
      </c>
      <c r="C1323" t="s">
        <v>21</v>
      </c>
      <c r="D1323" t="s">
        <v>32</v>
      </c>
      <c r="E1323" t="s">
        <v>256</v>
      </c>
      <c r="F1323">
        <v>16</v>
      </c>
      <c r="G1323">
        <v>0</v>
      </c>
      <c r="H1323">
        <v>2018</v>
      </c>
      <c r="I1323">
        <v>7</v>
      </c>
      <c r="J1323">
        <v>13</v>
      </c>
    </row>
    <row r="1324" spans="1:10" hidden="1" x14ac:dyDescent="0.25">
      <c r="A1324">
        <f>--SUBTOTAL(103,B$2:B1324)</f>
        <v>611</v>
      </c>
      <c r="B1324" s="86">
        <v>43293</v>
      </c>
      <c r="C1324" t="s">
        <v>21</v>
      </c>
      <c r="D1324" t="s">
        <v>32</v>
      </c>
      <c r="E1324" t="s">
        <v>256</v>
      </c>
      <c r="F1324">
        <v>72</v>
      </c>
      <c r="G1324">
        <v>0</v>
      </c>
      <c r="H1324">
        <v>2018</v>
      </c>
      <c r="I1324">
        <v>7</v>
      </c>
      <c r="J1324">
        <v>19</v>
      </c>
    </row>
    <row r="1325" spans="1:10" hidden="1" x14ac:dyDescent="0.25">
      <c r="A1325">
        <f>--SUBTOTAL(103,B$2:B1325)</f>
        <v>611</v>
      </c>
      <c r="B1325" s="86">
        <v>43293</v>
      </c>
      <c r="C1325" t="s">
        <v>21</v>
      </c>
      <c r="D1325" t="s">
        <v>32</v>
      </c>
      <c r="E1325" t="s">
        <v>256</v>
      </c>
      <c r="F1325">
        <v>8</v>
      </c>
      <c r="G1325">
        <v>0</v>
      </c>
      <c r="H1325">
        <v>2018</v>
      </c>
      <c r="I1325">
        <v>7</v>
      </c>
      <c r="J1325">
        <v>68</v>
      </c>
    </row>
    <row r="1326" spans="1:10" hidden="1" x14ac:dyDescent="0.25">
      <c r="A1326">
        <f>--SUBTOTAL(103,B$2:B1326)</f>
        <v>611</v>
      </c>
      <c r="B1326" s="86">
        <v>43293</v>
      </c>
      <c r="C1326" t="s">
        <v>21</v>
      </c>
      <c r="D1326" t="s">
        <v>32</v>
      </c>
      <c r="E1326" t="s">
        <v>256</v>
      </c>
      <c r="F1326">
        <v>8</v>
      </c>
      <c r="G1326">
        <v>0</v>
      </c>
      <c r="H1326">
        <v>2018</v>
      </c>
      <c r="I1326">
        <v>7</v>
      </c>
      <c r="J1326">
        <v>73</v>
      </c>
    </row>
    <row r="1327" spans="1:10" hidden="1" x14ac:dyDescent="0.25">
      <c r="A1327">
        <f>--SUBTOTAL(103,B$2:B1327)</f>
        <v>611</v>
      </c>
      <c r="B1327" s="86">
        <v>43293</v>
      </c>
      <c r="C1327" t="s">
        <v>21</v>
      </c>
      <c r="D1327" t="s">
        <v>32</v>
      </c>
      <c r="E1327" t="s">
        <v>256</v>
      </c>
      <c r="F1327">
        <v>16</v>
      </c>
      <c r="G1327">
        <v>0</v>
      </c>
      <c r="H1327">
        <v>2018</v>
      </c>
      <c r="I1327">
        <v>7</v>
      </c>
      <c r="J1327">
        <v>97</v>
      </c>
    </row>
    <row r="1328" spans="1:10" hidden="1" x14ac:dyDescent="0.25">
      <c r="A1328">
        <f>--SUBTOTAL(103,B$2:B1328)</f>
        <v>611</v>
      </c>
      <c r="B1328" s="86">
        <v>43293</v>
      </c>
      <c r="C1328" t="s">
        <v>79</v>
      </c>
      <c r="D1328" t="s">
        <v>31</v>
      </c>
      <c r="E1328" t="s">
        <v>256</v>
      </c>
      <c r="F1328">
        <v>50.73</v>
      </c>
      <c r="G1328">
        <v>0</v>
      </c>
      <c r="H1328">
        <v>2018</v>
      </c>
      <c r="I1328">
        <v>7</v>
      </c>
      <c r="J1328">
        <v>91</v>
      </c>
    </row>
    <row r="1329" spans="1:10" hidden="1" x14ac:dyDescent="0.25">
      <c r="A1329">
        <f>--SUBTOTAL(103,B$2:B1329)</f>
        <v>611</v>
      </c>
      <c r="B1329" s="86">
        <v>43293</v>
      </c>
      <c r="C1329" t="s">
        <v>79</v>
      </c>
      <c r="D1329" t="s">
        <v>32</v>
      </c>
      <c r="E1329" t="s">
        <v>256</v>
      </c>
      <c r="F1329">
        <v>182.22</v>
      </c>
      <c r="G1329">
        <v>0</v>
      </c>
      <c r="H1329">
        <v>2018</v>
      </c>
      <c r="I1329">
        <v>7</v>
      </c>
      <c r="J1329">
        <v>91</v>
      </c>
    </row>
    <row r="1330" spans="1:10" hidden="1" x14ac:dyDescent="0.25">
      <c r="A1330">
        <f>--SUBTOTAL(103,B$2:B1330)</f>
        <v>611</v>
      </c>
      <c r="B1330" s="86">
        <v>43293</v>
      </c>
      <c r="C1330" t="s">
        <v>78</v>
      </c>
      <c r="D1330" t="s">
        <v>59</v>
      </c>
      <c r="E1330" t="s">
        <v>256</v>
      </c>
      <c r="F1330">
        <v>29.37</v>
      </c>
      <c r="G1330">
        <v>0</v>
      </c>
      <c r="H1330">
        <v>2018</v>
      </c>
      <c r="I1330">
        <v>7</v>
      </c>
      <c r="J1330">
        <v>91</v>
      </c>
    </row>
    <row r="1331" spans="1:10" hidden="1" x14ac:dyDescent="0.25">
      <c r="A1331">
        <f>--SUBTOTAL(103,B$2:B1331)</f>
        <v>611</v>
      </c>
      <c r="B1331" s="86">
        <v>43293</v>
      </c>
      <c r="C1331" t="s">
        <v>78</v>
      </c>
      <c r="D1331" t="s">
        <v>54</v>
      </c>
      <c r="E1331" t="s">
        <v>256</v>
      </c>
      <c r="F1331">
        <v>34.47</v>
      </c>
      <c r="G1331">
        <v>0</v>
      </c>
      <c r="H1331">
        <v>2018</v>
      </c>
      <c r="I1331">
        <v>7</v>
      </c>
      <c r="J1331">
        <v>91</v>
      </c>
    </row>
    <row r="1332" spans="1:10" hidden="1" x14ac:dyDescent="0.25">
      <c r="A1332">
        <f>--SUBTOTAL(103,B$2:B1332)</f>
        <v>611</v>
      </c>
      <c r="B1332" s="86">
        <v>43293</v>
      </c>
      <c r="C1332" t="s">
        <v>78</v>
      </c>
      <c r="D1332" t="s">
        <v>31</v>
      </c>
      <c r="E1332" t="s">
        <v>256</v>
      </c>
      <c r="F1332">
        <v>68</v>
      </c>
      <c r="G1332">
        <v>0</v>
      </c>
      <c r="H1332">
        <v>2018</v>
      </c>
      <c r="I1332">
        <v>7</v>
      </c>
      <c r="J1332">
        <v>91</v>
      </c>
    </row>
    <row r="1333" spans="1:10" hidden="1" x14ac:dyDescent="0.25">
      <c r="A1333">
        <f>--SUBTOTAL(103,B$2:B1333)</f>
        <v>611</v>
      </c>
      <c r="B1333" s="86">
        <v>43293</v>
      </c>
      <c r="C1333" t="s">
        <v>78</v>
      </c>
      <c r="D1333" t="s">
        <v>62</v>
      </c>
      <c r="E1333" t="s">
        <v>256</v>
      </c>
      <c r="F1333">
        <v>497.56</v>
      </c>
      <c r="G1333">
        <v>0</v>
      </c>
      <c r="H1333">
        <v>2018</v>
      </c>
      <c r="I1333">
        <v>7</v>
      </c>
      <c r="J1333">
        <v>91</v>
      </c>
    </row>
    <row r="1334" spans="1:10" hidden="1" x14ac:dyDescent="0.25">
      <c r="A1334">
        <f>--SUBTOTAL(103,B$2:B1334)</f>
        <v>611</v>
      </c>
      <c r="B1334" s="86">
        <v>43293</v>
      </c>
      <c r="C1334" t="s">
        <v>65</v>
      </c>
      <c r="D1334" t="s">
        <v>31</v>
      </c>
      <c r="E1334" t="s">
        <v>256</v>
      </c>
      <c r="F1334">
        <v>15</v>
      </c>
      <c r="G1334">
        <v>0</v>
      </c>
      <c r="H1334">
        <v>2018</v>
      </c>
      <c r="I1334">
        <v>7</v>
      </c>
      <c r="J1334">
        <v>91</v>
      </c>
    </row>
    <row r="1335" spans="1:10" hidden="1" x14ac:dyDescent="0.25">
      <c r="A1335">
        <f>--SUBTOTAL(103,B$2:B1335)</f>
        <v>611</v>
      </c>
      <c r="B1335" s="86">
        <v>43293</v>
      </c>
      <c r="C1335" t="s">
        <v>64</v>
      </c>
      <c r="D1335" t="s">
        <v>31</v>
      </c>
      <c r="E1335" t="s">
        <v>256</v>
      </c>
      <c r="F1335">
        <v>14.6</v>
      </c>
      <c r="G1335">
        <v>0</v>
      </c>
      <c r="H1335">
        <v>2018</v>
      </c>
      <c r="I1335">
        <v>7</v>
      </c>
      <c r="J1335">
        <v>91</v>
      </c>
    </row>
    <row r="1336" spans="1:10" hidden="1" x14ac:dyDescent="0.25">
      <c r="A1336">
        <f>--SUBTOTAL(103,B$2:B1336)</f>
        <v>611</v>
      </c>
      <c r="B1336" s="86">
        <v>43293</v>
      </c>
      <c r="C1336" t="s">
        <v>23</v>
      </c>
      <c r="D1336" t="s">
        <v>59</v>
      </c>
      <c r="E1336" t="s">
        <v>256</v>
      </c>
      <c r="F1336">
        <v>21.2</v>
      </c>
      <c r="G1336">
        <v>0</v>
      </c>
      <c r="H1336">
        <v>2018</v>
      </c>
      <c r="I1336">
        <v>7</v>
      </c>
      <c r="J1336">
        <v>8</v>
      </c>
    </row>
    <row r="1337" spans="1:10" hidden="1" x14ac:dyDescent="0.25">
      <c r="A1337">
        <f>--SUBTOTAL(103,B$2:B1337)</f>
        <v>611</v>
      </c>
      <c r="B1337" s="86">
        <v>43293</v>
      </c>
      <c r="C1337" t="s">
        <v>23</v>
      </c>
      <c r="D1337" t="s">
        <v>31</v>
      </c>
      <c r="E1337" t="s">
        <v>256</v>
      </c>
      <c r="F1337">
        <v>32</v>
      </c>
      <c r="G1337">
        <v>0</v>
      </c>
      <c r="H1337">
        <v>2018</v>
      </c>
      <c r="I1337">
        <v>7</v>
      </c>
      <c r="J1337">
        <v>11</v>
      </c>
    </row>
    <row r="1338" spans="1:10" hidden="1" x14ac:dyDescent="0.25">
      <c r="A1338">
        <f>--SUBTOTAL(103,B$2:B1338)</f>
        <v>611</v>
      </c>
      <c r="B1338" s="86">
        <v>43293</v>
      </c>
      <c r="C1338" t="s">
        <v>23</v>
      </c>
      <c r="D1338" t="s">
        <v>59</v>
      </c>
      <c r="E1338" t="s">
        <v>256</v>
      </c>
      <c r="F1338">
        <v>65.22</v>
      </c>
      <c r="G1338">
        <v>0</v>
      </c>
      <c r="H1338">
        <v>2018</v>
      </c>
      <c r="I1338">
        <v>7</v>
      </c>
      <c r="J1338">
        <v>13</v>
      </c>
    </row>
    <row r="1339" spans="1:10" hidden="1" x14ac:dyDescent="0.25">
      <c r="A1339">
        <f>--SUBTOTAL(103,B$2:B1339)</f>
        <v>611</v>
      </c>
      <c r="B1339" s="86">
        <v>43293</v>
      </c>
      <c r="C1339" t="s">
        <v>23</v>
      </c>
      <c r="D1339" t="s">
        <v>59</v>
      </c>
      <c r="E1339" t="s">
        <v>256</v>
      </c>
      <c r="F1339">
        <v>45.65</v>
      </c>
      <c r="G1339">
        <v>0</v>
      </c>
      <c r="H1339">
        <v>2018</v>
      </c>
      <c r="I1339">
        <v>7</v>
      </c>
      <c r="J1339">
        <v>17</v>
      </c>
    </row>
    <row r="1340" spans="1:10" hidden="1" x14ac:dyDescent="0.25">
      <c r="A1340">
        <f>--SUBTOTAL(103,B$2:B1340)</f>
        <v>611</v>
      </c>
      <c r="B1340" s="86">
        <v>43293</v>
      </c>
      <c r="C1340" t="s">
        <v>23</v>
      </c>
      <c r="D1340" t="s">
        <v>63</v>
      </c>
      <c r="E1340" t="s">
        <v>256</v>
      </c>
      <c r="F1340">
        <v>25</v>
      </c>
      <c r="G1340">
        <v>0</v>
      </c>
      <c r="H1340">
        <v>2018</v>
      </c>
      <c r="I1340">
        <v>7</v>
      </c>
      <c r="J1340">
        <v>18</v>
      </c>
    </row>
    <row r="1341" spans="1:10" hidden="1" x14ac:dyDescent="0.25">
      <c r="A1341">
        <f>--SUBTOTAL(103,B$2:B1341)</f>
        <v>611</v>
      </c>
      <c r="B1341" s="86">
        <v>43293</v>
      </c>
      <c r="C1341" t="s">
        <v>23</v>
      </c>
      <c r="D1341" t="s">
        <v>59</v>
      </c>
      <c r="E1341" t="s">
        <v>256</v>
      </c>
      <c r="F1341">
        <v>184.05</v>
      </c>
      <c r="G1341">
        <v>0</v>
      </c>
      <c r="H1341">
        <v>2018</v>
      </c>
      <c r="I1341">
        <v>7</v>
      </c>
      <c r="J1341">
        <v>19</v>
      </c>
    </row>
    <row r="1342" spans="1:10" hidden="1" x14ac:dyDescent="0.25">
      <c r="A1342">
        <f>--SUBTOTAL(103,B$2:B1342)</f>
        <v>611</v>
      </c>
      <c r="B1342" s="86">
        <v>43293</v>
      </c>
      <c r="C1342" t="s">
        <v>23</v>
      </c>
      <c r="D1342" t="s">
        <v>59</v>
      </c>
      <c r="E1342" t="s">
        <v>256</v>
      </c>
      <c r="F1342">
        <v>142.33000000000001</v>
      </c>
      <c r="G1342">
        <v>0</v>
      </c>
      <c r="H1342">
        <v>2018</v>
      </c>
      <c r="I1342">
        <v>7</v>
      </c>
      <c r="J1342">
        <v>23</v>
      </c>
    </row>
    <row r="1343" spans="1:10" hidden="1" x14ac:dyDescent="0.25">
      <c r="A1343">
        <f>--SUBTOTAL(103,B$2:B1343)</f>
        <v>611</v>
      </c>
      <c r="B1343" s="86">
        <v>43293</v>
      </c>
      <c r="C1343" t="s">
        <v>23</v>
      </c>
      <c r="D1343" t="s">
        <v>59</v>
      </c>
      <c r="E1343" t="s">
        <v>256</v>
      </c>
      <c r="F1343">
        <v>79.14</v>
      </c>
      <c r="G1343">
        <v>0</v>
      </c>
      <c r="H1343">
        <v>2018</v>
      </c>
      <c r="I1343">
        <v>7</v>
      </c>
      <c r="J1343">
        <v>29</v>
      </c>
    </row>
    <row r="1344" spans="1:10" hidden="1" x14ac:dyDescent="0.25">
      <c r="A1344">
        <f>--SUBTOTAL(103,B$2:B1344)</f>
        <v>611</v>
      </c>
      <c r="B1344" s="86">
        <v>43293</v>
      </c>
      <c r="C1344" t="s">
        <v>23</v>
      </c>
      <c r="D1344" t="s">
        <v>59</v>
      </c>
      <c r="E1344" t="s">
        <v>256</v>
      </c>
      <c r="F1344">
        <v>329.8</v>
      </c>
      <c r="G1344">
        <v>0</v>
      </c>
      <c r="H1344">
        <v>2018</v>
      </c>
      <c r="I1344">
        <v>7</v>
      </c>
      <c r="J1344">
        <v>30</v>
      </c>
    </row>
    <row r="1345" spans="1:10" hidden="1" x14ac:dyDescent="0.25">
      <c r="A1345">
        <f>--SUBTOTAL(103,B$2:B1345)</f>
        <v>611</v>
      </c>
      <c r="B1345" s="86">
        <v>43293</v>
      </c>
      <c r="C1345" t="s">
        <v>23</v>
      </c>
      <c r="D1345" t="s">
        <v>31</v>
      </c>
      <c r="E1345" t="s">
        <v>256</v>
      </c>
      <c r="F1345">
        <v>338</v>
      </c>
      <c r="G1345">
        <v>0</v>
      </c>
      <c r="H1345">
        <v>2018</v>
      </c>
      <c r="I1345">
        <v>7</v>
      </c>
      <c r="J1345">
        <v>33</v>
      </c>
    </row>
    <row r="1346" spans="1:10" hidden="1" x14ac:dyDescent="0.25">
      <c r="A1346">
        <f>--SUBTOTAL(103,B$2:B1346)</f>
        <v>611</v>
      </c>
      <c r="B1346" s="86">
        <v>43293</v>
      </c>
      <c r="C1346" t="s">
        <v>23</v>
      </c>
      <c r="D1346" t="s">
        <v>33</v>
      </c>
      <c r="E1346" t="s">
        <v>105</v>
      </c>
      <c r="F1346">
        <v>15</v>
      </c>
      <c r="G1346">
        <v>0</v>
      </c>
      <c r="H1346">
        <v>2018</v>
      </c>
      <c r="I1346">
        <v>7</v>
      </c>
      <c r="J1346">
        <v>35</v>
      </c>
    </row>
    <row r="1347" spans="1:10" hidden="1" x14ac:dyDescent="0.25">
      <c r="A1347">
        <f>--SUBTOTAL(103,B$2:B1347)</f>
        <v>611</v>
      </c>
      <c r="B1347" s="86">
        <v>43293</v>
      </c>
      <c r="C1347" t="s">
        <v>23</v>
      </c>
      <c r="D1347" t="s">
        <v>54</v>
      </c>
      <c r="E1347" t="s">
        <v>256</v>
      </c>
      <c r="F1347">
        <v>14.25</v>
      </c>
      <c r="G1347">
        <v>0</v>
      </c>
      <c r="H1347">
        <v>2018</v>
      </c>
      <c r="I1347">
        <v>7</v>
      </c>
      <c r="J1347">
        <v>37</v>
      </c>
    </row>
    <row r="1348" spans="1:10" hidden="1" x14ac:dyDescent="0.25">
      <c r="A1348">
        <f>--SUBTOTAL(103,B$2:B1348)</f>
        <v>611</v>
      </c>
      <c r="B1348" s="86">
        <v>43293</v>
      </c>
      <c r="C1348" t="s">
        <v>23</v>
      </c>
      <c r="D1348" t="s">
        <v>59</v>
      </c>
      <c r="E1348" t="s">
        <v>256</v>
      </c>
      <c r="F1348">
        <v>160</v>
      </c>
      <c r="G1348">
        <v>0</v>
      </c>
      <c r="H1348">
        <v>2018</v>
      </c>
      <c r="I1348">
        <v>7</v>
      </c>
      <c r="J1348">
        <v>39</v>
      </c>
    </row>
    <row r="1349" spans="1:10" hidden="1" x14ac:dyDescent="0.25">
      <c r="A1349">
        <f>--SUBTOTAL(103,B$2:B1349)</f>
        <v>611</v>
      </c>
      <c r="B1349" s="86">
        <v>43293</v>
      </c>
      <c r="C1349" t="s">
        <v>23</v>
      </c>
      <c r="D1349" t="s">
        <v>31</v>
      </c>
      <c r="E1349" t="s">
        <v>256</v>
      </c>
      <c r="F1349">
        <v>221</v>
      </c>
      <c r="G1349">
        <v>0</v>
      </c>
      <c r="H1349">
        <v>2018</v>
      </c>
      <c r="I1349">
        <v>7</v>
      </c>
      <c r="J1349">
        <v>40</v>
      </c>
    </row>
    <row r="1350" spans="1:10" hidden="1" x14ac:dyDescent="0.25">
      <c r="A1350">
        <f>--SUBTOTAL(103,B$2:B1350)</f>
        <v>611</v>
      </c>
      <c r="B1350" s="86">
        <v>43293</v>
      </c>
      <c r="C1350" t="s">
        <v>23</v>
      </c>
      <c r="D1350" t="s">
        <v>60</v>
      </c>
      <c r="E1350" t="s">
        <v>256</v>
      </c>
      <c r="F1350">
        <v>30</v>
      </c>
      <c r="G1350">
        <v>0</v>
      </c>
      <c r="H1350">
        <v>2018</v>
      </c>
      <c r="I1350">
        <v>7</v>
      </c>
      <c r="J1350">
        <v>49</v>
      </c>
    </row>
    <row r="1351" spans="1:10" hidden="1" x14ac:dyDescent="0.25">
      <c r="A1351">
        <f>--SUBTOTAL(103,B$2:B1351)</f>
        <v>611</v>
      </c>
      <c r="B1351" s="86">
        <v>43293</v>
      </c>
      <c r="C1351" t="s">
        <v>23</v>
      </c>
      <c r="D1351" t="s">
        <v>59</v>
      </c>
      <c r="E1351" t="s">
        <v>256</v>
      </c>
      <c r="F1351">
        <v>162.25</v>
      </c>
      <c r="G1351">
        <v>0</v>
      </c>
      <c r="H1351">
        <v>2018</v>
      </c>
      <c r="I1351">
        <v>7</v>
      </c>
      <c r="J1351">
        <v>51</v>
      </c>
    </row>
    <row r="1352" spans="1:10" hidden="1" x14ac:dyDescent="0.25">
      <c r="A1352">
        <f>--SUBTOTAL(103,B$2:B1352)</f>
        <v>611</v>
      </c>
      <c r="B1352" s="86">
        <v>43293</v>
      </c>
      <c r="C1352" t="s">
        <v>23</v>
      </c>
      <c r="D1352" t="s">
        <v>31</v>
      </c>
      <c r="E1352" t="s">
        <v>256</v>
      </c>
      <c r="F1352">
        <v>208.8</v>
      </c>
      <c r="G1352">
        <v>0</v>
      </c>
      <c r="H1352">
        <v>2018</v>
      </c>
      <c r="I1352">
        <v>7</v>
      </c>
      <c r="J1352">
        <v>54</v>
      </c>
    </row>
    <row r="1353" spans="1:10" hidden="1" x14ac:dyDescent="0.25">
      <c r="A1353">
        <f>--SUBTOTAL(103,B$2:B1353)</f>
        <v>611</v>
      </c>
      <c r="B1353" s="86">
        <v>43293</v>
      </c>
      <c r="C1353" t="s">
        <v>23</v>
      </c>
      <c r="D1353" t="s">
        <v>60</v>
      </c>
      <c r="E1353" t="s">
        <v>256</v>
      </c>
      <c r="F1353">
        <v>24.57</v>
      </c>
      <c r="G1353">
        <v>0</v>
      </c>
      <c r="H1353">
        <v>2018</v>
      </c>
      <c r="I1353">
        <v>7</v>
      </c>
      <c r="J1353">
        <v>71</v>
      </c>
    </row>
    <row r="1354" spans="1:10" hidden="1" x14ac:dyDescent="0.25">
      <c r="A1354">
        <f>--SUBTOTAL(103,B$2:B1354)</f>
        <v>611</v>
      </c>
      <c r="B1354" s="86">
        <v>43293</v>
      </c>
      <c r="C1354" t="s">
        <v>23</v>
      </c>
      <c r="D1354" t="s">
        <v>59</v>
      </c>
      <c r="E1354" t="s">
        <v>256</v>
      </c>
      <c r="F1354">
        <v>14.3</v>
      </c>
      <c r="G1354">
        <v>0</v>
      </c>
      <c r="H1354">
        <v>2018</v>
      </c>
      <c r="I1354">
        <v>7</v>
      </c>
      <c r="J1354">
        <v>76</v>
      </c>
    </row>
    <row r="1355" spans="1:10" hidden="1" x14ac:dyDescent="0.25">
      <c r="A1355">
        <f>--SUBTOTAL(103,B$2:B1355)</f>
        <v>611</v>
      </c>
      <c r="B1355" s="86">
        <v>43293</v>
      </c>
      <c r="C1355" t="s">
        <v>23</v>
      </c>
      <c r="D1355" t="s">
        <v>59</v>
      </c>
      <c r="E1355" t="s">
        <v>256</v>
      </c>
      <c r="F1355">
        <v>78.319999999999993</v>
      </c>
      <c r="G1355">
        <v>0</v>
      </c>
      <c r="H1355">
        <v>2018</v>
      </c>
      <c r="I1355">
        <v>7</v>
      </c>
      <c r="J1355">
        <v>95</v>
      </c>
    </row>
    <row r="1356" spans="1:10" hidden="1" x14ac:dyDescent="0.25">
      <c r="A1356">
        <f>--SUBTOTAL(103,B$2:B1356)</f>
        <v>611</v>
      </c>
      <c r="B1356" s="86">
        <v>43293</v>
      </c>
      <c r="C1356" t="s">
        <v>23</v>
      </c>
      <c r="D1356" t="s">
        <v>59</v>
      </c>
      <c r="E1356" t="s">
        <v>256</v>
      </c>
      <c r="F1356">
        <v>34.07</v>
      </c>
      <c r="G1356">
        <v>0</v>
      </c>
      <c r="H1356">
        <v>2018</v>
      </c>
      <c r="I1356">
        <v>7</v>
      </c>
      <c r="J1356">
        <v>98</v>
      </c>
    </row>
    <row r="1357" spans="1:10" hidden="1" x14ac:dyDescent="0.25">
      <c r="A1357">
        <f>--SUBTOTAL(103,B$2:B1357)</f>
        <v>611</v>
      </c>
      <c r="B1357" s="86">
        <v>43293</v>
      </c>
      <c r="C1357" t="s">
        <v>23</v>
      </c>
      <c r="D1357" t="s">
        <v>33</v>
      </c>
      <c r="E1357" t="s">
        <v>257</v>
      </c>
      <c r="F1357">
        <v>3</v>
      </c>
      <c r="G1357">
        <v>0</v>
      </c>
      <c r="H1357">
        <v>2018</v>
      </c>
      <c r="I1357">
        <v>7</v>
      </c>
      <c r="J1357">
        <v>103</v>
      </c>
    </row>
    <row r="1358" spans="1:10" hidden="1" x14ac:dyDescent="0.25">
      <c r="A1358">
        <f>--SUBTOTAL(103,B$2:B1358)</f>
        <v>611</v>
      </c>
      <c r="B1358" s="86">
        <v>43293</v>
      </c>
      <c r="C1358" t="s">
        <v>23</v>
      </c>
      <c r="D1358" t="s">
        <v>54</v>
      </c>
      <c r="E1358" t="s">
        <v>256</v>
      </c>
      <c r="F1358">
        <v>27.24</v>
      </c>
      <c r="G1358">
        <v>0</v>
      </c>
      <c r="H1358">
        <v>2018</v>
      </c>
      <c r="I1358">
        <v>7</v>
      </c>
      <c r="J1358">
        <v>103</v>
      </c>
    </row>
    <row r="1359" spans="1:10" hidden="1" x14ac:dyDescent="0.25">
      <c r="A1359">
        <f>--SUBTOTAL(103,B$2:B1359)</f>
        <v>611</v>
      </c>
      <c r="B1359" s="86">
        <v>43294</v>
      </c>
      <c r="C1359" t="s">
        <v>81</v>
      </c>
      <c r="D1359" t="s">
        <v>62</v>
      </c>
      <c r="E1359" t="s">
        <v>258</v>
      </c>
      <c r="F1359">
        <v>91.6</v>
      </c>
      <c r="G1359">
        <v>0</v>
      </c>
      <c r="H1359">
        <v>2018</v>
      </c>
      <c r="I1359">
        <v>7</v>
      </c>
      <c r="J1359">
        <v>91</v>
      </c>
    </row>
    <row r="1360" spans="1:10" hidden="1" x14ac:dyDescent="0.25">
      <c r="A1360">
        <f>--SUBTOTAL(103,B$2:B1360)</f>
        <v>611</v>
      </c>
      <c r="B1360" s="86">
        <v>43294</v>
      </c>
      <c r="C1360" t="s">
        <v>80</v>
      </c>
      <c r="D1360" t="s">
        <v>62</v>
      </c>
      <c r="E1360" t="s">
        <v>258</v>
      </c>
      <c r="F1360">
        <v>681.65</v>
      </c>
      <c r="G1360">
        <v>0</v>
      </c>
      <c r="H1360">
        <v>2018</v>
      </c>
      <c r="I1360">
        <v>7</v>
      </c>
      <c r="J1360">
        <v>91</v>
      </c>
    </row>
    <row r="1361" spans="1:10" hidden="1" x14ac:dyDescent="0.25">
      <c r="A1361">
        <f>--SUBTOTAL(103,B$2:B1361)</f>
        <v>611</v>
      </c>
      <c r="B1361" s="86">
        <v>43294</v>
      </c>
      <c r="C1361" t="s">
        <v>74</v>
      </c>
      <c r="D1361" t="s">
        <v>62</v>
      </c>
      <c r="E1361" t="s">
        <v>258</v>
      </c>
      <c r="F1361">
        <v>805.4</v>
      </c>
      <c r="G1361">
        <v>0</v>
      </c>
      <c r="H1361">
        <v>2018</v>
      </c>
      <c r="I1361">
        <v>7</v>
      </c>
      <c r="J1361">
        <v>91</v>
      </c>
    </row>
    <row r="1362" spans="1:10" hidden="1" x14ac:dyDescent="0.25">
      <c r="A1362">
        <f>--SUBTOTAL(103,B$2:B1362)</f>
        <v>611</v>
      </c>
      <c r="B1362" s="86">
        <v>43294</v>
      </c>
      <c r="C1362" t="s">
        <v>68</v>
      </c>
      <c r="D1362" t="s">
        <v>31</v>
      </c>
      <c r="E1362" t="s">
        <v>258</v>
      </c>
      <c r="F1362">
        <v>30</v>
      </c>
      <c r="G1362">
        <v>0</v>
      </c>
      <c r="H1362">
        <v>2018</v>
      </c>
      <c r="I1362">
        <v>7</v>
      </c>
      <c r="J1362">
        <v>91</v>
      </c>
    </row>
    <row r="1363" spans="1:10" hidden="1" x14ac:dyDescent="0.25">
      <c r="A1363">
        <f>--SUBTOTAL(103,B$2:B1363)</f>
        <v>611</v>
      </c>
      <c r="B1363" s="86">
        <v>43294</v>
      </c>
      <c r="C1363" t="s">
        <v>72</v>
      </c>
      <c r="D1363" t="s">
        <v>31</v>
      </c>
      <c r="E1363" t="s">
        <v>258</v>
      </c>
      <c r="F1363">
        <v>145</v>
      </c>
      <c r="G1363">
        <v>0</v>
      </c>
      <c r="H1363">
        <v>2018</v>
      </c>
      <c r="I1363">
        <v>7</v>
      </c>
      <c r="J1363">
        <v>91</v>
      </c>
    </row>
    <row r="1364" spans="1:10" hidden="1" x14ac:dyDescent="0.25">
      <c r="A1364">
        <f>--SUBTOTAL(103,B$2:B1364)</f>
        <v>611</v>
      </c>
      <c r="B1364" s="86">
        <v>43294</v>
      </c>
      <c r="C1364" t="s">
        <v>79</v>
      </c>
      <c r="D1364" t="s">
        <v>62</v>
      </c>
      <c r="E1364" t="s">
        <v>258</v>
      </c>
      <c r="F1364">
        <v>94</v>
      </c>
      <c r="G1364">
        <v>0</v>
      </c>
      <c r="H1364">
        <v>2018</v>
      </c>
      <c r="I1364">
        <v>7</v>
      </c>
      <c r="J1364">
        <v>91</v>
      </c>
    </row>
    <row r="1365" spans="1:10" hidden="1" x14ac:dyDescent="0.25">
      <c r="A1365">
        <f>--SUBTOTAL(103,B$2:B1365)</f>
        <v>611</v>
      </c>
      <c r="B1365" s="86">
        <v>43294</v>
      </c>
      <c r="C1365" t="s">
        <v>65</v>
      </c>
      <c r="D1365" t="s">
        <v>31</v>
      </c>
      <c r="E1365" t="s">
        <v>258</v>
      </c>
      <c r="F1365">
        <v>10</v>
      </c>
      <c r="G1365">
        <v>0</v>
      </c>
      <c r="H1365">
        <v>2018</v>
      </c>
      <c r="I1365">
        <v>7</v>
      </c>
      <c r="J1365">
        <v>91</v>
      </c>
    </row>
    <row r="1366" spans="1:10" hidden="1" x14ac:dyDescent="0.25">
      <c r="A1366">
        <f>--SUBTOTAL(103,B$2:B1366)</f>
        <v>611</v>
      </c>
      <c r="B1366" s="86">
        <v>43294</v>
      </c>
      <c r="C1366" t="s">
        <v>65</v>
      </c>
      <c r="D1366" t="s">
        <v>62</v>
      </c>
      <c r="E1366" t="s">
        <v>258</v>
      </c>
      <c r="F1366">
        <v>63.8</v>
      </c>
      <c r="G1366">
        <v>0</v>
      </c>
      <c r="H1366">
        <v>2018</v>
      </c>
      <c r="I1366">
        <v>7</v>
      </c>
      <c r="J1366">
        <v>91</v>
      </c>
    </row>
    <row r="1367" spans="1:10" hidden="1" x14ac:dyDescent="0.25">
      <c r="A1367">
        <f>--SUBTOTAL(103,B$2:B1367)</f>
        <v>611</v>
      </c>
      <c r="B1367" s="86">
        <v>43294</v>
      </c>
      <c r="C1367" t="s">
        <v>64</v>
      </c>
      <c r="D1367" t="s">
        <v>62</v>
      </c>
      <c r="E1367" t="s">
        <v>258</v>
      </c>
      <c r="F1367">
        <v>915.4</v>
      </c>
      <c r="G1367">
        <v>0</v>
      </c>
      <c r="H1367">
        <v>2018</v>
      </c>
      <c r="I1367">
        <v>7</v>
      </c>
      <c r="J1367">
        <v>91</v>
      </c>
    </row>
    <row r="1368" spans="1:10" hidden="1" x14ac:dyDescent="0.25">
      <c r="A1368">
        <f>--SUBTOTAL(103,B$2:B1368)</f>
        <v>611</v>
      </c>
      <c r="B1368" s="86">
        <v>43294</v>
      </c>
      <c r="C1368" t="s">
        <v>23</v>
      </c>
      <c r="D1368" t="s">
        <v>33</v>
      </c>
      <c r="E1368" t="s">
        <v>56</v>
      </c>
      <c r="F1368">
        <v>4.5</v>
      </c>
      <c r="G1368">
        <v>0</v>
      </c>
      <c r="H1368">
        <v>2018</v>
      </c>
      <c r="I1368">
        <v>7</v>
      </c>
      <c r="J1368">
        <v>73</v>
      </c>
    </row>
    <row r="1369" spans="1:10" hidden="1" x14ac:dyDescent="0.25">
      <c r="A1369">
        <f>--SUBTOTAL(103,B$2:B1369)</f>
        <v>611</v>
      </c>
      <c r="B1369" s="86">
        <v>43295</v>
      </c>
      <c r="C1369" t="s">
        <v>22</v>
      </c>
      <c r="D1369" t="s">
        <v>32</v>
      </c>
      <c r="E1369" t="s">
        <v>259</v>
      </c>
      <c r="F1369">
        <v>8</v>
      </c>
      <c r="G1369">
        <v>0</v>
      </c>
      <c r="H1369">
        <v>2018</v>
      </c>
      <c r="I1369">
        <v>7</v>
      </c>
      <c r="J1369">
        <v>38</v>
      </c>
    </row>
    <row r="1370" spans="1:10" x14ac:dyDescent="0.25">
      <c r="A1370">
        <f>--SUBTOTAL(103,B$2:B1370)</f>
        <v>612</v>
      </c>
      <c r="B1370" s="86">
        <v>43507</v>
      </c>
      <c r="C1370" t="s">
        <v>22</v>
      </c>
      <c r="D1370" t="s">
        <v>32</v>
      </c>
      <c r="E1370" t="s">
        <v>449</v>
      </c>
      <c r="F1370">
        <v>8</v>
      </c>
      <c r="G1370">
        <v>0</v>
      </c>
      <c r="H1370">
        <v>2019</v>
      </c>
      <c r="I1370">
        <v>2</v>
      </c>
      <c r="J1370">
        <v>95</v>
      </c>
    </row>
    <row r="1371" spans="1:10" x14ac:dyDescent="0.25">
      <c r="A1371">
        <f>--SUBTOTAL(103,B$2:B1371)</f>
        <v>613</v>
      </c>
      <c r="B1371" s="86">
        <v>43508</v>
      </c>
      <c r="C1371" t="s">
        <v>23</v>
      </c>
      <c r="D1371" t="s">
        <v>33</v>
      </c>
      <c r="E1371" t="s">
        <v>139</v>
      </c>
      <c r="F1371">
        <v>22</v>
      </c>
      <c r="G1371">
        <v>0</v>
      </c>
      <c r="H1371">
        <v>2019</v>
      </c>
      <c r="I1371">
        <v>2</v>
      </c>
      <c r="J1371">
        <v>48</v>
      </c>
    </row>
    <row r="1372" spans="1:10" x14ac:dyDescent="0.25">
      <c r="A1372">
        <f>--SUBTOTAL(103,B$2:B1372)</f>
        <v>614</v>
      </c>
      <c r="B1372" s="86">
        <v>43508</v>
      </c>
      <c r="C1372" t="s">
        <v>23</v>
      </c>
      <c r="D1372" t="s">
        <v>33</v>
      </c>
      <c r="E1372" t="s">
        <v>338</v>
      </c>
      <c r="F1372">
        <v>3</v>
      </c>
      <c r="G1372">
        <v>0</v>
      </c>
      <c r="H1372">
        <v>2019</v>
      </c>
      <c r="I1372">
        <v>2</v>
      </c>
      <c r="J1372">
        <v>95</v>
      </c>
    </row>
    <row r="1373" spans="1:10" x14ac:dyDescent="0.25">
      <c r="A1373">
        <f>--SUBTOTAL(103,B$2:B1373)</f>
        <v>615</v>
      </c>
      <c r="B1373" s="86">
        <v>43508</v>
      </c>
      <c r="C1373" t="s">
        <v>77</v>
      </c>
      <c r="D1373" t="s">
        <v>31</v>
      </c>
      <c r="E1373" t="s">
        <v>450</v>
      </c>
      <c r="F1373">
        <v>91.18</v>
      </c>
      <c r="G1373">
        <v>0</v>
      </c>
      <c r="H1373">
        <v>2019</v>
      </c>
      <c r="I1373">
        <v>2</v>
      </c>
      <c r="J1373">
        <v>91</v>
      </c>
    </row>
    <row r="1374" spans="1:10" hidden="1" x14ac:dyDescent="0.25">
      <c r="A1374">
        <f>--SUBTOTAL(103,B$2:B1374)</f>
        <v>615</v>
      </c>
      <c r="B1374" s="86">
        <v>43295</v>
      </c>
      <c r="C1374" t="s">
        <v>67</v>
      </c>
      <c r="D1374" t="s">
        <v>31</v>
      </c>
      <c r="E1374" t="s">
        <v>259</v>
      </c>
      <c r="F1374">
        <v>10.45</v>
      </c>
      <c r="G1374">
        <v>0</v>
      </c>
      <c r="H1374">
        <v>2018</v>
      </c>
      <c r="I1374">
        <v>7</v>
      </c>
      <c r="J1374">
        <v>91</v>
      </c>
    </row>
    <row r="1375" spans="1:10" hidden="1" x14ac:dyDescent="0.25">
      <c r="A1375">
        <f>--SUBTOTAL(103,B$2:B1375)</f>
        <v>615</v>
      </c>
      <c r="B1375" s="86">
        <v>43295</v>
      </c>
      <c r="C1375" t="s">
        <v>67</v>
      </c>
      <c r="D1375" t="s">
        <v>32</v>
      </c>
      <c r="E1375" t="s">
        <v>259</v>
      </c>
      <c r="F1375">
        <v>20</v>
      </c>
      <c r="G1375">
        <v>0</v>
      </c>
      <c r="H1375">
        <v>2018</v>
      </c>
      <c r="I1375">
        <v>7</v>
      </c>
      <c r="J1375">
        <v>91</v>
      </c>
    </row>
    <row r="1376" spans="1:10" hidden="1" x14ac:dyDescent="0.25">
      <c r="A1376">
        <f>--SUBTOTAL(103,B$2:B1376)</f>
        <v>615</v>
      </c>
      <c r="B1376" s="86">
        <v>43295</v>
      </c>
      <c r="C1376" t="s">
        <v>73</v>
      </c>
      <c r="D1376" t="s">
        <v>31</v>
      </c>
      <c r="E1376" t="s">
        <v>259</v>
      </c>
      <c r="F1376">
        <v>24</v>
      </c>
      <c r="G1376">
        <v>0</v>
      </c>
      <c r="H1376">
        <v>2018</v>
      </c>
      <c r="I1376">
        <v>7</v>
      </c>
      <c r="J1376">
        <v>91</v>
      </c>
    </row>
    <row r="1377" spans="1:10" hidden="1" x14ac:dyDescent="0.25">
      <c r="A1377">
        <f>--SUBTOTAL(103,B$2:B1377)</f>
        <v>615</v>
      </c>
      <c r="B1377" s="86">
        <v>43295</v>
      </c>
      <c r="C1377" t="s">
        <v>103</v>
      </c>
      <c r="D1377" t="s">
        <v>31</v>
      </c>
      <c r="E1377" t="s">
        <v>259</v>
      </c>
      <c r="F1377">
        <v>35.6</v>
      </c>
      <c r="G1377">
        <v>0</v>
      </c>
      <c r="H1377">
        <v>2018</v>
      </c>
      <c r="I1377">
        <v>7</v>
      </c>
      <c r="J1377">
        <v>91</v>
      </c>
    </row>
    <row r="1378" spans="1:10" hidden="1" x14ac:dyDescent="0.25">
      <c r="A1378">
        <f>--SUBTOTAL(103,B$2:B1378)</f>
        <v>615</v>
      </c>
      <c r="B1378" s="86">
        <v>43295</v>
      </c>
      <c r="C1378" t="s">
        <v>21</v>
      </c>
      <c r="D1378" t="s">
        <v>32</v>
      </c>
      <c r="E1378" t="s">
        <v>259</v>
      </c>
      <c r="F1378">
        <v>16</v>
      </c>
      <c r="G1378">
        <v>0</v>
      </c>
      <c r="H1378">
        <v>2018</v>
      </c>
      <c r="I1378">
        <v>7</v>
      </c>
      <c r="J1378">
        <v>13</v>
      </c>
    </row>
    <row r="1379" spans="1:10" hidden="1" x14ac:dyDescent="0.25">
      <c r="A1379">
        <f>--SUBTOTAL(103,B$2:B1379)</f>
        <v>615</v>
      </c>
      <c r="B1379" s="86">
        <v>43295</v>
      </c>
      <c r="C1379" t="s">
        <v>21</v>
      </c>
      <c r="D1379" t="s">
        <v>32</v>
      </c>
      <c r="E1379" t="s">
        <v>259</v>
      </c>
      <c r="F1379">
        <v>8</v>
      </c>
      <c r="G1379">
        <v>0</v>
      </c>
      <c r="H1379">
        <v>2018</v>
      </c>
      <c r="I1379">
        <v>7</v>
      </c>
      <c r="J1379">
        <v>49</v>
      </c>
    </row>
    <row r="1380" spans="1:10" x14ac:dyDescent="0.25">
      <c r="A1380">
        <f>--SUBTOTAL(103,B$2:B1380)</f>
        <v>616</v>
      </c>
      <c r="B1380" s="86">
        <v>43508</v>
      </c>
      <c r="C1380" t="s">
        <v>76</v>
      </c>
      <c r="D1380" t="s">
        <v>31</v>
      </c>
      <c r="E1380" t="s">
        <v>450</v>
      </c>
      <c r="F1380">
        <v>24</v>
      </c>
      <c r="G1380">
        <v>0</v>
      </c>
      <c r="H1380">
        <v>2019</v>
      </c>
      <c r="I1380">
        <v>2</v>
      </c>
      <c r="J1380">
        <v>91</v>
      </c>
    </row>
    <row r="1381" spans="1:10" x14ac:dyDescent="0.25">
      <c r="A1381">
        <f>--SUBTOTAL(103,B$2:B1381)</f>
        <v>617</v>
      </c>
      <c r="B1381" s="86">
        <v>43509</v>
      </c>
      <c r="C1381" t="s">
        <v>23</v>
      </c>
      <c r="D1381" t="s">
        <v>59</v>
      </c>
      <c r="E1381" t="s">
        <v>451</v>
      </c>
      <c r="F1381">
        <v>250</v>
      </c>
      <c r="G1381">
        <v>0</v>
      </c>
      <c r="H1381">
        <v>2019</v>
      </c>
      <c r="I1381">
        <v>2</v>
      </c>
      <c r="J1381">
        <v>27</v>
      </c>
    </row>
    <row r="1382" spans="1:10" x14ac:dyDescent="0.25">
      <c r="A1382">
        <f>--SUBTOTAL(103,B$2:B1382)</f>
        <v>618</v>
      </c>
      <c r="B1382" s="86">
        <v>43509</v>
      </c>
      <c r="C1382" t="s">
        <v>23</v>
      </c>
      <c r="D1382" t="s">
        <v>59</v>
      </c>
      <c r="E1382" t="s">
        <v>451</v>
      </c>
      <c r="F1382">
        <v>104.61</v>
      </c>
      <c r="G1382">
        <v>0</v>
      </c>
      <c r="H1382">
        <v>2019</v>
      </c>
      <c r="I1382">
        <v>2</v>
      </c>
      <c r="J1382">
        <v>95</v>
      </c>
    </row>
    <row r="1383" spans="1:10" x14ac:dyDescent="0.25">
      <c r="A1383">
        <f>--SUBTOTAL(103,B$2:B1383)</f>
        <v>619</v>
      </c>
      <c r="B1383" s="86">
        <v>43509</v>
      </c>
      <c r="C1383" t="s">
        <v>23</v>
      </c>
      <c r="D1383" t="s">
        <v>54</v>
      </c>
      <c r="E1383" t="s">
        <v>451</v>
      </c>
      <c r="F1383">
        <v>83.24</v>
      </c>
      <c r="G1383">
        <v>0</v>
      </c>
      <c r="H1383">
        <v>2019</v>
      </c>
      <c r="I1383">
        <v>2</v>
      </c>
      <c r="J1383">
        <v>49</v>
      </c>
    </row>
    <row r="1384" spans="1:10" x14ac:dyDescent="0.25">
      <c r="A1384">
        <f>--SUBTOTAL(103,B$2:B1384)</f>
        <v>620</v>
      </c>
      <c r="B1384" s="86">
        <v>43509</v>
      </c>
      <c r="C1384" t="s">
        <v>23</v>
      </c>
      <c r="D1384" t="s">
        <v>59</v>
      </c>
      <c r="E1384" t="s">
        <v>451</v>
      </c>
      <c r="F1384">
        <v>81.83</v>
      </c>
      <c r="G1384">
        <v>0</v>
      </c>
      <c r="H1384">
        <v>2019</v>
      </c>
      <c r="I1384">
        <v>2</v>
      </c>
      <c r="J1384">
        <v>69</v>
      </c>
    </row>
    <row r="1385" spans="1:10" x14ac:dyDescent="0.25">
      <c r="A1385">
        <f>--SUBTOTAL(103,B$2:B1385)</f>
        <v>621</v>
      </c>
      <c r="B1385" s="86">
        <v>43509</v>
      </c>
      <c r="C1385" t="s">
        <v>23</v>
      </c>
      <c r="D1385" t="s">
        <v>59</v>
      </c>
      <c r="E1385" t="s">
        <v>451</v>
      </c>
      <c r="F1385">
        <v>66.099999999999994</v>
      </c>
      <c r="G1385">
        <v>0</v>
      </c>
      <c r="H1385">
        <v>2019</v>
      </c>
      <c r="I1385">
        <v>2</v>
      </c>
      <c r="J1385">
        <v>72</v>
      </c>
    </row>
    <row r="1386" spans="1:10" x14ac:dyDescent="0.25">
      <c r="A1386">
        <f>--SUBTOTAL(103,B$2:B1386)</f>
        <v>622</v>
      </c>
      <c r="B1386" s="86">
        <v>43509</v>
      </c>
      <c r="C1386" t="s">
        <v>23</v>
      </c>
      <c r="D1386" t="s">
        <v>59</v>
      </c>
      <c r="E1386" t="s">
        <v>451</v>
      </c>
      <c r="F1386">
        <v>43.39</v>
      </c>
      <c r="G1386">
        <v>0</v>
      </c>
      <c r="H1386">
        <v>2019</v>
      </c>
      <c r="I1386">
        <v>2</v>
      </c>
      <c r="J1386">
        <v>44</v>
      </c>
    </row>
    <row r="1387" spans="1:10" x14ac:dyDescent="0.25">
      <c r="A1387">
        <f>--SUBTOTAL(103,B$2:B1387)</f>
        <v>623</v>
      </c>
      <c r="B1387" s="86">
        <v>43509</v>
      </c>
      <c r="C1387" t="s">
        <v>23</v>
      </c>
      <c r="D1387" t="s">
        <v>59</v>
      </c>
      <c r="E1387" t="s">
        <v>451</v>
      </c>
      <c r="F1387">
        <v>23.55</v>
      </c>
      <c r="G1387">
        <v>0</v>
      </c>
      <c r="H1387">
        <v>2019</v>
      </c>
      <c r="I1387">
        <v>2</v>
      </c>
      <c r="J1387">
        <v>46</v>
      </c>
    </row>
    <row r="1388" spans="1:10" x14ac:dyDescent="0.25">
      <c r="A1388">
        <f>--SUBTOTAL(103,B$2:B1388)</f>
        <v>624</v>
      </c>
      <c r="B1388" s="86">
        <v>43509</v>
      </c>
      <c r="C1388" t="s">
        <v>23</v>
      </c>
      <c r="D1388" t="s">
        <v>59</v>
      </c>
      <c r="E1388" t="s">
        <v>451</v>
      </c>
      <c r="F1388">
        <v>23.4</v>
      </c>
      <c r="G1388">
        <v>0</v>
      </c>
      <c r="H1388">
        <v>2019</v>
      </c>
      <c r="I1388">
        <v>2</v>
      </c>
      <c r="J1388">
        <v>80</v>
      </c>
    </row>
    <row r="1389" spans="1:10" x14ac:dyDescent="0.25">
      <c r="A1389">
        <f>--SUBTOTAL(103,B$2:B1389)</f>
        <v>625</v>
      </c>
      <c r="B1389" s="86">
        <v>43509</v>
      </c>
      <c r="C1389" t="s">
        <v>23</v>
      </c>
      <c r="D1389" t="s">
        <v>33</v>
      </c>
      <c r="E1389" t="s">
        <v>139</v>
      </c>
      <c r="F1389">
        <v>22</v>
      </c>
      <c r="G1389">
        <v>0</v>
      </c>
      <c r="H1389">
        <v>2019</v>
      </c>
      <c r="I1389">
        <v>2</v>
      </c>
      <c r="J1389">
        <v>48</v>
      </c>
    </row>
    <row r="1390" spans="1:10" x14ac:dyDescent="0.25">
      <c r="A1390">
        <f>--SUBTOTAL(103,B$2:B1390)</f>
        <v>626</v>
      </c>
      <c r="B1390" s="86">
        <v>43509</v>
      </c>
      <c r="C1390" t="s">
        <v>23</v>
      </c>
      <c r="D1390" t="s">
        <v>60</v>
      </c>
      <c r="E1390" t="s">
        <v>451</v>
      </c>
      <c r="F1390">
        <v>18</v>
      </c>
      <c r="G1390">
        <v>0</v>
      </c>
      <c r="H1390">
        <v>2019</v>
      </c>
      <c r="I1390">
        <v>2</v>
      </c>
      <c r="J1390">
        <v>45</v>
      </c>
    </row>
    <row r="1391" spans="1:10" x14ac:dyDescent="0.25">
      <c r="A1391">
        <f>--SUBTOTAL(103,B$2:B1391)</f>
        <v>627</v>
      </c>
      <c r="B1391" s="86">
        <v>43509</v>
      </c>
      <c r="C1391" t="s">
        <v>23</v>
      </c>
      <c r="D1391" t="s">
        <v>32</v>
      </c>
      <c r="E1391" t="s">
        <v>451</v>
      </c>
      <c r="F1391">
        <v>16</v>
      </c>
      <c r="G1391">
        <v>0</v>
      </c>
      <c r="H1391">
        <v>2019</v>
      </c>
      <c r="I1391">
        <v>2</v>
      </c>
      <c r="J1391">
        <v>39</v>
      </c>
    </row>
    <row r="1392" spans="1:10" x14ac:dyDescent="0.25">
      <c r="A1392">
        <f>--SUBTOTAL(103,B$2:B1392)</f>
        <v>628</v>
      </c>
      <c r="B1392" s="86">
        <v>43509</v>
      </c>
      <c r="C1392" t="s">
        <v>23</v>
      </c>
      <c r="D1392" t="s">
        <v>31</v>
      </c>
      <c r="E1392" t="s">
        <v>451</v>
      </c>
      <c r="F1392">
        <v>12</v>
      </c>
      <c r="G1392">
        <v>0</v>
      </c>
      <c r="H1392">
        <v>2019</v>
      </c>
      <c r="I1392">
        <v>2</v>
      </c>
      <c r="J1392">
        <v>34</v>
      </c>
    </row>
    <row r="1393" spans="1:10" x14ac:dyDescent="0.25">
      <c r="A1393">
        <f>--SUBTOTAL(103,B$2:B1393)</f>
        <v>629</v>
      </c>
      <c r="B1393" s="86">
        <v>43509</v>
      </c>
      <c r="C1393" t="s">
        <v>23</v>
      </c>
      <c r="D1393" t="s">
        <v>31</v>
      </c>
      <c r="E1393" t="s">
        <v>451</v>
      </c>
      <c r="F1393">
        <v>12</v>
      </c>
      <c r="G1393">
        <v>0</v>
      </c>
      <c r="H1393">
        <v>2019</v>
      </c>
      <c r="I1393">
        <v>2</v>
      </c>
      <c r="J1393">
        <v>46</v>
      </c>
    </row>
    <row r="1394" spans="1:10" x14ac:dyDescent="0.25">
      <c r="A1394">
        <f>--SUBTOTAL(103,B$2:B1394)</f>
        <v>630</v>
      </c>
      <c r="B1394" s="86">
        <v>43509</v>
      </c>
      <c r="C1394" t="s">
        <v>23</v>
      </c>
      <c r="D1394" t="s">
        <v>33</v>
      </c>
      <c r="E1394" t="s">
        <v>452</v>
      </c>
      <c r="F1394">
        <v>9.1999999999999993</v>
      </c>
      <c r="G1394">
        <v>0</v>
      </c>
      <c r="H1394">
        <v>2019</v>
      </c>
      <c r="I1394">
        <v>2</v>
      </c>
      <c r="J1394">
        <v>80</v>
      </c>
    </row>
    <row r="1395" spans="1:10" x14ac:dyDescent="0.25">
      <c r="A1395">
        <f>--SUBTOTAL(103,B$2:B1395)</f>
        <v>631</v>
      </c>
      <c r="B1395" s="86">
        <v>43509</v>
      </c>
      <c r="C1395" t="s">
        <v>23</v>
      </c>
      <c r="D1395" t="s">
        <v>33</v>
      </c>
      <c r="E1395" t="s">
        <v>104</v>
      </c>
      <c r="F1395">
        <v>9</v>
      </c>
      <c r="G1395">
        <v>0</v>
      </c>
      <c r="H1395">
        <v>2019</v>
      </c>
      <c r="I1395">
        <v>2</v>
      </c>
      <c r="J1395">
        <v>33</v>
      </c>
    </row>
    <row r="1396" spans="1:10" x14ac:dyDescent="0.25">
      <c r="A1396">
        <f>--SUBTOTAL(103,B$2:B1396)</f>
        <v>632</v>
      </c>
      <c r="B1396" s="86">
        <v>43509</v>
      </c>
      <c r="C1396" t="s">
        <v>23</v>
      </c>
      <c r="D1396" t="s">
        <v>33</v>
      </c>
      <c r="E1396" t="s">
        <v>257</v>
      </c>
      <c r="F1396">
        <v>7.35</v>
      </c>
      <c r="G1396">
        <v>0</v>
      </c>
      <c r="H1396">
        <v>2019</v>
      </c>
      <c r="I1396">
        <v>2</v>
      </c>
      <c r="J1396">
        <v>103</v>
      </c>
    </row>
    <row r="1397" spans="1:10" x14ac:dyDescent="0.25">
      <c r="A1397">
        <f>--SUBTOTAL(103,B$2:B1397)</f>
        <v>633</v>
      </c>
      <c r="B1397" s="86">
        <v>43509</v>
      </c>
      <c r="C1397" t="s">
        <v>23</v>
      </c>
      <c r="D1397" t="s">
        <v>33</v>
      </c>
      <c r="E1397" t="s">
        <v>215</v>
      </c>
      <c r="F1397">
        <v>2.4</v>
      </c>
      <c r="G1397">
        <v>0</v>
      </c>
      <c r="H1397">
        <v>2019</v>
      </c>
      <c r="I1397">
        <v>2</v>
      </c>
      <c r="J1397">
        <v>17</v>
      </c>
    </row>
    <row r="1398" spans="1:10" x14ac:dyDescent="0.25">
      <c r="A1398">
        <f>--SUBTOTAL(103,B$2:B1398)</f>
        <v>634</v>
      </c>
      <c r="B1398" s="86">
        <v>43509</v>
      </c>
      <c r="C1398" t="s">
        <v>23</v>
      </c>
      <c r="D1398" t="s">
        <v>33</v>
      </c>
      <c r="E1398" t="s">
        <v>156</v>
      </c>
      <c r="F1398">
        <v>2.25</v>
      </c>
      <c r="G1398">
        <v>0</v>
      </c>
      <c r="H1398">
        <v>2019</v>
      </c>
      <c r="I1398">
        <v>2</v>
      </c>
      <c r="J1398">
        <v>78</v>
      </c>
    </row>
    <row r="1399" spans="1:10" x14ac:dyDescent="0.25">
      <c r="A1399">
        <f>--SUBTOTAL(103,B$2:B1399)</f>
        <v>635</v>
      </c>
      <c r="B1399" s="86">
        <v>43509</v>
      </c>
      <c r="C1399" t="s">
        <v>65</v>
      </c>
      <c r="D1399" t="s">
        <v>31</v>
      </c>
      <c r="E1399" t="s">
        <v>451</v>
      </c>
      <c r="F1399">
        <v>20</v>
      </c>
      <c r="G1399">
        <v>0</v>
      </c>
      <c r="H1399">
        <v>2019</v>
      </c>
      <c r="I1399">
        <v>2</v>
      </c>
      <c r="J1399">
        <v>91</v>
      </c>
    </row>
    <row r="1400" spans="1:10" x14ac:dyDescent="0.25">
      <c r="A1400">
        <f>--SUBTOTAL(103,B$2:B1400)</f>
        <v>636</v>
      </c>
      <c r="B1400" s="86">
        <v>43509</v>
      </c>
      <c r="C1400" t="s">
        <v>77</v>
      </c>
      <c r="D1400" t="s">
        <v>54</v>
      </c>
      <c r="E1400" t="s">
        <v>451</v>
      </c>
      <c r="F1400">
        <v>158.47999999999999</v>
      </c>
      <c r="G1400">
        <v>0</v>
      </c>
      <c r="H1400">
        <v>2019</v>
      </c>
      <c r="I1400">
        <v>2</v>
      </c>
      <c r="J1400">
        <v>91</v>
      </c>
    </row>
    <row r="1401" spans="1:10" x14ac:dyDescent="0.25">
      <c r="A1401">
        <f>--SUBTOTAL(103,B$2:B1401)</f>
        <v>637</v>
      </c>
      <c r="B1401" s="86">
        <v>43509</v>
      </c>
      <c r="C1401" t="s">
        <v>78</v>
      </c>
      <c r="D1401" t="s">
        <v>54</v>
      </c>
      <c r="E1401" t="s">
        <v>451</v>
      </c>
      <c r="F1401">
        <v>144.99</v>
      </c>
      <c r="G1401">
        <v>0</v>
      </c>
      <c r="H1401">
        <v>2019</v>
      </c>
      <c r="I1401">
        <v>2</v>
      </c>
      <c r="J1401">
        <v>91</v>
      </c>
    </row>
    <row r="1402" spans="1:10" x14ac:dyDescent="0.25">
      <c r="A1402">
        <f>--SUBTOTAL(103,B$2:B1402)</f>
        <v>638</v>
      </c>
      <c r="B1402" s="86">
        <v>43509</v>
      </c>
      <c r="C1402" t="s">
        <v>78</v>
      </c>
      <c r="D1402" t="s">
        <v>62</v>
      </c>
      <c r="E1402" t="s">
        <v>451</v>
      </c>
      <c r="F1402">
        <v>16.05</v>
      </c>
      <c r="G1402">
        <v>0</v>
      </c>
      <c r="H1402">
        <v>2019</v>
      </c>
      <c r="I1402">
        <v>2</v>
      </c>
      <c r="J1402">
        <v>91</v>
      </c>
    </row>
    <row r="1403" spans="1:10" x14ac:dyDescent="0.25">
      <c r="A1403">
        <f>--SUBTOTAL(103,B$2:B1403)</f>
        <v>639</v>
      </c>
      <c r="B1403" s="86">
        <v>43509</v>
      </c>
      <c r="C1403" t="s">
        <v>21</v>
      </c>
      <c r="D1403" t="s">
        <v>32</v>
      </c>
      <c r="E1403" t="s">
        <v>451</v>
      </c>
      <c r="F1403">
        <v>48</v>
      </c>
      <c r="G1403">
        <v>0</v>
      </c>
      <c r="H1403">
        <v>2019</v>
      </c>
      <c r="I1403">
        <v>2</v>
      </c>
      <c r="J1403">
        <v>5</v>
      </c>
    </row>
    <row r="1404" spans="1:10" x14ac:dyDescent="0.25">
      <c r="A1404">
        <f>--SUBTOTAL(103,B$2:B1404)</f>
        <v>640</v>
      </c>
      <c r="B1404" s="86">
        <v>43509</v>
      </c>
      <c r="C1404" t="s">
        <v>21</v>
      </c>
      <c r="D1404" t="s">
        <v>32</v>
      </c>
      <c r="E1404" t="s">
        <v>451</v>
      </c>
      <c r="F1404">
        <v>40</v>
      </c>
      <c r="G1404">
        <v>0</v>
      </c>
      <c r="H1404">
        <v>2019</v>
      </c>
      <c r="I1404">
        <v>2</v>
      </c>
      <c r="J1404">
        <v>13</v>
      </c>
    </row>
    <row r="1405" spans="1:10" x14ac:dyDescent="0.25">
      <c r="A1405">
        <f>--SUBTOTAL(103,B$2:B1405)</f>
        <v>641</v>
      </c>
      <c r="B1405" s="86">
        <v>43509</v>
      </c>
      <c r="C1405" t="s">
        <v>21</v>
      </c>
      <c r="D1405" t="s">
        <v>32</v>
      </c>
      <c r="E1405" t="s">
        <v>451</v>
      </c>
      <c r="F1405">
        <v>32</v>
      </c>
      <c r="G1405">
        <v>0</v>
      </c>
      <c r="H1405">
        <v>2019</v>
      </c>
      <c r="I1405">
        <v>2</v>
      </c>
      <c r="J1405">
        <v>97</v>
      </c>
    </row>
    <row r="1406" spans="1:10" x14ac:dyDescent="0.25">
      <c r="A1406">
        <f>--SUBTOTAL(103,B$2:B1406)</f>
        <v>642</v>
      </c>
      <c r="B1406" s="86">
        <v>43509</v>
      </c>
      <c r="C1406" t="s">
        <v>21</v>
      </c>
      <c r="D1406" t="s">
        <v>32</v>
      </c>
      <c r="E1406" t="s">
        <v>451</v>
      </c>
      <c r="F1406">
        <v>24</v>
      </c>
      <c r="G1406">
        <v>0</v>
      </c>
      <c r="H1406">
        <v>2019</v>
      </c>
      <c r="I1406">
        <v>2</v>
      </c>
      <c r="J1406">
        <v>19</v>
      </c>
    </row>
    <row r="1407" spans="1:10" x14ac:dyDescent="0.25">
      <c r="A1407">
        <f>--SUBTOTAL(103,B$2:B1407)</f>
        <v>643</v>
      </c>
      <c r="B1407" s="86">
        <v>43509</v>
      </c>
      <c r="C1407" t="s">
        <v>21</v>
      </c>
      <c r="D1407" t="s">
        <v>32</v>
      </c>
      <c r="E1407" t="s">
        <v>451</v>
      </c>
      <c r="F1407">
        <v>24</v>
      </c>
      <c r="G1407">
        <v>0</v>
      </c>
      <c r="H1407">
        <v>2019</v>
      </c>
      <c r="I1407">
        <v>2</v>
      </c>
      <c r="J1407">
        <v>44</v>
      </c>
    </row>
    <row r="1408" spans="1:10" x14ac:dyDescent="0.25">
      <c r="A1408">
        <f>--SUBTOTAL(103,B$2:B1408)</f>
        <v>644</v>
      </c>
      <c r="B1408" s="86">
        <v>43509</v>
      </c>
      <c r="C1408" t="s">
        <v>21</v>
      </c>
      <c r="D1408" t="s">
        <v>32</v>
      </c>
      <c r="E1408" t="s">
        <v>451</v>
      </c>
      <c r="F1408">
        <v>8</v>
      </c>
      <c r="G1408">
        <v>0</v>
      </c>
      <c r="H1408">
        <v>2019</v>
      </c>
      <c r="I1408">
        <v>2</v>
      </c>
      <c r="J1408">
        <v>49</v>
      </c>
    </row>
    <row r="1409" spans="1:10" x14ac:dyDescent="0.25">
      <c r="A1409">
        <f>--SUBTOTAL(103,B$2:B1409)</f>
        <v>645</v>
      </c>
      <c r="B1409" s="86">
        <v>43509</v>
      </c>
      <c r="C1409" t="s">
        <v>103</v>
      </c>
      <c r="D1409" t="s">
        <v>32</v>
      </c>
      <c r="E1409" t="s">
        <v>451</v>
      </c>
      <c r="F1409">
        <v>299</v>
      </c>
      <c r="G1409">
        <v>0</v>
      </c>
      <c r="H1409">
        <v>2019</v>
      </c>
      <c r="I1409">
        <v>2</v>
      </c>
      <c r="J1409">
        <v>91</v>
      </c>
    </row>
    <row r="1410" spans="1:10" x14ac:dyDescent="0.25">
      <c r="A1410">
        <f>--SUBTOTAL(103,B$2:B1410)</f>
        <v>646</v>
      </c>
      <c r="B1410" s="86">
        <v>43509</v>
      </c>
      <c r="C1410" t="s">
        <v>73</v>
      </c>
      <c r="D1410" t="s">
        <v>31</v>
      </c>
      <c r="E1410" t="s">
        <v>451</v>
      </c>
      <c r="F1410">
        <v>128</v>
      </c>
      <c r="G1410">
        <v>0</v>
      </c>
      <c r="H1410">
        <v>2019</v>
      </c>
      <c r="I1410">
        <v>2</v>
      </c>
      <c r="J1410">
        <v>91</v>
      </c>
    </row>
    <row r="1411" spans="1:10" x14ac:dyDescent="0.25">
      <c r="A1411">
        <f>--SUBTOTAL(103,B$2:B1411)</f>
        <v>647</v>
      </c>
      <c r="B1411" s="86">
        <v>43509</v>
      </c>
      <c r="C1411" t="s">
        <v>72</v>
      </c>
      <c r="D1411" t="s">
        <v>101</v>
      </c>
      <c r="E1411" t="s">
        <v>451</v>
      </c>
      <c r="F1411">
        <v>100</v>
      </c>
      <c r="G1411">
        <v>0</v>
      </c>
      <c r="H1411">
        <v>2019</v>
      </c>
      <c r="I1411">
        <v>2</v>
      </c>
      <c r="J1411">
        <v>91</v>
      </c>
    </row>
    <row r="1412" spans="1:10" x14ac:dyDescent="0.25">
      <c r="A1412">
        <f>--SUBTOTAL(103,B$2:B1412)</f>
        <v>648</v>
      </c>
      <c r="B1412" s="86">
        <v>43509</v>
      </c>
      <c r="C1412" t="s">
        <v>22</v>
      </c>
      <c r="D1412" t="s">
        <v>32</v>
      </c>
      <c r="E1412" t="s">
        <v>451</v>
      </c>
      <c r="F1412">
        <v>8</v>
      </c>
      <c r="G1412">
        <v>0</v>
      </c>
      <c r="H1412">
        <v>2019</v>
      </c>
      <c r="I1412">
        <v>2</v>
      </c>
      <c r="J1412">
        <v>97</v>
      </c>
    </row>
    <row r="1413" spans="1:10" x14ac:dyDescent="0.25">
      <c r="A1413">
        <f>--SUBTOTAL(103,B$2:B1413)</f>
        <v>649</v>
      </c>
      <c r="B1413" s="86">
        <v>43510</v>
      </c>
      <c r="C1413" t="s">
        <v>23</v>
      </c>
      <c r="D1413" t="s">
        <v>33</v>
      </c>
      <c r="E1413" t="s">
        <v>135</v>
      </c>
      <c r="F1413">
        <v>11.3</v>
      </c>
      <c r="G1413">
        <v>0</v>
      </c>
      <c r="H1413">
        <v>2019</v>
      </c>
      <c r="I1413">
        <v>2</v>
      </c>
      <c r="J1413">
        <v>1</v>
      </c>
    </row>
    <row r="1414" spans="1:10" x14ac:dyDescent="0.25">
      <c r="A1414">
        <f>--SUBTOTAL(103,B$2:B1414)</f>
        <v>650</v>
      </c>
      <c r="B1414" s="86">
        <v>43510</v>
      </c>
      <c r="C1414" t="s">
        <v>23</v>
      </c>
      <c r="D1414" t="s">
        <v>33</v>
      </c>
      <c r="E1414" t="s">
        <v>219</v>
      </c>
      <c r="F1414">
        <v>9.1999999999999993</v>
      </c>
      <c r="G1414">
        <v>0</v>
      </c>
      <c r="H1414">
        <v>2019</v>
      </c>
      <c r="I1414">
        <v>2</v>
      </c>
      <c r="J1414">
        <v>26</v>
      </c>
    </row>
    <row r="1415" spans="1:10" x14ac:dyDescent="0.25">
      <c r="A1415">
        <f>--SUBTOTAL(103,B$2:B1415)</f>
        <v>651</v>
      </c>
      <c r="B1415" s="86">
        <v>43510</v>
      </c>
      <c r="C1415" t="s">
        <v>23</v>
      </c>
      <c r="D1415" t="s">
        <v>33</v>
      </c>
      <c r="E1415" t="s">
        <v>202</v>
      </c>
      <c r="F1415">
        <v>7.45</v>
      </c>
      <c r="G1415">
        <v>0</v>
      </c>
      <c r="H1415">
        <v>2019</v>
      </c>
      <c r="I1415">
        <v>2</v>
      </c>
      <c r="J1415">
        <v>18</v>
      </c>
    </row>
    <row r="1416" spans="1:10" x14ac:dyDescent="0.25">
      <c r="A1416">
        <f>--SUBTOTAL(103,B$2:B1416)</f>
        <v>652</v>
      </c>
      <c r="B1416" s="86">
        <v>43510</v>
      </c>
      <c r="C1416" t="s">
        <v>23</v>
      </c>
      <c r="D1416" t="s">
        <v>33</v>
      </c>
      <c r="E1416" t="s">
        <v>125</v>
      </c>
      <c r="F1416">
        <v>7.35</v>
      </c>
      <c r="G1416">
        <v>0</v>
      </c>
      <c r="H1416">
        <v>2019</v>
      </c>
      <c r="I1416">
        <v>2</v>
      </c>
      <c r="J1416">
        <v>43</v>
      </c>
    </row>
    <row r="1417" spans="1:10" hidden="1" x14ac:dyDescent="0.25">
      <c r="A1417">
        <f>--SUBTOTAL(103,B$2:B1417)</f>
        <v>652</v>
      </c>
      <c r="B1417" s="86">
        <v>43295</v>
      </c>
      <c r="C1417" t="s">
        <v>21</v>
      </c>
      <c r="D1417" t="s">
        <v>32</v>
      </c>
      <c r="E1417" t="s">
        <v>259</v>
      </c>
      <c r="F1417">
        <v>8</v>
      </c>
      <c r="G1417">
        <v>0</v>
      </c>
      <c r="H1417">
        <v>2018</v>
      </c>
      <c r="I1417">
        <v>7</v>
      </c>
      <c r="J1417">
        <v>73</v>
      </c>
    </row>
    <row r="1418" spans="1:10" hidden="1" x14ac:dyDescent="0.25">
      <c r="A1418">
        <f>--SUBTOTAL(103,B$2:B1418)</f>
        <v>652</v>
      </c>
      <c r="B1418" s="86">
        <v>43295</v>
      </c>
      <c r="C1418" t="s">
        <v>21</v>
      </c>
      <c r="D1418" t="s">
        <v>32</v>
      </c>
      <c r="E1418" t="s">
        <v>259</v>
      </c>
      <c r="F1418">
        <v>16</v>
      </c>
      <c r="G1418">
        <v>0</v>
      </c>
      <c r="H1418">
        <v>2018</v>
      </c>
      <c r="I1418">
        <v>7</v>
      </c>
      <c r="J1418">
        <v>97</v>
      </c>
    </row>
    <row r="1419" spans="1:10" hidden="1" x14ac:dyDescent="0.25">
      <c r="A1419">
        <f>--SUBTOTAL(103,B$2:B1419)</f>
        <v>652</v>
      </c>
      <c r="B1419" s="86">
        <v>43295</v>
      </c>
      <c r="C1419" t="s">
        <v>70</v>
      </c>
      <c r="D1419" t="s">
        <v>31</v>
      </c>
      <c r="E1419" t="s">
        <v>259</v>
      </c>
      <c r="F1419">
        <v>89</v>
      </c>
      <c r="G1419">
        <v>0</v>
      </c>
      <c r="H1419">
        <v>2018</v>
      </c>
      <c r="I1419">
        <v>7</v>
      </c>
      <c r="J1419">
        <v>91</v>
      </c>
    </row>
    <row r="1420" spans="1:10" hidden="1" x14ac:dyDescent="0.25">
      <c r="A1420">
        <f>--SUBTOTAL(103,B$2:B1420)</f>
        <v>652</v>
      </c>
      <c r="B1420" s="86">
        <v>43295</v>
      </c>
      <c r="C1420" t="s">
        <v>65</v>
      </c>
      <c r="D1420" t="s">
        <v>31</v>
      </c>
      <c r="E1420" t="s">
        <v>259</v>
      </c>
      <c r="F1420">
        <v>2.25</v>
      </c>
      <c r="G1420">
        <v>0</v>
      </c>
      <c r="H1420">
        <v>2018</v>
      </c>
      <c r="I1420">
        <v>7</v>
      </c>
      <c r="J1420">
        <v>91</v>
      </c>
    </row>
    <row r="1421" spans="1:10" hidden="1" x14ac:dyDescent="0.25">
      <c r="A1421">
        <f>--SUBTOTAL(103,B$2:B1421)</f>
        <v>652</v>
      </c>
      <c r="B1421" s="86">
        <v>43297</v>
      </c>
      <c r="C1421" t="s">
        <v>74</v>
      </c>
      <c r="D1421" t="s">
        <v>60</v>
      </c>
      <c r="E1421" t="s">
        <v>260</v>
      </c>
      <c r="F1421">
        <v>8</v>
      </c>
      <c r="G1421">
        <v>0</v>
      </c>
      <c r="H1421">
        <v>2018</v>
      </c>
      <c r="I1421">
        <v>7</v>
      </c>
      <c r="J1421">
        <v>91</v>
      </c>
    </row>
    <row r="1422" spans="1:10" hidden="1" x14ac:dyDescent="0.25">
      <c r="A1422">
        <f>--SUBTOTAL(103,B$2:B1422)</f>
        <v>652</v>
      </c>
      <c r="B1422" s="86">
        <v>43297</v>
      </c>
      <c r="C1422" t="s">
        <v>22</v>
      </c>
      <c r="D1422" t="s">
        <v>32</v>
      </c>
      <c r="E1422" t="s">
        <v>260</v>
      </c>
      <c r="F1422">
        <v>8</v>
      </c>
      <c r="G1422">
        <v>0</v>
      </c>
      <c r="H1422">
        <v>2018</v>
      </c>
      <c r="I1422">
        <v>7</v>
      </c>
      <c r="J1422">
        <v>43</v>
      </c>
    </row>
    <row r="1423" spans="1:10" hidden="1" x14ac:dyDescent="0.25">
      <c r="A1423">
        <f>--SUBTOTAL(103,B$2:B1423)</f>
        <v>652</v>
      </c>
      <c r="B1423" s="86">
        <v>43297</v>
      </c>
      <c r="C1423" t="s">
        <v>67</v>
      </c>
      <c r="D1423" t="s">
        <v>60</v>
      </c>
      <c r="E1423" t="s">
        <v>260</v>
      </c>
      <c r="F1423">
        <v>22.75</v>
      </c>
      <c r="G1423">
        <v>0</v>
      </c>
      <c r="H1423">
        <v>2018</v>
      </c>
      <c r="I1423">
        <v>7</v>
      </c>
      <c r="J1423">
        <v>91</v>
      </c>
    </row>
    <row r="1424" spans="1:10" hidden="1" x14ac:dyDescent="0.25">
      <c r="A1424">
        <f>--SUBTOTAL(103,B$2:B1424)</f>
        <v>652</v>
      </c>
      <c r="B1424" s="86">
        <v>43297</v>
      </c>
      <c r="C1424" t="s">
        <v>73</v>
      </c>
      <c r="D1424" t="s">
        <v>101</v>
      </c>
      <c r="E1424" t="s">
        <v>260</v>
      </c>
      <c r="F1424">
        <v>390</v>
      </c>
      <c r="G1424">
        <v>0</v>
      </c>
      <c r="H1424">
        <v>2018</v>
      </c>
      <c r="I1424">
        <v>7</v>
      </c>
      <c r="J1424">
        <v>91</v>
      </c>
    </row>
    <row r="1425" spans="1:10" hidden="1" x14ac:dyDescent="0.25">
      <c r="A1425">
        <f>--SUBTOTAL(103,B$2:B1425)</f>
        <v>652</v>
      </c>
      <c r="B1425" s="86">
        <v>43297</v>
      </c>
      <c r="C1425" t="s">
        <v>103</v>
      </c>
      <c r="D1425" t="s">
        <v>101</v>
      </c>
      <c r="E1425" t="s">
        <v>260</v>
      </c>
      <c r="F1425">
        <v>162.5</v>
      </c>
      <c r="G1425">
        <v>0</v>
      </c>
      <c r="H1425">
        <v>2018</v>
      </c>
      <c r="I1425">
        <v>7</v>
      </c>
      <c r="J1425">
        <v>91</v>
      </c>
    </row>
    <row r="1426" spans="1:10" hidden="1" x14ac:dyDescent="0.25">
      <c r="A1426">
        <f>--SUBTOTAL(103,B$2:B1426)</f>
        <v>652</v>
      </c>
      <c r="B1426" s="86">
        <v>43297</v>
      </c>
      <c r="C1426" t="s">
        <v>21</v>
      </c>
      <c r="D1426" t="s">
        <v>32</v>
      </c>
      <c r="E1426" t="s">
        <v>260</v>
      </c>
      <c r="F1426">
        <v>8</v>
      </c>
      <c r="G1426">
        <v>0</v>
      </c>
      <c r="H1426">
        <v>2018</v>
      </c>
      <c r="I1426">
        <v>7</v>
      </c>
      <c r="J1426">
        <v>43</v>
      </c>
    </row>
    <row r="1427" spans="1:10" hidden="1" x14ac:dyDescent="0.25">
      <c r="A1427">
        <f>--SUBTOTAL(103,B$2:B1427)</f>
        <v>652</v>
      </c>
      <c r="B1427" s="86">
        <v>43297</v>
      </c>
      <c r="C1427" t="s">
        <v>21</v>
      </c>
      <c r="D1427" t="s">
        <v>32</v>
      </c>
      <c r="E1427" t="s">
        <v>260</v>
      </c>
      <c r="F1427">
        <v>16</v>
      </c>
      <c r="G1427">
        <v>0</v>
      </c>
      <c r="H1427">
        <v>2018</v>
      </c>
      <c r="I1427">
        <v>7</v>
      </c>
      <c r="J1427">
        <v>46</v>
      </c>
    </row>
    <row r="1428" spans="1:10" hidden="1" x14ac:dyDescent="0.25">
      <c r="A1428">
        <f>--SUBTOTAL(103,B$2:B1428)</f>
        <v>652</v>
      </c>
      <c r="B1428" s="86">
        <v>43297</v>
      </c>
      <c r="C1428" t="s">
        <v>21</v>
      </c>
      <c r="D1428" t="s">
        <v>32</v>
      </c>
      <c r="E1428" t="s">
        <v>260</v>
      </c>
      <c r="F1428">
        <v>56</v>
      </c>
      <c r="G1428">
        <v>0</v>
      </c>
      <c r="H1428">
        <v>2018</v>
      </c>
      <c r="I1428">
        <v>7</v>
      </c>
      <c r="J1428">
        <v>97</v>
      </c>
    </row>
    <row r="1429" spans="1:10" hidden="1" x14ac:dyDescent="0.25">
      <c r="A1429">
        <f>--SUBTOTAL(103,B$2:B1429)</f>
        <v>652</v>
      </c>
      <c r="B1429" s="86">
        <v>43297</v>
      </c>
      <c r="C1429" t="s">
        <v>65</v>
      </c>
      <c r="D1429" t="s">
        <v>60</v>
      </c>
      <c r="E1429" t="s">
        <v>260</v>
      </c>
      <c r="F1429">
        <v>25.95</v>
      </c>
      <c r="G1429">
        <v>0</v>
      </c>
      <c r="H1429">
        <v>2018</v>
      </c>
      <c r="I1429">
        <v>7</v>
      </c>
      <c r="J1429">
        <v>91</v>
      </c>
    </row>
    <row r="1430" spans="1:10" hidden="1" x14ac:dyDescent="0.25">
      <c r="A1430">
        <f>--SUBTOTAL(103,B$2:B1430)</f>
        <v>652</v>
      </c>
      <c r="B1430" s="86">
        <v>43297</v>
      </c>
      <c r="C1430" t="s">
        <v>65</v>
      </c>
      <c r="D1430" t="s">
        <v>32</v>
      </c>
      <c r="E1430" t="s">
        <v>260</v>
      </c>
      <c r="F1430">
        <v>64.900000000000006</v>
      </c>
      <c r="G1430">
        <v>0</v>
      </c>
      <c r="H1430">
        <v>2018</v>
      </c>
      <c r="I1430">
        <v>7</v>
      </c>
      <c r="J1430">
        <v>91</v>
      </c>
    </row>
    <row r="1431" spans="1:10" hidden="1" x14ac:dyDescent="0.25">
      <c r="A1431">
        <f>--SUBTOTAL(103,B$2:B1431)</f>
        <v>652</v>
      </c>
      <c r="B1431" s="86">
        <v>43297</v>
      </c>
      <c r="C1431" t="s">
        <v>23</v>
      </c>
      <c r="D1431" t="s">
        <v>60</v>
      </c>
      <c r="E1431" t="s">
        <v>260</v>
      </c>
      <c r="F1431">
        <v>85</v>
      </c>
      <c r="G1431">
        <v>0</v>
      </c>
      <c r="H1431">
        <v>2018</v>
      </c>
      <c r="I1431">
        <v>7</v>
      </c>
      <c r="J1431">
        <v>26</v>
      </c>
    </row>
    <row r="1432" spans="1:10" hidden="1" x14ac:dyDescent="0.25">
      <c r="A1432">
        <f>--SUBTOTAL(103,B$2:B1432)</f>
        <v>652</v>
      </c>
      <c r="B1432" s="86">
        <v>43297</v>
      </c>
      <c r="C1432" t="s">
        <v>23</v>
      </c>
      <c r="D1432" t="s">
        <v>32</v>
      </c>
      <c r="E1432" t="s">
        <v>260</v>
      </c>
      <c r="F1432">
        <v>8</v>
      </c>
      <c r="G1432">
        <v>0</v>
      </c>
      <c r="H1432">
        <v>2018</v>
      </c>
      <c r="I1432">
        <v>7</v>
      </c>
      <c r="J1432">
        <v>39</v>
      </c>
    </row>
    <row r="1433" spans="1:10" hidden="1" x14ac:dyDescent="0.25">
      <c r="A1433">
        <f>--SUBTOTAL(103,B$2:B1433)</f>
        <v>652</v>
      </c>
      <c r="B1433" s="86">
        <v>43297</v>
      </c>
      <c r="C1433" t="s">
        <v>23</v>
      </c>
      <c r="D1433" t="s">
        <v>261</v>
      </c>
      <c r="E1433" t="s">
        <v>262</v>
      </c>
      <c r="F1433">
        <v>4.8</v>
      </c>
      <c r="G1433">
        <v>0</v>
      </c>
      <c r="H1433">
        <v>2018</v>
      </c>
      <c r="I1433">
        <v>7</v>
      </c>
      <c r="J1433">
        <v>53</v>
      </c>
    </row>
    <row r="1434" spans="1:10" hidden="1" x14ac:dyDescent="0.25">
      <c r="A1434">
        <f>--SUBTOTAL(103,B$2:B1434)</f>
        <v>652</v>
      </c>
      <c r="B1434" s="86">
        <v>43297</v>
      </c>
      <c r="C1434" t="s">
        <v>23</v>
      </c>
      <c r="D1434" t="s">
        <v>54</v>
      </c>
      <c r="E1434" t="s">
        <v>260</v>
      </c>
      <c r="F1434">
        <v>112</v>
      </c>
      <c r="G1434">
        <v>0</v>
      </c>
      <c r="H1434">
        <v>2018</v>
      </c>
      <c r="I1434">
        <v>7</v>
      </c>
      <c r="J1434">
        <v>69</v>
      </c>
    </row>
    <row r="1435" spans="1:10" hidden="1" x14ac:dyDescent="0.25">
      <c r="A1435">
        <f>--SUBTOTAL(103,B$2:B1435)</f>
        <v>652</v>
      </c>
      <c r="B1435" s="86">
        <v>43298</v>
      </c>
      <c r="C1435" t="s">
        <v>22</v>
      </c>
      <c r="D1435" t="s">
        <v>32</v>
      </c>
      <c r="E1435" t="s">
        <v>263</v>
      </c>
      <c r="F1435">
        <v>8</v>
      </c>
      <c r="G1435">
        <v>0</v>
      </c>
      <c r="H1435">
        <v>2018</v>
      </c>
      <c r="I1435">
        <v>7</v>
      </c>
      <c r="J1435">
        <v>44</v>
      </c>
    </row>
    <row r="1436" spans="1:10" hidden="1" x14ac:dyDescent="0.25">
      <c r="A1436">
        <f>--SUBTOTAL(103,B$2:B1436)</f>
        <v>652</v>
      </c>
      <c r="B1436" s="86">
        <v>43298</v>
      </c>
      <c r="C1436" t="s">
        <v>22</v>
      </c>
      <c r="D1436" t="s">
        <v>32</v>
      </c>
      <c r="E1436" t="s">
        <v>263</v>
      </c>
      <c r="F1436">
        <v>8</v>
      </c>
      <c r="G1436">
        <v>0</v>
      </c>
      <c r="H1436">
        <v>2018</v>
      </c>
      <c r="I1436">
        <v>7</v>
      </c>
      <c r="J1436">
        <v>95</v>
      </c>
    </row>
    <row r="1437" spans="1:10" hidden="1" x14ac:dyDescent="0.25">
      <c r="A1437">
        <f>--SUBTOTAL(103,B$2:B1437)</f>
        <v>652</v>
      </c>
      <c r="B1437" s="86">
        <v>43298</v>
      </c>
      <c r="C1437" t="s">
        <v>67</v>
      </c>
      <c r="D1437" t="s">
        <v>31</v>
      </c>
      <c r="E1437" t="s">
        <v>263</v>
      </c>
      <c r="F1437">
        <v>3.47</v>
      </c>
      <c r="G1437">
        <v>0</v>
      </c>
      <c r="H1437">
        <v>2018</v>
      </c>
      <c r="I1437">
        <v>7</v>
      </c>
      <c r="J1437">
        <v>91</v>
      </c>
    </row>
    <row r="1438" spans="1:10" hidden="1" x14ac:dyDescent="0.25">
      <c r="A1438">
        <f>--SUBTOTAL(103,B$2:B1438)</f>
        <v>652</v>
      </c>
      <c r="B1438" s="86">
        <v>43298</v>
      </c>
      <c r="C1438" t="s">
        <v>73</v>
      </c>
      <c r="D1438" t="s">
        <v>31</v>
      </c>
      <c r="E1438" t="s">
        <v>263</v>
      </c>
      <c r="F1438">
        <v>225.5</v>
      </c>
      <c r="G1438">
        <v>0</v>
      </c>
      <c r="H1438">
        <v>2018</v>
      </c>
      <c r="I1438">
        <v>7</v>
      </c>
      <c r="J1438">
        <v>91</v>
      </c>
    </row>
    <row r="1439" spans="1:10" hidden="1" x14ac:dyDescent="0.25">
      <c r="A1439">
        <f>--SUBTOTAL(103,B$2:B1439)</f>
        <v>652</v>
      </c>
      <c r="B1439" s="86">
        <v>43298</v>
      </c>
      <c r="C1439" t="s">
        <v>73</v>
      </c>
      <c r="D1439" t="s">
        <v>62</v>
      </c>
      <c r="E1439" t="s">
        <v>263</v>
      </c>
      <c r="F1439">
        <v>700.28</v>
      </c>
      <c r="G1439">
        <v>0</v>
      </c>
      <c r="H1439">
        <v>2018</v>
      </c>
      <c r="I1439">
        <v>7</v>
      </c>
      <c r="J1439">
        <v>91</v>
      </c>
    </row>
    <row r="1440" spans="1:10" hidden="1" x14ac:dyDescent="0.25">
      <c r="A1440">
        <f>--SUBTOTAL(103,B$2:B1440)</f>
        <v>652</v>
      </c>
      <c r="B1440" s="86">
        <v>43298</v>
      </c>
      <c r="C1440" t="s">
        <v>21</v>
      </c>
      <c r="D1440" t="s">
        <v>32</v>
      </c>
      <c r="E1440" t="s">
        <v>263</v>
      </c>
      <c r="F1440">
        <v>64</v>
      </c>
      <c r="G1440">
        <v>0</v>
      </c>
      <c r="H1440">
        <v>2018</v>
      </c>
      <c r="I1440">
        <v>7</v>
      </c>
      <c r="J1440">
        <v>19</v>
      </c>
    </row>
    <row r="1441" spans="1:10" hidden="1" x14ac:dyDescent="0.25">
      <c r="A1441">
        <f>--SUBTOTAL(103,B$2:B1441)</f>
        <v>652</v>
      </c>
      <c r="B1441" s="86">
        <v>43298</v>
      </c>
      <c r="C1441" t="s">
        <v>21</v>
      </c>
      <c r="D1441" t="s">
        <v>32</v>
      </c>
      <c r="E1441" t="s">
        <v>263</v>
      </c>
      <c r="F1441">
        <v>8</v>
      </c>
      <c r="G1441">
        <v>0</v>
      </c>
      <c r="H1441">
        <v>2018</v>
      </c>
      <c r="I1441">
        <v>7</v>
      </c>
      <c r="J1441">
        <v>39</v>
      </c>
    </row>
    <row r="1442" spans="1:10" hidden="1" x14ac:dyDescent="0.25">
      <c r="A1442">
        <f>--SUBTOTAL(103,B$2:B1442)</f>
        <v>652</v>
      </c>
      <c r="B1442" s="86">
        <v>43298</v>
      </c>
      <c r="C1442" t="s">
        <v>21</v>
      </c>
      <c r="D1442" t="s">
        <v>32</v>
      </c>
      <c r="E1442" t="s">
        <v>263</v>
      </c>
      <c r="F1442">
        <v>8</v>
      </c>
      <c r="G1442">
        <v>0</v>
      </c>
      <c r="H1442">
        <v>2018</v>
      </c>
      <c r="I1442">
        <v>7</v>
      </c>
      <c r="J1442">
        <v>46</v>
      </c>
    </row>
    <row r="1443" spans="1:10" hidden="1" x14ac:dyDescent="0.25">
      <c r="A1443">
        <f>--SUBTOTAL(103,B$2:B1443)</f>
        <v>652</v>
      </c>
      <c r="B1443" s="86">
        <v>43298</v>
      </c>
      <c r="C1443" t="s">
        <v>21</v>
      </c>
      <c r="D1443" t="s">
        <v>32</v>
      </c>
      <c r="E1443" t="s">
        <v>263</v>
      </c>
      <c r="F1443">
        <v>8</v>
      </c>
      <c r="G1443">
        <v>0</v>
      </c>
      <c r="H1443">
        <v>2018</v>
      </c>
      <c r="I1443">
        <v>7</v>
      </c>
      <c r="J1443">
        <v>101</v>
      </c>
    </row>
    <row r="1444" spans="1:10" hidden="1" x14ac:dyDescent="0.25">
      <c r="A1444">
        <f>--SUBTOTAL(103,B$2:B1444)</f>
        <v>652</v>
      </c>
      <c r="B1444" s="86">
        <v>43298</v>
      </c>
      <c r="C1444" t="s">
        <v>21</v>
      </c>
      <c r="D1444" t="s">
        <v>32</v>
      </c>
      <c r="E1444" t="s">
        <v>263</v>
      </c>
      <c r="F1444">
        <v>8</v>
      </c>
      <c r="G1444">
        <v>0</v>
      </c>
      <c r="H1444">
        <v>2018</v>
      </c>
      <c r="I1444">
        <v>7</v>
      </c>
      <c r="J1444">
        <v>2</v>
      </c>
    </row>
    <row r="1445" spans="1:10" hidden="1" x14ac:dyDescent="0.25">
      <c r="A1445">
        <f>--SUBTOTAL(103,B$2:B1445)</f>
        <v>652</v>
      </c>
      <c r="B1445" s="86">
        <v>43298</v>
      </c>
      <c r="C1445" t="s">
        <v>82</v>
      </c>
      <c r="D1445" t="s">
        <v>62</v>
      </c>
      <c r="E1445" t="s">
        <v>263</v>
      </c>
      <c r="F1445">
        <v>41.4</v>
      </c>
      <c r="G1445">
        <v>0</v>
      </c>
      <c r="H1445">
        <v>2018</v>
      </c>
      <c r="I1445">
        <v>7</v>
      </c>
      <c r="J1445">
        <v>91</v>
      </c>
    </row>
    <row r="1446" spans="1:10" hidden="1" x14ac:dyDescent="0.25">
      <c r="A1446">
        <f>--SUBTOTAL(103,B$2:B1446)</f>
        <v>652</v>
      </c>
      <c r="B1446" s="86">
        <v>43298</v>
      </c>
      <c r="C1446" t="s">
        <v>66</v>
      </c>
      <c r="D1446" t="s">
        <v>54</v>
      </c>
      <c r="E1446" t="s">
        <v>263</v>
      </c>
      <c r="F1446">
        <v>53.85</v>
      </c>
      <c r="G1446">
        <v>0</v>
      </c>
      <c r="H1446">
        <v>2018</v>
      </c>
      <c r="I1446">
        <v>7</v>
      </c>
      <c r="J1446">
        <v>91</v>
      </c>
    </row>
    <row r="1447" spans="1:10" hidden="1" x14ac:dyDescent="0.25">
      <c r="A1447">
        <f>--SUBTOTAL(103,B$2:B1447)</f>
        <v>652</v>
      </c>
      <c r="B1447" s="86">
        <v>43298</v>
      </c>
      <c r="C1447" t="s">
        <v>78</v>
      </c>
      <c r="D1447" t="s">
        <v>63</v>
      </c>
      <c r="E1447" t="s">
        <v>263</v>
      </c>
      <c r="F1447">
        <v>76.98</v>
      </c>
      <c r="G1447">
        <v>0</v>
      </c>
      <c r="H1447">
        <v>2018</v>
      </c>
      <c r="I1447">
        <v>7</v>
      </c>
      <c r="J1447">
        <v>91</v>
      </c>
    </row>
    <row r="1448" spans="1:10" hidden="1" x14ac:dyDescent="0.25">
      <c r="A1448">
        <f>--SUBTOTAL(103,B$2:B1448)</f>
        <v>652</v>
      </c>
      <c r="B1448" s="86">
        <v>43298</v>
      </c>
      <c r="C1448" t="s">
        <v>23</v>
      </c>
      <c r="D1448" t="s">
        <v>59</v>
      </c>
      <c r="E1448" t="s">
        <v>263</v>
      </c>
      <c r="F1448">
        <v>40.19</v>
      </c>
      <c r="G1448">
        <v>0</v>
      </c>
      <c r="H1448">
        <v>2018</v>
      </c>
      <c r="I1448">
        <v>7</v>
      </c>
      <c r="J1448">
        <v>4</v>
      </c>
    </row>
    <row r="1449" spans="1:10" hidden="1" x14ac:dyDescent="0.25">
      <c r="A1449">
        <f>--SUBTOTAL(103,B$2:B1449)</f>
        <v>652</v>
      </c>
      <c r="B1449" s="86">
        <v>43298</v>
      </c>
      <c r="C1449" t="s">
        <v>23</v>
      </c>
      <c r="D1449" t="s">
        <v>54</v>
      </c>
      <c r="E1449" t="s">
        <v>263</v>
      </c>
      <c r="F1449">
        <v>96</v>
      </c>
      <c r="G1449">
        <v>0</v>
      </c>
      <c r="H1449">
        <v>2018</v>
      </c>
      <c r="I1449">
        <v>7</v>
      </c>
      <c r="J1449">
        <v>8</v>
      </c>
    </row>
    <row r="1450" spans="1:10" hidden="1" x14ac:dyDescent="0.25">
      <c r="A1450">
        <f>--SUBTOTAL(103,B$2:B1450)</f>
        <v>652</v>
      </c>
      <c r="B1450" s="86">
        <v>43298</v>
      </c>
      <c r="C1450" t="s">
        <v>23</v>
      </c>
      <c r="D1450" t="s">
        <v>33</v>
      </c>
      <c r="E1450" t="s">
        <v>264</v>
      </c>
      <c r="F1450">
        <v>3.6</v>
      </c>
      <c r="G1450">
        <v>0</v>
      </c>
      <c r="H1450">
        <v>2018</v>
      </c>
      <c r="I1450">
        <v>7</v>
      </c>
      <c r="J1450">
        <v>21</v>
      </c>
    </row>
    <row r="1451" spans="1:10" hidden="1" x14ac:dyDescent="0.25">
      <c r="A1451">
        <f>--SUBTOTAL(103,B$2:B1451)</f>
        <v>652</v>
      </c>
      <c r="B1451" s="86">
        <v>43298</v>
      </c>
      <c r="C1451" t="s">
        <v>23</v>
      </c>
      <c r="D1451" t="s">
        <v>54</v>
      </c>
      <c r="E1451" t="s">
        <v>263</v>
      </c>
      <c r="F1451">
        <v>25.99</v>
      </c>
      <c r="G1451">
        <v>0</v>
      </c>
      <c r="H1451">
        <v>2018</v>
      </c>
      <c r="I1451">
        <v>7</v>
      </c>
      <c r="J1451">
        <v>27</v>
      </c>
    </row>
    <row r="1452" spans="1:10" hidden="1" x14ac:dyDescent="0.25">
      <c r="A1452">
        <f>--SUBTOTAL(103,B$2:B1452)</f>
        <v>652</v>
      </c>
      <c r="B1452" s="86">
        <v>43298</v>
      </c>
      <c r="C1452" t="s">
        <v>23</v>
      </c>
      <c r="D1452" t="s">
        <v>59</v>
      </c>
      <c r="E1452" t="s">
        <v>263</v>
      </c>
      <c r="F1452">
        <v>38.18</v>
      </c>
      <c r="G1452">
        <v>0</v>
      </c>
      <c r="H1452">
        <v>2018</v>
      </c>
      <c r="I1452">
        <v>7</v>
      </c>
      <c r="J1452">
        <v>27</v>
      </c>
    </row>
    <row r="1453" spans="1:10" hidden="1" x14ac:dyDescent="0.25">
      <c r="A1453">
        <f>--SUBTOTAL(103,B$2:B1453)</f>
        <v>652</v>
      </c>
      <c r="B1453" s="86">
        <v>43298</v>
      </c>
      <c r="C1453" t="s">
        <v>23</v>
      </c>
      <c r="D1453" t="s">
        <v>33</v>
      </c>
      <c r="E1453" t="s">
        <v>243</v>
      </c>
      <c r="F1453">
        <v>3.7</v>
      </c>
      <c r="G1453">
        <v>0</v>
      </c>
      <c r="H1453">
        <v>2018</v>
      </c>
      <c r="I1453">
        <v>7</v>
      </c>
      <c r="J1453">
        <v>29</v>
      </c>
    </row>
    <row r="1454" spans="1:10" hidden="1" x14ac:dyDescent="0.25">
      <c r="A1454">
        <f>--SUBTOTAL(103,B$2:B1454)</f>
        <v>652</v>
      </c>
      <c r="B1454" s="86">
        <v>43298</v>
      </c>
      <c r="C1454" t="s">
        <v>23</v>
      </c>
      <c r="D1454" t="s">
        <v>54</v>
      </c>
      <c r="E1454" t="s">
        <v>263</v>
      </c>
      <c r="F1454">
        <v>13.6</v>
      </c>
      <c r="G1454">
        <v>0</v>
      </c>
      <c r="H1454">
        <v>2018</v>
      </c>
      <c r="I1454">
        <v>7</v>
      </c>
      <c r="J1454">
        <v>37</v>
      </c>
    </row>
    <row r="1455" spans="1:10" hidden="1" x14ac:dyDescent="0.25">
      <c r="A1455">
        <f>--SUBTOTAL(103,B$2:B1455)</f>
        <v>652</v>
      </c>
      <c r="B1455" s="86">
        <v>43298</v>
      </c>
      <c r="C1455" t="s">
        <v>23</v>
      </c>
      <c r="D1455" t="s">
        <v>32</v>
      </c>
      <c r="E1455" t="s">
        <v>263</v>
      </c>
      <c r="F1455">
        <v>8</v>
      </c>
      <c r="G1455">
        <v>0</v>
      </c>
      <c r="H1455">
        <v>2018</v>
      </c>
      <c r="I1455">
        <v>7</v>
      </c>
      <c r="J1455">
        <v>44</v>
      </c>
    </row>
    <row r="1456" spans="1:10" hidden="1" x14ac:dyDescent="0.25">
      <c r="A1456">
        <f>--SUBTOTAL(103,B$2:B1456)</f>
        <v>652</v>
      </c>
      <c r="B1456" s="86">
        <v>43298</v>
      </c>
      <c r="C1456" t="s">
        <v>23</v>
      </c>
      <c r="D1456" t="s">
        <v>59</v>
      </c>
      <c r="E1456" t="s">
        <v>263</v>
      </c>
      <c r="F1456">
        <v>47.98</v>
      </c>
      <c r="G1456">
        <v>0</v>
      </c>
      <c r="H1456">
        <v>2018</v>
      </c>
      <c r="I1456">
        <v>7</v>
      </c>
      <c r="J1456">
        <v>46</v>
      </c>
    </row>
    <row r="1457" spans="1:10" hidden="1" x14ac:dyDescent="0.25">
      <c r="A1457">
        <f>--SUBTOTAL(103,B$2:B1457)</f>
        <v>652</v>
      </c>
      <c r="B1457" s="86">
        <v>43298</v>
      </c>
      <c r="C1457" t="s">
        <v>23</v>
      </c>
      <c r="D1457" t="s">
        <v>32</v>
      </c>
      <c r="E1457" t="s">
        <v>263</v>
      </c>
      <c r="F1457">
        <v>8</v>
      </c>
      <c r="G1457">
        <v>0</v>
      </c>
      <c r="H1457">
        <v>2018</v>
      </c>
      <c r="I1457">
        <v>7</v>
      </c>
      <c r="J1457">
        <v>51</v>
      </c>
    </row>
    <row r="1458" spans="1:10" hidden="1" x14ac:dyDescent="0.25">
      <c r="A1458">
        <f>--SUBTOTAL(103,B$2:B1458)</f>
        <v>652</v>
      </c>
      <c r="B1458" s="86">
        <v>43298</v>
      </c>
      <c r="C1458" t="s">
        <v>23</v>
      </c>
      <c r="D1458" t="s">
        <v>33</v>
      </c>
      <c r="E1458" t="s">
        <v>122</v>
      </c>
      <c r="F1458">
        <v>2.25</v>
      </c>
      <c r="G1458">
        <v>0</v>
      </c>
      <c r="H1458">
        <v>2018</v>
      </c>
      <c r="I1458">
        <v>7</v>
      </c>
      <c r="J1458">
        <v>70</v>
      </c>
    </row>
    <row r="1459" spans="1:10" hidden="1" x14ac:dyDescent="0.25">
      <c r="A1459">
        <f>--SUBTOTAL(103,B$2:B1459)</f>
        <v>652</v>
      </c>
      <c r="B1459" s="86">
        <v>43298</v>
      </c>
      <c r="C1459" t="s">
        <v>23</v>
      </c>
      <c r="D1459" t="s">
        <v>32</v>
      </c>
      <c r="E1459" t="s">
        <v>263</v>
      </c>
      <c r="F1459">
        <v>16</v>
      </c>
      <c r="G1459">
        <v>0</v>
      </c>
      <c r="H1459">
        <v>2018</v>
      </c>
      <c r="I1459">
        <v>7</v>
      </c>
      <c r="J1459">
        <v>73</v>
      </c>
    </row>
    <row r="1460" spans="1:10" hidden="1" x14ac:dyDescent="0.25">
      <c r="A1460">
        <f>--SUBTOTAL(103,B$2:B1460)</f>
        <v>652</v>
      </c>
      <c r="B1460" s="86">
        <v>43298</v>
      </c>
      <c r="C1460" t="s">
        <v>23</v>
      </c>
      <c r="D1460" t="s">
        <v>59</v>
      </c>
      <c r="E1460" t="s">
        <v>263</v>
      </c>
      <c r="F1460">
        <v>28.75</v>
      </c>
      <c r="G1460">
        <v>0</v>
      </c>
      <c r="H1460">
        <v>2018</v>
      </c>
      <c r="I1460">
        <v>7</v>
      </c>
      <c r="J1460">
        <v>74</v>
      </c>
    </row>
    <row r="1461" spans="1:10" x14ac:dyDescent="0.25">
      <c r="A1461">
        <f>--SUBTOTAL(103,B$2:B1461)</f>
        <v>653</v>
      </c>
      <c r="B1461" s="86">
        <v>43510</v>
      </c>
      <c r="C1461" t="s">
        <v>23</v>
      </c>
      <c r="D1461" t="s">
        <v>33</v>
      </c>
      <c r="E1461" t="s">
        <v>226</v>
      </c>
      <c r="F1461">
        <v>6.4</v>
      </c>
      <c r="G1461">
        <v>0</v>
      </c>
      <c r="H1461">
        <v>2019</v>
      </c>
      <c r="I1461">
        <v>2</v>
      </c>
      <c r="J1461">
        <v>76</v>
      </c>
    </row>
    <row r="1462" spans="1:10" x14ac:dyDescent="0.25">
      <c r="A1462">
        <f>--SUBTOTAL(103,B$2:B1462)</f>
        <v>654</v>
      </c>
      <c r="B1462" s="86">
        <v>43510</v>
      </c>
      <c r="C1462" t="s">
        <v>21</v>
      </c>
      <c r="D1462" t="s">
        <v>32</v>
      </c>
      <c r="E1462" t="s">
        <v>453</v>
      </c>
      <c r="F1462">
        <v>8</v>
      </c>
      <c r="G1462">
        <v>0</v>
      </c>
      <c r="H1462">
        <v>2019</v>
      </c>
      <c r="I1462">
        <v>2</v>
      </c>
      <c r="J1462">
        <v>38</v>
      </c>
    </row>
    <row r="1463" spans="1:10" x14ac:dyDescent="0.25">
      <c r="A1463">
        <f>--SUBTOTAL(103,B$2:B1463)</f>
        <v>655</v>
      </c>
      <c r="B1463" s="86">
        <v>43510</v>
      </c>
      <c r="C1463" t="s">
        <v>68</v>
      </c>
      <c r="D1463" t="s">
        <v>31</v>
      </c>
      <c r="E1463" t="s">
        <v>453</v>
      </c>
      <c r="F1463">
        <v>10</v>
      </c>
      <c r="G1463">
        <v>0</v>
      </c>
      <c r="H1463">
        <v>2019</v>
      </c>
      <c r="I1463">
        <v>2</v>
      </c>
      <c r="J1463">
        <v>91</v>
      </c>
    </row>
    <row r="1464" spans="1:10" x14ac:dyDescent="0.25">
      <c r="A1464">
        <f>--SUBTOTAL(103,B$2:B1464)</f>
        <v>656</v>
      </c>
      <c r="B1464" s="86">
        <v>43510</v>
      </c>
      <c r="C1464" t="s">
        <v>69</v>
      </c>
      <c r="D1464" t="s">
        <v>31</v>
      </c>
      <c r="E1464" t="s">
        <v>453</v>
      </c>
      <c r="F1464">
        <v>5</v>
      </c>
      <c r="G1464">
        <v>0</v>
      </c>
      <c r="H1464">
        <v>2019</v>
      </c>
      <c r="I1464">
        <v>2</v>
      </c>
      <c r="J1464">
        <v>91</v>
      </c>
    </row>
    <row r="1465" spans="1:10" x14ac:dyDescent="0.25">
      <c r="A1465">
        <f>--SUBTOTAL(103,B$2:B1465)</f>
        <v>657</v>
      </c>
      <c r="B1465" s="86">
        <v>43511</v>
      </c>
      <c r="C1465" t="s">
        <v>23</v>
      </c>
      <c r="D1465" t="s">
        <v>59</v>
      </c>
      <c r="E1465" t="s">
        <v>454</v>
      </c>
      <c r="F1465">
        <v>142.96</v>
      </c>
      <c r="G1465">
        <v>0</v>
      </c>
      <c r="H1465">
        <v>2019</v>
      </c>
      <c r="I1465">
        <v>2</v>
      </c>
      <c r="J1465">
        <v>10</v>
      </c>
    </row>
    <row r="1466" spans="1:10" x14ac:dyDescent="0.25">
      <c r="A1466">
        <f>--SUBTOTAL(103,B$2:B1466)</f>
        <v>658</v>
      </c>
      <c r="B1466" s="86">
        <v>43511</v>
      </c>
      <c r="C1466" t="s">
        <v>23</v>
      </c>
      <c r="D1466" t="s">
        <v>54</v>
      </c>
      <c r="E1466" t="s">
        <v>454</v>
      </c>
      <c r="F1466">
        <v>56.18</v>
      </c>
      <c r="G1466">
        <v>0</v>
      </c>
      <c r="H1466">
        <v>2019</v>
      </c>
      <c r="I1466">
        <v>2</v>
      </c>
      <c r="J1466">
        <v>164</v>
      </c>
    </row>
    <row r="1467" spans="1:10" x14ac:dyDescent="0.25">
      <c r="A1467">
        <f>--SUBTOTAL(103,B$2:B1467)</f>
        <v>659</v>
      </c>
      <c r="B1467" s="86">
        <v>43511</v>
      </c>
      <c r="C1467" t="s">
        <v>23</v>
      </c>
      <c r="D1467" t="s">
        <v>59</v>
      </c>
      <c r="E1467" t="s">
        <v>454</v>
      </c>
      <c r="F1467">
        <v>46.18</v>
      </c>
      <c r="G1467">
        <v>0</v>
      </c>
      <c r="H1467">
        <v>2019</v>
      </c>
      <c r="I1467">
        <v>2</v>
      </c>
      <c r="J1467">
        <v>54</v>
      </c>
    </row>
    <row r="1468" spans="1:10" x14ac:dyDescent="0.25">
      <c r="A1468">
        <f>--SUBTOTAL(103,B$2:B1468)</f>
        <v>660</v>
      </c>
      <c r="B1468" s="86">
        <v>43511</v>
      </c>
      <c r="C1468" t="s">
        <v>23</v>
      </c>
      <c r="D1468" t="s">
        <v>59</v>
      </c>
      <c r="E1468" t="s">
        <v>454</v>
      </c>
      <c r="F1468">
        <v>38.64</v>
      </c>
      <c r="G1468">
        <v>0</v>
      </c>
      <c r="H1468">
        <v>2019</v>
      </c>
      <c r="I1468">
        <v>2</v>
      </c>
      <c r="J1468">
        <v>196</v>
      </c>
    </row>
    <row r="1469" spans="1:10" x14ac:dyDescent="0.25">
      <c r="A1469">
        <f>--SUBTOTAL(103,B$2:B1469)</f>
        <v>661</v>
      </c>
      <c r="B1469" s="86">
        <v>43511</v>
      </c>
      <c r="C1469" t="s">
        <v>23</v>
      </c>
      <c r="D1469" t="s">
        <v>54</v>
      </c>
      <c r="E1469" t="s">
        <v>454</v>
      </c>
      <c r="F1469">
        <v>25.25</v>
      </c>
      <c r="G1469">
        <v>0</v>
      </c>
      <c r="H1469">
        <v>2019</v>
      </c>
      <c r="I1469">
        <v>2</v>
      </c>
      <c r="J1469">
        <v>7</v>
      </c>
    </row>
    <row r="1470" spans="1:10" x14ac:dyDescent="0.25">
      <c r="A1470">
        <f>--SUBTOTAL(103,B$2:B1470)</f>
        <v>662</v>
      </c>
      <c r="B1470" s="86">
        <v>43511</v>
      </c>
      <c r="C1470" t="s">
        <v>23</v>
      </c>
      <c r="D1470" t="s">
        <v>32</v>
      </c>
      <c r="E1470" t="s">
        <v>454</v>
      </c>
      <c r="F1470">
        <v>24</v>
      </c>
      <c r="G1470">
        <v>0</v>
      </c>
      <c r="H1470">
        <v>2019</v>
      </c>
      <c r="I1470">
        <v>2</v>
      </c>
      <c r="J1470">
        <v>5</v>
      </c>
    </row>
    <row r="1471" spans="1:10" x14ac:dyDescent="0.25">
      <c r="A1471">
        <f>--SUBTOTAL(103,B$2:B1471)</f>
        <v>663</v>
      </c>
      <c r="B1471" s="86">
        <v>43511</v>
      </c>
      <c r="C1471" t="s">
        <v>23</v>
      </c>
      <c r="D1471" t="s">
        <v>59</v>
      </c>
      <c r="E1471" t="s">
        <v>454</v>
      </c>
      <c r="F1471">
        <v>23.78</v>
      </c>
      <c r="G1471">
        <v>0</v>
      </c>
      <c r="H1471">
        <v>2019</v>
      </c>
      <c r="I1471">
        <v>2</v>
      </c>
      <c r="J1471">
        <v>164</v>
      </c>
    </row>
    <row r="1472" spans="1:10" x14ac:dyDescent="0.25">
      <c r="A1472">
        <f>--SUBTOTAL(103,B$2:B1472)</f>
        <v>664</v>
      </c>
      <c r="B1472" s="86">
        <v>43511</v>
      </c>
      <c r="C1472" t="s">
        <v>23</v>
      </c>
      <c r="D1472" t="s">
        <v>33</v>
      </c>
      <c r="E1472" t="s">
        <v>226</v>
      </c>
      <c r="F1472">
        <v>8.6999999999999993</v>
      </c>
      <c r="G1472">
        <v>0</v>
      </c>
      <c r="H1472">
        <v>2019</v>
      </c>
      <c r="I1472">
        <v>2</v>
      </c>
      <c r="J1472">
        <v>76</v>
      </c>
    </row>
    <row r="1473" spans="1:10" x14ac:dyDescent="0.25">
      <c r="A1473">
        <f>--SUBTOTAL(103,B$2:B1473)</f>
        <v>665</v>
      </c>
      <c r="B1473" s="86">
        <v>43511</v>
      </c>
      <c r="C1473" t="s">
        <v>23</v>
      </c>
      <c r="D1473" t="s">
        <v>33</v>
      </c>
      <c r="E1473" t="s">
        <v>55</v>
      </c>
      <c r="F1473">
        <v>7.35</v>
      </c>
      <c r="G1473">
        <v>0</v>
      </c>
      <c r="H1473">
        <v>2019</v>
      </c>
      <c r="I1473">
        <v>2</v>
      </c>
      <c r="J1473">
        <v>196</v>
      </c>
    </row>
    <row r="1474" spans="1:10" x14ac:dyDescent="0.25">
      <c r="A1474">
        <f>--SUBTOTAL(103,B$2:B1474)</f>
        <v>666</v>
      </c>
      <c r="B1474" s="86">
        <v>43511</v>
      </c>
      <c r="C1474" t="s">
        <v>23</v>
      </c>
      <c r="D1474" t="s">
        <v>33</v>
      </c>
      <c r="E1474" t="s">
        <v>117</v>
      </c>
      <c r="F1474">
        <v>7.35</v>
      </c>
      <c r="G1474">
        <v>0</v>
      </c>
      <c r="H1474">
        <v>2019</v>
      </c>
      <c r="I1474">
        <v>2</v>
      </c>
      <c r="J1474">
        <v>74</v>
      </c>
    </row>
    <row r="1475" spans="1:10" x14ac:dyDescent="0.25">
      <c r="A1475">
        <f>--SUBTOTAL(103,B$2:B1475)</f>
        <v>667</v>
      </c>
      <c r="B1475" s="86">
        <v>43511</v>
      </c>
      <c r="C1475" t="s">
        <v>23</v>
      </c>
      <c r="D1475" t="s">
        <v>33</v>
      </c>
      <c r="E1475" t="s">
        <v>156</v>
      </c>
      <c r="F1475">
        <v>7.35</v>
      </c>
      <c r="G1475">
        <v>0</v>
      </c>
      <c r="H1475">
        <v>2019</v>
      </c>
      <c r="I1475">
        <v>2</v>
      </c>
      <c r="J1475">
        <v>78</v>
      </c>
    </row>
    <row r="1476" spans="1:10" x14ac:dyDescent="0.25">
      <c r="A1476">
        <f>--SUBTOTAL(103,B$2:B1476)</f>
        <v>668</v>
      </c>
      <c r="B1476" s="86">
        <v>43511</v>
      </c>
      <c r="C1476" t="s">
        <v>64</v>
      </c>
      <c r="D1476" t="s">
        <v>62</v>
      </c>
      <c r="E1476" t="s">
        <v>454</v>
      </c>
      <c r="F1476">
        <v>524.4</v>
      </c>
      <c r="G1476">
        <v>0</v>
      </c>
      <c r="H1476">
        <v>2019</v>
      </c>
      <c r="I1476">
        <v>2</v>
      </c>
      <c r="J1476">
        <v>91</v>
      </c>
    </row>
    <row r="1477" spans="1:10" x14ac:dyDescent="0.25">
      <c r="A1477">
        <f>--SUBTOTAL(103,B$2:B1477)</f>
        <v>669</v>
      </c>
      <c r="B1477" s="86">
        <v>43511</v>
      </c>
      <c r="C1477" t="s">
        <v>65</v>
      </c>
      <c r="D1477" t="s">
        <v>62</v>
      </c>
      <c r="E1477" t="s">
        <v>454</v>
      </c>
      <c r="F1477">
        <v>193.8</v>
      </c>
      <c r="G1477">
        <v>0</v>
      </c>
      <c r="H1477">
        <v>2019</v>
      </c>
      <c r="I1477">
        <v>2</v>
      </c>
      <c r="J1477">
        <v>91</v>
      </c>
    </row>
    <row r="1478" spans="1:10" x14ac:dyDescent="0.25">
      <c r="A1478">
        <f>--SUBTOTAL(103,B$2:B1478)</f>
        <v>670</v>
      </c>
      <c r="B1478" s="86">
        <v>43511</v>
      </c>
      <c r="C1478" t="s">
        <v>78</v>
      </c>
      <c r="D1478" t="s">
        <v>62</v>
      </c>
      <c r="E1478" t="s">
        <v>454</v>
      </c>
      <c r="F1478">
        <v>47.11</v>
      </c>
      <c r="G1478">
        <v>0</v>
      </c>
      <c r="H1478">
        <v>2019</v>
      </c>
      <c r="I1478">
        <v>2</v>
      </c>
      <c r="J1478">
        <v>91</v>
      </c>
    </row>
    <row r="1479" spans="1:10" x14ac:dyDescent="0.25">
      <c r="A1479">
        <f>--SUBTOTAL(103,B$2:B1479)</f>
        <v>671</v>
      </c>
      <c r="B1479" s="86">
        <v>43511</v>
      </c>
      <c r="C1479" t="s">
        <v>78</v>
      </c>
      <c r="D1479" t="s">
        <v>54</v>
      </c>
      <c r="E1479" t="s">
        <v>454</v>
      </c>
      <c r="F1479">
        <v>16.260000000000002</v>
      </c>
      <c r="G1479">
        <v>0</v>
      </c>
      <c r="H1479">
        <v>2019</v>
      </c>
      <c r="I1479">
        <v>2</v>
      </c>
      <c r="J1479">
        <v>91</v>
      </c>
    </row>
    <row r="1480" spans="1:10" x14ac:dyDescent="0.25">
      <c r="A1480">
        <f>--SUBTOTAL(103,B$2:B1480)</f>
        <v>672</v>
      </c>
      <c r="B1480" s="86">
        <v>43511</v>
      </c>
      <c r="C1480" t="s">
        <v>82</v>
      </c>
      <c r="D1480" t="s">
        <v>62</v>
      </c>
      <c r="E1480" t="s">
        <v>454</v>
      </c>
      <c r="F1480">
        <v>23</v>
      </c>
      <c r="G1480">
        <v>0</v>
      </c>
      <c r="H1480">
        <v>2019</v>
      </c>
      <c r="I1480">
        <v>2</v>
      </c>
      <c r="J1480">
        <v>91</v>
      </c>
    </row>
    <row r="1481" spans="1:10" x14ac:dyDescent="0.25">
      <c r="A1481">
        <f>--SUBTOTAL(103,B$2:B1481)</f>
        <v>673</v>
      </c>
      <c r="B1481" s="86">
        <v>43511</v>
      </c>
      <c r="C1481" t="s">
        <v>79</v>
      </c>
      <c r="D1481" t="s">
        <v>62</v>
      </c>
      <c r="E1481" t="s">
        <v>454</v>
      </c>
      <c r="F1481">
        <v>60.95</v>
      </c>
      <c r="G1481">
        <v>0</v>
      </c>
      <c r="H1481">
        <v>2019</v>
      </c>
      <c r="I1481">
        <v>2</v>
      </c>
      <c r="J1481">
        <v>91</v>
      </c>
    </row>
    <row r="1482" spans="1:10" x14ac:dyDescent="0.25">
      <c r="A1482">
        <f>--SUBTOTAL(103,B$2:B1482)</f>
        <v>674</v>
      </c>
      <c r="B1482" s="86">
        <v>43511</v>
      </c>
      <c r="C1482" t="s">
        <v>21</v>
      </c>
      <c r="D1482" t="s">
        <v>32</v>
      </c>
      <c r="E1482" t="s">
        <v>454</v>
      </c>
      <c r="F1482">
        <v>32</v>
      </c>
      <c r="G1482">
        <v>0</v>
      </c>
      <c r="H1482">
        <v>2019</v>
      </c>
      <c r="I1482">
        <v>2</v>
      </c>
      <c r="J1482">
        <v>97</v>
      </c>
    </row>
    <row r="1483" spans="1:10" x14ac:dyDescent="0.25">
      <c r="A1483">
        <f>--SUBTOTAL(103,B$2:B1483)</f>
        <v>675</v>
      </c>
      <c r="B1483" s="86">
        <v>43511</v>
      </c>
      <c r="C1483" t="s">
        <v>21</v>
      </c>
      <c r="D1483" t="s">
        <v>32</v>
      </c>
      <c r="E1483" t="s">
        <v>454</v>
      </c>
      <c r="F1483">
        <v>16</v>
      </c>
      <c r="G1483">
        <v>0</v>
      </c>
      <c r="H1483">
        <v>2019</v>
      </c>
      <c r="I1483">
        <v>2</v>
      </c>
      <c r="J1483">
        <v>13</v>
      </c>
    </row>
    <row r="1484" spans="1:10" x14ac:dyDescent="0.25">
      <c r="A1484">
        <f>--SUBTOTAL(103,B$2:B1484)</f>
        <v>676</v>
      </c>
      <c r="B1484" s="86">
        <v>43511</v>
      </c>
      <c r="C1484" t="s">
        <v>21</v>
      </c>
      <c r="D1484" t="s">
        <v>32</v>
      </c>
      <c r="E1484" t="s">
        <v>454</v>
      </c>
      <c r="F1484">
        <v>16</v>
      </c>
      <c r="G1484">
        <v>0</v>
      </c>
      <c r="H1484">
        <v>2019</v>
      </c>
      <c r="I1484">
        <v>2</v>
      </c>
      <c r="J1484">
        <v>19</v>
      </c>
    </row>
    <row r="1485" spans="1:10" x14ac:dyDescent="0.25">
      <c r="A1485">
        <f>--SUBTOTAL(103,B$2:B1485)</f>
        <v>677</v>
      </c>
      <c r="B1485" s="86">
        <v>43511</v>
      </c>
      <c r="C1485" t="s">
        <v>21</v>
      </c>
      <c r="D1485" t="s">
        <v>32</v>
      </c>
      <c r="E1485" t="s">
        <v>454</v>
      </c>
      <c r="F1485">
        <v>16</v>
      </c>
      <c r="G1485">
        <v>0</v>
      </c>
      <c r="H1485">
        <v>2019</v>
      </c>
      <c r="I1485">
        <v>2</v>
      </c>
      <c r="J1485">
        <v>30</v>
      </c>
    </row>
    <row r="1486" spans="1:10" x14ac:dyDescent="0.25">
      <c r="A1486">
        <f>--SUBTOTAL(103,B$2:B1486)</f>
        <v>678</v>
      </c>
      <c r="B1486" s="86">
        <v>43511</v>
      </c>
      <c r="C1486" t="s">
        <v>21</v>
      </c>
      <c r="D1486" t="s">
        <v>32</v>
      </c>
      <c r="E1486" t="s">
        <v>454</v>
      </c>
      <c r="F1486">
        <v>16</v>
      </c>
      <c r="G1486">
        <v>0</v>
      </c>
      <c r="H1486">
        <v>2019</v>
      </c>
      <c r="I1486">
        <v>2</v>
      </c>
      <c r="J1486">
        <v>51</v>
      </c>
    </row>
    <row r="1487" spans="1:10" x14ac:dyDescent="0.25">
      <c r="A1487">
        <f>--SUBTOTAL(103,B$2:B1487)</f>
        <v>679</v>
      </c>
      <c r="B1487" s="86">
        <v>43511</v>
      </c>
      <c r="C1487" t="s">
        <v>21</v>
      </c>
      <c r="D1487" t="s">
        <v>32</v>
      </c>
      <c r="E1487" t="s">
        <v>454</v>
      </c>
      <c r="F1487">
        <v>16</v>
      </c>
      <c r="G1487">
        <v>0</v>
      </c>
      <c r="H1487">
        <v>2019</v>
      </c>
      <c r="I1487">
        <v>2</v>
      </c>
      <c r="J1487">
        <v>73</v>
      </c>
    </row>
    <row r="1488" spans="1:10" x14ac:dyDescent="0.25">
      <c r="A1488">
        <f>--SUBTOTAL(103,B$2:B1488)</f>
        <v>680</v>
      </c>
      <c r="B1488" s="86">
        <v>43511</v>
      </c>
      <c r="C1488" t="s">
        <v>72</v>
      </c>
      <c r="D1488" t="s">
        <v>31</v>
      </c>
      <c r="E1488" t="s">
        <v>454</v>
      </c>
      <c r="F1488">
        <v>93</v>
      </c>
      <c r="G1488">
        <v>0</v>
      </c>
      <c r="H1488">
        <v>2019</v>
      </c>
      <c r="I1488">
        <v>2</v>
      </c>
      <c r="J1488">
        <v>91</v>
      </c>
    </row>
    <row r="1489" spans="1:10" x14ac:dyDescent="0.25">
      <c r="A1489">
        <f>--SUBTOTAL(103,B$2:B1489)</f>
        <v>681</v>
      </c>
      <c r="B1489" s="86">
        <v>43511</v>
      </c>
      <c r="C1489" t="s">
        <v>67</v>
      </c>
      <c r="D1489" t="s">
        <v>31</v>
      </c>
      <c r="E1489" t="s">
        <v>454</v>
      </c>
      <c r="F1489">
        <v>20.69</v>
      </c>
      <c r="G1489">
        <v>0</v>
      </c>
      <c r="H1489">
        <v>2019</v>
      </c>
      <c r="I1489">
        <v>2</v>
      </c>
      <c r="J1489">
        <v>91</v>
      </c>
    </row>
    <row r="1490" spans="1:10" x14ac:dyDescent="0.25">
      <c r="A1490">
        <f>--SUBTOTAL(103,B$2:B1490)</f>
        <v>682</v>
      </c>
      <c r="B1490" s="86">
        <v>43511</v>
      </c>
      <c r="C1490" t="s">
        <v>68</v>
      </c>
      <c r="D1490" t="s">
        <v>31</v>
      </c>
      <c r="E1490" t="s">
        <v>454</v>
      </c>
      <c r="F1490">
        <v>73</v>
      </c>
      <c r="G1490">
        <v>0</v>
      </c>
      <c r="H1490">
        <v>2019</v>
      </c>
      <c r="I1490">
        <v>2</v>
      </c>
      <c r="J1490">
        <v>91</v>
      </c>
    </row>
    <row r="1491" spans="1:10" x14ac:dyDescent="0.25">
      <c r="A1491">
        <f>--SUBTOTAL(103,B$2:B1491)</f>
        <v>683</v>
      </c>
      <c r="B1491" s="86">
        <v>43511</v>
      </c>
      <c r="C1491" t="s">
        <v>69</v>
      </c>
      <c r="D1491" t="s">
        <v>31</v>
      </c>
      <c r="E1491" t="s">
        <v>454</v>
      </c>
      <c r="F1491">
        <v>5</v>
      </c>
      <c r="G1491">
        <v>0</v>
      </c>
      <c r="H1491">
        <v>2019</v>
      </c>
      <c r="I1491">
        <v>2</v>
      </c>
      <c r="J1491">
        <v>91</v>
      </c>
    </row>
    <row r="1492" spans="1:10" x14ac:dyDescent="0.25">
      <c r="A1492">
        <f>--SUBTOTAL(103,B$2:B1492)</f>
        <v>684</v>
      </c>
      <c r="B1492" s="86">
        <v>43511</v>
      </c>
      <c r="C1492" t="s">
        <v>22</v>
      </c>
      <c r="D1492" t="s">
        <v>32</v>
      </c>
      <c r="E1492" t="s">
        <v>454</v>
      </c>
      <c r="F1492">
        <v>8</v>
      </c>
      <c r="G1492">
        <v>0</v>
      </c>
      <c r="H1492">
        <v>2019</v>
      </c>
      <c r="I1492">
        <v>2</v>
      </c>
      <c r="J1492">
        <v>19</v>
      </c>
    </row>
    <row r="1493" spans="1:10" x14ac:dyDescent="0.25">
      <c r="A1493">
        <f>--SUBTOTAL(103,B$2:B1493)</f>
        <v>685</v>
      </c>
      <c r="B1493" s="86">
        <v>43511</v>
      </c>
      <c r="C1493" t="s">
        <v>22</v>
      </c>
      <c r="D1493" t="s">
        <v>32</v>
      </c>
      <c r="E1493" t="s">
        <v>454</v>
      </c>
      <c r="F1493">
        <v>8</v>
      </c>
      <c r="G1493">
        <v>0</v>
      </c>
      <c r="H1493">
        <v>2019</v>
      </c>
      <c r="I1493">
        <v>2</v>
      </c>
      <c r="J1493">
        <v>73</v>
      </c>
    </row>
    <row r="1494" spans="1:10" x14ac:dyDescent="0.25">
      <c r="A1494">
        <f>--SUBTOTAL(103,B$2:B1494)</f>
        <v>686</v>
      </c>
      <c r="B1494" s="86">
        <v>43511</v>
      </c>
      <c r="C1494" t="s">
        <v>74</v>
      </c>
      <c r="D1494" t="s">
        <v>62</v>
      </c>
      <c r="E1494" t="s">
        <v>454</v>
      </c>
      <c r="F1494">
        <v>448.15</v>
      </c>
      <c r="G1494">
        <v>0</v>
      </c>
      <c r="H1494">
        <v>2019</v>
      </c>
      <c r="I1494">
        <v>2</v>
      </c>
      <c r="J1494">
        <v>91</v>
      </c>
    </row>
    <row r="1495" spans="1:10" x14ac:dyDescent="0.25">
      <c r="A1495">
        <f>--SUBTOTAL(103,B$2:B1495)</f>
        <v>687</v>
      </c>
      <c r="B1495" s="86">
        <v>43511</v>
      </c>
      <c r="C1495" t="s">
        <v>74</v>
      </c>
      <c r="D1495" t="s">
        <v>54</v>
      </c>
      <c r="E1495" t="s">
        <v>454</v>
      </c>
      <c r="F1495">
        <v>62.65</v>
      </c>
      <c r="G1495">
        <v>0</v>
      </c>
      <c r="H1495">
        <v>2019</v>
      </c>
      <c r="I1495">
        <v>2</v>
      </c>
      <c r="J1495">
        <v>91</v>
      </c>
    </row>
    <row r="1496" spans="1:10" x14ac:dyDescent="0.25">
      <c r="A1496">
        <f>--SUBTOTAL(103,B$2:B1496)</f>
        <v>688</v>
      </c>
      <c r="B1496" s="86">
        <v>43511</v>
      </c>
      <c r="C1496" t="s">
        <v>80</v>
      </c>
      <c r="D1496" t="s">
        <v>62</v>
      </c>
      <c r="E1496" t="s">
        <v>454</v>
      </c>
      <c r="F1496">
        <v>622.45000000000005</v>
      </c>
      <c r="G1496">
        <v>0</v>
      </c>
      <c r="H1496">
        <v>2019</v>
      </c>
      <c r="I1496">
        <v>2</v>
      </c>
      <c r="J1496">
        <v>91</v>
      </c>
    </row>
    <row r="1497" spans="1:10" x14ac:dyDescent="0.25">
      <c r="A1497">
        <f>--SUBTOTAL(103,B$2:B1497)</f>
        <v>689</v>
      </c>
      <c r="B1497" s="86">
        <v>43511</v>
      </c>
      <c r="C1497" t="s">
        <v>81</v>
      </c>
      <c r="D1497" t="s">
        <v>62</v>
      </c>
      <c r="E1497" t="s">
        <v>454</v>
      </c>
      <c r="F1497">
        <v>114.25</v>
      </c>
      <c r="G1497">
        <v>0</v>
      </c>
      <c r="H1497">
        <v>2019</v>
      </c>
      <c r="I1497">
        <v>2</v>
      </c>
      <c r="J1497">
        <v>91</v>
      </c>
    </row>
    <row r="1498" spans="1:10" x14ac:dyDescent="0.25">
      <c r="A1498">
        <f>--SUBTOTAL(103,B$2:B1498)</f>
        <v>690</v>
      </c>
      <c r="B1498" s="86">
        <v>43512</v>
      </c>
      <c r="C1498" t="s">
        <v>23</v>
      </c>
      <c r="D1498" t="s">
        <v>33</v>
      </c>
      <c r="E1498" t="s">
        <v>129</v>
      </c>
      <c r="F1498">
        <v>10.5</v>
      </c>
      <c r="G1498">
        <v>0</v>
      </c>
      <c r="H1498">
        <v>2019</v>
      </c>
      <c r="I1498">
        <v>2</v>
      </c>
      <c r="J1498">
        <v>19</v>
      </c>
    </row>
    <row r="1499" spans="1:10" x14ac:dyDescent="0.25">
      <c r="A1499">
        <f>--SUBTOTAL(103,B$2:B1499)</f>
        <v>691</v>
      </c>
      <c r="B1499" s="86">
        <v>43512</v>
      </c>
      <c r="C1499" t="s">
        <v>23</v>
      </c>
      <c r="D1499" t="s">
        <v>33</v>
      </c>
      <c r="E1499" t="s">
        <v>338</v>
      </c>
      <c r="F1499">
        <v>2.25</v>
      </c>
      <c r="G1499">
        <v>0</v>
      </c>
      <c r="H1499">
        <v>2019</v>
      </c>
      <c r="I1499">
        <v>2</v>
      </c>
      <c r="J1499">
        <v>95</v>
      </c>
    </row>
    <row r="1500" spans="1:10" x14ac:dyDescent="0.25">
      <c r="A1500">
        <f>--SUBTOTAL(103,B$2:B1500)</f>
        <v>692</v>
      </c>
      <c r="B1500" s="86">
        <v>43512</v>
      </c>
      <c r="C1500" t="s">
        <v>70</v>
      </c>
      <c r="D1500" t="s">
        <v>31</v>
      </c>
      <c r="E1500" t="s">
        <v>456</v>
      </c>
      <c r="F1500">
        <v>33</v>
      </c>
      <c r="G1500">
        <v>0</v>
      </c>
      <c r="H1500">
        <v>2019</v>
      </c>
      <c r="I1500">
        <v>2</v>
      </c>
      <c r="J1500">
        <v>91</v>
      </c>
    </row>
    <row r="1501" spans="1:10" x14ac:dyDescent="0.25">
      <c r="A1501">
        <f>--SUBTOTAL(103,B$2:B1501)</f>
        <v>693</v>
      </c>
      <c r="B1501" s="86">
        <v>43512</v>
      </c>
      <c r="C1501" t="s">
        <v>455</v>
      </c>
      <c r="D1501" t="s">
        <v>60</v>
      </c>
      <c r="E1501" t="s">
        <v>456</v>
      </c>
      <c r="F1501">
        <v>1000</v>
      </c>
      <c r="G1501">
        <v>0</v>
      </c>
      <c r="H1501">
        <v>2019</v>
      </c>
      <c r="I1501">
        <v>2</v>
      </c>
      <c r="J1501">
        <v>91</v>
      </c>
    </row>
    <row r="1502" spans="1:10" x14ac:dyDescent="0.25">
      <c r="A1502">
        <f>--SUBTOTAL(103,B$2:B1502)</f>
        <v>694</v>
      </c>
      <c r="B1502" s="86">
        <v>43514</v>
      </c>
      <c r="C1502" t="s">
        <v>23</v>
      </c>
      <c r="D1502" t="s">
        <v>31</v>
      </c>
      <c r="E1502" t="s">
        <v>457</v>
      </c>
      <c r="F1502">
        <v>137.5</v>
      </c>
      <c r="G1502">
        <v>0</v>
      </c>
      <c r="H1502">
        <v>2019</v>
      </c>
      <c r="I1502">
        <v>2</v>
      </c>
      <c r="J1502">
        <v>9</v>
      </c>
    </row>
    <row r="1503" spans="1:10" x14ac:dyDescent="0.25">
      <c r="A1503">
        <f>--SUBTOTAL(103,B$2:B1503)</f>
        <v>695</v>
      </c>
      <c r="B1503" s="86">
        <v>43514</v>
      </c>
      <c r="C1503" t="s">
        <v>23</v>
      </c>
      <c r="D1503" t="s">
        <v>54</v>
      </c>
      <c r="E1503" t="s">
        <v>457</v>
      </c>
      <c r="F1503">
        <v>80</v>
      </c>
      <c r="G1503">
        <v>0</v>
      </c>
      <c r="H1503">
        <v>2019</v>
      </c>
      <c r="I1503">
        <v>2</v>
      </c>
      <c r="J1503">
        <v>69</v>
      </c>
    </row>
    <row r="1504" spans="1:10" x14ac:dyDescent="0.25">
      <c r="A1504">
        <f>--SUBTOTAL(103,B$2:B1504)</f>
        <v>696</v>
      </c>
      <c r="B1504" s="86">
        <v>43514</v>
      </c>
      <c r="C1504" t="s">
        <v>23</v>
      </c>
      <c r="D1504" t="s">
        <v>31</v>
      </c>
      <c r="E1504" t="s">
        <v>457</v>
      </c>
      <c r="F1504">
        <v>29.33</v>
      </c>
      <c r="G1504">
        <v>0</v>
      </c>
      <c r="H1504">
        <v>2019</v>
      </c>
      <c r="I1504">
        <v>2</v>
      </c>
      <c r="J1504">
        <v>30</v>
      </c>
    </row>
    <row r="1505" spans="1:10" x14ac:dyDescent="0.25">
      <c r="A1505">
        <f>--SUBTOTAL(103,B$2:B1505)</f>
        <v>697</v>
      </c>
      <c r="B1505" s="86">
        <v>43514</v>
      </c>
      <c r="C1505" t="s">
        <v>23</v>
      </c>
      <c r="D1505" t="s">
        <v>33</v>
      </c>
      <c r="E1505" t="s">
        <v>104</v>
      </c>
      <c r="F1505">
        <v>26</v>
      </c>
      <c r="G1505">
        <v>0</v>
      </c>
      <c r="H1505">
        <v>2019</v>
      </c>
      <c r="I1505">
        <v>2</v>
      </c>
      <c r="J1505">
        <v>33</v>
      </c>
    </row>
    <row r="1506" spans="1:10" x14ac:dyDescent="0.25">
      <c r="A1506">
        <f>--SUBTOTAL(103,B$2:B1506)</f>
        <v>698</v>
      </c>
      <c r="B1506" s="86">
        <v>43514</v>
      </c>
      <c r="C1506" t="s">
        <v>23</v>
      </c>
      <c r="D1506" t="s">
        <v>33</v>
      </c>
      <c r="E1506" t="s">
        <v>134</v>
      </c>
      <c r="F1506">
        <v>18</v>
      </c>
      <c r="G1506">
        <v>0</v>
      </c>
      <c r="H1506">
        <v>2019</v>
      </c>
      <c r="I1506">
        <v>2</v>
      </c>
      <c r="J1506">
        <v>9</v>
      </c>
    </row>
    <row r="1507" spans="1:10" x14ac:dyDescent="0.25">
      <c r="A1507">
        <f>--SUBTOTAL(103,B$2:B1507)</f>
        <v>699</v>
      </c>
      <c r="B1507" s="86">
        <v>43514</v>
      </c>
      <c r="C1507" t="s">
        <v>23</v>
      </c>
      <c r="D1507" t="s">
        <v>33</v>
      </c>
      <c r="E1507" t="s">
        <v>231</v>
      </c>
      <c r="F1507">
        <v>12.08</v>
      </c>
      <c r="G1507">
        <v>0</v>
      </c>
      <c r="H1507">
        <v>2019</v>
      </c>
      <c r="I1507">
        <v>2</v>
      </c>
      <c r="J1507">
        <v>16</v>
      </c>
    </row>
    <row r="1508" spans="1:10" x14ac:dyDescent="0.25">
      <c r="A1508">
        <f>--SUBTOTAL(103,B$2:B1508)</f>
        <v>700</v>
      </c>
      <c r="B1508" s="86">
        <v>43514</v>
      </c>
      <c r="C1508" t="s">
        <v>23</v>
      </c>
      <c r="D1508" t="s">
        <v>31</v>
      </c>
      <c r="E1508" t="s">
        <v>457</v>
      </c>
      <c r="F1508">
        <v>12</v>
      </c>
      <c r="G1508">
        <v>0</v>
      </c>
      <c r="H1508">
        <v>2019</v>
      </c>
      <c r="I1508">
        <v>2</v>
      </c>
      <c r="J1508">
        <v>38</v>
      </c>
    </row>
    <row r="1509" spans="1:10" x14ac:dyDescent="0.25">
      <c r="A1509">
        <f>--SUBTOTAL(103,B$2:B1509)</f>
        <v>701</v>
      </c>
      <c r="B1509" s="86">
        <v>43514</v>
      </c>
      <c r="C1509" t="s">
        <v>23</v>
      </c>
      <c r="D1509" t="s">
        <v>33</v>
      </c>
      <c r="E1509" t="s">
        <v>328</v>
      </c>
      <c r="F1509">
        <v>9.5500000000000007</v>
      </c>
      <c r="G1509">
        <v>0</v>
      </c>
      <c r="H1509">
        <v>2019</v>
      </c>
      <c r="I1509">
        <v>2</v>
      </c>
      <c r="J1509">
        <v>165</v>
      </c>
    </row>
    <row r="1510" spans="1:10" x14ac:dyDescent="0.25">
      <c r="A1510">
        <f>--SUBTOTAL(103,B$2:B1510)</f>
        <v>702</v>
      </c>
      <c r="B1510" s="86">
        <v>43514</v>
      </c>
      <c r="C1510" t="s">
        <v>23</v>
      </c>
      <c r="D1510" t="s">
        <v>33</v>
      </c>
      <c r="E1510" t="s">
        <v>338</v>
      </c>
      <c r="F1510">
        <v>9.1999999999999993</v>
      </c>
      <c r="G1510">
        <v>0</v>
      </c>
      <c r="H1510">
        <v>2019</v>
      </c>
      <c r="I1510">
        <v>2</v>
      </c>
      <c r="J1510">
        <v>95</v>
      </c>
    </row>
    <row r="1511" spans="1:10" x14ac:dyDescent="0.25">
      <c r="A1511">
        <f>--SUBTOTAL(103,B$2:B1511)</f>
        <v>703</v>
      </c>
      <c r="B1511" s="86">
        <v>43514</v>
      </c>
      <c r="C1511" t="s">
        <v>23</v>
      </c>
      <c r="D1511" t="s">
        <v>33</v>
      </c>
      <c r="E1511" t="s">
        <v>128</v>
      </c>
      <c r="F1511">
        <v>7.45</v>
      </c>
      <c r="G1511">
        <v>0</v>
      </c>
      <c r="H1511">
        <v>2019</v>
      </c>
      <c r="I1511">
        <v>2</v>
      </c>
      <c r="J1511">
        <v>28</v>
      </c>
    </row>
    <row r="1512" spans="1:10" x14ac:dyDescent="0.25">
      <c r="A1512">
        <f>--SUBTOTAL(103,B$2:B1512)</f>
        <v>704</v>
      </c>
      <c r="B1512" s="86">
        <v>43514</v>
      </c>
      <c r="C1512" t="s">
        <v>77</v>
      </c>
      <c r="D1512" t="s">
        <v>61</v>
      </c>
      <c r="E1512" t="s">
        <v>457</v>
      </c>
      <c r="F1512">
        <v>259.26</v>
      </c>
      <c r="G1512">
        <v>0</v>
      </c>
      <c r="H1512">
        <v>2019</v>
      </c>
      <c r="I1512">
        <v>2</v>
      </c>
      <c r="J1512">
        <v>91</v>
      </c>
    </row>
    <row r="1513" spans="1:10" x14ac:dyDescent="0.25">
      <c r="A1513">
        <f>--SUBTOTAL(103,B$2:B1513)</f>
        <v>705</v>
      </c>
      <c r="B1513" s="86">
        <v>43514</v>
      </c>
      <c r="C1513" t="s">
        <v>77</v>
      </c>
      <c r="D1513" t="s">
        <v>31</v>
      </c>
      <c r="E1513" t="s">
        <v>457</v>
      </c>
      <c r="F1513">
        <v>32.01</v>
      </c>
      <c r="G1513">
        <v>0</v>
      </c>
      <c r="H1513">
        <v>2019</v>
      </c>
      <c r="I1513">
        <v>2</v>
      </c>
      <c r="J1513">
        <v>91</v>
      </c>
    </row>
    <row r="1514" spans="1:10" x14ac:dyDescent="0.25">
      <c r="A1514">
        <f>--SUBTOTAL(103,B$2:B1514)</f>
        <v>706</v>
      </c>
      <c r="B1514" s="86">
        <v>43514</v>
      </c>
      <c r="C1514" t="s">
        <v>70</v>
      </c>
      <c r="D1514" t="s">
        <v>31</v>
      </c>
      <c r="E1514" t="s">
        <v>457</v>
      </c>
      <c r="F1514">
        <v>56.25</v>
      </c>
      <c r="G1514">
        <v>0</v>
      </c>
      <c r="H1514">
        <v>2019</v>
      </c>
      <c r="I1514">
        <v>2</v>
      </c>
      <c r="J1514">
        <v>91</v>
      </c>
    </row>
    <row r="1515" spans="1:10" x14ac:dyDescent="0.25">
      <c r="A1515">
        <f>--SUBTOTAL(103,B$2:B1515)</f>
        <v>707</v>
      </c>
      <c r="B1515" s="86">
        <v>43514</v>
      </c>
      <c r="C1515" t="s">
        <v>21</v>
      </c>
      <c r="D1515" t="s">
        <v>32</v>
      </c>
      <c r="E1515" t="s">
        <v>457</v>
      </c>
      <c r="F1515">
        <v>64</v>
      </c>
      <c r="G1515">
        <v>0</v>
      </c>
      <c r="H1515">
        <v>2019</v>
      </c>
      <c r="I1515">
        <v>2</v>
      </c>
      <c r="J1515">
        <v>97</v>
      </c>
    </row>
    <row r="1516" spans="1:10" x14ac:dyDescent="0.25">
      <c r="A1516">
        <f>--SUBTOTAL(103,B$2:B1516)</f>
        <v>708</v>
      </c>
      <c r="B1516" s="86">
        <v>43514</v>
      </c>
      <c r="C1516" t="s">
        <v>21</v>
      </c>
      <c r="D1516" t="s">
        <v>32</v>
      </c>
      <c r="E1516" t="s">
        <v>457</v>
      </c>
      <c r="F1516">
        <v>48</v>
      </c>
      <c r="G1516">
        <v>0</v>
      </c>
      <c r="H1516">
        <v>2019</v>
      </c>
      <c r="I1516">
        <v>2</v>
      </c>
      <c r="J1516">
        <v>19</v>
      </c>
    </row>
    <row r="1517" spans="1:10" x14ac:dyDescent="0.25">
      <c r="A1517">
        <f>--SUBTOTAL(103,B$2:B1517)</f>
        <v>709</v>
      </c>
      <c r="B1517" s="86">
        <v>43514</v>
      </c>
      <c r="C1517" t="s">
        <v>21</v>
      </c>
      <c r="D1517" t="s">
        <v>32</v>
      </c>
      <c r="E1517" t="s">
        <v>457</v>
      </c>
      <c r="F1517">
        <v>40</v>
      </c>
      <c r="G1517">
        <v>0</v>
      </c>
      <c r="H1517">
        <v>2019</v>
      </c>
      <c r="I1517">
        <v>2</v>
      </c>
      <c r="J1517">
        <v>13</v>
      </c>
    </row>
    <row r="1518" spans="1:10" x14ac:dyDescent="0.25">
      <c r="A1518">
        <f>--SUBTOTAL(103,B$2:B1518)</f>
        <v>710</v>
      </c>
      <c r="B1518" s="86">
        <v>43514</v>
      </c>
      <c r="C1518" t="s">
        <v>21</v>
      </c>
      <c r="D1518" t="s">
        <v>32</v>
      </c>
      <c r="E1518" t="s">
        <v>457</v>
      </c>
      <c r="F1518">
        <v>32</v>
      </c>
      <c r="G1518">
        <v>0</v>
      </c>
      <c r="H1518">
        <v>2019</v>
      </c>
      <c r="I1518">
        <v>2</v>
      </c>
      <c r="J1518">
        <v>39</v>
      </c>
    </row>
    <row r="1519" spans="1:10" x14ac:dyDescent="0.25">
      <c r="A1519">
        <f>--SUBTOTAL(103,B$2:B1519)</f>
        <v>711</v>
      </c>
      <c r="B1519" s="86">
        <v>43514</v>
      </c>
      <c r="C1519" t="s">
        <v>21</v>
      </c>
      <c r="D1519" t="s">
        <v>32</v>
      </c>
      <c r="E1519" t="s">
        <v>457</v>
      </c>
      <c r="F1519">
        <v>32</v>
      </c>
      <c r="G1519">
        <v>0</v>
      </c>
      <c r="H1519">
        <v>2019</v>
      </c>
      <c r="I1519">
        <v>2</v>
      </c>
      <c r="J1519">
        <v>46</v>
      </c>
    </row>
    <row r="1520" spans="1:10" x14ac:dyDescent="0.25">
      <c r="A1520">
        <f>--SUBTOTAL(103,B$2:B1520)</f>
        <v>712</v>
      </c>
      <c r="B1520" s="86">
        <v>43514</v>
      </c>
      <c r="C1520" t="s">
        <v>21</v>
      </c>
      <c r="D1520" t="s">
        <v>32</v>
      </c>
      <c r="E1520" t="s">
        <v>457</v>
      </c>
      <c r="F1520">
        <v>16</v>
      </c>
      <c r="G1520">
        <v>0</v>
      </c>
      <c r="H1520">
        <v>2019</v>
      </c>
      <c r="I1520">
        <v>2</v>
      </c>
      <c r="J1520">
        <v>23</v>
      </c>
    </row>
    <row r="1521" spans="1:10" x14ac:dyDescent="0.25">
      <c r="A1521">
        <f>--SUBTOTAL(103,B$2:B1521)</f>
        <v>713</v>
      </c>
      <c r="B1521" s="86">
        <v>43514</v>
      </c>
      <c r="C1521" t="s">
        <v>21</v>
      </c>
      <c r="D1521" t="s">
        <v>32</v>
      </c>
      <c r="E1521" t="s">
        <v>457</v>
      </c>
      <c r="F1521">
        <v>16</v>
      </c>
      <c r="G1521">
        <v>0</v>
      </c>
      <c r="H1521">
        <v>2019</v>
      </c>
      <c r="I1521">
        <v>2</v>
      </c>
      <c r="J1521">
        <v>30</v>
      </c>
    </row>
    <row r="1522" spans="1:10" x14ac:dyDescent="0.25">
      <c r="A1522">
        <f>--SUBTOTAL(103,B$2:B1522)</f>
        <v>714</v>
      </c>
      <c r="B1522" s="86">
        <v>43514</v>
      </c>
      <c r="C1522" t="s">
        <v>21</v>
      </c>
      <c r="D1522" t="s">
        <v>32</v>
      </c>
      <c r="E1522" t="s">
        <v>457</v>
      </c>
      <c r="F1522">
        <v>16</v>
      </c>
      <c r="G1522">
        <v>0</v>
      </c>
      <c r="H1522">
        <v>2019</v>
      </c>
      <c r="I1522">
        <v>2</v>
      </c>
      <c r="J1522">
        <v>44</v>
      </c>
    </row>
    <row r="1523" spans="1:10" x14ac:dyDescent="0.25">
      <c r="A1523">
        <f>--SUBTOTAL(103,B$2:B1523)</f>
        <v>715</v>
      </c>
      <c r="B1523" s="86">
        <v>43514</v>
      </c>
      <c r="C1523" t="s">
        <v>21</v>
      </c>
      <c r="D1523" t="s">
        <v>32</v>
      </c>
      <c r="E1523" t="s">
        <v>457</v>
      </c>
      <c r="F1523">
        <v>16</v>
      </c>
      <c r="G1523">
        <v>0</v>
      </c>
      <c r="H1523">
        <v>2019</v>
      </c>
      <c r="I1523">
        <v>2</v>
      </c>
      <c r="J1523">
        <v>49</v>
      </c>
    </row>
    <row r="1524" spans="1:10" x14ac:dyDescent="0.25">
      <c r="A1524">
        <f>--SUBTOTAL(103,B$2:B1524)</f>
        <v>716</v>
      </c>
      <c r="B1524" s="86">
        <v>43514</v>
      </c>
      <c r="C1524" t="s">
        <v>21</v>
      </c>
      <c r="D1524" t="s">
        <v>32</v>
      </c>
      <c r="E1524" t="s">
        <v>457</v>
      </c>
      <c r="F1524">
        <v>8</v>
      </c>
      <c r="G1524">
        <v>0</v>
      </c>
      <c r="H1524">
        <v>2019</v>
      </c>
      <c r="I1524">
        <v>2</v>
      </c>
      <c r="J1524">
        <v>34</v>
      </c>
    </row>
    <row r="1525" spans="1:10" x14ac:dyDescent="0.25">
      <c r="A1525">
        <f>--SUBTOTAL(103,B$2:B1525)</f>
        <v>717</v>
      </c>
      <c r="B1525" s="86">
        <v>43514</v>
      </c>
      <c r="C1525" t="s">
        <v>73</v>
      </c>
      <c r="D1525" t="s">
        <v>61</v>
      </c>
      <c r="E1525" t="s">
        <v>457</v>
      </c>
      <c r="F1525">
        <v>48</v>
      </c>
      <c r="G1525">
        <v>0</v>
      </c>
      <c r="H1525">
        <v>2019</v>
      </c>
      <c r="I1525">
        <v>2</v>
      </c>
      <c r="J1525">
        <v>91</v>
      </c>
    </row>
    <row r="1526" spans="1:10" x14ac:dyDescent="0.25">
      <c r="A1526">
        <f>--SUBTOTAL(103,B$2:B1526)</f>
        <v>718</v>
      </c>
      <c r="B1526" s="86">
        <v>43514</v>
      </c>
      <c r="C1526" t="s">
        <v>67</v>
      </c>
      <c r="D1526" t="s">
        <v>31</v>
      </c>
      <c r="E1526" t="s">
        <v>457</v>
      </c>
      <c r="F1526">
        <v>5.96</v>
      </c>
      <c r="G1526">
        <v>0</v>
      </c>
      <c r="H1526">
        <v>2019</v>
      </c>
      <c r="I1526">
        <v>2</v>
      </c>
      <c r="J1526">
        <v>91</v>
      </c>
    </row>
    <row r="1527" spans="1:10" x14ac:dyDescent="0.25">
      <c r="A1527">
        <f>--SUBTOTAL(103,B$2:B1527)</f>
        <v>719</v>
      </c>
      <c r="B1527" s="86">
        <v>43514</v>
      </c>
      <c r="C1527" t="s">
        <v>69</v>
      </c>
      <c r="D1527" t="s">
        <v>31</v>
      </c>
      <c r="E1527" t="s">
        <v>457</v>
      </c>
      <c r="F1527">
        <v>28.17</v>
      </c>
      <c r="G1527">
        <v>0</v>
      </c>
      <c r="H1527">
        <v>2019</v>
      </c>
      <c r="I1527">
        <v>2</v>
      </c>
      <c r="J1527">
        <v>91</v>
      </c>
    </row>
    <row r="1528" spans="1:10" x14ac:dyDescent="0.25">
      <c r="A1528">
        <f>--SUBTOTAL(103,B$2:B1528)</f>
        <v>720</v>
      </c>
      <c r="B1528" s="86">
        <v>43514</v>
      </c>
      <c r="C1528" t="s">
        <v>22</v>
      </c>
      <c r="D1528" t="s">
        <v>32</v>
      </c>
      <c r="E1528" t="s">
        <v>457</v>
      </c>
      <c r="F1528">
        <v>8</v>
      </c>
      <c r="G1528">
        <v>0</v>
      </c>
      <c r="H1528">
        <v>2019</v>
      </c>
      <c r="I1528">
        <v>2</v>
      </c>
      <c r="J1528">
        <v>13</v>
      </c>
    </row>
    <row r="1529" spans="1:10" x14ac:dyDescent="0.25">
      <c r="A1529">
        <f>--SUBTOTAL(103,B$2:B1529)</f>
        <v>721</v>
      </c>
      <c r="B1529" s="86">
        <v>43514</v>
      </c>
      <c r="C1529" t="s">
        <v>22</v>
      </c>
      <c r="D1529" t="s">
        <v>32</v>
      </c>
      <c r="E1529" t="s">
        <v>457</v>
      </c>
      <c r="F1529">
        <v>8</v>
      </c>
      <c r="G1529">
        <v>0</v>
      </c>
      <c r="H1529">
        <v>2019</v>
      </c>
      <c r="I1529">
        <v>2</v>
      </c>
      <c r="J1529">
        <v>30</v>
      </c>
    </row>
    <row r="1530" spans="1:10" x14ac:dyDescent="0.25">
      <c r="A1530">
        <f>--SUBTOTAL(103,B$2:B1530)</f>
        <v>722</v>
      </c>
      <c r="B1530" s="86">
        <v>43514</v>
      </c>
      <c r="C1530" t="s">
        <v>22</v>
      </c>
      <c r="D1530" t="s">
        <v>32</v>
      </c>
      <c r="E1530" t="s">
        <v>457</v>
      </c>
      <c r="F1530">
        <v>8</v>
      </c>
      <c r="G1530">
        <v>0</v>
      </c>
      <c r="H1530">
        <v>2019</v>
      </c>
      <c r="I1530">
        <v>2</v>
      </c>
      <c r="J1530">
        <v>51</v>
      </c>
    </row>
    <row r="1531" spans="1:10" x14ac:dyDescent="0.25">
      <c r="A1531">
        <f>--SUBTOTAL(103,B$2:B1531)</f>
        <v>723</v>
      </c>
      <c r="B1531" s="86">
        <v>43514</v>
      </c>
      <c r="C1531" t="s">
        <v>74</v>
      </c>
      <c r="D1531" t="s">
        <v>60</v>
      </c>
      <c r="E1531" t="s">
        <v>457</v>
      </c>
      <c r="F1531">
        <v>58.47</v>
      </c>
      <c r="G1531">
        <v>0</v>
      </c>
      <c r="H1531">
        <v>2019</v>
      </c>
      <c r="I1531">
        <v>2</v>
      </c>
      <c r="J1531">
        <v>91</v>
      </c>
    </row>
    <row r="1532" spans="1:10" x14ac:dyDescent="0.25">
      <c r="A1532">
        <f>--SUBTOTAL(103,B$2:B1532)</f>
        <v>724</v>
      </c>
      <c r="B1532" s="86">
        <v>43515</v>
      </c>
      <c r="C1532" t="s">
        <v>23</v>
      </c>
      <c r="D1532" t="s">
        <v>59</v>
      </c>
      <c r="E1532" t="s">
        <v>458</v>
      </c>
      <c r="F1532">
        <v>189.2</v>
      </c>
      <c r="G1532">
        <v>0</v>
      </c>
      <c r="H1532">
        <v>2019</v>
      </c>
      <c r="I1532">
        <v>2</v>
      </c>
      <c r="J1532">
        <v>22</v>
      </c>
    </row>
    <row r="1533" spans="1:10" x14ac:dyDescent="0.25">
      <c r="A1533">
        <f>--SUBTOTAL(103,B$2:B1533)</f>
        <v>725</v>
      </c>
      <c r="B1533" s="86">
        <v>43515</v>
      </c>
      <c r="C1533" t="s">
        <v>23</v>
      </c>
      <c r="D1533" t="s">
        <v>59</v>
      </c>
      <c r="E1533" t="s">
        <v>458</v>
      </c>
      <c r="F1533">
        <v>188.88</v>
      </c>
      <c r="G1533">
        <v>0</v>
      </c>
      <c r="H1533">
        <v>2019</v>
      </c>
      <c r="I1533">
        <v>2</v>
      </c>
      <c r="J1533">
        <v>10</v>
      </c>
    </row>
    <row r="1534" spans="1:10" x14ac:dyDescent="0.25">
      <c r="A1534">
        <f>--SUBTOTAL(103,B$2:B1534)</f>
        <v>726</v>
      </c>
      <c r="B1534" s="86">
        <v>43515</v>
      </c>
      <c r="C1534" t="s">
        <v>23</v>
      </c>
      <c r="D1534" t="s">
        <v>59</v>
      </c>
      <c r="E1534" t="s">
        <v>458</v>
      </c>
      <c r="F1534">
        <v>100.68</v>
      </c>
      <c r="G1534">
        <v>0</v>
      </c>
      <c r="H1534">
        <v>2019</v>
      </c>
      <c r="I1534">
        <v>2</v>
      </c>
      <c r="J1534">
        <v>18</v>
      </c>
    </row>
    <row r="1535" spans="1:10" x14ac:dyDescent="0.25">
      <c r="A1535">
        <f>--SUBTOTAL(103,B$2:B1535)</f>
        <v>727</v>
      </c>
      <c r="B1535" s="86">
        <v>43515</v>
      </c>
      <c r="C1535" t="s">
        <v>23</v>
      </c>
      <c r="D1535" t="s">
        <v>59</v>
      </c>
      <c r="E1535" t="s">
        <v>458</v>
      </c>
      <c r="F1535">
        <v>49.83</v>
      </c>
      <c r="G1535">
        <v>0</v>
      </c>
      <c r="H1535">
        <v>2019</v>
      </c>
      <c r="I1535">
        <v>2</v>
      </c>
      <c r="J1535">
        <v>44</v>
      </c>
    </row>
    <row r="1536" spans="1:10" x14ac:dyDescent="0.25">
      <c r="A1536">
        <f>--SUBTOTAL(103,B$2:B1536)</f>
        <v>728</v>
      </c>
      <c r="B1536" s="86">
        <v>43515</v>
      </c>
      <c r="C1536" t="s">
        <v>23</v>
      </c>
      <c r="D1536" t="s">
        <v>33</v>
      </c>
      <c r="E1536" t="s">
        <v>105</v>
      </c>
      <c r="F1536">
        <v>40</v>
      </c>
      <c r="G1536">
        <v>0</v>
      </c>
      <c r="H1536">
        <v>2019</v>
      </c>
      <c r="I1536">
        <v>2</v>
      </c>
      <c r="J1536">
        <v>35</v>
      </c>
    </row>
    <row r="1537" spans="1:10" x14ac:dyDescent="0.25">
      <c r="A1537">
        <f>--SUBTOTAL(103,B$2:B1537)</f>
        <v>729</v>
      </c>
      <c r="B1537" s="86">
        <v>43515</v>
      </c>
      <c r="C1537" t="s">
        <v>23</v>
      </c>
      <c r="D1537" t="s">
        <v>33</v>
      </c>
      <c r="E1537" t="s">
        <v>132</v>
      </c>
      <c r="F1537">
        <v>25.9</v>
      </c>
      <c r="G1537">
        <v>0</v>
      </c>
      <c r="H1537">
        <v>2019</v>
      </c>
      <c r="I1537">
        <v>2</v>
      </c>
      <c r="J1537">
        <v>13</v>
      </c>
    </row>
    <row r="1538" spans="1:10" x14ac:dyDescent="0.25">
      <c r="A1538">
        <f>--SUBTOTAL(103,B$2:B1538)</f>
        <v>730</v>
      </c>
      <c r="B1538" s="86">
        <v>43515</v>
      </c>
      <c r="C1538" t="s">
        <v>23</v>
      </c>
      <c r="D1538" t="s">
        <v>33</v>
      </c>
      <c r="E1538" t="s">
        <v>118</v>
      </c>
      <c r="F1538">
        <v>25</v>
      </c>
      <c r="G1538">
        <v>0</v>
      </c>
      <c r="H1538">
        <v>2019</v>
      </c>
      <c r="I1538">
        <v>2</v>
      </c>
      <c r="J1538">
        <v>15</v>
      </c>
    </row>
    <row r="1539" spans="1:10" x14ac:dyDescent="0.25">
      <c r="A1539">
        <f>--SUBTOTAL(103,B$2:B1539)</f>
        <v>731</v>
      </c>
      <c r="B1539" s="86">
        <v>43515</v>
      </c>
      <c r="C1539" t="s">
        <v>23</v>
      </c>
      <c r="D1539" t="s">
        <v>59</v>
      </c>
      <c r="E1539" t="s">
        <v>458</v>
      </c>
      <c r="F1539">
        <v>24.5</v>
      </c>
      <c r="G1539">
        <v>0</v>
      </c>
      <c r="H1539">
        <v>2019</v>
      </c>
      <c r="I1539">
        <v>2</v>
      </c>
      <c r="J1539">
        <v>35</v>
      </c>
    </row>
    <row r="1540" spans="1:10" x14ac:dyDescent="0.25">
      <c r="A1540">
        <f>--SUBTOTAL(103,B$2:B1540)</f>
        <v>732</v>
      </c>
      <c r="B1540" s="86">
        <v>43515</v>
      </c>
      <c r="C1540" t="s">
        <v>23</v>
      </c>
      <c r="D1540" t="s">
        <v>33</v>
      </c>
      <c r="E1540" t="s">
        <v>360</v>
      </c>
      <c r="F1540">
        <v>20.5</v>
      </c>
      <c r="G1540">
        <v>0</v>
      </c>
      <c r="H1540">
        <v>2019</v>
      </c>
      <c r="I1540">
        <v>2</v>
      </c>
      <c r="J1540">
        <v>2</v>
      </c>
    </row>
    <row r="1541" spans="1:10" x14ac:dyDescent="0.25">
      <c r="A1541">
        <f>--SUBTOTAL(103,B$2:B1541)</f>
        <v>733</v>
      </c>
      <c r="B1541" s="86">
        <v>43515</v>
      </c>
      <c r="C1541" t="s">
        <v>23</v>
      </c>
      <c r="D1541" t="s">
        <v>54</v>
      </c>
      <c r="E1541" t="s">
        <v>458</v>
      </c>
      <c r="F1541">
        <v>14.35</v>
      </c>
      <c r="G1541">
        <v>0</v>
      </c>
      <c r="H1541">
        <v>2019</v>
      </c>
      <c r="I1541">
        <v>2</v>
      </c>
      <c r="J1541">
        <v>76</v>
      </c>
    </row>
    <row r="1542" spans="1:10" x14ac:dyDescent="0.25">
      <c r="A1542">
        <f>--SUBTOTAL(103,B$2:B1542)</f>
        <v>734</v>
      </c>
      <c r="B1542" s="86">
        <v>43515</v>
      </c>
      <c r="C1542" t="s">
        <v>23</v>
      </c>
      <c r="D1542" t="s">
        <v>33</v>
      </c>
      <c r="E1542" t="s">
        <v>221</v>
      </c>
      <c r="F1542">
        <v>11.3</v>
      </c>
      <c r="G1542">
        <v>0</v>
      </c>
      <c r="H1542">
        <v>2019</v>
      </c>
      <c r="I1542">
        <v>2</v>
      </c>
      <c r="J1542">
        <v>89</v>
      </c>
    </row>
    <row r="1543" spans="1:10" x14ac:dyDescent="0.25">
      <c r="A1543">
        <f>--SUBTOTAL(103,B$2:B1543)</f>
        <v>735</v>
      </c>
      <c r="B1543" s="86">
        <v>43515</v>
      </c>
      <c r="C1543" t="s">
        <v>23</v>
      </c>
      <c r="D1543" t="s">
        <v>59</v>
      </c>
      <c r="E1543" t="s">
        <v>458</v>
      </c>
      <c r="F1543">
        <v>10.43</v>
      </c>
      <c r="G1543">
        <v>0</v>
      </c>
      <c r="H1543">
        <v>2019</v>
      </c>
      <c r="I1543">
        <v>2</v>
      </c>
      <c r="J1543">
        <v>77</v>
      </c>
    </row>
    <row r="1544" spans="1:10" x14ac:dyDescent="0.25">
      <c r="A1544">
        <f>--SUBTOTAL(103,B$2:B1544)</f>
        <v>736</v>
      </c>
      <c r="B1544" s="86">
        <v>43515</v>
      </c>
      <c r="C1544" t="s">
        <v>23</v>
      </c>
      <c r="D1544" t="s">
        <v>33</v>
      </c>
      <c r="E1544" t="s">
        <v>154</v>
      </c>
      <c r="F1544">
        <v>10.25</v>
      </c>
      <c r="G1544">
        <v>0</v>
      </c>
      <c r="H1544">
        <v>2019</v>
      </c>
      <c r="I1544">
        <v>2</v>
      </c>
      <c r="J1544">
        <v>10</v>
      </c>
    </row>
    <row r="1545" spans="1:10" x14ac:dyDescent="0.25">
      <c r="A1545">
        <f>--SUBTOTAL(103,B$2:B1545)</f>
        <v>737</v>
      </c>
      <c r="B1545" s="86">
        <v>43515</v>
      </c>
      <c r="C1545" t="s">
        <v>23</v>
      </c>
      <c r="D1545" t="s">
        <v>33</v>
      </c>
      <c r="E1545" t="s">
        <v>266</v>
      </c>
      <c r="F1545">
        <v>10.25</v>
      </c>
      <c r="G1545">
        <v>0</v>
      </c>
      <c r="H1545">
        <v>2019</v>
      </c>
      <c r="I1545">
        <v>2</v>
      </c>
      <c r="J1545">
        <v>97</v>
      </c>
    </row>
    <row r="1546" spans="1:10" x14ac:dyDescent="0.25">
      <c r="A1546">
        <f>--SUBTOTAL(103,B$2:B1546)</f>
        <v>738</v>
      </c>
      <c r="B1546" s="86">
        <v>43515</v>
      </c>
      <c r="C1546" t="s">
        <v>23</v>
      </c>
      <c r="D1546" t="s">
        <v>33</v>
      </c>
      <c r="E1546" t="s">
        <v>339</v>
      </c>
      <c r="F1546">
        <v>9.1999999999999993</v>
      </c>
      <c r="G1546">
        <v>0</v>
      </c>
      <c r="H1546">
        <v>2019</v>
      </c>
      <c r="I1546">
        <v>2</v>
      </c>
      <c r="J1546">
        <v>44</v>
      </c>
    </row>
    <row r="1547" spans="1:10" x14ac:dyDescent="0.25">
      <c r="A1547">
        <f>--SUBTOTAL(103,B$2:B1547)</f>
        <v>739</v>
      </c>
      <c r="B1547" s="86">
        <v>43515</v>
      </c>
      <c r="C1547" t="s">
        <v>23</v>
      </c>
      <c r="D1547" t="s">
        <v>33</v>
      </c>
      <c r="E1547" t="s">
        <v>156</v>
      </c>
      <c r="F1547">
        <v>7.35</v>
      </c>
      <c r="G1547">
        <v>0</v>
      </c>
      <c r="H1547">
        <v>2019</v>
      </c>
      <c r="I1547">
        <v>2</v>
      </c>
      <c r="J1547">
        <v>78</v>
      </c>
    </row>
    <row r="1548" spans="1:10" x14ac:dyDescent="0.25">
      <c r="A1548">
        <f>--SUBTOTAL(103,B$2:B1548)</f>
        <v>740</v>
      </c>
      <c r="B1548" s="86">
        <v>43515</v>
      </c>
      <c r="C1548" t="s">
        <v>23</v>
      </c>
      <c r="D1548" t="s">
        <v>33</v>
      </c>
      <c r="E1548" t="s">
        <v>55</v>
      </c>
      <c r="F1548">
        <v>2.4</v>
      </c>
      <c r="G1548">
        <v>0</v>
      </c>
      <c r="H1548">
        <v>2019</v>
      </c>
      <c r="I1548">
        <v>2</v>
      </c>
      <c r="J1548">
        <v>196</v>
      </c>
    </row>
    <row r="1549" spans="1:10" x14ac:dyDescent="0.25">
      <c r="A1549">
        <f>--SUBTOTAL(103,B$2:B1549)</f>
        <v>741</v>
      </c>
      <c r="B1549" s="86">
        <v>43515</v>
      </c>
      <c r="C1549" t="s">
        <v>77</v>
      </c>
      <c r="D1549" t="s">
        <v>54</v>
      </c>
      <c r="E1549" t="s">
        <v>458</v>
      </c>
      <c r="F1549">
        <v>20.75</v>
      </c>
      <c r="G1549">
        <v>0</v>
      </c>
      <c r="H1549">
        <v>2019</v>
      </c>
      <c r="I1549">
        <v>2</v>
      </c>
      <c r="J1549">
        <v>91</v>
      </c>
    </row>
    <row r="1550" spans="1:10" x14ac:dyDescent="0.25">
      <c r="A1550">
        <f>--SUBTOTAL(103,B$2:B1550)</f>
        <v>742</v>
      </c>
      <c r="B1550" s="86">
        <v>43515</v>
      </c>
      <c r="C1550" t="s">
        <v>66</v>
      </c>
      <c r="D1550" t="s">
        <v>31</v>
      </c>
      <c r="E1550" t="s">
        <v>458</v>
      </c>
      <c r="F1550">
        <v>156.4</v>
      </c>
      <c r="G1550">
        <v>0</v>
      </c>
      <c r="H1550">
        <v>2019</v>
      </c>
      <c r="I1550">
        <v>2</v>
      </c>
      <c r="J1550">
        <v>91</v>
      </c>
    </row>
    <row r="1551" spans="1:10" x14ac:dyDescent="0.25">
      <c r="A1551">
        <f>--SUBTOTAL(103,B$2:B1551)</f>
        <v>743</v>
      </c>
      <c r="B1551" s="86">
        <v>43515</v>
      </c>
      <c r="C1551" t="s">
        <v>21</v>
      </c>
      <c r="D1551" t="s">
        <v>32</v>
      </c>
      <c r="E1551" t="s">
        <v>458</v>
      </c>
      <c r="F1551">
        <v>32</v>
      </c>
      <c r="G1551">
        <v>0</v>
      </c>
      <c r="H1551">
        <v>2019</v>
      </c>
      <c r="I1551">
        <v>2</v>
      </c>
      <c r="J1551">
        <v>18</v>
      </c>
    </row>
    <row r="1552" spans="1:10" x14ac:dyDescent="0.25">
      <c r="A1552">
        <f>--SUBTOTAL(103,B$2:B1552)</f>
        <v>744</v>
      </c>
      <c r="B1552" s="86">
        <v>43515</v>
      </c>
      <c r="C1552" t="s">
        <v>21</v>
      </c>
      <c r="D1552" t="s">
        <v>32</v>
      </c>
      <c r="E1552" t="s">
        <v>458</v>
      </c>
      <c r="F1552">
        <v>16</v>
      </c>
      <c r="G1552">
        <v>0</v>
      </c>
      <c r="H1552">
        <v>2019</v>
      </c>
      <c r="I1552">
        <v>2</v>
      </c>
      <c r="J1552">
        <v>44</v>
      </c>
    </row>
    <row r="1553" spans="1:10" x14ac:dyDescent="0.25">
      <c r="A1553">
        <f>--SUBTOTAL(103,B$2:B1553)</f>
        <v>745</v>
      </c>
      <c r="B1553" s="86">
        <v>43515</v>
      </c>
      <c r="C1553" t="s">
        <v>71</v>
      </c>
      <c r="D1553" t="s">
        <v>62</v>
      </c>
      <c r="E1553" t="s">
        <v>458</v>
      </c>
      <c r="F1553">
        <v>39.9</v>
      </c>
      <c r="G1553">
        <v>0</v>
      </c>
      <c r="H1553">
        <v>2019</v>
      </c>
      <c r="I1553">
        <v>2</v>
      </c>
      <c r="J1553">
        <v>91</v>
      </c>
    </row>
    <row r="1554" spans="1:10" x14ac:dyDescent="0.25">
      <c r="A1554">
        <f>--SUBTOTAL(103,B$2:B1554)</f>
        <v>746</v>
      </c>
      <c r="B1554" s="86">
        <v>43515</v>
      </c>
      <c r="C1554" t="s">
        <v>67</v>
      </c>
      <c r="D1554" t="s">
        <v>59</v>
      </c>
      <c r="E1554" t="s">
        <v>458</v>
      </c>
      <c r="F1554">
        <v>47.52</v>
      </c>
      <c r="G1554">
        <v>0</v>
      </c>
      <c r="H1554">
        <v>2019</v>
      </c>
      <c r="I1554">
        <v>2</v>
      </c>
      <c r="J1554">
        <v>91</v>
      </c>
    </row>
    <row r="1555" spans="1:10" x14ac:dyDescent="0.25">
      <c r="A1555">
        <f>--SUBTOTAL(103,B$2:B1555)</f>
        <v>747</v>
      </c>
      <c r="B1555" s="86">
        <v>43515</v>
      </c>
      <c r="C1555" t="s">
        <v>68</v>
      </c>
      <c r="D1555" t="s">
        <v>61</v>
      </c>
      <c r="E1555" t="s">
        <v>458</v>
      </c>
      <c r="F1555">
        <v>1539.2</v>
      </c>
      <c r="G1555">
        <v>0</v>
      </c>
      <c r="H1555">
        <v>2019</v>
      </c>
      <c r="I1555">
        <v>2</v>
      </c>
      <c r="J1555">
        <v>91</v>
      </c>
    </row>
    <row r="1556" spans="1:10" x14ac:dyDescent="0.25">
      <c r="A1556">
        <f>--SUBTOTAL(103,B$2:B1556)</f>
        <v>748</v>
      </c>
      <c r="B1556" s="86">
        <v>43515</v>
      </c>
      <c r="C1556" t="s">
        <v>68</v>
      </c>
      <c r="D1556" t="s">
        <v>31</v>
      </c>
      <c r="E1556" t="s">
        <v>458</v>
      </c>
      <c r="F1556">
        <v>64</v>
      </c>
      <c r="G1556">
        <v>0</v>
      </c>
      <c r="H1556">
        <v>2019</v>
      </c>
      <c r="I1556">
        <v>2</v>
      </c>
      <c r="J1556">
        <v>91</v>
      </c>
    </row>
    <row r="1557" spans="1:10" x14ac:dyDescent="0.25">
      <c r="A1557">
        <f>--SUBTOTAL(103,B$2:B1557)</f>
        <v>749</v>
      </c>
      <c r="B1557" s="86">
        <v>43515</v>
      </c>
      <c r="C1557" t="s">
        <v>22</v>
      </c>
      <c r="D1557" t="s">
        <v>32</v>
      </c>
      <c r="E1557" t="s">
        <v>458</v>
      </c>
      <c r="F1557">
        <v>8</v>
      </c>
      <c r="G1557">
        <v>0</v>
      </c>
      <c r="H1557">
        <v>2019</v>
      </c>
      <c r="I1557">
        <v>2</v>
      </c>
      <c r="J1557">
        <v>13</v>
      </c>
    </row>
    <row r="1558" spans="1:10" x14ac:dyDescent="0.25">
      <c r="A1558">
        <f>--SUBTOTAL(103,B$2:B1558)</f>
        <v>750</v>
      </c>
      <c r="B1558" s="86">
        <v>43516</v>
      </c>
      <c r="C1558" t="s">
        <v>23</v>
      </c>
      <c r="D1558" t="s">
        <v>33</v>
      </c>
      <c r="E1558" t="s">
        <v>154</v>
      </c>
      <c r="F1558">
        <v>10.25</v>
      </c>
      <c r="G1558">
        <v>0</v>
      </c>
      <c r="H1558">
        <v>2019</v>
      </c>
      <c r="I1558">
        <v>2</v>
      </c>
      <c r="J1558">
        <v>10</v>
      </c>
    </row>
    <row r="1559" spans="1:10" x14ac:dyDescent="0.25">
      <c r="A1559">
        <f>--SUBTOTAL(103,B$2:B1559)</f>
        <v>751</v>
      </c>
      <c r="B1559" s="86">
        <v>43516</v>
      </c>
      <c r="C1559" t="s">
        <v>23</v>
      </c>
      <c r="D1559" t="s">
        <v>33</v>
      </c>
      <c r="E1559" t="s">
        <v>174</v>
      </c>
      <c r="F1559">
        <v>9.1999999999999993</v>
      </c>
      <c r="G1559">
        <v>0</v>
      </c>
      <c r="H1559">
        <v>2019</v>
      </c>
      <c r="I1559">
        <v>2</v>
      </c>
      <c r="J1559">
        <v>131</v>
      </c>
    </row>
    <row r="1560" spans="1:10" x14ac:dyDescent="0.25">
      <c r="A1560">
        <f>--SUBTOTAL(103,B$2:B1560)</f>
        <v>752</v>
      </c>
      <c r="B1560" s="86">
        <v>43516</v>
      </c>
      <c r="C1560" t="s">
        <v>23</v>
      </c>
      <c r="D1560" t="s">
        <v>33</v>
      </c>
      <c r="E1560" t="s">
        <v>215</v>
      </c>
      <c r="F1560">
        <v>9.1999999999999993</v>
      </c>
      <c r="G1560">
        <v>0</v>
      </c>
      <c r="H1560">
        <v>2019</v>
      </c>
      <c r="I1560">
        <v>2</v>
      </c>
      <c r="J1560">
        <v>17</v>
      </c>
    </row>
    <row r="1561" spans="1:10" hidden="1" x14ac:dyDescent="0.25">
      <c r="A1561">
        <f>--SUBTOTAL(103,B$2:B1561)</f>
        <v>752</v>
      </c>
      <c r="B1561" s="86">
        <v>43298</v>
      </c>
      <c r="C1561" t="s">
        <v>23</v>
      </c>
      <c r="D1561" t="s">
        <v>59</v>
      </c>
      <c r="E1561" t="s">
        <v>263</v>
      </c>
      <c r="F1561">
        <v>27.9</v>
      </c>
      <c r="G1561">
        <v>0</v>
      </c>
      <c r="H1561">
        <v>2018</v>
      </c>
      <c r="I1561">
        <v>7</v>
      </c>
      <c r="J1561">
        <v>102</v>
      </c>
    </row>
    <row r="1562" spans="1:10" hidden="1" x14ac:dyDescent="0.25">
      <c r="A1562">
        <f>--SUBTOTAL(103,B$2:B1562)</f>
        <v>752</v>
      </c>
      <c r="B1562" s="86">
        <v>43298</v>
      </c>
      <c r="C1562" t="s">
        <v>23</v>
      </c>
      <c r="D1562" t="s">
        <v>59</v>
      </c>
      <c r="E1562" t="s">
        <v>263</v>
      </c>
      <c r="F1562">
        <v>43</v>
      </c>
      <c r="G1562">
        <v>0</v>
      </c>
      <c r="H1562">
        <v>2018</v>
      </c>
      <c r="I1562">
        <v>7</v>
      </c>
      <c r="J1562">
        <v>103</v>
      </c>
    </row>
    <row r="1563" spans="1:10" hidden="1" x14ac:dyDescent="0.25">
      <c r="A1563">
        <f>--SUBTOTAL(103,B$2:B1563)</f>
        <v>752</v>
      </c>
      <c r="B1563" s="86">
        <v>43299</v>
      </c>
      <c r="C1563" t="s">
        <v>21</v>
      </c>
      <c r="D1563" t="s">
        <v>32</v>
      </c>
      <c r="E1563" t="s">
        <v>265</v>
      </c>
      <c r="F1563">
        <v>8</v>
      </c>
      <c r="G1563">
        <v>0</v>
      </c>
      <c r="H1563">
        <v>2018</v>
      </c>
      <c r="I1563">
        <v>7</v>
      </c>
      <c r="J1563">
        <v>5</v>
      </c>
    </row>
    <row r="1564" spans="1:10" hidden="1" x14ac:dyDescent="0.25">
      <c r="A1564">
        <f>--SUBTOTAL(103,B$2:B1564)</f>
        <v>752</v>
      </c>
      <c r="B1564" s="86">
        <v>43299</v>
      </c>
      <c r="C1564" t="s">
        <v>21</v>
      </c>
      <c r="D1564" t="s">
        <v>32</v>
      </c>
      <c r="E1564" t="s">
        <v>265</v>
      </c>
      <c r="F1564">
        <v>24</v>
      </c>
      <c r="G1564">
        <v>0</v>
      </c>
      <c r="H1564">
        <v>2018</v>
      </c>
      <c r="I1564">
        <v>7</v>
      </c>
      <c r="J1564">
        <v>18</v>
      </c>
    </row>
    <row r="1565" spans="1:10" hidden="1" x14ac:dyDescent="0.25">
      <c r="A1565">
        <f>--SUBTOTAL(103,B$2:B1565)</f>
        <v>752</v>
      </c>
      <c r="B1565" s="86">
        <v>43299</v>
      </c>
      <c r="C1565" t="s">
        <v>23</v>
      </c>
      <c r="D1565" t="s">
        <v>33</v>
      </c>
      <c r="E1565" t="s">
        <v>215</v>
      </c>
      <c r="F1565">
        <v>1.8</v>
      </c>
      <c r="G1565">
        <v>0</v>
      </c>
      <c r="H1565">
        <v>2018</v>
      </c>
      <c r="I1565">
        <v>7</v>
      </c>
      <c r="J1565">
        <v>17</v>
      </c>
    </row>
    <row r="1566" spans="1:10" hidden="1" x14ac:dyDescent="0.25">
      <c r="A1566">
        <f>--SUBTOTAL(103,B$2:B1566)</f>
        <v>752</v>
      </c>
      <c r="B1566" s="86">
        <v>43299</v>
      </c>
      <c r="C1566" t="s">
        <v>23</v>
      </c>
      <c r="D1566" t="s">
        <v>33</v>
      </c>
      <c r="E1566" t="s">
        <v>202</v>
      </c>
      <c r="F1566">
        <v>2.1</v>
      </c>
      <c r="G1566">
        <v>0</v>
      </c>
      <c r="H1566">
        <v>2018</v>
      </c>
      <c r="I1566">
        <v>7</v>
      </c>
      <c r="J1566">
        <v>18</v>
      </c>
    </row>
    <row r="1567" spans="1:10" hidden="1" x14ac:dyDescent="0.25">
      <c r="A1567">
        <f>--SUBTOTAL(103,B$2:B1567)</f>
        <v>752</v>
      </c>
      <c r="B1567" s="86">
        <v>43299</v>
      </c>
      <c r="C1567" t="s">
        <v>23</v>
      </c>
      <c r="D1567" t="s">
        <v>33</v>
      </c>
      <c r="E1567" t="s">
        <v>120</v>
      </c>
      <c r="F1567">
        <v>22.8</v>
      </c>
      <c r="G1567">
        <v>0</v>
      </c>
      <c r="H1567">
        <v>2018</v>
      </c>
      <c r="I1567">
        <v>7</v>
      </c>
      <c r="J1567">
        <v>40</v>
      </c>
    </row>
    <row r="1568" spans="1:10" hidden="1" x14ac:dyDescent="0.25">
      <c r="A1568">
        <f>--SUBTOTAL(103,B$2:B1568)</f>
        <v>752</v>
      </c>
      <c r="B1568" s="86">
        <v>43299</v>
      </c>
      <c r="C1568" t="s">
        <v>23</v>
      </c>
      <c r="D1568" t="s">
        <v>33</v>
      </c>
      <c r="E1568" t="s">
        <v>126</v>
      </c>
      <c r="F1568">
        <v>1.8</v>
      </c>
      <c r="G1568">
        <v>0</v>
      </c>
      <c r="H1568">
        <v>2018</v>
      </c>
      <c r="I1568">
        <v>7</v>
      </c>
      <c r="J1568">
        <v>72</v>
      </c>
    </row>
    <row r="1569" spans="1:10" hidden="1" x14ac:dyDescent="0.25">
      <c r="A1569">
        <f>--SUBTOTAL(103,B$2:B1569)</f>
        <v>752</v>
      </c>
      <c r="B1569" s="86">
        <v>43299</v>
      </c>
      <c r="C1569" t="s">
        <v>23</v>
      </c>
      <c r="D1569" t="s">
        <v>33</v>
      </c>
      <c r="E1569" t="s">
        <v>266</v>
      </c>
      <c r="F1569">
        <v>17.149999999999999</v>
      </c>
      <c r="G1569">
        <v>0</v>
      </c>
      <c r="H1569">
        <v>2018</v>
      </c>
      <c r="I1569">
        <v>7</v>
      </c>
      <c r="J1569">
        <v>97</v>
      </c>
    </row>
    <row r="1570" spans="1:10" hidden="1" x14ac:dyDescent="0.25">
      <c r="A1570">
        <f>--SUBTOTAL(103,B$2:B1570)</f>
        <v>752</v>
      </c>
      <c r="B1570" s="86">
        <v>43299</v>
      </c>
      <c r="C1570" t="s">
        <v>23</v>
      </c>
      <c r="D1570" t="s">
        <v>60</v>
      </c>
      <c r="E1570" t="s">
        <v>265</v>
      </c>
      <c r="F1570">
        <v>18</v>
      </c>
      <c r="G1570">
        <v>0</v>
      </c>
      <c r="H1570">
        <v>2018</v>
      </c>
      <c r="I1570">
        <v>7</v>
      </c>
      <c r="J1570">
        <v>101</v>
      </c>
    </row>
    <row r="1571" spans="1:10" hidden="1" x14ac:dyDescent="0.25">
      <c r="A1571">
        <f>--SUBTOTAL(103,B$2:B1571)</f>
        <v>752</v>
      </c>
      <c r="B1571" s="86">
        <v>43300</v>
      </c>
      <c r="C1571" t="s">
        <v>74</v>
      </c>
      <c r="D1571" t="s">
        <v>32</v>
      </c>
      <c r="E1571" t="s">
        <v>267</v>
      </c>
      <c r="F1571">
        <v>88.9</v>
      </c>
      <c r="G1571">
        <v>0</v>
      </c>
      <c r="H1571">
        <v>2018</v>
      </c>
      <c r="I1571">
        <v>7</v>
      </c>
      <c r="J1571">
        <v>91</v>
      </c>
    </row>
    <row r="1572" spans="1:10" hidden="1" x14ac:dyDescent="0.25">
      <c r="A1572">
        <f>--SUBTOTAL(103,B$2:B1572)</f>
        <v>752</v>
      </c>
      <c r="B1572" s="86">
        <v>43300</v>
      </c>
      <c r="C1572" t="s">
        <v>22</v>
      </c>
      <c r="D1572" t="s">
        <v>32</v>
      </c>
      <c r="E1572" t="s">
        <v>267</v>
      </c>
      <c r="F1572">
        <v>56</v>
      </c>
      <c r="G1572">
        <v>0</v>
      </c>
      <c r="H1572">
        <v>2018</v>
      </c>
      <c r="I1572">
        <v>7</v>
      </c>
      <c r="J1572">
        <v>26</v>
      </c>
    </row>
    <row r="1573" spans="1:10" hidden="1" x14ac:dyDescent="0.25">
      <c r="A1573">
        <f>--SUBTOTAL(103,B$2:B1573)</f>
        <v>752</v>
      </c>
      <c r="B1573" s="86">
        <v>43300</v>
      </c>
      <c r="C1573" t="s">
        <v>102</v>
      </c>
      <c r="D1573" t="s">
        <v>31</v>
      </c>
      <c r="E1573" t="s">
        <v>267</v>
      </c>
      <c r="F1573">
        <v>36.590000000000003</v>
      </c>
      <c r="G1573">
        <v>0</v>
      </c>
      <c r="H1573">
        <v>2018</v>
      </c>
      <c r="I1573">
        <v>7</v>
      </c>
      <c r="J1573">
        <v>91</v>
      </c>
    </row>
    <row r="1574" spans="1:10" hidden="1" x14ac:dyDescent="0.25">
      <c r="A1574">
        <f>--SUBTOTAL(103,B$2:B1574)</f>
        <v>752</v>
      </c>
      <c r="B1574" s="86">
        <v>43300</v>
      </c>
      <c r="C1574" t="s">
        <v>21</v>
      </c>
      <c r="D1574" t="s">
        <v>268</v>
      </c>
      <c r="E1574" t="s">
        <v>269</v>
      </c>
      <c r="F1574">
        <v>21.79</v>
      </c>
      <c r="G1574">
        <v>0</v>
      </c>
      <c r="H1574">
        <v>2018</v>
      </c>
      <c r="I1574">
        <v>7</v>
      </c>
      <c r="J1574">
        <v>10</v>
      </c>
    </row>
    <row r="1575" spans="1:10" hidden="1" x14ac:dyDescent="0.25">
      <c r="A1575">
        <f>--SUBTOTAL(103,B$2:B1575)</f>
        <v>752</v>
      </c>
      <c r="B1575" s="86">
        <v>43300</v>
      </c>
      <c r="C1575" t="s">
        <v>21</v>
      </c>
      <c r="D1575" t="s">
        <v>32</v>
      </c>
      <c r="E1575" t="s">
        <v>267</v>
      </c>
      <c r="F1575">
        <v>72</v>
      </c>
      <c r="G1575">
        <v>0</v>
      </c>
      <c r="H1575">
        <v>2018</v>
      </c>
      <c r="I1575">
        <v>7</v>
      </c>
      <c r="J1575">
        <v>26</v>
      </c>
    </row>
    <row r="1576" spans="1:10" hidden="1" x14ac:dyDescent="0.25">
      <c r="A1576">
        <f>--SUBTOTAL(103,B$2:B1576)</f>
        <v>752</v>
      </c>
      <c r="B1576" s="86">
        <v>43300</v>
      </c>
      <c r="C1576" t="s">
        <v>79</v>
      </c>
      <c r="D1576" t="s">
        <v>32</v>
      </c>
      <c r="E1576" t="s">
        <v>267</v>
      </c>
      <c r="F1576">
        <v>26.23</v>
      </c>
      <c r="G1576">
        <v>0</v>
      </c>
      <c r="H1576">
        <v>2018</v>
      </c>
      <c r="I1576">
        <v>7</v>
      </c>
      <c r="J1576">
        <v>91</v>
      </c>
    </row>
    <row r="1577" spans="1:10" hidden="1" x14ac:dyDescent="0.25">
      <c r="A1577">
        <f>--SUBTOTAL(103,B$2:B1577)</f>
        <v>752</v>
      </c>
      <c r="B1577" s="86">
        <v>43300</v>
      </c>
      <c r="C1577" t="s">
        <v>70</v>
      </c>
      <c r="D1577" t="s">
        <v>31</v>
      </c>
      <c r="E1577" t="s">
        <v>267</v>
      </c>
      <c r="F1577">
        <v>121.68</v>
      </c>
      <c r="G1577">
        <v>0</v>
      </c>
      <c r="H1577">
        <v>2018</v>
      </c>
      <c r="I1577">
        <v>7</v>
      </c>
      <c r="J1577">
        <v>91</v>
      </c>
    </row>
    <row r="1578" spans="1:10" hidden="1" x14ac:dyDescent="0.25">
      <c r="A1578">
        <f>--SUBTOTAL(103,B$2:B1578)</f>
        <v>752</v>
      </c>
      <c r="B1578" s="86">
        <v>43300</v>
      </c>
      <c r="C1578" t="s">
        <v>23</v>
      </c>
      <c r="D1578" t="s">
        <v>33</v>
      </c>
      <c r="E1578" t="s">
        <v>57</v>
      </c>
      <c r="F1578">
        <v>2.4</v>
      </c>
      <c r="G1578">
        <v>0</v>
      </c>
      <c r="H1578">
        <v>2018</v>
      </c>
      <c r="I1578">
        <v>7</v>
      </c>
      <c r="J1578">
        <v>3</v>
      </c>
    </row>
    <row r="1579" spans="1:10" hidden="1" x14ac:dyDescent="0.25">
      <c r="A1579">
        <f>--SUBTOTAL(103,B$2:B1579)</f>
        <v>752</v>
      </c>
      <c r="B1579" s="86">
        <v>43300</v>
      </c>
      <c r="C1579" t="s">
        <v>23</v>
      </c>
      <c r="D1579" t="s">
        <v>33</v>
      </c>
      <c r="E1579" t="s">
        <v>127</v>
      </c>
      <c r="F1579">
        <v>5</v>
      </c>
      <c r="G1579">
        <v>0</v>
      </c>
      <c r="H1579">
        <v>2018</v>
      </c>
      <c r="I1579">
        <v>7</v>
      </c>
      <c r="J1579">
        <v>39</v>
      </c>
    </row>
    <row r="1580" spans="1:10" hidden="1" x14ac:dyDescent="0.25">
      <c r="A1580">
        <f>--SUBTOTAL(103,B$2:B1580)</f>
        <v>752</v>
      </c>
      <c r="B1580" s="86">
        <v>43301</v>
      </c>
      <c r="C1580" t="s">
        <v>74</v>
      </c>
      <c r="D1580" t="s">
        <v>32</v>
      </c>
      <c r="E1580" t="s">
        <v>270</v>
      </c>
      <c r="F1580">
        <v>11.49</v>
      </c>
      <c r="G1580">
        <v>0</v>
      </c>
      <c r="H1580">
        <v>2018</v>
      </c>
      <c r="I1580">
        <v>7</v>
      </c>
      <c r="J1580">
        <v>91</v>
      </c>
    </row>
    <row r="1581" spans="1:10" hidden="1" x14ac:dyDescent="0.25">
      <c r="A1581">
        <f>--SUBTOTAL(103,B$2:B1581)</f>
        <v>752</v>
      </c>
      <c r="B1581" s="86">
        <v>43301</v>
      </c>
      <c r="C1581" t="s">
        <v>22</v>
      </c>
      <c r="D1581" t="s">
        <v>32</v>
      </c>
      <c r="E1581" t="s">
        <v>270</v>
      </c>
      <c r="F1581">
        <v>8</v>
      </c>
      <c r="G1581">
        <v>0</v>
      </c>
      <c r="H1581">
        <v>2018</v>
      </c>
      <c r="I1581">
        <v>7</v>
      </c>
      <c r="J1581">
        <v>13</v>
      </c>
    </row>
    <row r="1582" spans="1:10" hidden="1" x14ac:dyDescent="0.25">
      <c r="A1582">
        <f>--SUBTOTAL(103,B$2:B1582)</f>
        <v>752</v>
      </c>
      <c r="B1582" s="86">
        <v>43301</v>
      </c>
      <c r="C1582" t="s">
        <v>68</v>
      </c>
      <c r="D1582" t="s">
        <v>31</v>
      </c>
      <c r="E1582" t="s">
        <v>270</v>
      </c>
      <c r="F1582">
        <v>133</v>
      </c>
      <c r="G1582">
        <v>0</v>
      </c>
      <c r="H1582">
        <v>2018</v>
      </c>
      <c r="I1582">
        <v>7</v>
      </c>
      <c r="J1582">
        <v>91</v>
      </c>
    </row>
    <row r="1583" spans="1:10" hidden="1" x14ac:dyDescent="0.25">
      <c r="A1583">
        <f>--SUBTOTAL(103,B$2:B1583)</f>
        <v>752</v>
      </c>
      <c r="B1583" s="86">
        <v>43301</v>
      </c>
      <c r="C1583" t="s">
        <v>68</v>
      </c>
      <c r="D1583" t="s">
        <v>54</v>
      </c>
      <c r="E1583" t="s">
        <v>270</v>
      </c>
      <c r="F1583">
        <v>0</v>
      </c>
      <c r="G1583">
        <v>5</v>
      </c>
      <c r="H1583">
        <v>2018</v>
      </c>
      <c r="I1583">
        <v>7</v>
      </c>
      <c r="J1583">
        <v>91</v>
      </c>
    </row>
    <row r="1584" spans="1:10" hidden="1" x14ac:dyDescent="0.25">
      <c r="A1584">
        <f>--SUBTOTAL(103,B$2:B1584)</f>
        <v>752</v>
      </c>
      <c r="B1584" s="86">
        <v>43301</v>
      </c>
      <c r="C1584" t="s">
        <v>67</v>
      </c>
      <c r="D1584" t="s">
        <v>31</v>
      </c>
      <c r="E1584" t="s">
        <v>270</v>
      </c>
      <c r="F1584">
        <v>33.770000000000003</v>
      </c>
      <c r="G1584">
        <v>0</v>
      </c>
      <c r="H1584">
        <v>2018</v>
      </c>
      <c r="I1584">
        <v>7</v>
      </c>
      <c r="J1584">
        <v>91</v>
      </c>
    </row>
    <row r="1585" spans="1:10" hidden="1" x14ac:dyDescent="0.25">
      <c r="A1585">
        <f>--SUBTOTAL(103,B$2:B1585)</f>
        <v>752</v>
      </c>
      <c r="B1585" s="86">
        <v>43301</v>
      </c>
      <c r="C1585" t="s">
        <v>21</v>
      </c>
      <c r="D1585" t="s">
        <v>32</v>
      </c>
      <c r="E1585" t="s">
        <v>270</v>
      </c>
      <c r="F1585">
        <v>8</v>
      </c>
      <c r="G1585">
        <v>0</v>
      </c>
      <c r="H1585">
        <v>2018</v>
      </c>
      <c r="I1585">
        <v>7</v>
      </c>
      <c r="J1585">
        <v>18</v>
      </c>
    </row>
    <row r="1586" spans="1:10" hidden="1" x14ac:dyDescent="0.25">
      <c r="A1586">
        <f>--SUBTOTAL(103,B$2:B1586)</f>
        <v>752</v>
      </c>
      <c r="B1586" s="86">
        <v>43301</v>
      </c>
      <c r="C1586" t="s">
        <v>21</v>
      </c>
      <c r="D1586" t="s">
        <v>32</v>
      </c>
      <c r="E1586" t="s">
        <v>270</v>
      </c>
      <c r="F1586">
        <v>8</v>
      </c>
      <c r="G1586">
        <v>0</v>
      </c>
      <c r="H1586">
        <v>2018</v>
      </c>
      <c r="I1586">
        <v>7</v>
      </c>
      <c r="J1586">
        <v>43</v>
      </c>
    </row>
    <row r="1587" spans="1:10" hidden="1" x14ac:dyDescent="0.25">
      <c r="A1587">
        <f>--SUBTOTAL(103,B$2:B1587)</f>
        <v>752</v>
      </c>
      <c r="B1587" s="86">
        <v>43301</v>
      </c>
      <c r="C1587" t="s">
        <v>21</v>
      </c>
      <c r="D1587" t="s">
        <v>32</v>
      </c>
      <c r="E1587" t="s">
        <v>270</v>
      </c>
      <c r="F1587">
        <v>8</v>
      </c>
      <c r="G1587">
        <v>0</v>
      </c>
      <c r="H1587">
        <v>2018</v>
      </c>
      <c r="I1587">
        <v>7</v>
      </c>
      <c r="J1587">
        <v>44</v>
      </c>
    </row>
    <row r="1588" spans="1:10" hidden="1" x14ac:dyDescent="0.25">
      <c r="A1588">
        <f>--SUBTOTAL(103,B$2:B1588)</f>
        <v>752</v>
      </c>
      <c r="B1588" s="86">
        <v>43301</v>
      </c>
      <c r="C1588" t="s">
        <v>21</v>
      </c>
      <c r="D1588" t="s">
        <v>32</v>
      </c>
      <c r="E1588" t="s">
        <v>270</v>
      </c>
      <c r="F1588">
        <v>16</v>
      </c>
      <c r="G1588">
        <v>0</v>
      </c>
      <c r="H1588">
        <v>2018</v>
      </c>
      <c r="I1588">
        <v>7</v>
      </c>
      <c r="J1588">
        <v>46</v>
      </c>
    </row>
    <row r="1589" spans="1:10" hidden="1" x14ac:dyDescent="0.25">
      <c r="A1589">
        <f>--SUBTOTAL(103,B$2:B1589)</f>
        <v>752</v>
      </c>
      <c r="B1589" s="86">
        <v>43301</v>
      </c>
      <c r="C1589" t="s">
        <v>21</v>
      </c>
      <c r="D1589" t="s">
        <v>32</v>
      </c>
      <c r="E1589" t="s">
        <v>270</v>
      </c>
      <c r="F1589">
        <v>8</v>
      </c>
      <c r="G1589">
        <v>0</v>
      </c>
      <c r="H1589">
        <v>2018</v>
      </c>
      <c r="I1589">
        <v>7</v>
      </c>
      <c r="J1589">
        <v>49</v>
      </c>
    </row>
    <row r="1590" spans="1:10" hidden="1" x14ac:dyDescent="0.25">
      <c r="A1590">
        <f>--SUBTOTAL(103,B$2:B1590)</f>
        <v>752</v>
      </c>
      <c r="B1590" s="86">
        <v>43301</v>
      </c>
      <c r="C1590" t="s">
        <v>21</v>
      </c>
      <c r="D1590" t="s">
        <v>32</v>
      </c>
      <c r="E1590" t="s">
        <v>270</v>
      </c>
      <c r="F1590">
        <v>24</v>
      </c>
      <c r="G1590">
        <v>0</v>
      </c>
      <c r="H1590">
        <v>2018</v>
      </c>
      <c r="I1590">
        <v>7</v>
      </c>
      <c r="J1590">
        <v>51</v>
      </c>
    </row>
    <row r="1591" spans="1:10" hidden="1" x14ac:dyDescent="0.25">
      <c r="A1591">
        <f>--SUBTOTAL(103,B$2:B1591)</f>
        <v>752</v>
      </c>
      <c r="B1591" s="86">
        <v>43301</v>
      </c>
      <c r="C1591" t="s">
        <v>21</v>
      </c>
      <c r="D1591" t="s">
        <v>198</v>
      </c>
      <c r="E1591" t="s">
        <v>270</v>
      </c>
      <c r="F1591">
        <v>8</v>
      </c>
      <c r="G1591">
        <v>0</v>
      </c>
      <c r="H1591">
        <v>2018</v>
      </c>
      <c r="I1591">
        <v>7</v>
      </c>
      <c r="J1591">
        <v>73</v>
      </c>
    </row>
    <row r="1592" spans="1:10" hidden="1" x14ac:dyDescent="0.25">
      <c r="A1592">
        <f>--SUBTOTAL(103,B$2:B1592)</f>
        <v>752</v>
      </c>
      <c r="B1592" s="86">
        <v>43301</v>
      </c>
      <c r="C1592" t="s">
        <v>21</v>
      </c>
      <c r="D1592" t="s">
        <v>32</v>
      </c>
      <c r="E1592" t="s">
        <v>270</v>
      </c>
      <c r="F1592">
        <v>8</v>
      </c>
      <c r="G1592">
        <v>0</v>
      </c>
      <c r="H1592">
        <v>2018</v>
      </c>
      <c r="I1592">
        <v>7</v>
      </c>
      <c r="J1592">
        <v>80</v>
      </c>
    </row>
    <row r="1593" spans="1:10" hidden="1" x14ac:dyDescent="0.25">
      <c r="A1593">
        <f>--SUBTOTAL(103,B$2:B1593)</f>
        <v>752</v>
      </c>
      <c r="B1593" s="86">
        <v>43301</v>
      </c>
      <c r="C1593" t="s">
        <v>112</v>
      </c>
      <c r="D1593" t="s">
        <v>60</v>
      </c>
      <c r="E1593" t="s">
        <v>270</v>
      </c>
      <c r="F1593">
        <v>281.54000000000002</v>
      </c>
      <c r="G1593">
        <v>0</v>
      </c>
      <c r="H1593">
        <v>2018</v>
      </c>
      <c r="I1593">
        <v>7</v>
      </c>
      <c r="J1593">
        <v>91</v>
      </c>
    </row>
    <row r="1594" spans="1:10" hidden="1" x14ac:dyDescent="0.25">
      <c r="A1594">
        <f>--SUBTOTAL(103,B$2:B1594)</f>
        <v>752</v>
      </c>
      <c r="B1594" s="86">
        <v>43301</v>
      </c>
      <c r="C1594" t="s">
        <v>65</v>
      </c>
      <c r="D1594" t="s">
        <v>31</v>
      </c>
      <c r="E1594" t="s">
        <v>270</v>
      </c>
      <c r="F1594">
        <v>30</v>
      </c>
      <c r="G1594">
        <v>0</v>
      </c>
      <c r="H1594">
        <v>2018</v>
      </c>
      <c r="I1594">
        <v>7</v>
      </c>
      <c r="J1594">
        <v>91</v>
      </c>
    </row>
    <row r="1595" spans="1:10" hidden="1" x14ac:dyDescent="0.25">
      <c r="A1595">
        <f>--SUBTOTAL(103,B$2:B1595)</f>
        <v>752</v>
      </c>
      <c r="B1595" s="86">
        <v>43301</v>
      </c>
      <c r="C1595" t="s">
        <v>64</v>
      </c>
      <c r="D1595" t="s">
        <v>31</v>
      </c>
      <c r="E1595" t="s">
        <v>270</v>
      </c>
      <c r="F1595">
        <v>5</v>
      </c>
      <c r="G1595">
        <v>0</v>
      </c>
      <c r="H1595">
        <v>2018</v>
      </c>
      <c r="I1595">
        <v>7</v>
      </c>
      <c r="J1595">
        <v>91</v>
      </c>
    </row>
    <row r="1596" spans="1:10" hidden="1" x14ac:dyDescent="0.25">
      <c r="A1596">
        <f>--SUBTOTAL(103,B$2:B1596)</f>
        <v>752</v>
      </c>
      <c r="B1596" s="86">
        <v>43301</v>
      </c>
      <c r="C1596" t="s">
        <v>23</v>
      </c>
      <c r="D1596" t="s">
        <v>33</v>
      </c>
      <c r="E1596" t="s">
        <v>128</v>
      </c>
      <c r="F1596">
        <v>1.3</v>
      </c>
      <c r="G1596">
        <v>0</v>
      </c>
      <c r="H1596">
        <v>2018</v>
      </c>
      <c r="I1596">
        <v>7</v>
      </c>
      <c r="J1596">
        <v>28</v>
      </c>
    </row>
    <row r="1597" spans="1:10" hidden="1" x14ac:dyDescent="0.25">
      <c r="A1597">
        <f>--SUBTOTAL(103,B$2:B1597)</f>
        <v>752</v>
      </c>
      <c r="B1597" s="86">
        <v>43301</v>
      </c>
      <c r="C1597" t="s">
        <v>23</v>
      </c>
      <c r="D1597" t="s">
        <v>33</v>
      </c>
      <c r="E1597" t="s">
        <v>243</v>
      </c>
      <c r="F1597">
        <v>3.7</v>
      </c>
      <c r="G1597">
        <v>0</v>
      </c>
      <c r="H1597">
        <v>2018</v>
      </c>
      <c r="I1597">
        <v>7</v>
      </c>
      <c r="J1597">
        <v>29</v>
      </c>
    </row>
    <row r="1598" spans="1:10" hidden="1" x14ac:dyDescent="0.25">
      <c r="A1598">
        <f>--SUBTOTAL(103,B$2:B1598)</f>
        <v>752</v>
      </c>
      <c r="B1598" s="86">
        <v>43301</v>
      </c>
      <c r="C1598" t="s">
        <v>23</v>
      </c>
      <c r="D1598" t="s">
        <v>31</v>
      </c>
      <c r="E1598" t="s">
        <v>270</v>
      </c>
      <c r="F1598">
        <v>124</v>
      </c>
      <c r="G1598">
        <v>0</v>
      </c>
      <c r="H1598">
        <v>2018</v>
      </c>
      <c r="I1598">
        <v>7</v>
      </c>
      <c r="J1598">
        <v>37</v>
      </c>
    </row>
    <row r="1599" spans="1:10" hidden="1" x14ac:dyDescent="0.25">
      <c r="A1599">
        <f>--SUBTOTAL(103,B$2:B1599)</f>
        <v>752</v>
      </c>
      <c r="B1599" s="86">
        <v>43301</v>
      </c>
      <c r="C1599" t="s">
        <v>23</v>
      </c>
      <c r="D1599" t="s">
        <v>33</v>
      </c>
      <c r="E1599" t="s">
        <v>124</v>
      </c>
      <c r="F1599">
        <v>1.8</v>
      </c>
      <c r="G1599">
        <v>0</v>
      </c>
      <c r="H1599">
        <v>2018</v>
      </c>
      <c r="I1599">
        <v>7</v>
      </c>
      <c r="J1599">
        <v>71</v>
      </c>
    </row>
    <row r="1600" spans="1:10" hidden="1" x14ac:dyDescent="0.25">
      <c r="A1600">
        <f>--SUBTOTAL(103,B$2:B1600)</f>
        <v>752</v>
      </c>
      <c r="B1600" s="86">
        <v>43301</v>
      </c>
      <c r="C1600" t="s">
        <v>23</v>
      </c>
      <c r="D1600" t="s">
        <v>33</v>
      </c>
      <c r="E1600" t="s">
        <v>55</v>
      </c>
      <c r="F1600">
        <v>7.35</v>
      </c>
      <c r="G1600">
        <v>0</v>
      </c>
      <c r="H1600">
        <v>2018</v>
      </c>
      <c r="I1600">
        <v>7</v>
      </c>
      <c r="J1600">
        <v>196</v>
      </c>
    </row>
    <row r="1601" spans="1:10" hidden="1" x14ac:dyDescent="0.25">
      <c r="A1601">
        <f>--SUBTOTAL(103,B$2:B1601)</f>
        <v>752</v>
      </c>
      <c r="B1601" s="86">
        <v>43302</v>
      </c>
      <c r="C1601" t="s">
        <v>74</v>
      </c>
      <c r="D1601" t="s">
        <v>32</v>
      </c>
      <c r="E1601" t="s">
        <v>271</v>
      </c>
      <c r="F1601">
        <v>118.93</v>
      </c>
      <c r="G1601">
        <v>0</v>
      </c>
      <c r="H1601">
        <v>2018</v>
      </c>
      <c r="I1601">
        <v>7</v>
      </c>
      <c r="J1601">
        <v>91</v>
      </c>
    </row>
    <row r="1602" spans="1:10" hidden="1" x14ac:dyDescent="0.25">
      <c r="A1602">
        <f>--SUBTOTAL(103,B$2:B1602)</f>
        <v>752</v>
      </c>
      <c r="B1602" s="86">
        <v>43302</v>
      </c>
      <c r="C1602" t="s">
        <v>22</v>
      </c>
      <c r="D1602" t="s">
        <v>32</v>
      </c>
      <c r="E1602" t="s">
        <v>271</v>
      </c>
      <c r="F1602">
        <v>8</v>
      </c>
      <c r="G1602">
        <v>0</v>
      </c>
      <c r="H1602">
        <v>2018</v>
      </c>
      <c r="I1602">
        <v>7</v>
      </c>
      <c r="J1602">
        <v>97</v>
      </c>
    </row>
    <row r="1603" spans="1:10" hidden="1" x14ac:dyDescent="0.25">
      <c r="A1603">
        <f>--SUBTOTAL(103,B$2:B1603)</f>
        <v>752</v>
      </c>
      <c r="B1603" s="86">
        <v>43302</v>
      </c>
      <c r="C1603" t="s">
        <v>106</v>
      </c>
      <c r="D1603" t="s">
        <v>31</v>
      </c>
      <c r="E1603" t="s">
        <v>271</v>
      </c>
      <c r="F1603">
        <v>16.600000000000001</v>
      </c>
      <c r="G1603">
        <v>0</v>
      </c>
      <c r="H1603">
        <v>2018</v>
      </c>
      <c r="I1603">
        <v>7</v>
      </c>
      <c r="J1603">
        <v>91</v>
      </c>
    </row>
    <row r="1604" spans="1:10" hidden="1" x14ac:dyDescent="0.25">
      <c r="A1604">
        <f>--SUBTOTAL(103,B$2:B1604)</f>
        <v>752</v>
      </c>
      <c r="B1604" s="86">
        <v>43302</v>
      </c>
      <c r="C1604" t="s">
        <v>21</v>
      </c>
      <c r="D1604" t="s">
        <v>32</v>
      </c>
      <c r="E1604" t="s">
        <v>271</v>
      </c>
      <c r="F1604">
        <v>40</v>
      </c>
      <c r="G1604">
        <v>0</v>
      </c>
      <c r="H1604">
        <v>2018</v>
      </c>
      <c r="I1604">
        <v>7</v>
      </c>
      <c r="J1604">
        <v>5</v>
      </c>
    </row>
    <row r="1605" spans="1:10" hidden="1" x14ac:dyDescent="0.25">
      <c r="A1605">
        <f>--SUBTOTAL(103,B$2:B1605)</f>
        <v>752</v>
      </c>
      <c r="B1605" s="86">
        <v>43302</v>
      </c>
      <c r="C1605" t="s">
        <v>21</v>
      </c>
      <c r="D1605" t="s">
        <v>32</v>
      </c>
      <c r="E1605" t="s">
        <v>271</v>
      </c>
      <c r="F1605">
        <v>16</v>
      </c>
      <c r="G1605">
        <v>0</v>
      </c>
      <c r="H1605">
        <v>2018</v>
      </c>
      <c r="I1605">
        <v>7</v>
      </c>
      <c r="J1605">
        <v>13</v>
      </c>
    </row>
    <row r="1606" spans="1:10" hidden="1" x14ac:dyDescent="0.25">
      <c r="A1606">
        <f>--SUBTOTAL(103,B$2:B1606)</f>
        <v>752</v>
      </c>
      <c r="B1606" s="86">
        <v>43302</v>
      </c>
      <c r="C1606" t="s">
        <v>21</v>
      </c>
      <c r="D1606" t="s">
        <v>32</v>
      </c>
      <c r="E1606" t="s">
        <v>271</v>
      </c>
      <c r="F1606">
        <v>32</v>
      </c>
      <c r="G1606">
        <v>0</v>
      </c>
      <c r="H1606">
        <v>2018</v>
      </c>
      <c r="I1606">
        <v>7</v>
      </c>
      <c r="J1606">
        <v>19</v>
      </c>
    </row>
    <row r="1607" spans="1:10" hidden="1" x14ac:dyDescent="0.25">
      <c r="A1607">
        <f>--SUBTOTAL(103,B$2:B1607)</f>
        <v>752</v>
      </c>
      <c r="B1607" s="86">
        <v>43302</v>
      </c>
      <c r="C1607" t="s">
        <v>21</v>
      </c>
      <c r="D1607" t="s">
        <v>32</v>
      </c>
      <c r="E1607" t="s">
        <v>271</v>
      </c>
      <c r="F1607">
        <v>8</v>
      </c>
      <c r="G1607">
        <v>0</v>
      </c>
      <c r="H1607">
        <v>2018</v>
      </c>
      <c r="I1607">
        <v>7</v>
      </c>
      <c r="J1607">
        <v>39</v>
      </c>
    </row>
    <row r="1608" spans="1:10" hidden="1" x14ac:dyDescent="0.25">
      <c r="A1608">
        <f>--SUBTOTAL(103,B$2:B1608)</f>
        <v>752</v>
      </c>
      <c r="B1608" s="86">
        <v>43302</v>
      </c>
      <c r="C1608" t="s">
        <v>21</v>
      </c>
      <c r="D1608" t="s">
        <v>32</v>
      </c>
      <c r="E1608" t="s">
        <v>271</v>
      </c>
      <c r="F1608">
        <v>8</v>
      </c>
      <c r="G1608">
        <v>0</v>
      </c>
      <c r="H1608">
        <v>2018</v>
      </c>
      <c r="I1608">
        <v>7</v>
      </c>
      <c r="J1608">
        <v>73</v>
      </c>
    </row>
    <row r="1609" spans="1:10" hidden="1" x14ac:dyDescent="0.25">
      <c r="A1609">
        <f>--SUBTOTAL(103,B$2:B1609)</f>
        <v>752</v>
      </c>
      <c r="B1609" s="86">
        <v>43302</v>
      </c>
      <c r="C1609" t="s">
        <v>21</v>
      </c>
      <c r="D1609" t="s">
        <v>32</v>
      </c>
      <c r="E1609" t="s">
        <v>271</v>
      </c>
      <c r="F1609">
        <v>40</v>
      </c>
      <c r="G1609">
        <v>0</v>
      </c>
      <c r="H1609">
        <v>2018</v>
      </c>
      <c r="I1609">
        <v>7</v>
      </c>
      <c r="J1609">
        <v>97</v>
      </c>
    </row>
    <row r="1610" spans="1:10" hidden="1" x14ac:dyDescent="0.25">
      <c r="A1610">
        <f>--SUBTOTAL(103,B$2:B1610)</f>
        <v>752</v>
      </c>
      <c r="B1610" s="86">
        <v>43302</v>
      </c>
      <c r="C1610" t="s">
        <v>64</v>
      </c>
      <c r="D1610" t="s">
        <v>32</v>
      </c>
      <c r="E1610" t="s">
        <v>271</v>
      </c>
      <c r="F1610">
        <v>24.65</v>
      </c>
      <c r="G1610">
        <v>0</v>
      </c>
      <c r="H1610">
        <v>2018</v>
      </c>
      <c r="I1610">
        <v>7</v>
      </c>
      <c r="J1610">
        <v>91</v>
      </c>
    </row>
    <row r="1611" spans="1:10" hidden="1" x14ac:dyDescent="0.25">
      <c r="A1611">
        <f>--SUBTOTAL(103,B$2:B1611)</f>
        <v>752</v>
      </c>
      <c r="B1611" s="86">
        <v>43302</v>
      </c>
      <c r="C1611" t="s">
        <v>64</v>
      </c>
      <c r="D1611" t="s">
        <v>60</v>
      </c>
      <c r="E1611" t="s">
        <v>271</v>
      </c>
      <c r="F1611">
        <v>54.79</v>
      </c>
      <c r="G1611">
        <v>0</v>
      </c>
      <c r="H1611">
        <v>2018</v>
      </c>
      <c r="I1611">
        <v>7</v>
      </c>
      <c r="J1611">
        <v>91</v>
      </c>
    </row>
    <row r="1612" spans="1:10" hidden="1" x14ac:dyDescent="0.25">
      <c r="A1612">
        <f>--SUBTOTAL(103,B$2:B1612)</f>
        <v>752</v>
      </c>
      <c r="B1612" s="86">
        <v>43302</v>
      </c>
      <c r="C1612" t="s">
        <v>23</v>
      </c>
      <c r="D1612" t="s">
        <v>33</v>
      </c>
      <c r="E1612" t="s">
        <v>120</v>
      </c>
      <c r="F1612">
        <v>16.5</v>
      </c>
      <c r="G1612">
        <v>0</v>
      </c>
      <c r="H1612">
        <v>2018</v>
      </c>
      <c r="I1612">
        <v>7</v>
      </c>
      <c r="J1612">
        <v>40</v>
      </c>
    </row>
    <row r="1613" spans="1:10" hidden="1" x14ac:dyDescent="0.25">
      <c r="A1613">
        <f>--SUBTOTAL(103,B$2:B1613)</f>
        <v>752</v>
      </c>
      <c r="B1613" s="86">
        <v>43302</v>
      </c>
      <c r="C1613" t="s">
        <v>23</v>
      </c>
      <c r="D1613" t="s">
        <v>60</v>
      </c>
      <c r="E1613" t="s">
        <v>271</v>
      </c>
      <c r="F1613">
        <v>149.5</v>
      </c>
      <c r="G1613">
        <v>0</v>
      </c>
      <c r="H1613">
        <v>2018</v>
      </c>
      <c r="I1613">
        <v>7</v>
      </c>
      <c r="J1613">
        <v>54</v>
      </c>
    </row>
    <row r="1614" spans="1:10" hidden="1" x14ac:dyDescent="0.25">
      <c r="A1614">
        <f>--SUBTOTAL(103,B$2:B1614)</f>
        <v>752</v>
      </c>
      <c r="B1614" s="86">
        <v>43304</v>
      </c>
      <c r="C1614" t="s">
        <v>69</v>
      </c>
      <c r="D1614" t="s">
        <v>61</v>
      </c>
      <c r="E1614" t="s">
        <v>272</v>
      </c>
      <c r="F1614">
        <v>62.73</v>
      </c>
      <c r="G1614">
        <v>0</v>
      </c>
      <c r="H1614">
        <v>2018</v>
      </c>
      <c r="I1614">
        <v>7</v>
      </c>
      <c r="J1614">
        <v>91</v>
      </c>
    </row>
    <row r="1615" spans="1:10" hidden="1" x14ac:dyDescent="0.25">
      <c r="A1615">
        <f>--SUBTOTAL(103,B$2:B1615)</f>
        <v>752</v>
      </c>
      <c r="B1615" s="86">
        <v>43304</v>
      </c>
      <c r="C1615" t="s">
        <v>67</v>
      </c>
      <c r="D1615" t="s">
        <v>31</v>
      </c>
      <c r="E1615" t="s">
        <v>272</v>
      </c>
      <c r="F1615">
        <v>27.7</v>
      </c>
      <c r="G1615">
        <v>0</v>
      </c>
      <c r="H1615">
        <v>2018</v>
      </c>
      <c r="I1615">
        <v>7</v>
      </c>
      <c r="J1615">
        <v>91</v>
      </c>
    </row>
    <row r="1616" spans="1:10" hidden="1" x14ac:dyDescent="0.25">
      <c r="A1616">
        <f>--SUBTOTAL(103,B$2:B1616)</f>
        <v>752</v>
      </c>
      <c r="B1616" s="86">
        <v>43304</v>
      </c>
      <c r="C1616" t="s">
        <v>21</v>
      </c>
      <c r="D1616" t="s">
        <v>32</v>
      </c>
      <c r="E1616" t="s">
        <v>272</v>
      </c>
      <c r="F1616">
        <v>32</v>
      </c>
      <c r="G1616">
        <v>0</v>
      </c>
      <c r="H1616">
        <v>2018</v>
      </c>
      <c r="I1616">
        <v>7</v>
      </c>
      <c r="J1616">
        <v>13</v>
      </c>
    </row>
    <row r="1617" spans="1:10" hidden="1" x14ac:dyDescent="0.25">
      <c r="A1617">
        <f>--SUBTOTAL(103,B$2:B1617)</f>
        <v>752</v>
      </c>
      <c r="B1617" s="86">
        <v>43304</v>
      </c>
      <c r="C1617" t="s">
        <v>21</v>
      </c>
      <c r="D1617" t="s">
        <v>32</v>
      </c>
      <c r="E1617" t="s">
        <v>272</v>
      </c>
      <c r="F1617">
        <v>8</v>
      </c>
      <c r="G1617">
        <v>0</v>
      </c>
      <c r="H1617">
        <v>2018</v>
      </c>
      <c r="I1617">
        <v>7</v>
      </c>
      <c r="J1617">
        <v>22</v>
      </c>
    </row>
    <row r="1618" spans="1:10" hidden="1" x14ac:dyDescent="0.25">
      <c r="A1618">
        <f>--SUBTOTAL(103,B$2:B1618)</f>
        <v>752</v>
      </c>
      <c r="B1618" s="86">
        <v>43304</v>
      </c>
      <c r="C1618" t="s">
        <v>21</v>
      </c>
      <c r="D1618" t="s">
        <v>32</v>
      </c>
      <c r="E1618" t="s">
        <v>272</v>
      </c>
      <c r="F1618">
        <v>24</v>
      </c>
      <c r="G1618">
        <v>0</v>
      </c>
      <c r="H1618">
        <v>2018</v>
      </c>
      <c r="I1618">
        <v>7</v>
      </c>
      <c r="J1618">
        <v>30</v>
      </c>
    </row>
    <row r="1619" spans="1:10" hidden="1" x14ac:dyDescent="0.25">
      <c r="A1619">
        <f>--SUBTOTAL(103,B$2:B1619)</f>
        <v>752</v>
      </c>
      <c r="B1619" s="86">
        <v>43304</v>
      </c>
      <c r="C1619" t="s">
        <v>79</v>
      </c>
      <c r="D1619" t="s">
        <v>31</v>
      </c>
      <c r="E1619" t="s">
        <v>272</v>
      </c>
      <c r="F1619">
        <v>95</v>
      </c>
      <c r="G1619">
        <v>0</v>
      </c>
      <c r="H1619">
        <v>2018</v>
      </c>
      <c r="I1619">
        <v>7</v>
      </c>
      <c r="J1619">
        <v>91</v>
      </c>
    </row>
    <row r="1620" spans="1:10" hidden="1" x14ac:dyDescent="0.25">
      <c r="A1620">
        <f>--SUBTOTAL(103,B$2:B1620)</f>
        <v>752</v>
      </c>
      <c r="B1620" s="86">
        <v>43304</v>
      </c>
      <c r="C1620" t="s">
        <v>112</v>
      </c>
      <c r="D1620" t="s">
        <v>31</v>
      </c>
      <c r="E1620" t="s">
        <v>272</v>
      </c>
      <c r="F1620">
        <v>370.5</v>
      </c>
      <c r="G1620">
        <v>0</v>
      </c>
      <c r="H1620">
        <v>2018</v>
      </c>
      <c r="I1620">
        <v>7</v>
      </c>
      <c r="J1620">
        <v>91</v>
      </c>
    </row>
    <row r="1621" spans="1:10" hidden="1" x14ac:dyDescent="0.25">
      <c r="A1621">
        <f>--SUBTOTAL(103,B$2:B1621)</f>
        <v>752</v>
      </c>
      <c r="B1621" s="86">
        <v>43304</v>
      </c>
      <c r="C1621" t="s">
        <v>77</v>
      </c>
      <c r="D1621" t="s">
        <v>31</v>
      </c>
      <c r="E1621" t="s">
        <v>272</v>
      </c>
      <c r="F1621">
        <v>93.37</v>
      </c>
      <c r="G1621">
        <v>0</v>
      </c>
      <c r="H1621">
        <v>2018</v>
      </c>
      <c r="I1621">
        <v>7</v>
      </c>
      <c r="J1621">
        <v>91</v>
      </c>
    </row>
    <row r="1622" spans="1:10" hidden="1" x14ac:dyDescent="0.25">
      <c r="A1622">
        <f>--SUBTOTAL(103,B$2:B1622)</f>
        <v>752</v>
      </c>
      <c r="B1622" s="86">
        <v>43304</v>
      </c>
      <c r="C1622" t="s">
        <v>77</v>
      </c>
      <c r="D1622" t="s">
        <v>61</v>
      </c>
      <c r="E1622" t="s">
        <v>272</v>
      </c>
      <c r="F1622">
        <v>403.6</v>
      </c>
      <c r="G1622">
        <v>0</v>
      </c>
      <c r="H1622">
        <v>2018</v>
      </c>
      <c r="I1622">
        <v>7</v>
      </c>
      <c r="J1622">
        <v>91</v>
      </c>
    </row>
    <row r="1623" spans="1:10" hidden="1" x14ac:dyDescent="0.25">
      <c r="A1623">
        <f>--SUBTOTAL(103,B$2:B1623)</f>
        <v>752</v>
      </c>
      <c r="B1623" s="86">
        <v>43304</v>
      </c>
      <c r="C1623" t="s">
        <v>23</v>
      </c>
      <c r="D1623" t="s">
        <v>32</v>
      </c>
      <c r="E1623" t="s">
        <v>272</v>
      </c>
      <c r="F1623">
        <v>8</v>
      </c>
      <c r="G1623">
        <v>0</v>
      </c>
      <c r="H1623">
        <v>2018</v>
      </c>
      <c r="I1623">
        <v>7</v>
      </c>
      <c r="J1623">
        <v>22</v>
      </c>
    </row>
    <row r="1624" spans="1:10" hidden="1" x14ac:dyDescent="0.25">
      <c r="A1624">
        <f>--SUBTOTAL(103,B$2:B1624)</f>
        <v>752</v>
      </c>
      <c r="B1624" s="86">
        <v>43304</v>
      </c>
      <c r="C1624" t="s">
        <v>23</v>
      </c>
      <c r="D1624" t="s">
        <v>31</v>
      </c>
      <c r="E1624" t="s">
        <v>272</v>
      </c>
      <c r="F1624">
        <v>130</v>
      </c>
      <c r="G1624">
        <v>0</v>
      </c>
      <c r="H1624">
        <v>2018</v>
      </c>
      <c r="I1624">
        <v>7</v>
      </c>
      <c r="J1624">
        <v>98</v>
      </c>
    </row>
    <row r="1625" spans="1:10" hidden="1" x14ac:dyDescent="0.25">
      <c r="A1625">
        <f>--SUBTOTAL(103,B$2:B1625)</f>
        <v>752</v>
      </c>
      <c r="B1625" s="86">
        <v>43305</v>
      </c>
      <c r="C1625" t="s">
        <v>74</v>
      </c>
      <c r="D1625" t="s">
        <v>32</v>
      </c>
      <c r="E1625" t="s">
        <v>273</v>
      </c>
      <c r="F1625">
        <v>44.97</v>
      </c>
      <c r="G1625">
        <v>0</v>
      </c>
      <c r="H1625">
        <v>2018</v>
      </c>
      <c r="I1625">
        <v>7</v>
      </c>
      <c r="J1625">
        <v>91</v>
      </c>
    </row>
    <row r="1626" spans="1:10" hidden="1" x14ac:dyDescent="0.25">
      <c r="A1626">
        <f>--SUBTOTAL(103,B$2:B1626)</f>
        <v>752</v>
      </c>
      <c r="B1626" s="86">
        <v>43305</v>
      </c>
      <c r="C1626" t="s">
        <v>106</v>
      </c>
      <c r="D1626" t="s">
        <v>31</v>
      </c>
      <c r="E1626" t="s">
        <v>273</v>
      </c>
      <c r="F1626">
        <v>22.05</v>
      </c>
      <c r="G1626">
        <v>0</v>
      </c>
      <c r="H1626">
        <v>2018</v>
      </c>
      <c r="I1626">
        <v>7</v>
      </c>
      <c r="J1626">
        <v>91</v>
      </c>
    </row>
    <row r="1627" spans="1:10" hidden="1" x14ac:dyDescent="0.25">
      <c r="A1627">
        <f>--SUBTOTAL(103,B$2:B1627)</f>
        <v>752</v>
      </c>
      <c r="B1627" s="86">
        <v>43305</v>
      </c>
      <c r="C1627" t="s">
        <v>73</v>
      </c>
      <c r="D1627" t="s">
        <v>32</v>
      </c>
      <c r="E1627" t="s">
        <v>273</v>
      </c>
      <c r="F1627">
        <v>173.26</v>
      </c>
      <c r="G1627">
        <v>0</v>
      </c>
      <c r="H1627">
        <v>2018</v>
      </c>
      <c r="I1627">
        <v>7</v>
      </c>
      <c r="J1627">
        <v>91</v>
      </c>
    </row>
    <row r="1628" spans="1:10" hidden="1" x14ac:dyDescent="0.25">
      <c r="A1628">
        <f>--SUBTOTAL(103,B$2:B1628)</f>
        <v>752</v>
      </c>
      <c r="B1628" s="86">
        <v>43305</v>
      </c>
      <c r="C1628" t="s">
        <v>71</v>
      </c>
      <c r="D1628" t="s">
        <v>60</v>
      </c>
      <c r="E1628" t="s">
        <v>273</v>
      </c>
      <c r="F1628">
        <v>31.6</v>
      </c>
      <c r="G1628">
        <v>0</v>
      </c>
      <c r="H1628">
        <v>2018</v>
      </c>
      <c r="I1628">
        <v>7</v>
      </c>
      <c r="J1628">
        <v>91</v>
      </c>
    </row>
    <row r="1629" spans="1:10" hidden="1" x14ac:dyDescent="0.25">
      <c r="A1629">
        <f>--SUBTOTAL(103,B$2:B1629)</f>
        <v>752</v>
      </c>
      <c r="B1629" s="86">
        <v>43305</v>
      </c>
      <c r="C1629" t="s">
        <v>21</v>
      </c>
      <c r="D1629" t="s">
        <v>32</v>
      </c>
      <c r="E1629" t="s">
        <v>273</v>
      </c>
      <c r="F1629">
        <v>16</v>
      </c>
      <c r="G1629">
        <v>0</v>
      </c>
      <c r="H1629">
        <v>2018</v>
      </c>
      <c r="I1629">
        <v>7</v>
      </c>
      <c r="J1629">
        <v>19</v>
      </c>
    </row>
    <row r="1630" spans="1:10" hidden="1" x14ac:dyDescent="0.25">
      <c r="A1630">
        <f>--SUBTOTAL(103,B$2:B1630)</f>
        <v>752</v>
      </c>
      <c r="B1630" s="86">
        <v>43305</v>
      </c>
      <c r="C1630" t="s">
        <v>21</v>
      </c>
      <c r="D1630" t="s">
        <v>32</v>
      </c>
      <c r="E1630" t="s">
        <v>273</v>
      </c>
      <c r="F1630">
        <v>16</v>
      </c>
      <c r="G1630">
        <v>0</v>
      </c>
      <c r="H1630">
        <v>2018</v>
      </c>
      <c r="I1630">
        <v>7</v>
      </c>
      <c r="J1630">
        <v>44</v>
      </c>
    </row>
    <row r="1631" spans="1:10" hidden="1" x14ac:dyDescent="0.25">
      <c r="A1631">
        <f>--SUBTOTAL(103,B$2:B1631)</f>
        <v>752</v>
      </c>
      <c r="B1631" s="86">
        <v>43305</v>
      </c>
      <c r="C1631" t="s">
        <v>21</v>
      </c>
      <c r="D1631" t="s">
        <v>32</v>
      </c>
      <c r="E1631" t="s">
        <v>273</v>
      </c>
      <c r="F1631">
        <v>8</v>
      </c>
      <c r="G1631">
        <v>0</v>
      </c>
      <c r="H1631">
        <v>2018</v>
      </c>
      <c r="I1631">
        <v>7</v>
      </c>
      <c r="J1631">
        <v>73</v>
      </c>
    </row>
    <row r="1632" spans="1:10" hidden="1" x14ac:dyDescent="0.25">
      <c r="A1632">
        <f>--SUBTOTAL(103,B$2:B1632)</f>
        <v>752</v>
      </c>
      <c r="B1632" s="86">
        <v>43305</v>
      </c>
      <c r="C1632" t="s">
        <v>21</v>
      </c>
      <c r="D1632" t="s">
        <v>31</v>
      </c>
      <c r="E1632" t="s">
        <v>273</v>
      </c>
      <c r="F1632">
        <v>8</v>
      </c>
      <c r="G1632">
        <v>0</v>
      </c>
      <c r="H1632">
        <v>2018</v>
      </c>
      <c r="I1632">
        <v>7</v>
      </c>
      <c r="J1632">
        <v>73</v>
      </c>
    </row>
    <row r="1633" spans="1:10" hidden="1" x14ac:dyDescent="0.25">
      <c r="A1633">
        <f>--SUBTOTAL(103,B$2:B1633)</f>
        <v>752</v>
      </c>
      <c r="B1633" s="86">
        <v>43305</v>
      </c>
      <c r="C1633" t="s">
        <v>66</v>
      </c>
      <c r="D1633" t="s">
        <v>31</v>
      </c>
      <c r="E1633" t="s">
        <v>273</v>
      </c>
      <c r="F1633">
        <v>256.27999999999997</v>
      </c>
      <c r="G1633">
        <v>0</v>
      </c>
      <c r="H1633">
        <v>2018</v>
      </c>
      <c r="I1633">
        <v>7</v>
      </c>
      <c r="J1633">
        <v>91</v>
      </c>
    </row>
    <row r="1634" spans="1:10" hidden="1" x14ac:dyDescent="0.25">
      <c r="A1634">
        <f>--SUBTOTAL(103,B$2:B1634)</f>
        <v>752</v>
      </c>
      <c r="B1634" s="86">
        <v>43305</v>
      </c>
      <c r="C1634" t="s">
        <v>23</v>
      </c>
      <c r="D1634" t="s">
        <v>59</v>
      </c>
      <c r="E1634" t="s">
        <v>273</v>
      </c>
      <c r="F1634">
        <v>10.92</v>
      </c>
      <c r="G1634">
        <v>0</v>
      </c>
      <c r="H1634">
        <v>2018</v>
      </c>
      <c r="I1634">
        <v>7</v>
      </c>
      <c r="J1634">
        <v>47</v>
      </c>
    </row>
    <row r="1635" spans="1:10" hidden="1" x14ac:dyDescent="0.25">
      <c r="A1635">
        <f>--SUBTOTAL(103,B$2:B1635)</f>
        <v>752</v>
      </c>
      <c r="B1635" s="86">
        <v>43305</v>
      </c>
      <c r="C1635" t="s">
        <v>23</v>
      </c>
      <c r="D1635" t="s">
        <v>33</v>
      </c>
      <c r="E1635" t="s">
        <v>126</v>
      </c>
      <c r="F1635">
        <v>1.8</v>
      </c>
      <c r="G1635">
        <v>0</v>
      </c>
      <c r="H1635">
        <v>2018</v>
      </c>
      <c r="I1635">
        <v>7</v>
      </c>
      <c r="J1635">
        <v>72</v>
      </c>
    </row>
    <row r="1636" spans="1:10" hidden="1" x14ac:dyDescent="0.25">
      <c r="A1636">
        <f>--SUBTOTAL(103,B$2:B1636)</f>
        <v>752</v>
      </c>
      <c r="B1636" s="86">
        <v>43305</v>
      </c>
      <c r="C1636" t="s">
        <v>23</v>
      </c>
      <c r="D1636" t="s">
        <v>59</v>
      </c>
      <c r="E1636" t="s">
        <v>273</v>
      </c>
      <c r="F1636">
        <v>134.71</v>
      </c>
      <c r="G1636">
        <v>0</v>
      </c>
      <c r="H1636">
        <v>2018</v>
      </c>
      <c r="I1636">
        <v>7</v>
      </c>
      <c r="J1636">
        <v>77</v>
      </c>
    </row>
    <row r="1637" spans="1:10" hidden="1" x14ac:dyDescent="0.25">
      <c r="A1637">
        <f>--SUBTOTAL(103,B$2:B1637)</f>
        <v>752</v>
      </c>
      <c r="B1637" s="86">
        <v>43305</v>
      </c>
      <c r="C1637" t="s">
        <v>23</v>
      </c>
      <c r="D1637" t="s">
        <v>33</v>
      </c>
      <c r="E1637" t="s">
        <v>221</v>
      </c>
      <c r="F1637">
        <v>1.8</v>
      </c>
      <c r="G1637">
        <v>0</v>
      </c>
      <c r="H1637">
        <v>2018</v>
      </c>
      <c r="I1637">
        <v>7</v>
      </c>
      <c r="J1637">
        <v>89</v>
      </c>
    </row>
    <row r="1638" spans="1:10" hidden="1" x14ac:dyDescent="0.25">
      <c r="A1638">
        <f>--SUBTOTAL(103,B$2:B1638)</f>
        <v>752</v>
      </c>
      <c r="B1638" s="86">
        <v>43305</v>
      </c>
      <c r="C1638" t="s">
        <v>23</v>
      </c>
      <c r="D1638" t="s">
        <v>33</v>
      </c>
      <c r="E1638" t="s">
        <v>116</v>
      </c>
      <c r="F1638">
        <v>10.7</v>
      </c>
      <c r="G1638">
        <v>0</v>
      </c>
      <c r="H1638">
        <v>2018</v>
      </c>
      <c r="I1638">
        <v>7</v>
      </c>
      <c r="J1638">
        <v>101</v>
      </c>
    </row>
    <row r="1639" spans="1:10" hidden="1" x14ac:dyDescent="0.25">
      <c r="A1639">
        <f>--SUBTOTAL(103,B$2:B1639)</f>
        <v>752</v>
      </c>
      <c r="B1639" s="86">
        <v>43306</v>
      </c>
      <c r="C1639" t="s">
        <v>22</v>
      </c>
      <c r="D1639" t="s">
        <v>274</v>
      </c>
      <c r="E1639" t="s">
        <v>275</v>
      </c>
      <c r="F1639">
        <v>6.31</v>
      </c>
      <c r="G1639">
        <v>0</v>
      </c>
      <c r="H1639">
        <v>2018</v>
      </c>
      <c r="I1639">
        <v>7</v>
      </c>
      <c r="J1639">
        <v>5</v>
      </c>
    </row>
    <row r="1640" spans="1:10" hidden="1" x14ac:dyDescent="0.25">
      <c r="A1640">
        <f>--SUBTOTAL(103,B$2:B1640)</f>
        <v>752</v>
      </c>
      <c r="B1640" s="86">
        <v>43306</v>
      </c>
      <c r="C1640" t="s">
        <v>22</v>
      </c>
      <c r="D1640" t="s">
        <v>274</v>
      </c>
      <c r="E1640" t="s">
        <v>275</v>
      </c>
      <c r="F1640">
        <v>17.649999999999999</v>
      </c>
      <c r="G1640">
        <v>0</v>
      </c>
      <c r="H1640">
        <v>2018</v>
      </c>
      <c r="I1640">
        <v>7</v>
      </c>
      <c r="J1640">
        <v>7</v>
      </c>
    </row>
    <row r="1641" spans="1:10" hidden="1" x14ac:dyDescent="0.25">
      <c r="A1641">
        <f>--SUBTOTAL(103,B$2:B1641)</f>
        <v>752</v>
      </c>
      <c r="B1641" s="86">
        <v>43306</v>
      </c>
      <c r="C1641" t="s">
        <v>22</v>
      </c>
      <c r="D1641" t="s">
        <v>274</v>
      </c>
      <c r="E1641" t="s">
        <v>275</v>
      </c>
      <c r="F1641">
        <v>13.79</v>
      </c>
      <c r="G1641">
        <v>0</v>
      </c>
      <c r="H1641">
        <v>2018</v>
      </c>
      <c r="I1641">
        <v>7</v>
      </c>
      <c r="J1641">
        <v>9</v>
      </c>
    </row>
    <row r="1642" spans="1:10" hidden="1" x14ac:dyDescent="0.25">
      <c r="A1642">
        <f>--SUBTOTAL(103,B$2:B1642)</f>
        <v>752</v>
      </c>
      <c r="B1642" s="86">
        <v>43306</v>
      </c>
      <c r="C1642" t="s">
        <v>22</v>
      </c>
      <c r="D1642" t="s">
        <v>274</v>
      </c>
      <c r="E1642" t="s">
        <v>275</v>
      </c>
      <c r="F1642">
        <v>49</v>
      </c>
      <c r="G1642">
        <v>0</v>
      </c>
      <c r="H1642">
        <v>2018</v>
      </c>
      <c r="I1642">
        <v>7</v>
      </c>
      <c r="J1642">
        <v>13</v>
      </c>
    </row>
    <row r="1643" spans="1:10" hidden="1" x14ac:dyDescent="0.25">
      <c r="A1643">
        <f>--SUBTOTAL(103,B$2:B1643)</f>
        <v>752</v>
      </c>
      <c r="B1643" s="86">
        <v>43306</v>
      </c>
      <c r="C1643" t="s">
        <v>22</v>
      </c>
      <c r="D1643" t="s">
        <v>274</v>
      </c>
      <c r="E1643" t="s">
        <v>275</v>
      </c>
      <c r="F1643">
        <v>14.79</v>
      </c>
      <c r="G1643">
        <v>0</v>
      </c>
      <c r="H1643">
        <v>2018</v>
      </c>
      <c r="I1643">
        <v>7</v>
      </c>
      <c r="J1643">
        <v>18</v>
      </c>
    </row>
    <row r="1644" spans="1:10" hidden="1" x14ac:dyDescent="0.25">
      <c r="A1644">
        <f>--SUBTOTAL(103,B$2:B1644)</f>
        <v>752</v>
      </c>
      <c r="B1644" s="86">
        <v>43306</v>
      </c>
      <c r="C1644" t="s">
        <v>22</v>
      </c>
      <c r="D1644" t="s">
        <v>274</v>
      </c>
      <c r="E1644" t="s">
        <v>275</v>
      </c>
      <c r="F1644">
        <v>27.29</v>
      </c>
      <c r="G1644">
        <v>0</v>
      </c>
      <c r="H1644">
        <v>2018</v>
      </c>
      <c r="I1644">
        <v>7</v>
      </c>
      <c r="J1644">
        <v>29</v>
      </c>
    </row>
    <row r="1645" spans="1:10" hidden="1" x14ac:dyDescent="0.25">
      <c r="A1645">
        <f>--SUBTOTAL(103,B$2:B1645)</f>
        <v>752</v>
      </c>
      <c r="B1645" s="86">
        <v>43306</v>
      </c>
      <c r="C1645" t="s">
        <v>22</v>
      </c>
      <c r="D1645" t="s">
        <v>274</v>
      </c>
      <c r="E1645" t="s">
        <v>275</v>
      </c>
      <c r="F1645">
        <v>144.5</v>
      </c>
      <c r="G1645">
        <v>0</v>
      </c>
      <c r="H1645">
        <v>2018</v>
      </c>
      <c r="I1645">
        <v>7</v>
      </c>
      <c r="J1645">
        <v>30</v>
      </c>
    </row>
    <row r="1646" spans="1:10" hidden="1" x14ac:dyDescent="0.25">
      <c r="A1646">
        <f>--SUBTOTAL(103,B$2:B1646)</f>
        <v>752</v>
      </c>
      <c r="B1646" s="86">
        <v>43306</v>
      </c>
      <c r="C1646" t="s">
        <v>22</v>
      </c>
      <c r="D1646" t="s">
        <v>274</v>
      </c>
      <c r="E1646" t="s">
        <v>275</v>
      </c>
      <c r="F1646">
        <v>34.340000000000003</v>
      </c>
      <c r="G1646">
        <v>0</v>
      </c>
      <c r="H1646">
        <v>2018</v>
      </c>
      <c r="I1646">
        <v>7</v>
      </c>
      <c r="J1646">
        <v>34</v>
      </c>
    </row>
    <row r="1647" spans="1:10" hidden="1" x14ac:dyDescent="0.25">
      <c r="A1647">
        <f>--SUBTOTAL(103,B$2:B1647)</f>
        <v>752</v>
      </c>
      <c r="B1647" s="86">
        <v>43306</v>
      </c>
      <c r="C1647" t="s">
        <v>22</v>
      </c>
      <c r="D1647" t="s">
        <v>31</v>
      </c>
      <c r="E1647" t="s">
        <v>276</v>
      </c>
      <c r="F1647">
        <v>136.5</v>
      </c>
      <c r="G1647">
        <v>0</v>
      </c>
      <c r="H1647">
        <v>2018</v>
      </c>
      <c r="I1647">
        <v>7</v>
      </c>
      <c r="J1647">
        <v>37</v>
      </c>
    </row>
    <row r="1648" spans="1:10" hidden="1" x14ac:dyDescent="0.25">
      <c r="A1648">
        <f>--SUBTOTAL(103,B$2:B1648)</f>
        <v>752</v>
      </c>
      <c r="B1648" s="86">
        <v>43306</v>
      </c>
      <c r="C1648" t="s">
        <v>22</v>
      </c>
      <c r="D1648" t="s">
        <v>274</v>
      </c>
      <c r="E1648" t="s">
        <v>275</v>
      </c>
      <c r="F1648">
        <v>63.84</v>
      </c>
      <c r="G1648">
        <v>0</v>
      </c>
      <c r="H1648">
        <v>2018</v>
      </c>
      <c r="I1648">
        <v>7</v>
      </c>
      <c r="J1648">
        <v>38</v>
      </c>
    </row>
    <row r="1649" spans="1:10" hidden="1" x14ac:dyDescent="0.25">
      <c r="A1649">
        <f>--SUBTOTAL(103,B$2:B1649)</f>
        <v>752</v>
      </c>
      <c r="B1649" s="86">
        <v>43306</v>
      </c>
      <c r="C1649" t="s">
        <v>22</v>
      </c>
      <c r="D1649" t="s">
        <v>274</v>
      </c>
      <c r="E1649" t="s">
        <v>275</v>
      </c>
      <c r="F1649">
        <v>30.26</v>
      </c>
      <c r="G1649">
        <v>0</v>
      </c>
      <c r="H1649">
        <v>2018</v>
      </c>
      <c r="I1649">
        <v>7</v>
      </c>
      <c r="J1649">
        <v>44</v>
      </c>
    </row>
    <row r="1650" spans="1:10" hidden="1" x14ac:dyDescent="0.25">
      <c r="A1650">
        <f>--SUBTOTAL(103,B$2:B1650)</f>
        <v>752</v>
      </c>
      <c r="B1650" s="86">
        <v>43306</v>
      </c>
      <c r="C1650" t="s">
        <v>22</v>
      </c>
      <c r="D1650" t="s">
        <v>274</v>
      </c>
      <c r="E1650" t="s">
        <v>275</v>
      </c>
      <c r="F1650">
        <v>25.26</v>
      </c>
      <c r="G1650">
        <v>0</v>
      </c>
      <c r="H1650">
        <v>2018</v>
      </c>
      <c r="I1650">
        <v>7</v>
      </c>
      <c r="J1650">
        <v>46</v>
      </c>
    </row>
    <row r="1651" spans="1:10" hidden="1" x14ac:dyDescent="0.25">
      <c r="A1651">
        <f>--SUBTOTAL(103,B$2:B1651)</f>
        <v>752</v>
      </c>
      <c r="B1651" s="86">
        <v>43306</v>
      </c>
      <c r="C1651" t="s">
        <v>22</v>
      </c>
      <c r="D1651" t="s">
        <v>274</v>
      </c>
      <c r="E1651" t="s">
        <v>275</v>
      </c>
      <c r="F1651">
        <v>14.38</v>
      </c>
      <c r="G1651">
        <v>0</v>
      </c>
      <c r="H1651">
        <v>2018</v>
      </c>
      <c r="I1651">
        <v>7</v>
      </c>
      <c r="J1651">
        <v>51</v>
      </c>
    </row>
    <row r="1652" spans="1:10" hidden="1" x14ac:dyDescent="0.25">
      <c r="A1652">
        <f>--SUBTOTAL(103,B$2:B1652)</f>
        <v>752</v>
      </c>
      <c r="B1652" s="86">
        <v>43306</v>
      </c>
      <c r="C1652" t="s">
        <v>22</v>
      </c>
      <c r="D1652" t="s">
        <v>31</v>
      </c>
      <c r="E1652" t="s">
        <v>276</v>
      </c>
      <c r="F1652">
        <v>514.79999999999995</v>
      </c>
      <c r="G1652">
        <v>0</v>
      </c>
      <c r="H1652">
        <v>2018</v>
      </c>
      <c r="I1652">
        <v>7</v>
      </c>
      <c r="J1652">
        <v>73</v>
      </c>
    </row>
    <row r="1653" spans="1:10" hidden="1" x14ac:dyDescent="0.25">
      <c r="A1653">
        <f>--SUBTOTAL(103,B$2:B1653)</f>
        <v>752</v>
      </c>
      <c r="B1653" s="86">
        <v>43306</v>
      </c>
      <c r="C1653" t="s">
        <v>22</v>
      </c>
      <c r="D1653" t="s">
        <v>274</v>
      </c>
      <c r="E1653" t="s">
        <v>275</v>
      </c>
      <c r="F1653">
        <v>92</v>
      </c>
      <c r="G1653">
        <v>0</v>
      </c>
      <c r="H1653">
        <v>2018</v>
      </c>
      <c r="I1653">
        <v>7</v>
      </c>
      <c r="J1653">
        <v>97</v>
      </c>
    </row>
    <row r="1654" spans="1:10" hidden="1" x14ac:dyDescent="0.25">
      <c r="A1654">
        <f>--SUBTOTAL(103,B$2:B1654)</f>
        <v>752</v>
      </c>
      <c r="B1654" s="86">
        <v>43306</v>
      </c>
      <c r="C1654" t="s">
        <v>22</v>
      </c>
      <c r="D1654" t="s">
        <v>274</v>
      </c>
      <c r="E1654" t="s">
        <v>275</v>
      </c>
      <c r="F1654">
        <v>26.11</v>
      </c>
      <c r="G1654">
        <v>0</v>
      </c>
      <c r="H1654">
        <v>2018</v>
      </c>
      <c r="I1654">
        <v>7</v>
      </c>
      <c r="J1654">
        <v>101</v>
      </c>
    </row>
    <row r="1655" spans="1:10" hidden="1" x14ac:dyDescent="0.25">
      <c r="A1655">
        <f>--SUBTOTAL(103,B$2:B1655)</f>
        <v>752</v>
      </c>
      <c r="B1655" s="86">
        <v>43306</v>
      </c>
      <c r="C1655" t="s">
        <v>22</v>
      </c>
      <c r="D1655" t="s">
        <v>31</v>
      </c>
      <c r="E1655" t="s">
        <v>276</v>
      </c>
      <c r="F1655">
        <v>182</v>
      </c>
      <c r="G1655">
        <v>0</v>
      </c>
      <c r="H1655">
        <v>2018</v>
      </c>
      <c r="I1655">
        <v>7</v>
      </c>
      <c r="J1655">
        <v>102</v>
      </c>
    </row>
    <row r="1656" spans="1:10" hidden="1" x14ac:dyDescent="0.25">
      <c r="A1656">
        <f>--SUBTOTAL(103,B$2:B1656)</f>
        <v>752</v>
      </c>
      <c r="B1656" s="86">
        <v>43306</v>
      </c>
      <c r="C1656" t="s">
        <v>69</v>
      </c>
      <c r="D1656" t="s">
        <v>274</v>
      </c>
      <c r="E1656" t="s">
        <v>275</v>
      </c>
      <c r="F1656">
        <v>96.97</v>
      </c>
      <c r="G1656">
        <v>0</v>
      </c>
      <c r="H1656">
        <v>2018</v>
      </c>
      <c r="I1656">
        <v>7</v>
      </c>
      <c r="J1656">
        <v>91</v>
      </c>
    </row>
    <row r="1657" spans="1:10" hidden="1" x14ac:dyDescent="0.25">
      <c r="A1657">
        <f>--SUBTOTAL(103,B$2:B1657)</f>
        <v>752</v>
      </c>
      <c r="B1657" s="86">
        <v>43306</v>
      </c>
      <c r="C1657" t="s">
        <v>67</v>
      </c>
      <c r="D1657" t="s">
        <v>274</v>
      </c>
      <c r="E1657" t="s">
        <v>275</v>
      </c>
      <c r="F1657">
        <v>1367.19</v>
      </c>
      <c r="G1657">
        <v>0</v>
      </c>
      <c r="H1657">
        <v>2018</v>
      </c>
      <c r="I1657">
        <v>7</v>
      </c>
      <c r="J1657">
        <v>91</v>
      </c>
    </row>
    <row r="1658" spans="1:10" hidden="1" x14ac:dyDescent="0.25">
      <c r="A1658">
        <f>--SUBTOTAL(103,B$2:B1658)</f>
        <v>752</v>
      </c>
      <c r="B1658" s="86">
        <v>43306</v>
      </c>
      <c r="C1658" t="s">
        <v>71</v>
      </c>
      <c r="D1658" t="s">
        <v>32</v>
      </c>
      <c r="E1658" t="s">
        <v>276</v>
      </c>
      <c r="F1658">
        <v>32</v>
      </c>
      <c r="G1658">
        <v>0</v>
      </c>
      <c r="H1658">
        <v>2018</v>
      </c>
      <c r="I1658">
        <v>7</v>
      </c>
      <c r="J1658">
        <v>91</v>
      </c>
    </row>
    <row r="1659" spans="1:10" hidden="1" x14ac:dyDescent="0.25">
      <c r="A1659">
        <f>--SUBTOTAL(103,B$2:B1659)</f>
        <v>752</v>
      </c>
      <c r="B1659" s="86">
        <v>43306</v>
      </c>
      <c r="C1659" t="s">
        <v>103</v>
      </c>
      <c r="D1659" t="s">
        <v>60</v>
      </c>
      <c r="E1659" t="s">
        <v>276</v>
      </c>
      <c r="F1659">
        <v>1719.06</v>
      </c>
      <c r="G1659">
        <v>0</v>
      </c>
      <c r="H1659">
        <v>2018</v>
      </c>
      <c r="I1659">
        <v>7</v>
      </c>
      <c r="J1659">
        <v>91</v>
      </c>
    </row>
    <row r="1660" spans="1:10" hidden="1" x14ac:dyDescent="0.25">
      <c r="A1660">
        <f>--SUBTOTAL(103,B$2:B1660)</f>
        <v>752</v>
      </c>
      <c r="B1660" s="86">
        <v>43306</v>
      </c>
      <c r="C1660" t="s">
        <v>21</v>
      </c>
      <c r="D1660" t="s">
        <v>274</v>
      </c>
      <c r="E1660" t="s">
        <v>275</v>
      </c>
      <c r="F1660">
        <v>38.840000000000003</v>
      </c>
      <c r="G1660">
        <v>0</v>
      </c>
      <c r="H1660">
        <v>2018</v>
      </c>
      <c r="I1660">
        <v>7</v>
      </c>
      <c r="J1660">
        <v>3</v>
      </c>
    </row>
    <row r="1661" spans="1:10" hidden="1" x14ac:dyDescent="0.25">
      <c r="A1661">
        <f>--SUBTOTAL(103,B$2:B1661)</f>
        <v>752</v>
      </c>
      <c r="B1661" s="86">
        <v>43306</v>
      </c>
      <c r="C1661" t="s">
        <v>21</v>
      </c>
      <c r="D1661" t="s">
        <v>32</v>
      </c>
      <c r="E1661" t="s">
        <v>276</v>
      </c>
      <c r="F1661">
        <v>16</v>
      </c>
      <c r="G1661">
        <v>0</v>
      </c>
      <c r="H1661">
        <v>2018</v>
      </c>
      <c r="I1661">
        <v>7</v>
      </c>
      <c r="J1661">
        <v>5</v>
      </c>
    </row>
    <row r="1662" spans="1:10" hidden="1" x14ac:dyDescent="0.25">
      <c r="A1662">
        <f>--SUBTOTAL(103,B$2:B1662)</f>
        <v>752</v>
      </c>
      <c r="B1662" s="86">
        <v>43306</v>
      </c>
      <c r="C1662" t="s">
        <v>21</v>
      </c>
      <c r="D1662" t="s">
        <v>274</v>
      </c>
      <c r="E1662" t="s">
        <v>275</v>
      </c>
      <c r="F1662">
        <v>679.01</v>
      </c>
      <c r="G1662">
        <v>0</v>
      </c>
      <c r="H1662">
        <v>2018</v>
      </c>
      <c r="I1662">
        <v>7</v>
      </c>
      <c r="J1662">
        <v>5</v>
      </c>
    </row>
    <row r="1663" spans="1:10" hidden="1" x14ac:dyDescent="0.25">
      <c r="A1663">
        <f>--SUBTOTAL(103,B$2:B1663)</f>
        <v>752</v>
      </c>
      <c r="B1663" s="86">
        <v>43306</v>
      </c>
      <c r="C1663" t="s">
        <v>21</v>
      </c>
      <c r="D1663" t="s">
        <v>274</v>
      </c>
      <c r="E1663" t="s">
        <v>275</v>
      </c>
      <c r="F1663">
        <v>281.14</v>
      </c>
      <c r="G1663">
        <v>0</v>
      </c>
      <c r="H1663">
        <v>2018</v>
      </c>
      <c r="I1663">
        <v>7</v>
      </c>
      <c r="J1663">
        <v>10</v>
      </c>
    </row>
    <row r="1664" spans="1:10" hidden="1" x14ac:dyDescent="0.25">
      <c r="A1664">
        <f>--SUBTOTAL(103,B$2:B1664)</f>
        <v>752</v>
      </c>
      <c r="B1664" s="86">
        <v>43306</v>
      </c>
      <c r="C1664" t="s">
        <v>21</v>
      </c>
      <c r="D1664" t="s">
        <v>274</v>
      </c>
      <c r="E1664" t="s">
        <v>275</v>
      </c>
      <c r="F1664">
        <v>548.05999999999995</v>
      </c>
      <c r="G1664">
        <v>0</v>
      </c>
      <c r="H1664">
        <v>2018</v>
      </c>
      <c r="I1664">
        <v>7</v>
      </c>
      <c r="J1664">
        <v>13</v>
      </c>
    </row>
    <row r="1665" spans="1:10" hidden="1" x14ac:dyDescent="0.25">
      <c r="A1665">
        <f>--SUBTOTAL(103,B$2:B1665)</f>
        <v>752</v>
      </c>
      <c r="B1665" s="86">
        <v>43306</v>
      </c>
      <c r="C1665" t="s">
        <v>21</v>
      </c>
      <c r="D1665" t="s">
        <v>274</v>
      </c>
      <c r="E1665" t="s">
        <v>275</v>
      </c>
      <c r="F1665">
        <v>48.91</v>
      </c>
      <c r="G1665">
        <v>0</v>
      </c>
      <c r="H1665">
        <v>2018</v>
      </c>
      <c r="I1665">
        <v>7</v>
      </c>
      <c r="J1665">
        <v>15</v>
      </c>
    </row>
    <row r="1666" spans="1:10" hidden="1" x14ac:dyDescent="0.25">
      <c r="A1666">
        <f>--SUBTOTAL(103,B$2:B1666)</f>
        <v>752</v>
      </c>
      <c r="B1666" s="86">
        <v>43306</v>
      </c>
      <c r="C1666" t="s">
        <v>21</v>
      </c>
      <c r="D1666" t="s">
        <v>274</v>
      </c>
      <c r="E1666" t="s">
        <v>275</v>
      </c>
      <c r="F1666">
        <v>14.73</v>
      </c>
      <c r="G1666">
        <v>0</v>
      </c>
      <c r="H1666">
        <v>2018</v>
      </c>
      <c r="I1666">
        <v>7</v>
      </c>
      <c r="J1666">
        <v>16</v>
      </c>
    </row>
    <row r="1667" spans="1:10" hidden="1" x14ac:dyDescent="0.25">
      <c r="A1667">
        <f>--SUBTOTAL(103,B$2:B1667)</f>
        <v>752</v>
      </c>
      <c r="B1667" s="86">
        <v>43306</v>
      </c>
      <c r="C1667" t="s">
        <v>21</v>
      </c>
      <c r="D1667" t="s">
        <v>274</v>
      </c>
      <c r="E1667" t="s">
        <v>275</v>
      </c>
      <c r="F1667">
        <v>339.08</v>
      </c>
      <c r="G1667">
        <v>0</v>
      </c>
      <c r="H1667">
        <v>2018</v>
      </c>
      <c r="I1667">
        <v>7</v>
      </c>
      <c r="J1667">
        <v>18</v>
      </c>
    </row>
    <row r="1668" spans="1:10" hidden="1" x14ac:dyDescent="0.25">
      <c r="A1668">
        <f>--SUBTOTAL(103,B$2:B1668)</f>
        <v>752</v>
      </c>
      <c r="B1668" s="86">
        <v>43306</v>
      </c>
      <c r="C1668" t="s">
        <v>21</v>
      </c>
      <c r="D1668" t="s">
        <v>32</v>
      </c>
      <c r="E1668" t="s">
        <v>276</v>
      </c>
      <c r="F1668">
        <v>72</v>
      </c>
      <c r="G1668">
        <v>0</v>
      </c>
      <c r="H1668">
        <v>2018</v>
      </c>
      <c r="I1668">
        <v>7</v>
      </c>
      <c r="J1668">
        <v>19</v>
      </c>
    </row>
    <row r="1669" spans="1:10" hidden="1" x14ac:dyDescent="0.25">
      <c r="A1669">
        <f>--SUBTOTAL(103,B$2:B1669)</f>
        <v>752</v>
      </c>
      <c r="B1669" s="86">
        <v>43306</v>
      </c>
      <c r="C1669" t="s">
        <v>21</v>
      </c>
      <c r="D1669" t="s">
        <v>274</v>
      </c>
      <c r="E1669" t="s">
        <v>275</v>
      </c>
      <c r="F1669">
        <v>1542.51</v>
      </c>
      <c r="G1669">
        <v>0</v>
      </c>
      <c r="H1669">
        <v>2018</v>
      </c>
      <c r="I1669">
        <v>7</v>
      </c>
      <c r="J1669">
        <v>19</v>
      </c>
    </row>
    <row r="1670" spans="1:10" hidden="1" x14ac:dyDescent="0.25">
      <c r="A1670">
        <f>--SUBTOTAL(103,B$2:B1670)</f>
        <v>752</v>
      </c>
      <c r="B1670" s="86">
        <v>43306</v>
      </c>
      <c r="C1670" t="s">
        <v>21</v>
      </c>
      <c r="D1670" t="s">
        <v>274</v>
      </c>
      <c r="E1670" t="s">
        <v>275</v>
      </c>
      <c r="F1670">
        <v>288.79000000000002</v>
      </c>
      <c r="G1670">
        <v>0</v>
      </c>
      <c r="H1670">
        <v>2018</v>
      </c>
      <c r="I1670">
        <v>7</v>
      </c>
      <c r="J1670">
        <v>22</v>
      </c>
    </row>
    <row r="1671" spans="1:10" hidden="1" x14ac:dyDescent="0.25">
      <c r="A1671">
        <f>--SUBTOTAL(103,B$2:B1671)</f>
        <v>752</v>
      </c>
      <c r="B1671" s="86">
        <v>43306</v>
      </c>
      <c r="C1671" t="s">
        <v>21</v>
      </c>
      <c r="D1671" t="s">
        <v>274</v>
      </c>
      <c r="E1671" t="s">
        <v>275</v>
      </c>
      <c r="F1671">
        <v>469.33</v>
      </c>
      <c r="G1671">
        <v>0</v>
      </c>
      <c r="H1671">
        <v>2018</v>
      </c>
      <c r="I1671">
        <v>7</v>
      </c>
      <c r="J1671">
        <v>23</v>
      </c>
    </row>
    <row r="1672" spans="1:10" hidden="1" x14ac:dyDescent="0.25">
      <c r="A1672">
        <f>--SUBTOTAL(103,B$2:B1672)</f>
        <v>752</v>
      </c>
      <c r="B1672" s="86">
        <v>43306</v>
      </c>
      <c r="C1672" t="s">
        <v>21</v>
      </c>
      <c r="D1672" t="s">
        <v>274</v>
      </c>
      <c r="E1672" t="s">
        <v>275</v>
      </c>
      <c r="F1672">
        <v>298.81</v>
      </c>
      <c r="G1672">
        <v>0</v>
      </c>
      <c r="H1672">
        <v>2018</v>
      </c>
      <c r="I1672">
        <v>7</v>
      </c>
      <c r="J1672">
        <v>26</v>
      </c>
    </row>
    <row r="1673" spans="1:10" hidden="1" x14ac:dyDescent="0.25">
      <c r="A1673">
        <f>--SUBTOTAL(103,B$2:B1673)</f>
        <v>752</v>
      </c>
      <c r="B1673" s="86">
        <v>43306</v>
      </c>
      <c r="C1673" t="s">
        <v>21</v>
      </c>
      <c r="D1673" t="s">
        <v>274</v>
      </c>
      <c r="E1673" t="s">
        <v>275</v>
      </c>
      <c r="F1673">
        <v>649.70000000000005</v>
      </c>
      <c r="G1673">
        <v>0</v>
      </c>
      <c r="H1673">
        <v>2018</v>
      </c>
      <c r="I1673">
        <v>7</v>
      </c>
      <c r="J1673">
        <v>30</v>
      </c>
    </row>
    <row r="1674" spans="1:10" hidden="1" x14ac:dyDescent="0.25">
      <c r="A1674">
        <f>--SUBTOTAL(103,B$2:B1674)</f>
        <v>752</v>
      </c>
      <c r="B1674" s="86">
        <v>43306</v>
      </c>
      <c r="C1674" t="s">
        <v>21</v>
      </c>
      <c r="D1674" t="s">
        <v>274</v>
      </c>
      <c r="E1674" t="s">
        <v>275</v>
      </c>
      <c r="F1674">
        <v>417.96</v>
      </c>
      <c r="G1674">
        <v>0</v>
      </c>
      <c r="H1674">
        <v>2018</v>
      </c>
      <c r="I1674">
        <v>7</v>
      </c>
      <c r="J1674">
        <v>34</v>
      </c>
    </row>
    <row r="1675" spans="1:10" hidden="1" x14ac:dyDescent="0.25">
      <c r="A1675">
        <f>--SUBTOTAL(103,B$2:B1675)</f>
        <v>752</v>
      </c>
      <c r="B1675" s="86">
        <v>43306</v>
      </c>
      <c r="C1675" t="s">
        <v>21</v>
      </c>
      <c r="D1675" t="s">
        <v>274</v>
      </c>
      <c r="E1675" t="s">
        <v>275</v>
      </c>
      <c r="F1675">
        <v>29.22</v>
      </c>
      <c r="G1675">
        <v>0</v>
      </c>
      <c r="H1675">
        <v>2018</v>
      </c>
      <c r="I1675">
        <v>7</v>
      </c>
      <c r="J1675">
        <v>35</v>
      </c>
    </row>
    <row r="1676" spans="1:10" hidden="1" x14ac:dyDescent="0.25">
      <c r="A1676">
        <f>--SUBTOTAL(103,B$2:B1676)</f>
        <v>752</v>
      </c>
      <c r="B1676" s="86">
        <v>43306</v>
      </c>
      <c r="C1676" t="s">
        <v>21</v>
      </c>
      <c r="D1676" t="s">
        <v>274</v>
      </c>
      <c r="E1676" t="s">
        <v>275</v>
      </c>
      <c r="F1676">
        <v>211.01</v>
      </c>
      <c r="G1676">
        <v>0</v>
      </c>
      <c r="H1676">
        <v>2018</v>
      </c>
      <c r="I1676">
        <v>7</v>
      </c>
      <c r="J1676">
        <v>38</v>
      </c>
    </row>
    <row r="1677" spans="1:10" hidden="1" x14ac:dyDescent="0.25">
      <c r="A1677">
        <f>--SUBTOTAL(103,B$2:B1677)</f>
        <v>752</v>
      </c>
      <c r="B1677" s="86">
        <v>43306</v>
      </c>
      <c r="C1677" t="s">
        <v>21</v>
      </c>
      <c r="D1677" t="s">
        <v>32</v>
      </c>
      <c r="E1677" t="s">
        <v>276</v>
      </c>
      <c r="F1677">
        <v>16</v>
      </c>
      <c r="G1677">
        <v>0</v>
      </c>
      <c r="H1677">
        <v>2018</v>
      </c>
      <c r="I1677">
        <v>7</v>
      </c>
      <c r="J1677">
        <v>39</v>
      </c>
    </row>
    <row r="1678" spans="1:10" hidden="1" x14ac:dyDescent="0.25">
      <c r="A1678">
        <f>--SUBTOTAL(103,B$2:B1678)</f>
        <v>752</v>
      </c>
      <c r="B1678" s="86">
        <v>43306</v>
      </c>
      <c r="C1678" t="s">
        <v>21</v>
      </c>
      <c r="D1678" t="s">
        <v>274</v>
      </c>
      <c r="E1678" t="s">
        <v>275</v>
      </c>
      <c r="F1678">
        <v>123.9</v>
      </c>
      <c r="G1678">
        <v>0</v>
      </c>
      <c r="H1678">
        <v>2018</v>
      </c>
      <c r="I1678">
        <v>7</v>
      </c>
      <c r="J1678">
        <v>39</v>
      </c>
    </row>
    <row r="1679" spans="1:10" hidden="1" x14ac:dyDescent="0.25">
      <c r="A1679">
        <f>--SUBTOTAL(103,B$2:B1679)</f>
        <v>752</v>
      </c>
      <c r="B1679" s="86">
        <v>43306</v>
      </c>
      <c r="C1679" t="s">
        <v>21</v>
      </c>
      <c r="D1679" t="s">
        <v>274</v>
      </c>
      <c r="E1679" t="s">
        <v>275</v>
      </c>
      <c r="F1679">
        <v>418.53</v>
      </c>
      <c r="G1679">
        <v>0</v>
      </c>
      <c r="H1679">
        <v>2018</v>
      </c>
      <c r="I1679">
        <v>7</v>
      </c>
      <c r="J1679">
        <v>43</v>
      </c>
    </row>
    <row r="1680" spans="1:10" hidden="1" x14ac:dyDescent="0.25">
      <c r="A1680">
        <f>--SUBTOTAL(103,B$2:B1680)</f>
        <v>752</v>
      </c>
      <c r="B1680" s="86">
        <v>43306</v>
      </c>
      <c r="C1680" t="s">
        <v>21</v>
      </c>
      <c r="D1680" t="s">
        <v>274</v>
      </c>
      <c r="E1680" t="s">
        <v>275</v>
      </c>
      <c r="F1680">
        <v>174.24</v>
      </c>
      <c r="G1680">
        <v>0</v>
      </c>
      <c r="H1680">
        <v>2018</v>
      </c>
      <c r="I1680">
        <v>7</v>
      </c>
      <c r="J1680">
        <v>44</v>
      </c>
    </row>
    <row r="1681" spans="1:10" hidden="1" x14ac:dyDescent="0.25">
      <c r="A1681">
        <f>--SUBTOTAL(103,B$2:B1681)</f>
        <v>752</v>
      </c>
      <c r="B1681" s="86">
        <v>43306</v>
      </c>
      <c r="C1681" t="s">
        <v>21</v>
      </c>
      <c r="D1681" t="s">
        <v>274</v>
      </c>
      <c r="E1681" t="s">
        <v>275</v>
      </c>
      <c r="F1681">
        <v>219.43</v>
      </c>
      <c r="G1681">
        <v>0</v>
      </c>
      <c r="H1681">
        <v>2018</v>
      </c>
      <c r="I1681">
        <v>7</v>
      </c>
      <c r="J1681">
        <v>46</v>
      </c>
    </row>
    <row r="1682" spans="1:10" hidden="1" x14ac:dyDescent="0.25">
      <c r="A1682">
        <f>--SUBTOTAL(103,B$2:B1682)</f>
        <v>752</v>
      </c>
      <c r="B1682" s="86">
        <v>43306</v>
      </c>
      <c r="C1682" t="s">
        <v>21</v>
      </c>
      <c r="D1682" t="s">
        <v>274</v>
      </c>
      <c r="E1682" t="s">
        <v>275</v>
      </c>
      <c r="F1682">
        <v>217.67</v>
      </c>
      <c r="G1682">
        <v>0</v>
      </c>
      <c r="H1682">
        <v>2018</v>
      </c>
      <c r="I1682">
        <v>7</v>
      </c>
      <c r="J1682">
        <v>49</v>
      </c>
    </row>
    <row r="1683" spans="1:10" hidden="1" x14ac:dyDescent="0.25">
      <c r="A1683">
        <f>--SUBTOTAL(103,B$2:B1683)</f>
        <v>752</v>
      </c>
      <c r="B1683" s="86">
        <v>43306</v>
      </c>
      <c r="C1683" t="s">
        <v>21</v>
      </c>
      <c r="D1683" t="s">
        <v>274</v>
      </c>
      <c r="E1683" t="s">
        <v>275</v>
      </c>
      <c r="F1683">
        <v>252.54</v>
      </c>
      <c r="G1683">
        <v>0</v>
      </c>
      <c r="H1683">
        <v>2018</v>
      </c>
      <c r="I1683">
        <v>7</v>
      </c>
      <c r="J1683">
        <v>51</v>
      </c>
    </row>
    <row r="1684" spans="1:10" hidden="1" x14ac:dyDescent="0.25">
      <c r="A1684">
        <f>--SUBTOTAL(103,B$2:B1684)</f>
        <v>752</v>
      </c>
      <c r="B1684" s="86">
        <v>43306</v>
      </c>
      <c r="C1684" t="s">
        <v>21</v>
      </c>
      <c r="D1684" t="s">
        <v>274</v>
      </c>
      <c r="E1684" t="s">
        <v>275</v>
      </c>
      <c r="F1684">
        <v>14.42</v>
      </c>
      <c r="G1684">
        <v>0</v>
      </c>
      <c r="H1684">
        <v>2018</v>
      </c>
      <c r="I1684">
        <v>7</v>
      </c>
      <c r="J1684">
        <v>68</v>
      </c>
    </row>
    <row r="1685" spans="1:10" hidden="1" x14ac:dyDescent="0.25">
      <c r="A1685">
        <f>--SUBTOTAL(103,B$2:B1685)</f>
        <v>752</v>
      </c>
      <c r="B1685" s="86">
        <v>43306</v>
      </c>
      <c r="C1685" t="s">
        <v>21</v>
      </c>
      <c r="D1685" t="s">
        <v>274</v>
      </c>
      <c r="E1685" t="s">
        <v>275</v>
      </c>
      <c r="F1685">
        <v>978.46</v>
      </c>
      <c r="G1685">
        <v>0</v>
      </c>
      <c r="H1685">
        <v>2018</v>
      </c>
      <c r="I1685">
        <v>7</v>
      </c>
      <c r="J1685">
        <v>73</v>
      </c>
    </row>
    <row r="1686" spans="1:10" hidden="1" x14ac:dyDescent="0.25">
      <c r="A1686">
        <f>--SUBTOTAL(103,B$2:B1686)</f>
        <v>752</v>
      </c>
      <c r="B1686" s="86">
        <v>43306</v>
      </c>
      <c r="C1686" t="s">
        <v>21</v>
      </c>
      <c r="D1686" t="s">
        <v>274</v>
      </c>
      <c r="E1686" t="s">
        <v>275</v>
      </c>
      <c r="F1686">
        <v>195.78</v>
      </c>
      <c r="G1686">
        <v>0</v>
      </c>
      <c r="H1686">
        <v>2018</v>
      </c>
      <c r="I1686">
        <v>7</v>
      </c>
      <c r="J1686">
        <v>80</v>
      </c>
    </row>
    <row r="1687" spans="1:10" hidden="1" x14ac:dyDescent="0.25">
      <c r="A1687">
        <f>--SUBTOTAL(103,B$2:B1687)</f>
        <v>752</v>
      </c>
      <c r="B1687" s="86">
        <v>43306</v>
      </c>
      <c r="C1687" t="s">
        <v>21</v>
      </c>
      <c r="D1687" t="s">
        <v>274</v>
      </c>
      <c r="E1687" t="s">
        <v>275</v>
      </c>
      <c r="F1687">
        <v>161.36000000000001</v>
      </c>
      <c r="G1687">
        <v>0</v>
      </c>
      <c r="H1687">
        <v>2018</v>
      </c>
      <c r="I1687">
        <v>7</v>
      </c>
      <c r="J1687">
        <v>89</v>
      </c>
    </row>
    <row r="1688" spans="1:10" hidden="1" x14ac:dyDescent="0.25">
      <c r="A1688">
        <f>--SUBTOTAL(103,B$2:B1688)</f>
        <v>752</v>
      </c>
      <c r="B1688" s="86">
        <v>43306</v>
      </c>
      <c r="C1688" t="s">
        <v>21</v>
      </c>
      <c r="D1688" t="s">
        <v>274</v>
      </c>
      <c r="E1688" t="s">
        <v>275</v>
      </c>
      <c r="F1688">
        <v>13.57</v>
      </c>
      <c r="G1688">
        <v>0</v>
      </c>
      <c r="H1688">
        <v>2018</v>
      </c>
      <c r="I1688">
        <v>7</v>
      </c>
      <c r="J1688">
        <v>95</v>
      </c>
    </row>
    <row r="1689" spans="1:10" hidden="1" x14ac:dyDescent="0.25">
      <c r="A1689">
        <f>--SUBTOTAL(103,B$2:B1689)</f>
        <v>752</v>
      </c>
      <c r="B1689" s="86">
        <v>43306</v>
      </c>
      <c r="C1689" t="s">
        <v>21</v>
      </c>
      <c r="D1689" t="s">
        <v>32</v>
      </c>
      <c r="E1689" t="s">
        <v>276</v>
      </c>
      <c r="F1689">
        <v>24</v>
      </c>
      <c r="G1689">
        <v>0</v>
      </c>
      <c r="H1689">
        <v>2018</v>
      </c>
      <c r="I1689">
        <v>7</v>
      </c>
      <c r="J1689">
        <v>97</v>
      </c>
    </row>
    <row r="1690" spans="1:10" hidden="1" x14ac:dyDescent="0.25">
      <c r="A1690">
        <f>--SUBTOTAL(103,B$2:B1690)</f>
        <v>752</v>
      </c>
      <c r="B1690" s="86">
        <v>43306</v>
      </c>
      <c r="C1690" t="s">
        <v>21</v>
      </c>
      <c r="D1690" t="s">
        <v>274</v>
      </c>
      <c r="E1690" t="s">
        <v>275</v>
      </c>
      <c r="F1690">
        <v>578.76</v>
      </c>
      <c r="G1690">
        <v>0</v>
      </c>
      <c r="H1690">
        <v>2018</v>
      </c>
      <c r="I1690">
        <v>7</v>
      </c>
      <c r="J1690">
        <v>97</v>
      </c>
    </row>
    <row r="1691" spans="1:10" hidden="1" x14ac:dyDescent="0.25">
      <c r="A1691">
        <f>--SUBTOTAL(103,B$2:B1691)</f>
        <v>752</v>
      </c>
      <c r="B1691" s="86">
        <v>43306</v>
      </c>
      <c r="C1691" t="s">
        <v>21</v>
      </c>
      <c r="D1691" t="s">
        <v>274</v>
      </c>
      <c r="E1691" t="s">
        <v>275</v>
      </c>
      <c r="F1691">
        <v>39.04</v>
      </c>
      <c r="G1691">
        <v>0</v>
      </c>
      <c r="H1691">
        <v>2018</v>
      </c>
      <c r="I1691">
        <v>7</v>
      </c>
      <c r="J1691">
        <v>162</v>
      </c>
    </row>
    <row r="1692" spans="1:10" hidden="1" x14ac:dyDescent="0.25">
      <c r="A1692">
        <f>--SUBTOTAL(103,B$2:B1692)</f>
        <v>752</v>
      </c>
      <c r="B1692" s="86">
        <v>43306</v>
      </c>
      <c r="C1692" t="s">
        <v>21</v>
      </c>
      <c r="D1692" t="s">
        <v>31</v>
      </c>
      <c r="E1692" t="s">
        <v>276</v>
      </c>
      <c r="F1692">
        <v>234</v>
      </c>
      <c r="G1692">
        <v>0</v>
      </c>
      <c r="H1692">
        <v>2018</v>
      </c>
      <c r="I1692">
        <v>7</v>
      </c>
      <c r="J1692">
        <v>162</v>
      </c>
    </row>
    <row r="1693" spans="1:10" hidden="1" x14ac:dyDescent="0.25">
      <c r="A1693">
        <f>--SUBTOTAL(103,B$2:B1693)</f>
        <v>752</v>
      </c>
      <c r="B1693" s="86">
        <v>43306</v>
      </c>
      <c r="C1693" t="s">
        <v>77</v>
      </c>
      <c r="D1693" t="s">
        <v>31</v>
      </c>
      <c r="E1693" t="s">
        <v>276</v>
      </c>
      <c r="F1693">
        <v>115.43</v>
      </c>
      <c r="G1693">
        <v>0</v>
      </c>
      <c r="H1693">
        <v>2018</v>
      </c>
      <c r="I1693">
        <v>7</v>
      </c>
      <c r="J1693">
        <v>91</v>
      </c>
    </row>
    <row r="1694" spans="1:10" hidden="1" x14ac:dyDescent="0.25">
      <c r="A1694">
        <f>--SUBTOTAL(103,B$2:B1694)</f>
        <v>752</v>
      </c>
      <c r="B1694" s="86">
        <v>43306</v>
      </c>
      <c r="C1694" t="s">
        <v>64</v>
      </c>
      <c r="D1694" t="s">
        <v>274</v>
      </c>
      <c r="E1694" t="s">
        <v>275</v>
      </c>
      <c r="F1694">
        <v>514.69000000000005</v>
      </c>
      <c r="G1694">
        <v>0</v>
      </c>
      <c r="H1694">
        <v>2018</v>
      </c>
      <c r="I1694">
        <v>7</v>
      </c>
      <c r="J1694">
        <v>91</v>
      </c>
    </row>
    <row r="1695" spans="1:10" hidden="1" x14ac:dyDescent="0.25">
      <c r="A1695">
        <f>--SUBTOTAL(103,B$2:B1695)</f>
        <v>752</v>
      </c>
      <c r="B1695" s="86">
        <v>43306</v>
      </c>
      <c r="C1695" t="s">
        <v>23</v>
      </c>
      <c r="D1695" t="s">
        <v>274</v>
      </c>
      <c r="E1695" t="s">
        <v>275</v>
      </c>
      <c r="F1695">
        <v>45.24</v>
      </c>
      <c r="G1695">
        <v>0</v>
      </c>
      <c r="H1695">
        <v>2018</v>
      </c>
      <c r="I1695">
        <v>7</v>
      </c>
      <c r="J1695">
        <v>5</v>
      </c>
    </row>
    <row r="1696" spans="1:10" hidden="1" x14ac:dyDescent="0.25">
      <c r="A1696">
        <f>--SUBTOTAL(103,B$2:B1696)</f>
        <v>752</v>
      </c>
      <c r="B1696" s="86">
        <v>43306</v>
      </c>
      <c r="C1696" t="s">
        <v>23</v>
      </c>
      <c r="D1696" t="s">
        <v>274</v>
      </c>
      <c r="E1696" t="s">
        <v>275</v>
      </c>
      <c r="F1696">
        <v>52.41</v>
      </c>
      <c r="G1696">
        <v>0</v>
      </c>
      <c r="H1696">
        <v>2018</v>
      </c>
      <c r="I1696">
        <v>7</v>
      </c>
      <c r="J1696">
        <v>18</v>
      </c>
    </row>
    <row r="1697" spans="1:10" hidden="1" x14ac:dyDescent="0.25">
      <c r="A1697">
        <f>--SUBTOTAL(103,B$2:B1697)</f>
        <v>752</v>
      </c>
      <c r="B1697" s="86">
        <v>43306</v>
      </c>
      <c r="C1697" t="s">
        <v>23</v>
      </c>
      <c r="D1697" t="s">
        <v>274</v>
      </c>
      <c r="E1697" t="s">
        <v>275</v>
      </c>
      <c r="F1697">
        <v>15.09</v>
      </c>
      <c r="G1697">
        <v>0</v>
      </c>
      <c r="H1697">
        <v>2018</v>
      </c>
      <c r="I1697">
        <v>7</v>
      </c>
      <c r="J1697">
        <v>26</v>
      </c>
    </row>
    <row r="1698" spans="1:10" hidden="1" x14ac:dyDescent="0.25">
      <c r="A1698">
        <f>--SUBTOTAL(103,B$2:B1698)</f>
        <v>752</v>
      </c>
      <c r="B1698" s="86">
        <v>43306</v>
      </c>
      <c r="C1698" t="s">
        <v>23</v>
      </c>
      <c r="D1698" t="s">
        <v>274</v>
      </c>
      <c r="E1698" t="s">
        <v>275</v>
      </c>
      <c r="F1698">
        <v>86.75</v>
      </c>
      <c r="G1698">
        <v>0</v>
      </c>
      <c r="H1698">
        <v>2018</v>
      </c>
      <c r="I1698">
        <v>7</v>
      </c>
      <c r="J1698">
        <v>30</v>
      </c>
    </row>
    <row r="1699" spans="1:10" hidden="1" x14ac:dyDescent="0.25">
      <c r="A1699">
        <f>--SUBTOTAL(103,B$2:B1699)</f>
        <v>752</v>
      </c>
      <c r="B1699" s="86">
        <v>43306</v>
      </c>
      <c r="C1699" t="s">
        <v>23</v>
      </c>
      <c r="D1699" t="s">
        <v>33</v>
      </c>
      <c r="E1699" t="s">
        <v>34</v>
      </c>
      <c r="F1699">
        <v>17.399999999999999</v>
      </c>
      <c r="G1699">
        <v>0</v>
      </c>
      <c r="H1699">
        <v>2018</v>
      </c>
      <c r="I1699">
        <v>7</v>
      </c>
      <c r="J1699">
        <v>38</v>
      </c>
    </row>
    <row r="1700" spans="1:10" hidden="1" x14ac:dyDescent="0.25">
      <c r="A1700">
        <f>--SUBTOTAL(103,B$2:B1700)</f>
        <v>752</v>
      </c>
      <c r="B1700" s="86">
        <v>43306</v>
      </c>
      <c r="C1700" t="s">
        <v>23</v>
      </c>
      <c r="D1700" t="s">
        <v>33</v>
      </c>
      <c r="E1700" t="s">
        <v>126</v>
      </c>
      <c r="F1700">
        <v>2.4</v>
      </c>
      <c r="G1700">
        <v>0</v>
      </c>
      <c r="H1700">
        <v>2018</v>
      </c>
      <c r="I1700">
        <v>7</v>
      </c>
      <c r="J1700">
        <v>72</v>
      </c>
    </row>
    <row r="1701" spans="1:10" hidden="1" x14ac:dyDescent="0.25">
      <c r="A1701">
        <f>--SUBTOTAL(103,B$2:B1701)</f>
        <v>752</v>
      </c>
      <c r="B1701" s="86">
        <v>43306</v>
      </c>
      <c r="C1701" t="s">
        <v>23</v>
      </c>
      <c r="D1701" t="s">
        <v>274</v>
      </c>
      <c r="E1701" t="s">
        <v>275</v>
      </c>
      <c r="F1701">
        <v>61.01</v>
      </c>
      <c r="G1701">
        <v>0</v>
      </c>
      <c r="H1701">
        <v>2018</v>
      </c>
      <c r="I1701">
        <v>7</v>
      </c>
      <c r="J1701">
        <v>73</v>
      </c>
    </row>
    <row r="1702" spans="1:10" hidden="1" x14ac:dyDescent="0.25">
      <c r="A1702">
        <f>--SUBTOTAL(103,B$2:B1702)</f>
        <v>752</v>
      </c>
      <c r="B1702" s="86">
        <v>43306</v>
      </c>
      <c r="C1702" t="s">
        <v>23</v>
      </c>
      <c r="D1702" t="s">
        <v>274</v>
      </c>
      <c r="E1702" t="s">
        <v>275</v>
      </c>
      <c r="F1702">
        <v>25.94</v>
      </c>
      <c r="G1702">
        <v>0</v>
      </c>
      <c r="H1702">
        <v>2018</v>
      </c>
      <c r="I1702">
        <v>7</v>
      </c>
      <c r="J1702">
        <v>97</v>
      </c>
    </row>
    <row r="1703" spans="1:10" hidden="1" x14ac:dyDescent="0.25">
      <c r="A1703">
        <f>--SUBTOTAL(103,B$2:B1703)</f>
        <v>752</v>
      </c>
      <c r="B1703" s="86">
        <v>43306</v>
      </c>
      <c r="C1703" t="s">
        <v>23</v>
      </c>
      <c r="D1703" t="s">
        <v>33</v>
      </c>
      <c r="E1703" t="s">
        <v>115</v>
      </c>
      <c r="F1703">
        <v>19.5</v>
      </c>
      <c r="G1703">
        <v>0</v>
      </c>
      <c r="H1703">
        <v>2018</v>
      </c>
      <c r="I1703">
        <v>7</v>
      </c>
      <c r="J1703">
        <v>162</v>
      </c>
    </row>
    <row r="1704" spans="1:10" hidden="1" x14ac:dyDescent="0.25">
      <c r="A1704">
        <f>--SUBTOTAL(103,B$2:B1704)</f>
        <v>752</v>
      </c>
      <c r="B1704" s="86">
        <v>43306</v>
      </c>
      <c r="C1704" t="s">
        <v>23</v>
      </c>
      <c r="D1704" t="s">
        <v>31</v>
      </c>
      <c r="E1704" t="s">
        <v>276</v>
      </c>
      <c r="F1704">
        <v>338</v>
      </c>
      <c r="G1704">
        <v>0</v>
      </c>
      <c r="H1704">
        <v>2018</v>
      </c>
      <c r="I1704">
        <v>7</v>
      </c>
      <c r="J1704">
        <v>164</v>
      </c>
    </row>
    <row r="1705" spans="1:10" x14ac:dyDescent="0.25">
      <c r="A1705">
        <f>--SUBTOTAL(103,B$2:B1705)</f>
        <v>753</v>
      </c>
      <c r="B1705" s="86">
        <v>43516</v>
      </c>
      <c r="C1705" t="s">
        <v>23</v>
      </c>
      <c r="D1705" t="s">
        <v>33</v>
      </c>
      <c r="E1705" t="s">
        <v>114</v>
      </c>
      <c r="F1705">
        <v>9.1999999999999993</v>
      </c>
      <c r="G1705">
        <v>0</v>
      </c>
      <c r="H1705">
        <v>2019</v>
      </c>
      <c r="I1705">
        <v>2</v>
      </c>
      <c r="J1705">
        <v>5</v>
      </c>
    </row>
    <row r="1706" spans="1:10" x14ac:dyDescent="0.25">
      <c r="A1706">
        <f>--SUBTOTAL(103,B$2:B1706)</f>
        <v>754</v>
      </c>
      <c r="B1706" s="86">
        <v>43516</v>
      </c>
      <c r="C1706" t="s">
        <v>23</v>
      </c>
      <c r="D1706" t="s">
        <v>33</v>
      </c>
      <c r="E1706" t="s">
        <v>440</v>
      </c>
      <c r="F1706">
        <v>7.4</v>
      </c>
      <c r="G1706">
        <v>0</v>
      </c>
      <c r="H1706">
        <v>2019</v>
      </c>
      <c r="I1706">
        <v>2</v>
      </c>
      <c r="J1706">
        <v>66</v>
      </c>
    </row>
    <row r="1707" spans="1:10" hidden="1" x14ac:dyDescent="0.25">
      <c r="A1707">
        <f>--SUBTOTAL(103,B$2:B1707)</f>
        <v>754</v>
      </c>
      <c r="B1707" s="86">
        <v>43306</v>
      </c>
      <c r="C1707" t="s">
        <v>23</v>
      </c>
      <c r="D1707" t="s">
        <v>274</v>
      </c>
      <c r="E1707" t="s">
        <v>275</v>
      </c>
      <c r="F1707">
        <v>38.729999999999997</v>
      </c>
      <c r="G1707">
        <v>0</v>
      </c>
      <c r="H1707">
        <v>2018</v>
      </c>
      <c r="I1707">
        <v>7</v>
      </c>
      <c r="J1707">
        <v>196</v>
      </c>
    </row>
    <row r="1708" spans="1:10" hidden="1" x14ac:dyDescent="0.25">
      <c r="A1708">
        <f>--SUBTOTAL(103,B$2:B1708)</f>
        <v>754</v>
      </c>
      <c r="B1708" s="86">
        <v>43307</v>
      </c>
      <c r="C1708" t="s">
        <v>74</v>
      </c>
      <c r="D1708" t="s">
        <v>59</v>
      </c>
      <c r="E1708" t="s">
        <v>277</v>
      </c>
      <c r="F1708">
        <v>420.14</v>
      </c>
      <c r="G1708">
        <v>0</v>
      </c>
      <c r="H1708">
        <v>2018</v>
      </c>
      <c r="I1708">
        <v>7</v>
      </c>
      <c r="J1708">
        <v>91</v>
      </c>
    </row>
    <row r="1709" spans="1:10" hidden="1" x14ac:dyDescent="0.25">
      <c r="A1709">
        <f>--SUBTOTAL(103,B$2:B1709)</f>
        <v>754</v>
      </c>
      <c r="B1709" s="86">
        <v>43307</v>
      </c>
      <c r="C1709" t="s">
        <v>74</v>
      </c>
      <c r="D1709" t="s">
        <v>54</v>
      </c>
      <c r="E1709" t="s">
        <v>277</v>
      </c>
      <c r="F1709">
        <v>555.41</v>
      </c>
      <c r="G1709">
        <v>0</v>
      </c>
      <c r="H1709">
        <v>2018</v>
      </c>
      <c r="I1709">
        <v>7</v>
      </c>
      <c r="J1709">
        <v>91</v>
      </c>
    </row>
    <row r="1710" spans="1:10" hidden="1" x14ac:dyDescent="0.25">
      <c r="A1710">
        <f>--SUBTOTAL(103,B$2:B1710)</f>
        <v>754</v>
      </c>
      <c r="B1710" s="86">
        <v>43307</v>
      </c>
      <c r="C1710" t="s">
        <v>22</v>
      </c>
      <c r="D1710" t="s">
        <v>32</v>
      </c>
      <c r="E1710" t="s">
        <v>277</v>
      </c>
      <c r="F1710">
        <v>8</v>
      </c>
      <c r="G1710">
        <v>0</v>
      </c>
      <c r="H1710">
        <v>2018</v>
      </c>
      <c r="I1710">
        <v>7</v>
      </c>
      <c r="J1710">
        <v>13</v>
      </c>
    </row>
    <row r="1711" spans="1:10" hidden="1" x14ac:dyDescent="0.25">
      <c r="A1711">
        <f>--SUBTOTAL(103,B$2:B1711)</f>
        <v>754</v>
      </c>
      <c r="B1711" s="86">
        <v>43307</v>
      </c>
      <c r="C1711" t="s">
        <v>22</v>
      </c>
      <c r="D1711" t="s">
        <v>32</v>
      </c>
      <c r="E1711" t="s">
        <v>277</v>
      </c>
      <c r="F1711">
        <v>8</v>
      </c>
      <c r="G1711">
        <v>0</v>
      </c>
      <c r="H1711">
        <v>2018</v>
      </c>
      <c r="I1711">
        <v>7</v>
      </c>
      <c r="J1711">
        <v>68</v>
      </c>
    </row>
    <row r="1712" spans="1:10" hidden="1" x14ac:dyDescent="0.25">
      <c r="A1712">
        <f>--SUBTOTAL(103,B$2:B1712)</f>
        <v>754</v>
      </c>
      <c r="B1712" s="86">
        <v>43307</v>
      </c>
      <c r="C1712" t="s">
        <v>21</v>
      </c>
      <c r="D1712" t="s">
        <v>32</v>
      </c>
      <c r="E1712" t="s">
        <v>277</v>
      </c>
      <c r="F1712">
        <v>32</v>
      </c>
      <c r="G1712">
        <v>0</v>
      </c>
      <c r="H1712">
        <v>2018</v>
      </c>
      <c r="I1712">
        <v>7</v>
      </c>
      <c r="J1712">
        <v>13</v>
      </c>
    </row>
    <row r="1713" spans="1:10" hidden="1" x14ac:dyDescent="0.25">
      <c r="A1713">
        <f>--SUBTOTAL(103,B$2:B1713)</f>
        <v>754</v>
      </c>
      <c r="B1713" s="86">
        <v>43307</v>
      </c>
      <c r="C1713" t="s">
        <v>21</v>
      </c>
      <c r="D1713" t="s">
        <v>32</v>
      </c>
      <c r="E1713" t="s">
        <v>277</v>
      </c>
      <c r="F1713">
        <v>24</v>
      </c>
      <c r="G1713">
        <v>0</v>
      </c>
      <c r="H1713">
        <v>2018</v>
      </c>
      <c r="I1713">
        <v>7</v>
      </c>
      <c r="J1713">
        <v>18</v>
      </c>
    </row>
    <row r="1714" spans="1:10" x14ac:dyDescent="0.25">
      <c r="A1714">
        <f>--SUBTOTAL(103,B$2:B1714)</f>
        <v>755</v>
      </c>
      <c r="B1714" s="86">
        <v>43516</v>
      </c>
      <c r="C1714" t="s">
        <v>23</v>
      </c>
      <c r="D1714" t="s">
        <v>33</v>
      </c>
      <c r="E1714" t="s">
        <v>119</v>
      </c>
      <c r="F1714">
        <v>7.35</v>
      </c>
      <c r="G1714">
        <v>0</v>
      </c>
      <c r="H1714">
        <v>2019</v>
      </c>
      <c r="I1714">
        <v>2</v>
      </c>
      <c r="J1714">
        <v>7</v>
      </c>
    </row>
    <row r="1715" spans="1:10" x14ac:dyDescent="0.25">
      <c r="A1715">
        <f>--SUBTOTAL(103,B$2:B1715)</f>
        <v>756</v>
      </c>
      <c r="B1715" s="86">
        <v>43516</v>
      </c>
      <c r="C1715" t="s">
        <v>23</v>
      </c>
      <c r="D1715" t="s">
        <v>33</v>
      </c>
      <c r="E1715" t="s">
        <v>117</v>
      </c>
      <c r="F1715">
        <v>7.35</v>
      </c>
      <c r="G1715">
        <v>0</v>
      </c>
      <c r="H1715">
        <v>2019</v>
      </c>
      <c r="I1715">
        <v>2</v>
      </c>
      <c r="J1715">
        <v>74</v>
      </c>
    </row>
    <row r="1716" spans="1:10" x14ac:dyDescent="0.25">
      <c r="A1716">
        <f>--SUBTOTAL(103,B$2:B1716)</f>
        <v>757</v>
      </c>
      <c r="B1716" s="86">
        <v>43516</v>
      </c>
      <c r="C1716" t="s">
        <v>23</v>
      </c>
      <c r="D1716" t="s">
        <v>33</v>
      </c>
      <c r="E1716" t="s">
        <v>135</v>
      </c>
      <c r="F1716">
        <v>5</v>
      </c>
      <c r="G1716">
        <v>0</v>
      </c>
      <c r="H1716">
        <v>2019</v>
      </c>
      <c r="I1716">
        <v>2</v>
      </c>
      <c r="J1716">
        <v>1</v>
      </c>
    </row>
    <row r="1717" spans="1:10" x14ac:dyDescent="0.25">
      <c r="A1717">
        <f>--SUBTOTAL(103,B$2:B1717)</f>
        <v>758</v>
      </c>
      <c r="B1717" s="86">
        <v>43516</v>
      </c>
      <c r="C1717" t="s">
        <v>21</v>
      </c>
      <c r="D1717" t="s">
        <v>32</v>
      </c>
      <c r="E1717" t="s">
        <v>459</v>
      </c>
      <c r="F1717">
        <v>48</v>
      </c>
      <c r="G1717">
        <v>0</v>
      </c>
      <c r="H1717">
        <v>2019</v>
      </c>
      <c r="I1717">
        <v>2</v>
      </c>
      <c r="J1717">
        <v>26</v>
      </c>
    </row>
    <row r="1718" spans="1:10" x14ac:dyDescent="0.25">
      <c r="A1718">
        <f>--SUBTOTAL(103,B$2:B1718)</f>
        <v>759</v>
      </c>
      <c r="B1718" s="86">
        <v>43516</v>
      </c>
      <c r="C1718" t="s">
        <v>21</v>
      </c>
      <c r="D1718" t="s">
        <v>32</v>
      </c>
      <c r="E1718" t="s">
        <v>459</v>
      </c>
      <c r="F1718">
        <v>40</v>
      </c>
      <c r="G1718">
        <v>0</v>
      </c>
      <c r="H1718">
        <v>2019</v>
      </c>
      <c r="I1718">
        <v>2</v>
      </c>
      <c r="J1718">
        <v>13</v>
      </c>
    </row>
    <row r="1719" spans="1:10" x14ac:dyDescent="0.25">
      <c r="A1719">
        <f>--SUBTOTAL(103,B$2:B1719)</f>
        <v>760</v>
      </c>
      <c r="B1719" s="86">
        <v>43516</v>
      </c>
      <c r="C1719" t="s">
        <v>21</v>
      </c>
      <c r="D1719" t="s">
        <v>32</v>
      </c>
      <c r="E1719" t="s">
        <v>459</v>
      </c>
      <c r="F1719">
        <v>8</v>
      </c>
      <c r="G1719">
        <v>0</v>
      </c>
      <c r="H1719">
        <v>2019</v>
      </c>
      <c r="I1719">
        <v>2</v>
      </c>
      <c r="J1719">
        <v>5</v>
      </c>
    </row>
    <row r="1720" spans="1:10" x14ac:dyDescent="0.25">
      <c r="A1720">
        <f>--SUBTOTAL(103,B$2:B1720)</f>
        <v>761</v>
      </c>
      <c r="B1720" s="86">
        <v>43516</v>
      </c>
      <c r="C1720" t="s">
        <v>21</v>
      </c>
      <c r="D1720" t="s">
        <v>32</v>
      </c>
      <c r="E1720" t="s">
        <v>459</v>
      </c>
      <c r="F1720">
        <v>8</v>
      </c>
      <c r="G1720">
        <v>0</v>
      </c>
      <c r="H1720">
        <v>2019</v>
      </c>
      <c r="I1720">
        <v>2</v>
      </c>
      <c r="J1720">
        <v>97</v>
      </c>
    </row>
    <row r="1721" spans="1:10" x14ac:dyDescent="0.25">
      <c r="A1721">
        <f>--SUBTOTAL(103,B$2:B1721)</f>
        <v>762</v>
      </c>
      <c r="B1721" s="86">
        <v>43516</v>
      </c>
      <c r="C1721" t="s">
        <v>103</v>
      </c>
      <c r="D1721" t="s">
        <v>32</v>
      </c>
      <c r="E1721" t="s">
        <v>459</v>
      </c>
      <c r="F1721">
        <v>68.53</v>
      </c>
      <c r="G1721">
        <v>0</v>
      </c>
      <c r="H1721">
        <v>2019</v>
      </c>
      <c r="I1721">
        <v>2</v>
      </c>
      <c r="J1721">
        <v>91</v>
      </c>
    </row>
    <row r="1722" spans="1:10" x14ac:dyDescent="0.25">
      <c r="A1722">
        <f>--SUBTOTAL(103,B$2:B1722)</f>
        <v>763</v>
      </c>
      <c r="B1722" s="86">
        <v>43516</v>
      </c>
      <c r="C1722" t="s">
        <v>71</v>
      </c>
      <c r="D1722" t="s">
        <v>31</v>
      </c>
      <c r="E1722" t="s">
        <v>459</v>
      </c>
      <c r="F1722">
        <v>21</v>
      </c>
      <c r="G1722">
        <v>0</v>
      </c>
      <c r="H1722">
        <v>2019</v>
      </c>
      <c r="I1722">
        <v>2</v>
      </c>
      <c r="J1722">
        <v>91</v>
      </c>
    </row>
    <row r="1723" spans="1:10" x14ac:dyDescent="0.25">
      <c r="A1723">
        <f>--SUBTOTAL(103,B$2:B1723)</f>
        <v>764</v>
      </c>
      <c r="B1723" s="86">
        <v>43516</v>
      </c>
      <c r="C1723" t="s">
        <v>73</v>
      </c>
      <c r="D1723" t="s">
        <v>60</v>
      </c>
      <c r="E1723" t="s">
        <v>459</v>
      </c>
      <c r="F1723">
        <v>25</v>
      </c>
      <c r="G1723">
        <v>0</v>
      </c>
      <c r="H1723">
        <v>2019</v>
      </c>
      <c r="I1723">
        <v>2</v>
      </c>
      <c r="J1723">
        <v>91</v>
      </c>
    </row>
    <row r="1724" spans="1:10" x14ac:dyDescent="0.25">
      <c r="A1724">
        <f>--SUBTOTAL(103,B$2:B1724)</f>
        <v>765</v>
      </c>
      <c r="B1724" s="86">
        <v>43516</v>
      </c>
      <c r="C1724" t="s">
        <v>76</v>
      </c>
      <c r="D1724" t="s">
        <v>31</v>
      </c>
      <c r="E1724" t="s">
        <v>459</v>
      </c>
      <c r="F1724">
        <v>4.8</v>
      </c>
      <c r="G1724">
        <v>0</v>
      </c>
      <c r="H1724">
        <v>2019</v>
      </c>
      <c r="I1724">
        <v>2</v>
      </c>
      <c r="J1724">
        <v>91</v>
      </c>
    </row>
    <row r="1725" spans="1:10" x14ac:dyDescent="0.25">
      <c r="A1725">
        <f>--SUBTOTAL(103,B$2:B1725)</f>
        <v>766</v>
      </c>
      <c r="B1725" s="86">
        <v>43516</v>
      </c>
      <c r="C1725" t="s">
        <v>68</v>
      </c>
      <c r="D1725" t="s">
        <v>61</v>
      </c>
      <c r="E1725" t="s">
        <v>459</v>
      </c>
      <c r="F1725">
        <v>353.6</v>
      </c>
      <c r="G1725">
        <v>0</v>
      </c>
      <c r="H1725">
        <v>2019</v>
      </c>
      <c r="I1725">
        <v>2</v>
      </c>
      <c r="J1725">
        <v>91</v>
      </c>
    </row>
    <row r="1726" spans="1:10" x14ac:dyDescent="0.25">
      <c r="A1726">
        <f>--SUBTOTAL(103,B$2:B1726)</f>
        <v>767</v>
      </c>
      <c r="B1726" s="86">
        <v>43516</v>
      </c>
      <c r="C1726" t="s">
        <v>68</v>
      </c>
      <c r="D1726" t="s">
        <v>31</v>
      </c>
      <c r="E1726" t="s">
        <v>459</v>
      </c>
      <c r="F1726">
        <v>8</v>
      </c>
      <c r="G1726">
        <v>0</v>
      </c>
      <c r="H1726">
        <v>2019</v>
      </c>
      <c r="I1726">
        <v>2</v>
      </c>
      <c r="J1726">
        <v>91</v>
      </c>
    </row>
    <row r="1727" spans="1:10" x14ac:dyDescent="0.25">
      <c r="A1727">
        <f>--SUBTOTAL(103,B$2:B1727)</f>
        <v>768</v>
      </c>
      <c r="B1727" s="86">
        <v>43516</v>
      </c>
      <c r="C1727" t="s">
        <v>223</v>
      </c>
      <c r="D1727" t="s">
        <v>60</v>
      </c>
      <c r="E1727" t="s">
        <v>459</v>
      </c>
      <c r="F1727">
        <v>625</v>
      </c>
      <c r="G1727">
        <v>0</v>
      </c>
      <c r="H1727">
        <v>2019</v>
      </c>
      <c r="I1727">
        <v>2</v>
      </c>
      <c r="J1727">
        <v>91</v>
      </c>
    </row>
    <row r="1728" spans="1:10" x14ac:dyDescent="0.25">
      <c r="A1728">
        <f>--SUBTOTAL(103,B$2:B1728)</f>
        <v>769</v>
      </c>
      <c r="B1728" s="86">
        <v>43517</v>
      </c>
      <c r="C1728" t="s">
        <v>23</v>
      </c>
      <c r="D1728" t="s">
        <v>33</v>
      </c>
      <c r="E1728" t="s">
        <v>328</v>
      </c>
      <c r="F1728">
        <v>110.45</v>
      </c>
      <c r="G1728">
        <v>0</v>
      </c>
      <c r="H1728">
        <v>2019</v>
      </c>
      <c r="I1728">
        <v>2</v>
      </c>
      <c r="J1728">
        <v>165</v>
      </c>
    </row>
    <row r="1729" spans="1:10" x14ac:dyDescent="0.25">
      <c r="A1729">
        <f>--SUBTOTAL(103,B$2:B1729)</f>
        <v>770</v>
      </c>
      <c r="B1729" s="86">
        <v>43517</v>
      </c>
      <c r="C1729" t="s">
        <v>23</v>
      </c>
      <c r="D1729" t="s">
        <v>33</v>
      </c>
      <c r="E1729" t="s">
        <v>182</v>
      </c>
      <c r="F1729">
        <v>18.399999999999999</v>
      </c>
      <c r="G1729">
        <v>0</v>
      </c>
      <c r="H1729">
        <v>2019</v>
      </c>
      <c r="I1729">
        <v>2</v>
      </c>
      <c r="J1729">
        <v>6</v>
      </c>
    </row>
    <row r="1730" spans="1:10" x14ac:dyDescent="0.25">
      <c r="A1730">
        <f>--SUBTOTAL(103,B$2:B1730)</f>
        <v>771</v>
      </c>
      <c r="B1730" s="86">
        <v>43517</v>
      </c>
      <c r="C1730" t="s">
        <v>23</v>
      </c>
      <c r="D1730" t="s">
        <v>33</v>
      </c>
      <c r="E1730" t="s">
        <v>339</v>
      </c>
      <c r="F1730">
        <v>9.1999999999999993</v>
      </c>
      <c r="G1730">
        <v>0</v>
      </c>
      <c r="H1730">
        <v>2019</v>
      </c>
      <c r="I1730">
        <v>2</v>
      </c>
      <c r="J1730">
        <v>44</v>
      </c>
    </row>
    <row r="1731" spans="1:10" x14ac:dyDescent="0.25">
      <c r="A1731">
        <f>--SUBTOTAL(103,B$2:B1731)</f>
        <v>772</v>
      </c>
      <c r="B1731" s="86">
        <v>43517</v>
      </c>
      <c r="C1731" t="s">
        <v>23</v>
      </c>
      <c r="D1731" t="s">
        <v>33</v>
      </c>
      <c r="E1731" t="s">
        <v>202</v>
      </c>
      <c r="F1731">
        <v>7.45</v>
      </c>
      <c r="G1731">
        <v>0</v>
      </c>
      <c r="H1731">
        <v>2019</v>
      </c>
      <c r="I1731">
        <v>2</v>
      </c>
      <c r="J1731">
        <v>18</v>
      </c>
    </row>
    <row r="1732" spans="1:10" x14ac:dyDescent="0.25">
      <c r="A1732">
        <f>--SUBTOTAL(103,B$2:B1732)</f>
        <v>773</v>
      </c>
      <c r="B1732" s="86">
        <v>43517</v>
      </c>
      <c r="C1732" t="s">
        <v>23</v>
      </c>
      <c r="D1732" t="s">
        <v>33</v>
      </c>
      <c r="E1732" t="s">
        <v>114</v>
      </c>
      <c r="F1732">
        <v>7.15</v>
      </c>
      <c r="G1732">
        <v>0</v>
      </c>
      <c r="H1732">
        <v>2019</v>
      </c>
      <c r="I1732">
        <v>2</v>
      </c>
      <c r="J1732">
        <v>5</v>
      </c>
    </row>
    <row r="1733" spans="1:10" x14ac:dyDescent="0.25">
      <c r="A1733">
        <f>--SUBTOTAL(103,B$2:B1733)</f>
        <v>774</v>
      </c>
      <c r="B1733" s="86">
        <v>43517</v>
      </c>
      <c r="C1733" t="s">
        <v>23</v>
      </c>
      <c r="D1733" t="s">
        <v>33</v>
      </c>
      <c r="E1733" t="s">
        <v>264</v>
      </c>
      <c r="F1733">
        <v>3</v>
      </c>
      <c r="G1733">
        <v>0</v>
      </c>
      <c r="H1733">
        <v>2019</v>
      </c>
      <c r="I1733">
        <v>2</v>
      </c>
      <c r="J1733">
        <v>21</v>
      </c>
    </row>
    <row r="1734" spans="1:10" x14ac:dyDescent="0.25">
      <c r="A1734">
        <f>--SUBTOTAL(103,B$2:B1734)</f>
        <v>775</v>
      </c>
      <c r="B1734" s="86">
        <v>43517</v>
      </c>
      <c r="C1734" t="s">
        <v>23</v>
      </c>
      <c r="D1734" t="s">
        <v>33</v>
      </c>
      <c r="E1734" t="s">
        <v>243</v>
      </c>
      <c r="F1734">
        <v>2.4</v>
      </c>
      <c r="G1734">
        <v>0</v>
      </c>
      <c r="H1734">
        <v>2019</v>
      </c>
      <c r="I1734">
        <v>2</v>
      </c>
      <c r="J1734">
        <v>29</v>
      </c>
    </row>
    <row r="1735" spans="1:10" x14ac:dyDescent="0.25">
      <c r="A1735">
        <f>--SUBTOTAL(103,B$2:B1735)</f>
        <v>776</v>
      </c>
      <c r="B1735" s="86">
        <v>43517</v>
      </c>
      <c r="C1735" t="s">
        <v>21</v>
      </c>
      <c r="D1735" t="s">
        <v>32</v>
      </c>
      <c r="E1735" t="s">
        <v>460</v>
      </c>
      <c r="F1735">
        <v>16</v>
      </c>
      <c r="G1735">
        <v>0</v>
      </c>
      <c r="H1735">
        <v>2019</v>
      </c>
      <c r="I1735">
        <v>2</v>
      </c>
      <c r="J1735">
        <v>30</v>
      </c>
    </row>
    <row r="1736" spans="1:10" x14ac:dyDescent="0.25">
      <c r="A1736">
        <f>--SUBTOTAL(103,B$2:B1736)</f>
        <v>777</v>
      </c>
      <c r="B1736" s="86">
        <v>43517</v>
      </c>
      <c r="C1736" t="s">
        <v>21</v>
      </c>
      <c r="D1736" t="s">
        <v>32</v>
      </c>
      <c r="E1736" t="s">
        <v>460</v>
      </c>
      <c r="F1736">
        <v>8</v>
      </c>
      <c r="G1736">
        <v>0</v>
      </c>
      <c r="H1736">
        <v>2019</v>
      </c>
      <c r="I1736">
        <v>2</v>
      </c>
      <c r="J1736">
        <v>18</v>
      </c>
    </row>
    <row r="1737" spans="1:10" x14ac:dyDescent="0.25">
      <c r="A1737">
        <f>--SUBTOTAL(103,B$2:B1737)</f>
        <v>778</v>
      </c>
      <c r="B1737" s="86">
        <v>43517</v>
      </c>
      <c r="C1737" t="s">
        <v>21</v>
      </c>
      <c r="D1737" t="s">
        <v>32</v>
      </c>
      <c r="E1737" t="s">
        <v>460</v>
      </c>
      <c r="F1737">
        <v>8</v>
      </c>
      <c r="G1737">
        <v>0</v>
      </c>
      <c r="H1737">
        <v>2019</v>
      </c>
      <c r="I1737">
        <v>2</v>
      </c>
      <c r="J1737">
        <v>39</v>
      </c>
    </row>
    <row r="1738" spans="1:10" x14ac:dyDescent="0.25">
      <c r="A1738">
        <f>--SUBTOTAL(103,B$2:B1738)</f>
        <v>779</v>
      </c>
      <c r="B1738" s="86">
        <v>43517</v>
      </c>
      <c r="C1738" t="s">
        <v>21</v>
      </c>
      <c r="D1738" t="s">
        <v>32</v>
      </c>
      <c r="E1738" t="s">
        <v>460</v>
      </c>
      <c r="F1738">
        <v>8</v>
      </c>
      <c r="G1738">
        <v>0</v>
      </c>
      <c r="H1738">
        <v>2019</v>
      </c>
      <c r="I1738">
        <v>2</v>
      </c>
      <c r="J1738">
        <v>97</v>
      </c>
    </row>
    <row r="1739" spans="1:10" x14ac:dyDescent="0.25">
      <c r="A1739">
        <f>--SUBTOTAL(103,B$2:B1739)</f>
        <v>780</v>
      </c>
      <c r="B1739" s="86">
        <v>43517</v>
      </c>
      <c r="C1739" t="s">
        <v>68</v>
      </c>
      <c r="D1739" t="s">
        <v>62</v>
      </c>
      <c r="E1739" t="s">
        <v>460</v>
      </c>
      <c r="F1739">
        <v>0</v>
      </c>
      <c r="G1739">
        <v>2.4</v>
      </c>
      <c r="H1739">
        <v>2019</v>
      </c>
      <c r="I1739">
        <v>2</v>
      </c>
      <c r="J1739">
        <v>91</v>
      </c>
    </row>
    <row r="1740" spans="1:10" x14ac:dyDescent="0.25">
      <c r="A1740">
        <f>--SUBTOTAL(103,B$2:B1740)</f>
        <v>781</v>
      </c>
      <c r="B1740" s="86">
        <v>43518</v>
      </c>
      <c r="C1740" t="s">
        <v>23</v>
      </c>
      <c r="D1740" t="s">
        <v>59</v>
      </c>
      <c r="E1740" t="s">
        <v>461</v>
      </c>
      <c r="F1740">
        <v>44.91</v>
      </c>
      <c r="G1740">
        <v>0</v>
      </c>
      <c r="H1740">
        <v>2019</v>
      </c>
      <c r="I1740">
        <v>2</v>
      </c>
      <c r="J1740">
        <v>165</v>
      </c>
    </row>
    <row r="1741" spans="1:10" x14ac:dyDescent="0.25">
      <c r="A1741">
        <f>--SUBTOTAL(103,B$2:B1741)</f>
        <v>782</v>
      </c>
      <c r="B1741" s="86">
        <v>43518</v>
      </c>
      <c r="C1741" t="s">
        <v>23</v>
      </c>
      <c r="D1741" t="s">
        <v>54</v>
      </c>
      <c r="E1741" t="s">
        <v>461</v>
      </c>
      <c r="F1741">
        <v>41.84</v>
      </c>
      <c r="G1741">
        <v>0</v>
      </c>
      <c r="H1741">
        <v>2019</v>
      </c>
      <c r="I1741">
        <v>2</v>
      </c>
      <c r="J1741">
        <v>131</v>
      </c>
    </row>
    <row r="1742" spans="1:10" x14ac:dyDescent="0.25">
      <c r="A1742">
        <f>--SUBTOTAL(103,B$2:B1742)</f>
        <v>783</v>
      </c>
      <c r="B1742" s="86">
        <v>43518</v>
      </c>
      <c r="C1742" t="s">
        <v>23</v>
      </c>
      <c r="D1742" t="s">
        <v>59</v>
      </c>
      <c r="E1742" t="s">
        <v>461</v>
      </c>
      <c r="F1742">
        <v>39.19</v>
      </c>
      <c r="G1742">
        <v>0</v>
      </c>
      <c r="H1742">
        <v>2019</v>
      </c>
      <c r="I1742">
        <v>2</v>
      </c>
      <c r="J1742">
        <v>74</v>
      </c>
    </row>
    <row r="1743" spans="1:10" x14ac:dyDescent="0.25">
      <c r="A1743">
        <f>--SUBTOTAL(103,B$2:B1743)</f>
        <v>784</v>
      </c>
      <c r="B1743" s="86">
        <v>43518</v>
      </c>
      <c r="C1743" t="s">
        <v>23</v>
      </c>
      <c r="D1743" t="s">
        <v>59</v>
      </c>
      <c r="E1743" t="s">
        <v>461</v>
      </c>
      <c r="F1743">
        <v>23.32</v>
      </c>
      <c r="G1743">
        <v>0</v>
      </c>
      <c r="H1743">
        <v>2019</v>
      </c>
      <c r="I1743">
        <v>2</v>
      </c>
      <c r="J1743">
        <v>89</v>
      </c>
    </row>
    <row r="1744" spans="1:10" x14ac:dyDescent="0.25">
      <c r="A1744">
        <f>--SUBTOTAL(103,B$2:B1744)</f>
        <v>785</v>
      </c>
      <c r="B1744" s="86">
        <v>43518</v>
      </c>
      <c r="C1744" t="s">
        <v>23</v>
      </c>
      <c r="D1744" t="s">
        <v>33</v>
      </c>
      <c r="E1744" t="s">
        <v>34</v>
      </c>
      <c r="F1744">
        <v>23.05</v>
      </c>
      <c r="G1744">
        <v>0</v>
      </c>
      <c r="H1744">
        <v>2019</v>
      </c>
      <c r="I1744">
        <v>2</v>
      </c>
      <c r="J1744">
        <v>38</v>
      </c>
    </row>
    <row r="1745" spans="1:10" x14ac:dyDescent="0.25">
      <c r="A1745">
        <f>--SUBTOTAL(103,B$2:B1745)</f>
        <v>786</v>
      </c>
      <c r="B1745" s="86">
        <v>43518</v>
      </c>
      <c r="C1745" t="s">
        <v>23</v>
      </c>
      <c r="D1745" t="s">
        <v>59</v>
      </c>
      <c r="E1745" t="s">
        <v>461</v>
      </c>
      <c r="F1745">
        <v>17.66</v>
      </c>
      <c r="G1745">
        <v>0</v>
      </c>
      <c r="H1745">
        <v>2019</v>
      </c>
      <c r="I1745">
        <v>2</v>
      </c>
      <c r="J1745">
        <v>68</v>
      </c>
    </row>
    <row r="1746" spans="1:10" x14ac:dyDescent="0.25">
      <c r="A1746">
        <f>--SUBTOTAL(103,B$2:B1746)</f>
        <v>787</v>
      </c>
      <c r="B1746" s="86">
        <v>43518</v>
      </c>
      <c r="C1746" t="s">
        <v>23</v>
      </c>
      <c r="D1746" t="s">
        <v>33</v>
      </c>
      <c r="E1746" t="s">
        <v>168</v>
      </c>
      <c r="F1746">
        <v>12.65</v>
      </c>
      <c r="G1746">
        <v>0</v>
      </c>
      <c r="H1746">
        <v>2019</v>
      </c>
      <c r="I1746">
        <v>2</v>
      </c>
      <c r="J1746">
        <v>20</v>
      </c>
    </row>
    <row r="1747" spans="1:10" x14ac:dyDescent="0.25">
      <c r="A1747">
        <f>--SUBTOTAL(103,B$2:B1747)</f>
        <v>788</v>
      </c>
      <c r="B1747" s="86">
        <v>43518</v>
      </c>
      <c r="C1747" t="s">
        <v>23</v>
      </c>
      <c r="D1747" t="s">
        <v>33</v>
      </c>
      <c r="E1747" t="s">
        <v>323</v>
      </c>
      <c r="F1747">
        <v>11.2</v>
      </c>
      <c r="G1747">
        <v>0</v>
      </c>
      <c r="H1747">
        <v>2019</v>
      </c>
      <c r="I1747">
        <v>2</v>
      </c>
      <c r="J1747">
        <v>99</v>
      </c>
    </row>
    <row r="1748" spans="1:10" x14ac:dyDescent="0.25">
      <c r="A1748">
        <f>--SUBTOTAL(103,B$2:B1748)</f>
        <v>789</v>
      </c>
      <c r="B1748" s="86">
        <v>43518</v>
      </c>
      <c r="C1748" t="s">
        <v>23</v>
      </c>
      <c r="D1748" t="s">
        <v>33</v>
      </c>
      <c r="E1748" t="s">
        <v>360</v>
      </c>
      <c r="F1748">
        <v>10.25</v>
      </c>
      <c r="G1748">
        <v>0</v>
      </c>
      <c r="H1748">
        <v>2019</v>
      </c>
      <c r="I1748">
        <v>2</v>
      </c>
      <c r="J1748">
        <v>2</v>
      </c>
    </row>
    <row r="1749" spans="1:10" x14ac:dyDescent="0.25">
      <c r="A1749">
        <f>--SUBTOTAL(103,B$2:B1749)</f>
        <v>790</v>
      </c>
      <c r="B1749" s="86">
        <v>43518</v>
      </c>
      <c r="C1749" t="s">
        <v>23</v>
      </c>
      <c r="D1749" t="s">
        <v>33</v>
      </c>
      <c r="E1749" t="s">
        <v>114</v>
      </c>
      <c r="F1749">
        <v>9.1999999999999993</v>
      </c>
      <c r="G1749">
        <v>0</v>
      </c>
      <c r="H1749">
        <v>2019</v>
      </c>
      <c r="I1749">
        <v>2</v>
      </c>
      <c r="J1749">
        <v>5</v>
      </c>
    </row>
    <row r="1750" spans="1:10" x14ac:dyDescent="0.25">
      <c r="A1750">
        <f>--SUBTOTAL(103,B$2:B1750)</f>
        <v>791</v>
      </c>
      <c r="B1750" s="86">
        <v>43518</v>
      </c>
      <c r="C1750" t="s">
        <v>23</v>
      </c>
      <c r="D1750" t="s">
        <v>33</v>
      </c>
      <c r="E1750" t="s">
        <v>122</v>
      </c>
      <c r="F1750">
        <v>3.6</v>
      </c>
      <c r="G1750">
        <v>0</v>
      </c>
      <c r="H1750">
        <v>2019</v>
      </c>
      <c r="I1750">
        <v>2</v>
      </c>
      <c r="J1750">
        <v>70</v>
      </c>
    </row>
    <row r="1751" spans="1:10" x14ac:dyDescent="0.25">
      <c r="A1751">
        <f>--SUBTOTAL(103,B$2:B1751)</f>
        <v>792</v>
      </c>
      <c r="B1751" s="86">
        <v>43518</v>
      </c>
      <c r="C1751" t="s">
        <v>23</v>
      </c>
      <c r="D1751" t="s">
        <v>33</v>
      </c>
      <c r="E1751" t="s">
        <v>350</v>
      </c>
      <c r="F1751">
        <v>3</v>
      </c>
      <c r="G1751">
        <v>0</v>
      </c>
      <c r="H1751">
        <v>2019</v>
      </c>
      <c r="I1751">
        <v>2</v>
      </c>
      <c r="J1751">
        <v>46</v>
      </c>
    </row>
    <row r="1752" spans="1:10" x14ac:dyDescent="0.25">
      <c r="A1752">
        <f>--SUBTOTAL(103,B$2:B1752)</f>
        <v>793</v>
      </c>
      <c r="B1752" s="86">
        <v>43518</v>
      </c>
      <c r="C1752" t="s">
        <v>23</v>
      </c>
      <c r="D1752" t="s">
        <v>33</v>
      </c>
      <c r="E1752" t="s">
        <v>117</v>
      </c>
      <c r="F1752">
        <v>2.9</v>
      </c>
      <c r="G1752">
        <v>0</v>
      </c>
      <c r="H1752">
        <v>2019</v>
      </c>
      <c r="I1752">
        <v>2</v>
      </c>
      <c r="J1752">
        <v>74</v>
      </c>
    </row>
    <row r="1753" spans="1:10" hidden="1" x14ac:dyDescent="0.25">
      <c r="A1753">
        <f>--SUBTOTAL(103,B$2:B1753)</f>
        <v>793</v>
      </c>
      <c r="B1753" s="86">
        <v>43307</v>
      </c>
      <c r="C1753" t="s">
        <v>21</v>
      </c>
      <c r="D1753" t="s">
        <v>32</v>
      </c>
      <c r="E1753" t="s">
        <v>277</v>
      </c>
      <c r="F1753">
        <v>8</v>
      </c>
      <c r="G1753">
        <v>0</v>
      </c>
      <c r="H1753">
        <v>2018</v>
      </c>
      <c r="I1753">
        <v>7</v>
      </c>
      <c r="J1753">
        <v>19</v>
      </c>
    </row>
    <row r="1754" spans="1:10" hidden="1" x14ac:dyDescent="0.25">
      <c r="A1754">
        <f>--SUBTOTAL(103,B$2:B1754)</f>
        <v>793</v>
      </c>
      <c r="B1754" s="86">
        <v>43307</v>
      </c>
      <c r="C1754" t="s">
        <v>21</v>
      </c>
      <c r="D1754" t="s">
        <v>268</v>
      </c>
      <c r="E1754" t="s">
        <v>279</v>
      </c>
      <c r="F1754">
        <v>46.95</v>
      </c>
      <c r="G1754">
        <v>0</v>
      </c>
      <c r="H1754">
        <v>2018</v>
      </c>
      <c r="I1754">
        <v>7</v>
      </c>
      <c r="J1754">
        <v>46</v>
      </c>
    </row>
    <row r="1755" spans="1:10" hidden="1" x14ac:dyDescent="0.25">
      <c r="A1755">
        <f>--SUBTOTAL(103,B$2:B1755)</f>
        <v>793</v>
      </c>
      <c r="B1755" s="86">
        <v>43307</v>
      </c>
      <c r="C1755" t="s">
        <v>21</v>
      </c>
      <c r="D1755" t="s">
        <v>278</v>
      </c>
      <c r="E1755" t="s">
        <v>278</v>
      </c>
      <c r="F1755">
        <v>32</v>
      </c>
      <c r="G1755">
        <v>0</v>
      </c>
      <c r="H1755">
        <v>2018</v>
      </c>
      <c r="I1755">
        <v>7</v>
      </c>
      <c r="J1755">
        <v>73</v>
      </c>
    </row>
    <row r="1756" spans="1:10" hidden="1" x14ac:dyDescent="0.25">
      <c r="A1756">
        <f>--SUBTOTAL(103,B$2:B1756)</f>
        <v>793</v>
      </c>
      <c r="B1756" s="86">
        <v>43307</v>
      </c>
      <c r="C1756" t="s">
        <v>79</v>
      </c>
      <c r="D1756" t="s">
        <v>31</v>
      </c>
      <c r="E1756" t="s">
        <v>277</v>
      </c>
      <c r="F1756">
        <v>27</v>
      </c>
      <c r="G1756">
        <v>0</v>
      </c>
      <c r="H1756">
        <v>2018</v>
      </c>
      <c r="I1756">
        <v>7</v>
      </c>
      <c r="J1756">
        <v>91</v>
      </c>
    </row>
    <row r="1757" spans="1:10" hidden="1" x14ac:dyDescent="0.25">
      <c r="A1757">
        <f>--SUBTOTAL(103,B$2:B1757)</f>
        <v>793</v>
      </c>
      <c r="B1757" s="86">
        <v>43307</v>
      </c>
      <c r="C1757" t="s">
        <v>112</v>
      </c>
      <c r="D1757" t="s">
        <v>31</v>
      </c>
      <c r="E1757" t="s">
        <v>277</v>
      </c>
      <c r="F1757">
        <v>39.200000000000003</v>
      </c>
      <c r="G1757">
        <v>0</v>
      </c>
      <c r="H1757">
        <v>2018</v>
      </c>
      <c r="I1757">
        <v>7</v>
      </c>
      <c r="J1757">
        <v>91</v>
      </c>
    </row>
    <row r="1758" spans="1:10" hidden="1" x14ac:dyDescent="0.25">
      <c r="A1758">
        <f>--SUBTOTAL(103,B$2:B1758)</f>
        <v>793</v>
      </c>
      <c r="B1758" s="86">
        <v>43307</v>
      </c>
      <c r="C1758" t="s">
        <v>66</v>
      </c>
      <c r="D1758" t="s">
        <v>54</v>
      </c>
      <c r="E1758" t="s">
        <v>277</v>
      </c>
      <c r="F1758">
        <v>202.75</v>
      </c>
      <c r="G1758">
        <v>0</v>
      </c>
      <c r="H1758">
        <v>2018</v>
      </c>
      <c r="I1758">
        <v>7</v>
      </c>
      <c r="J1758">
        <v>91</v>
      </c>
    </row>
    <row r="1759" spans="1:10" hidden="1" x14ac:dyDescent="0.25">
      <c r="A1759">
        <f>--SUBTOTAL(103,B$2:B1759)</f>
        <v>793</v>
      </c>
      <c r="B1759" s="86">
        <v>43307</v>
      </c>
      <c r="C1759" t="s">
        <v>66</v>
      </c>
      <c r="D1759" t="s">
        <v>63</v>
      </c>
      <c r="E1759" t="s">
        <v>277</v>
      </c>
      <c r="F1759">
        <v>279.51</v>
      </c>
      <c r="G1759">
        <v>0</v>
      </c>
      <c r="H1759">
        <v>2018</v>
      </c>
      <c r="I1759">
        <v>7</v>
      </c>
      <c r="J1759">
        <v>91</v>
      </c>
    </row>
    <row r="1760" spans="1:10" hidden="1" x14ac:dyDescent="0.25">
      <c r="A1760">
        <f>--SUBTOTAL(103,B$2:B1760)</f>
        <v>793</v>
      </c>
      <c r="B1760" s="86">
        <v>43307</v>
      </c>
      <c r="C1760" t="s">
        <v>78</v>
      </c>
      <c r="D1760" t="s">
        <v>54</v>
      </c>
      <c r="E1760" t="s">
        <v>277</v>
      </c>
      <c r="F1760">
        <v>376.61</v>
      </c>
      <c r="G1760">
        <v>0</v>
      </c>
      <c r="H1760">
        <v>2018</v>
      </c>
      <c r="I1760">
        <v>7</v>
      </c>
      <c r="J1760">
        <v>91</v>
      </c>
    </row>
    <row r="1761" spans="1:10" hidden="1" x14ac:dyDescent="0.25">
      <c r="A1761">
        <f>--SUBTOTAL(103,B$2:B1761)</f>
        <v>793</v>
      </c>
      <c r="B1761" s="86">
        <v>43307</v>
      </c>
      <c r="C1761" t="s">
        <v>64</v>
      </c>
      <c r="D1761" t="s">
        <v>54</v>
      </c>
      <c r="E1761" t="s">
        <v>277</v>
      </c>
      <c r="F1761">
        <v>243.82</v>
      </c>
      <c r="G1761">
        <v>0</v>
      </c>
      <c r="H1761">
        <v>2018</v>
      </c>
      <c r="I1761">
        <v>7</v>
      </c>
      <c r="J1761">
        <v>91</v>
      </c>
    </row>
    <row r="1762" spans="1:10" hidden="1" x14ac:dyDescent="0.25">
      <c r="A1762">
        <f>--SUBTOTAL(103,B$2:B1762)</f>
        <v>793</v>
      </c>
      <c r="B1762" s="86">
        <v>43307</v>
      </c>
      <c r="C1762" t="s">
        <v>23</v>
      </c>
      <c r="D1762" t="s">
        <v>33</v>
      </c>
      <c r="E1762" t="s">
        <v>114</v>
      </c>
      <c r="F1762">
        <v>18.399999999999999</v>
      </c>
      <c r="G1762">
        <v>0</v>
      </c>
      <c r="H1762">
        <v>2018</v>
      </c>
      <c r="I1762">
        <v>7</v>
      </c>
      <c r="J1762">
        <v>5</v>
      </c>
    </row>
    <row r="1763" spans="1:10" hidden="1" x14ac:dyDescent="0.25">
      <c r="A1763">
        <f>--SUBTOTAL(103,B$2:B1763)</f>
        <v>793</v>
      </c>
      <c r="B1763" s="86">
        <v>43307</v>
      </c>
      <c r="C1763" t="s">
        <v>23</v>
      </c>
      <c r="D1763" t="s">
        <v>54</v>
      </c>
      <c r="E1763" t="s">
        <v>277</v>
      </c>
      <c r="F1763">
        <v>80.66</v>
      </c>
      <c r="G1763">
        <v>0</v>
      </c>
      <c r="H1763">
        <v>2018</v>
      </c>
      <c r="I1763">
        <v>7</v>
      </c>
      <c r="J1763">
        <v>8</v>
      </c>
    </row>
    <row r="1764" spans="1:10" hidden="1" x14ac:dyDescent="0.25">
      <c r="A1764">
        <f>--SUBTOTAL(103,B$2:B1764)</f>
        <v>793</v>
      </c>
      <c r="B1764" s="86">
        <v>43307</v>
      </c>
      <c r="C1764" t="s">
        <v>23</v>
      </c>
      <c r="D1764" t="s">
        <v>33</v>
      </c>
      <c r="E1764" t="s">
        <v>104</v>
      </c>
      <c r="F1764">
        <v>26</v>
      </c>
      <c r="G1764">
        <v>0</v>
      </c>
      <c r="H1764">
        <v>2018</v>
      </c>
      <c r="I1764">
        <v>7</v>
      </c>
      <c r="J1764">
        <v>33</v>
      </c>
    </row>
    <row r="1765" spans="1:10" hidden="1" x14ac:dyDescent="0.25">
      <c r="A1765">
        <f>--SUBTOTAL(103,B$2:B1765)</f>
        <v>793</v>
      </c>
      <c r="B1765" s="86">
        <v>43307</v>
      </c>
      <c r="C1765" t="s">
        <v>23</v>
      </c>
      <c r="D1765" t="s">
        <v>31</v>
      </c>
      <c r="E1765" t="s">
        <v>277</v>
      </c>
      <c r="F1765">
        <v>34</v>
      </c>
      <c r="G1765">
        <v>0</v>
      </c>
      <c r="H1765">
        <v>2018</v>
      </c>
      <c r="I1765">
        <v>7</v>
      </c>
      <c r="J1765">
        <v>33</v>
      </c>
    </row>
    <row r="1766" spans="1:10" hidden="1" x14ac:dyDescent="0.25">
      <c r="A1766">
        <f>--SUBTOTAL(103,B$2:B1766)</f>
        <v>793</v>
      </c>
      <c r="B1766" s="86">
        <v>43307</v>
      </c>
      <c r="C1766" t="s">
        <v>23</v>
      </c>
      <c r="D1766" t="s">
        <v>33</v>
      </c>
      <c r="E1766" t="s">
        <v>105</v>
      </c>
      <c r="F1766">
        <v>6</v>
      </c>
      <c r="G1766">
        <v>0</v>
      </c>
      <c r="H1766">
        <v>2018</v>
      </c>
      <c r="I1766">
        <v>7</v>
      </c>
      <c r="J1766">
        <v>35</v>
      </c>
    </row>
    <row r="1767" spans="1:10" hidden="1" x14ac:dyDescent="0.25">
      <c r="A1767">
        <f>--SUBTOTAL(103,B$2:B1767)</f>
        <v>793</v>
      </c>
      <c r="B1767" s="86">
        <v>43307</v>
      </c>
      <c r="C1767" t="s">
        <v>23</v>
      </c>
      <c r="D1767" t="s">
        <v>59</v>
      </c>
      <c r="E1767" t="s">
        <v>277</v>
      </c>
      <c r="F1767">
        <v>88</v>
      </c>
      <c r="G1767">
        <v>0</v>
      </c>
      <c r="H1767">
        <v>2018</v>
      </c>
      <c r="I1767">
        <v>7</v>
      </c>
      <c r="J1767">
        <v>42</v>
      </c>
    </row>
    <row r="1768" spans="1:10" hidden="1" x14ac:dyDescent="0.25">
      <c r="A1768">
        <f>--SUBTOTAL(103,B$2:B1768)</f>
        <v>793</v>
      </c>
      <c r="B1768" s="86">
        <v>43307</v>
      </c>
      <c r="C1768" t="s">
        <v>23</v>
      </c>
      <c r="D1768" t="s">
        <v>59</v>
      </c>
      <c r="E1768" t="s">
        <v>277</v>
      </c>
      <c r="F1768">
        <v>13.26</v>
      </c>
      <c r="G1768">
        <v>0</v>
      </c>
      <c r="H1768">
        <v>2018</v>
      </c>
      <c r="I1768">
        <v>7</v>
      </c>
      <c r="J1768">
        <v>70</v>
      </c>
    </row>
    <row r="1769" spans="1:10" hidden="1" x14ac:dyDescent="0.25">
      <c r="A1769">
        <f>--SUBTOTAL(103,B$2:B1769)</f>
        <v>793</v>
      </c>
      <c r="B1769" s="86">
        <v>43307</v>
      </c>
      <c r="C1769" t="s">
        <v>23</v>
      </c>
      <c r="D1769" t="s">
        <v>59</v>
      </c>
      <c r="E1769" t="s">
        <v>277</v>
      </c>
      <c r="F1769">
        <v>20.54</v>
      </c>
      <c r="G1769">
        <v>0</v>
      </c>
      <c r="H1769">
        <v>2018</v>
      </c>
      <c r="I1769">
        <v>7</v>
      </c>
      <c r="J1769">
        <v>76</v>
      </c>
    </row>
    <row r="1770" spans="1:10" hidden="1" x14ac:dyDescent="0.25">
      <c r="A1770">
        <f>--SUBTOTAL(103,B$2:B1770)</f>
        <v>793</v>
      </c>
      <c r="B1770" s="86">
        <v>43307</v>
      </c>
      <c r="C1770" t="s">
        <v>23</v>
      </c>
      <c r="D1770" t="s">
        <v>63</v>
      </c>
      <c r="E1770" t="s">
        <v>277</v>
      </c>
      <c r="F1770">
        <v>25</v>
      </c>
      <c r="G1770">
        <v>0</v>
      </c>
      <c r="H1770">
        <v>2018</v>
      </c>
      <c r="I1770">
        <v>7</v>
      </c>
      <c r="J1770">
        <v>89</v>
      </c>
    </row>
    <row r="1771" spans="1:10" hidden="1" x14ac:dyDescent="0.25">
      <c r="A1771">
        <f>--SUBTOTAL(103,B$2:B1771)</f>
        <v>793</v>
      </c>
      <c r="B1771" s="86">
        <v>43307</v>
      </c>
      <c r="C1771" t="s">
        <v>23</v>
      </c>
      <c r="D1771" t="s">
        <v>59</v>
      </c>
      <c r="E1771" t="s">
        <v>277</v>
      </c>
      <c r="F1771">
        <v>21.19</v>
      </c>
      <c r="G1771">
        <v>0</v>
      </c>
      <c r="H1771">
        <v>2018</v>
      </c>
      <c r="I1771">
        <v>7</v>
      </c>
      <c r="J1771">
        <v>103</v>
      </c>
    </row>
    <row r="1772" spans="1:10" hidden="1" x14ac:dyDescent="0.25">
      <c r="A1772">
        <f>--SUBTOTAL(103,B$2:B1772)</f>
        <v>793</v>
      </c>
      <c r="B1772" s="86">
        <v>43308</v>
      </c>
      <c r="C1772" t="s">
        <v>80</v>
      </c>
      <c r="D1772" t="s">
        <v>63</v>
      </c>
      <c r="E1772" t="s">
        <v>280</v>
      </c>
      <c r="F1772">
        <v>308.68</v>
      </c>
      <c r="G1772">
        <v>0</v>
      </c>
      <c r="H1772">
        <v>2018</v>
      </c>
      <c r="I1772">
        <v>7</v>
      </c>
      <c r="J1772">
        <v>91</v>
      </c>
    </row>
    <row r="1773" spans="1:10" hidden="1" x14ac:dyDescent="0.25">
      <c r="A1773">
        <f>--SUBTOTAL(103,B$2:B1773)</f>
        <v>793</v>
      </c>
      <c r="B1773" s="86">
        <v>43308</v>
      </c>
      <c r="C1773" t="s">
        <v>74</v>
      </c>
      <c r="D1773" t="s">
        <v>60</v>
      </c>
      <c r="E1773" t="s">
        <v>280</v>
      </c>
      <c r="F1773">
        <v>2.5</v>
      </c>
      <c r="G1773">
        <v>0</v>
      </c>
      <c r="H1773">
        <v>2018</v>
      </c>
      <c r="I1773">
        <v>7</v>
      </c>
      <c r="J1773">
        <v>91</v>
      </c>
    </row>
    <row r="1774" spans="1:10" hidden="1" x14ac:dyDescent="0.25">
      <c r="A1774">
        <f>--SUBTOTAL(103,B$2:B1774)</f>
        <v>793</v>
      </c>
      <c r="B1774" s="86">
        <v>43308</v>
      </c>
      <c r="C1774" t="s">
        <v>74</v>
      </c>
      <c r="D1774" t="s">
        <v>31</v>
      </c>
      <c r="E1774" t="s">
        <v>280</v>
      </c>
      <c r="F1774">
        <v>15.73</v>
      </c>
      <c r="G1774">
        <v>0</v>
      </c>
      <c r="H1774">
        <v>2018</v>
      </c>
      <c r="I1774">
        <v>7</v>
      </c>
      <c r="J1774">
        <v>91</v>
      </c>
    </row>
    <row r="1775" spans="1:10" hidden="1" x14ac:dyDescent="0.25">
      <c r="A1775">
        <f>--SUBTOTAL(103,B$2:B1775)</f>
        <v>793</v>
      </c>
      <c r="B1775" s="86">
        <v>43308</v>
      </c>
      <c r="C1775" t="s">
        <v>74</v>
      </c>
      <c r="D1775" t="s">
        <v>101</v>
      </c>
      <c r="E1775" t="s">
        <v>280</v>
      </c>
      <c r="F1775">
        <v>24.95</v>
      </c>
      <c r="G1775">
        <v>0</v>
      </c>
      <c r="H1775">
        <v>2018</v>
      </c>
      <c r="I1775">
        <v>7</v>
      </c>
      <c r="J1775">
        <v>91</v>
      </c>
    </row>
    <row r="1776" spans="1:10" hidden="1" x14ac:dyDescent="0.25">
      <c r="A1776">
        <f>--SUBTOTAL(103,B$2:B1776)</f>
        <v>793</v>
      </c>
      <c r="B1776" s="86">
        <v>43308</v>
      </c>
      <c r="C1776" t="s">
        <v>74</v>
      </c>
      <c r="D1776" t="s">
        <v>32</v>
      </c>
      <c r="E1776" t="s">
        <v>280</v>
      </c>
      <c r="F1776">
        <v>186.25</v>
      </c>
      <c r="G1776">
        <v>0</v>
      </c>
      <c r="H1776">
        <v>2018</v>
      </c>
      <c r="I1776">
        <v>7</v>
      </c>
      <c r="J1776">
        <v>91</v>
      </c>
    </row>
    <row r="1777" spans="1:10" hidden="1" x14ac:dyDescent="0.25">
      <c r="A1777">
        <f>--SUBTOTAL(103,B$2:B1777)</f>
        <v>793</v>
      </c>
      <c r="B1777" s="86">
        <v>43308</v>
      </c>
      <c r="C1777" t="s">
        <v>22</v>
      </c>
      <c r="D1777" t="s">
        <v>32</v>
      </c>
      <c r="E1777" t="s">
        <v>280</v>
      </c>
      <c r="F1777">
        <v>8</v>
      </c>
      <c r="G1777">
        <v>0</v>
      </c>
      <c r="H1777">
        <v>2018</v>
      </c>
      <c r="I1777">
        <v>7</v>
      </c>
      <c r="J1777">
        <v>51</v>
      </c>
    </row>
    <row r="1778" spans="1:10" hidden="1" x14ac:dyDescent="0.25">
      <c r="A1778">
        <f>--SUBTOTAL(103,B$2:B1778)</f>
        <v>793</v>
      </c>
      <c r="B1778" s="86">
        <v>43308</v>
      </c>
      <c r="C1778" t="s">
        <v>22</v>
      </c>
      <c r="D1778" t="s">
        <v>32</v>
      </c>
      <c r="E1778" t="s">
        <v>280</v>
      </c>
      <c r="F1778">
        <v>8</v>
      </c>
      <c r="G1778">
        <v>0</v>
      </c>
      <c r="H1778">
        <v>2018</v>
      </c>
      <c r="I1778">
        <v>7</v>
      </c>
      <c r="J1778">
        <v>95</v>
      </c>
    </row>
    <row r="1779" spans="1:10" hidden="1" x14ac:dyDescent="0.25">
      <c r="A1779">
        <f>--SUBTOTAL(103,B$2:B1779)</f>
        <v>793</v>
      </c>
      <c r="B1779" s="86">
        <v>43308</v>
      </c>
      <c r="C1779" t="s">
        <v>22</v>
      </c>
      <c r="D1779" t="s">
        <v>32</v>
      </c>
      <c r="E1779" t="s">
        <v>280</v>
      </c>
      <c r="F1779">
        <v>8</v>
      </c>
      <c r="G1779">
        <v>0</v>
      </c>
      <c r="H1779">
        <v>2018</v>
      </c>
      <c r="I1779">
        <v>7</v>
      </c>
      <c r="J1779">
        <v>97</v>
      </c>
    </row>
    <row r="1780" spans="1:10" hidden="1" x14ac:dyDescent="0.25">
      <c r="A1780">
        <f>--SUBTOTAL(103,B$2:B1780)</f>
        <v>793</v>
      </c>
      <c r="B1780" s="86">
        <v>43308</v>
      </c>
      <c r="C1780" t="s">
        <v>68</v>
      </c>
      <c r="D1780" t="s">
        <v>32</v>
      </c>
      <c r="E1780" t="s">
        <v>280</v>
      </c>
      <c r="F1780">
        <v>55</v>
      </c>
      <c r="G1780">
        <v>0</v>
      </c>
      <c r="H1780">
        <v>2018</v>
      </c>
      <c r="I1780">
        <v>7</v>
      </c>
      <c r="J1780">
        <v>91</v>
      </c>
    </row>
    <row r="1781" spans="1:10" hidden="1" x14ac:dyDescent="0.25">
      <c r="A1781">
        <f>--SUBTOTAL(103,B$2:B1781)</f>
        <v>793</v>
      </c>
      <c r="B1781" s="86">
        <v>43308</v>
      </c>
      <c r="C1781" t="s">
        <v>67</v>
      </c>
      <c r="D1781" t="s">
        <v>31</v>
      </c>
      <c r="E1781" t="s">
        <v>280</v>
      </c>
      <c r="F1781">
        <v>150.08000000000001</v>
      </c>
      <c r="G1781">
        <v>0</v>
      </c>
      <c r="H1781">
        <v>2018</v>
      </c>
      <c r="I1781">
        <v>7</v>
      </c>
      <c r="J1781">
        <v>91</v>
      </c>
    </row>
    <row r="1782" spans="1:10" hidden="1" x14ac:dyDescent="0.25">
      <c r="A1782">
        <f>--SUBTOTAL(103,B$2:B1782)</f>
        <v>793</v>
      </c>
      <c r="B1782" s="86">
        <v>43308</v>
      </c>
      <c r="C1782" t="s">
        <v>75</v>
      </c>
      <c r="D1782" t="s">
        <v>63</v>
      </c>
      <c r="E1782" t="s">
        <v>280</v>
      </c>
      <c r="F1782">
        <v>0</v>
      </c>
      <c r="G1782">
        <v>308.68</v>
      </c>
      <c r="H1782">
        <v>2018</v>
      </c>
      <c r="I1782">
        <v>7</v>
      </c>
      <c r="J1782">
        <v>91</v>
      </c>
    </row>
    <row r="1783" spans="1:10" hidden="1" x14ac:dyDescent="0.25">
      <c r="A1783">
        <f>--SUBTOTAL(103,B$2:B1783)</f>
        <v>793</v>
      </c>
      <c r="B1783" s="86">
        <v>43308</v>
      </c>
      <c r="C1783" t="s">
        <v>71</v>
      </c>
      <c r="D1783" t="s">
        <v>60</v>
      </c>
      <c r="E1783" t="s">
        <v>280</v>
      </c>
      <c r="F1783">
        <v>61.5</v>
      </c>
      <c r="G1783">
        <v>0</v>
      </c>
      <c r="H1783">
        <v>2018</v>
      </c>
      <c r="I1783">
        <v>7</v>
      </c>
      <c r="J1783">
        <v>91</v>
      </c>
    </row>
    <row r="1784" spans="1:10" hidden="1" x14ac:dyDescent="0.25">
      <c r="A1784">
        <f>--SUBTOTAL(103,B$2:B1784)</f>
        <v>793</v>
      </c>
      <c r="B1784" s="86">
        <v>43308</v>
      </c>
      <c r="C1784" t="s">
        <v>21</v>
      </c>
      <c r="D1784" t="s">
        <v>32</v>
      </c>
      <c r="E1784" t="s">
        <v>280</v>
      </c>
      <c r="F1784">
        <v>8</v>
      </c>
      <c r="G1784">
        <v>0</v>
      </c>
      <c r="H1784">
        <v>2018</v>
      </c>
      <c r="I1784">
        <v>7</v>
      </c>
      <c r="J1784">
        <v>46</v>
      </c>
    </row>
    <row r="1785" spans="1:10" hidden="1" x14ac:dyDescent="0.25">
      <c r="A1785">
        <f>--SUBTOTAL(103,B$2:B1785)</f>
        <v>793</v>
      </c>
      <c r="B1785" s="86">
        <v>43308</v>
      </c>
      <c r="C1785" t="s">
        <v>21</v>
      </c>
      <c r="D1785" t="s">
        <v>32</v>
      </c>
      <c r="E1785" t="s">
        <v>280</v>
      </c>
      <c r="F1785">
        <v>16</v>
      </c>
      <c r="G1785">
        <v>0</v>
      </c>
      <c r="H1785">
        <v>2018</v>
      </c>
      <c r="I1785">
        <v>7</v>
      </c>
      <c r="J1785">
        <v>95</v>
      </c>
    </row>
    <row r="1786" spans="1:10" hidden="1" x14ac:dyDescent="0.25">
      <c r="A1786">
        <f>--SUBTOTAL(103,B$2:B1786)</f>
        <v>793</v>
      </c>
      <c r="B1786" s="86">
        <v>43308</v>
      </c>
      <c r="C1786" t="s">
        <v>21</v>
      </c>
      <c r="D1786" t="s">
        <v>32</v>
      </c>
      <c r="E1786" t="s">
        <v>280</v>
      </c>
      <c r="F1786">
        <v>24</v>
      </c>
      <c r="G1786">
        <v>0</v>
      </c>
      <c r="H1786">
        <v>2018</v>
      </c>
      <c r="I1786">
        <v>7</v>
      </c>
      <c r="J1786">
        <v>97</v>
      </c>
    </row>
    <row r="1787" spans="1:10" hidden="1" x14ac:dyDescent="0.25">
      <c r="A1787">
        <f>--SUBTOTAL(103,B$2:B1787)</f>
        <v>793</v>
      </c>
      <c r="B1787" s="86">
        <v>43308</v>
      </c>
      <c r="C1787" t="s">
        <v>281</v>
      </c>
      <c r="D1787" t="s">
        <v>31</v>
      </c>
      <c r="E1787" t="s">
        <v>280</v>
      </c>
      <c r="F1787">
        <v>689.98</v>
      </c>
      <c r="G1787">
        <v>0</v>
      </c>
      <c r="H1787">
        <v>2018</v>
      </c>
      <c r="I1787">
        <v>7</v>
      </c>
      <c r="J1787">
        <v>91</v>
      </c>
    </row>
    <row r="1788" spans="1:10" hidden="1" x14ac:dyDescent="0.25">
      <c r="A1788">
        <f>--SUBTOTAL(103,B$2:B1788)</f>
        <v>793</v>
      </c>
      <c r="B1788" s="86">
        <v>43308</v>
      </c>
      <c r="C1788" t="s">
        <v>77</v>
      </c>
      <c r="D1788" t="s">
        <v>31</v>
      </c>
      <c r="E1788" t="s">
        <v>280</v>
      </c>
      <c r="F1788">
        <v>87.73</v>
      </c>
      <c r="G1788">
        <v>0</v>
      </c>
      <c r="H1788">
        <v>2018</v>
      </c>
      <c r="I1788">
        <v>7</v>
      </c>
      <c r="J1788">
        <v>91</v>
      </c>
    </row>
    <row r="1789" spans="1:10" hidden="1" x14ac:dyDescent="0.25">
      <c r="A1789">
        <f>--SUBTOTAL(103,B$2:B1789)</f>
        <v>793</v>
      </c>
      <c r="B1789" s="86">
        <v>43308</v>
      </c>
      <c r="C1789" t="s">
        <v>23</v>
      </c>
      <c r="D1789" t="s">
        <v>33</v>
      </c>
      <c r="E1789" t="s">
        <v>202</v>
      </c>
      <c r="F1789">
        <v>2.9</v>
      </c>
      <c r="G1789">
        <v>0</v>
      </c>
      <c r="H1789">
        <v>2018</v>
      </c>
      <c r="I1789">
        <v>7</v>
      </c>
      <c r="J1789">
        <v>18</v>
      </c>
    </row>
    <row r="1790" spans="1:10" hidden="1" x14ac:dyDescent="0.25">
      <c r="A1790">
        <f>--SUBTOTAL(103,B$2:B1790)</f>
        <v>793</v>
      </c>
      <c r="B1790" s="86">
        <v>43308</v>
      </c>
      <c r="C1790" t="s">
        <v>23</v>
      </c>
      <c r="D1790" t="s">
        <v>33</v>
      </c>
      <c r="E1790" t="s">
        <v>129</v>
      </c>
      <c r="F1790">
        <v>7</v>
      </c>
      <c r="G1790">
        <v>0</v>
      </c>
      <c r="H1790">
        <v>2018</v>
      </c>
      <c r="I1790">
        <v>7</v>
      </c>
      <c r="J1790">
        <v>19</v>
      </c>
    </row>
    <row r="1791" spans="1:10" hidden="1" x14ac:dyDescent="0.25">
      <c r="A1791">
        <f>--SUBTOTAL(103,B$2:B1791)</f>
        <v>793</v>
      </c>
      <c r="B1791" s="86">
        <v>43308</v>
      </c>
      <c r="C1791" t="s">
        <v>23</v>
      </c>
      <c r="D1791" t="s">
        <v>33</v>
      </c>
      <c r="E1791" t="s">
        <v>34</v>
      </c>
      <c r="F1791">
        <v>3</v>
      </c>
      <c r="G1791">
        <v>0</v>
      </c>
      <c r="H1791">
        <v>2018</v>
      </c>
      <c r="I1791">
        <v>7</v>
      </c>
      <c r="J1791">
        <v>38</v>
      </c>
    </row>
    <row r="1792" spans="1:10" hidden="1" x14ac:dyDescent="0.25">
      <c r="A1792">
        <f>--SUBTOTAL(103,B$2:B1792)</f>
        <v>793</v>
      </c>
      <c r="B1792" s="86">
        <v>43308</v>
      </c>
      <c r="C1792" t="s">
        <v>23</v>
      </c>
      <c r="D1792" t="s">
        <v>33</v>
      </c>
      <c r="E1792" t="s">
        <v>126</v>
      </c>
      <c r="F1792">
        <v>1.8</v>
      </c>
      <c r="G1792">
        <v>0</v>
      </c>
      <c r="H1792">
        <v>2018</v>
      </c>
      <c r="I1792">
        <v>7</v>
      </c>
      <c r="J1792">
        <v>72</v>
      </c>
    </row>
    <row r="1793" spans="1:10" x14ac:dyDescent="0.25">
      <c r="A1793">
        <f>--SUBTOTAL(103,B$2:B1793)</f>
        <v>794</v>
      </c>
      <c r="B1793" s="86">
        <v>43518</v>
      </c>
      <c r="C1793" t="s">
        <v>77</v>
      </c>
      <c r="D1793" t="s">
        <v>31</v>
      </c>
      <c r="E1793" t="s">
        <v>461</v>
      </c>
      <c r="F1793">
        <v>85.51</v>
      </c>
      <c r="G1793">
        <v>0</v>
      </c>
      <c r="H1793">
        <v>2019</v>
      </c>
      <c r="I1793">
        <v>2</v>
      </c>
      <c r="J1793">
        <v>91</v>
      </c>
    </row>
    <row r="1794" spans="1:10" x14ac:dyDescent="0.25">
      <c r="A1794">
        <f>--SUBTOTAL(103,B$2:B1794)</f>
        <v>795</v>
      </c>
      <c r="B1794" s="86">
        <v>43518</v>
      </c>
      <c r="C1794" t="s">
        <v>78</v>
      </c>
      <c r="D1794" t="s">
        <v>54</v>
      </c>
      <c r="E1794" t="s">
        <v>461</v>
      </c>
      <c r="F1794">
        <v>171.21</v>
      </c>
      <c r="G1794">
        <v>0</v>
      </c>
      <c r="H1794">
        <v>2019</v>
      </c>
      <c r="I1794">
        <v>2</v>
      </c>
      <c r="J1794">
        <v>91</v>
      </c>
    </row>
    <row r="1795" spans="1:10" x14ac:dyDescent="0.25">
      <c r="A1795">
        <f>--SUBTOTAL(103,B$2:B1795)</f>
        <v>796</v>
      </c>
      <c r="B1795" s="86">
        <v>43518</v>
      </c>
      <c r="C1795" t="s">
        <v>66</v>
      </c>
      <c r="D1795" t="s">
        <v>31</v>
      </c>
      <c r="E1795" t="s">
        <v>461</v>
      </c>
      <c r="F1795">
        <v>232.86</v>
      </c>
      <c r="G1795">
        <v>0</v>
      </c>
      <c r="H1795">
        <v>2019</v>
      </c>
      <c r="I1795">
        <v>2</v>
      </c>
      <c r="J1795">
        <v>91</v>
      </c>
    </row>
    <row r="1796" spans="1:10" hidden="1" x14ac:dyDescent="0.25">
      <c r="A1796">
        <f>--SUBTOTAL(103,B$2:B1796)</f>
        <v>796</v>
      </c>
      <c r="B1796" s="86">
        <v>43308</v>
      </c>
      <c r="C1796" t="s">
        <v>23</v>
      </c>
      <c r="D1796" t="s">
        <v>33</v>
      </c>
      <c r="E1796" t="s">
        <v>55</v>
      </c>
      <c r="F1796">
        <v>1.8</v>
      </c>
      <c r="G1796">
        <v>0</v>
      </c>
      <c r="H1796">
        <v>2018</v>
      </c>
      <c r="I1796">
        <v>7</v>
      </c>
      <c r="J1796">
        <v>196</v>
      </c>
    </row>
    <row r="1797" spans="1:10" hidden="1" x14ac:dyDescent="0.25">
      <c r="A1797">
        <f>--SUBTOTAL(103,B$2:B1797)</f>
        <v>796</v>
      </c>
      <c r="B1797" s="86">
        <v>43309</v>
      </c>
      <c r="C1797" t="s">
        <v>22</v>
      </c>
      <c r="D1797" t="s">
        <v>32</v>
      </c>
      <c r="E1797" t="s">
        <v>282</v>
      </c>
      <c r="F1797">
        <v>8</v>
      </c>
      <c r="G1797">
        <v>0</v>
      </c>
      <c r="H1797">
        <v>2018</v>
      </c>
      <c r="I1797">
        <v>7</v>
      </c>
      <c r="J1797">
        <v>89</v>
      </c>
    </row>
    <row r="1798" spans="1:10" x14ac:dyDescent="0.25">
      <c r="A1798">
        <f>--SUBTOTAL(103,B$2:B1798)</f>
        <v>797</v>
      </c>
      <c r="B1798" s="86">
        <v>43518</v>
      </c>
      <c r="C1798" t="s">
        <v>21</v>
      </c>
      <c r="D1798" t="s">
        <v>32</v>
      </c>
      <c r="E1798" t="s">
        <v>461</v>
      </c>
      <c r="F1798">
        <v>16</v>
      </c>
      <c r="G1798">
        <v>0</v>
      </c>
      <c r="H1798">
        <v>2019</v>
      </c>
      <c r="I1798">
        <v>2</v>
      </c>
      <c r="J1798">
        <v>30</v>
      </c>
    </row>
    <row r="1799" spans="1:10" x14ac:dyDescent="0.25">
      <c r="A1799">
        <f>--SUBTOTAL(103,B$2:B1799)</f>
        <v>798</v>
      </c>
      <c r="B1799" s="86">
        <v>43518</v>
      </c>
      <c r="C1799" t="s">
        <v>71</v>
      </c>
      <c r="D1799" t="s">
        <v>61</v>
      </c>
      <c r="E1799" t="s">
        <v>461</v>
      </c>
      <c r="F1799">
        <v>1026.1199999999999</v>
      </c>
      <c r="G1799">
        <v>0</v>
      </c>
      <c r="H1799">
        <v>2019</v>
      </c>
      <c r="I1799">
        <v>2</v>
      </c>
      <c r="J1799">
        <v>91</v>
      </c>
    </row>
    <row r="1800" spans="1:10" x14ac:dyDescent="0.25">
      <c r="A1800">
        <f>--SUBTOTAL(103,B$2:B1800)</f>
        <v>799</v>
      </c>
      <c r="B1800" s="86">
        <v>43518</v>
      </c>
      <c r="C1800" t="s">
        <v>71</v>
      </c>
      <c r="D1800" t="s">
        <v>59</v>
      </c>
      <c r="E1800" t="s">
        <v>461</v>
      </c>
      <c r="F1800">
        <v>56.75</v>
      </c>
      <c r="G1800">
        <v>0</v>
      </c>
      <c r="H1800">
        <v>2019</v>
      </c>
      <c r="I1800">
        <v>2</v>
      </c>
      <c r="J1800">
        <v>91</v>
      </c>
    </row>
    <row r="1801" spans="1:10" x14ac:dyDescent="0.25">
      <c r="A1801">
        <f>--SUBTOTAL(103,B$2:B1801)</f>
        <v>800</v>
      </c>
      <c r="B1801" s="86">
        <v>43518</v>
      </c>
      <c r="C1801" t="s">
        <v>67</v>
      </c>
      <c r="D1801" t="s">
        <v>54</v>
      </c>
      <c r="E1801" t="s">
        <v>461</v>
      </c>
      <c r="F1801">
        <v>27.5</v>
      </c>
      <c r="G1801">
        <v>0</v>
      </c>
      <c r="H1801">
        <v>2019</v>
      </c>
      <c r="I1801">
        <v>2</v>
      </c>
      <c r="J1801">
        <v>91</v>
      </c>
    </row>
    <row r="1802" spans="1:10" x14ac:dyDescent="0.25">
      <c r="A1802">
        <f>--SUBTOTAL(103,B$2:B1802)</f>
        <v>801</v>
      </c>
      <c r="B1802" s="86">
        <v>43518</v>
      </c>
      <c r="C1802" t="s">
        <v>68</v>
      </c>
      <c r="D1802" t="s">
        <v>31</v>
      </c>
      <c r="E1802" t="s">
        <v>461</v>
      </c>
      <c r="F1802">
        <v>20.8</v>
      </c>
      <c r="G1802">
        <v>0</v>
      </c>
      <c r="H1802">
        <v>2019</v>
      </c>
      <c r="I1802">
        <v>2</v>
      </c>
      <c r="J1802">
        <v>91</v>
      </c>
    </row>
    <row r="1803" spans="1:10" x14ac:dyDescent="0.25">
      <c r="A1803">
        <f>--SUBTOTAL(103,B$2:B1803)</f>
        <v>802</v>
      </c>
      <c r="B1803" s="86">
        <v>43518</v>
      </c>
      <c r="C1803" t="s">
        <v>68</v>
      </c>
      <c r="D1803" t="s">
        <v>60</v>
      </c>
      <c r="E1803" t="s">
        <v>461</v>
      </c>
      <c r="F1803">
        <v>15.25</v>
      </c>
      <c r="G1803">
        <v>0</v>
      </c>
      <c r="H1803">
        <v>2019</v>
      </c>
      <c r="I1803">
        <v>2</v>
      </c>
      <c r="J1803">
        <v>91</v>
      </c>
    </row>
    <row r="1804" spans="1:10" x14ac:dyDescent="0.25">
      <c r="A1804">
        <f>--SUBTOTAL(103,B$2:B1804)</f>
        <v>803</v>
      </c>
      <c r="B1804" s="86">
        <v>43518</v>
      </c>
      <c r="C1804" t="s">
        <v>69</v>
      </c>
      <c r="D1804" t="s">
        <v>31</v>
      </c>
      <c r="E1804" t="s">
        <v>461</v>
      </c>
      <c r="F1804">
        <v>10</v>
      </c>
      <c r="G1804">
        <v>0</v>
      </c>
      <c r="H1804">
        <v>2019</v>
      </c>
      <c r="I1804">
        <v>2</v>
      </c>
      <c r="J1804">
        <v>91</v>
      </c>
    </row>
    <row r="1805" spans="1:10" x14ac:dyDescent="0.25">
      <c r="A1805">
        <f>--SUBTOTAL(103,B$2:B1805)</f>
        <v>804</v>
      </c>
      <c r="B1805" s="86">
        <v>43518</v>
      </c>
      <c r="C1805" t="s">
        <v>80</v>
      </c>
      <c r="D1805" t="s">
        <v>62</v>
      </c>
      <c r="E1805" t="s">
        <v>461</v>
      </c>
      <c r="F1805">
        <v>157.69999999999999</v>
      </c>
      <c r="G1805">
        <v>0</v>
      </c>
      <c r="H1805">
        <v>2019</v>
      </c>
      <c r="I1805">
        <v>2</v>
      </c>
      <c r="J1805">
        <v>91</v>
      </c>
    </row>
    <row r="1806" spans="1:10" x14ac:dyDescent="0.25">
      <c r="A1806">
        <f>--SUBTOTAL(103,B$2:B1806)</f>
        <v>805</v>
      </c>
      <c r="B1806" s="86">
        <v>43518</v>
      </c>
      <c r="C1806" t="s">
        <v>80</v>
      </c>
      <c r="D1806" t="s">
        <v>54</v>
      </c>
      <c r="E1806" t="s">
        <v>461</v>
      </c>
      <c r="F1806">
        <v>84.12</v>
      </c>
      <c r="G1806">
        <v>0</v>
      </c>
      <c r="H1806">
        <v>2019</v>
      </c>
      <c r="I1806">
        <v>2</v>
      </c>
      <c r="J1806">
        <v>91</v>
      </c>
    </row>
    <row r="1807" spans="1:10" x14ac:dyDescent="0.25">
      <c r="A1807">
        <f>--SUBTOTAL(103,B$2:B1807)</f>
        <v>806</v>
      </c>
      <c r="B1807" s="86">
        <v>43521</v>
      </c>
      <c r="C1807" t="s">
        <v>23</v>
      </c>
      <c r="D1807" t="s">
        <v>462</v>
      </c>
      <c r="E1807" t="s">
        <v>463</v>
      </c>
      <c r="F1807">
        <v>44.84</v>
      </c>
      <c r="G1807">
        <v>0</v>
      </c>
      <c r="H1807">
        <v>2019</v>
      </c>
      <c r="I1807">
        <v>2</v>
      </c>
      <c r="J1807">
        <v>19</v>
      </c>
    </row>
    <row r="1808" spans="1:10" x14ac:dyDescent="0.25">
      <c r="A1808">
        <f>--SUBTOTAL(103,B$2:B1808)</f>
        <v>807</v>
      </c>
      <c r="B1808" s="86">
        <v>43521</v>
      </c>
      <c r="C1808" t="s">
        <v>23</v>
      </c>
      <c r="D1808" t="s">
        <v>462</v>
      </c>
      <c r="E1808" t="s">
        <v>463</v>
      </c>
      <c r="F1808">
        <v>43.5</v>
      </c>
      <c r="G1808">
        <v>0</v>
      </c>
      <c r="H1808">
        <v>2019</v>
      </c>
      <c r="I1808">
        <v>2</v>
      </c>
      <c r="J1808">
        <v>15</v>
      </c>
    </row>
    <row r="1809" spans="1:10" x14ac:dyDescent="0.25">
      <c r="A1809">
        <f>--SUBTOTAL(103,B$2:B1809)</f>
        <v>808</v>
      </c>
      <c r="B1809" s="86">
        <v>43521</v>
      </c>
      <c r="C1809" t="s">
        <v>23</v>
      </c>
      <c r="D1809" t="s">
        <v>33</v>
      </c>
      <c r="E1809" t="s">
        <v>118</v>
      </c>
      <c r="F1809">
        <v>25</v>
      </c>
      <c r="G1809">
        <v>0</v>
      </c>
      <c r="H1809">
        <v>2019</v>
      </c>
      <c r="I1809">
        <v>2</v>
      </c>
      <c r="J1809">
        <v>15</v>
      </c>
    </row>
    <row r="1810" spans="1:10" x14ac:dyDescent="0.25">
      <c r="A1810">
        <f>--SUBTOTAL(103,B$2:B1810)</f>
        <v>809</v>
      </c>
      <c r="B1810" s="86">
        <v>43521</v>
      </c>
      <c r="C1810" t="s">
        <v>23</v>
      </c>
      <c r="D1810" t="s">
        <v>462</v>
      </c>
      <c r="E1810" t="s">
        <v>463</v>
      </c>
      <c r="F1810">
        <v>21.09</v>
      </c>
      <c r="G1810">
        <v>0</v>
      </c>
      <c r="H1810">
        <v>2019</v>
      </c>
      <c r="I1810">
        <v>2</v>
      </c>
      <c r="J1810">
        <v>34</v>
      </c>
    </row>
    <row r="1811" spans="1:10" x14ac:dyDescent="0.25">
      <c r="A1811">
        <f>--SUBTOTAL(103,B$2:B1811)</f>
        <v>810</v>
      </c>
      <c r="B1811" s="86">
        <v>43521</v>
      </c>
      <c r="C1811" t="s">
        <v>23</v>
      </c>
      <c r="D1811" t="s">
        <v>32</v>
      </c>
      <c r="E1811" t="s">
        <v>464</v>
      </c>
      <c r="F1811">
        <v>8</v>
      </c>
      <c r="G1811">
        <v>0</v>
      </c>
      <c r="H1811">
        <v>2019</v>
      </c>
      <c r="I1811">
        <v>2</v>
      </c>
      <c r="J1811">
        <v>46</v>
      </c>
    </row>
    <row r="1812" spans="1:10" x14ac:dyDescent="0.25">
      <c r="A1812">
        <f>--SUBTOTAL(103,B$2:B1812)</f>
        <v>811</v>
      </c>
      <c r="B1812" s="86">
        <v>43521</v>
      </c>
      <c r="C1812" t="s">
        <v>23</v>
      </c>
      <c r="D1812" t="s">
        <v>33</v>
      </c>
      <c r="E1812" t="s">
        <v>117</v>
      </c>
      <c r="F1812">
        <v>4.05</v>
      </c>
      <c r="G1812">
        <v>0</v>
      </c>
      <c r="H1812">
        <v>2019</v>
      </c>
      <c r="I1812">
        <v>2</v>
      </c>
      <c r="J1812">
        <v>74</v>
      </c>
    </row>
    <row r="1813" spans="1:10" x14ac:dyDescent="0.25">
      <c r="A1813">
        <f>--SUBTOTAL(103,B$2:B1813)</f>
        <v>812</v>
      </c>
      <c r="B1813" s="86">
        <v>43521</v>
      </c>
      <c r="C1813" t="s">
        <v>23</v>
      </c>
      <c r="D1813" t="s">
        <v>33</v>
      </c>
      <c r="E1813" t="s">
        <v>141</v>
      </c>
      <c r="F1813">
        <v>3.25</v>
      </c>
      <c r="G1813">
        <v>0</v>
      </c>
      <c r="H1813">
        <v>2019</v>
      </c>
      <c r="I1813">
        <v>2</v>
      </c>
      <c r="J1813">
        <v>53</v>
      </c>
    </row>
    <row r="1814" spans="1:10" x14ac:dyDescent="0.25">
      <c r="A1814">
        <f>--SUBTOTAL(103,B$2:B1814)</f>
        <v>813</v>
      </c>
      <c r="B1814" s="86">
        <v>43521</v>
      </c>
      <c r="C1814" t="s">
        <v>64</v>
      </c>
      <c r="D1814" t="s">
        <v>462</v>
      </c>
      <c r="E1814" t="s">
        <v>463</v>
      </c>
      <c r="F1814">
        <v>983.17</v>
      </c>
      <c r="G1814">
        <v>0</v>
      </c>
      <c r="H1814">
        <v>2019</v>
      </c>
      <c r="I1814">
        <v>2</v>
      </c>
      <c r="J1814">
        <v>91</v>
      </c>
    </row>
    <row r="1815" spans="1:10" x14ac:dyDescent="0.25">
      <c r="A1815">
        <f>--SUBTOTAL(103,B$2:B1815)</f>
        <v>814</v>
      </c>
      <c r="B1815" s="86">
        <v>43521</v>
      </c>
      <c r="C1815" t="s">
        <v>65</v>
      </c>
      <c r="D1815" t="s">
        <v>462</v>
      </c>
      <c r="E1815" t="s">
        <v>463</v>
      </c>
      <c r="F1815">
        <v>99.97</v>
      </c>
      <c r="G1815">
        <v>0</v>
      </c>
      <c r="H1815">
        <v>2019</v>
      </c>
      <c r="I1815">
        <v>2</v>
      </c>
      <c r="J1815">
        <v>91</v>
      </c>
    </row>
    <row r="1816" spans="1:10" x14ac:dyDescent="0.25">
      <c r="A1816">
        <f>--SUBTOTAL(103,B$2:B1816)</f>
        <v>815</v>
      </c>
      <c r="B1816" s="86">
        <v>43521</v>
      </c>
      <c r="C1816" t="s">
        <v>70</v>
      </c>
      <c r="D1816" t="s">
        <v>31</v>
      </c>
      <c r="E1816" t="s">
        <v>464</v>
      </c>
      <c r="F1816">
        <v>35</v>
      </c>
      <c r="G1816">
        <v>0</v>
      </c>
      <c r="H1816">
        <v>2019</v>
      </c>
      <c r="I1816">
        <v>2</v>
      </c>
      <c r="J1816">
        <v>91</v>
      </c>
    </row>
    <row r="1817" spans="1:10" x14ac:dyDescent="0.25">
      <c r="A1817">
        <f>--SUBTOTAL(103,B$2:B1817)</f>
        <v>816</v>
      </c>
      <c r="B1817" s="86">
        <v>43521</v>
      </c>
      <c r="C1817" t="s">
        <v>21</v>
      </c>
      <c r="D1817" t="s">
        <v>462</v>
      </c>
      <c r="E1817" t="s">
        <v>463</v>
      </c>
      <c r="F1817">
        <v>739.91</v>
      </c>
      <c r="G1817">
        <v>0</v>
      </c>
      <c r="H1817">
        <v>2019</v>
      </c>
      <c r="I1817">
        <v>2</v>
      </c>
      <c r="J1817">
        <v>13</v>
      </c>
    </row>
    <row r="1818" spans="1:10" x14ac:dyDescent="0.25">
      <c r="A1818">
        <f>--SUBTOTAL(103,B$2:B1818)</f>
        <v>817</v>
      </c>
      <c r="B1818" s="86">
        <v>43521</v>
      </c>
      <c r="C1818" t="s">
        <v>21</v>
      </c>
      <c r="D1818" t="s">
        <v>462</v>
      </c>
      <c r="E1818" t="s">
        <v>463</v>
      </c>
      <c r="F1818">
        <v>717.11</v>
      </c>
      <c r="G1818">
        <v>0</v>
      </c>
      <c r="H1818">
        <v>2019</v>
      </c>
      <c r="I1818">
        <v>2</v>
      </c>
      <c r="J1818">
        <v>19</v>
      </c>
    </row>
    <row r="1819" spans="1:10" x14ac:dyDescent="0.25">
      <c r="A1819">
        <f>--SUBTOTAL(103,B$2:B1819)</f>
        <v>818</v>
      </c>
      <c r="B1819" s="86">
        <v>43521</v>
      </c>
      <c r="C1819" t="s">
        <v>21</v>
      </c>
      <c r="D1819" t="s">
        <v>462</v>
      </c>
      <c r="E1819" t="s">
        <v>463</v>
      </c>
      <c r="F1819">
        <v>646.41</v>
      </c>
      <c r="G1819">
        <v>0</v>
      </c>
      <c r="H1819">
        <v>2019</v>
      </c>
      <c r="I1819">
        <v>2</v>
      </c>
      <c r="J1819">
        <v>5</v>
      </c>
    </row>
    <row r="1820" spans="1:10" x14ac:dyDescent="0.25">
      <c r="A1820">
        <f>--SUBTOTAL(103,B$2:B1820)</f>
        <v>819</v>
      </c>
      <c r="B1820" s="86">
        <v>43521</v>
      </c>
      <c r="C1820" t="s">
        <v>21</v>
      </c>
      <c r="D1820" t="s">
        <v>462</v>
      </c>
      <c r="E1820" t="s">
        <v>463</v>
      </c>
      <c r="F1820">
        <v>639.91999999999996</v>
      </c>
      <c r="G1820">
        <v>0</v>
      </c>
      <c r="H1820">
        <v>2019</v>
      </c>
      <c r="I1820">
        <v>2</v>
      </c>
      <c r="J1820">
        <v>73</v>
      </c>
    </row>
    <row r="1821" spans="1:10" x14ac:dyDescent="0.25">
      <c r="A1821">
        <f>--SUBTOTAL(103,B$2:B1821)</f>
        <v>820</v>
      </c>
      <c r="B1821" s="86">
        <v>43521</v>
      </c>
      <c r="C1821" t="s">
        <v>21</v>
      </c>
      <c r="D1821" t="s">
        <v>462</v>
      </c>
      <c r="E1821" t="s">
        <v>463</v>
      </c>
      <c r="F1821">
        <v>536.64</v>
      </c>
      <c r="G1821">
        <v>0</v>
      </c>
      <c r="H1821">
        <v>2019</v>
      </c>
      <c r="I1821">
        <v>2</v>
      </c>
      <c r="J1821">
        <v>30</v>
      </c>
    </row>
    <row r="1822" spans="1:10" x14ac:dyDescent="0.25">
      <c r="A1822">
        <f>--SUBTOTAL(103,B$2:B1822)</f>
        <v>821</v>
      </c>
      <c r="B1822" s="86">
        <v>43521</v>
      </c>
      <c r="C1822" t="s">
        <v>21</v>
      </c>
      <c r="D1822" t="s">
        <v>462</v>
      </c>
      <c r="E1822" t="s">
        <v>463</v>
      </c>
      <c r="F1822">
        <v>486.58</v>
      </c>
      <c r="G1822">
        <v>0</v>
      </c>
      <c r="H1822">
        <v>2019</v>
      </c>
      <c r="I1822">
        <v>2</v>
      </c>
      <c r="J1822">
        <v>97</v>
      </c>
    </row>
    <row r="1823" spans="1:10" x14ac:dyDescent="0.25">
      <c r="A1823">
        <f>--SUBTOTAL(103,B$2:B1823)</f>
        <v>822</v>
      </c>
      <c r="B1823" s="86">
        <v>43521</v>
      </c>
      <c r="C1823" t="s">
        <v>21</v>
      </c>
      <c r="D1823" t="s">
        <v>462</v>
      </c>
      <c r="E1823" t="s">
        <v>463</v>
      </c>
      <c r="F1823">
        <v>395.45</v>
      </c>
      <c r="G1823">
        <v>0</v>
      </c>
      <c r="H1823">
        <v>2019</v>
      </c>
      <c r="I1823">
        <v>2</v>
      </c>
      <c r="J1823">
        <v>26</v>
      </c>
    </row>
    <row r="1824" spans="1:10" x14ac:dyDescent="0.25">
      <c r="A1824">
        <f>--SUBTOTAL(103,B$2:B1824)</f>
        <v>823</v>
      </c>
      <c r="B1824" s="86">
        <v>43521</v>
      </c>
      <c r="C1824" t="s">
        <v>21</v>
      </c>
      <c r="D1824" t="s">
        <v>462</v>
      </c>
      <c r="E1824" t="s">
        <v>463</v>
      </c>
      <c r="F1824">
        <v>371.65</v>
      </c>
      <c r="G1824">
        <v>0</v>
      </c>
      <c r="H1824">
        <v>2019</v>
      </c>
      <c r="I1824">
        <v>2</v>
      </c>
      <c r="J1824">
        <v>10</v>
      </c>
    </row>
    <row r="1825" spans="1:10" x14ac:dyDescent="0.25">
      <c r="A1825">
        <f>--SUBTOTAL(103,B$2:B1825)</f>
        <v>824</v>
      </c>
      <c r="B1825" s="86">
        <v>43521</v>
      </c>
      <c r="C1825" t="s">
        <v>21</v>
      </c>
      <c r="D1825" t="s">
        <v>462</v>
      </c>
      <c r="E1825" t="s">
        <v>463</v>
      </c>
      <c r="F1825">
        <v>319.01</v>
      </c>
      <c r="G1825">
        <v>0</v>
      </c>
      <c r="H1825">
        <v>2019</v>
      </c>
      <c r="I1825">
        <v>2</v>
      </c>
      <c r="J1825">
        <v>43</v>
      </c>
    </row>
    <row r="1826" spans="1:10" x14ac:dyDescent="0.25">
      <c r="A1826">
        <f>--SUBTOTAL(103,B$2:B1826)</f>
        <v>825</v>
      </c>
      <c r="B1826" s="86">
        <v>43521</v>
      </c>
      <c r="C1826" t="s">
        <v>21</v>
      </c>
      <c r="D1826" t="s">
        <v>462</v>
      </c>
      <c r="E1826" t="s">
        <v>463</v>
      </c>
      <c r="F1826">
        <v>308.57</v>
      </c>
      <c r="G1826">
        <v>0</v>
      </c>
      <c r="H1826">
        <v>2019</v>
      </c>
      <c r="I1826">
        <v>2</v>
      </c>
      <c r="J1826">
        <v>23</v>
      </c>
    </row>
    <row r="1827" spans="1:10" x14ac:dyDescent="0.25">
      <c r="A1827">
        <f>--SUBTOTAL(103,B$2:B1827)</f>
        <v>826</v>
      </c>
      <c r="B1827" s="86">
        <v>43521</v>
      </c>
      <c r="C1827" t="s">
        <v>21</v>
      </c>
      <c r="D1827" t="s">
        <v>462</v>
      </c>
      <c r="E1827" t="s">
        <v>463</v>
      </c>
      <c r="F1827">
        <v>287.85000000000002</v>
      </c>
      <c r="G1827">
        <v>0</v>
      </c>
      <c r="H1827">
        <v>2019</v>
      </c>
      <c r="I1827">
        <v>2</v>
      </c>
      <c r="J1827">
        <v>22</v>
      </c>
    </row>
    <row r="1828" spans="1:10" x14ac:dyDescent="0.25">
      <c r="A1828">
        <f>--SUBTOTAL(103,B$2:B1828)</f>
        <v>827</v>
      </c>
      <c r="B1828" s="86">
        <v>43521</v>
      </c>
      <c r="C1828" t="s">
        <v>21</v>
      </c>
      <c r="D1828" t="s">
        <v>462</v>
      </c>
      <c r="E1828" t="s">
        <v>463</v>
      </c>
      <c r="F1828">
        <v>243.25</v>
      </c>
      <c r="G1828">
        <v>0</v>
      </c>
      <c r="H1828">
        <v>2019</v>
      </c>
      <c r="I1828">
        <v>2</v>
      </c>
      <c r="J1828">
        <v>51</v>
      </c>
    </row>
    <row r="1829" spans="1:10" x14ac:dyDescent="0.25">
      <c r="A1829">
        <f>--SUBTOTAL(103,B$2:B1829)</f>
        <v>828</v>
      </c>
      <c r="B1829" s="86">
        <v>43521</v>
      </c>
      <c r="C1829" t="s">
        <v>21</v>
      </c>
      <c r="D1829" t="s">
        <v>462</v>
      </c>
      <c r="E1829" t="s">
        <v>463</v>
      </c>
      <c r="F1829">
        <v>231.33</v>
      </c>
      <c r="G1829">
        <v>0</v>
      </c>
      <c r="H1829">
        <v>2019</v>
      </c>
      <c r="I1829">
        <v>2</v>
      </c>
      <c r="J1829">
        <v>34</v>
      </c>
    </row>
    <row r="1830" spans="1:10" x14ac:dyDescent="0.25">
      <c r="A1830">
        <f>--SUBTOTAL(103,B$2:B1830)</f>
        <v>829</v>
      </c>
      <c r="B1830" s="86">
        <v>43521</v>
      </c>
      <c r="C1830" t="s">
        <v>21</v>
      </c>
      <c r="D1830" t="s">
        <v>462</v>
      </c>
      <c r="E1830" t="s">
        <v>463</v>
      </c>
      <c r="F1830">
        <v>215.46</v>
      </c>
      <c r="G1830">
        <v>0</v>
      </c>
      <c r="H1830">
        <v>2019</v>
      </c>
      <c r="I1830">
        <v>2</v>
      </c>
      <c r="J1830">
        <v>46</v>
      </c>
    </row>
    <row r="1831" spans="1:10" x14ac:dyDescent="0.25">
      <c r="A1831">
        <f>--SUBTOTAL(103,B$2:B1831)</f>
        <v>830</v>
      </c>
      <c r="B1831" s="86">
        <v>43521</v>
      </c>
      <c r="C1831" t="s">
        <v>21</v>
      </c>
      <c r="D1831" t="s">
        <v>462</v>
      </c>
      <c r="E1831" t="s">
        <v>463</v>
      </c>
      <c r="F1831">
        <v>162.05000000000001</v>
      </c>
      <c r="G1831">
        <v>0</v>
      </c>
      <c r="H1831">
        <v>2019</v>
      </c>
      <c r="I1831">
        <v>2</v>
      </c>
      <c r="J1831">
        <v>18</v>
      </c>
    </row>
    <row r="1832" spans="1:10" x14ac:dyDescent="0.25">
      <c r="A1832">
        <f>--SUBTOTAL(103,B$2:B1832)</f>
        <v>831</v>
      </c>
      <c r="B1832" s="86">
        <v>43521</v>
      </c>
      <c r="C1832" t="s">
        <v>21</v>
      </c>
      <c r="D1832" t="s">
        <v>462</v>
      </c>
      <c r="E1832" t="s">
        <v>463</v>
      </c>
      <c r="F1832">
        <v>140.37</v>
      </c>
      <c r="G1832">
        <v>0</v>
      </c>
      <c r="H1832">
        <v>2019</v>
      </c>
      <c r="I1832">
        <v>2</v>
      </c>
      <c r="J1832">
        <v>39</v>
      </c>
    </row>
    <row r="1833" spans="1:10" x14ac:dyDescent="0.25">
      <c r="A1833">
        <f>--SUBTOTAL(103,B$2:B1833)</f>
        <v>832</v>
      </c>
      <c r="B1833" s="86">
        <v>43521</v>
      </c>
      <c r="C1833" t="s">
        <v>21</v>
      </c>
      <c r="D1833" t="s">
        <v>462</v>
      </c>
      <c r="E1833" t="s">
        <v>463</v>
      </c>
      <c r="F1833">
        <v>129.44999999999999</v>
      </c>
      <c r="G1833">
        <v>0</v>
      </c>
      <c r="H1833">
        <v>2019</v>
      </c>
      <c r="I1833">
        <v>2</v>
      </c>
      <c r="J1833">
        <v>95</v>
      </c>
    </row>
    <row r="1834" spans="1:10" x14ac:dyDescent="0.25">
      <c r="A1834">
        <f>--SUBTOTAL(103,B$2:B1834)</f>
        <v>833</v>
      </c>
      <c r="B1834" s="86">
        <v>43521</v>
      </c>
      <c r="C1834" t="s">
        <v>21</v>
      </c>
      <c r="D1834" t="s">
        <v>462</v>
      </c>
      <c r="E1834" t="s">
        <v>463</v>
      </c>
      <c r="F1834">
        <v>127.85</v>
      </c>
      <c r="G1834">
        <v>0</v>
      </c>
      <c r="H1834">
        <v>2019</v>
      </c>
      <c r="I1834">
        <v>2</v>
      </c>
      <c r="J1834">
        <v>44</v>
      </c>
    </row>
    <row r="1835" spans="1:10" x14ac:dyDescent="0.25">
      <c r="A1835">
        <f>--SUBTOTAL(103,B$2:B1835)</f>
        <v>834</v>
      </c>
      <c r="B1835" s="86">
        <v>43521</v>
      </c>
      <c r="C1835" t="s">
        <v>21</v>
      </c>
      <c r="D1835" t="s">
        <v>462</v>
      </c>
      <c r="E1835" t="s">
        <v>463</v>
      </c>
      <c r="F1835">
        <v>101.38</v>
      </c>
      <c r="G1835">
        <v>0</v>
      </c>
      <c r="H1835">
        <v>2019</v>
      </c>
      <c r="I1835">
        <v>2</v>
      </c>
      <c r="J1835">
        <v>80</v>
      </c>
    </row>
    <row r="1836" spans="1:10" x14ac:dyDescent="0.25">
      <c r="A1836">
        <f>--SUBTOTAL(103,B$2:B1836)</f>
        <v>835</v>
      </c>
      <c r="B1836" s="86">
        <v>43521</v>
      </c>
      <c r="C1836" t="s">
        <v>21</v>
      </c>
      <c r="D1836" t="s">
        <v>462</v>
      </c>
      <c r="E1836" t="s">
        <v>463</v>
      </c>
      <c r="F1836">
        <v>99.42</v>
      </c>
      <c r="G1836">
        <v>0</v>
      </c>
      <c r="H1836">
        <v>2019</v>
      </c>
      <c r="I1836">
        <v>2</v>
      </c>
      <c r="J1836">
        <v>38</v>
      </c>
    </row>
    <row r="1837" spans="1:10" x14ac:dyDescent="0.25">
      <c r="A1837">
        <f>--SUBTOTAL(103,B$2:B1837)</f>
        <v>836</v>
      </c>
      <c r="B1837" s="86">
        <v>43521</v>
      </c>
      <c r="C1837" t="s">
        <v>21</v>
      </c>
      <c r="D1837" t="s">
        <v>32</v>
      </c>
      <c r="E1837" t="s">
        <v>464</v>
      </c>
      <c r="F1837">
        <v>48</v>
      </c>
      <c r="G1837">
        <v>0</v>
      </c>
      <c r="H1837">
        <v>2019</v>
      </c>
      <c r="I1837">
        <v>2</v>
      </c>
      <c r="J1837">
        <v>73</v>
      </c>
    </row>
    <row r="1838" spans="1:10" x14ac:dyDescent="0.25">
      <c r="A1838">
        <f>--SUBTOTAL(103,B$2:B1838)</f>
        <v>837</v>
      </c>
      <c r="B1838" s="86">
        <v>43521</v>
      </c>
      <c r="C1838" t="s">
        <v>21</v>
      </c>
      <c r="D1838" t="s">
        <v>462</v>
      </c>
      <c r="E1838" t="s">
        <v>463</v>
      </c>
      <c r="F1838">
        <v>47.09</v>
      </c>
      <c r="G1838">
        <v>0</v>
      </c>
      <c r="H1838">
        <v>2019</v>
      </c>
      <c r="I1838">
        <v>2</v>
      </c>
      <c r="J1838">
        <v>17</v>
      </c>
    </row>
    <row r="1839" spans="1:10" x14ac:dyDescent="0.25">
      <c r="A1839">
        <f>--SUBTOTAL(103,B$2:B1839)</f>
        <v>838</v>
      </c>
      <c r="B1839" s="86">
        <v>43521</v>
      </c>
      <c r="C1839" t="s">
        <v>21</v>
      </c>
      <c r="D1839" t="s">
        <v>462</v>
      </c>
      <c r="E1839" t="s">
        <v>463</v>
      </c>
      <c r="F1839">
        <v>45.85</v>
      </c>
      <c r="G1839">
        <v>0</v>
      </c>
      <c r="H1839">
        <v>2019</v>
      </c>
      <c r="I1839">
        <v>2</v>
      </c>
      <c r="J1839">
        <v>29</v>
      </c>
    </row>
    <row r="1840" spans="1:10" x14ac:dyDescent="0.25">
      <c r="A1840">
        <f>--SUBTOTAL(103,B$2:B1840)</f>
        <v>839</v>
      </c>
      <c r="B1840" s="86">
        <v>43521</v>
      </c>
      <c r="C1840" t="s">
        <v>21</v>
      </c>
      <c r="D1840" t="s">
        <v>462</v>
      </c>
      <c r="E1840" t="s">
        <v>463</v>
      </c>
      <c r="F1840">
        <v>45.01</v>
      </c>
      <c r="G1840">
        <v>0</v>
      </c>
      <c r="H1840">
        <v>2019</v>
      </c>
      <c r="I1840">
        <v>2</v>
      </c>
      <c r="J1840">
        <v>71</v>
      </c>
    </row>
    <row r="1841" spans="1:10" x14ac:dyDescent="0.25">
      <c r="A1841">
        <f>--SUBTOTAL(103,B$2:B1841)</f>
        <v>840</v>
      </c>
      <c r="B1841" s="86">
        <v>43521</v>
      </c>
      <c r="C1841" t="s">
        <v>21</v>
      </c>
      <c r="D1841" t="s">
        <v>32</v>
      </c>
      <c r="E1841" t="s">
        <v>464</v>
      </c>
      <c r="F1841">
        <v>32</v>
      </c>
      <c r="G1841">
        <v>0</v>
      </c>
      <c r="H1841">
        <v>2019</v>
      </c>
      <c r="I1841">
        <v>2</v>
      </c>
      <c r="J1841">
        <v>51</v>
      </c>
    </row>
    <row r="1842" spans="1:10" x14ac:dyDescent="0.25">
      <c r="A1842">
        <f>--SUBTOTAL(103,B$2:B1842)</f>
        <v>841</v>
      </c>
      <c r="B1842" s="86">
        <v>43521</v>
      </c>
      <c r="C1842" t="s">
        <v>21</v>
      </c>
      <c r="D1842" t="s">
        <v>32</v>
      </c>
      <c r="E1842" t="s">
        <v>464</v>
      </c>
      <c r="F1842">
        <v>24</v>
      </c>
      <c r="G1842">
        <v>0</v>
      </c>
      <c r="H1842">
        <v>2019</v>
      </c>
      <c r="I1842">
        <v>2</v>
      </c>
      <c r="J1842">
        <v>46</v>
      </c>
    </row>
    <row r="1843" spans="1:10" hidden="1" x14ac:dyDescent="0.25">
      <c r="A1843">
        <f>--SUBTOTAL(103,B$2:B1843)</f>
        <v>841</v>
      </c>
      <c r="B1843" s="86">
        <v>43309</v>
      </c>
      <c r="C1843" t="s">
        <v>21</v>
      </c>
      <c r="D1843" t="s">
        <v>32</v>
      </c>
      <c r="E1843" t="s">
        <v>282</v>
      </c>
      <c r="F1843">
        <v>16</v>
      </c>
      <c r="G1843">
        <v>0</v>
      </c>
      <c r="H1843">
        <v>2018</v>
      </c>
      <c r="I1843">
        <v>7</v>
      </c>
      <c r="J1843">
        <v>39</v>
      </c>
    </row>
    <row r="1844" spans="1:10" hidden="1" x14ac:dyDescent="0.25">
      <c r="A1844">
        <f>--SUBTOTAL(103,B$2:B1844)</f>
        <v>841</v>
      </c>
      <c r="B1844" s="86">
        <v>43309</v>
      </c>
      <c r="C1844" t="s">
        <v>21</v>
      </c>
      <c r="D1844" t="s">
        <v>32</v>
      </c>
      <c r="E1844" t="s">
        <v>282</v>
      </c>
      <c r="F1844">
        <v>8</v>
      </c>
      <c r="G1844">
        <v>0</v>
      </c>
      <c r="H1844">
        <v>2018</v>
      </c>
      <c r="I1844">
        <v>7</v>
      </c>
      <c r="J1844">
        <v>46</v>
      </c>
    </row>
    <row r="1845" spans="1:10" hidden="1" x14ac:dyDescent="0.25">
      <c r="A1845">
        <f>--SUBTOTAL(103,B$2:B1845)</f>
        <v>841</v>
      </c>
      <c r="B1845" s="86">
        <v>43309</v>
      </c>
      <c r="C1845" t="s">
        <v>65</v>
      </c>
      <c r="D1845" t="s">
        <v>31</v>
      </c>
      <c r="E1845" t="s">
        <v>282</v>
      </c>
      <c r="F1845">
        <v>5</v>
      </c>
      <c r="G1845">
        <v>0</v>
      </c>
      <c r="H1845">
        <v>2018</v>
      </c>
      <c r="I1845">
        <v>7</v>
      </c>
      <c r="J1845">
        <v>91</v>
      </c>
    </row>
    <row r="1846" spans="1:10" hidden="1" x14ac:dyDescent="0.25">
      <c r="A1846">
        <f>--SUBTOTAL(103,B$2:B1846)</f>
        <v>841</v>
      </c>
      <c r="B1846" s="86">
        <v>43309</v>
      </c>
      <c r="C1846" t="s">
        <v>23</v>
      </c>
      <c r="D1846" t="s">
        <v>31</v>
      </c>
      <c r="E1846" t="s">
        <v>282</v>
      </c>
      <c r="F1846">
        <v>115</v>
      </c>
      <c r="G1846">
        <v>0</v>
      </c>
      <c r="H1846">
        <v>2018</v>
      </c>
      <c r="I1846">
        <v>7</v>
      </c>
      <c r="J1846">
        <v>9</v>
      </c>
    </row>
    <row r="1847" spans="1:10" hidden="1" x14ac:dyDescent="0.25">
      <c r="A1847">
        <f>--SUBTOTAL(103,B$2:B1847)</f>
        <v>841</v>
      </c>
      <c r="B1847" s="86">
        <v>43309</v>
      </c>
      <c r="C1847" t="s">
        <v>23</v>
      </c>
      <c r="D1847" t="s">
        <v>33</v>
      </c>
      <c r="E1847" t="s">
        <v>215</v>
      </c>
      <c r="F1847">
        <v>9.1999999999999993</v>
      </c>
      <c r="G1847">
        <v>0</v>
      </c>
      <c r="H1847">
        <v>2018</v>
      </c>
      <c r="I1847">
        <v>7</v>
      </c>
      <c r="J1847">
        <v>17</v>
      </c>
    </row>
    <row r="1848" spans="1:10" hidden="1" x14ac:dyDescent="0.25">
      <c r="A1848">
        <f>--SUBTOTAL(103,B$2:B1848)</f>
        <v>841</v>
      </c>
      <c r="B1848" s="86">
        <v>43311</v>
      </c>
      <c r="C1848" t="s">
        <v>22</v>
      </c>
      <c r="D1848" t="s">
        <v>32</v>
      </c>
      <c r="E1848" t="s">
        <v>283</v>
      </c>
      <c r="F1848">
        <v>24</v>
      </c>
      <c r="G1848">
        <v>0</v>
      </c>
      <c r="H1848">
        <v>2018</v>
      </c>
      <c r="I1848">
        <v>7</v>
      </c>
      <c r="J1848">
        <v>97</v>
      </c>
    </row>
    <row r="1849" spans="1:10" hidden="1" x14ac:dyDescent="0.25">
      <c r="A1849">
        <f>--SUBTOTAL(103,B$2:B1849)</f>
        <v>841</v>
      </c>
      <c r="B1849" s="86">
        <v>43311</v>
      </c>
      <c r="C1849" t="s">
        <v>69</v>
      </c>
      <c r="D1849" t="s">
        <v>31</v>
      </c>
      <c r="E1849" t="s">
        <v>283</v>
      </c>
      <c r="F1849">
        <v>10</v>
      </c>
      <c r="G1849">
        <v>0</v>
      </c>
      <c r="H1849">
        <v>2018</v>
      </c>
      <c r="I1849">
        <v>7</v>
      </c>
      <c r="J1849">
        <v>91</v>
      </c>
    </row>
    <row r="1850" spans="1:10" hidden="1" x14ac:dyDescent="0.25">
      <c r="A1850">
        <f>--SUBTOTAL(103,B$2:B1850)</f>
        <v>841</v>
      </c>
      <c r="B1850" s="86">
        <v>43311</v>
      </c>
      <c r="C1850" t="s">
        <v>67</v>
      </c>
      <c r="D1850" t="s">
        <v>31</v>
      </c>
      <c r="E1850" t="s">
        <v>283</v>
      </c>
      <c r="F1850">
        <v>24</v>
      </c>
      <c r="G1850">
        <v>0</v>
      </c>
      <c r="H1850">
        <v>2018</v>
      </c>
      <c r="I1850">
        <v>7</v>
      </c>
      <c r="J1850">
        <v>91</v>
      </c>
    </row>
    <row r="1851" spans="1:10" hidden="1" x14ac:dyDescent="0.25">
      <c r="A1851">
        <f>--SUBTOTAL(103,B$2:B1851)</f>
        <v>841</v>
      </c>
      <c r="B1851" s="86">
        <v>43311</v>
      </c>
      <c r="C1851" t="s">
        <v>72</v>
      </c>
      <c r="D1851" t="s">
        <v>31</v>
      </c>
      <c r="E1851" t="s">
        <v>283</v>
      </c>
      <c r="F1851">
        <v>57</v>
      </c>
      <c r="G1851">
        <v>0</v>
      </c>
      <c r="H1851">
        <v>2018</v>
      </c>
      <c r="I1851">
        <v>7</v>
      </c>
      <c r="J1851">
        <v>91</v>
      </c>
    </row>
    <row r="1852" spans="1:10" hidden="1" x14ac:dyDescent="0.25">
      <c r="A1852">
        <f>--SUBTOTAL(103,B$2:B1852)</f>
        <v>841</v>
      </c>
      <c r="B1852" s="86">
        <v>43311</v>
      </c>
      <c r="C1852" t="s">
        <v>73</v>
      </c>
      <c r="D1852" t="s">
        <v>60</v>
      </c>
      <c r="E1852" t="s">
        <v>283</v>
      </c>
      <c r="F1852">
        <v>30</v>
      </c>
      <c r="G1852">
        <v>0</v>
      </c>
      <c r="H1852">
        <v>2018</v>
      </c>
      <c r="I1852">
        <v>7</v>
      </c>
      <c r="J1852">
        <v>91</v>
      </c>
    </row>
    <row r="1853" spans="1:10" hidden="1" x14ac:dyDescent="0.25">
      <c r="A1853">
        <f>--SUBTOTAL(103,B$2:B1853)</f>
        <v>841</v>
      </c>
      <c r="B1853" s="86">
        <v>43311</v>
      </c>
      <c r="C1853" t="s">
        <v>73</v>
      </c>
      <c r="D1853" t="s">
        <v>62</v>
      </c>
      <c r="E1853" t="s">
        <v>283</v>
      </c>
      <c r="F1853">
        <v>0</v>
      </c>
      <c r="G1853">
        <v>1127.92</v>
      </c>
      <c r="H1853">
        <v>2018</v>
      </c>
      <c r="I1853">
        <v>7</v>
      </c>
      <c r="J1853">
        <v>91</v>
      </c>
    </row>
    <row r="1854" spans="1:10" hidden="1" x14ac:dyDescent="0.25">
      <c r="A1854">
        <f>--SUBTOTAL(103,B$2:B1854)</f>
        <v>841</v>
      </c>
      <c r="B1854" s="86">
        <v>43311</v>
      </c>
      <c r="C1854" t="s">
        <v>75</v>
      </c>
      <c r="D1854" t="s">
        <v>31</v>
      </c>
      <c r="E1854" t="s">
        <v>283</v>
      </c>
      <c r="F1854">
        <v>29.4</v>
      </c>
      <c r="G1854">
        <v>0</v>
      </c>
      <c r="H1854">
        <v>2018</v>
      </c>
      <c r="I1854">
        <v>7</v>
      </c>
      <c r="J1854">
        <v>91</v>
      </c>
    </row>
    <row r="1855" spans="1:10" hidden="1" x14ac:dyDescent="0.25">
      <c r="A1855">
        <f>--SUBTOTAL(103,B$2:B1855)</f>
        <v>841</v>
      </c>
      <c r="B1855" s="86">
        <v>43311</v>
      </c>
      <c r="C1855" t="s">
        <v>75</v>
      </c>
      <c r="D1855" t="s">
        <v>62</v>
      </c>
      <c r="E1855" t="s">
        <v>283</v>
      </c>
      <c r="F1855">
        <v>0</v>
      </c>
      <c r="G1855">
        <v>1734.36</v>
      </c>
      <c r="H1855">
        <v>2018</v>
      </c>
      <c r="I1855">
        <v>7</v>
      </c>
      <c r="J1855">
        <v>91</v>
      </c>
    </row>
    <row r="1856" spans="1:10" hidden="1" x14ac:dyDescent="0.25">
      <c r="A1856">
        <f>--SUBTOTAL(103,B$2:B1856)</f>
        <v>841</v>
      </c>
      <c r="B1856" s="86">
        <v>43311</v>
      </c>
      <c r="C1856" t="s">
        <v>21</v>
      </c>
      <c r="D1856" t="s">
        <v>32</v>
      </c>
      <c r="E1856" t="s">
        <v>283</v>
      </c>
      <c r="F1856">
        <v>24</v>
      </c>
      <c r="G1856">
        <v>0</v>
      </c>
      <c r="H1856">
        <v>2018</v>
      </c>
      <c r="I1856">
        <v>7</v>
      </c>
      <c r="J1856">
        <v>19</v>
      </c>
    </row>
    <row r="1857" spans="1:10" hidden="1" x14ac:dyDescent="0.25">
      <c r="A1857">
        <f>--SUBTOTAL(103,B$2:B1857)</f>
        <v>841</v>
      </c>
      <c r="B1857" s="86">
        <v>43311</v>
      </c>
      <c r="C1857" t="s">
        <v>21</v>
      </c>
      <c r="D1857" t="s">
        <v>32</v>
      </c>
      <c r="E1857" t="s">
        <v>283</v>
      </c>
      <c r="F1857">
        <v>16</v>
      </c>
      <c r="G1857">
        <v>0</v>
      </c>
      <c r="H1857">
        <v>2018</v>
      </c>
      <c r="I1857">
        <v>7</v>
      </c>
      <c r="J1857">
        <v>73</v>
      </c>
    </row>
    <row r="1858" spans="1:10" hidden="1" x14ac:dyDescent="0.25">
      <c r="A1858">
        <f>--SUBTOTAL(103,B$2:B1858)</f>
        <v>841</v>
      </c>
      <c r="B1858" s="86">
        <v>43311</v>
      </c>
      <c r="C1858" t="s">
        <v>21</v>
      </c>
      <c r="D1858" t="s">
        <v>32</v>
      </c>
      <c r="E1858" t="s">
        <v>283</v>
      </c>
      <c r="F1858">
        <v>56</v>
      </c>
      <c r="G1858">
        <v>0</v>
      </c>
      <c r="H1858">
        <v>2018</v>
      </c>
      <c r="I1858">
        <v>7</v>
      </c>
      <c r="J1858">
        <v>97</v>
      </c>
    </row>
    <row r="1859" spans="1:10" hidden="1" x14ac:dyDescent="0.25">
      <c r="A1859">
        <f>--SUBTOTAL(103,B$2:B1859)</f>
        <v>841</v>
      </c>
      <c r="B1859" s="86">
        <v>43311</v>
      </c>
      <c r="C1859" t="s">
        <v>66</v>
      </c>
      <c r="D1859" t="s">
        <v>31</v>
      </c>
      <c r="E1859" t="s">
        <v>283</v>
      </c>
      <c r="F1859">
        <v>107</v>
      </c>
      <c r="G1859">
        <v>0</v>
      </c>
      <c r="H1859">
        <v>2018</v>
      </c>
      <c r="I1859">
        <v>7</v>
      </c>
      <c r="J1859">
        <v>91</v>
      </c>
    </row>
    <row r="1860" spans="1:10" hidden="1" x14ac:dyDescent="0.25">
      <c r="A1860">
        <f>--SUBTOTAL(103,B$2:B1860)</f>
        <v>841</v>
      </c>
      <c r="B1860" s="86">
        <v>43311</v>
      </c>
      <c r="C1860" t="s">
        <v>78</v>
      </c>
      <c r="D1860" t="s">
        <v>31</v>
      </c>
      <c r="E1860" t="s">
        <v>283</v>
      </c>
      <c r="F1860">
        <v>66</v>
      </c>
      <c r="G1860">
        <v>0</v>
      </c>
      <c r="H1860">
        <v>2018</v>
      </c>
      <c r="I1860">
        <v>7</v>
      </c>
      <c r="J1860">
        <v>91</v>
      </c>
    </row>
    <row r="1861" spans="1:10" hidden="1" x14ac:dyDescent="0.25">
      <c r="A1861">
        <f>--SUBTOTAL(103,B$2:B1861)</f>
        <v>841</v>
      </c>
      <c r="B1861" s="86">
        <v>43311</v>
      </c>
      <c r="C1861" t="s">
        <v>23</v>
      </c>
      <c r="D1861" t="s">
        <v>31</v>
      </c>
      <c r="E1861" t="s">
        <v>283</v>
      </c>
      <c r="F1861">
        <v>25</v>
      </c>
      <c r="G1861">
        <v>0</v>
      </c>
      <c r="H1861">
        <v>2018</v>
      </c>
      <c r="I1861">
        <v>7</v>
      </c>
      <c r="J1861">
        <v>42</v>
      </c>
    </row>
    <row r="1862" spans="1:10" hidden="1" x14ac:dyDescent="0.25">
      <c r="A1862">
        <f>--SUBTOTAL(103,B$2:B1862)</f>
        <v>841</v>
      </c>
      <c r="B1862" s="86">
        <v>43312</v>
      </c>
      <c r="C1862" t="s">
        <v>23</v>
      </c>
      <c r="D1862" t="s">
        <v>33</v>
      </c>
      <c r="E1862" t="s">
        <v>57</v>
      </c>
      <c r="F1862">
        <v>9.1999999999999993</v>
      </c>
      <c r="G1862">
        <v>0</v>
      </c>
      <c r="H1862">
        <v>2018</v>
      </c>
      <c r="I1862">
        <v>7</v>
      </c>
      <c r="J1862">
        <v>3</v>
      </c>
    </row>
    <row r="1863" spans="1:10" hidden="1" x14ac:dyDescent="0.25">
      <c r="A1863">
        <f>--SUBTOTAL(103,B$2:B1863)</f>
        <v>841</v>
      </c>
      <c r="B1863" s="86">
        <v>43312</v>
      </c>
      <c r="C1863" t="s">
        <v>23</v>
      </c>
      <c r="D1863" t="s">
        <v>33</v>
      </c>
      <c r="E1863" t="s">
        <v>120</v>
      </c>
      <c r="F1863">
        <v>13</v>
      </c>
      <c r="G1863">
        <v>0</v>
      </c>
      <c r="H1863">
        <v>2018</v>
      </c>
      <c r="I1863">
        <v>7</v>
      </c>
      <c r="J1863">
        <v>40</v>
      </c>
    </row>
    <row r="1864" spans="1:10" hidden="1" x14ac:dyDescent="0.25">
      <c r="A1864">
        <f>--SUBTOTAL(103,B$2:B1864)</f>
        <v>841</v>
      </c>
      <c r="B1864" s="86">
        <v>43312</v>
      </c>
      <c r="C1864" t="s">
        <v>23</v>
      </c>
      <c r="D1864" t="s">
        <v>32</v>
      </c>
      <c r="E1864" t="s">
        <v>284</v>
      </c>
      <c r="F1864">
        <v>8</v>
      </c>
      <c r="G1864">
        <v>0</v>
      </c>
      <c r="H1864">
        <v>2018</v>
      </c>
      <c r="I1864">
        <v>7</v>
      </c>
      <c r="J1864">
        <v>44</v>
      </c>
    </row>
    <row r="1865" spans="1:10" hidden="1" x14ac:dyDescent="0.25">
      <c r="A1865">
        <f>--SUBTOTAL(103,B$2:B1865)</f>
        <v>841</v>
      </c>
      <c r="B1865" s="86">
        <v>43312</v>
      </c>
      <c r="C1865" t="s">
        <v>23</v>
      </c>
      <c r="D1865" t="s">
        <v>33</v>
      </c>
      <c r="E1865" t="s">
        <v>56</v>
      </c>
      <c r="F1865">
        <v>2.25</v>
      </c>
      <c r="G1865">
        <v>0</v>
      </c>
      <c r="H1865">
        <v>2018</v>
      </c>
      <c r="I1865">
        <v>7</v>
      </c>
      <c r="J1865">
        <v>73</v>
      </c>
    </row>
    <row r="1866" spans="1:10" hidden="1" x14ac:dyDescent="0.25">
      <c r="A1866">
        <f>--SUBTOTAL(103,B$2:B1866)</f>
        <v>841</v>
      </c>
      <c r="B1866" s="86">
        <v>43313</v>
      </c>
      <c r="C1866" t="s">
        <v>68</v>
      </c>
      <c r="D1866" t="s">
        <v>61</v>
      </c>
      <c r="E1866" t="s">
        <v>130</v>
      </c>
      <c r="F1866">
        <v>1020</v>
      </c>
      <c r="G1866">
        <v>0</v>
      </c>
      <c r="H1866">
        <v>2018</v>
      </c>
      <c r="I1866">
        <v>8</v>
      </c>
      <c r="J1866">
        <v>91</v>
      </c>
    </row>
    <row r="1867" spans="1:10" hidden="1" x14ac:dyDescent="0.25">
      <c r="A1867">
        <f>--SUBTOTAL(103,B$2:B1867)</f>
        <v>841</v>
      </c>
      <c r="B1867" s="86">
        <v>43313</v>
      </c>
      <c r="C1867" t="s">
        <v>67</v>
      </c>
      <c r="D1867" t="s">
        <v>32</v>
      </c>
      <c r="E1867" t="s">
        <v>130</v>
      </c>
      <c r="F1867">
        <v>5</v>
      </c>
      <c r="G1867">
        <v>0</v>
      </c>
      <c r="H1867">
        <v>2018</v>
      </c>
      <c r="I1867">
        <v>8</v>
      </c>
      <c r="J1867">
        <v>91</v>
      </c>
    </row>
    <row r="1868" spans="1:10" hidden="1" x14ac:dyDescent="0.25">
      <c r="A1868">
        <f>--SUBTOTAL(103,B$2:B1868)</f>
        <v>841</v>
      </c>
      <c r="B1868" s="86">
        <v>43313</v>
      </c>
      <c r="C1868" t="s">
        <v>66</v>
      </c>
      <c r="D1868" t="s">
        <v>31</v>
      </c>
      <c r="E1868" t="s">
        <v>130</v>
      </c>
      <c r="F1868">
        <v>243.6</v>
      </c>
      <c r="G1868">
        <v>0</v>
      </c>
      <c r="H1868">
        <v>2018</v>
      </c>
      <c r="I1868">
        <v>8</v>
      </c>
      <c r="J1868">
        <v>91</v>
      </c>
    </row>
    <row r="1869" spans="1:10" hidden="1" x14ac:dyDescent="0.25">
      <c r="A1869">
        <f>--SUBTOTAL(103,B$2:B1869)</f>
        <v>841</v>
      </c>
      <c r="B1869" s="86">
        <v>43313</v>
      </c>
      <c r="C1869" t="s">
        <v>23</v>
      </c>
      <c r="D1869" t="s">
        <v>33</v>
      </c>
      <c r="E1869" t="s">
        <v>132</v>
      </c>
      <c r="F1869">
        <v>2.4</v>
      </c>
      <c r="G1869">
        <v>0</v>
      </c>
      <c r="H1869">
        <v>2018</v>
      </c>
      <c r="I1869">
        <v>8</v>
      </c>
      <c r="J1869">
        <v>13</v>
      </c>
    </row>
    <row r="1870" spans="1:10" hidden="1" x14ac:dyDescent="0.25">
      <c r="A1870">
        <f>--SUBTOTAL(103,B$2:B1870)</f>
        <v>841</v>
      </c>
      <c r="B1870" s="86">
        <v>43313</v>
      </c>
      <c r="C1870" t="s">
        <v>23</v>
      </c>
      <c r="D1870" t="s">
        <v>33</v>
      </c>
      <c r="E1870" t="s">
        <v>104</v>
      </c>
      <c r="F1870">
        <v>26</v>
      </c>
      <c r="G1870">
        <v>0</v>
      </c>
      <c r="H1870">
        <v>2018</v>
      </c>
      <c r="I1870">
        <v>8</v>
      </c>
      <c r="J1870">
        <v>33</v>
      </c>
    </row>
    <row r="1871" spans="1:10" hidden="1" x14ac:dyDescent="0.25">
      <c r="A1871">
        <f>--SUBTOTAL(103,B$2:B1871)</f>
        <v>841</v>
      </c>
      <c r="B1871" s="86">
        <v>43313</v>
      </c>
      <c r="C1871" t="s">
        <v>23</v>
      </c>
      <c r="D1871" t="s">
        <v>33</v>
      </c>
      <c r="E1871" t="s">
        <v>131</v>
      </c>
      <c r="F1871">
        <v>3.7</v>
      </c>
      <c r="G1871">
        <v>0</v>
      </c>
      <c r="H1871">
        <v>2018</v>
      </c>
      <c r="I1871">
        <v>8</v>
      </c>
      <c r="J1871">
        <v>51</v>
      </c>
    </row>
    <row r="1872" spans="1:10" hidden="1" x14ac:dyDescent="0.25">
      <c r="A1872">
        <f>--SUBTOTAL(103,B$2:B1872)</f>
        <v>841</v>
      </c>
      <c r="B1872" s="86">
        <v>43313</v>
      </c>
      <c r="C1872" t="s">
        <v>23</v>
      </c>
      <c r="D1872" t="s">
        <v>54</v>
      </c>
      <c r="E1872" t="s">
        <v>130</v>
      </c>
      <c r="F1872">
        <v>104</v>
      </c>
      <c r="G1872">
        <v>0</v>
      </c>
      <c r="H1872">
        <v>2018</v>
      </c>
      <c r="I1872">
        <v>8</v>
      </c>
      <c r="J1872">
        <v>69</v>
      </c>
    </row>
    <row r="1873" spans="1:10" hidden="1" x14ac:dyDescent="0.25">
      <c r="A1873">
        <f>--SUBTOTAL(103,B$2:B1873)</f>
        <v>841</v>
      </c>
      <c r="B1873" s="86">
        <v>43313</v>
      </c>
      <c r="C1873" t="s">
        <v>23</v>
      </c>
      <c r="D1873" t="s">
        <v>33</v>
      </c>
      <c r="E1873" t="s">
        <v>124</v>
      </c>
      <c r="F1873">
        <v>1500</v>
      </c>
      <c r="G1873">
        <v>0</v>
      </c>
      <c r="H1873">
        <v>2018</v>
      </c>
      <c r="I1873">
        <v>8</v>
      </c>
      <c r="J1873">
        <v>71</v>
      </c>
    </row>
    <row r="1874" spans="1:10" hidden="1" x14ac:dyDescent="0.25">
      <c r="A1874">
        <f>--SUBTOTAL(103,B$2:B1874)</f>
        <v>841</v>
      </c>
      <c r="B1874" s="86">
        <v>43313</v>
      </c>
      <c r="C1874" t="s">
        <v>23</v>
      </c>
      <c r="D1874" t="s">
        <v>33</v>
      </c>
      <c r="E1874" t="s">
        <v>115</v>
      </c>
      <c r="F1874">
        <v>4.5</v>
      </c>
      <c r="G1874">
        <v>0</v>
      </c>
      <c r="H1874">
        <v>2018</v>
      </c>
      <c r="I1874">
        <v>8</v>
      </c>
      <c r="J1874">
        <v>162</v>
      </c>
    </row>
    <row r="1875" spans="1:10" hidden="1" x14ac:dyDescent="0.25">
      <c r="A1875">
        <f>--SUBTOTAL(103,B$2:B1875)</f>
        <v>841</v>
      </c>
      <c r="B1875" s="86">
        <v>43314</v>
      </c>
      <c r="C1875" t="s">
        <v>68</v>
      </c>
      <c r="D1875" t="s">
        <v>31</v>
      </c>
      <c r="E1875" t="s">
        <v>133</v>
      </c>
      <c r="F1875">
        <v>37</v>
      </c>
      <c r="G1875">
        <v>0</v>
      </c>
      <c r="H1875">
        <v>2018</v>
      </c>
      <c r="I1875">
        <v>8</v>
      </c>
      <c r="J1875">
        <v>91</v>
      </c>
    </row>
    <row r="1876" spans="1:10" hidden="1" x14ac:dyDescent="0.25">
      <c r="A1876">
        <f>--SUBTOTAL(103,B$2:B1876)</f>
        <v>841</v>
      </c>
      <c r="B1876" s="86">
        <v>43314</v>
      </c>
      <c r="C1876" t="s">
        <v>76</v>
      </c>
      <c r="D1876" t="s">
        <v>32</v>
      </c>
      <c r="E1876" t="s">
        <v>133</v>
      </c>
      <c r="F1876">
        <v>5</v>
      </c>
      <c r="G1876">
        <v>0</v>
      </c>
      <c r="H1876">
        <v>2018</v>
      </c>
      <c r="I1876">
        <v>8</v>
      </c>
      <c r="J1876">
        <v>91</v>
      </c>
    </row>
    <row r="1877" spans="1:10" hidden="1" x14ac:dyDescent="0.25">
      <c r="A1877">
        <f>--SUBTOTAL(103,B$2:B1877)</f>
        <v>841</v>
      </c>
      <c r="B1877" s="86">
        <v>43314</v>
      </c>
      <c r="C1877" t="s">
        <v>76</v>
      </c>
      <c r="D1877" t="s">
        <v>31</v>
      </c>
      <c r="E1877" t="s">
        <v>133</v>
      </c>
      <c r="F1877">
        <v>6</v>
      </c>
      <c r="G1877">
        <v>0</v>
      </c>
      <c r="H1877">
        <v>2018</v>
      </c>
      <c r="I1877">
        <v>8</v>
      </c>
      <c r="J1877">
        <v>91</v>
      </c>
    </row>
    <row r="1878" spans="1:10" hidden="1" x14ac:dyDescent="0.25">
      <c r="A1878">
        <f>--SUBTOTAL(103,B$2:B1878)</f>
        <v>841</v>
      </c>
      <c r="B1878" s="86">
        <v>43314</v>
      </c>
      <c r="C1878" t="s">
        <v>67</v>
      </c>
      <c r="D1878" t="s">
        <v>32</v>
      </c>
      <c r="E1878" t="s">
        <v>133</v>
      </c>
      <c r="F1878">
        <v>10</v>
      </c>
      <c r="G1878">
        <v>0</v>
      </c>
      <c r="H1878">
        <v>2018</v>
      </c>
      <c r="I1878">
        <v>8</v>
      </c>
      <c r="J1878">
        <v>91</v>
      </c>
    </row>
    <row r="1879" spans="1:10" hidden="1" x14ac:dyDescent="0.25">
      <c r="A1879">
        <f>--SUBTOTAL(103,B$2:B1879)</f>
        <v>841</v>
      </c>
      <c r="B1879" s="86">
        <v>43314</v>
      </c>
      <c r="C1879" t="s">
        <v>67</v>
      </c>
      <c r="D1879" t="s">
        <v>61</v>
      </c>
      <c r="E1879" t="s">
        <v>133</v>
      </c>
      <c r="F1879">
        <v>2550</v>
      </c>
      <c r="G1879">
        <v>0</v>
      </c>
      <c r="H1879">
        <v>2018</v>
      </c>
      <c r="I1879">
        <v>8</v>
      </c>
      <c r="J1879">
        <v>91</v>
      </c>
    </row>
    <row r="1880" spans="1:10" hidden="1" x14ac:dyDescent="0.25">
      <c r="A1880">
        <f>--SUBTOTAL(103,B$2:B1880)</f>
        <v>841</v>
      </c>
      <c r="B1880" s="86">
        <v>43314</v>
      </c>
      <c r="C1880" t="s">
        <v>72</v>
      </c>
      <c r="D1880" t="s">
        <v>61</v>
      </c>
      <c r="E1880" t="s">
        <v>133</v>
      </c>
      <c r="F1880">
        <v>300</v>
      </c>
      <c r="G1880">
        <v>0</v>
      </c>
      <c r="H1880">
        <v>2018</v>
      </c>
      <c r="I1880">
        <v>8</v>
      </c>
      <c r="J1880">
        <v>91</v>
      </c>
    </row>
    <row r="1881" spans="1:10" hidden="1" x14ac:dyDescent="0.25">
      <c r="A1881">
        <f>--SUBTOTAL(103,B$2:B1881)</f>
        <v>841</v>
      </c>
      <c r="B1881" s="86">
        <v>43314</v>
      </c>
      <c r="C1881" t="s">
        <v>72</v>
      </c>
      <c r="D1881" t="s">
        <v>62</v>
      </c>
      <c r="E1881" t="s">
        <v>133</v>
      </c>
      <c r="F1881">
        <v>0</v>
      </c>
      <c r="G1881">
        <v>150</v>
      </c>
      <c r="H1881">
        <v>2018</v>
      </c>
      <c r="I1881">
        <v>8</v>
      </c>
      <c r="J1881">
        <v>91</v>
      </c>
    </row>
    <row r="1882" spans="1:10" hidden="1" x14ac:dyDescent="0.25">
      <c r="A1882">
        <f>--SUBTOTAL(103,B$2:B1882)</f>
        <v>841</v>
      </c>
      <c r="B1882" s="86">
        <v>43314</v>
      </c>
      <c r="C1882" t="s">
        <v>75</v>
      </c>
      <c r="D1882" t="s">
        <v>31</v>
      </c>
      <c r="E1882" t="s">
        <v>133</v>
      </c>
      <c r="F1882">
        <v>42.9</v>
      </c>
      <c r="G1882">
        <v>0</v>
      </c>
      <c r="H1882">
        <v>2018</v>
      </c>
      <c r="I1882">
        <v>8</v>
      </c>
      <c r="J1882">
        <v>91</v>
      </c>
    </row>
    <row r="1883" spans="1:10" hidden="1" x14ac:dyDescent="0.25">
      <c r="A1883">
        <f>--SUBTOTAL(103,B$2:B1883)</f>
        <v>841</v>
      </c>
      <c r="B1883" s="86">
        <v>43314</v>
      </c>
      <c r="C1883" t="s">
        <v>71</v>
      </c>
      <c r="D1883" t="s">
        <v>61</v>
      </c>
      <c r="E1883" t="s">
        <v>133</v>
      </c>
      <c r="F1883">
        <v>150</v>
      </c>
      <c r="G1883">
        <v>0</v>
      </c>
      <c r="H1883">
        <v>2018</v>
      </c>
      <c r="I1883">
        <v>8</v>
      </c>
      <c r="J1883">
        <v>91</v>
      </c>
    </row>
    <row r="1884" spans="1:10" hidden="1" x14ac:dyDescent="0.25">
      <c r="A1884">
        <f>--SUBTOTAL(103,B$2:B1884)</f>
        <v>841</v>
      </c>
      <c r="B1884" s="86">
        <v>43314</v>
      </c>
      <c r="C1884" t="s">
        <v>21</v>
      </c>
      <c r="D1884" t="s">
        <v>32</v>
      </c>
      <c r="E1884" t="s">
        <v>133</v>
      </c>
      <c r="F1884">
        <v>16</v>
      </c>
      <c r="G1884">
        <v>0</v>
      </c>
      <c r="H1884">
        <v>2018</v>
      </c>
      <c r="I1884">
        <v>8</v>
      </c>
      <c r="J1884">
        <v>13</v>
      </c>
    </row>
    <row r="1885" spans="1:10" hidden="1" x14ac:dyDescent="0.25">
      <c r="A1885">
        <f>--SUBTOTAL(103,B$2:B1885)</f>
        <v>841</v>
      </c>
      <c r="B1885" s="86">
        <v>43314</v>
      </c>
      <c r="C1885" t="s">
        <v>21</v>
      </c>
      <c r="D1885" t="s">
        <v>32</v>
      </c>
      <c r="E1885" t="s">
        <v>133</v>
      </c>
      <c r="F1885">
        <v>24</v>
      </c>
      <c r="G1885">
        <v>0</v>
      </c>
      <c r="H1885">
        <v>2018</v>
      </c>
      <c r="I1885">
        <v>8</v>
      </c>
      <c r="J1885">
        <v>19</v>
      </c>
    </row>
    <row r="1886" spans="1:10" hidden="1" x14ac:dyDescent="0.25">
      <c r="A1886">
        <f>--SUBTOTAL(103,B$2:B1886)</f>
        <v>841</v>
      </c>
      <c r="B1886" s="86">
        <v>43314</v>
      </c>
      <c r="C1886" t="s">
        <v>21</v>
      </c>
      <c r="D1886" t="s">
        <v>32</v>
      </c>
      <c r="E1886" t="s">
        <v>133</v>
      </c>
      <c r="F1886">
        <v>24</v>
      </c>
      <c r="G1886">
        <v>0</v>
      </c>
      <c r="H1886">
        <v>2018</v>
      </c>
      <c r="I1886">
        <v>8</v>
      </c>
      <c r="J1886">
        <v>39</v>
      </c>
    </row>
    <row r="1887" spans="1:10" hidden="1" x14ac:dyDescent="0.25">
      <c r="A1887">
        <f>--SUBTOTAL(103,B$2:B1887)</f>
        <v>841</v>
      </c>
      <c r="B1887" s="86">
        <v>43314</v>
      </c>
      <c r="C1887" t="s">
        <v>21</v>
      </c>
      <c r="D1887" t="s">
        <v>32</v>
      </c>
      <c r="E1887" t="s">
        <v>133</v>
      </c>
      <c r="F1887">
        <v>8</v>
      </c>
      <c r="G1887">
        <v>0</v>
      </c>
      <c r="H1887">
        <v>2018</v>
      </c>
      <c r="I1887">
        <v>8</v>
      </c>
      <c r="J1887">
        <v>44</v>
      </c>
    </row>
    <row r="1888" spans="1:10" hidden="1" x14ac:dyDescent="0.25">
      <c r="A1888">
        <f>--SUBTOTAL(103,B$2:B1888)</f>
        <v>841</v>
      </c>
      <c r="B1888" s="86">
        <v>43314</v>
      </c>
      <c r="C1888" t="s">
        <v>21</v>
      </c>
      <c r="D1888" t="s">
        <v>32</v>
      </c>
      <c r="E1888" t="s">
        <v>133</v>
      </c>
      <c r="F1888">
        <v>56</v>
      </c>
      <c r="G1888">
        <v>0</v>
      </c>
      <c r="H1888">
        <v>2018</v>
      </c>
      <c r="I1888">
        <v>8</v>
      </c>
      <c r="J1888">
        <v>97</v>
      </c>
    </row>
    <row r="1889" spans="1:10" hidden="1" x14ac:dyDescent="0.25">
      <c r="A1889">
        <f>--SUBTOTAL(103,B$2:B1889)</f>
        <v>841</v>
      </c>
      <c r="B1889" s="86">
        <v>43314</v>
      </c>
      <c r="C1889" t="s">
        <v>79</v>
      </c>
      <c r="D1889" t="s">
        <v>31</v>
      </c>
      <c r="E1889" t="s">
        <v>133</v>
      </c>
      <c r="F1889">
        <v>25</v>
      </c>
      <c r="G1889">
        <v>0</v>
      </c>
      <c r="H1889">
        <v>2018</v>
      </c>
      <c r="I1889">
        <v>8</v>
      </c>
      <c r="J1889">
        <v>91</v>
      </c>
    </row>
    <row r="1890" spans="1:10" hidden="1" x14ac:dyDescent="0.25">
      <c r="A1890">
        <f>--SUBTOTAL(103,B$2:B1890)</f>
        <v>841</v>
      </c>
      <c r="B1890" s="86">
        <v>43314</v>
      </c>
      <c r="C1890" t="s">
        <v>82</v>
      </c>
      <c r="D1890" t="s">
        <v>32</v>
      </c>
      <c r="E1890" t="s">
        <v>133</v>
      </c>
      <c r="F1890">
        <v>15.76</v>
      </c>
      <c r="G1890">
        <v>0</v>
      </c>
      <c r="H1890">
        <v>2018</v>
      </c>
      <c r="I1890">
        <v>8</v>
      </c>
      <c r="J1890">
        <v>91</v>
      </c>
    </row>
    <row r="1891" spans="1:10" hidden="1" x14ac:dyDescent="0.25">
      <c r="A1891">
        <f>--SUBTOTAL(103,B$2:B1891)</f>
        <v>841</v>
      </c>
      <c r="B1891" s="86">
        <v>43314</v>
      </c>
      <c r="C1891" t="s">
        <v>66</v>
      </c>
      <c r="D1891" t="s">
        <v>31</v>
      </c>
      <c r="E1891" t="s">
        <v>133</v>
      </c>
      <c r="F1891">
        <v>70.650000000000006</v>
      </c>
      <c r="G1891">
        <v>0</v>
      </c>
      <c r="H1891">
        <v>2018</v>
      </c>
      <c r="I1891">
        <v>8</v>
      </c>
      <c r="J1891">
        <v>91</v>
      </c>
    </row>
    <row r="1892" spans="1:10" x14ac:dyDescent="0.25">
      <c r="A1892">
        <f>--SUBTOTAL(103,B$2:B1892)</f>
        <v>842</v>
      </c>
      <c r="B1892" s="86">
        <v>43521</v>
      </c>
      <c r="C1892" t="s">
        <v>21</v>
      </c>
      <c r="D1892" t="s">
        <v>32</v>
      </c>
      <c r="E1892" t="s">
        <v>464</v>
      </c>
      <c r="F1892">
        <v>24</v>
      </c>
      <c r="G1892">
        <v>0</v>
      </c>
      <c r="H1892">
        <v>2019</v>
      </c>
      <c r="I1892">
        <v>2</v>
      </c>
      <c r="J1892">
        <v>97</v>
      </c>
    </row>
    <row r="1893" spans="1:10" x14ac:dyDescent="0.25">
      <c r="A1893">
        <f>--SUBTOTAL(103,B$2:B1893)</f>
        <v>843</v>
      </c>
      <c r="B1893" s="86">
        <v>43521</v>
      </c>
      <c r="C1893" t="s">
        <v>21</v>
      </c>
      <c r="D1893" t="s">
        <v>32</v>
      </c>
      <c r="E1893" t="s">
        <v>464</v>
      </c>
      <c r="F1893">
        <v>16</v>
      </c>
      <c r="G1893">
        <v>0</v>
      </c>
      <c r="H1893">
        <v>2019</v>
      </c>
      <c r="I1893">
        <v>2</v>
      </c>
      <c r="J1893">
        <v>13</v>
      </c>
    </row>
    <row r="1894" spans="1:10" x14ac:dyDescent="0.25">
      <c r="A1894">
        <f>--SUBTOTAL(103,B$2:B1894)</f>
        <v>844</v>
      </c>
      <c r="B1894" s="86">
        <v>43521</v>
      </c>
      <c r="C1894" t="s">
        <v>21</v>
      </c>
      <c r="D1894" t="s">
        <v>32</v>
      </c>
      <c r="E1894" t="s">
        <v>464</v>
      </c>
      <c r="F1894">
        <v>16</v>
      </c>
      <c r="G1894">
        <v>0</v>
      </c>
      <c r="H1894">
        <v>2019</v>
      </c>
      <c r="I1894">
        <v>2</v>
      </c>
      <c r="J1894">
        <v>80</v>
      </c>
    </row>
    <row r="1895" spans="1:10" hidden="1" x14ac:dyDescent="0.25">
      <c r="A1895">
        <f>--SUBTOTAL(103,B$2:B1895)</f>
        <v>844</v>
      </c>
      <c r="B1895" s="86">
        <v>43314</v>
      </c>
      <c r="C1895" t="s">
        <v>23</v>
      </c>
      <c r="D1895" t="s">
        <v>33</v>
      </c>
      <c r="E1895" t="s">
        <v>135</v>
      </c>
      <c r="F1895">
        <v>2.4</v>
      </c>
      <c r="G1895">
        <v>0</v>
      </c>
      <c r="H1895">
        <v>2018</v>
      </c>
      <c r="I1895">
        <v>8</v>
      </c>
      <c r="J1895">
        <v>1</v>
      </c>
    </row>
    <row r="1896" spans="1:10" hidden="1" x14ac:dyDescent="0.25">
      <c r="A1896">
        <f>--SUBTOTAL(103,B$2:B1896)</f>
        <v>844</v>
      </c>
      <c r="B1896" s="86">
        <v>43314</v>
      </c>
      <c r="C1896" t="s">
        <v>23</v>
      </c>
      <c r="D1896" t="s">
        <v>33</v>
      </c>
      <c r="E1896" t="s">
        <v>134</v>
      </c>
      <c r="F1896">
        <v>16</v>
      </c>
      <c r="G1896">
        <v>0</v>
      </c>
      <c r="H1896">
        <v>2018</v>
      </c>
      <c r="I1896">
        <v>8</v>
      </c>
      <c r="J1896">
        <v>9</v>
      </c>
    </row>
    <row r="1897" spans="1:10" hidden="1" x14ac:dyDescent="0.25">
      <c r="A1897">
        <f>--SUBTOTAL(103,B$2:B1897)</f>
        <v>844</v>
      </c>
      <c r="B1897" s="86">
        <v>43314</v>
      </c>
      <c r="C1897" t="s">
        <v>23</v>
      </c>
      <c r="D1897" t="s">
        <v>33</v>
      </c>
      <c r="E1897" t="s">
        <v>104</v>
      </c>
      <c r="F1897">
        <v>13</v>
      </c>
      <c r="G1897">
        <v>0</v>
      </c>
      <c r="H1897">
        <v>2018</v>
      </c>
      <c r="I1897">
        <v>8</v>
      </c>
      <c r="J1897">
        <v>33</v>
      </c>
    </row>
    <row r="1898" spans="1:10" x14ac:dyDescent="0.25">
      <c r="A1898">
        <f>--SUBTOTAL(103,B$2:B1898)</f>
        <v>845</v>
      </c>
      <c r="B1898" s="86">
        <v>43521</v>
      </c>
      <c r="C1898" t="s">
        <v>21</v>
      </c>
      <c r="D1898" t="s">
        <v>462</v>
      </c>
      <c r="E1898" t="s">
        <v>463</v>
      </c>
      <c r="F1898">
        <v>12.59</v>
      </c>
      <c r="G1898">
        <v>0</v>
      </c>
      <c r="H1898">
        <v>2019</v>
      </c>
      <c r="I1898">
        <v>2</v>
      </c>
      <c r="J1898">
        <v>4</v>
      </c>
    </row>
    <row r="1899" spans="1:10" x14ac:dyDescent="0.25">
      <c r="A1899">
        <f>--SUBTOTAL(103,B$2:B1899)</f>
        <v>846</v>
      </c>
      <c r="B1899" s="86">
        <v>43521</v>
      </c>
      <c r="C1899" t="s">
        <v>21</v>
      </c>
      <c r="D1899" t="s">
        <v>462</v>
      </c>
      <c r="E1899" t="s">
        <v>463</v>
      </c>
      <c r="F1899">
        <v>10.29</v>
      </c>
      <c r="G1899">
        <v>0</v>
      </c>
      <c r="H1899">
        <v>2019</v>
      </c>
      <c r="I1899">
        <v>2</v>
      </c>
      <c r="J1899">
        <v>28</v>
      </c>
    </row>
    <row r="1900" spans="1:10" x14ac:dyDescent="0.25">
      <c r="A1900">
        <f>--SUBTOTAL(103,B$2:B1900)</f>
        <v>847</v>
      </c>
      <c r="B1900" s="86">
        <v>43521</v>
      </c>
      <c r="C1900" t="s">
        <v>21</v>
      </c>
      <c r="D1900" t="s">
        <v>32</v>
      </c>
      <c r="E1900" t="s">
        <v>464</v>
      </c>
      <c r="F1900">
        <v>8</v>
      </c>
      <c r="G1900">
        <v>0</v>
      </c>
      <c r="H1900">
        <v>2019</v>
      </c>
      <c r="I1900">
        <v>2</v>
      </c>
      <c r="J1900">
        <v>44</v>
      </c>
    </row>
    <row r="1901" spans="1:10" x14ac:dyDescent="0.25">
      <c r="A1901">
        <f>--SUBTOTAL(103,B$2:B1901)</f>
        <v>848</v>
      </c>
      <c r="B1901" s="86">
        <v>43521</v>
      </c>
      <c r="C1901" t="s">
        <v>21</v>
      </c>
      <c r="D1901" t="s">
        <v>32</v>
      </c>
      <c r="E1901" t="s">
        <v>464</v>
      </c>
      <c r="F1901">
        <v>8</v>
      </c>
      <c r="G1901">
        <v>0</v>
      </c>
      <c r="H1901">
        <v>2019</v>
      </c>
      <c r="I1901">
        <v>2</v>
      </c>
      <c r="J1901">
        <v>76</v>
      </c>
    </row>
    <row r="1902" spans="1:10" x14ac:dyDescent="0.25">
      <c r="A1902">
        <f>--SUBTOTAL(103,B$2:B1902)</f>
        <v>849</v>
      </c>
      <c r="B1902" s="86">
        <v>43521</v>
      </c>
      <c r="C1902" t="s">
        <v>75</v>
      </c>
      <c r="D1902" t="s">
        <v>462</v>
      </c>
      <c r="E1902" t="s">
        <v>463</v>
      </c>
      <c r="F1902">
        <v>90.45</v>
      </c>
      <c r="G1902">
        <v>0</v>
      </c>
      <c r="H1902">
        <v>2019</v>
      </c>
      <c r="I1902">
        <v>2</v>
      </c>
      <c r="J1902">
        <v>91</v>
      </c>
    </row>
    <row r="1903" spans="1:10" x14ac:dyDescent="0.25">
      <c r="A1903">
        <f>--SUBTOTAL(103,B$2:B1903)</f>
        <v>850</v>
      </c>
      <c r="B1903" s="86">
        <v>43521</v>
      </c>
      <c r="C1903" t="s">
        <v>73</v>
      </c>
      <c r="D1903" t="s">
        <v>32</v>
      </c>
      <c r="E1903" t="s">
        <v>464</v>
      </c>
      <c r="F1903">
        <v>24</v>
      </c>
      <c r="G1903">
        <v>0</v>
      </c>
      <c r="H1903">
        <v>2019</v>
      </c>
      <c r="I1903">
        <v>2</v>
      </c>
      <c r="J1903">
        <v>91</v>
      </c>
    </row>
    <row r="1904" spans="1:10" x14ac:dyDescent="0.25">
      <c r="A1904">
        <f>--SUBTOTAL(103,B$2:B1904)</f>
        <v>851</v>
      </c>
      <c r="B1904" s="86">
        <v>43521</v>
      </c>
      <c r="C1904" t="s">
        <v>73</v>
      </c>
      <c r="D1904" t="s">
        <v>31</v>
      </c>
      <c r="E1904" t="s">
        <v>464</v>
      </c>
      <c r="F1904">
        <v>9.85</v>
      </c>
      <c r="G1904">
        <v>0</v>
      </c>
      <c r="H1904">
        <v>2019</v>
      </c>
      <c r="I1904">
        <v>2</v>
      </c>
      <c r="J1904">
        <v>91</v>
      </c>
    </row>
    <row r="1905" spans="1:10" x14ac:dyDescent="0.25">
      <c r="A1905">
        <f>--SUBTOTAL(103,B$2:B1905)</f>
        <v>852</v>
      </c>
      <c r="B1905" s="86">
        <v>43521</v>
      </c>
      <c r="C1905" t="s">
        <v>72</v>
      </c>
      <c r="D1905" t="s">
        <v>462</v>
      </c>
      <c r="E1905" t="s">
        <v>463</v>
      </c>
      <c r="F1905">
        <v>191.12</v>
      </c>
      <c r="G1905">
        <v>0</v>
      </c>
      <c r="H1905">
        <v>2019</v>
      </c>
      <c r="I1905">
        <v>2</v>
      </c>
      <c r="J1905">
        <v>91</v>
      </c>
    </row>
    <row r="1906" spans="1:10" x14ac:dyDescent="0.25">
      <c r="A1906">
        <f>--SUBTOTAL(103,B$2:B1906)</f>
        <v>853</v>
      </c>
      <c r="B1906" s="86">
        <v>43521</v>
      </c>
      <c r="C1906" t="s">
        <v>67</v>
      </c>
      <c r="D1906" t="s">
        <v>31</v>
      </c>
      <c r="E1906" t="s">
        <v>464</v>
      </c>
      <c r="F1906">
        <v>293</v>
      </c>
      <c r="G1906">
        <v>0</v>
      </c>
      <c r="H1906">
        <v>2019</v>
      </c>
      <c r="I1906">
        <v>2</v>
      </c>
      <c r="J1906">
        <v>91</v>
      </c>
    </row>
    <row r="1907" spans="1:10" x14ac:dyDescent="0.25">
      <c r="A1907">
        <f>--SUBTOTAL(103,B$2:B1907)</f>
        <v>854</v>
      </c>
      <c r="B1907" s="86">
        <v>43521</v>
      </c>
      <c r="C1907" t="s">
        <v>67</v>
      </c>
      <c r="D1907" t="s">
        <v>462</v>
      </c>
      <c r="E1907" t="s">
        <v>463</v>
      </c>
      <c r="F1907">
        <v>156.97</v>
      </c>
      <c r="G1907">
        <v>0</v>
      </c>
      <c r="H1907">
        <v>2019</v>
      </c>
      <c r="I1907">
        <v>2</v>
      </c>
      <c r="J1907">
        <v>91</v>
      </c>
    </row>
    <row r="1908" spans="1:10" x14ac:dyDescent="0.25">
      <c r="A1908">
        <f>--SUBTOTAL(103,B$2:B1908)</f>
        <v>855</v>
      </c>
      <c r="B1908" s="86">
        <v>43521</v>
      </c>
      <c r="C1908" t="s">
        <v>68</v>
      </c>
      <c r="D1908" t="s">
        <v>31</v>
      </c>
      <c r="E1908" t="s">
        <v>464</v>
      </c>
      <c r="F1908">
        <v>74.400000000000006</v>
      </c>
      <c r="G1908">
        <v>0</v>
      </c>
      <c r="H1908">
        <v>2019</v>
      </c>
      <c r="I1908">
        <v>2</v>
      </c>
      <c r="J1908">
        <v>91</v>
      </c>
    </row>
    <row r="1909" spans="1:10" x14ac:dyDescent="0.25">
      <c r="A1909">
        <f>--SUBTOTAL(103,B$2:B1909)</f>
        <v>856</v>
      </c>
      <c r="B1909" s="86">
        <v>43521</v>
      </c>
      <c r="C1909" t="s">
        <v>102</v>
      </c>
      <c r="D1909" t="s">
        <v>60</v>
      </c>
      <c r="E1909" t="s">
        <v>464</v>
      </c>
      <c r="F1909">
        <v>29.96</v>
      </c>
      <c r="G1909">
        <v>0</v>
      </c>
      <c r="H1909">
        <v>2019</v>
      </c>
      <c r="I1909">
        <v>2</v>
      </c>
      <c r="J1909">
        <v>91</v>
      </c>
    </row>
    <row r="1910" spans="1:10" x14ac:dyDescent="0.25">
      <c r="A1910">
        <f>--SUBTOTAL(103,B$2:B1910)</f>
        <v>857</v>
      </c>
      <c r="B1910" s="86">
        <v>43521</v>
      </c>
      <c r="C1910" t="s">
        <v>22</v>
      </c>
      <c r="D1910" t="s">
        <v>462</v>
      </c>
      <c r="E1910" t="s">
        <v>463</v>
      </c>
      <c r="F1910">
        <v>159.63</v>
      </c>
      <c r="G1910">
        <v>0</v>
      </c>
      <c r="H1910">
        <v>2019</v>
      </c>
      <c r="I1910">
        <v>2</v>
      </c>
      <c r="J1910">
        <v>1</v>
      </c>
    </row>
    <row r="1911" spans="1:10" x14ac:dyDescent="0.25">
      <c r="A1911">
        <f>--SUBTOTAL(103,B$2:B1911)</f>
        <v>858</v>
      </c>
      <c r="B1911" s="86">
        <v>43521</v>
      </c>
      <c r="C1911" t="s">
        <v>22</v>
      </c>
      <c r="D1911" t="s">
        <v>462</v>
      </c>
      <c r="E1911" t="s">
        <v>463</v>
      </c>
      <c r="F1911">
        <v>61.62</v>
      </c>
      <c r="G1911">
        <v>0</v>
      </c>
      <c r="H1911">
        <v>2019</v>
      </c>
      <c r="I1911">
        <v>2</v>
      </c>
      <c r="J1911">
        <v>39</v>
      </c>
    </row>
    <row r="1912" spans="1:10" x14ac:dyDescent="0.25">
      <c r="A1912">
        <f>--SUBTOTAL(103,B$2:B1912)</f>
        <v>859</v>
      </c>
      <c r="B1912" s="86">
        <v>43521</v>
      </c>
      <c r="C1912" t="s">
        <v>22</v>
      </c>
      <c r="D1912" t="s">
        <v>462</v>
      </c>
      <c r="E1912" t="s">
        <v>463</v>
      </c>
      <c r="F1912">
        <v>60.58</v>
      </c>
      <c r="G1912">
        <v>0</v>
      </c>
      <c r="H1912">
        <v>2019</v>
      </c>
      <c r="I1912">
        <v>2</v>
      </c>
      <c r="J1912">
        <v>73</v>
      </c>
    </row>
    <row r="1913" spans="1:10" x14ac:dyDescent="0.25">
      <c r="A1913">
        <f>--SUBTOTAL(103,B$2:B1913)</f>
        <v>860</v>
      </c>
      <c r="B1913" s="86">
        <v>43521</v>
      </c>
      <c r="C1913" t="s">
        <v>22</v>
      </c>
      <c r="D1913" t="s">
        <v>462</v>
      </c>
      <c r="E1913" t="s">
        <v>463</v>
      </c>
      <c r="F1913">
        <v>56.43</v>
      </c>
      <c r="G1913">
        <v>0</v>
      </c>
      <c r="H1913">
        <v>2019</v>
      </c>
      <c r="I1913">
        <v>2</v>
      </c>
      <c r="J1913">
        <v>95</v>
      </c>
    </row>
    <row r="1914" spans="1:10" x14ac:dyDescent="0.25">
      <c r="A1914">
        <f>--SUBTOTAL(103,B$2:B1914)</f>
        <v>861</v>
      </c>
      <c r="B1914" s="86">
        <v>43521</v>
      </c>
      <c r="C1914" t="s">
        <v>22</v>
      </c>
      <c r="D1914" t="s">
        <v>462</v>
      </c>
      <c r="E1914" t="s">
        <v>463</v>
      </c>
      <c r="F1914">
        <v>55.12</v>
      </c>
      <c r="G1914">
        <v>0</v>
      </c>
      <c r="H1914">
        <v>2019</v>
      </c>
      <c r="I1914">
        <v>2</v>
      </c>
      <c r="J1914">
        <v>51</v>
      </c>
    </row>
    <row r="1915" spans="1:10" x14ac:dyDescent="0.25">
      <c r="A1915">
        <f>--SUBTOTAL(103,B$2:B1915)</f>
        <v>862</v>
      </c>
      <c r="B1915" s="86">
        <v>43521</v>
      </c>
      <c r="C1915" t="s">
        <v>22</v>
      </c>
      <c r="D1915" t="s">
        <v>462</v>
      </c>
      <c r="E1915" t="s">
        <v>463</v>
      </c>
      <c r="F1915">
        <v>28.57</v>
      </c>
      <c r="G1915">
        <v>0</v>
      </c>
      <c r="H1915">
        <v>2019</v>
      </c>
      <c r="I1915">
        <v>2</v>
      </c>
      <c r="J1915">
        <v>72</v>
      </c>
    </row>
    <row r="1916" spans="1:10" x14ac:dyDescent="0.25">
      <c r="A1916">
        <f>--SUBTOTAL(103,B$2:B1916)</f>
        <v>863</v>
      </c>
      <c r="B1916" s="86">
        <v>43521</v>
      </c>
      <c r="C1916" t="s">
        <v>22</v>
      </c>
      <c r="D1916" t="s">
        <v>462</v>
      </c>
      <c r="E1916" t="s">
        <v>463</v>
      </c>
      <c r="F1916">
        <v>27.72</v>
      </c>
      <c r="G1916">
        <v>0</v>
      </c>
      <c r="H1916">
        <v>2019</v>
      </c>
      <c r="I1916">
        <v>2</v>
      </c>
      <c r="J1916">
        <v>13</v>
      </c>
    </row>
    <row r="1917" spans="1:10" x14ac:dyDescent="0.25">
      <c r="A1917">
        <f>--SUBTOTAL(103,B$2:B1917)</f>
        <v>864</v>
      </c>
      <c r="B1917" s="86">
        <v>43521</v>
      </c>
      <c r="C1917" t="s">
        <v>22</v>
      </c>
      <c r="D1917" t="s">
        <v>462</v>
      </c>
      <c r="E1917" t="s">
        <v>463</v>
      </c>
      <c r="F1917">
        <v>21.76</v>
      </c>
      <c r="G1917">
        <v>0</v>
      </c>
      <c r="H1917">
        <v>2019</v>
      </c>
      <c r="I1917">
        <v>2</v>
      </c>
      <c r="J1917">
        <v>19</v>
      </c>
    </row>
    <row r="1918" spans="1:10" x14ac:dyDescent="0.25">
      <c r="A1918">
        <f>--SUBTOTAL(103,B$2:B1918)</f>
        <v>865</v>
      </c>
      <c r="B1918" s="86">
        <v>43521</v>
      </c>
      <c r="C1918" t="s">
        <v>22</v>
      </c>
      <c r="D1918" t="s">
        <v>462</v>
      </c>
      <c r="E1918" t="s">
        <v>463</v>
      </c>
      <c r="F1918">
        <v>17.510000000000002</v>
      </c>
      <c r="G1918">
        <v>0</v>
      </c>
      <c r="H1918">
        <v>2019</v>
      </c>
      <c r="I1918">
        <v>2</v>
      </c>
      <c r="J1918">
        <v>32</v>
      </c>
    </row>
    <row r="1919" spans="1:10" x14ac:dyDescent="0.25">
      <c r="A1919">
        <f>--SUBTOTAL(103,B$2:B1919)</f>
        <v>866</v>
      </c>
      <c r="B1919" s="86">
        <v>43521</v>
      </c>
      <c r="C1919" t="s">
        <v>22</v>
      </c>
      <c r="D1919" t="s">
        <v>462</v>
      </c>
      <c r="E1919" t="s">
        <v>463</v>
      </c>
      <c r="F1919">
        <v>11.08</v>
      </c>
      <c r="G1919">
        <v>0</v>
      </c>
      <c r="H1919">
        <v>2019</v>
      </c>
      <c r="I1919">
        <v>2</v>
      </c>
      <c r="J1919">
        <v>10</v>
      </c>
    </row>
    <row r="1920" spans="1:10" x14ac:dyDescent="0.25">
      <c r="A1920">
        <f>--SUBTOTAL(103,B$2:B1920)</f>
        <v>867</v>
      </c>
      <c r="B1920" s="86">
        <v>43521</v>
      </c>
      <c r="C1920" t="s">
        <v>22</v>
      </c>
      <c r="D1920" t="s">
        <v>462</v>
      </c>
      <c r="E1920" t="s">
        <v>463</v>
      </c>
      <c r="F1920">
        <v>10.71</v>
      </c>
      <c r="G1920">
        <v>0</v>
      </c>
      <c r="H1920">
        <v>2019</v>
      </c>
      <c r="I1920">
        <v>2</v>
      </c>
      <c r="J1920">
        <v>49</v>
      </c>
    </row>
    <row r="1921" spans="1:10" x14ac:dyDescent="0.25">
      <c r="A1921">
        <f>--SUBTOTAL(103,B$2:B1921)</f>
        <v>868</v>
      </c>
      <c r="B1921" s="86">
        <v>43521</v>
      </c>
      <c r="C1921" t="s">
        <v>22</v>
      </c>
      <c r="D1921" t="s">
        <v>462</v>
      </c>
      <c r="E1921" t="s">
        <v>463</v>
      </c>
      <c r="F1921">
        <v>10.6</v>
      </c>
      <c r="G1921">
        <v>0</v>
      </c>
      <c r="H1921">
        <v>2019</v>
      </c>
      <c r="I1921">
        <v>2</v>
      </c>
      <c r="J1921">
        <v>30</v>
      </c>
    </row>
    <row r="1922" spans="1:10" x14ac:dyDescent="0.25">
      <c r="A1922">
        <f>--SUBTOTAL(103,B$2:B1922)</f>
        <v>869</v>
      </c>
      <c r="B1922" s="86">
        <v>43521</v>
      </c>
      <c r="C1922" t="s">
        <v>22</v>
      </c>
      <c r="D1922" t="s">
        <v>32</v>
      </c>
      <c r="E1922" t="s">
        <v>464</v>
      </c>
      <c r="F1922">
        <v>8</v>
      </c>
      <c r="G1922">
        <v>0</v>
      </c>
      <c r="H1922">
        <v>2019</v>
      </c>
      <c r="I1922">
        <v>2</v>
      </c>
      <c r="J1922">
        <v>43</v>
      </c>
    </row>
    <row r="1923" spans="1:10" x14ac:dyDescent="0.25">
      <c r="A1923">
        <f>--SUBTOTAL(103,B$2:B1923)</f>
        <v>870</v>
      </c>
      <c r="B1923" s="86">
        <v>43521</v>
      </c>
      <c r="C1923" t="s">
        <v>74</v>
      </c>
      <c r="D1923" t="s">
        <v>462</v>
      </c>
      <c r="E1923" t="s">
        <v>463</v>
      </c>
      <c r="F1923">
        <v>327.85</v>
      </c>
      <c r="G1923">
        <v>0</v>
      </c>
      <c r="H1923">
        <v>2019</v>
      </c>
      <c r="I1923">
        <v>2</v>
      </c>
      <c r="J1923">
        <v>91</v>
      </c>
    </row>
    <row r="1924" spans="1:10" x14ac:dyDescent="0.25">
      <c r="A1924">
        <f>--SUBTOTAL(103,B$2:B1924)</f>
        <v>871</v>
      </c>
      <c r="B1924" s="86">
        <v>43522</v>
      </c>
      <c r="C1924" t="s">
        <v>23</v>
      </c>
      <c r="D1924" t="s">
        <v>31</v>
      </c>
      <c r="E1924" t="s">
        <v>465</v>
      </c>
      <c r="F1924">
        <v>183.93</v>
      </c>
      <c r="G1924">
        <v>0</v>
      </c>
      <c r="H1924">
        <v>2019</v>
      </c>
      <c r="I1924">
        <v>2</v>
      </c>
      <c r="J1924">
        <v>48</v>
      </c>
    </row>
    <row r="1925" spans="1:10" x14ac:dyDescent="0.25">
      <c r="A1925">
        <f>--SUBTOTAL(103,B$2:B1925)</f>
        <v>872</v>
      </c>
      <c r="B1925" s="86">
        <v>43522</v>
      </c>
      <c r="C1925" t="s">
        <v>23</v>
      </c>
      <c r="D1925" t="s">
        <v>54</v>
      </c>
      <c r="E1925" t="s">
        <v>465</v>
      </c>
      <c r="F1925">
        <v>157.56</v>
      </c>
      <c r="G1925">
        <v>0</v>
      </c>
      <c r="H1925">
        <v>2019</v>
      </c>
      <c r="I1925">
        <v>2</v>
      </c>
      <c r="J1925">
        <v>5</v>
      </c>
    </row>
    <row r="1926" spans="1:10" x14ac:dyDescent="0.25">
      <c r="A1926">
        <f>--SUBTOTAL(103,B$2:B1926)</f>
        <v>873</v>
      </c>
      <c r="B1926" s="86">
        <v>43522</v>
      </c>
      <c r="C1926" t="s">
        <v>23</v>
      </c>
      <c r="D1926" t="s">
        <v>54</v>
      </c>
      <c r="E1926" t="s">
        <v>465</v>
      </c>
      <c r="F1926">
        <v>115.77</v>
      </c>
      <c r="G1926">
        <v>0</v>
      </c>
      <c r="H1926">
        <v>2019</v>
      </c>
      <c r="I1926">
        <v>2</v>
      </c>
      <c r="J1926">
        <v>1</v>
      </c>
    </row>
    <row r="1927" spans="1:10" x14ac:dyDescent="0.25">
      <c r="A1927">
        <f>--SUBTOTAL(103,B$2:B1927)</f>
        <v>874</v>
      </c>
      <c r="B1927" s="86">
        <v>43522</v>
      </c>
      <c r="C1927" t="s">
        <v>23</v>
      </c>
      <c r="D1927" t="s">
        <v>59</v>
      </c>
      <c r="E1927" t="s">
        <v>465</v>
      </c>
      <c r="F1927">
        <v>82.83</v>
      </c>
      <c r="G1927">
        <v>0</v>
      </c>
      <c r="H1927">
        <v>2019</v>
      </c>
      <c r="I1927">
        <v>2</v>
      </c>
      <c r="J1927">
        <v>8</v>
      </c>
    </row>
    <row r="1928" spans="1:10" x14ac:dyDescent="0.25">
      <c r="A1928">
        <f>--SUBTOTAL(103,B$2:B1928)</f>
        <v>875</v>
      </c>
      <c r="B1928" s="86">
        <v>43522</v>
      </c>
      <c r="C1928" t="s">
        <v>23</v>
      </c>
      <c r="D1928" t="s">
        <v>59</v>
      </c>
      <c r="E1928" t="s">
        <v>465</v>
      </c>
      <c r="F1928">
        <v>80</v>
      </c>
      <c r="G1928">
        <v>0</v>
      </c>
      <c r="H1928">
        <v>2019</v>
      </c>
      <c r="I1928">
        <v>2</v>
      </c>
      <c r="J1928">
        <v>5</v>
      </c>
    </row>
    <row r="1929" spans="1:10" x14ac:dyDescent="0.25">
      <c r="A1929">
        <f>--SUBTOTAL(103,B$2:B1929)</f>
        <v>876</v>
      </c>
      <c r="B1929" s="86">
        <v>43522</v>
      </c>
      <c r="C1929" t="s">
        <v>23</v>
      </c>
      <c r="D1929" t="s">
        <v>59</v>
      </c>
      <c r="E1929" t="s">
        <v>465</v>
      </c>
      <c r="F1929">
        <v>65.94</v>
      </c>
      <c r="G1929">
        <v>0</v>
      </c>
      <c r="H1929">
        <v>2019</v>
      </c>
      <c r="I1929">
        <v>2</v>
      </c>
      <c r="J1929">
        <v>13</v>
      </c>
    </row>
    <row r="1930" spans="1:10" x14ac:dyDescent="0.25">
      <c r="A1930">
        <f>--SUBTOTAL(103,B$2:B1930)</f>
        <v>877</v>
      </c>
      <c r="B1930" s="86">
        <v>43522</v>
      </c>
      <c r="C1930" t="s">
        <v>23</v>
      </c>
      <c r="D1930" t="s">
        <v>59</v>
      </c>
      <c r="E1930" t="s">
        <v>465</v>
      </c>
      <c r="F1930">
        <v>53.96</v>
      </c>
      <c r="G1930">
        <v>0</v>
      </c>
      <c r="H1930">
        <v>2019</v>
      </c>
      <c r="I1930">
        <v>2</v>
      </c>
      <c r="J1930">
        <v>73</v>
      </c>
    </row>
    <row r="1931" spans="1:10" hidden="1" x14ac:dyDescent="0.25">
      <c r="A1931">
        <f>--SUBTOTAL(103,B$2:B1931)</f>
        <v>877</v>
      </c>
      <c r="B1931" s="86">
        <v>43314</v>
      </c>
      <c r="C1931" t="s">
        <v>23</v>
      </c>
      <c r="D1931" t="s">
        <v>31</v>
      </c>
      <c r="E1931" t="s">
        <v>133</v>
      </c>
      <c r="F1931">
        <v>286</v>
      </c>
      <c r="G1931">
        <v>0</v>
      </c>
      <c r="H1931">
        <v>2018</v>
      </c>
      <c r="I1931">
        <v>8</v>
      </c>
      <c r="J1931">
        <v>48</v>
      </c>
    </row>
    <row r="1932" spans="1:10" hidden="1" x14ac:dyDescent="0.25">
      <c r="A1932">
        <f>--SUBTOTAL(103,B$2:B1932)</f>
        <v>877</v>
      </c>
      <c r="B1932" s="86">
        <v>43314</v>
      </c>
      <c r="C1932" t="s">
        <v>23</v>
      </c>
      <c r="D1932" t="s">
        <v>33</v>
      </c>
      <c r="E1932" t="s">
        <v>55</v>
      </c>
      <c r="F1932">
        <v>3.6</v>
      </c>
      <c r="G1932">
        <v>0</v>
      </c>
      <c r="H1932">
        <v>2018</v>
      </c>
      <c r="I1932">
        <v>8</v>
      </c>
      <c r="J1932">
        <v>196</v>
      </c>
    </row>
    <row r="1933" spans="1:10" hidden="1" x14ac:dyDescent="0.25">
      <c r="A1933">
        <f>--SUBTOTAL(103,B$2:B1933)</f>
        <v>877</v>
      </c>
      <c r="B1933" s="86">
        <v>43315</v>
      </c>
      <c r="C1933" t="s">
        <v>74</v>
      </c>
      <c r="D1933" t="s">
        <v>59</v>
      </c>
      <c r="E1933" t="s">
        <v>136</v>
      </c>
      <c r="F1933">
        <v>2.14</v>
      </c>
      <c r="G1933">
        <v>0</v>
      </c>
      <c r="H1933">
        <v>2018</v>
      </c>
      <c r="I1933">
        <v>8</v>
      </c>
      <c r="J1933">
        <v>91</v>
      </c>
    </row>
    <row r="1934" spans="1:10" hidden="1" x14ac:dyDescent="0.25">
      <c r="A1934">
        <f>--SUBTOTAL(103,B$2:B1934)</f>
        <v>877</v>
      </c>
      <c r="B1934" s="86">
        <v>43315</v>
      </c>
      <c r="C1934" t="s">
        <v>74</v>
      </c>
      <c r="D1934" t="s">
        <v>54</v>
      </c>
      <c r="E1934" t="s">
        <v>136</v>
      </c>
      <c r="F1934">
        <v>37.18</v>
      </c>
      <c r="G1934">
        <v>0</v>
      </c>
      <c r="H1934">
        <v>2018</v>
      </c>
      <c r="I1934">
        <v>8</v>
      </c>
      <c r="J1934">
        <v>91</v>
      </c>
    </row>
    <row r="1935" spans="1:10" hidden="1" x14ac:dyDescent="0.25">
      <c r="A1935">
        <f>--SUBTOTAL(103,B$2:B1935)</f>
        <v>877</v>
      </c>
      <c r="B1935" s="86">
        <v>43315</v>
      </c>
      <c r="C1935" t="s">
        <v>22</v>
      </c>
      <c r="D1935" t="s">
        <v>32</v>
      </c>
      <c r="E1935" t="s">
        <v>136</v>
      </c>
      <c r="F1935">
        <v>24</v>
      </c>
      <c r="G1935">
        <v>0</v>
      </c>
      <c r="H1935">
        <v>2018</v>
      </c>
      <c r="I1935">
        <v>8</v>
      </c>
      <c r="J1935">
        <v>26</v>
      </c>
    </row>
    <row r="1936" spans="1:10" hidden="1" x14ac:dyDescent="0.25">
      <c r="A1936">
        <f>--SUBTOTAL(103,B$2:B1936)</f>
        <v>877</v>
      </c>
      <c r="B1936" s="86">
        <v>43315</v>
      </c>
      <c r="C1936" t="s">
        <v>22</v>
      </c>
      <c r="D1936" t="s">
        <v>32</v>
      </c>
      <c r="E1936" t="s">
        <v>136</v>
      </c>
      <c r="F1936">
        <v>8</v>
      </c>
      <c r="G1936">
        <v>0</v>
      </c>
      <c r="H1936">
        <v>2018</v>
      </c>
      <c r="I1936">
        <v>8</v>
      </c>
      <c r="J1936">
        <v>97</v>
      </c>
    </row>
    <row r="1937" spans="1:10" hidden="1" x14ac:dyDescent="0.25">
      <c r="A1937">
        <f>--SUBTOTAL(103,B$2:B1937)</f>
        <v>877</v>
      </c>
      <c r="B1937" s="86">
        <v>43315</v>
      </c>
      <c r="C1937" t="s">
        <v>67</v>
      </c>
      <c r="D1937" t="s">
        <v>137</v>
      </c>
      <c r="E1937" t="s">
        <v>138</v>
      </c>
      <c r="F1937">
        <v>7.84</v>
      </c>
      <c r="G1937">
        <v>0</v>
      </c>
      <c r="H1937">
        <v>2018</v>
      </c>
      <c r="I1937">
        <v>8</v>
      </c>
      <c r="J1937">
        <v>91</v>
      </c>
    </row>
    <row r="1938" spans="1:10" hidden="1" x14ac:dyDescent="0.25">
      <c r="A1938">
        <f>--SUBTOTAL(103,B$2:B1938)</f>
        <v>877</v>
      </c>
      <c r="B1938" s="86">
        <v>43315</v>
      </c>
      <c r="C1938" t="s">
        <v>67</v>
      </c>
      <c r="D1938" t="s">
        <v>54</v>
      </c>
      <c r="E1938" t="s">
        <v>136</v>
      </c>
      <c r="F1938">
        <v>23.94</v>
      </c>
      <c r="G1938">
        <v>0</v>
      </c>
      <c r="H1938">
        <v>2018</v>
      </c>
      <c r="I1938">
        <v>8</v>
      </c>
      <c r="J1938">
        <v>91</v>
      </c>
    </row>
    <row r="1939" spans="1:10" hidden="1" x14ac:dyDescent="0.25">
      <c r="A1939">
        <f>--SUBTOTAL(103,B$2:B1939)</f>
        <v>877</v>
      </c>
      <c r="B1939" s="86">
        <v>43315</v>
      </c>
      <c r="C1939" t="s">
        <v>67</v>
      </c>
      <c r="D1939" t="s">
        <v>63</v>
      </c>
      <c r="E1939" t="s">
        <v>136</v>
      </c>
      <c r="F1939">
        <v>26.25</v>
      </c>
      <c r="G1939">
        <v>0</v>
      </c>
      <c r="H1939">
        <v>2018</v>
      </c>
      <c r="I1939">
        <v>8</v>
      </c>
      <c r="J1939">
        <v>91</v>
      </c>
    </row>
    <row r="1940" spans="1:10" hidden="1" x14ac:dyDescent="0.25">
      <c r="A1940">
        <f>--SUBTOTAL(103,B$2:B1940)</f>
        <v>877</v>
      </c>
      <c r="B1940" s="86">
        <v>43315</v>
      </c>
      <c r="C1940" t="s">
        <v>75</v>
      </c>
      <c r="D1940" t="s">
        <v>54</v>
      </c>
      <c r="E1940" t="s">
        <v>136</v>
      </c>
      <c r="F1940">
        <v>479.83</v>
      </c>
      <c r="G1940">
        <v>0</v>
      </c>
      <c r="H1940">
        <v>2018</v>
      </c>
      <c r="I1940">
        <v>8</v>
      </c>
      <c r="J1940">
        <v>91</v>
      </c>
    </row>
    <row r="1941" spans="1:10" hidden="1" x14ac:dyDescent="0.25">
      <c r="A1941">
        <f>--SUBTOTAL(103,B$2:B1941)</f>
        <v>877</v>
      </c>
      <c r="B1941" s="86">
        <v>43315</v>
      </c>
      <c r="C1941" t="s">
        <v>71</v>
      </c>
      <c r="D1941" t="s">
        <v>59</v>
      </c>
      <c r="E1941" t="s">
        <v>136</v>
      </c>
      <c r="F1941">
        <v>42.69</v>
      </c>
      <c r="G1941">
        <v>0</v>
      </c>
      <c r="H1941">
        <v>2018</v>
      </c>
      <c r="I1941">
        <v>8</v>
      </c>
      <c r="J1941">
        <v>91</v>
      </c>
    </row>
    <row r="1942" spans="1:10" hidden="1" x14ac:dyDescent="0.25">
      <c r="A1942">
        <f>--SUBTOTAL(103,B$2:B1942)</f>
        <v>877</v>
      </c>
      <c r="B1942" s="86">
        <v>43315</v>
      </c>
      <c r="C1942" t="s">
        <v>71</v>
      </c>
      <c r="D1942" t="s">
        <v>54</v>
      </c>
      <c r="E1942" t="s">
        <v>136</v>
      </c>
      <c r="F1942">
        <v>47.85</v>
      </c>
      <c r="G1942">
        <v>0</v>
      </c>
      <c r="H1942">
        <v>2018</v>
      </c>
      <c r="I1942">
        <v>8</v>
      </c>
      <c r="J1942">
        <v>91</v>
      </c>
    </row>
    <row r="1943" spans="1:10" hidden="1" x14ac:dyDescent="0.25">
      <c r="A1943">
        <f>--SUBTOTAL(103,B$2:B1943)</f>
        <v>877</v>
      </c>
      <c r="B1943" s="86">
        <v>43315</v>
      </c>
      <c r="C1943" t="s">
        <v>71</v>
      </c>
      <c r="D1943" t="s">
        <v>32</v>
      </c>
      <c r="E1943" t="s">
        <v>136</v>
      </c>
      <c r="F1943">
        <v>1073.46</v>
      </c>
      <c r="G1943">
        <v>0</v>
      </c>
      <c r="H1943">
        <v>2018</v>
      </c>
      <c r="I1943">
        <v>8</v>
      </c>
      <c r="J1943">
        <v>91</v>
      </c>
    </row>
    <row r="1944" spans="1:10" hidden="1" x14ac:dyDescent="0.25">
      <c r="A1944">
        <f>--SUBTOTAL(103,B$2:B1944)</f>
        <v>877</v>
      </c>
      <c r="B1944" s="86">
        <v>43315</v>
      </c>
      <c r="C1944" t="s">
        <v>21</v>
      </c>
      <c r="D1944" t="s">
        <v>32</v>
      </c>
      <c r="E1944" t="s">
        <v>136</v>
      </c>
      <c r="F1944">
        <v>32</v>
      </c>
      <c r="G1944">
        <v>0</v>
      </c>
      <c r="H1944">
        <v>2018</v>
      </c>
      <c r="I1944">
        <v>8</v>
      </c>
      <c r="J1944">
        <v>18</v>
      </c>
    </row>
    <row r="1945" spans="1:10" hidden="1" x14ac:dyDescent="0.25">
      <c r="A1945">
        <f>--SUBTOTAL(103,B$2:B1945)</f>
        <v>877</v>
      </c>
      <c r="B1945" s="86">
        <v>43315</v>
      </c>
      <c r="C1945" t="s">
        <v>21</v>
      </c>
      <c r="D1945" t="s">
        <v>32</v>
      </c>
      <c r="E1945" t="s">
        <v>136</v>
      </c>
      <c r="F1945">
        <v>72</v>
      </c>
      <c r="G1945">
        <v>0</v>
      </c>
      <c r="H1945">
        <v>2018</v>
      </c>
      <c r="I1945">
        <v>8</v>
      </c>
      <c r="J1945">
        <v>19</v>
      </c>
    </row>
    <row r="1946" spans="1:10" hidden="1" x14ac:dyDescent="0.25">
      <c r="A1946">
        <f>--SUBTOTAL(103,B$2:B1946)</f>
        <v>877</v>
      </c>
      <c r="B1946" s="86">
        <v>43315</v>
      </c>
      <c r="C1946" t="s">
        <v>21</v>
      </c>
      <c r="D1946" t="s">
        <v>32</v>
      </c>
      <c r="E1946" t="s">
        <v>136</v>
      </c>
      <c r="F1946">
        <v>80</v>
      </c>
      <c r="G1946">
        <v>0</v>
      </c>
      <c r="H1946">
        <v>2018</v>
      </c>
      <c r="I1946">
        <v>8</v>
      </c>
      <c r="J1946">
        <v>26</v>
      </c>
    </row>
    <row r="1947" spans="1:10" hidden="1" x14ac:dyDescent="0.25">
      <c r="A1947">
        <f>--SUBTOTAL(103,B$2:B1947)</f>
        <v>877</v>
      </c>
      <c r="B1947" s="86">
        <v>43315</v>
      </c>
      <c r="C1947" t="s">
        <v>21</v>
      </c>
      <c r="D1947" t="s">
        <v>32</v>
      </c>
      <c r="E1947" t="s">
        <v>136</v>
      </c>
      <c r="F1947">
        <v>80</v>
      </c>
      <c r="G1947">
        <v>0</v>
      </c>
      <c r="H1947">
        <v>2018</v>
      </c>
      <c r="I1947">
        <v>8</v>
      </c>
      <c r="J1947">
        <v>73</v>
      </c>
    </row>
    <row r="1948" spans="1:10" hidden="1" x14ac:dyDescent="0.25">
      <c r="A1948">
        <f>--SUBTOTAL(103,B$2:B1948)</f>
        <v>877</v>
      </c>
      <c r="B1948" s="86">
        <v>43315</v>
      </c>
      <c r="C1948" t="s">
        <v>21</v>
      </c>
      <c r="D1948" t="s">
        <v>32</v>
      </c>
      <c r="E1948" t="s">
        <v>136</v>
      </c>
      <c r="F1948">
        <v>8</v>
      </c>
      <c r="G1948">
        <v>0</v>
      </c>
      <c r="H1948">
        <v>2018</v>
      </c>
      <c r="I1948">
        <v>8</v>
      </c>
      <c r="J1948">
        <v>97</v>
      </c>
    </row>
    <row r="1949" spans="1:10" hidden="1" x14ac:dyDescent="0.25">
      <c r="A1949">
        <f>--SUBTOTAL(103,B$2:B1949)</f>
        <v>877</v>
      </c>
      <c r="B1949" s="86">
        <v>43315</v>
      </c>
      <c r="C1949" t="s">
        <v>66</v>
      </c>
      <c r="D1949" t="s">
        <v>54</v>
      </c>
      <c r="E1949" t="s">
        <v>136</v>
      </c>
      <c r="F1949">
        <v>20.75</v>
      </c>
      <c r="G1949">
        <v>0</v>
      </c>
      <c r="H1949">
        <v>2018</v>
      </c>
      <c r="I1949">
        <v>8</v>
      </c>
      <c r="J1949">
        <v>91</v>
      </c>
    </row>
    <row r="1950" spans="1:10" hidden="1" x14ac:dyDescent="0.25">
      <c r="A1950">
        <f>--SUBTOTAL(103,B$2:B1950)</f>
        <v>877</v>
      </c>
      <c r="B1950" s="86">
        <v>43315</v>
      </c>
      <c r="C1950" t="s">
        <v>78</v>
      </c>
      <c r="D1950" t="s">
        <v>62</v>
      </c>
      <c r="E1950" t="s">
        <v>136</v>
      </c>
      <c r="F1950">
        <v>20</v>
      </c>
      <c r="G1950">
        <v>0</v>
      </c>
      <c r="H1950">
        <v>2018</v>
      </c>
      <c r="I1950">
        <v>8</v>
      </c>
      <c r="J1950">
        <v>91</v>
      </c>
    </row>
    <row r="1951" spans="1:10" hidden="1" x14ac:dyDescent="0.25">
      <c r="A1951">
        <f>--SUBTOTAL(103,B$2:B1951)</f>
        <v>877</v>
      </c>
      <c r="B1951" s="86">
        <v>43315</v>
      </c>
      <c r="C1951" t="s">
        <v>78</v>
      </c>
      <c r="D1951" t="s">
        <v>54</v>
      </c>
      <c r="E1951" t="s">
        <v>136</v>
      </c>
      <c r="F1951">
        <v>33.549999999999997</v>
      </c>
      <c r="G1951">
        <v>0</v>
      </c>
      <c r="H1951">
        <v>2018</v>
      </c>
      <c r="I1951">
        <v>8</v>
      </c>
      <c r="J1951">
        <v>91</v>
      </c>
    </row>
    <row r="1952" spans="1:10" hidden="1" x14ac:dyDescent="0.25">
      <c r="A1952">
        <f>--SUBTOTAL(103,B$2:B1952)</f>
        <v>877</v>
      </c>
      <c r="B1952" s="86">
        <v>43315</v>
      </c>
      <c r="C1952" t="s">
        <v>23</v>
      </c>
      <c r="D1952" t="s">
        <v>59</v>
      </c>
      <c r="E1952" t="s">
        <v>136</v>
      </c>
      <c r="F1952">
        <v>90</v>
      </c>
      <c r="G1952">
        <v>0</v>
      </c>
      <c r="H1952">
        <v>2018</v>
      </c>
      <c r="I1952">
        <v>8</v>
      </c>
      <c r="J1952">
        <v>9</v>
      </c>
    </row>
    <row r="1953" spans="1:10" hidden="1" x14ac:dyDescent="0.25">
      <c r="A1953">
        <f>--SUBTOTAL(103,B$2:B1953)</f>
        <v>877</v>
      </c>
      <c r="B1953" s="86">
        <v>43315</v>
      </c>
      <c r="C1953" t="s">
        <v>23</v>
      </c>
      <c r="D1953" t="s">
        <v>59</v>
      </c>
      <c r="E1953" t="s">
        <v>136</v>
      </c>
      <c r="F1953">
        <v>85.12</v>
      </c>
      <c r="G1953">
        <v>0</v>
      </c>
      <c r="H1953">
        <v>2018</v>
      </c>
      <c r="I1953">
        <v>8</v>
      </c>
      <c r="J1953">
        <v>27</v>
      </c>
    </row>
    <row r="1954" spans="1:10" hidden="1" x14ac:dyDescent="0.25">
      <c r="A1954">
        <f>--SUBTOTAL(103,B$2:B1954)</f>
        <v>877</v>
      </c>
      <c r="B1954" s="86">
        <v>43315</v>
      </c>
      <c r="C1954" t="s">
        <v>23</v>
      </c>
      <c r="D1954" t="s">
        <v>33</v>
      </c>
      <c r="E1954" t="s">
        <v>139</v>
      </c>
      <c r="F1954">
        <v>22</v>
      </c>
      <c r="G1954">
        <v>0</v>
      </c>
      <c r="H1954">
        <v>2018</v>
      </c>
      <c r="I1954">
        <v>8</v>
      </c>
      <c r="J1954">
        <v>48</v>
      </c>
    </row>
    <row r="1955" spans="1:10" hidden="1" x14ac:dyDescent="0.25">
      <c r="A1955">
        <f>--SUBTOTAL(103,B$2:B1955)</f>
        <v>877</v>
      </c>
      <c r="B1955" s="86">
        <v>43315</v>
      </c>
      <c r="C1955" t="s">
        <v>23</v>
      </c>
      <c r="D1955" t="s">
        <v>59</v>
      </c>
      <c r="E1955" t="s">
        <v>136</v>
      </c>
      <c r="F1955">
        <v>45</v>
      </c>
      <c r="G1955">
        <v>0</v>
      </c>
      <c r="H1955">
        <v>2018</v>
      </c>
      <c r="I1955">
        <v>8</v>
      </c>
      <c r="J1955">
        <v>70</v>
      </c>
    </row>
    <row r="1956" spans="1:10" hidden="1" x14ac:dyDescent="0.25">
      <c r="A1956">
        <f>--SUBTOTAL(103,B$2:B1956)</f>
        <v>877</v>
      </c>
      <c r="B1956" s="86">
        <v>43315</v>
      </c>
      <c r="C1956" t="s">
        <v>23</v>
      </c>
      <c r="D1956" t="s">
        <v>33</v>
      </c>
      <c r="E1956" t="s">
        <v>126</v>
      </c>
      <c r="F1956">
        <v>1.8</v>
      </c>
      <c r="G1956">
        <v>0</v>
      </c>
      <c r="H1956">
        <v>2018</v>
      </c>
      <c r="I1956">
        <v>8</v>
      </c>
      <c r="J1956">
        <v>72</v>
      </c>
    </row>
    <row r="1957" spans="1:10" hidden="1" x14ac:dyDescent="0.25">
      <c r="A1957">
        <f>--SUBTOTAL(103,B$2:B1957)</f>
        <v>877</v>
      </c>
      <c r="B1957" s="86">
        <v>43315</v>
      </c>
      <c r="C1957" t="s">
        <v>23</v>
      </c>
      <c r="D1957" t="s">
        <v>59</v>
      </c>
      <c r="E1957" t="s">
        <v>136</v>
      </c>
      <c r="F1957">
        <v>81.2</v>
      </c>
      <c r="G1957">
        <v>0</v>
      </c>
      <c r="H1957">
        <v>2018</v>
      </c>
      <c r="I1957">
        <v>8</v>
      </c>
      <c r="J1957">
        <v>78</v>
      </c>
    </row>
    <row r="1958" spans="1:10" hidden="1" x14ac:dyDescent="0.25">
      <c r="A1958">
        <f>--SUBTOTAL(103,B$2:B1958)</f>
        <v>877</v>
      </c>
      <c r="B1958" s="86">
        <v>43315</v>
      </c>
      <c r="C1958" t="s">
        <v>23</v>
      </c>
      <c r="D1958" t="s">
        <v>63</v>
      </c>
      <c r="E1958" t="s">
        <v>136</v>
      </c>
      <c r="F1958">
        <v>5.99</v>
      </c>
      <c r="G1958">
        <v>0</v>
      </c>
      <c r="H1958">
        <v>2018</v>
      </c>
      <c r="I1958">
        <v>8</v>
      </c>
      <c r="J1958">
        <v>98</v>
      </c>
    </row>
    <row r="1959" spans="1:10" hidden="1" x14ac:dyDescent="0.25">
      <c r="A1959">
        <f>--SUBTOTAL(103,B$2:B1959)</f>
        <v>877</v>
      </c>
      <c r="B1959" s="86">
        <v>43315</v>
      </c>
      <c r="C1959" t="s">
        <v>23</v>
      </c>
      <c r="D1959" t="s">
        <v>59</v>
      </c>
      <c r="E1959" t="s">
        <v>136</v>
      </c>
      <c r="F1959">
        <v>40.86</v>
      </c>
      <c r="G1959">
        <v>0</v>
      </c>
      <c r="H1959">
        <v>2018</v>
      </c>
      <c r="I1959">
        <v>8</v>
      </c>
      <c r="J1959">
        <v>98</v>
      </c>
    </row>
    <row r="1960" spans="1:10" hidden="1" x14ac:dyDescent="0.25">
      <c r="A1960">
        <f>--SUBTOTAL(103,B$2:B1960)</f>
        <v>877</v>
      </c>
      <c r="B1960" s="86">
        <v>43315</v>
      </c>
      <c r="C1960" t="s">
        <v>23</v>
      </c>
      <c r="D1960" t="s">
        <v>54</v>
      </c>
      <c r="E1960" t="s">
        <v>136</v>
      </c>
      <c r="F1960">
        <v>27.48</v>
      </c>
      <c r="G1960">
        <v>0</v>
      </c>
      <c r="H1960">
        <v>2018</v>
      </c>
      <c r="I1960">
        <v>8</v>
      </c>
      <c r="J1960">
        <v>125</v>
      </c>
    </row>
    <row r="1961" spans="1:10" hidden="1" x14ac:dyDescent="0.25">
      <c r="A1961">
        <f>--SUBTOTAL(103,B$2:B1961)</f>
        <v>877</v>
      </c>
      <c r="B1961" s="86">
        <v>43316</v>
      </c>
      <c r="C1961" t="s">
        <v>23</v>
      </c>
      <c r="D1961" t="s">
        <v>33</v>
      </c>
      <c r="E1961" t="s">
        <v>105</v>
      </c>
      <c r="F1961">
        <v>25</v>
      </c>
      <c r="G1961">
        <v>0</v>
      </c>
      <c r="H1961">
        <v>2018</v>
      </c>
      <c r="I1961">
        <v>8</v>
      </c>
      <c r="J1961">
        <v>35</v>
      </c>
    </row>
    <row r="1962" spans="1:10" hidden="1" x14ac:dyDescent="0.25">
      <c r="A1962">
        <f>--SUBTOTAL(103,B$2:B1962)</f>
        <v>877</v>
      </c>
      <c r="B1962" s="86">
        <v>43316</v>
      </c>
      <c r="C1962" t="s">
        <v>23</v>
      </c>
      <c r="D1962" t="s">
        <v>33</v>
      </c>
      <c r="E1962" t="s">
        <v>120</v>
      </c>
      <c r="F1962">
        <v>42</v>
      </c>
      <c r="G1962">
        <v>0</v>
      </c>
      <c r="H1962">
        <v>2018</v>
      </c>
      <c r="I1962">
        <v>8</v>
      </c>
      <c r="J1962">
        <v>40</v>
      </c>
    </row>
    <row r="1963" spans="1:10" hidden="1" x14ac:dyDescent="0.25">
      <c r="A1963">
        <f>--SUBTOTAL(103,B$2:B1963)</f>
        <v>877</v>
      </c>
      <c r="B1963" s="86">
        <v>43316</v>
      </c>
      <c r="C1963" t="s">
        <v>23</v>
      </c>
      <c r="D1963" t="s">
        <v>33</v>
      </c>
      <c r="E1963" t="s">
        <v>139</v>
      </c>
      <c r="F1963">
        <v>22</v>
      </c>
      <c r="G1963">
        <v>0</v>
      </c>
      <c r="H1963">
        <v>2018</v>
      </c>
      <c r="I1963">
        <v>8</v>
      </c>
      <c r="J1963">
        <v>48</v>
      </c>
    </row>
    <row r="1964" spans="1:10" hidden="1" x14ac:dyDescent="0.25">
      <c r="A1964">
        <f>--SUBTOTAL(103,B$2:B1964)</f>
        <v>877</v>
      </c>
      <c r="B1964" s="86">
        <v>43318</v>
      </c>
      <c r="C1964" t="s">
        <v>22</v>
      </c>
      <c r="D1964" t="s">
        <v>32</v>
      </c>
      <c r="E1964" t="s">
        <v>140</v>
      </c>
      <c r="F1964">
        <v>8</v>
      </c>
      <c r="G1964">
        <v>0</v>
      </c>
      <c r="H1964">
        <v>2018</v>
      </c>
      <c r="I1964">
        <v>8</v>
      </c>
      <c r="J1964">
        <v>10</v>
      </c>
    </row>
    <row r="1965" spans="1:10" hidden="1" x14ac:dyDescent="0.25">
      <c r="A1965">
        <f>--SUBTOTAL(103,B$2:B1965)</f>
        <v>877</v>
      </c>
      <c r="B1965" s="86">
        <v>43318</v>
      </c>
      <c r="C1965" t="s">
        <v>75</v>
      </c>
      <c r="D1965" t="s">
        <v>60</v>
      </c>
      <c r="E1965" t="s">
        <v>140</v>
      </c>
      <c r="F1965">
        <v>578.27</v>
      </c>
      <c r="G1965">
        <v>0</v>
      </c>
      <c r="H1965">
        <v>2018</v>
      </c>
      <c r="I1965">
        <v>8</v>
      </c>
      <c r="J1965">
        <v>91</v>
      </c>
    </row>
    <row r="1966" spans="1:10" hidden="1" x14ac:dyDescent="0.25">
      <c r="A1966">
        <f>--SUBTOTAL(103,B$2:B1966)</f>
        <v>877</v>
      </c>
      <c r="B1966" s="86">
        <v>43318</v>
      </c>
      <c r="C1966" t="s">
        <v>21</v>
      </c>
      <c r="D1966" t="s">
        <v>32</v>
      </c>
      <c r="E1966" t="s">
        <v>140</v>
      </c>
      <c r="F1966">
        <v>16</v>
      </c>
      <c r="G1966">
        <v>0</v>
      </c>
      <c r="H1966">
        <v>2018</v>
      </c>
      <c r="I1966">
        <v>8</v>
      </c>
      <c r="J1966">
        <v>13</v>
      </c>
    </row>
    <row r="1967" spans="1:10" hidden="1" x14ac:dyDescent="0.25">
      <c r="A1967">
        <f>--SUBTOTAL(103,B$2:B1967)</f>
        <v>877</v>
      </c>
      <c r="B1967" s="86">
        <v>43318</v>
      </c>
      <c r="C1967" t="s">
        <v>21</v>
      </c>
      <c r="D1967" t="s">
        <v>32</v>
      </c>
      <c r="E1967" t="s">
        <v>140</v>
      </c>
      <c r="F1967">
        <v>8</v>
      </c>
      <c r="G1967">
        <v>0</v>
      </c>
      <c r="H1967">
        <v>2018</v>
      </c>
      <c r="I1967">
        <v>8</v>
      </c>
      <c r="J1967">
        <v>18</v>
      </c>
    </row>
    <row r="1968" spans="1:10" hidden="1" x14ac:dyDescent="0.25">
      <c r="A1968">
        <f>--SUBTOTAL(103,B$2:B1968)</f>
        <v>877</v>
      </c>
      <c r="B1968" s="86">
        <v>43318</v>
      </c>
      <c r="C1968" t="s">
        <v>21</v>
      </c>
      <c r="D1968" t="s">
        <v>32</v>
      </c>
      <c r="E1968" t="s">
        <v>140</v>
      </c>
      <c r="F1968">
        <v>24</v>
      </c>
      <c r="G1968">
        <v>0</v>
      </c>
      <c r="H1968">
        <v>2018</v>
      </c>
      <c r="I1968">
        <v>8</v>
      </c>
      <c r="J1968">
        <v>30</v>
      </c>
    </row>
    <row r="1969" spans="1:10" hidden="1" x14ac:dyDescent="0.25">
      <c r="A1969">
        <f>--SUBTOTAL(103,B$2:B1969)</f>
        <v>877</v>
      </c>
      <c r="B1969" s="86">
        <v>43318</v>
      </c>
      <c r="C1969" t="s">
        <v>21</v>
      </c>
      <c r="D1969" t="s">
        <v>32</v>
      </c>
      <c r="E1969" t="s">
        <v>140</v>
      </c>
      <c r="F1969">
        <v>32</v>
      </c>
      <c r="G1969">
        <v>0</v>
      </c>
      <c r="H1969">
        <v>2018</v>
      </c>
      <c r="I1969">
        <v>8</v>
      </c>
      <c r="J1969">
        <v>39</v>
      </c>
    </row>
    <row r="1970" spans="1:10" hidden="1" x14ac:dyDescent="0.25">
      <c r="A1970">
        <f>--SUBTOTAL(103,B$2:B1970)</f>
        <v>877</v>
      </c>
      <c r="B1970" s="86">
        <v>43318</v>
      </c>
      <c r="C1970" t="s">
        <v>21</v>
      </c>
      <c r="D1970" t="s">
        <v>32</v>
      </c>
      <c r="E1970" t="s">
        <v>140</v>
      </c>
      <c r="F1970">
        <v>8</v>
      </c>
      <c r="G1970">
        <v>0</v>
      </c>
      <c r="H1970">
        <v>2018</v>
      </c>
      <c r="I1970">
        <v>8</v>
      </c>
      <c r="J1970">
        <v>43</v>
      </c>
    </row>
    <row r="1971" spans="1:10" hidden="1" x14ac:dyDescent="0.25">
      <c r="A1971">
        <f>--SUBTOTAL(103,B$2:B1971)</f>
        <v>877</v>
      </c>
      <c r="B1971" s="86">
        <v>43318</v>
      </c>
      <c r="C1971" t="s">
        <v>21</v>
      </c>
      <c r="D1971" t="s">
        <v>32</v>
      </c>
      <c r="E1971" t="s">
        <v>140</v>
      </c>
      <c r="F1971">
        <v>48</v>
      </c>
      <c r="G1971">
        <v>0</v>
      </c>
      <c r="H1971">
        <v>2018</v>
      </c>
      <c r="I1971">
        <v>8</v>
      </c>
      <c r="J1971">
        <v>44</v>
      </c>
    </row>
    <row r="1972" spans="1:10" hidden="1" x14ac:dyDescent="0.25">
      <c r="A1972">
        <f>--SUBTOTAL(103,B$2:B1972)</f>
        <v>877</v>
      </c>
      <c r="B1972" s="86">
        <v>43318</v>
      </c>
      <c r="C1972" t="s">
        <v>21</v>
      </c>
      <c r="D1972" t="s">
        <v>32</v>
      </c>
      <c r="E1972" t="s">
        <v>140</v>
      </c>
      <c r="F1972">
        <v>24</v>
      </c>
      <c r="G1972">
        <v>0</v>
      </c>
      <c r="H1972">
        <v>2018</v>
      </c>
      <c r="I1972">
        <v>8</v>
      </c>
      <c r="J1972">
        <v>97</v>
      </c>
    </row>
    <row r="1973" spans="1:10" hidden="1" x14ac:dyDescent="0.25">
      <c r="A1973">
        <f>--SUBTOTAL(103,B$2:B1973)</f>
        <v>877</v>
      </c>
      <c r="B1973" s="86">
        <v>43318</v>
      </c>
      <c r="C1973" t="s">
        <v>23</v>
      </c>
      <c r="D1973" t="s">
        <v>33</v>
      </c>
      <c r="E1973" t="s">
        <v>114</v>
      </c>
      <c r="F1973">
        <v>9.1999999999999993</v>
      </c>
      <c r="G1973">
        <v>0</v>
      </c>
      <c r="H1973">
        <v>2018</v>
      </c>
      <c r="I1973">
        <v>8</v>
      </c>
      <c r="J1973">
        <v>5</v>
      </c>
    </row>
    <row r="1974" spans="1:10" hidden="1" x14ac:dyDescent="0.25">
      <c r="A1974">
        <f>--SUBTOTAL(103,B$2:B1974)</f>
        <v>877</v>
      </c>
      <c r="B1974" s="86">
        <v>43318</v>
      </c>
      <c r="C1974" t="s">
        <v>23</v>
      </c>
      <c r="D1974" t="s">
        <v>33</v>
      </c>
      <c r="E1974" t="s">
        <v>142</v>
      </c>
      <c r="F1974">
        <v>1.8</v>
      </c>
      <c r="G1974">
        <v>0</v>
      </c>
      <c r="H1974">
        <v>2018</v>
      </c>
      <c r="I1974">
        <v>8</v>
      </c>
      <c r="J1974">
        <v>34</v>
      </c>
    </row>
    <row r="1975" spans="1:10" hidden="1" x14ac:dyDescent="0.25">
      <c r="A1975">
        <f>--SUBTOTAL(103,B$2:B1975)</f>
        <v>877</v>
      </c>
      <c r="B1975" s="86">
        <v>43318</v>
      </c>
      <c r="C1975" t="s">
        <v>23</v>
      </c>
      <c r="D1975" t="s">
        <v>33</v>
      </c>
      <c r="E1975" t="s">
        <v>131</v>
      </c>
      <c r="F1975">
        <v>3.15</v>
      </c>
      <c r="G1975">
        <v>0</v>
      </c>
      <c r="H1975">
        <v>2018</v>
      </c>
      <c r="I1975">
        <v>8</v>
      </c>
      <c r="J1975">
        <v>51</v>
      </c>
    </row>
    <row r="1976" spans="1:10" hidden="1" x14ac:dyDescent="0.25">
      <c r="A1976">
        <f>--SUBTOTAL(103,B$2:B1976)</f>
        <v>877</v>
      </c>
      <c r="B1976" s="86">
        <v>43318</v>
      </c>
      <c r="C1976" t="s">
        <v>23</v>
      </c>
      <c r="D1976" t="s">
        <v>33</v>
      </c>
      <c r="E1976" t="s">
        <v>141</v>
      </c>
      <c r="F1976">
        <v>18</v>
      </c>
      <c r="G1976">
        <v>0</v>
      </c>
      <c r="H1976">
        <v>2018</v>
      </c>
      <c r="I1976">
        <v>8</v>
      </c>
      <c r="J1976">
        <v>53</v>
      </c>
    </row>
    <row r="1977" spans="1:10" hidden="1" x14ac:dyDescent="0.25">
      <c r="A1977">
        <f>--SUBTOTAL(103,B$2:B1977)</f>
        <v>877</v>
      </c>
      <c r="B1977" s="86">
        <v>43318</v>
      </c>
      <c r="C1977" t="s">
        <v>23</v>
      </c>
      <c r="D1977" t="s">
        <v>33</v>
      </c>
      <c r="E1977" t="s">
        <v>58</v>
      </c>
      <c r="F1977">
        <v>13</v>
      </c>
      <c r="G1977">
        <v>0</v>
      </c>
      <c r="H1977">
        <v>2018</v>
      </c>
      <c r="I1977">
        <v>8</v>
      </c>
      <c r="J1977">
        <v>164</v>
      </c>
    </row>
    <row r="1978" spans="1:10" hidden="1" x14ac:dyDescent="0.25">
      <c r="A1978">
        <f>--SUBTOTAL(103,B$2:B1978)</f>
        <v>877</v>
      </c>
      <c r="B1978" s="86">
        <v>43319</v>
      </c>
      <c r="C1978" t="s">
        <v>22</v>
      </c>
      <c r="D1978" t="s">
        <v>32</v>
      </c>
      <c r="E1978" t="s">
        <v>143</v>
      </c>
      <c r="F1978">
        <v>8</v>
      </c>
      <c r="G1978">
        <v>0</v>
      </c>
      <c r="H1978">
        <v>2018</v>
      </c>
      <c r="I1978">
        <v>8</v>
      </c>
      <c r="J1978">
        <v>97</v>
      </c>
    </row>
    <row r="1979" spans="1:10" hidden="1" x14ac:dyDescent="0.25">
      <c r="A1979">
        <f>--SUBTOTAL(103,B$2:B1979)</f>
        <v>877</v>
      </c>
      <c r="B1979" s="86">
        <v>43319</v>
      </c>
      <c r="C1979" t="s">
        <v>67</v>
      </c>
      <c r="D1979" t="s">
        <v>31</v>
      </c>
      <c r="E1979" t="s">
        <v>143</v>
      </c>
      <c r="F1979">
        <v>19.37</v>
      </c>
      <c r="G1979">
        <v>0</v>
      </c>
      <c r="H1979">
        <v>2018</v>
      </c>
      <c r="I1979">
        <v>8</v>
      </c>
      <c r="J1979">
        <v>91</v>
      </c>
    </row>
    <row r="1980" spans="1:10" hidden="1" x14ac:dyDescent="0.25">
      <c r="A1980">
        <f>--SUBTOTAL(103,B$2:B1980)</f>
        <v>877</v>
      </c>
      <c r="B1980" s="86">
        <v>43319</v>
      </c>
      <c r="C1980" t="s">
        <v>75</v>
      </c>
      <c r="D1980" t="s">
        <v>31</v>
      </c>
      <c r="E1980" t="s">
        <v>143</v>
      </c>
      <c r="F1980">
        <v>158.69</v>
      </c>
      <c r="G1980">
        <v>0</v>
      </c>
      <c r="H1980">
        <v>2018</v>
      </c>
      <c r="I1980">
        <v>8</v>
      </c>
      <c r="J1980">
        <v>91</v>
      </c>
    </row>
    <row r="1981" spans="1:10" hidden="1" x14ac:dyDescent="0.25">
      <c r="A1981">
        <f>--SUBTOTAL(103,B$2:B1981)</f>
        <v>877</v>
      </c>
      <c r="B1981" s="86">
        <v>43319</v>
      </c>
      <c r="C1981" t="s">
        <v>71</v>
      </c>
      <c r="D1981" t="s">
        <v>31</v>
      </c>
      <c r="E1981" t="s">
        <v>143</v>
      </c>
      <c r="F1981">
        <v>25</v>
      </c>
      <c r="G1981">
        <v>0</v>
      </c>
      <c r="H1981">
        <v>2018</v>
      </c>
      <c r="I1981">
        <v>8</v>
      </c>
      <c r="J1981">
        <v>91</v>
      </c>
    </row>
    <row r="1982" spans="1:10" hidden="1" x14ac:dyDescent="0.25">
      <c r="A1982">
        <f>--SUBTOTAL(103,B$2:B1982)</f>
        <v>877</v>
      </c>
      <c r="B1982" s="86">
        <v>43319</v>
      </c>
      <c r="C1982" t="s">
        <v>103</v>
      </c>
      <c r="D1982" t="s">
        <v>31</v>
      </c>
      <c r="E1982" t="s">
        <v>143</v>
      </c>
      <c r="F1982">
        <v>11.02</v>
      </c>
      <c r="G1982">
        <v>0</v>
      </c>
      <c r="H1982">
        <v>2018</v>
      </c>
      <c r="I1982">
        <v>8</v>
      </c>
      <c r="J1982">
        <v>91</v>
      </c>
    </row>
    <row r="1983" spans="1:10" hidden="1" x14ac:dyDescent="0.25">
      <c r="A1983">
        <f>--SUBTOTAL(103,B$2:B1983)</f>
        <v>877</v>
      </c>
      <c r="B1983" s="86">
        <v>43319</v>
      </c>
      <c r="C1983" t="s">
        <v>21</v>
      </c>
      <c r="D1983" t="s">
        <v>32</v>
      </c>
      <c r="E1983" t="s">
        <v>143</v>
      </c>
      <c r="F1983">
        <v>8</v>
      </c>
      <c r="G1983">
        <v>0</v>
      </c>
      <c r="H1983">
        <v>2018</v>
      </c>
      <c r="I1983">
        <v>8</v>
      </c>
      <c r="J1983">
        <v>5</v>
      </c>
    </row>
    <row r="1984" spans="1:10" hidden="1" x14ac:dyDescent="0.25">
      <c r="A1984">
        <f>--SUBTOTAL(103,B$2:B1984)</f>
        <v>877</v>
      </c>
      <c r="B1984" s="86">
        <v>43319</v>
      </c>
      <c r="C1984" t="s">
        <v>21</v>
      </c>
      <c r="D1984" t="s">
        <v>32</v>
      </c>
      <c r="E1984" t="s">
        <v>143</v>
      </c>
      <c r="F1984">
        <v>8</v>
      </c>
      <c r="G1984">
        <v>0</v>
      </c>
      <c r="H1984">
        <v>2018</v>
      </c>
      <c r="I1984">
        <v>8</v>
      </c>
      <c r="J1984">
        <v>6</v>
      </c>
    </row>
    <row r="1985" spans="1:10" hidden="1" x14ac:dyDescent="0.25">
      <c r="A1985">
        <f>--SUBTOTAL(103,B$2:B1985)</f>
        <v>877</v>
      </c>
      <c r="B1985" s="86">
        <v>43319</v>
      </c>
      <c r="C1985" t="s">
        <v>21</v>
      </c>
      <c r="D1985" t="s">
        <v>32</v>
      </c>
      <c r="E1985" t="s">
        <v>143</v>
      </c>
      <c r="F1985">
        <v>32</v>
      </c>
      <c r="G1985">
        <v>0</v>
      </c>
      <c r="H1985">
        <v>2018</v>
      </c>
      <c r="I1985">
        <v>8</v>
      </c>
      <c r="J1985">
        <v>19</v>
      </c>
    </row>
    <row r="1986" spans="1:10" hidden="1" x14ac:dyDescent="0.25">
      <c r="A1986">
        <f>--SUBTOTAL(103,B$2:B1986)</f>
        <v>877</v>
      </c>
      <c r="B1986" s="86">
        <v>43319</v>
      </c>
      <c r="C1986" t="s">
        <v>21</v>
      </c>
      <c r="D1986" t="s">
        <v>32</v>
      </c>
      <c r="E1986" t="s">
        <v>143</v>
      </c>
      <c r="F1986">
        <v>16</v>
      </c>
      <c r="G1986">
        <v>0</v>
      </c>
      <c r="H1986">
        <v>2018</v>
      </c>
      <c r="I1986">
        <v>8</v>
      </c>
      <c r="J1986">
        <v>23</v>
      </c>
    </row>
    <row r="1987" spans="1:10" hidden="1" x14ac:dyDescent="0.25">
      <c r="A1987">
        <f>--SUBTOTAL(103,B$2:B1987)</f>
        <v>877</v>
      </c>
      <c r="B1987" s="86">
        <v>43319</v>
      </c>
      <c r="C1987" t="s">
        <v>21</v>
      </c>
      <c r="D1987" t="s">
        <v>137</v>
      </c>
      <c r="E1987" t="s">
        <v>144</v>
      </c>
      <c r="F1987">
        <v>61.02</v>
      </c>
      <c r="G1987">
        <v>0</v>
      </c>
      <c r="H1987">
        <v>2018</v>
      </c>
      <c r="I1987">
        <v>8</v>
      </c>
      <c r="J1987">
        <v>30</v>
      </c>
    </row>
    <row r="1988" spans="1:10" hidden="1" x14ac:dyDescent="0.25">
      <c r="A1988">
        <f>--SUBTOTAL(103,B$2:B1988)</f>
        <v>877</v>
      </c>
      <c r="B1988" s="86">
        <v>43319</v>
      </c>
      <c r="C1988" t="s">
        <v>21</v>
      </c>
      <c r="D1988" t="s">
        <v>32</v>
      </c>
      <c r="E1988" t="s">
        <v>143</v>
      </c>
      <c r="F1988">
        <v>8</v>
      </c>
      <c r="G1988">
        <v>0</v>
      </c>
      <c r="H1988">
        <v>2018</v>
      </c>
      <c r="I1988">
        <v>8</v>
      </c>
      <c r="J1988">
        <v>38</v>
      </c>
    </row>
    <row r="1989" spans="1:10" hidden="1" x14ac:dyDescent="0.25">
      <c r="A1989">
        <f>--SUBTOTAL(103,B$2:B1989)</f>
        <v>877</v>
      </c>
      <c r="B1989" s="86">
        <v>43319</v>
      </c>
      <c r="C1989" t="s">
        <v>21</v>
      </c>
      <c r="D1989" t="s">
        <v>32</v>
      </c>
      <c r="E1989" t="s">
        <v>143</v>
      </c>
      <c r="F1989">
        <v>8</v>
      </c>
      <c r="G1989">
        <v>0</v>
      </c>
      <c r="H1989">
        <v>2018</v>
      </c>
      <c r="I1989">
        <v>8</v>
      </c>
      <c r="J1989">
        <v>39</v>
      </c>
    </row>
    <row r="1990" spans="1:10" hidden="1" x14ac:dyDescent="0.25">
      <c r="A1990">
        <f>--SUBTOTAL(103,B$2:B1990)</f>
        <v>877</v>
      </c>
      <c r="B1990" s="86">
        <v>43319</v>
      </c>
      <c r="C1990" t="s">
        <v>21</v>
      </c>
      <c r="D1990" t="s">
        <v>32</v>
      </c>
      <c r="E1990" t="s">
        <v>143</v>
      </c>
      <c r="F1990">
        <v>56</v>
      </c>
      <c r="G1990">
        <v>0</v>
      </c>
      <c r="H1990">
        <v>2018</v>
      </c>
      <c r="I1990">
        <v>8</v>
      </c>
      <c r="J1990">
        <v>46</v>
      </c>
    </row>
    <row r="1991" spans="1:10" hidden="1" x14ac:dyDescent="0.25">
      <c r="A1991">
        <f>--SUBTOTAL(103,B$2:B1991)</f>
        <v>877</v>
      </c>
      <c r="B1991" s="86">
        <v>43319</v>
      </c>
      <c r="C1991" t="s">
        <v>21</v>
      </c>
      <c r="D1991" t="s">
        <v>32</v>
      </c>
      <c r="E1991" t="s">
        <v>143</v>
      </c>
      <c r="F1991">
        <v>24</v>
      </c>
      <c r="G1991">
        <v>0</v>
      </c>
      <c r="H1991">
        <v>2018</v>
      </c>
      <c r="I1991">
        <v>8</v>
      </c>
      <c r="J1991">
        <v>49</v>
      </c>
    </row>
    <row r="1992" spans="1:10" x14ac:dyDescent="0.25">
      <c r="A1992">
        <f>--SUBTOTAL(103,B$2:B1992)</f>
        <v>878</v>
      </c>
      <c r="B1992" s="86">
        <v>43522</v>
      </c>
      <c r="C1992" t="s">
        <v>23</v>
      </c>
      <c r="D1992" t="s">
        <v>31</v>
      </c>
      <c r="E1992" t="s">
        <v>465</v>
      </c>
      <c r="F1992">
        <v>39</v>
      </c>
      <c r="G1992">
        <v>0</v>
      </c>
      <c r="H1992">
        <v>2019</v>
      </c>
      <c r="I1992">
        <v>2</v>
      </c>
      <c r="J1992">
        <v>54</v>
      </c>
    </row>
    <row r="1993" spans="1:10" hidden="1" x14ac:dyDescent="0.25">
      <c r="A1993">
        <f>--SUBTOTAL(103,B$2:B1993)</f>
        <v>878</v>
      </c>
      <c r="B1993" s="86">
        <v>43319</v>
      </c>
      <c r="C1993" t="s">
        <v>21</v>
      </c>
      <c r="D1993" t="s">
        <v>32</v>
      </c>
      <c r="E1993" t="s">
        <v>143</v>
      </c>
      <c r="F1993">
        <v>16</v>
      </c>
      <c r="G1993">
        <v>0</v>
      </c>
      <c r="H1993">
        <v>2018</v>
      </c>
      <c r="I1993">
        <v>8</v>
      </c>
      <c r="J1993">
        <v>97</v>
      </c>
    </row>
    <row r="1994" spans="1:10" hidden="1" x14ac:dyDescent="0.25">
      <c r="A1994">
        <f>--SUBTOTAL(103,B$2:B1994)</f>
        <v>878</v>
      </c>
      <c r="B1994" s="86">
        <v>43319</v>
      </c>
      <c r="C1994" t="s">
        <v>21</v>
      </c>
      <c r="D1994" t="s">
        <v>32</v>
      </c>
      <c r="E1994" t="s">
        <v>143</v>
      </c>
      <c r="F1994">
        <v>8</v>
      </c>
      <c r="G1994">
        <v>0</v>
      </c>
      <c r="H1994">
        <v>2018</v>
      </c>
      <c r="I1994">
        <v>8</v>
      </c>
      <c r="J1994">
        <v>2</v>
      </c>
    </row>
    <row r="1995" spans="1:10" hidden="1" x14ac:dyDescent="0.25">
      <c r="A1995">
        <f>--SUBTOTAL(103,B$2:B1995)</f>
        <v>878</v>
      </c>
      <c r="B1995" s="86">
        <v>43319</v>
      </c>
      <c r="C1995" t="s">
        <v>64</v>
      </c>
      <c r="D1995" t="s">
        <v>32</v>
      </c>
      <c r="E1995" t="s">
        <v>143</v>
      </c>
      <c r="F1995">
        <v>14.39</v>
      </c>
      <c r="G1995">
        <v>0</v>
      </c>
      <c r="H1995">
        <v>2018</v>
      </c>
      <c r="I1995">
        <v>8</v>
      </c>
      <c r="J1995">
        <v>91</v>
      </c>
    </row>
    <row r="1996" spans="1:10" hidden="1" x14ac:dyDescent="0.25">
      <c r="A1996">
        <f>--SUBTOTAL(103,B$2:B1996)</f>
        <v>878</v>
      </c>
      <c r="B1996" s="86">
        <v>43319</v>
      </c>
      <c r="C1996" t="s">
        <v>23</v>
      </c>
      <c r="D1996" t="s">
        <v>33</v>
      </c>
      <c r="E1996" t="s">
        <v>57</v>
      </c>
      <c r="F1996">
        <v>9.1999999999999993</v>
      </c>
      <c r="G1996">
        <v>0</v>
      </c>
      <c r="H1996">
        <v>2018</v>
      </c>
      <c r="I1996">
        <v>8</v>
      </c>
      <c r="J1996">
        <v>3</v>
      </c>
    </row>
    <row r="1997" spans="1:10" hidden="1" x14ac:dyDescent="0.25">
      <c r="A1997">
        <f>--SUBTOTAL(103,B$2:B1997)</f>
        <v>878</v>
      </c>
      <c r="B1997" s="86">
        <v>43319</v>
      </c>
      <c r="C1997" t="s">
        <v>23</v>
      </c>
      <c r="D1997" t="s">
        <v>33</v>
      </c>
      <c r="E1997" t="s">
        <v>114</v>
      </c>
      <c r="F1997">
        <v>9.1999999999999993</v>
      </c>
      <c r="G1997">
        <v>0</v>
      </c>
      <c r="H1997">
        <v>2018</v>
      </c>
      <c r="I1997">
        <v>8</v>
      </c>
      <c r="J1997">
        <v>5</v>
      </c>
    </row>
    <row r="1998" spans="1:10" hidden="1" x14ac:dyDescent="0.25">
      <c r="A1998">
        <f>--SUBTOTAL(103,B$2:B1998)</f>
        <v>878</v>
      </c>
      <c r="B1998" s="86">
        <v>43319</v>
      </c>
      <c r="C1998" t="s">
        <v>23</v>
      </c>
      <c r="D1998" t="s">
        <v>31</v>
      </c>
      <c r="E1998" t="s">
        <v>143</v>
      </c>
      <c r="F1998">
        <v>24.34</v>
      </c>
      <c r="G1998">
        <v>0</v>
      </c>
      <c r="H1998">
        <v>2018</v>
      </c>
      <c r="I1998">
        <v>8</v>
      </c>
      <c r="J1998">
        <v>30</v>
      </c>
    </row>
    <row r="1999" spans="1:10" hidden="1" x14ac:dyDescent="0.25">
      <c r="A1999">
        <f>--SUBTOTAL(103,B$2:B1999)</f>
        <v>878</v>
      </c>
      <c r="B1999" s="86">
        <v>43319</v>
      </c>
      <c r="C1999" t="s">
        <v>23</v>
      </c>
      <c r="D1999" t="s">
        <v>33</v>
      </c>
      <c r="E1999" t="s">
        <v>142</v>
      </c>
      <c r="F1999">
        <v>11.3</v>
      </c>
      <c r="G1999">
        <v>0</v>
      </c>
      <c r="H1999">
        <v>2018</v>
      </c>
      <c r="I1999">
        <v>8</v>
      </c>
      <c r="J1999">
        <v>34</v>
      </c>
    </row>
    <row r="2000" spans="1:10" hidden="1" x14ac:dyDescent="0.25">
      <c r="A2000">
        <f>--SUBTOTAL(103,B$2:B2000)</f>
        <v>878</v>
      </c>
      <c r="B2000" s="86">
        <v>43319</v>
      </c>
      <c r="C2000" t="s">
        <v>23</v>
      </c>
      <c r="D2000" t="s">
        <v>33</v>
      </c>
      <c r="E2000" t="s">
        <v>141</v>
      </c>
      <c r="F2000">
        <v>72</v>
      </c>
      <c r="G2000">
        <v>0</v>
      </c>
      <c r="H2000">
        <v>2018</v>
      </c>
      <c r="I2000">
        <v>8</v>
      </c>
      <c r="J2000">
        <v>53</v>
      </c>
    </row>
    <row r="2001" spans="1:10" hidden="1" x14ac:dyDescent="0.25">
      <c r="A2001">
        <f>--SUBTOTAL(103,B$2:B2001)</f>
        <v>878</v>
      </c>
      <c r="B2001" s="86">
        <v>43320</v>
      </c>
      <c r="C2001" t="s">
        <v>69</v>
      </c>
      <c r="D2001" t="s">
        <v>32</v>
      </c>
      <c r="E2001" t="s">
        <v>145</v>
      </c>
      <c r="F2001">
        <v>8.99</v>
      </c>
      <c r="G2001">
        <v>0</v>
      </c>
      <c r="H2001">
        <v>2018</v>
      </c>
      <c r="I2001">
        <v>8</v>
      </c>
      <c r="J2001">
        <v>91</v>
      </c>
    </row>
    <row r="2002" spans="1:10" hidden="1" x14ac:dyDescent="0.25">
      <c r="A2002">
        <f>--SUBTOTAL(103,B$2:B2002)</f>
        <v>878</v>
      </c>
      <c r="B2002" s="86">
        <v>43320</v>
      </c>
      <c r="C2002" t="s">
        <v>69</v>
      </c>
      <c r="D2002" t="s">
        <v>31</v>
      </c>
      <c r="E2002" t="s">
        <v>145</v>
      </c>
      <c r="F2002">
        <v>30</v>
      </c>
      <c r="G2002">
        <v>0</v>
      </c>
      <c r="H2002">
        <v>2018</v>
      </c>
      <c r="I2002">
        <v>8</v>
      </c>
      <c r="J2002">
        <v>91</v>
      </c>
    </row>
    <row r="2003" spans="1:10" hidden="1" x14ac:dyDescent="0.25">
      <c r="A2003">
        <f>--SUBTOTAL(103,B$2:B2003)</f>
        <v>878</v>
      </c>
      <c r="B2003" s="86">
        <v>43320</v>
      </c>
      <c r="C2003" t="s">
        <v>67</v>
      </c>
      <c r="D2003" t="s">
        <v>31</v>
      </c>
      <c r="E2003" t="s">
        <v>145</v>
      </c>
      <c r="F2003">
        <v>17.61</v>
      </c>
      <c r="G2003">
        <v>0</v>
      </c>
      <c r="H2003">
        <v>2018</v>
      </c>
      <c r="I2003">
        <v>8</v>
      </c>
      <c r="J2003">
        <v>91</v>
      </c>
    </row>
    <row r="2004" spans="1:10" hidden="1" x14ac:dyDescent="0.25">
      <c r="A2004">
        <f>--SUBTOTAL(103,B$2:B2004)</f>
        <v>878</v>
      </c>
      <c r="B2004" s="86">
        <v>43320</v>
      </c>
      <c r="C2004" t="s">
        <v>72</v>
      </c>
      <c r="D2004" t="s">
        <v>31</v>
      </c>
      <c r="E2004" t="s">
        <v>145</v>
      </c>
      <c r="F2004">
        <v>126.96</v>
      </c>
      <c r="G2004">
        <v>0</v>
      </c>
      <c r="H2004">
        <v>2018</v>
      </c>
      <c r="I2004">
        <v>8</v>
      </c>
      <c r="J2004">
        <v>91</v>
      </c>
    </row>
    <row r="2005" spans="1:10" hidden="1" x14ac:dyDescent="0.25">
      <c r="A2005">
        <f>--SUBTOTAL(103,B$2:B2005)</f>
        <v>878</v>
      </c>
      <c r="B2005" s="86">
        <v>43320</v>
      </c>
      <c r="C2005" t="s">
        <v>73</v>
      </c>
      <c r="D2005" t="s">
        <v>60</v>
      </c>
      <c r="E2005" t="s">
        <v>145</v>
      </c>
      <c r="F2005">
        <v>7696.4</v>
      </c>
      <c r="G2005">
        <v>0</v>
      </c>
      <c r="H2005">
        <v>2018</v>
      </c>
      <c r="I2005">
        <v>8</v>
      </c>
      <c r="J2005">
        <v>91</v>
      </c>
    </row>
    <row r="2006" spans="1:10" hidden="1" x14ac:dyDescent="0.25">
      <c r="A2006">
        <f>--SUBTOTAL(103,B$2:B2006)</f>
        <v>878</v>
      </c>
      <c r="B2006" s="86">
        <v>43320</v>
      </c>
      <c r="C2006" t="s">
        <v>21</v>
      </c>
      <c r="D2006" t="s">
        <v>32</v>
      </c>
      <c r="E2006" t="s">
        <v>145</v>
      </c>
      <c r="F2006">
        <v>8</v>
      </c>
      <c r="G2006">
        <v>0</v>
      </c>
      <c r="H2006">
        <v>2018</v>
      </c>
      <c r="I2006">
        <v>8</v>
      </c>
      <c r="J2006">
        <v>30</v>
      </c>
    </row>
    <row r="2007" spans="1:10" x14ac:dyDescent="0.25">
      <c r="A2007">
        <f>--SUBTOTAL(103,B$2:B2007)</f>
        <v>879</v>
      </c>
      <c r="B2007" s="86">
        <v>43522</v>
      </c>
      <c r="C2007" t="s">
        <v>23</v>
      </c>
      <c r="D2007" t="s">
        <v>59</v>
      </c>
      <c r="E2007" t="s">
        <v>465</v>
      </c>
      <c r="F2007">
        <v>34.56</v>
      </c>
      <c r="G2007">
        <v>0</v>
      </c>
      <c r="H2007">
        <v>2019</v>
      </c>
      <c r="I2007">
        <v>2</v>
      </c>
      <c r="J2007">
        <v>79</v>
      </c>
    </row>
    <row r="2008" spans="1:10" x14ac:dyDescent="0.25">
      <c r="A2008">
        <f>--SUBTOTAL(103,B$2:B2008)</f>
        <v>880</v>
      </c>
      <c r="B2008" s="86">
        <v>43522</v>
      </c>
      <c r="C2008" t="s">
        <v>23</v>
      </c>
      <c r="D2008" t="s">
        <v>59</v>
      </c>
      <c r="E2008" t="s">
        <v>465</v>
      </c>
      <c r="F2008">
        <v>16.350000000000001</v>
      </c>
      <c r="G2008">
        <v>0</v>
      </c>
      <c r="H2008">
        <v>2019</v>
      </c>
      <c r="I2008">
        <v>2</v>
      </c>
      <c r="J2008">
        <v>46</v>
      </c>
    </row>
    <row r="2009" spans="1:10" x14ac:dyDescent="0.25">
      <c r="A2009">
        <f>--SUBTOTAL(103,B$2:B2009)</f>
        <v>881</v>
      </c>
      <c r="B2009" s="86">
        <v>43522</v>
      </c>
      <c r="C2009" t="s">
        <v>23</v>
      </c>
      <c r="D2009" t="s">
        <v>59</v>
      </c>
      <c r="E2009" t="s">
        <v>465</v>
      </c>
      <c r="F2009">
        <v>10.99</v>
      </c>
      <c r="G2009">
        <v>0</v>
      </c>
      <c r="H2009">
        <v>2019</v>
      </c>
      <c r="I2009">
        <v>2</v>
      </c>
      <c r="J2009">
        <v>35</v>
      </c>
    </row>
    <row r="2010" spans="1:10" x14ac:dyDescent="0.25">
      <c r="A2010">
        <f>--SUBTOTAL(103,B$2:B2010)</f>
        <v>882</v>
      </c>
      <c r="B2010" s="86">
        <v>43522</v>
      </c>
      <c r="C2010" t="s">
        <v>23</v>
      </c>
      <c r="D2010" t="s">
        <v>33</v>
      </c>
      <c r="E2010" t="s">
        <v>162</v>
      </c>
      <c r="F2010">
        <v>9.75</v>
      </c>
      <c r="G2010">
        <v>0</v>
      </c>
      <c r="H2010">
        <v>2019</v>
      </c>
      <c r="I2010">
        <v>2</v>
      </c>
      <c r="J2010">
        <v>125</v>
      </c>
    </row>
    <row r="2011" spans="1:10" x14ac:dyDescent="0.25">
      <c r="A2011">
        <f>--SUBTOTAL(103,B$2:B2011)</f>
        <v>883</v>
      </c>
      <c r="B2011" s="86">
        <v>43522</v>
      </c>
      <c r="C2011" t="s">
        <v>64</v>
      </c>
      <c r="D2011" t="s">
        <v>60</v>
      </c>
      <c r="E2011" t="s">
        <v>465</v>
      </c>
      <c r="F2011">
        <v>28</v>
      </c>
      <c r="G2011">
        <v>0</v>
      </c>
      <c r="H2011">
        <v>2019</v>
      </c>
      <c r="I2011">
        <v>2</v>
      </c>
      <c r="J2011">
        <v>91</v>
      </c>
    </row>
    <row r="2012" spans="1:10" x14ac:dyDescent="0.25">
      <c r="A2012">
        <f>--SUBTOTAL(103,B$2:B2012)</f>
        <v>884</v>
      </c>
      <c r="B2012" s="86">
        <v>43522</v>
      </c>
      <c r="C2012" t="s">
        <v>77</v>
      </c>
      <c r="D2012" t="s">
        <v>31</v>
      </c>
      <c r="E2012" t="s">
        <v>465</v>
      </c>
      <c r="F2012">
        <v>584.82000000000005</v>
      </c>
      <c r="G2012">
        <v>0</v>
      </c>
      <c r="H2012">
        <v>2019</v>
      </c>
      <c r="I2012">
        <v>2</v>
      </c>
      <c r="J2012">
        <v>91</v>
      </c>
    </row>
    <row r="2013" spans="1:10" x14ac:dyDescent="0.25">
      <c r="A2013">
        <f>--SUBTOTAL(103,B$2:B2013)</f>
        <v>885</v>
      </c>
      <c r="B2013" s="86">
        <v>43522</v>
      </c>
      <c r="C2013" t="s">
        <v>82</v>
      </c>
      <c r="D2013" t="s">
        <v>59</v>
      </c>
      <c r="E2013" t="s">
        <v>465</v>
      </c>
      <c r="F2013">
        <v>65</v>
      </c>
      <c r="G2013">
        <v>0</v>
      </c>
      <c r="H2013">
        <v>2019</v>
      </c>
      <c r="I2013">
        <v>2</v>
      </c>
      <c r="J2013">
        <v>91</v>
      </c>
    </row>
    <row r="2014" spans="1:10" x14ac:dyDescent="0.25">
      <c r="A2014">
        <f>--SUBTOTAL(103,B$2:B2014)</f>
        <v>886</v>
      </c>
      <c r="B2014" s="86">
        <v>43522</v>
      </c>
      <c r="C2014" t="s">
        <v>21</v>
      </c>
      <c r="D2014" t="s">
        <v>32</v>
      </c>
      <c r="E2014" t="s">
        <v>465</v>
      </c>
      <c r="F2014">
        <v>8</v>
      </c>
      <c r="G2014">
        <v>0</v>
      </c>
      <c r="H2014">
        <v>2019</v>
      </c>
      <c r="I2014">
        <v>2</v>
      </c>
      <c r="J2014">
        <v>51</v>
      </c>
    </row>
    <row r="2015" spans="1:10" x14ac:dyDescent="0.25">
      <c r="A2015">
        <f>--SUBTOTAL(103,B$2:B2015)</f>
        <v>887</v>
      </c>
      <c r="B2015" s="86">
        <v>43522</v>
      </c>
      <c r="C2015" t="s">
        <v>71</v>
      </c>
      <c r="D2015" t="s">
        <v>31</v>
      </c>
      <c r="E2015" t="s">
        <v>465</v>
      </c>
      <c r="F2015">
        <v>366.01</v>
      </c>
      <c r="G2015">
        <v>0</v>
      </c>
      <c r="H2015">
        <v>2019</v>
      </c>
      <c r="I2015">
        <v>2</v>
      </c>
      <c r="J2015">
        <v>91</v>
      </c>
    </row>
    <row r="2016" spans="1:10" x14ac:dyDescent="0.25">
      <c r="A2016">
        <f>--SUBTOTAL(103,B$2:B2016)</f>
        <v>888</v>
      </c>
      <c r="B2016" s="86">
        <v>43522</v>
      </c>
      <c r="C2016" t="s">
        <v>71</v>
      </c>
      <c r="D2016" t="s">
        <v>62</v>
      </c>
      <c r="E2016" t="s">
        <v>465</v>
      </c>
      <c r="F2016">
        <v>56.9</v>
      </c>
      <c r="G2016">
        <v>0</v>
      </c>
      <c r="H2016">
        <v>2019</v>
      </c>
      <c r="I2016">
        <v>2</v>
      </c>
      <c r="J2016">
        <v>91</v>
      </c>
    </row>
    <row r="2017" spans="1:10" x14ac:dyDescent="0.25">
      <c r="A2017">
        <f>--SUBTOTAL(103,B$2:B2017)</f>
        <v>889</v>
      </c>
      <c r="B2017" s="86">
        <v>43522</v>
      </c>
      <c r="C2017" t="s">
        <v>71</v>
      </c>
      <c r="D2017" t="s">
        <v>59</v>
      </c>
      <c r="E2017" t="s">
        <v>465</v>
      </c>
      <c r="F2017">
        <v>26.25</v>
      </c>
      <c r="G2017">
        <v>0</v>
      </c>
      <c r="H2017">
        <v>2019</v>
      </c>
      <c r="I2017">
        <v>2</v>
      </c>
      <c r="J2017">
        <v>91</v>
      </c>
    </row>
    <row r="2018" spans="1:10" x14ac:dyDescent="0.25">
      <c r="A2018">
        <f>--SUBTOTAL(103,B$2:B2018)</f>
        <v>890</v>
      </c>
      <c r="B2018" s="86">
        <v>43522</v>
      </c>
      <c r="C2018" t="s">
        <v>71</v>
      </c>
      <c r="D2018" t="s">
        <v>466</v>
      </c>
      <c r="E2018" t="s">
        <v>467</v>
      </c>
      <c r="F2018">
        <v>0</v>
      </c>
      <c r="G2018">
        <v>13600</v>
      </c>
      <c r="H2018">
        <v>2019</v>
      </c>
      <c r="I2018">
        <v>2</v>
      </c>
      <c r="J2018">
        <v>91</v>
      </c>
    </row>
    <row r="2019" spans="1:10" x14ac:dyDescent="0.25">
      <c r="A2019">
        <f>--SUBTOTAL(103,B$2:B2019)</f>
        <v>891</v>
      </c>
      <c r="B2019" s="86">
        <v>43522</v>
      </c>
      <c r="C2019" t="s">
        <v>73</v>
      </c>
      <c r="D2019" t="s">
        <v>31</v>
      </c>
      <c r="E2019" t="s">
        <v>465</v>
      </c>
      <c r="F2019">
        <v>10.25</v>
      </c>
      <c r="G2019">
        <v>0</v>
      </c>
      <c r="H2019">
        <v>2019</v>
      </c>
      <c r="I2019">
        <v>2</v>
      </c>
      <c r="J2019">
        <v>91</v>
      </c>
    </row>
    <row r="2020" spans="1:10" x14ac:dyDescent="0.25">
      <c r="A2020">
        <f>--SUBTOTAL(103,B$2:B2020)</f>
        <v>892</v>
      </c>
      <c r="B2020" s="86">
        <v>43522</v>
      </c>
      <c r="C2020" t="s">
        <v>247</v>
      </c>
      <c r="D2020" t="s">
        <v>59</v>
      </c>
      <c r="E2020" t="s">
        <v>465</v>
      </c>
      <c r="F2020">
        <v>69.900000000000006</v>
      </c>
      <c r="G2020">
        <v>0</v>
      </c>
      <c r="H2020">
        <v>2019</v>
      </c>
      <c r="I2020">
        <v>2</v>
      </c>
      <c r="J2020">
        <v>91</v>
      </c>
    </row>
    <row r="2021" spans="1:10" x14ac:dyDescent="0.25">
      <c r="A2021">
        <f>--SUBTOTAL(103,B$2:B2021)</f>
        <v>893</v>
      </c>
      <c r="B2021" s="86">
        <v>43522</v>
      </c>
      <c r="C2021" t="s">
        <v>69</v>
      </c>
      <c r="D2021" t="s">
        <v>31</v>
      </c>
      <c r="E2021" t="s">
        <v>465</v>
      </c>
      <c r="F2021">
        <v>181</v>
      </c>
      <c r="G2021">
        <v>0</v>
      </c>
      <c r="H2021">
        <v>2019</v>
      </c>
      <c r="I2021">
        <v>2</v>
      </c>
      <c r="J2021">
        <v>91</v>
      </c>
    </row>
    <row r="2022" spans="1:10" x14ac:dyDescent="0.25">
      <c r="A2022">
        <f>--SUBTOTAL(103,B$2:B2022)</f>
        <v>894</v>
      </c>
      <c r="B2022" s="86">
        <v>43522</v>
      </c>
      <c r="C2022" t="s">
        <v>74</v>
      </c>
      <c r="D2022" t="s">
        <v>32</v>
      </c>
      <c r="E2022" t="s">
        <v>465</v>
      </c>
      <c r="F2022">
        <v>75.5</v>
      </c>
      <c r="G2022">
        <v>0</v>
      </c>
      <c r="H2022">
        <v>2019</v>
      </c>
      <c r="I2022">
        <v>2</v>
      </c>
      <c r="J2022">
        <v>91</v>
      </c>
    </row>
    <row r="2023" spans="1:10" x14ac:dyDescent="0.25">
      <c r="A2023">
        <f>--SUBTOTAL(103,B$2:B2023)</f>
        <v>895</v>
      </c>
      <c r="B2023" s="86">
        <v>43523</v>
      </c>
      <c r="C2023" t="s">
        <v>23</v>
      </c>
      <c r="D2023" t="s">
        <v>31</v>
      </c>
      <c r="E2023" t="s">
        <v>468</v>
      </c>
      <c r="F2023">
        <v>51.6</v>
      </c>
      <c r="G2023">
        <v>0</v>
      </c>
      <c r="H2023">
        <v>2019</v>
      </c>
      <c r="I2023">
        <v>2</v>
      </c>
      <c r="J2023">
        <v>27</v>
      </c>
    </row>
    <row r="2024" spans="1:10" x14ac:dyDescent="0.25">
      <c r="A2024">
        <f>--SUBTOTAL(103,B$2:B2024)</f>
        <v>896</v>
      </c>
      <c r="B2024" s="86">
        <v>43523</v>
      </c>
      <c r="C2024" t="s">
        <v>23</v>
      </c>
      <c r="D2024" t="s">
        <v>60</v>
      </c>
      <c r="E2024" t="s">
        <v>468</v>
      </c>
      <c r="F2024">
        <v>47.15</v>
      </c>
      <c r="G2024">
        <v>0</v>
      </c>
      <c r="H2024">
        <v>2019</v>
      </c>
      <c r="I2024">
        <v>2</v>
      </c>
      <c r="J2024">
        <v>2</v>
      </c>
    </row>
    <row r="2025" spans="1:10" x14ac:dyDescent="0.25">
      <c r="A2025">
        <f>--SUBTOTAL(103,B$2:B2025)</f>
        <v>897</v>
      </c>
      <c r="B2025" s="86">
        <v>43523</v>
      </c>
      <c r="C2025" t="s">
        <v>23</v>
      </c>
      <c r="D2025" t="s">
        <v>54</v>
      </c>
      <c r="E2025" t="s">
        <v>468</v>
      </c>
      <c r="F2025">
        <v>39.25</v>
      </c>
      <c r="G2025">
        <v>0</v>
      </c>
      <c r="H2025">
        <v>2019</v>
      </c>
      <c r="I2025">
        <v>2</v>
      </c>
      <c r="J2025">
        <v>164</v>
      </c>
    </row>
    <row r="2026" spans="1:10" x14ac:dyDescent="0.25">
      <c r="A2026">
        <f>--SUBTOTAL(103,B$2:B2026)</f>
        <v>898</v>
      </c>
      <c r="B2026" s="86">
        <v>43523</v>
      </c>
      <c r="C2026" t="s">
        <v>23</v>
      </c>
      <c r="D2026" t="s">
        <v>33</v>
      </c>
      <c r="E2026" t="s">
        <v>120</v>
      </c>
      <c r="F2026">
        <v>28</v>
      </c>
      <c r="G2026">
        <v>0</v>
      </c>
      <c r="H2026">
        <v>2019</v>
      </c>
      <c r="I2026">
        <v>2</v>
      </c>
      <c r="J2026">
        <v>40</v>
      </c>
    </row>
    <row r="2027" spans="1:10" x14ac:dyDescent="0.25">
      <c r="A2027">
        <f>--SUBTOTAL(103,B$2:B2027)</f>
        <v>899</v>
      </c>
      <c r="B2027" s="86">
        <v>43523</v>
      </c>
      <c r="C2027" t="s">
        <v>23</v>
      </c>
      <c r="D2027" t="s">
        <v>59</v>
      </c>
      <c r="E2027" t="s">
        <v>468</v>
      </c>
      <c r="F2027">
        <v>23.98</v>
      </c>
      <c r="G2027">
        <v>0</v>
      </c>
      <c r="H2027">
        <v>2019</v>
      </c>
      <c r="I2027">
        <v>2</v>
      </c>
      <c r="J2027">
        <v>164</v>
      </c>
    </row>
    <row r="2028" spans="1:10" x14ac:dyDescent="0.25">
      <c r="A2028">
        <f>--SUBTOTAL(103,B$2:B2028)</f>
        <v>900</v>
      </c>
      <c r="B2028" s="86">
        <v>43523</v>
      </c>
      <c r="C2028" t="s">
        <v>21</v>
      </c>
      <c r="D2028" t="s">
        <v>438</v>
      </c>
      <c r="E2028" t="s">
        <v>469</v>
      </c>
      <c r="F2028">
        <v>75.819999999999993</v>
      </c>
      <c r="G2028">
        <v>0</v>
      </c>
      <c r="H2028">
        <v>2019</v>
      </c>
      <c r="I2028">
        <v>2</v>
      </c>
      <c r="J2028">
        <v>13</v>
      </c>
    </row>
    <row r="2029" spans="1:10" x14ac:dyDescent="0.25">
      <c r="A2029">
        <f>--SUBTOTAL(103,B$2:B2029)</f>
        <v>901</v>
      </c>
      <c r="B2029" s="86">
        <v>43523</v>
      </c>
      <c r="C2029" t="s">
        <v>21</v>
      </c>
      <c r="D2029" t="s">
        <v>32</v>
      </c>
      <c r="E2029" t="s">
        <v>468</v>
      </c>
      <c r="F2029">
        <v>32</v>
      </c>
      <c r="G2029">
        <v>0</v>
      </c>
      <c r="H2029">
        <v>2019</v>
      </c>
      <c r="I2029">
        <v>2</v>
      </c>
      <c r="J2029">
        <v>19</v>
      </c>
    </row>
    <row r="2030" spans="1:10" x14ac:dyDescent="0.25">
      <c r="A2030">
        <f>--SUBTOTAL(103,B$2:B2030)</f>
        <v>902</v>
      </c>
      <c r="B2030" s="86">
        <v>43523</v>
      </c>
      <c r="C2030" t="s">
        <v>21</v>
      </c>
      <c r="D2030" t="s">
        <v>32</v>
      </c>
      <c r="E2030" t="s">
        <v>468</v>
      </c>
      <c r="F2030">
        <v>24</v>
      </c>
      <c r="G2030">
        <v>0</v>
      </c>
      <c r="H2030">
        <v>2019</v>
      </c>
      <c r="I2030">
        <v>2</v>
      </c>
      <c r="J2030">
        <v>97</v>
      </c>
    </row>
    <row r="2031" spans="1:10" x14ac:dyDescent="0.25">
      <c r="A2031">
        <f>--SUBTOTAL(103,B$2:B2031)</f>
        <v>903</v>
      </c>
      <c r="B2031" s="86">
        <v>43523</v>
      </c>
      <c r="C2031" t="s">
        <v>71</v>
      </c>
      <c r="D2031" t="s">
        <v>54</v>
      </c>
      <c r="E2031" t="s">
        <v>468</v>
      </c>
      <c r="F2031">
        <v>44</v>
      </c>
      <c r="G2031">
        <v>0</v>
      </c>
      <c r="H2031">
        <v>2019</v>
      </c>
      <c r="I2031">
        <v>2</v>
      </c>
      <c r="J2031">
        <v>91</v>
      </c>
    </row>
    <row r="2032" spans="1:10" x14ac:dyDescent="0.25">
      <c r="A2032">
        <f>--SUBTOTAL(103,B$2:B2032)</f>
        <v>904</v>
      </c>
      <c r="B2032" s="86">
        <v>43523</v>
      </c>
      <c r="C2032" t="s">
        <v>73</v>
      </c>
      <c r="D2032" t="s">
        <v>60</v>
      </c>
      <c r="E2032" t="s">
        <v>468</v>
      </c>
      <c r="F2032">
        <v>72</v>
      </c>
      <c r="G2032">
        <v>0</v>
      </c>
      <c r="H2032">
        <v>2019</v>
      </c>
      <c r="I2032">
        <v>2</v>
      </c>
      <c r="J2032">
        <v>91</v>
      </c>
    </row>
    <row r="2033" spans="1:10" x14ac:dyDescent="0.25">
      <c r="A2033">
        <f>--SUBTOTAL(103,B$2:B2033)</f>
        <v>905</v>
      </c>
      <c r="B2033" s="86">
        <v>43523</v>
      </c>
      <c r="C2033" t="s">
        <v>22</v>
      </c>
      <c r="D2033" t="s">
        <v>32</v>
      </c>
      <c r="E2033" t="s">
        <v>468</v>
      </c>
      <c r="F2033">
        <v>16</v>
      </c>
      <c r="G2033">
        <v>0</v>
      </c>
      <c r="H2033">
        <v>2019</v>
      </c>
      <c r="I2033">
        <v>2</v>
      </c>
      <c r="J2033">
        <v>19</v>
      </c>
    </row>
    <row r="2034" spans="1:10" x14ac:dyDescent="0.25">
      <c r="A2034">
        <f>--SUBTOTAL(103,B$2:B2034)</f>
        <v>906</v>
      </c>
      <c r="B2034" s="86">
        <v>43523</v>
      </c>
      <c r="C2034" t="s">
        <v>22</v>
      </c>
      <c r="D2034" t="s">
        <v>32</v>
      </c>
      <c r="E2034" t="s">
        <v>468</v>
      </c>
      <c r="F2034">
        <v>8</v>
      </c>
      <c r="G2034">
        <v>0</v>
      </c>
      <c r="H2034">
        <v>2019</v>
      </c>
      <c r="I2034">
        <v>2</v>
      </c>
      <c r="J2034">
        <v>43</v>
      </c>
    </row>
    <row r="2035" spans="1:10" x14ac:dyDescent="0.25">
      <c r="A2035">
        <f>--SUBTOTAL(103,B$2:B2035)</f>
        <v>907</v>
      </c>
      <c r="B2035" s="86">
        <v>43524</v>
      </c>
      <c r="C2035" t="s">
        <v>23</v>
      </c>
      <c r="D2035" t="s">
        <v>33</v>
      </c>
      <c r="E2035" t="s">
        <v>55</v>
      </c>
      <c r="F2035">
        <v>7.35</v>
      </c>
      <c r="G2035">
        <v>0</v>
      </c>
      <c r="H2035">
        <v>2019</v>
      </c>
      <c r="I2035">
        <v>2</v>
      </c>
      <c r="J2035">
        <v>196</v>
      </c>
    </row>
    <row r="2036" spans="1:10" x14ac:dyDescent="0.25">
      <c r="A2036">
        <f>--SUBTOTAL(103,B$2:B2036)</f>
        <v>908</v>
      </c>
      <c r="B2036" s="86">
        <v>43525</v>
      </c>
      <c r="C2036" t="s">
        <v>23</v>
      </c>
      <c r="D2036" t="s">
        <v>54</v>
      </c>
      <c r="E2036" t="s">
        <v>470</v>
      </c>
      <c r="F2036">
        <v>80</v>
      </c>
      <c r="G2036">
        <v>0</v>
      </c>
      <c r="H2036">
        <v>2019</v>
      </c>
      <c r="I2036">
        <v>3</v>
      </c>
      <c r="J2036">
        <v>69</v>
      </c>
    </row>
    <row r="2037" spans="1:10" x14ac:dyDescent="0.25">
      <c r="A2037">
        <f>--SUBTOTAL(103,B$2:B2037)</f>
        <v>909</v>
      </c>
      <c r="B2037" s="86">
        <v>43525</v>
      </c>
      <c r="C2037" t="s">
        <v>23</v>
      </c>
      <c r="D2037" t="s">
        <v>59</v>
      </c>
      <c r="E2037" t="s">
        <v>470</v>
      </c>
      <c r="F2037">
        <v>65.44</v>
      </c>
      <c r="G2037">
        <v>0</v>
      </c>
      <c r="H2037">
        <v>2019</v>
      </c>
      <c r="I2037">
        <v>3</v>
      </c>
      <c r="J2037">
        <v>49</v>
      </c>
    </row>
    <row r="2038" spans="1:10" x14ac:dyDescent="0.25">
      <c r="A2038">
        <f>--SUBTOTAL(103,B$2:B2038)</f>
        <v>910</v>
      </c>
      <c r="B2038" s="86">
        <v>43525</v>
      </c>
      <c r="C2038" t="s">
        <v>23</v>
      </c>
      <c r="D2038" t="s">
        <v>59</v>
      </c>
      <c r="E2038" t="s">
        <v>470</v>
      </c>
      <c r="F2038">
        <v>60.87</v>
      </c>
      <c r="G2038">
        <v>0</v>
      </c>
      <c r="H2038">
        <v>2019</v>
      </c>
      <c r="I2038">
        <v>3</v>
      </c>
      <c r="J2038">
        <v>9</v>
      </c>
    </row>
    <row r="2039" spans="1:10" x14ac:dyDescent="0.25">
      <c r="A2039">
        <f>--SUBTOTAL(103,B$2:B2039)</f>
        <v>911</v>
      </c>
      <c r="B2039" s="86">
        <v>43525</v>
      </c>
      <c r="C2039" t="s">
        <v>23</v>
      </c>
      <c r="D2039" t="s">
        <v>59</v>
      </c>
      <c r="E2039" t="s">
        <v>470</v>
      </c>
      <c r="F2039">
        <v>59.15</v>
      </c>
      <c r="G2039">
        <v>0</v>
      </c>
      <c r="H2039">
        <v>2019</v>
      </c>
      <c r="I2039">
        <v>3</v>
      </c>
      <c r="J2039">
        <v>13</v>
      </c>
    </row>
    <row r="2040" spans="1:10" x14ac:dyDescent="0.25">
      <c r="A2040">
        <f>--SUBTOTAL(103,B$2:B2040)</f>
        <v>912</v>
      </c>
      <c r="B2040" s="86">
        <v>43525</v>
      </c>
      <c r="C2040" t="s">
        <v>23</v>
      </c>
      <c r="D2040" t="s">
        <v>54</v>
      </c>
      <c r="E2040" t="s">
        <v>470</v>
      </c>
      <c r="F2040">
        <v>47.98</v>
      </c>
      <c r="G2040">
        <v>0</v>
      </c>
      <c r="H2040">
        <v>2019</v>
      </c>
      <c r="I2040">
        <v>3</v>
      </c>
      <c r="J2040">
        <v>42</v>
      </c>
    </row>
    <row r="2041" spans="1:10" x14ac:dyDescent="0.25">
      <c r="A2041">
        <f>--SUBTOTAL(103,B$2:B2041)</f>
        <v>913</v>
      </c>
      <c r="B2041" s="86">
        <v>43525</v>
      </c>
      <c r="C2041" t="s">
        <v>23</v>
      </c>
      <c r="D2041" t="s">
        <v>59</v>
      </c>
      <c r="E2041" t="s">
        <v>470</v>
      </c>
      <c r="F2041">
        <v>26.15</v>
      </c>
      <c r="G2041">
        <v>0</v>
      </c>
      <c r="H2041">
        <v>2019</v>
      </c>
      <c r="I2041">
        <v>3</v>
      </c>
      <c r="J2041">
        <v>45</v>
      </c>
    </row>
    <row r="2042" spans="1:10" x14ac:dyDescent="0.25">
      <c r="A2042">
        <f>--SUBTOTAL(103,B$2:B2042)</f>
        <v>914</v>
      </c>
      <c r="B2042" s="86">
        <v>43525</v>
      </c>
      <c r="C2042" t="s">
        <v>23</v>
      </c>
      <c r="D2042" t="s">
        <v>33</v>
      </c>
      <c r="E2042" t="s">
        <v>141</v>
      </c>
      <c r="F2042">
        <v>18</v>
      </c>
      <c r="G2042">
        <v>0</v>
      </c>
      <c r="H2042">
        <v>2019</v>
      </c>
      <c r="I2042">
        <v>3</v>
      </c>
      <c r="J2042">
        <v>53</v>
      </c>
    </row>
    <row r="2043" spans="1:10" x14ac:dyDescent="0.25">
      <c r="A2043">
        <f>--SUBTOTAL(103,B$2:B2043)</f>
        <v>915</v>
      </c>
      <c r="B2043" s="86">
        <v>43525</v>
      </c>
      <c r="C2043" t="s">
        <v>23</v>
      </c>
      <c r="D2043" t="s">
        <v>59</v>
      </c>
      <c r="E2043" t="s">
        <v>470</v>
      </c>
      <c r="F2043">
        <v>15.92</v>
      </c>
      <c r="G2043">
        <v>0</v>
      </c>
      <c r="H2043">
        <v>2019</v>
      </c>
      <c r="I2043">
        <v>3</v>
      </c>
      <c r="J2043">
        <v>71</v>
      </c>
    </row>
    <row r="2044" spans="1:10" x14ac:dyDescent="0.25">
      <c r="A2044">
        <f>--SUBTOTAL(103,B$2:B2044)</f>
        <v>916</v>
      </c>
      <c r="B2044" s="86">
        <v>43525</v>
      </c>
      <c r="C2044" t="s">
        <v>23</v>
      </c>
      <c r="D2044" t="s">
        <v>33</v>
      </c>
      <c r="E2044" t="s">
        <v>120</v>
      </c>
      <c r="F2044">
        <v>14</v>
      </c>
      <c r="G2044">
        <v>0</v>
      </c>
      <c r="H2044">
        <v>2019</v>
      </c>
      <c r="I2044">
        <v>3</v>
      </c>
      <c r="J2044">
        <v>40</v>
      </c>
    </row>
    <row r="2045" spans="1:10" x14ac:dyDescent="0.25">
      <c r="A2045">
        <f>--SUBTOTAL(103,B$2:B2045)</f>
        <v>917</v>
      </c>
      <c r="B2045" s="86">
        <v>43525</v>
      </c>
      <c r="C2045" t="s">
        <v>23</v>
      </c>
      <c r="D2045" t="s">
        <v>54</v>
      </c>
      <c r="E2045" t="s">
        <v>470</v>
      </c>
      <c r="F2045">
        <v>12.9</v>
      </c>
      <c r="G2045">
        <v>0</v>
      </c>
      <c r="H2045">
        <v>2019</v>
      </c>
      <c r="I2045">
        <v>3</v>
      </c>
      <c r="J2045">
        <v>35</v>
      </c>
    </row>
    <row r="2046" spans="1:10" x14ac:dyDescent="0.25">
      <c r="A2046">
        <f>--SUBTOTAL(103,B$2:B2046)</f>
        <v>918</v>
      </c>
      <c r="B2046" s="86">
        <v>43525</v>
      </c>
      <c r="C2046" t="s">
        <v>64</v>
      </c>
      <c r="D2046" t="s">
        <v>54</v>
      </c>
      <c r="E2046" t="s">
        <v>470</v>
      </c>
      <c r="F2046">
        <v>71.97</v>
      </c>
      <c r="G2046">
        <v>0</v>
      </c>
      <c r="H2046">
        <v>2019</v>
      </c>
      <c r="I2046">
        <v>3</v>
      </c>
      <c r="J2046">
        <v>91</v>
      </c>
    </row>
    <row r="2047" spans="1:10" x14ac:dyDescent="0.25">
      <c r="A2047">
        <f>--SUBTOTAL(103,B$2:B2047)</f>
        <v>919</v>
      </c>
      <c r="B2047" s="86">
        <v>43525</v>
      </c>
      <c r="C2047" t="s">
        <v>79</v>
      </c>
      <c r="D2047" t="s">
        <v>54</v>
      </c>
      <c r="E2047" t="s">
        <v>470</v>
      </c>
      <c r="F2047">
        <v>38.96</v>
      </c>
      <c r="G2047">
        <v>0</v>
      </c>
      <c r="H2047">
        <v>2019</v>
      </c>
      <c r="I2047">
        <v>3</v>
      </c>
      <c r="J2047">
        <v>91</v>
      </c>
    </row>
    <row r="2048" spans="1:10" x14ac:dyDescent="0.25">
      <c r="A2048">
        <f>--SUBTOTAL(103,B$2:B2048)</f>
        <v>920</v>
      </c>
      <c r="B2048" s="86">
        <v>43525</v>
      </c>
      <c r="C2048" t="s">
        <v>71</v>
      </c>
      <c r="D2048" t="s">
        <v>61</v>
      </c>
      <c r="E2048" t="s">
        <v>470</v>
      </c>
      <c r="F2048">
        <v>150</v>
      </c>
      <c r="G2048">
        <v>0</v>
      </c>
      <c r="H2048">
        <v>2019</v>
      </c>
      <c r="I2048">
        <v>3</v>
      </c>
      <c r="J2048">
        <v>91</v>
      </c>
    </row>
    <row r="2049" spans="1:10" x14ac:dyDescent="0.25">
      <c r="A2049">
        <f>--SUBTOTAL(103,B$2:B2049)</f>
        <v>921</v>
      </c>
      <c r="B2049" s="86">
        <v>43525</v>
      </c>
      <c r="C2049" t="s">
        <v>73</v>
      </c>
      <c r="D2049" t="s">
        <v>31</v>
      </c>
      <c r="E2049" t="s">
        <v>470</v>
      </c>
      <c r="F2049">
        <v>28.95</v>
      </c>
      <c r="G2049">
        <v>0</v>
      </c>
      <c r="H2049">
        <v>2019</v>
      </c>
      <c r="I2049">
        <v>3</v>
      </c>
      <c r="J2049">
        <v>91</v>
      </c>
    </row>
    <row r="2050" spans="1:10" x14ac:dyDescent="0.25">
      <c r="A2050">
        <f>--SUBTOTAL(103,B$2:B2050)</f>
        <v>922</v>
      </c>
      <c r="B2050" s="86">
        <v>43525</v>
      </c>
      <c r="C2050" t="s">
        <v>72</v>
      </c>
      <c r="D2050" t="s">
        <v>61</v>
      </c>
      <c r="E2050" t="s">
        <v>470</v>
      </c>
      <c r="F2050">
        <v>150</v>
      </c>
      <c r="G2050">
        <v>0</v>
      </c>
      <c r="H2050">
        <v>2019</v>
      </c>
      <c r="I2050">
        <v>3</v>
      </c>
      <c r="J2050">
        <v>91</v>
      </c>
    </row>
    <row r="2051" spans="1:10" x14ac:dyDescent="0.25">
      <c r="A2051">
        <f>--SUBTOTAL(103,B$2:B2051)</f>
        <v>923</v>
      </c>
      <c r="B2051" s="86">
        <v>43525</v>
      </c>
      <c r="C2051" t="s">
        <v>67</v>
      </c>
      <c r="D2051" t="s">
        <v>61</v>
      </c>
      <c r="E2051" t="s">
        <v>470</v>
      </c>
      <c r="F2051">
        <v>1950</v>
      </c>
      <c r="G2051">
        <v>0</v>
      </c>
      <c r="H2051">
        <v>2019</v>
      </c>
      <c r="I2051">
        <v>3</v>
      </c>
      <c r="J2051">
        <v>91</v>
      </c>
    </row>
    <row r="2052" spans="1:10" x14ac:dyDescent="0.25">
      <c r="A2052">
        <f>--SUBTOTAL(103,B$2:B2052)</f>
        <v>924</v>
      </c>
      <c r="B2052" s="86">
        <v>43525</v>
      </c>
      <c r="C2052" t="s">
        <v>22</v>
      </c>
      <c r="D2052" t="s">
        <v>31</v>
      </c>
      <c r="E2052" t="s">
        <v>470</v>
      </c>
      <c r="F2052">
        <v>171.6</v>
      </c>
      <c r="G2052">
        <v>0</v>
      </c>
      <c r="H2052">
        <v>2019</v>
      </c>
      <c r="I2052">
        <v>3</v>
      </c>
      <c r="J2052">
        <v>48</v>
      </c>
    </row>
    <row r="2053" spans="1:10" x14ac:dyDescent="0.25">
      <c r="A2053">
        <f>--SUBTOTAL(103,B$2:B2053)</f>
        <v>925</v>
      </c>
      <c r="B2053" s="86">
        <v>43525</v>
      </c>
      <c r="C2053" t="s">
        <v>22</v>
      </c>
      <c r="D2053" t="s">
        <v>31</v>
      </c>
      <c r="E2053" t="s">
        <v>470</v>
      </c>
      <c r="F2053">
        <v>140</v>
      </c>
      <c r="G2053">
        <v>0</v>
      </c>
      <c r="H2053">
        <v>2019</v>
      </c>
      <c r="I2053">
        <v>3</v>
      </c>
      <c r="J2053">
        <v>40</v>
      </c>
    </row>
    <row r="2054" spans="1:10" x14ac:dyDescent="0.25">
      <c r="A2054">
        <f>--SUBTOTAL(103,B$2:B2054)</f>
        <v>926</v>
      </c>
      <c r="B2054" s="86">
        <v>43526</v>
      </c>
      <c r="C2054" t="s">
        <v>23</v>
      </c>
      <c r="D2054" t="s">
        <v>33</v>
      </c>
      <c r="E2054" t="s">
        <v>34</v>
      </c>
      <c r="F2054">
        <v>52.2</v>
      </c>
      <c r="G2054">
        <v>0</v>
      </c>
      <c r="H2054">
        <v>2019</v>
      </c>
      <c r="I2054">
        <v>3</v>
      </c>
      <c r="J2054">
        <v>38</v>
      </c>
    </row>
    <row r="2055" spans="1:10" x14ac:dyDescent="0.25">
      <c r="A2055">
        <f>--SUBTOTAL(103,B$2:B2055)</f>
        <v>927</v>
      </c>
      <c r="B2055" s="86">
        <v>43530</v>
      </c>
      <c r="C2055" t="s">
        <v>70</v>
      </c>
      <c r="D2055" t="s">
        <v>31</v>
      </c>
      <c r="E2055" t="s">
        <v>471</v>
      </c>
      <c r="F2055">
        <v>196.4</v>
      </c>
      <c r="G2055">
        <v>0</v>
      </c>
      <c r="H2055">
        <v>2019</v>
      </c>
      <c r="I2055">
        <v>3</v>
      </c>
      <c r="J2055">
        <v>91</v>
      </c>
    </row>
    <row r="2056" spans="1:10" x14ac:dyDescent="0.25">
      <c r="A2056">
        <f>--SUBTOTAL(103,B$2:B2056)</f>
        <v>928</v>
      </c>
      <c r="B2056" s="86">
        <v>43530</v>
      </c>
      <c r="C2056" t="s">
        <v>66</v>
      </c>
      <c r="D2056" t="s">
        <v>31</v>
      </c>
      <c r="E2056" t="s">
        <v>471</v>
      </c>
      <c r="F2056">
        <v>161.44999999999999</v>
      </c>
      <c r="G2056">
        <v>0</v>
      </c>
      <c r="H2056">
        <v>2019</v>
      </c>
      <c r="I2056">
        <v>3</v>
      </c>
      <c r="J2056">
        <v>91</v>
      </c>
    </row>
    <row r="2057" spans="1:10" x14ac:dyDescent="0.25">
      <c r="A2057">
        <f>--SUBTOTAL(103,B$2:B2057)</f>
        <v>929</v>
      </c>
      <c r="B2057" s="86">
        <v>43530</v>
      </c>
      <c r="C2057" t="s">
        <v>21</v>
      </c>
      <c r="D2057" t="s">
        <v>32</v>
      </c>
      <c r="E2057" t="s">
        <v>471</v>
      </c>
      <c r="F2057">
        <v>128</v>
      </c>
      <c r="G2057">
        <v>0</v>
      </c>
      <c r="H2057">
        <v>2019</v>
      </c>
      <c r="I2057">
        <v>3</v>
      </c>
      <c r="J2057">
        <v>97</v>
      </c>
    </row>
    <row r="2058" spans="1:10" x14ac:dyDescent="0.25">
      <c r="A2058">
        <f>--SUBTOTAL(103,B$2:B2058)</f>
        <v>930</v>
      </c>
      <c r="B2058" s="86">
        <v>43530</v>
      </c>
      <c r="C2058" t="s">
        <v>21</v>
      </c>
      <c r="D2058" t="s">
        <v>32</v>
      </c>
      <c r="E2058" t="s">
        <v>471</v>
      </c>
      <c r="F2058">
        <v>64</v>
      </c>
      <c r="G2058">
        <v>0</v>
      </c>
      <c r="H2058">
        <v>2019</v>
      </c>
      <c r="I2058">
        <v>3</v>
      </c>
      <c r="J2058">
        <v>73</v>
      </c>
    </row>
    <row r="2059" spans="1:10" x14ac:dyDescent="0.25">
      <c r="A2059">
        <f>--SUBTOTAL(103,B$2:B2059)</f>
        <v>931</v>
      </c>
      <c r="B2059" s="86">
        <v>43530</v>
      </c>
      <c r="C2059" t="s">
        <v>21</v>
      </c>
      <c r="D2059" t="s">
        <v>32</v>
      </c>
      <c r="E2059" t="s">
        <v>471</v>
      </c>
      <c r="F2059">
        <v>48</v>
      </c>
      <c r="G2059">
        <v>0</v>
      </c>
      <c r="H2059">
        <v>2019</v>
      </c>
      <c r="I2059">
        <v>3</v>
      </c>
      <c r="J2059">
        <v>18</v>
      </c>
    </row>
    <row r="2060" spans="1:10" x14ac:dyDescent="0.25">
      <c r="A2060">
        <f>--SUBTOTAL(103,B$2:B2060)</f>
        <v>932</v>
      </c>
      <c r="B2060" s="86">
        <v>43530</v>
      </c>
      <c r="C2060" t="s">
        <v>21</v>
      </c>
      <c r="D2060" t="s">
        <v>32</v>
      </c>
      <c r="E2060" t="s">
        <v>471</v>
      </c>
      <c r="F2060">
        <v>40</v>
      </c>
      <c r="G2060">
        <v>0</v>
      </c>
      <c r="H2060">
        <v>2019</v>
      </c>
      <c r="I2060">
        <v>3</v>
      </c>
      <c r="J2060">
        <v>13</v>
      </c>
    </row>
    <row r="2061" spans="1:10" x14ac:dyDescent="0.25">
      <c r="A2061">
        <f>--SUBTOTAL(103,B$2:B2061)</f>
        <v>933</v>
      </c>
      <c r="B2061" s="86">
        <v>43530</v>
      </c>
      <c r="C2061" t="s">
        <v>21</v>
      </c>
      <c r="D2061" t="s">
        <v>32</v>
      </c>
      <c r="E2061" t="s">
        <v>471</v>
      </c>
      <c r="F2061">
        <v>24</v>
      </c>
      <c r="G2061">
        <v>0</v>
      </c>
      <c r="H2061">
        <v>2019</v>
      </c>
      <c r="I2061">
        <v>3</v>
      </c>
      <c r="J2061">
        <v>30</v>
      </c>
    </row>
    <row r="2062" spans="1:10" x14ac:dyDescent="0.25">
      <c r="A2062">
        <f>--SUBTOTAL(103,B$2:B2062)</f>
        <v>934</v>
      </c>
      <c r="B2062" s="86">
        <v>43530</v>
      </c>
      <c r="C2062" t="s">
        <v>21</v>
      </c>
      <c r="D2062" t="s">
        <v>32</v>
      </c>
      <c r="E2062" t="s">
        <v>471</v>
      </c>
      <c r="F2062">
        <v>24</v>
      </c>
      <c r="G2062">
        <v>0</v>
      </c>
      <c r="H2062">
        <v>2019</v>
      </c>
      <c r="I2062">
        <v>3</v>
      </c>
      <c r="J2062">
        <v>46</v>
      </c>
    </row>
    <row r="2063" spans="1:10" x14ac:dyDescent="0.25">
      <c r="A2063">
        <f>--SUBTOTAL(103,B$2:B2063)</f>
        <v>935</v>
      </c>
      <c r="B2063" s="86">
        <v>43530</v>
      </c>
      <c r="C2063" t="s">
        <v>21</v>
      </c>
      <c r="D2063" t="s">
        <v>32</v>
      </c>
      <c r="E2063" t="s">
        <v>471</v>
      </c>
      <c r="F2063">
        <v>16</v>
      </c>
      <c r="G2063">
        <v>0</v>
      </c>
      <c r="H2063">
        <v>2019</v>
      </c>
      <c r="I2063">
        <v>3</v>
      </c>
      <c r="J2063">
        <v>10</v>
      </c>
    </row>
    <row r="2064" spans="1:10" x14ac:dyDescent="0.25">
      <c r="A2064">
        <f>--SUBTOTAL(103,B$2:B2064)</f>
        <v>936</v>
      </c>
      <c r="B2064" s="86">
        <v>43530</v>
      </c>
      <c r="C2064" t="s">
        <v>21</v>
      </c>
      <c r="D2064" t="s">
        <v>32</v>
      </c>
      <c r="E2064" t="s">
        <v>471</v>
      </c>
      <c r="F2064">
        <v>16</v>
      </c>
      <c r="G2064">
        <v>0</v>
      </c>
      <c r="H2064">
        <v>2019</v>
      </c>
      <c r="I2064">
        <v>3</v>
      </c>
      <c r="J2064">
        <v>23</v>
      </c>
    </row>
    <row r="2065" spans="1:10" x14ac:dyDescent="0.25">
      <c r="A2065">
        <f>--SUBTOTAL(103,B$2:B2065)</f>
        <v>937</v>
      </c>
      <c r="B2065" s="86">
        <v>43530</v>
      </c>
      <c r="C2065" t="s">
        <v>21</v>
      </c>
      <c r="D2065" t="s">
        <v>32</v>
      </c>
      <c r="E2065" t="s">
        <v>471</v>
      </c>
      <c r="F2065">
        <v>16</v>
      </c>
      <c r="G2065">
        <v>0</v>
      </c>
      <c r="H2065">
        <v>2019</v>
      </c>
      <c r="I2065">
        <v>3</v>
      </c>
      <c r="J2065">
        <v>39</v>
      </c>
    </row>
    <row r="2066" spans="1:10" x14ac:dyDescent="0.25">
      <c r="A2066">
        <f>--SUBTOTAL(103,B$2:B2066)</f>
        <v>938</v>
      </c>
      <c r="B2066" s="86">
        <v>43530</v>
      </c>
      <c r="C2066" t="s">
        <v>21</v>
      </c>
      <c r="D2066" t="s">
        <v>32</v>
      </c>
      <c r="E2066" t="s">
        <v>471</v>
      </c>
      <c r="F2066">
        <v>16</v>
      </c>
      <c r="G2066">
        <v>0</v>
      </c>
      <c r="H2066">
        <v>2019</v>
      </c>
      <c r="I2066">
        <v>3</v>
      </c>
      <c r="J2066">
        <v>51</v>
      </c>
    </row>
    <row r="2067" spans="1:10" x14ac:dyDescent="0.25">
      <c r="A2067">
        <f>--SUBTOTAL(103,B$2:B2067)</f>
        <v>939</v>
      </c>
      <c r="B2067" s="86">
        <v>43530</v>
      </c>
      <c r="C2067" t="s">
        <v>21</v>
      </c>
      <c r="D2067" t="s">
        <v>32</v>
      </c>
      <c r="E2067" t="s">
        <v>471</v>
      </c>
      <c r="F2067">
        <v>8</v>
      </c>
      <c r="G2067">
        <v>0</v>
      </c>
      <c r="H2067">
        <v>2019</v>
      </c>
      <c r="I2067">
        <v>3</v>
      </c>
      <c r="J2067">
        <v>80</v>
      </c>
    </row>
    <row r="2068" spans="1:10" x14ac:dyDescent="0.25">
      <c r="A2068">
        <f>--SUBTOTAL(103,B$2:B2068)</f>
        <v>940</v>
      </c>
      <c r="B2068" s="86">
        <v>43530</v>
      </c>
      <c r="C2068" t="s">
        <v>73</v>
      </c>
      <c r="D2068" t="s">
        <v>31</v>
      </c>
      <c r="E2068" t="s">
        <v>471</v>
      </c>
      <c r="F2068">
        <v>42.5</v>
      </c>
      <c r="G2068">
        <v>0</v>
      </c>
      <c r="H2068">
        <v>2019</v>
      </c>
      <c r="I2068">
        <v>3</v>
      </c>
      <c r="J2068">
        <v>91</v>
      </c>
    </row>
    <row r="2069" spans="1:10" x14ac:dyDescent="0.25">
      <c r="A2069">
        <f>--SUBTOTAL(103,B$2:B2069)</f>
        <v>941</v>
      </c>
      <c r="B2069" s="86">
        <v>43530</v>
      </c>
      <c r="C2069" t="s">
        <v>67</v>
      </c>
      <c r="D2069" t="s">
        <v>60</v>
      </c>
      <c r="E2069" t="s">
        <v>471</v>
      </c>
      <c r="F2069">
        <v>88</v>
      </c>
      <c r="G2069">
        <v>0</v>
      </c>
      <c r="H2069">
        <v>2019</v>
      </c>
      <c r="I2069">
        <v>3</v>
      </c>
      <c r="J2069">
        <v>91</v>
      </c>
    </row>
    <row r="2070" spans="1:10" x14ac:dyDescent="0.25">
      <c r="A2070">
        <f>--SUBTOTAL(103,B$2:B2070)</f>
        <v>942</v>
      </c>
      <c r="B2070" s="86">
        <v>43530</v>
      </c>
      <c r="C2070" t="s">
        <v>67</v>
      </c>
      <c r="D2070" t="s">
        <v>31</v>
      </c>
      <c r="E2070" t="s">
        <v>471</v>
      </c>
      <c r="F2070">
        <v>21.24</v>
      </c>
      <c r="G2070">
        <v>0</v>
      </c>
      <c r="H2070">
        <v>2019</v>
      </c>
      <c r="I2070">
        <v>3</v>
      </c>
      <c r="J2070">
        <v>91</v>
      </c>
    </row>
    <row r="2071" spans="1:10" x14ac:dyDescent="0.25">
      <c r="A2071">
        <f>--SUBTOTAL(103,B$2:B2071)</f>
        <v>943</v>
      </c>
      <c r="B2071" s="86">
        <v>43530</v>
      </c>
      <c r="C2071" t="s">
        <v>22</v>
      </c>
      <c r="D2071" t="s">
        <v>32</v>
      </c>
      <c r="E2071" t="s">
        <v>471</v>
      </c>
      <c r="F2071">
        <v>16</v>
      </c>
      <c r="G2071">
        <v>0</v>
      </c>
      <c r="H2071">
        <v>2019</v>
      </c>
      <c r="I2071">
        <v>3</v>
      </c>
      <c r="J2071">
        <v>73</v>
      </c>
    </row>
    <row r="2072" spans="1:10" x14ac:dyDescent="0.25">
      <c r="A2072">
        <f>--SUBTOTAL(103,B$2:B2072)</f>
        <v>944</v>
      </c>
      <c r="B2072" s="86">
        <v>43530</v>
      </c>
      <c r="C2072" t="s">
        <v>74</v>
      </c>
      <c r="D2072" t="s">
        <v>60</v>
      </c>
      <c r="E2072" t="s">
        <v>471</v>
      </c>
      <c r="F2072">
        <v>19.559999999999999</v>
      </c>
      <c r="G2072">
        <v>0</v>
      </c>
      <c r="H2072">
        <v>2019</v>
      </c>
      <c r="I2072">
        <v>3</v>
      </c>
      <c r="J2072">
        <v>91</v>
      </c>
    </row>
    <row r="2073" spans="1:10" x14ac:dyDescent="0.25">
      <c r="A2073">
        <f>--SUBTOTAL(103,B$2:B2073)</f>
        <v>945</v>
      </c>
      <c r="B2073" s="86">
        <v>43531</v>
      </c>
      <c r="C2073" t="s">
        <v>23</v>
      </c>
      <c r="D2073" t="s">
        <v>59</v>
      </c>
      <c r="E2073" t="s">
        <v>472</v>
      </c>
      <c r="F2073">
        <v>86.12</v>
      </c>
      <c r="G2073">
        <v>0</v>
      </c>
      <c r="H2073">
        <v>2019</v>
      </c>
      <c r="I2073">
        <v>3</v>
      </c>
      <c r="J2073">
        <v>23</v>
      </c>
    </row>
    <row r="2074" spans="1:10" x14ac:dyDescent="0.25">
      <c r="A2074">
        <f>--SUBTOTAL(103,B$2:B2074)</f>
        <v>946</v>
      </c>
      <c r="B2074" s="86">
        <v>43531</v>
      </c>
      <c r="C2074" t="s">
        <v>23</v>
      </c>
      <c r="D2074" t="s">
        <v>59</v>
      </c>
      <c r="E2074" t="s">
        <v>472</v>
      </c>
      <c r="F2074">
        <v>63.01</v>
      </c>
      <c r="G2074">
        <v>0</v>
      </c>
      <c r="H2074">
        <v>2019</v>
      </c>
      <c r="I2074">
        <v>3</v>
      </c>
      <c r="J2074">
        <v>1</v>
      </c>
    </row>
    <row r="2075" spans="1:10" x14ac:dyDescent="0.25">
      <c r="A2075">
        <f>--SUBTOTAL(103,B$2:B2075)</f>
        <v>947</v>
      </c>
      <c r="B2075" s="86">
        <v>43531</v>
      </c>
      <c r="C2075" t="s">
        <v>23</v>
      </c>
      <c r="D2075" t="s">
        <v>54</v>
      </c>
      <c r="E2075" t="s">
        <v>472</v>
      </c>
      <c r="F2075">
        <v>60</v>
      </c>
      <c r="G2075">
        <v>0</v>
      </c>
      <c r="H2075">
        <v>2019</v>
      </c>
      <c r="I2075">
        <v>3</v>
      </c>
      <c r="J2075">
        <v>21</v>
      </c>
    </row>
    <row r="2076" spans="1:10" x14ac:dyDescent="0.25">
      <c r="A2076">
        <f>--SUBTOTAL(103,B$2:B2076)</f>
        <v>948</v>
      </c>
      <c r="B2076" s="86">
        <v>43531</v>
      </c>
      <c r="C2076" t="s">
        <v>23</v>
      </c>
      <c r="D2076" t="s">
        <v>59</v>
      </c>
      <c r="E2076" t="s">
        <v>472</v>
      </c>
      <c r="F2076">
        <v>37.68</v>
      </c>
      <c r="G2076">
        <v>0</v>
      </c>
      <c r="H2076">
        <v>2019</v>
      </c>
      <c r="I2076">
        <v>3</v>
      </c>
      <c r="J2076">
        <v>4</v>
      </c>
    </row>
    <row r="2077" spans="1:10" x14ac:dyDescent="0.25">
      <c r="A2077">
        <f>--SUBTOTAL(103,B$2:B2077)</f>
        <v>949</v>
      </c>
      <c r="B2077" s="86">
        <v>43531</v>
      </c>
      <c r="C2077" t="s">
        <v>23</v>
      </c>
      <c r="D2077" t="s">
        <v>59</v>
      </c>
      <c r="E2077" t="s">
        <v>472</v>
      </c>
      <c r="F2077">
        <v>36.450000000000003</v>
      </c>
      <c r="G2077">
        <v>0</v>
      </c>
      <c r="H2077">
        <v>2019</v>
      </c>
      <c r="I2077">
        <v>3</v>
      </c>
      <c r="J2077">
        <v>53</v>
      </c>
    </row>
    <row r="2078" spans="1:10" x14ac:dyDescent="0.25">
      <c r="A2078">
        <f>--SUBTOTAL(103,B$2:B2078)</f>
        <v>950</v>
      </c>
      <c r="B2078" s="86">
        <v>43531</v>
      </c>
      <c r="C2078" t="s">
        <v>23</v>
      </c>
      <c r="D2078" t="s">
        <v>54</v>
      </c>
      <c r="E2078" t="s">
        <v>472</v>
      </c>
      <c r="F2078">
        <v>23.99</v>
      </c>
      <c r="G2078">
        <v>0</v>
      </c>
      <c r="H2078">
        <v>2019</v>
      </c>
      <c r="I2078">
        <v>3</v>
      </c>
      <c r="J2078">
        <v>103</v>
      </c>
    </row>
    <row r="2079" spans="1:10" x14ac:dyDescent="0.25">
      <c r="A2079">
        <f>--SUBTOTAL(103,B$2:B2079)</f>
        <v>951</v>
      </c>
      <c r="B2079" s="86">
        <v>43531</v>
      </c>
      <c r="C2079" t="s">
        <v>23</v>
      </c>
      <c r="D2079" t="s">
        <v>60</v>
      </c>
      <c r="E2079" t="s">
        <v>472</v>
      </c>
      <c r="F2079">
        <v>18</v>
      </c>
      <c r="G2079">
        <v>0</v>
      </c>
      <c r="H2079">
        <v>2019</v>
      </c>
      <c r="I2079">
        <v>3</v>
      </c>
      <c r="J2079">
        <v>45</v>
      </c>
    </row>
    <row r="2080" spans="1:10" x14ac:dyDescent="0.25">
      <c r="A2080">
        <f>--SUBTOTAL(103,B$2:B2080)</f>
        <v>952</v>
      </c>
      <c r="B2080" s="86">
        <v>43531</v>
      </c>
      <c r="C2080" t="s">
        <v>23</v>
      </c>
      <c r="D2080" t="s">
        <v>33</v>
      </c>
      <c r="E2080" t="s">
        <v>215</v>
      </c>
      <c r="F2080">
        <v>3.15</v>
      </c>
      <c r="G2080">
        <v>0</v>
      </c>
      <c r="H2080">
        <v>2019</v>
      </c>
      <c r="I2080">
        <v>3</v>
      </c>
      <c r="J2080">
        <v>17</v>
      </c>
    </row>
    <row r="2081" spans="1:10" x14ac:dyDescent="0.25">
      <c r="A2081">
        <f>--SUBTOTAL(103,B$2:B2081)</f>
        <v>953</v>
      </c>
      <c r="B2081" s="86">
        <v>43531</v>
      </c>
      <c r="C2081" t="s">
        <v>23</v>
      </c>
      <c r="D2081" t="s">
        <v>33</v>
      </c>
      <c r="E2081" t="s">
        <v>114</v>
      </c>
      <c r="F2081">
        <v>3</v>
      </c>
      <c r="G2081">
        <v>0</v>
      </c>
      <c r="H2081">
        <v>2019</v>
      </c>
      <c r="I2081">
        <v>3</v>
      </c>
      <c r="J2081">
        <v>5</v>
      </c>
    </row>
    <row r="2082" spans="1:10" x14ac:dyDescent="0.25">
      <c r="A2082">
        <f>--SUBTOTAL(103,B$2:B2082)</f>
        <v>954</v>
      </c>
      <c r="B2082" s="86">
        <v>43531</v>
      </c>
      <c r="C2082" t="s">
        <v>23</v>
      </c>
      <c r="D2082" t="s">
        <v>33</v>
      </c>
      <c r="E2082" t="s">
        <v>124</v>
      </c>
      <c r="F2082">
        <v>1.8</v>
      </c>
      <c r="G2082">
        <v>0</v>
      </c>
      <c r="H2082">
        <v>2019</v>
      </c>
      <c r="I2082">
        <v>3</v>
      </c>
      <c r="J2082">
        <v>71</v>
      </c>
    </row>
    <row r="2083" spans="1:10" x14ac:dyDescent="0.25">
      <c r="A2083">
        <f>--SUBTOTAL(103,B$2:B2083)</f>
        <v>955</v>
      </c>
      <c r="B2083" s="86">
        <v>43531</v>
      </c>
      <c r="C2083" t="s">
        <v>78</v>
      </c>
      <c r="D2083" t="s">
        <v>54</v>
      </c>
      <c r="E2083" t="s">
        <v>472</v>
      </c>
      <c r="F2083">
        <v>57.09</v>
      </c>
      <c r="G2083">
        <v>0</v>
      </c>
      <c r="H2083">
        <v>2019</v>
      </c>
      <c r="I2083">
        <v>3</v>
      </c>
      <c r="J2083">
        <v>91</v>
      </c>
    </row>
    <row r="2084" spans="1:10" x14ac:dyDescent="0.25">
      <c r="A2084">
        <f>--SUBTOTAL(103,B$2:B2084)</f>
        <v>956</v>
      </c>
      <c r="B2084" s="86">
        <v>43531</v>
      </c>
      <c r="C2084" t="s">
        <v>78</v>
      </c>
      <c r="D2084" t="s">
        <v>62</v>
      </c>
      <c r="E2084" t="s">
        <v>472</v>
      </c>
      <c r="F2084">
        <v>40</v>
      </c>
      <c r="G2084">
        <v>0</v>
      </c>
      <c r="H2084">
        <v>2019</v>
      </c>
      <c r="I2084">
        <v>3</v>
      </c>
      <c r="J2084">
        <v>91</v>
      </c>
    </row>
    <row r="2085" spans="1:10" x14ac:dyDescent="0.25">
      <c r="A2085">
        <f>--SUBTOTAL(103,B$2:B2085)</f>
        <v>957</v>
      </c>
      <c r="B2085" s="86">
        <v>43531</v>
      </c>
      <c r="C2085" t="s">
        <v>21</v>
      </c>
      <c r="D2085" t="s">
        <v>32</v>
      </c>
      <c r="E2085" t="s">
        <v>472</v>
      </c>
      <c r="F2085">
        <v>80</v>
      </c>
      <c r="G2085">
        <v>0</v>
      </c>
      <c r="H2085">
        <v>2019</v>
      </c>
      <c r="I2085">
        <v>3</v>
      </c>
      <c r="J2085">
        <v>13</v>
      </c>
    </row>
    <row r="2086" spans="1:10" x14ac:dyDescent="0.25">
      <c r="A2086">
        <f>--SUBTOTAL(103,B$2:B2086)</f>
        <v>958</v>
      </c>
      <c r="B2086" s="86">
        <v>43531</v>
      </c>
      <c r="C2086" t="s">
        <v>21</v>
      </c>
      <c r="D2086" t="s">
        <v>32</v>
      </c>
      <c r="E2086" t="s">
        <v>472</v>
      </c>
      <c r="F2086">
        <v>64</v>
      </c>
      <c r="G2086">
        <v>0</v>
      </c>
      <c r="H2086">
        <v>2019</v>
      </c>
      <c r="I2086">
        <v>3</v>
      </c>
      <c r="J2086">
        <v>46</v>
      </c>
    </row>
    <row r="2087" spans="1:10" x14ac:dyDescent="0.25">
      <c r="A2087">
        <f>--SUBTOTAL(103,B$2:B2087)</f>
        <v>959</v>
      </c>
      <c r="B2087" s="86">
        <v>43531</v>
      </c>
      <c r="C2087" t="s">
        <v>21</v>
      </c>
      <c r="D2087" t="s">
        <v>32</v>
      </c>
      <c r="E2087" t="s">
        <v>472</v>
      </c>
      <c r="F2087">
        <v>32</v>
      </c>
      <c r="G2087">
        <v>0</v>
      </c>
      <c r="H2087">
        <v>2019</v>
      </c>
      <c r="I2087">
        <v>3</v>
      </c>
      <c r="J2087">
        <v>5</v>
      </c>
    </row>
    <row r="2088" spans="1:10" x14ac:dyDescent="0.25">
      <c r="A2088">
        <f>--SUBTOTAL(103,B$2:B2088)</f>
        <v>960</v>
      </c>
      <c r="B2088" s="86">
        <v>43531</v>
      </c>
      <c r="C2088" t="s">
        <v>21</v>
      </c>
      <c r="D2088" t="s">
        <v>32</v>
      </c>
      <c r="E2088" t="s">
        <v>472</v>
      </c>
      <c r="F2088">
        <v>32</v>
      </c>
      <c r="G2088">
        <v>0</v>
      </c>
      <c r="H2088">
        <v>2019</v>
      </c>
      <c r="I2088">
        <v>3</v>
      </c>
      <c r="J2088">
        <v>73</v>
      </c>
    </row>
    <row r="2089" spans="1:10" x14ac:dyDescent="0.25">
      <c r="A2089">
        <f>--SUBTOTAL(103,B$2:B2089)</f>
        <v>961</v>
      </c>
      <c r="B2089" s="86">
        <v>43531</v>
      </c>
      <c r="C2089" t="s">
        <v>71</v>
      </c>
      <c r="D2089" t="s">
        <v>31</v>
      </c>
      <c r="E2089" t="s">
        <v>472</v>
      </c>
      <c r="F2089">
        <v>195.57</v>
      </c>
      <c r="G2089">
        <v>0</v>
      </c>
      <c r="H2089">
        <v>2019</v>
      </c>
      <c r="I2089">
        <v>3</v>
      </c>
      <c r="J2089">
        <v>91</v>
      </c>
    </row>
    <row r="2090" spans="1:10" x14ac:dyDescent="0.25">
      <c r="A2090">
        <f>--SUBTOTAL(103,B$2:B2090)</f>
        <v>962</v>
      </c>
      <c r="B2090" s="86">
        <v>43531</v>
      </c>
      <c r="C2090" t="s">
        <v>72</v>
      </c>
      <c r="D2090" t="s">
        <v>31</v>
      </c>
      <c r="E2090" t="s">
        <v>472</v>
      </c>
      <c r="F2090">
        <v>53</v>
      </c>
      <c r="G2090">
        <v>0</v>
      </c>
      <c r="H2090">
        <v>2019</v>
      </c>
      <c r="I2090">
        <v>3</v>
      </c>
      <c r="J2090">
        <v>91</v>
      </c>
    </row>
    <row r="2091" spans="1:10" x14ac:dyDescent="0.25">
      <c r="A2091">
        <f>--SUBTOTAL(103,B$2:B2091)</f>
        <v>963</v>
      </c>
      <c r="B2091" s="86">
        <v>43531</v>
      </c>
      <c r="C2091" t="s">
        <v>69</v>
      </c>
      <c r="D2091" t="s">
        <v>60</v>
      </c>
      <c r="E2091" t="s">
        <v>472</v>
      </c>
      <c r="F2091">
        <v>255.93</v>
      </c>
      <c r="G2091">
        <v>0</v>
      </c>
      <c r="H2091">
        <v>2019</v>
      </c>
      <c r="I2091">
        <v>3</v>
      </c>
      <c r="J2091">
        <v>91</v>
      </c>
    </row>
    <row r="2092" spans="1:10" x14ac:dyDescent="0.25">
      <c r="A2092">
        <f>--SUBTOTAL(103,B$2:B2092)</f>
        <v>964</v>
      </c>
      <c r="B2092" s="86">
        <v>43531</v>
      </c>
      <c r="C2092" t="s">
        <v>69</v>
      </c>
      <c r="D2092" t="s">
        <v>31</v>
      </c>
      <c r="E2092" t="s">
        <v>472</v>
      </c>
      <c r="F2092">
        <v>176</v>
      </c>
      <c r="G2092">
        <v>0</v>
      </c>
      <c r="H2092">
        <v>2019</v>
      </c>
      <c r="I2092">
        <v>3</v>
      </c>
      <c r="J2092">
        <v>91</v>
      </c>
    </row>
    <row r="2093" spans="1:10" x14ac:dyDescent="0.25">
      <c r="A2093">
        <f>--SUBTOTAL(103,B$2:B2093)</f>
        <v>965</v>
      </c>
      <c r="B2093" s="86">
        <v>43531</v>
      </c>
      <c r="C2093" t="s">
        <v>22</v>
      </c>
      <c r="D2093" t="s">
        <v>32</v>
      </c>
      <c r="E2093" t="s">
        <v>472</v>
      </c>
      <c r="F2093">
        <v>8</v>
      </c>
      <c r="G2093">
        <v>0</v>
      </c>
      <c r="H2093">
        <v>2019</v>
      </c>
      <c r="I2093">
        <v>3</v>
      </c>
      <c r="J2093">
        <v>73</v>
      </c>
    </row>
    <row r="2094" spans="1:10" x14ac:dyDescent="0.25">
      <c r="A2094">
        <f>--SUBTOTAL(103,B$2:B2094)</f>
        <v>966</v>
      </c>
      <c r="B2094" s="86">
        <v>43532</v>
      </c>
      <c r="C2094" t="s">
        <v>23</v>
      </c>
      <c r="D2094" t="s">
        <v>31</v>
      </c>
      <c r="E2094" t="s">
        <v>473</v>
      </c>
      <c r="F2094">
        <v>42</v>
      </c>
      <c r="G2094">
        <v>0</v>
      </c>
      <c r="H2094">
        <v>2019</v>
      </c>
      <c r="I2094">
        <v>3</v>
      </c>
      <c r="J2094">
        <v>54</v>
      </c>
    </row>
    <row r="2095" spans="1:10" x14ac:dyDescent="0.25">
      <c r="A2095">
        <f>--SUBTOTAL(103,B$2:B2095)</f>
        <v>967</v>
      </c>
      <c r="B2095" s="86">
        <v>43532</v>
      </c>
      <c r="C2095" t="s">
        <v>23</v>
      </c>
      <c r="D2095" t="s">
        <v>33</v>
      </c>
      <c r="E2095" t="s">
        <v>104</v>
      </c>
      <c r="F2095">
        <v>26</v>
      </c>
      <c r="G2095">
        <v>0</v>
      </c>
      <c r="H2095">
        <v>2019</v>
      </c>
      <c r="I2095">
        <v>3</v>
      </c>
      <c r="J2095">
        <v>33</v>
      </c>
    </row>
    <row r="2096" spans="1:10" x14ac:dyDescent="0.25">
      <c r="A2096">
        <f>--SUBTOTAL(103,B$2:B2096)</f>
        <v>968</v>
      </c>
      <c r="B2096" s="86">
        <v>43532</v>
      </c>
      <c r="C2096" t="s">
        <v>23</v>
      </c>
      <c r="D2096" t="s">
        <v>60</v>
      </c>
      <c r="E2096" t="s">
        <v>473</v>
      </c>
      <c r="F2096">
        <v>24.7</v>
      </c>
      <c r="G2096">
        <v>0</v>
      </c>
      <c r="H2096">
        <v>2019</v>
      </c>
      <c r="I2096">
        <v>3</v>
      </c>
      <c r="J2096">
        <v>71</v>
      </c>
    </row>
    <row r="2097" spans="1:10" x14ac:dyDescent="0.25">
      <c r="A2097">
        <f>--SUBTOTAL(103,B$2:B2097)</f>
        <v>969</v>
      </c>
      <c r="B2097" s="86">
        <v>43532</v>
      </c>
      <c r="C2097" t="s">
        <v>23</v>
      </c>
      <c r="D2097" t="s">
        <v>33</v>
      </c>
      <c r="E2097" t="s">
        <v>55</v>
      </c>
      <c r="F2097">
        <v>14.7</v>
      </c>
      <c r="G2097">
        <v>0</v>
      </c>
      <c r="H2097">
        <v>2019</v>
      </c>
      <c r="I2097">
        <v>3</v>
      </c>
      <c r="J2097">
        <v>196</v>
      </c>
    </row>
    <row r="2098" spans="1:10" x14ac:dyDescent="0.25">
      <c r="A2098">
        <f>--SUBTOTAL(103,B$2:B2098)</f>
        <v>970</v>
      </c>
      <c r="B2098" s="86">
        <v>43532</v>
      </c>
      <c r="C2098" t="s">
        <v>23</v>
      </c>
      <c r="D2098" t="s">
        <v>33</v>
      </c>
      <c r="E2098" t="s">
        <v>139</v>
      </c>
      <c r="F2098">
        <v>3.5</v>
      </c>
      <c r="G2098">
        <v>0</v>
      </c>
      <c r="H2098">
        <v>2019</v>
      </c>
      <c r="I2098">
        <v>3</v>
      </c>
      <c r="J2098">
        <v>48</v>
      </c>
    </row>
    <row r="2099" spans="1:10" x14ac:dyDescent="0.25">
      <c r="A2099">
        <f>--SUBTOTAL(103,B$2:B2099)</f>
        <v>971</v>
      </c>
      <c r="B2099" s="86">
        <v>43532</v>
      </c>
      <c r="C2099" t="s">
        <v>65</v>
      </c>
      <c r="D2099" t="s">
        <v>31</v>
      </c>
      <c r="E2099" t="s">
        <v>473</v>
      </c>
      <c r="F2099">
        <v>9.1999999999999993</v>
      </c>
      <c r="G2099">
        <v>0</v>
      </c>
      <c r="H2099">
        <v>2019</v>
      </c>
      <c r="I2099">
        <v>3</v>
      </c>
      <c r="J2099">
        <v>91</v>
      </c>
    </row>
    <row r="2100" spans="1:10" x14ac:dyDescent="0.25">
      <c r="A2100">
        <f>--SUBTOTAL(103,B$2:B2100)</f>
        <v>972</v>
      </c>
      <c r="B2100" s="86">
        <v>43532</v>
      </c>
      <c r="C2100" t="s">
        <v>66</v>
      </c>
      <c r="D2100" t="s">
        <v>31</v>
      </c>
      <c r="E2100" t="s">
        <v>473</v>
      </c>
      <c r="F2100">
        <v>98.1</v>
      </c>
      <c r="G2100">
        <v>0</v>
      </c>
      <c r="H2100">
        <v>2019</v>
      </c>
      <c r="I2100">
        <v>3</v>
      </c>
      <c r="J2100">
        <v>91</v>
      </c>
    </row>
    <row r="2101" spans="1:10" x14ac:dyDescent="0.25">
      <c r="A2101">
        <f>--SUBTOTAL(103,B$2:B2101)</f>
        <v>973</v>
      </c>
      <c r="B2101" s="86">
        <v>43532</v>
      </c>
      <c r="C2101" t="s">
        <v>21</v>
      </c>
      <c r="D2101" t="s">
        <v>32</v>
      </c>
      <c r="E2101" t="s">
        <v>473</v>
      </c>
      <c r="F2101">
        <v>96</v>
      </c>
      <c r="G2101">
        <v>0</v>
      </c>
      <c r="H2101">
        <v>2019</v>
      </c>
      <c r="I2101">
        <v>3</v>
      </c>
      <c r="J2101">
        <v>19</v>
      </c>
    </row>
    <row r="2102" spans="1:10" x14ac:dyDescent="0.25">
      <c r="A2102">
        <f>--SUBTOTAL(103,B$2:B2102)</f>
        <v>974</v>
      </c>
      <c r="B2102" s="86">
        <v>43532</v>
      </c>
      <c r="C2102" t="s">
        <v>21</v>
      </c>
      <c r="D2102" t="s">
        <v>32</v>
      </c>
      <c r="E2102" t="s">
        <v>473</v>
      </c>
      <c r="F2102">
        <v>24</v>
      </c>
      <c r="G2102">
        <v>0</v>
      </c>
      <c r="H2102">
        <v>2019</v>
      </c>
      <c r="I2102">
        <v>3</v>
      </c>
      <c r="J2102">
        <v>43</v>
      </c>
    </row>
    <row r="2103" spans="1:10" x14ac:dyDescent="0.25">
      <c r="A2103">
        <f>--SUBTOTAL(103,B$2:B2103)</f>
        <v>975</v>
      </c>
      <c r="B2103" s="86">
        <v>43532</v>
      </c>
      <c r="C2103" t="s">
        <v>21</v>
      </c>
      <c r="D2103" t="s">
        <v>32</v>
      </c>
      <c r="E2103" t="s">
        <v>473</v>
      </c>
      <c r="F2103">
        <v>16</v>
      </c>
      <c r="G2103">
        <v>0</v>
      </c>
      <c r="H2103">
        <v>2019</v>
      </c>
      <c r="I2103">
        <v>3</v>
      </c>
      <c r="J2103">
        <v>95</v>
      </c>
    </row>
    <row r="2104" spans="1:10" x14ac:dyDescent="0.25">
      <c r="A2104">
        <f>--SUBTOTAL(103,B$2:B2104)</f>
        <v>976</v>
      </c>
      <c r="B2104" s="86">
        <v>43532</v>
      </c>
      <c r="C2104" t="s">
        <v>103</v>
      </c>
      <c r="D2104" t="s">
        <v>31</v>
      </c>
      <c r="E2104" t="s">
        <v>473</v>
      </c>
      <c r="F2104">
        <v>24</v>
      </c>
      <c r="G2104">
        <v>0</v>
      </c>
      <c r="H2104">
        <v>2019</v>
      </c>
      <c r="I2104">
        <v>3</v>
      </c>
      <c r="J2104">
        <v>91</v>
      </c>
    </row>
    <row r="2105" spans="1:10" x14ac:dyDescent="0.25">
      <c r="A2105">
        <f>--SUBTOTAL(103,B$2:B2105)</f>
        <v>977</v>
      </c>
      <c r="B2105" s="86">
        <v>43532</v>
      </c>
      <c r="C2105" t="s">
        <v>68</v>
      </c>
      <c r="D2105" t="s">
        <v>31</v>
      </c>
      <c r="E2105" t="s">
        <v>473</v>
      </c>
      <c r="F2105">
        <v>24</v>
      </c>
      <c r="G2105">
        <v>0</v>
      </c>
      <c r="H2105">
        <v>2019</v>
      </c>
      <c r="I2105">
        <v>3</v>
      </c>
      <c r="J2105">
        <v>91</v>
      </c>
    </row>
    <row r="2106" spans="1:10" x14ac:dyDescent="0.25">
      <c r="A2106">
        <f>--SUBTOTAL(103,B$2:B2106)</f>
        <v>978</v>
      </c>
      <c r="B2106" s="86">
        <v>43532</v>
      </c>
      <c r="C2106" t="s">
        <v>22</v>
      </c>
      <c r="D2106" t="s">
        <v>32</v>
      </c>
      <c r="E2106" t="s">
        <v>473</v>
      </c>
      <c r="F2106">
        <v>16</v>
      </c>
      <c r="G2106">
        <v>0</v>
      </c>
      <c r="H2106">
        <v>2019</v>
      </c>
      <c r="I2106">
        <v>3</v>
      </c>
      <c r="J2106">
        <v>19</v>
      </c>
    </row>
    <row r="2107" spans="1:10" x14ac:dyDescent="0.25">
      <c r="A2107">
        <f>--SUBTOTAL(103,B$2:B2107)</f>
        <v>979</v>
      </c>
      <c r="B2107" s="86">
        <v>43533</v>
      </c>
      <c r="C2107" t="s">
        <v>23</v>
      </c>
      <c r="D2107" t="s">
        <v>474</v>
      </c>
      <c r="E2107" t="s">
        <v>475</v>
      </c>
      <c r="F2107">
        <v>127.17</v>
      </c>
      <c r="G2107">
        <v>0</v>
      </c>
      <c r="H2107">
        <v>2019</v>
      </c>
      <c r="I2107">
        <v>3</v>
      </c>
      <c r="J2107">
        <v>30</v>
      </c>
    </row>
    <row r="2108" spans="1:10" x14ac:dyDescent="0.25">
      <c r="A2108">
        <f>--SUBTOTAL(103,B$2:B2108)</f>
        <v>980</v>
      </c>
      <c r="B2108" s="86">
        <v>43533</v>
      </c>
      <c r="C2108" t="s">
        <v>23</v>
      </c>
      <c r="D2108" t="s">
        <v>474</v>
      </c>
      <c r="E2108" t="s">
        <v>475</v>
      </c>
      <c r="F2108">
        <v>88.26</v>
      </c>
      <c r="G2108">
        <v>0</v>
      </c>
      <c r="H2108">
        <v>2019</v>
      </c>
      <c r="I2108">
        <v>3</v>
      </c>
      <c r="J2108">
        <v>18</v>
      </c>
    </row>
    <row r="2109" spans="1:10" x14ac:dyDescent="0.25">
      <c r="A2109">
        <f>--SUBTOTAL(103,B$2:B2109)</f>
        <v>981</v>
      </c>
      <c r="B2109" s="86">
        <v>43533</v>
      </c>
      <c r="C2109" t="s">
        <v>23</v>
      </c>
      <c r="D2109" t="s">
        <v>474</v>
      </c>
      <c r="E2109" t="s">
        <v>475</v>
      </c>
      <c r="F2109">
        <v>42.17</v>
      </c>
      <c r="G2109">
        <v>0</v>
      </c>
      <c r="H2109">
        <v>2019</v>
      </c>
      <c r="I2109">
        <v>3</v>
      </c>
      <c r="J2109">
        <v>51</v>
      </c>
    </row>
    <row r="2110" spans="1:10" x14ac:dyDescent="0.25">
      <c r="A2110">
        <f>--SUBTOTAL(103,B$2:B2110)</f>
        <v>982</v>
      </c>
      <c r="B2110" s="86">
        <v>43533</v>
      </c>
      <c r="C2110" t="s">
        <v>23</v>
      </c>
      <c r="D2110" t="s">
        <v>474</v>
      </c>
      <c r="E2110" t="s">
        <v>475</v>
      </c>
      <c r="F2110">
        <v>41.44</v>
      </c>
      <c r="G2110">
        <v>0</v>
      </c>
      <c r="H2110">
        <v>2019</v>
      </c>
      <c r="I2110">
        <v>3</v>
      </c>
      <c r="J2110">
        <v>73</v>
      </c>
    </row>
    <row r="2111" spans="1:10" x14ac:dyDescent="0.25">
      <c r="A2111">
        <f>--SUBTOTAL(103,B$2:B2111)</f>
        <v>983</v>
      </c>
      <c r="B2111" s="86">
        <v>43533</v>
      </c>
      <c r="C2111" t="s">
        <v>23</v>
      </c>
      <c r="D2111" t="s">
        <v>54</v>
      </c>
      <c r="E2111" t="s">
        <v>476</v>
      </c>
      <c r="F2111">
        <v>40.75</v>
      </c>
      <c r="G2111">
        <v>0</v>
      </c>
      <c r="H2111">
        <v>2019</v>
      </c>
      <c r="I2111">
        <v>3</v>
      </c>
      <c r="J2111">
        <v>33</v>
      </c>
    </row>
    <row r="2112" spans="1:10" x14ac:dyDescent="0.25">
      <c r="A2112">
        <f>--SUBTOTAL(103,B$2:B2112)</f>
        <v>984</v>
      </c>
      <c r="B2112" s="86">
        <v>43533</v>
      </c>
      <c r="C2112" t="s">
        <v>23</v>
      </c>
      <c r="D2112" t="s">
        <v>474</v>
      </c>
      <c r="E2112" t="s">
        <v>475</v>
      </c>
      <c r="F2112">
        <v>37.57</v>
      </c>
      <c r="G2112">
        <v>0</v>
      </c>
      <c r="H2112">
        <v>2019</v>
      </c>
      <c r="I2112">
        <v>3</v>
      </c>
      <c r="J2112">
        <v>2</v>
      </c>
    </row>
    <row r="2113" spans="1:10" x14ac:dyDescent="0.25">
      <c r="A2113">
        <f>--SUBTOTAL(103,B$2:B2113)</f>
        <v>985</v>
      </c>
      <c r="B2113" s="86">
        <v>43533</v>
      </c>
      <c r="C2113" t="s">
        <v>23</v>
      </c>
      <c r="D2113" t="s">
        <v>59</v>
      </c>
      <c r="E2113" t="s">
        <v>476</v>
      </c>
      <c r="F2113">
        <v>36.590000000000003</v>
      </c>
      <c r="G2113">
        <v>0</v>
      </c>
      <c r="H2113">
        <v>2019</v>
      </c>
      <c r="I2113">
        <v>3</v>
      </c>
      <c r="J2113">
        <v>26</v>
      </c>
    </row>
    <row r="2114" spans="1:10" x14ac:dyDescent="0.25">
      <c r="A2114">
        <f>--SUBTOTAL(103,B$2:B2114)</f>
        <v>986</v>
      </c>
      <c r="B2114" s="86">
        <v>43533</v>
      </c>
      <c r="C2114" t="s">
        <v>23</v>
      </c>
      <c r="D2114" t="s">
        <v>474</v>
      </c>
      <c r="E2114" t="s">
        <v>475</v>
      </c>
      <c r="F2114">
        <v>32.450000000000003</v>
      </c>
      <c r="G2114">
        <v>0</v>
      </c>
      <c r="H2114">
        <v>2019</v>
      </c>
      <c r="I2114">
        <v>3</v>
      </c>
      <c r="J2114">
        <v>97</v>
      </c>
    </row>
    <row r="2115" spans="1:10" x14ac:dyDescent="0.25">
      <c r="A2115">
        <f>--SUBTOTAL(103,B$2:B2115)</f>
        <v>987</v>
      </c>
      <c r="B2115" s="86">
        <v>43533</v>
      </c>
      <c r="C2115" t="s">
        <v>23</v>
      </c>
      <c r="D2115" t="s">
        <v>59</v>
      </c>
      <c r="E2115" t="s">
        <v>476</v>
      </c>
      <c r="F2115">
        <v>32.049999999999997</v>
      </c>
      <c r="G2115">
        <v>0</v>
      </c>
      <c r="H2115">
        <v>2019</v>
      </c>
      <c r="I2115">
        <v>3</v>
      </c>
      <c r="J2115">
        <v>33</v>
      </c>
    </row>
    <row r="2116" spans="1:10" x14ac:dyDescent="0.25">
      <c r="A2116">
        <f>--SUBTOTAL(103,B$2:B2116)</f>
        <v>988</v>
      </c>
      <c r="B2116" s="86">
        <v>43533</v>
      </c>
      <c r="C2116" t="s">
        <v>23</v>
      </c>
      <c r="D2116" t="s">
        <v>54</v>
      </c>
      <c r="E2116" t="s">
        <v>476</v>
      </c>
      <c r="F2116">
        <v>23.99</v>
      </c>
      <c r="G2116">
        <v>0</v>
      </c>
      <c r="H2116">
        <v>2019</v>
      </c>
      <c r="I2116">
        <v>3</v>
      </c>
      <c r="J2116">
        <v>41</v>
      </c>
    </row>
    <row r="2117" spans="1:10" x14ac:dyDescent="0.25">
      <c r="A2117">
        <f>--SUBTOTAL(103,B$2:B2117)</f>
        <v>989</v>
      </c>
      <c r="B2117" s="86">
        <v>43533</v>
      </c>
      <c r="C2117" t="s">
        <v>23</v>
      </c>
      <c r="D2117" t="s">
        <v>474</v>
      </c>
      <c r="E2117" t="s">
        <v>475</v>
      </c>
      <c r="F2117">
        <v>21.27</v>
      </c>
      <c r="G2117">
        <v>0</v>
      </c>
      <c r="H2117">
        <v>2019</v>
      </c>
      <c r="I2117">
        <v>3</v>
      </c>
      <c r="J2117">
        <v>26</v>
      </c>
    </row>
    <row r="2118" spans="1:10" x14ac:dyDescent="0.25">
      <c r="A2118">
        <f>--SUBTOTAL(103,B$2:B2118)</f>
        <v>990</v>
      </c>
      <c r="B2118" s="86">
        <v>43533</v>
      </c>
      <c r="C2118" t="s">
        <v>23</v>
      </c>
      <c r="D2118" t="s">
        <v>59</v>
      </c>
      <c r="E2118" t="s">
        <v>476</v>
      </c>
      <c r="F2118">
        <v>21.2</v>
      </c>
      <c r="G2118">
        <v>0</v>
      </c>
      <c r="H2118">
        <v>2019</v>
      </c>
      <c r="I2118">
        <v>3</v>
      </c>
      <c r="J2118">
        <v>41</v>
      </c>
    </row>
    <row r="2119" spans="1:10" x14ac:dyDescent="0.25">
      <c r="A2119">
        <f>--SUBTOTAL(103,B$2:B2119)</f>
        <v>991</v>
      </c>
      <c r="B2119" s="86">
        <v>43533</v>
      </c>
      <c r="C2119" t="s">
        <v>23</v>
      </c>
      <c r="D2119" t="s">
        <v>33</v>
      </c>
      <c r="E2119" t="s">
        <v>141</v>
      </c>
      <c r="F2119">
        <v>18</v>
      </c>
      <c r="G2119">
        <v>0</v>
      </c>
      <c r="H2119">
        <v>2019</v>
      </c>
      <c r="I2119">
        <v>3</v>
      </c>
      <c r="J2119">
        <v>53</v>
      </c>
    </row>
    <row r="2120" spans="1:10" x14ac:dyDescent="0.25">
      <c r="A2120">
        <f>--SUBTOTAL(103,B$2:B2120)</f>
        <v>992</v>
      </c>
      <c r="B2120" s="86">
        <v>43533</v>
      </c>
      <c r="C2120" t="s">
        <v>23</v>
      </c>
      <c r="D2120" t="s">
        <v>33</v>
      </c>
      <c r="E2120" t="s">
        <v>124</v>
      </c>
      <c r="F2120">
        <v>2.4</v>
      </c>
      <c r="G2120">
        <v>0</v>
      </c>
      <c r="H2120">
        <v>2019</v>
      </c>
      <c r="I2120">
        <v>3</v>
      </c>
      <c r="J2120">
        <v>71</v>
      </c>
    </row>
    <row r="2121" spans="1:10" x14ac:dyDescent="0.25">
      <c r="A2121">
        <f>--SUBTOTAL(103,B$2:B2121)</f>
        <v>993</v>
      </c>
      <c r="B2121" s="86">
        <v>43533</v>
      </c>
      <c r="C2121" t="s">
        <v>64</v>
      </c>
      <c r="D2121" t="s">
        <v>474</v>
      </c>
      <c r="E2121" t="s">
        <v>475</v>
      </c>
      <c r="F2121">
        <v>1232.6199999999999</v>
      </c>
      <c r="G2121">
        <v>0</v>
      </c>
      <c r="H2121">
        <v>2019</v>
      </c>
      <c r="I2121">
        <v>3</v>
      </c>
      <c r="J2121">
        <v>91</v>
      </c>
    </row>
    <row r="2122" spans="1:10" x14ac:dyDescent="0.25">
      <c r="A2122">
        <f>--SUBTOTAL(103,B$2:B2122)</f>
        <v>994</v>
      </c>
      <c r="B2122" s="86">
        <v>43533</v>
      </c>
      <c r="C2122" t="s">
        <v>281</v>
      </c>
      <c r="D2122" t="s">
        <v>62</v>
      </c>
      <c r="E2122" t="s">
        <v>476</v>
      </c>
      <c r="F2122">
        <v>796.5</v>
      </c>
      <c r="G2122">
        <v>0</v>
      </c>
      <c r="H2122">
        <v>2019</v>
      </c>
      <c r="I2122">
        <v>3</v>
      </c>
      <c r="J2122">
        <v>91</v>
      </c>
    </row>
    <row r="2123" spans="1:10" x14ac:dyDescent="0.25">
      <c r="A2123">
        <f>--SUBTOTAL(103,B$2:B2123)</f>
        <v>995</v>
      </c>
      <c r="B2123" s="86">
        <v>43533</v>
      </c>
      <c r="C2123" t="s">
        <v>21</v>
      </c>
      <c r="D2123" t="s">
        <v>474</v>
      </c>
      <c r="E2123" t="s">
        <v>475</v>
      </c>
      <c r="F2123">
        <v>1181.26</v>
      </c>
      <c r="G2123">
        <v>0</v>
      </c>
      <c r="H2123">
        <v>2019</v>
      </c>
      <c r="I2123">
        <v>3</v>
      </c>
      <c r="J2123">
        <v>5</v>
      </c>
    </row>
    <row r="2124" spans="1:10" x14ac:dyDescent="0.25">
      <c r="A2124">
        <f>--SUBTOTAL(103,B$2:B2124)</f>
        <v>996</v>
      </c>
      <c r="B2124" s="86">
        <v>43533</v>
      </c>
      <c r="C2124" t="s">
        <v>21</v>
      </c>
      <c r="D2124" t="s">
        <v>474</v>
      </c>
      <c r="E2124" t="s">
        <v>475</v>
      </c>
      <c r="F2124">
        <v>1090.04</v>
      </c>
      <c r="G2124">
        <v>0</v>
      </c>
      <c r="H2124">
        <v>2019</v>
      </c>
      <c r="I2124">
        <v>3</v>
      </c>
      <c r="J2124">
        <v>13</v>
      </c>
    </row>
    <row r="2125" spans="1:10" x14ac:dyDescent="0.25">
      <c r="A2125">
        <f>--SUBTOTAL(103,B$2:B2125)</f>
        <v>997</v>
      </c>
      <c r="B2125" s="86">
        <v>43533</v>
      </c>
      <c r="C2125" t="s">
        <v>21</v>
      </c>
      <c r="D2125" t="s">
        <v>474</v>
      </c>
      <c r="E2125" t="s">
        <v>475</v>
      </c>
      <c r="F2125">
        <v>976.58</v>
      </c>
      <c r="G2125">
        <v>0</v>
      </c>
      <c r="H2125">
        <v>2019</v>
      </c>
      <c r="I2125">
        <v>3</v>
      </c>
      <c r="J2125">
        <v>19</v>
      </c>
    </row>
    <row r="2126" spans="1:10" x14ac:dyDescent="0.25">
      <c r="A2126">
        <f>--SUBTOTAL(103,B$2:B2126)</f>
        <v>998</v>
      </c>
      <c r="B2126" s="86">
        <v>43533</v>
      </c>
      <c r="C2126" t="s">
        <v>21</v>
      </c>
      <c r="D2126" t="s">
        <v>474</v>
      </c>
      <c r="E2126" t="s">
        <v>475</v>
      </c>
      <c r="F2126">
        <v>827.43</v>
      </c>
      <c r="G2126">
        <v>0</v>
      </c>
      <c r="H2126">
        <v>2019</v>
      </c>
      <c r="I2126">
        <v>3</v>
      </c>
      <c r="J2126">
        <v>73</v>
      </c>
    </row>
    <row r="2127" spans="1:10" x14ac:dyDescent="0.25">
      <c r="A2127">
        <f>--SUBTOTAL(103,B$2:B2127)</f>
        <v>999</v>
      </c>
      <c r="B2127" s="86">
        <v>43533</v>
      </c>
      <c r="C2127" t="s">
        <v>21</v>
      </c>
      <c r="D2127" t="s">
        <v>474</v>
      </c>
      <c r="E2127" t="s">
        <v>475</v>
      </c>
      <c r="F2127">
        <v>708.43</v>
      </c>
      <c r="G2127">
        <v>0</v>
      </c>
      <c r="H2127">
        <v>2019</v>
      </c>
      <c r="I2127">
        <v>3</v>
      </c>
      <c r="J2127">
        <v>30</v>
      </c>
    </row>
    <row r="2128" spans="1:10" x14ac:dyDescent="0.25">
      <c r="A2128">
        <f>--SUBTOTAL(103,B$2:B2128)</f>
        <v>1000</v>
      </c>
      <c r="B2128" s="86">
        <v>43533</v>
      </c>
      <c r="C2128" t="s">
        <v>21</v>
      </c>
      <c r="D2128" t="s">
        <v>474</v>
      </c>
      <c r="E2128" t="s">
        <v>475</v>
      </c>
      <c r="F2128">
        <v>480.58</v>
      </c>
      <c r="G2128">
        <v>0</v>
      </c>
      <c r="H2128">
        <v>2019</v>
      </c>
      <c r="I2128">
        <v>3</v>
      </c>
      <c r="J2128">
        <v>34</v>
      </c>
    </row>
    <row r="2129" spans="1:10" x14ac:dyDescent="0.25">
      <c r="A2129">
        <f>--SUBTOTAL(103,B$2:B2129)</f>
        <v>1001</v>
      </c>
      <c r="B2129" s="86">
        <v>43533</v>
      </c>
      <c r="C2129" t="s">
        <v>21</v>
      </c>
      <c r="D2129" t="s">
        <v>474</v>
      </c>
      <c r="E2129" t="s">
        <v>475</v>
      </c>
      <c r="F2129">
        <v>474.74</v>
      </c>
      <c r="G2129">
        <v>0</v>
      </c>
      <c r="H2129">
        <v>2019</v>
      </c>
      <c r="I2129">
        <v>3</v>
      </c>
      <c r="J2129">
        <v>97</v>
      </c>
    </row>
    <row r="2130" spans="1:10" x14ac:dyDescent="0.25">
      <c r="A2130">
        <f>--SUBTOTAL(103,B$2:B2130)</f>
        <v>1002</v>
      </c>
      <c r="B2130" s="86">
        <v>43533</v>
      </c>
      <c r="C2130" t="s">
        <v>21</v>
      </c>
      <c r="D2130" t="s">
        <v>474</v>
      </c>
      <c r="E2130" t="s">
        <v>475</v>
      </c>
      <c r="F2130">
        <v>371.73</v>
      </c>
      <c r="G2130">
        <v>0</v>
      </c>
      <c r="H2130">
        <v>2019</v>
      </c>
      <c r="I2130">
        <v>3</v>
      </c>
      <c r="J2130">
        <v>22</v>
      </c>
    </row>
    <row r="2131" spans="1:10" x14ac:dyDescent="0.25">
      <c r="A2131">
        <f>--SUBTOTAL(103,B$2:B2131)</f>
        <v>1003</v>
      </c>
      <c r="B2131" s="86">
        <v>43533</v>
      </c>
      <c r="C2131" t="s">
        <v>21</v>
      </c>
      <c r="D2131" t="s">
        <v>474</v>
      </c>
      <c r="E2131" t="s">
        <v>475</v>
      </c>
      <c r="F2131">
        <v>297.5</v>
      </c>
      <c r="G2131">
        <v>0</v>
      </c>
      <c r="H2131">
        <v>2019</v>
      </c>
      <c r="I2131">
        <v>3</v>
      </c>
      <c r="J2131">
        <v>44</v>
      </c>
    </row>
    <row r="2132" spans="1:10" x14ac:dyDescent="0.25">
      <c r="A2132">
        <f>--SUBTOTAL(103,B$2:B2132)</f>
        <v>1004</v>
      </c>
      <c r="B2132" s="86">
        <v>43533</v>
      </c>
      <c r="C2132" t="s">
        <v>21</v>
      </c>
      <c r="D2132" t="s">
        <v>474</v>
      </c>
      <c r="E2132" t="s">
        <v>475</v>
      </c>
      <c r="F2132">
        <v>277.94</v>
      </c>
      <c r="G2132">
        <v>0</v>
      </c>
      <c r="H2132">
        <v>2019</v>
      </c>
      <c r="I2132">
        <v>3</v>
      </c>
      <c r="J2132">
        <v>39</v>
      </c>
    </row>
    <row r="2133" spans="1:10" x14ac:dyDescent="0.25">
      <c r="A2133">
        <f>--SUBTOTAL(103,B$2:B2133)</f>
        <v>1005</v>
      </c>
      <c r="B2133" s="86">
        <v>43533</v>
      </c>
      <c r="C2133" t="s">
        <v>21</v>
      </c>
      <c r="D2133" t="s">
        <v>474</v>
      </c>
      <c r="E2133" t="s">
        <v>475</v>
      </c>
      <c r="F2133">
        <v>261.7</v>
      </c>
      <c r="G2133">
        <v>0</v>
      </c>
      <c r="H2133">
        <v>2019</v>
      </c>
      <c r="I2133">
        <v>3</v>
      </c>
      <c r="J2133">
        <v>23</v>
      </c>
    </row>
    <row r="2134" spans="1:10" x14ac:dyDescent="0.25">
      <c r="A2134">
        <f>--SUBTOTAL(103,B$2:B2134)</f>
        <v>1006</v>
      </c>
      <c r="B2134" s="86">
        <v>43533</v>
      </c>
      <c r="C2134" t="s">
        <v>21</v>
      </c>
      <c r="D2134" t="s">
        <v>474</v>
      </c>
      <c r="E2134" t="s">
        <v>475</v>
      </c>
      <c r="F2134">
        <v>258.82</v>
      </c>
      <c r="G2134">
        <v>0</v>
      </c>
      <c r="H2134">
        <v>2019</v>
      </c>
      <c r="I2134">
        <v>3</v>
      </c>
      <c r="J2134">
        <v>43</v>
      </c>
    </row>
    <row r="2135" spans="1:10" x14ac:dyDescent="0.25">
      <c r="A2135">
        <f>--SUBTOTAL(103,B$2:B2135)</f>
        <v>1007</v>
      </c>
      <c r="B2135" s="86">
        <v>43533</v>
      </c>
      <c r="C2135" t="s">
        <v>21</v>
      </c>
      <c r="D2135" t="s">
        <v>474</v>
      </c>
      <c r="E2135" t="s">
        <v>475</v>
      </c>
      <c r="F2135">
        <v>256.25</v>
      </c>
      <c r="G2135">
        <v>0</v>
      </c>
      <c r="H2135">
        <v>2019</v>
      </c>
      <c r="I2135">
        <v>3</v>
      </c>
      <c r="J2135">
        <v>18</v>
      </c>
    </row>
    <row r="2136" spans="1:10" hidden="1" x14ac:dyDescent="0.25">
      <c r="A2136">
        <f>--SUBTOTAL(103,B$2:B2136)</f>
        <v>1007</v>
      </c>
      <c r="B2136" s="86">
        <v>43320</v>
      </c>
      <c r="C2136" t="s">
        <v>21</v>
      </c>
      <c r="D2136" t="s">
        <v>31</v>
      </c>
      <c r="E2136" t="s">
        <v>145</v>
      </c>
      <c r="F2136">
        <v>147.9</v>
      </c>
      <c r="G2136">
        <v>0</v>
      </c>
      <c r="H2136">
        <v>2018</v>
      </c>
      <c r="I2136">
        <v>8</v>
      </c>
      <c r="J2136">
        <v>38</v>
      </c>
    </row>
    <row r="2137" spans="1:10" hidden="1" x14ac:dyDescent="0.25">
      <c r="A2137">
        <f>--SUBTOTAL(103,B$2:B2137)</f>
        <v>1007</v>
      </c>
      <c r="B2137" s="86">
        <v>43320</v>
      </c>
      <c r="C2137" t="s">
        <v>79</v>
      </c>
      <c r="D2137" t="s">
        <v>31</v>
      </c>
      <c r="E2137" t="s">
        <v>145</v>
      </c>
      <c r="F2137">
        <v>202</v>
      </c>
      <c r="G2137">
        <v>0</v>
      </c>
      <c r="H2137">
        <v>2018</v>
      </c>
      <c r="I2137">
        <v>8</v>
      </c>
      <c r="J2137">
        <v>91</v>
      </c>
    </row>
    <row r="2138" spans="1:10" hidden="1" x14ac:dyDescent="0.25">
      <c r="A2138">
        <f>--SUBTOTAL(103,B$2:B2138)</f>
        <v>1007</v>
      </c>
      <c r="B2138" s="86">
        <v>43320</v>
      </c>
      <c r="C2138" t="s">
        <v>66</v>
      </c>
      <c r="D2138" t="s">
        <v>31</v>
      </c>
      <c r="E2138" t="s">
        <v>145</v>
      </c>
      <c r="F2138">
        <v>138.18</v>
      </c>
      <c r="G2138">
        <v>0</v>
      </c>
      <c r="H2138">
        <v>2018</v>
      </c>
      <c r="I2138">
        <v>8</v>
      </c>
      <c r="J2138">
        <v>91</v>
      </c>
    </row>
    <row r="2139" spans="1:10" hidden="1" x14ac:dyDescent="0.25">
      <c r="A2139">
        <f>--SUBTOTAL(103,B$2:B2139)</f>
        <v>1007</v>
      </c>
      <c r="B2139" s="86">
        <v>43320</v>
      </c>
      <c r="C2139" t="s">
        <v>78</v>
      </c>
      <c r="D2139" t="s">
        <v>31</v>
      </c>
      <c r="E2139" t="s">
        <v>145</v>
      </c>
      <c r="F2139">
        <v>66</v>
      </c>
      <c r="G2139">
        <v>0</v>
      </c>
      <c r="H2139">
        <v>2018</v>
      </c>
      <c r="I2139">
        <v>8</v>
      </c>
      <c r="J2139">
        <v>91</v>
      </c>
    </row>
    <row r="2140" spans="1:10" hidden="1" x14ac:dyDescent="0.25">
      <c r="A2140">
        <f>--SUBTOTAL(103,B$2:B2140)</f>
        <v>1007</v>
      </c>
      <c r="B2140" s="86">
        <v>43320</v>
      </c>
      <c r="C2140" t="s">
        <v>70</v>
      </c>
      <c r="D2140" t="s">
        <v>31</v>
      </c>
      <c r="E2140" t="s">
        <v>145</v>
      </c>
      <c r="F2140">
        <v>122.01</v>
      </c>
      <c r="G2140">
        <v>0</v>
      </c>
      <c r="H2140">
        <v>2018</v>
      </c>
      <c r="I2140">
        <v>8</v>
      </c>
      <c r="J2140">
        <v>91</v>
      </c>
    </row>
    <row r="2141" spans="1:10" hidden="1" x14ac:dyDescent="0.25">
      <c r="A2141">
        <f>--SUBTOTAL(103,B$2:B2141)</f>
        <v>1007</v>
      </c>
      <c r="B2141" s="86">
        <v>43320</v>
      </c>
      <c r="C2141" t="s">
        <v>23</v>
      </c>
      <c r="D2141" t="s">
        <v>33</v>
      </c>
      <c r="E2141" t="s">
        <v>119</v>
      </c>
      <c r="F2141">
        <v>14.7</v>
      </c>
      <c r="G2141">
        <v>0</v>
      </c>
      <c r="H2141">
        <v>2018</v>
      </c>
      <c r="I2141">
        <v>8</v>
      </c>
      <c r="J2141">
        <v>7</v>
      </c>
    </row>
    <row r="2142" spans="1:10" hidden="1" x14ac:dyDescent="0.25">
      <c r="A2142">
        <f>--SUBTOTAL(103,B$2:B2142)</f>
        <v>1007</v>
      </c>
      <c r="B2142" s="86">
        <v>43320</v>
      </c>
      <c r="C2142" t="s">
        <v>23</v>
      </c>
      <c r="D2142" t="s">
        <v>33</v>
      </c>
      <c r="E2142" t="s">
        <v>113</v>
      </c>
      <c r="F2142">
        <v>2.1</v>
      </c>
      <c r="G2142">
        <v>0</v>
      </c>
      <c r="H2142">
        <v>2018</v>
      </c>
      <c r="I2142">
        <v>8</v>
      </c>
      <c r="J2142">
        <v>8</v>
      </c>
    </row>
    <row r="2143" spans="1:10" hidden="1" x14ac:dyDescent="0.25">
      <c r="A2143">
        <f>--SUBTOTAL(103,B$2:B2143)</f>
        <v>1007</v>
      </c>
      <c r="B2143" s="86">
        <v>43320</v>
      </c>
      <c r="C2143" t="s">
        <v>23</v>
      </c>
      <c r="D2143" t="s">
        <v>33</v>
      </c>
      <c r="E2143" t="s">
        <v>118</v>
      </c>
      <c r="F2143">
        <v>4.5</v>
      </c>
      <c r="G2143">
        <v>0</v>
      </c>
      <c r="H2143">
        <v>2018</v>
      </c>
      <c r="I2143">
        <v>8</v>
      </c>
      <c r="J2143">
        <v>15</v>
      </c>
    </row>
    <row r="2144" spans="1:10" hidden="1" x14ac:dyDescent="0.25">
      <c r="A2144">
        <f>--SUBTOTAL(103,B$2:B2144)</f>
        <v>1007</v>
      </c>
      <c r="B2144" s="86">
        <v>43320</v>
      </c>
      <c r="C2144" t="s">
        <v>23</v>
      </c>
      <c r="D2144" t="s">
        <v>31</v>
      </c>
      <c r="E2144" t="s">
        <v>145</v>
      </c>
      <c r="F2144">
        <v>41.6</v>
      </c>
      <c r="G2144">
        <v>0</v>
      </c>
      <c r="H2144">
        <v>2018</v>
      </c>
      <c r="I2144">
        <v>8</v>
      </c>
      <c r="J2144">
        <v>27</v>
      </c>
    </row>
    <row r="2145" spans="1:10" hidden="1" x14ac:dyDescent="0.25">
      <c r="A2145">
        <f>--SUBTOTAL(103,B$2:B2145)</f>
        <v>1007</v>
      </c>
      <c r="B2145" s="86">
        <v>43320</v>
      </c>
      <c r="C2145" t="s">
        <v>23</v>
      </c>
      <c r="D2145" t="s">
        <v>33</v>
      </c>
      <c r="E2145" t="s">
        <v>128</v>
      </c>
      <c r="F2145">
        <v>2.9</v>
      </c>
      <c r="G2145">
        <v>0</v>
      </c>
      <c r="H2145">
        <v>2018</v>
      </c>
      <c r="I2145">
        <v>8</v>
      </c>
      <c r="J2145">
        <v>28</v>
      </c>
    </row>
    <row r="2146" spans="1:10" hidden="1" x14ac:dyDescent="0.25">
      <c r="A2146">
        <f>--SUBTOTAL(103,B$2:B2146)</f>
        <v>1007</v>
      </c>
      <c r="B2146" s="86">
        <v>43320</v>
      </c>
      <c r="C2146" t="s">
        <v>23</v>
      </c>
      <c r="D2146" t="s">
        <v>33</v>
      </c>
      <c r="E2146" t="s">
        <v>146</v>
      </c>
      <c r="F2146">
        <v>9.5500000000000007</v>
      </c>
      <c r="G2146">
        <v>0</v>
      </c>
      <c r="H2146">
        <v>2018</v>
      </c>
      <c r="I2146">
        <v>8</v>
      </c>
      <c r="J2146">
        <v>41</v>
      </c>
    </row>
    <row r="2147" spans="1:10" hidden="1" x14ac:dyDescent="0.25">
      <c r="A2147">
        <f>--SUBTOTAL(103,B$2:B2147)</f>
        <v>1007</v>
      </c>
      <c r="B2147" s="86">
        <v>43320</v>
      </c>
      <c r="C2147" t="s">
        <v>23</v>
      </c>
      <c r="D2147" t="s">
        <v>33</v>
      </c>
      <c r="E2147" t="s">
        <v>117</v>
      </c>
      <c r="F2147">
        <v>7.35</v>
      </c>
      <c r="G2147">
        <v>0</v>
      </c>
      <c r="H2147">
        <v>2018</v>
      </c>
      <c r="I2147">
        <v>8</v>
      </c>
      <c r="J2147">
        <v>74</v>
      </c>
    </row>
    <row r="2148" spans="1:10" hidden="1" x14ac:dyDescent="0.25">
      <c r="A2148">
        <f>--SUBTOTAL(103,B$2:B2148)</f>
        <v>1007</v>
      </c>
      <c r="B2148" s="86">
        <v>43320</v>
      </c>
      <c r="C2148" t="s">
        <v>23</v>
      </c>
      <c r="D2148" t="s">
        <v>60</v>
      </c>
      <c r="E2148" t="s">
        <v>145</v>
      </c>
      <c r="F2148">
        <v>34.549999999999997</v>
      </c>
      <c r="G2148">
        <v>0</v>
      </c>
      <c r="H2148">
        <v>2018</v>
      </c>
      <c r="I2148">
        <v>8</v>
      </c>
      <c r="J2148">
        <v>101</v>
      </c>
    </row>
    <row r="2149" spans="1:10" hidden="1" x14ac:dyDescent="0.25">
      <c r="A2149">
        <f>--SUBTOTAL(103,B$2:B2149)</f>
        <v>1007</v>
      </c>
      <c r="B2149" s="86">
        <v>43321</v>
      </c>
      <c r="C2149" t="s">
        <v>22</v>
      </c>
      <c r="D2149" t="s">
        <v>32</v>
      </c>
      <c r="E2149" t="s">
        <v>147</v>
      </c>
      <c r="F2149">
        <v>16</v>
      </c>
      <c r="G2149">
        <v>0</v>
      </c>
      <c r="H2149">
        <v>2018</v>
      </c>
      <c r="I2149">
        <v>8</v>
      </c>
      <c r="J2149">
        <v>13</v>
      </c>
    </row>
    <row r="2150" spans="1:10" hidden="1" x14ac:dyDescent="0.25">
      <c r="A2150">
        <f>--SUBTOTAL(103,B$2:B2150)</f>
        <v>1007</v>
      </c>
      <c r="B2150" s="86">
        <v>43321</v>
      </c>
      <c r="C2150" t="s">
        <v>22</v>
      </c>
      <c r="D2150" t="s">
        <v>32</v>
      </c>
      <c r="E2150" t="s">
        <v>147</v>
      </c>
      <c r="F2150">
        <v>8</v>
      </c>
      <c r="G2150">
        <v>0</v>
      </c>
      <c r="H2150">
        <v>2018</v>
      </c>
      <c r="I2150">
        <v>8</v>
      </c>
      <c r="J2150">
        <v>46</v>
      </c>
    </row>
    <row r="2151" spans="1:10" hidden="1" x14ac:dyDescent="0.25">
      <c r="A2151">
        <f>--SUBTOTAL(103,B$2:B2151)</f>
        <v>1007</v>
      </c>
      <c r="B2151" s="86">
        <v>43321</v>
      </c>
      <c r="C2151" t="s">
        <v>148</v>
      </c>
      <c r="D2151" t="s">
        <v>54</v>
      </c>
      <c r="E2151" t="s">
        <v>147</v>
      </c>
      <c r="F2151">
        <v>64.099999999999994</v>
      </c>
      <c r="G2151">
        <v>0</v>
      </c>
      <c r="H2151">
        <v>2018</v>
      </c>
      <c r="I2151">
        <v>8</v>
      </c>
      <c r="J2151">
        <v>91</v>
      </c>
    </row>
    <row r="2152" spans="1:10" hidden="1" x14ac:dyDescent="0.25">
      <c r="A2152">
        <f>--SUBTOTAL(103,B$2:B2152)</f>
        <v>1007</v>
      </c>
      <c r="B2152" s="86">
        <v>43321</v>
      </c>
      <c r="C2152" t="s">
        <v>76</v>
      </c>
      <c r="D2152" t="s">
        <v>32</v>
      </c>
      <c r="E2152" t="s">
        <v>147</v>
      </c>
      <c r="F2152">
        <v>10</v>
      </c>
      <c r="G2152">
        <v>0</v>
      </c>
      <c r="H2152">
        <v>2018</v>
      </c>
      <c r="I2152">
        <v>8</v>
      </c>
      <c r="J2152">
        <v>91</v>
      </c>
    </row>
    <row r="2153" spans="1:10" hidden="1" x14ac:dyDescent="0.25">
      <c r="A2153">
        <f>--SUBTOTAL(103,B$2:B2153)</f>
        <v>1007</v>
      </c>
      <c r="B2153" s="86">
        <v>43321</v>
      </c>
      <c r="C2153" t="s">
        <v>76</v>
      </c>
      <c r="D2153" t="s">
        <v>31</v>
      </c>
      <c r="E2153" t="s">
        <v>147</v>
      </c>
      <c r="F2153">
        <v>12</v>
      </c>
      <c r="G2153">
        <v>0</v>
      </c>
      <c r="H2153">
        <v>2018</v>
      </c>
      <c r="I2153">
        <v>8</v>
      </c>
      <c r="J2153">
        <v>91</v>
      </c>
    </row>
    <row r="2154" spans="1:10" hidden="1" x14ac:dyDescent="0.25">
      <c r="A2154">
        <f>--SUBTOTAL(103,B$2:B2154)</f>
        <v>1007</v>
      </c>
      <c r="B2154" s="86">
        <v>43321</v>
      </c>
      <c r="C2154" t="s">
        <v>67</v>
      </c>
      <c r="D2154" t="s">
        <v>31</v>
      </c>
      <c r="E2154" t="s">
        <v>147</v>
      </c>
      <c r="F2154">
        <v>10</v>
      </c>
      <c r="G2154">
        <v>0</v>
      </c>
      <c r="H2154">
        <v>2018</v>
      </c>
      <c r="I2154">
        <v>8</v>
      </c>
      <c r="J2154">
        <v>91</v>
      </c>
    </row>
    <row r="2155" spans="1:10" hidden="1" x14ac:dyDescent="0.25">
      <c r="A2155">
        <f>--SUBTOTAL(103,B$2:B2155)</f>
        <v>1007</v>
      </c>
      <c r="B2155" s="86">
        <v>43321</v>
      </c>
      <c r="C2155" t="s">
        <v>67</v>
      </c>
      <c r="D2155" t="s">
        <v>32</v>
      </c>
      <c r="E2155" t="s">
        <v>147</v>
      </c>
      <c r="F2155">
        <v>20</v>
      </c>
      <c r="G2155">
        <v>0</v>
      </c>
      <c r="H2155">
        <v>2018</v>
      </c>
      <c r="I2155">
        <v>8</v>
      </c>
      <c r="J2155">
        <v>91</v>
      </c>
    </row>
    <row r="2156" spans="1:10" hidden="1" x14ac:dyDescent="0.25">
      <c r="A2156">
        <f>--SUBTOTAL(103,B$2:B2156)</f>
        <v>1007</v>
      </c>
      <c r="B2156" s="86">
        <v>43321</v>
      </c>
      <c r="C2156" t="s">
        <v>67</v>
      </c>
      <c r="D2156" t="s">
        <v>59</v>
      </c>
      <c r="E2156" t="s">
        <v>147</v>
      </c>
      <c r="F2156">
        <v>436.59</v>
      </c>
      <c r="G2156">
        <v>0</v>
      </c>
      <c r="H2156">
        <v>2018</v>
      </c>
      <c r="I2156">
        <v>8</v>
      </c>
      <c r="J2156">
        <v>91</v>
      </c>
    </row>
    <row r="2157" spans="1:10" hidden="1" x14ac:dyDescent="0.25">
      <c r="A2157">
        <f>--SUBTOTAL(103,B$2:B2157)</f>
        <v>1007</v>
      </c>
      <c r="B2157" s="86">
        <v>43321</v>
      </c>
      <c r="C2157" t="s">
        <v>75</v>
      </c>
      <c r="D2157" t="s">
        <v>62</v>
      </c>
      <c r="E2157" t="s">
        <v>147</v>
      </c>
      <c r="F2157">
        <v>1400.56</v>
      </c>
      <c r="G2157">
        <v>0</v>
      </c>
      <c r="H2157">
        <v>2018</v>
      </c>
      <c r="I2157">
        <v>8</v>
      </c>
      <c r="J2157">
        <v>91</v>
      </c>
    </row>
    <row r="2158" spans="1:10" hidden="1" x14ac:dyDescent="0.25">
      <c r="A2158">
        <f>--SUBTOTAL(103,B$2:B2158)</f>
        <v>1007</v>
      </c>
      <c r="B2158" s="86">
        <v>43321</v>
      </c>
      <c r="C2158" t="s">
        <v>71</v>
      </c>
      <c r="D2158" t="s">
        <v>61</v>
      </c>
      <c r="E2158" t="s">
        <v>147</v>
      </c>
      <c r="F2158">
        <v>1067.8800000000001</v>
      </c>
      <c r="G2158">
        <v>0</v>
      </c>
      <c r="H2158">
        <v>2018</v>
      </c>
      <c r="I2158">
        <v>8</v>
      </c>
      <c r="J2158">
        <v>91</v>
      </c>
    </row>
    <row r="2159" spans="1:10" hidden="1" x14ac:dyDescent="0.25">
      <c r="A2159">
        <f>--SUBTOTAL(103,B$2:B2159)</f>
        <v>1007</v>
      </c>
      <c r="B2159" s="86">
        <v>43321</v>
      </c>
      <c r="C2159" t="s">
        <v>21</v>
      </c>
      <c r="D2159" t="s">
        <v>32</v>
      </c>
      <c r="E2159" t="s">
        <v>147</v>
      </c>
      <c r="F2159">
        <v>112</v>
      </c>
      <c r="G2159">
        <v>0</v>
      </c>
      <c r="H2159">
        <v>2018</v>
      </c>
      <c r="I2159">
        <v>8</v>
      </c>
      <c r="J2159">
        <v>13</v>
      </c>
    </row>
    <row r="2160" spans="1:10" hidden="1" x14ac:dyDescent="0.25">
      <c r="A2160">
        <f>--SUBTOTAL(103,B$2:B2160)</f>
        <v>1007</v>
      </c>
      <c r="B2160" s="86">
        <v>43321</v>
      </c>
      <c r="C2160" t="s">
        <v>21</v>
      </c>
      <c r="D2160" t="s">
        <v>32</v>
      </c>
      <c r="E2160" t="s">
        <v>147</v>
      </c>
      <c r="F2160">
        <v>80</v>
      </c>
      <c r="G2160">
        <v>0</v>
      </c>
      <c r="H2160">
        <v>2018</v>
      </c>
      <c r="I2160">
        <v>8</v>
      </c>
      <c r="J2160">
        <v>19</v>
      </c>
    </row>
    <row r="2161" spans="1:10" hidden="1" x14ac:dyDescent="0.25">
      <c r="A2161">
        <f>--SUBTOTAL(103,B$2:B2161)</f>
        <v>1007</v>
      </c>
      <c r="B2161" s="86">
        <v>43321</v>
      </c>
      <c r="C2161" t="s">
        <v>21</v>
      </c>
      <c r="D2161" t="s">
        <v>31</v>
      </c>
      <c r="E2161" t="s">
        <v>147</v>
      </c>
      <c r="F2161">
        <v>126</v>
      </c>
      <c r="G2161">
        <v>0</v>
      </c>
      <c r="H2161">
        <v>2018</v>
      </c>
      <c r="I2161">
        <v>8</v>
      </c>
      <c r="J2161">
        <v>37</v>
      </c>
    </row>
    <row r="2162" spans="1:10" hidden="1" x14ac:dyDescent="0.25">
      <c r="A2162">
        <f>--SUBTOTAL(103,B$2:B2162)</f>
        <v>1007</v>
      </c>
      <c r="B2162" s="86">
        <v>43321</v>
      </c>
      <c r="C2162" t="s">
        <v>21</v>
      </c>
      <c r="D2162" t="s">
        <v>32</v>
      </c>
      <c r="E2162" t="s">
        <v>147</v>
      </c>
      <c r="F2162">
        <v>16</v>
      </c>
      <c r="G2162">
        <v>0</v>
      </c>
      <c r="H2162">
        <v>2018</v>
      </c>
      <c r="I2162">
        <v>8</v>
      </c>
      <c r="J2162">
        <v>43</v>
      </c>
    </row>
    <row r="2163" spans="1:10" hidden="1" x14ac:dyDescent="0.25">
      <c r="A2163">
        <f>--SUBTOTAL(103,B$2:B2163)</f>
        <v>1007</v>
      </c>
      <c r="B2163" s="86">
        <v>43321</v>
      </c>
      <c r="C2163" t="s">
        <v>21</v>
      </c>
      <c r="D2163" t="s">
        <v>32</v>
      </c>
      <c r="E2163" t="s">
        <v>147</v>
      </c>
      <c r="F2163">
        <v>16</v>
      </c>
      <c r="G2163">
        <v>0</v>
      </c>
      <c r="H2163">
        <v>2018</v>
      </c>
      <c r="I2163">
        <v>8</v>
      </c>
      <c r="J2163">
        <v>46</v>
      </c>
    </row>
    <row r="2164" spans="1:10" hidden="1" x14ac:dyDescent="0.25">
      <c r="A2164">
        <f>--SUBTOTAL(103,B$2:B2164)</f>
        <v>1007</v>
      </c>
      <c r="B2164" s="86">
        <v>43321</v>
      </c>
      <c r="C2164" t="s">
        <v>21</v>
      </c>
      <c r="D2164" t="s">
        <v>32</v>
      </c>
      <c r="E2164" t="s">
        <v>147</v>
      </c>
      <c r="F2164">
        <v>72</v>
      </c>
      <c r="G2164">
        <v>0</v>
      </c>
      <c r="H2164">
        <v>2018</v>
      </c>
      <c r="I2164">
        <v>8</v>
      </c>
      <c r="J2164">
        <v>73</v>
      </c>
    </row>
    <row r="2165" spans="1:10" hidden="1" x14ac:dyDescent="0.25">
      <c r="A2165">
        <f>--SUBTOTAL(103,B$2:B2165)</f>
        <v>1007</v>
      </c>
      <c r="B2165" s="86">
        <v>43321</v>
      </c>
      <c r="C2165" t="s">
        <v>21</v>
      </c>
      <c r="D2165" t="s">
        <v>32</v>
      </c>
      <c r="E2165" t="s">
        <v>147</v>
      </c>
      <c r="F2165">
        <v>48</v>
      </c>
      <c r="G2165">
        <v>0</v>
      </c>
      <c r="H2165">
        <v>2018</v>
      </c>
      <c r="I2165">
        <v>8</v>
      </c>
      <c r="J2165">
        <v>80</v>
      </c>
    </row>
    <row r="2166" spans="1:10" hidden="1" x14ac:dyDescent="0.25">
      <c r="A2166">
        <f>--SUBTOTAL(103,B$2:B2166)</f>
        <v>1007</v>
      </c>
      <c r="B2166" s="86">
        <v>43321</v>
      </c>
      <c r="C2166" t="s">
        <v>21</v>
      </c>
      <c r="D2166" t="s">
        <v>32</v>
      </c>
      <c r="E2166" t="s">
        <v>147</v>
      </c>
      <c r="F2166">
        <v>16</v>
      </c>
      <c r="G2166">
        <v>0</v>
      </c>
      <c r="H2166">
        <v>2018</v>
      </c>
      <c r="I2166">
        <v>8</v>
      </c>
      <c r="J2166">
        <v>97</v>
      </c>
    </row>
    <row r="2167" spans="1:10" hidden="1" x14ac:dyDescent="0.25">
      <c r="A2167">
        <f>--SUBTOTAL(103,B$2:B2167)</f>
        <v>1007</v>
      </c>
      <c r="B2167" s="86">
        <v>43321</v>
      </c>
      <c r="C2167" t="s">
        <v>79</v>
      </c>
      <c r="D2167" t="s">
        <v>61</v>
      </c>
      <c r="E2167" t="s">
        <v>147</v>
      </c>
      <c r="F2167">
        <v>239</v>
      </c>
      <c r="G2167">
        <v>0</v>
      </c>
      <c r="H2167">
        <v>2018</v>
      </c>
      <c r="I2167">
        <v>8</v>
      </c>
      <c r="J2167">
        <v>91</v>
      </c>
    </row>
    <row r="2168" spans="1:10" hidden="1" x14ac:dyDescent="0.25">
      <c r="A2168">
        <f>--SUBTOTAL(103,B$2:B2168)</f>
        <v>1007</v>
      </c>
      <c r="B2168" s="86">
        <v>43321</v>
      </c>
      <c r="C2168" t="s">
        <v>66</v>
      </c>
      <c r="D2168" t="s">
        <v>31</v>
      </c>
      <c r="E2168" t="s">
        <v>147</v>
      </c>
      <c r="F2168">
        <v>96.94</v>
      </c>
      <c r="G2168">
        <v>0</v>
      </c>
      <c r="H2168">
        <v>2018</v>
      </c>
      <c r="I2168">
        <v>8</v>
      </c>
      <c r="J2168">
        <v>91</v>
      </c>
    </row>
    <row r="2169" spans="1:10" hidden="1" x14ac:dyDescent="0.25">
      <c r="A2169">
        <f>--SUBTOTAL(103,B$2:B2169)</f>
        <v>1007</v>
      </c>
      <c r="B2169" s="86">
        <v>43321</v>
      </c>
      <c r="C2169" t="s">
        <v>66</v>
      </c>
      <c r="D2169" t="s">
        <v>61</v>
      </c>
      <c r="E2169" t="s">
        <v>147</v>
      </c>
      <c r="F2169">
        <v>363.7</v>
      </c>
      <c r="G2169">
        <v>0</v>
      </c>
      <c r="H2169">
        <v>2018</v>
      </c>
      <c r="I2169">
        <v>8</v>
      </c>
      <c r="J2169">
        <v>91</v>
      </c>
    </row>
    <row r="2170" spans="1:10" hidden="1" x14ac:dyDescent="0.25">
      <c r="A2170">
        <f>--SUBTOTAL(103,B$2:B2170)</f>
        <v>1007</v>
      </c>
      <c r="B2170" s="86">
        <v>43321</v>
      </c>
      <c r="C2170" t="s">
        <v>77</v>
      </c>
      <c r="D2170" t="s">
        <v>54</v>
      </c>
      <c r="E2170" t="s">
        <v>147</v>
      </c>
      <c r="F2170">
        <v>177.7</v>
      </c>
      <c r="G2170">
        <v>0</v>
      </c>
      <c r="H2170">
        <v>2018</v>
      </c>
      <c r="I2170">
        <v>8</v>
      </c>
      <c r="J2170">
        <v>91</v>
      </c>
    </row>
    <row r="2171" spans="1:10" hidden="1" x14ac:dyDescent="0.25">
      <c r="A2171">
        <f>--SUBTOTAL(103,B$2:B2171)</f>
        <v>1007</v>
      </c>
      <c r="B2171" s="86">
        <v>43321</v>
      </c>
      <c r="C2171" t="s">
        <v>77</v>
      </c>
      <c r="D2171" t="s">
        <v>61</v>
      </c>
      <c r="E2171" t="s">
        <v>147</v>
      </c>
      <c r="F2171">
        <v>1027.55</v>
      </c>
      <c r="G2171">
        <v>0</v>
      </c>
      <c r="H2171">
        <v>2018</v>
      </c>
      <c r="I2171">
        <v>8</v>
      </c>
      <c r="J2171">
        <v>91</v>
      </c>
    </row>
    <row r="2172" spans="1:10" hidden="1" x14ac:dyDescent="0.25">
      <c r="A2172">
        <f>--SUBTOTAL(103,B$2:B2172)</f>
        <v>1007</v>
      </c>
      <c r="B2172" s="86">
        <v>43321</v>
      </c>
      <c r="C2172" t="s">
        <v>121</v>
      </c>
      <c r="D2172" t="s">
        <v>61</v>
      </c>
      <c r="E2172" t="s">
        <v>147</v>
      </c>
      <c r="F2172">
        <v>200.5</v>
      </c>
      <c r="G2172">
        <v>0</v>
      </c>
      <c r="H2172">
        <v>2018</v>
      </c>
      <c r="I2172">
        <v>8</v>
      </c>
      <c r="J2172">
        <v>91</v>
      </c>
    </row>
    <row r="2173" spans="1:10" hidden="1" x14ac:dyDescent="0.25">
      <c r="A2173">
        <f>--SUBTOTAL(103,B$2:B2173)</f>
        <v>1007</v>
      </c>
      <c r="B2173" s="86">
        <v>43321</v>
      </c>
      <c r="C2173" t="s">
        <v>65</v>
      </c>
      <c r="D2173" t="s">
        <v>31</v>
      </c>
      <c r="E2173" t="s">
        <v>147</v>
      </c>
      <c r="F2173">
        <v>10</v>
      </c>
      <c r="G2173">
        <v>0</v>
      </c>
      <c r="H2173">
        <v>2018</v>
      </c>
      <c r="I2173">
        <v>8</v>
      </c>
      <c r="J2173">
        <v>91</v>
      </c>
    </row>
    <row r="2174" spans="1:10" hidden="1" x14ac:dyDescent="0.25">
      <c r="A2174">
        <f>--SUBTOTAL(103,B$2:B2174)</f>
        <v>1007</v>
      </c>
      <c r="B2174" s="86">
        <v>43321</v>
      </c>
      <c r="C2174" t="s">
        <v>65</v>
      </c>
      <c r="D2174" t="s">
        <v>61</v>
      </c>
      <c r="E2174" t="s">
        <v>147</v>
      </c>
      <c r="F2174">
        <v>185.5</v>
      </c>
      <c r="G2174">
        <v>0</v>
      </c>
      <c r="H2174">
        <v>2018</v>
      </c>
      <c r="I2174">
        <v>8</v>
      </c>
      <c r="J2174">
        <v>91</v>
      </c>
    </row>
    <row r="2175" spans="1:10" hidden="1" x14ac:dyDescent="0.25">
      <c r="A2175">
        <f>--SUBTOTAL(103,B$2:B2175)</f>
        <v>1007</v>
      </c>
      <c r="B2175" s="86">
        <v>43321</v>
      </c>
      <c r="C2175" t="s">
        <v>23</v>
      </c>
      <c r="D2175" t="s">
        <v>59</v>
      </c>
      <c r="E2175" t="s">
        <v>147</v>
      </c>
      <c r="F2175">
        <v>78.8</v>
      </c>
      <c r="G2175">
        <v>0</v>
      </c>
      <c r="H2175">
        <v>2018</v>
      </c>
      <c r="I2175">
        <v>8</v>
      </c>
      <c r="J2175">
        <v>1</v>
      </c>
    </row>
    <row r="2176" spans="1:10" hidden="1" x14ac:dyDescent="0.25">
      <c r="A2176">
        <f>--SUBTOTAL(103,B$2:B2176)</f>
        <v>1007</v>
      </c>
      <c r="B2176" s="86">
        <v>43321</v>
      </c>
      <c r="C2176" t="s">
        <v>23</v>
      </c>
      <c r="D2176" t="s">
        <v>59</v>
      </c>
      <c r="E2176" t="s">
        <v>147</v>
      </c>
      <c r="F2176">
        <v>152.08000000000001</v>
      </c>
      <c r="G2176">
        <v>0</v>
      </c>
      <c r="H2176">
        <v>2018</v>
      </c>
      <c r="I2176">
        <v>8</v>
      </c>
      <c r="J2176">
        <v>13</v>
      </c>
    </row>
    <row r="2177" spans="1:10" hidden="1" x14ac:dyDescent="0.25">
      <c r="A2177">
        <f>--SUBTOTAL(103,B$2:B2177)</f>
        <v>1007</v>
      </c>
      <c r="B2177" s="86">
        <v>43321</v>
      </c>
      <c r="C2177" t="s">
        <v>23</v>
      </c>
      <c r="D2177" t="s">
        <v>59</v>
      </c>
      <c r="E2177" t="s">
        <v>147</v>
      </c>
      <c r="F2177">
        <v>102.39</v>
      </c>
      <c r="G2177">
        <v>0</v>
      </c>
      <c r="H2177">
        <v>2018</v>
      </c>
      <c r="I2177">
        <v>8</v>
      </c>
      <c r="J2177">
        <v>14</v>
      </c>
    </row>
    <row r="2178" spans="1:10" hidden="1" x14ac:dyDescent="0.25">
      <c r="A2178">
        <f>--SUBTOTAL(103,B$2:B2178)</f>
        <v>1007</v>
      </c>
      <c r="B2178" s="86">
        <v>43321</v>
      </c>
      <c r="C2178" t="s">
        <v>23</v>
      </c>
      <c r="D2178" t="s">
        <v>59</v>
      </c>
      <c r="E2178" t="s">
        <v>147</v>
      </c>
      <c r="F2178">
        <v>28.82</v>
      </c>
      <c r="G2178">
        <v>0</v>
      </c>
      <c r="H2178">
        <v>2018</v>
      </c>
      <c r="I2178">
        <v>8</v>
      </c>
      <c r="J2178">
        <v>15</v>
      </c>
    </row>
    <row r="2179" spans="1:10" hidden="1" x14ac:dyDescent="0.25">
      <c r="A2179">
        <f>--SUBTOTAL(103,B$2:B2179)</f>
        <v>1007</v>
      </c>
      <c r="B2179" s="86">
        <v>43321</v>
      </c>
      <c r="C2179" t="s">
        <v>23</v>
      </c>
      <c r="D2179" t="s">
        <v>33</v>
      </c>
      <c r="E2179" t="s">
        <v>149</v>
      </c>
      <c r="F2179">
        <v>7.4</v>
      </c>
      <c r="G2179">
        <v>0</v>
      </c>
      <c r="H2179">
        <v>2018</v>
      </c>
      <c r="I2179">
        <v>8</v>
      </c>
      <c r="J2179">
        <v>23</v>
      </c>
    </row>
    <row r="2180" spans="1:10" hidden="1" x14ac:dyDescent="0.25">
      <c r="A2180">
        <f>--SUBTOTAL(103,B$2:B2180)</f>
        <v>1007</v>
      </c>
      <c r="B2180" s="86">
        <v>43321</v>
      </c>
      <c r="C2180" t="s">
        <v>23</v>
      </c>
      <c r="D2180" t="s">
        <v>59</v>
      </c>
      <c r="E2180" t="s">
        <v>147</v>
      </c>
      <c r="F2180">
        <v>45.48</v>
      </c>
      <c r="G2180">
        <v>0</v>
      </c>
      <c r="H2180">
        <v>2018</v>
      </c>
      <c r="I2180">
        <v>8</v>
      </c>
      <c r="J2180">
        <v>29</v>
      </c>
    </row>
    <row r="2181" spans="1:10" hidden="1" x14ac:dyDescent="0.25">
      <c r="A2181">
        <f>--SUBTOTAL(103,B$2:B2181)</f>
        <v>1007</v>
      </c>
      <c r="B2181" s="86">
        <v>43321</v>
      </c>
      <c r="C2181" t="s">
        <v>23</v>
      </c>
      <c r="D2181" t="s">
        <v>61</v>
      </c>
      <c r="E2181" t="s">
        <v>147</v>
      </c>
      <c r="F2181">
        <v>176</v>
      </c>
      <c r="G2181">
        <v>0</v>
      </c>
      <c r="H2181">
        <v>2018</v>
      </c>
      <c r="I2181">
        <v>8</v>
      </c>
      <c r="J2181">
        <v>30</v>
      </c>
    </row>
    <row r="2182" spans="1:10" hidden="1" x14ac:dyDescent="0.25">
      <c r="A2182">
        <f>--SUBTOTAL(103,B$2:B2182)</f>
        <v>1007</v>
      </c>
      <c r="B2182" s="86">
        <v>43321</v>
      </c>
      <c r="C2182" t="s">
        <v>23</v>
      </c>
      <c r="D2182" t="s">
        <v>54</v>
      </c>
      <c r="E2182" t="s">
        <v>147</v>
      </c>
      <c r="F2182">
        <v>8.5</v>
      </c>
      <c r="G2182">
        <v>0</v>
      </c>
      <c r="H2182">
        <v>2018</v>
      </c>
      <c r="I2182">
        <v>8</v>
      </c>
      <c r="J2182">
        <v>37</v>
      </c>
    </row>
    <row r="2183" spans="1:10" hidden="1" x14ac:dyDescent="0.25">
      <c r="A2183">
        <f>--SUBTOTAL(103,B$2:B2183)</f>
        <v>1007</v>
      </c>
      <c r="B2183" s="86">
        <v>43321</v>
      </c>
      <c r="C2183" t="s">
        <v>23</v>
      </c>
      <c r="D2183" t="s">
        <v>33</v>
      </c>
      <c r="E2183" t="s">
        <v>127</v>
      </c>
      <c r="F2183">
        <v>4.5</v>
      </c>
      <c r="G2183">
        <v>0</v>
      </c>
      <c r="H2183">
        <v>2018</v>
      </c>
      <c r="I2183">
        <v>8</v>
      </c>
      <c r="J2183">
        <v>39</v>
      </c>
    </row>
    <row r="2184" spans="1:10" hidden="1" x14ac:dyDescent="0.25">
      <c r="A2184">
        <f>--SUBTOTAL(103,B$2:B2184)</f>
        <v>1007</v>
      </c>
      <c r="B2184" s="86">
        <v>43321</v>
      </c>
      <c r="C2184" t="s">
        <v>23</v>
      </c>
      <c r="D2184" t="s">
        <v>60</v>
      </c>
      <c r="E2184" t="s">
        <v>147</v>
      </c>
      <c r="F2184">
        <v>13.92</v>
      </c>
      <c r="G2184">
        <v>0</v>
      </c>
      <c r="H2184">
        <v>2018</v>
      </c>
      <c r="I2184">
        <v>8</v>
      </c>
      <c r="J2184">
        <v>46</v>
      </c>
    </row>
    <row r="2185" spans="1:10" hidden="1" x14ac:dyDescent="0.25">
      <c r="A2185">
        <f>--SUBTOTAL(103,B$2:B2185)</f>
        <v>1007</v>
      </c>
      <c r="B2185" s="86">
        <v>43321</v>
      </c>
      <c r="C2185" t="s">
        <v>23</v>
      </c>
      <c r="D2185" t="s">
        <v>101</v>
      </c>
      <c r="E2185" t="s">
        <v>147</v>
      </c>
      <c r="F2185">
        <v>10.7</v>
      </c>
      <c r="G2185">
        <v>0</v>
      </c>
      <c r="H2185">
        <v>2018</v>
      </c>
      <c r="I2185">
        <v>8</v>
      </c>
      <c r="J2185">
        <v>71</v>
      </c>
    </row>
    <row r="2186" spans="1:10" hidden="1" x14ac:dyDescent="0.25">
      <c r="A2186">
        <f>--SUBTOTAL(103,B$2:B2186)</f>
        <v>1007</v>
      </c>
      <c r="B2186" s="86">
        <v>43321</v>
      </c>
      <c r="C2186" t="s">
        <v>23</v>
      </c>
      <c r="D2186" t="s">
        <v>54</v>
      </c>
      <c r="E2186" t="s">
        <v>147</v>
      </c>
      <c r="F2186">
        <v>27.8</v>
      </c>
      <c r="G2186">
        <v>0</v>
      </c>
      <c r="H2186">
        <v>2018</v>
      </c>
      <c r="I2186">
        <v>8</v>
      </c>
      <c r="J2186">
        <v>71</v>
      </c>
    </row>
    <row r="2187" spans="1:10" hidden="1" x14ac:dyDescent="0.25">
      <c r="A2187">
        <f>--SUBTOTAL(103,B$2:B2187)</f>
        <v>1007</v>
      </c>
      <c r="B2187" s="86">
        <v>43321</v>
      </c>
      <c r="C2187" t="s">
        <v>23</v>
      </c>
      <c r="D2187" t="s">
        <v>59</v>
      </c>
      <c r="E2187" t="s">
        <v>147</v>
      </c>
      <c r="F2187">
        <v>40.299999999999997</v>
      </c>
      <c r="G2187">
        <v>0</v>
      </c>
      <c r="H2187">
        <v>2018</v>
      </c>
      <c r="I2187">
        <v>8</v>
      </c>
      <c r="J2187">
        <v>72</v>
      </c>
    </row>
    <row r="2188" spans="1:10" hidden="1" x14ac:dyDescent="0.25">
      <c r="A2188">
        <f>--SUBTOTAL(103,B$2:B2188)</f>
        <v>1007</v>
      </c>
      <c r="B2188" s="86">
        <v>43321</v>
      </c>
      <c r="C2188" t="s">
        <v>23</v>
      </c>
      <c r="D2188" t="s">
        <v>33</v>
      </c>
      <c r="E2188" t="s">
        <v>56</v>
      </c>
      <c r="F2188">
        <v>9</v>
      </c>
      <c r="G2188">
        <v>0</v>
      </c>
      <c r="H2188">
        <v>2018</v>
      </c>
      <c r="I2188">
        <v>8</v>
      </c>
      <c r="J2188">
        <v>73</v>
      </c>
    </row>
    <row r="2189" spans="1:10" hidden="1" x14ac:dyDescent="0.25">
      <c r="A2189">
        <f>--SUBTOTAL(103,B$2:B2189)</f>
        <v>1007</v>
      </c>
      <c r="B2189" s="86">
        <v>43321</v>
      </c>
      <c r="C2189" t="s">
        <v>23</v>
      </c>
      <c r="D2189" t="s">
        <v>59</v>
      </c>
      <c r="E2189" t="s">
        <v>147</v>
      </c>
      <c r="F2189">
        <v>24.5</v>
      </c>
      <c r="G2189">
        <v>0</v>
      </c>
      <c r="H2189">
        <v>2018</v>
      </c>
      <c r="I2189">
        <v>8</v>
      </c>
      <c r="J2189">
        <v>80</v>
      </c>
    </row>
    <row r="2190" spans="1:10" hidden="1" x14ac:dyDescent="0.25">
      <c r="A2190">
        <f>--SUBTOTAL(103,B$2:B2190)</f>
        <v>1007</v>
      </c>
      <c r="B2190" s="86">
        <v>43321</v>
      </c>
      <c r="C2190" t="s">
        <v>23</v>
      </c>
      <c r="D2190" t="s">
        <v>33</v>
      </c>
      <c r="E2190" t="s">
        <v>116</v>
      </c>
      <c r="F2190">
        <v>12</v>
      </c>
      <c r="G2190">
        <v>0</v>
      </c>
      <c r="H2190">
        <v>2018</v>
      </c>
      <c r="I2190">
        <v>8</v>
      </c>
      <c r="J2190">
        <v>101</v>
      </c>
    </row>
    <row r="2191" spans="1:10" hidden="1" x14ac:dyDescent="0.25">
      <c r="A2191">
        <f>--SUBTOTAL(103,B$2:B2191)</f>
        <v>1007</v>
      </c>
      <c r="B2191" s="86">
        <v>43321</v>
      </c>
      <c r="C2191" t="s">
        <v>23</v>
      </c>
      <c r="D2191" t="s">
        <v>59</v>
      </c>
      <c r="E2191" t="s">
        <v>147</v>
      </c>
      <c r="F2191">
        <v>33</v>
      </c>
      <c r="G2191">
        <v>0</v>
      </c>
      <c r="H2191">
        <v>2018</v>
      </c>
      <c r="I2191">
        <v>8</v>
      </c>
      <c r="J2191">
        <v>164</v>
      </c>
    </row>
    <row r="2192" spans="1:10" hidden="1" x14ac:dyDescent="0.25">
      <c r="A2192">
        <f>--SUBTOTAL(103,B$2:B2192)</f>
        <v>1007</v>
      </c>
      <c r="B2192" s="86">
        <v>43321</v>
      </c>
      <c r="C2192" t="s">
        <v>23</v>
      </c>
      <c r="D2192" t="s">
        <v>54</v>
      </c>
      <c r="E2192" t="s">
        <v>147</v>
      </c>
      <c r="F2192">
        <v>44.85</v>
      </c>
      <c r="G2192">
        <v>0</v>
      </c>
      <c r="H2192">
        <v>2018</v>
      </c>
      <c r="I2192">
        <v>8</v>
      </c>
      <c r="J2192">
        <v>164</v>
      </c>
    </row>
    <row r="2193" spans="1:10" hidden="1" x14ac:dyDescent="0.25">
      <c r="A2193">
        <f>--SUBTOTAL(103,B$2:B2193)</f>
        <v>1007</v>
      </c>
      <c r="B2193" s="86">
        <v>43322</v>
      </c>
      <c r="C2193" t="s">
        <v>80</v>
      </c>
      <c r="D2193" t="s">
        <v>31</v>
      </c>
      <c r="E2193" t="s">
        <v>150</v>
      </c>
      <c r="F2193">
        <v>10.25</v>
      </c>
      <c r="G2193">
        <v>0</v>
      </c>
      <c r="H2193">
        <v>2018</v>
      </c>
      <c r="I2193">
        <v>8</v>
      </c>
      <c r="J2193">
        <v>91</v>
      </c>
    </row>
    <row r="2194" spans="1:10" hidden="1" x14ac:dyDescent="0.25">
      <c r="A2194">
        <f>--SUBTOTAL(103,B$2:B2194)</f>
        <v>1007</v>
      </c>
      <c r="B2194" s="86">
        <v>43322</v>
      </c>
      <c r="C2194" t="s">
        <v>74</v>
      </c>
      <c r="D2194" t="s">
        <v>151</v>
      </c>
      <c r="E2194" t="s">
        <v>152</v>
      </c>
      <c r="F2194">
        <v>549.17999999999995</v>
      </c>
      <c r="G2194">
        <v>0</v>
      </c>
      <c r="H2194">
        <v>2018</v>
      </c>
      <c r="I2194">
        <v>8</v>
      </c>
      <c r="J2194">
        <v>91</v>
      </c>
    </row>
    <row r="2195" spans="1:10" hidden="1" x14ac:dyDescent="0.25">
      <c r="A2195">
        <f>--SUBTOTAL(103,B$2:B2195)</f>
        <v>1007</v>
      </c>
      <c r="B2195" s="86">
        <v>43322</v>
      </c>
      <c r="C2195" t="s">
        <v>22</v>
      </c>
      <c r="D2195" t="s">
        <v>151</v>
      </c>
      <c r="E2195" t="s">
        <v>152</v>
      </c>
      <c r="F2195">
        <v>52.73</v>
      </c>
      <c r="G2195">
        <v>0</v>
      </c>
      <c r="H2195">
        <v>2018</v>
      </c>
      <c r="I2195">
        <v>8</v>
      </c>
      <c r="J2195">
        <v>8</v>
      </c>
    </row>
    <row r="2196" spans="1:10" hidden="1" x14ac:dyDescent="0.25">
      <c r="A2196">
        <f>--SUBTOTAL(103,B$2:B2196)</f>
        <v>1007</v>
      </c>
      <c r="B2196" s="86">
        <v>43322</v>
      </c>
      <c r="C2196" t="s">
        <v>22</v>
      </c>
      <c r="D2196" t="s">
        <v>151</v>
      </c>
      <c r="E2196" t="s">
        <v>152</v>
      </c>
      <c r="F2196">
        <v>57.73</v>
      </c>
      <c r="G2196">
        <v>0</v>
      </c>
      <c r="H2196">
        <v>2018</v>
      </c>
      <c r="I2196">
        <v>8</v>
      </c>
      <c r="J2196">
        <v>10</v>
      </c>
    </row>
    <row r="2197" spans="1:10" hidden="1" x14ac:dyDescent="0.25">
      <c r="A2197">
        <f>--SUBTOTAL(103,B$2:B2197)</f>
        <v>1007</v>
      </c>
      <c r="B2197" s="86">
        <v>43322</v>
      </c>
      <c r="C2197" t="s">
        <v>22</v>
      </c>
      <c r="D2197" t="s">
        <v>151</v>
      </c>
      <c r="E2197" t="s">
        <v>152</v>
      </c>
      <c r="F2197">
        <v>121.69</v>
      </c>
      <c r="G2197">
        <v>0</v>
      </c>
      <c r="H2197">
        <v>2018</v>
      </c>
      <c r="I2197">
        <v>8</v>
      </c>
      <c r="J2197">
        <v>13</v>
      </c>
    </row>
    <row r="2198" spans="1:10" hidden="1" x14ac:dyDescent="0.25">
      <c r="A2198">
        <f>--SUBTOTAL(103,B$2:B2198)</f>
        <v>1007</v>
      </c>
      <c r="B2198" s="86">
        <v>43322</v>
      </c>
      <c r="C2198" t="s">
        <v>22</v>
      </c>
      <c r="D2198" t="s">
        <v>151</v>
      </c>
      <c r="E2198" t="s">
        <v>152</v>
      </c>
      <c r="F2198">
        <v>28</v>
      </c>
      <c r="G2198">
        <v>0</v>
      </c>
      <c r="H2198">
        <v>2018</v>
      </c>
      <c r="I2198">
        <v>8</v>
      </c>
      <c r="J2198">
        <v>22</v>
      </c>
    </row>
    <row r="2199" spans="1:10" hidden="1" x14ac:dyDescent="0.25">
      <c r="A2199">
        <f>--SUBTOTAL(103,B$2:B2199)</f>
        <v>1007</v>
      </c>
      <c r="B2199" s="86">
        <v>43322</v>
      </c>
      <c r="C2199" t="s">
        <v>22</v>
      </c>
      <c r="D2199" t="s">
        <v>151</v>
      </c>
      <c r="E2199" t="s">
        <v>152</v>
      </c>
      <c r="F2199">
        <v>13.33</v>
      </c>
      <c r="G2199">
        <v>0</v>
      </c>
      <c r="H2199">
        <v>2018</v>
      </c>
      <c r="I2199">
        <v>8</v>
      </c>
      <c r="J2199">
        <v>23</v>
      </c>
    </row>
    <row r="2200" spans="1:10" hidden="1" x14ac:dyDescent="0.25">
      <c r="A2200">
        <f>--SUBTOTAL(103,B$2:B2200)</f>
        <v>1007</v>
      </c>
      <c r="B2200" s="86">
        <v>43322</v>
      </c>
      <c r="C2200" t="s">
        <v>22</v>
      </c>
      <c r="D2200" t="s">
        <v>151</v>
      </c>
      <c r="E2200" t="s">
        <v>152</v>
      </c>
      <c r="F2200">
        <v>88.67</v>
      </c>
      <c r="G2200">
        <v>0</v>
      </c>
      <c r="H2200">
        <v>2018</v>
      </c>
      <c r="I2200">
        <v>8</v>
      </c>
      <c r="J2200">
        <v>26</v>
      </c>
    </row>
    <row r="2201" spans="1:10" hidden="1" x14ac:dyDescent="0.25">
      <c r="A2201">
        <f>--SUBTOTAL(103,B$2:B2201)</f>
        <v>1007</v>
      </c>
      <c r="B2201" s="86">
        <v>43322</v>
      </c>
      <c r="C2201" t="s">
        <v>22</v>
      </c>
      <c r="D2201" t="s">
        <v>151</v>
      </c>
      <c r="E2201" t="s">
        <v>152</v>
      </c>
      <c r="F2201">
        <v>39.61</v>
      </c>
      <c r="G2201">
        <v>0</v>
      </c>
      <c r="H2201">
        <v>2018</v>
      </c>
      <c r="I2201">
        <v>8</v>
      </c>
      <c r="J2201">
        <v>29</v>
      </c>
    </row>
    <row r="2202" spans="1:10" hidden="1" x14ac:dyDescent="0.25">
      <c r="A2202">
        <f>--SUBTOTAL(103,B$2:B2202)</f>
        <v>1007</v>
      </c>
      <c r="B2202" s="86">
        <v>43322</v>
      </c>
      <c r="C2202" t="s">
        <v>22</v>
      </c>
      <c r="D2202" t="s">
        <v>151</v>
      </c>
      <c r="E2202" t="s">
        <v>152</v>
      </c>
      <c r="F2202">
        <v>17.829999999999998</v>
      </c>
      <c r="G2202">
        <v>0</v>
      </c>
      <c r="H2202">
        <v>2018</v>
      </c>
      <c r="I2202">
        <v>8</v>
      </c>
      <c r="J2202">
        <v>34</v>
      </c>
    </row>
    <row r="2203" spans="1:10" hidden="1" x14ac:dyDescent="0.25">
      <c r="A2203">
        <f>--SUBTOTAL(103,B$2:B2203)</f>
        <v>1007</v>
      </c>
      <c r="B2203" s="86">
        <v>43322</v>
      </c>
      <c r="C2203" t="s">
        <v>22</v>
      </c>
      <c r="D2203" t="s">
        <v>151</v>
      </c>
      <c r="E2203" t="s">
        <v>152</v>
      </c>
      <c r="F2203">
        <v>22.58</v>
      </c>
      <c r="G2203">
        <v>0</v>
      </c>
      <c r="H2203">
        <v>2018</v>
      </c>
      <c r="I2203">
        <v>8</v>
      </c>
      <c r="J2203">
        <v>38</v>
      </c>
    </row>
    <row r="2204" spans="1:10" hidden="1" x14ac:dyDescent="0.25">
      <c r="A2204">
        <f>--SUBTOTAL(103,B$2:B2204)</f>
        <v>1007</v>
      </c>
      <c r="B2204" s="86">
        <v>43322</v>
      </c>
      <c r="C2204" t="s">
        <v>22</v>
      </c>
      <c r="D2204" t="s">
        <v>151</v>
      </c>
      <c r="E2204" t="s">
        <v>152</v>
      </c>
      <c r="F2204">
        <v>28.78</v>
      </c>
      <c r="G2204">
        <v>0</v>
      </c>
      <c r="H2204">
        <v>2018</v>
      </c>
      <c r="I2204">
        <v>8</v>
      </c>
      <c r="J2204">
        <v>43</v>
      </c>
    </row>
    <row r="2205" spans="1:10" hidden="1" x14ac:dyDescent="0.25">
      <c r="A2205">
        <f>--SUBTOTAL(103,B$2:B2205)</f>
        <v>1007</v>
      </c>
      <c r="B2205" s="86">
        <v>43322</v>
      </c>
      <c r="C2205" t="s">
        <v>22</v>
      </c>
      <c r="D2205" t="s">
        <v>151</v>
      </c>
      <c r="E2205" t="s">
        <v>152</v>
      </c>
      <c r="F2205">
        <v>33.15</v>
      </c>
      <c r="G2205">
        <v>0</v>
      </c>
      <c r="H2205">
        <v>2018</v>
      </c>
      <c r="I2205">
        <v>8</v>
      </c>
      <c r="J2205">
        <v>44</v>
      </c>
    </row>
    <row r="2206" spans="1:10" hidden="1" x14ac:dyDescent="0.25">
      <c r="A2206">
        <f>--SUBTOTAL(103,B$2:B2206)</f>
        <v>1007</v>
      </c>
      <c r="B2206" s="86">
        <v>43322</v>
      </c>
      <c r="C2206" t="s">
        <v>22</v>
      </c>
      <c r="D2206" t="s">
        <v>151</v>
      </c>
      <c r="E2206" t="s">
        <v>152</v>
      </c>
      <c r="F2206">
        <v>30.87</v>
      </c>
      <c r="G2206">
        <v>0</v>
      </c>
      <c r="H2206">
        <v>2018</v>
      </c>
      <c r="I2206">
        <v>8</v>
      </c>
      <c r="J2206">
        <v>49</v>
      </c>
    </row>
    <row r="2207" spans="1:10" hidden="1" x14ac:dyDescent="0.25">
      <c r="A2207">
        <f>--SUBTOTAL(103,B$2:B2207)</f>
        <v>1007</v>
      </c>
      <c r="B2207" s="86">
        <v>43322</v>
      </c>
      <c r="C2207" t="s">
        <v>22</v>
      </c>
      <c r="D2207" t="s">
        <v>151</v>
      </c>
      <c r="E2207" t="s">
        <v>152</v>
      </c>
      <c r="F2207">
        <v>169.99</v>
      </c>
      <c r="G2207">
        <v>0</v>
      </c>
      <c r="H2207">
        <v>2018</v>
      </c>
      <c r="I2207">
        <v>8</v>
      </c>
      <c r="J2207">
        <v>51</v>
      </c>
    </row>
    <row r="2208" spans="1:10" hidden="1" x14ac:dyDescent="0.25">
      <c r="A2208">
        <f>--SUBTOTAL(103,B$2:B2208)</f>
        <v>1007</v>
      </c>
      <c r="B2208" s="86">
        <v>43322</v>
      </c>
      <c r="C2208" t="s">
        <v>22</v>
      </c>
      <c r="D2208" t="s">
        <v>151</v>
      </c>
      <c r="E2208" t="s">
        <v>152</v>
      </c>
      <c r="F2208">
        <v>45.75</v>
      </c>
      <c r="G2208">
        <v>0</v>
      </c>
      <c r="H2208">
        <v>2018</v>
      </c>
      <c r="I2208">
        <v>8</v>
      </c>
      <c r="J2208">
        <v>70</v>
      </c>
    </row>
    <row r="2209" spans="1:10" hidden="1" x14ac:dyDescent="0.25">
      <c r="A2209">
        <f>--SUBTOTAL(103,B$2:B2209)</f>
        <v>1007</v>
      </c>
      <c r="B2209" s="86">
        <v>43322</v>
      </c>
      <c r="C2209" t="s">
        <v>22</v>
      </c>
      <c r="D2209" t="s">
        <v>151</v>
      </c>
      <c r="E2209" t="s">
        <v>152</v>
      </c>
      <c r="F2209">
        <v>31.75</v>
      </c>
      <c r="G2209">
        <v>0</v>
      </c>
      <c r="H2209">
        <v>2018</v>
      </c>
      <c r="I2209">
        <v>8</v>
      </c>
      <c r="J2209">
        <v>73</v>
      </c>
    </row>
    <row r="2210" spans="1:10" hidden="1" x14ac:dyDescent="0.25">
      <c r="A2210">
        <f>--SUBTOTAL(103,B$2:B2210)</f>
        <v>1007</v>
      </c>
      <c r="B2210" s="86">
        <v>43322</v>
      </c>
      <c r="C2210" t="s">
        <v>22</v>
      </c>
      <c r="D2210" t="s">
        <v>151</v>
      </c>
      <c r="E2210" t="s">
        <v>152</v>
      </c>
      <c r="F2210">
        <v>12.88</v>
      </c>
      <c r="G2210">
        <v>0</v>
      </c>
      <c r="H2210">
        <v>2018</v>
      </c>
      <c r="I2210">
        <v>8</v>
      </c>
      <c r="J2210">
        <v>80</v>
      </c>
    </row>
    <row r="2211" spans="1:10" hidden="1" x14ac:dyDescent="0.25">
      <c r="A2211">
        <f>--SUBTOTAL(103,B$2:B2211)</f>
        <v>1007</v>
      </c>
      <c r="B2211" s="86">
        <v>43322</v>
      </c>
      <c r="C2211" t="s">
        <v>22</v>
      </c>
      <c r="D2211" t="s">
        <v>151</v>
      </c>
      <c r="E2211" t="s">
        <v>152</v>
      </c>
      <c r="F2211">
        <v>30.27</v>
      </c>
      <c r="G2211">
        <v>0</v>
      </c>
      <c r="H2211">
        <v>2018</v>
      </c>
      <c r="I2211">
        <v>8</v>
      </c>
      <c r="J2211">
        <v>95</v>
      </c>
    </row>
    <row r="2212" spans="1:10" hidden="1" x14ac:dyDescent="0.25">
      <c r="A2212">
        <f>--SUBTOTAL(103,B$2:B2212)</f>
        <v>1007</v>
      </c>
      <c r="B2212" s="86">
        <v>43322</v>
      </c>
      <c r="C2212" t="s">
        <v>22</v>
      </c>
      <c r="D2212" t="s">
        <v>151</v>
      </c>
      <c r="E2212" t="s">
        <v>152</v>
      </c>
      <c r="F2212">
        <v>49.79</v>
      </c>
      <c r="G2212">
        <v>0</v>
      </c>
      <c r="H2212">
        <v>2018</v>
      </c>
      <c r="I2212">
        <v>8</v>
      </c>
      <c r="J2212">
        <v>97</v>
      </c>
    </row>
    <row r="2213" spans="1:10" hidden="1" x14ac:dyDescent="0.25">
      <c r="A2213">
        <f>--SUBTOTAL(103,B$2:B2213)</f>
        <v>1007</v>
      </c>
      <c r="B2213" s="86">
        <v>43322</v>
      </c>
      <c r="C2213" t="s">
        <v>22</v>
      </c>
      <c r="D2213" t="s">
        <v>151</v>
      </c>
      <c r="E2213" t="s">
        <v>152</v>
      </c>
      <c r="F2213">
        <v>86.35</v>
      </c>
      <c r="G2213">
        <v>0</v>
      </c>
      <c r="H2213">
        <v>2018</v>
      </c>
      <c r="I2213">
        <v>8</v>
      </c>
      <c r="J2213">
        <v>162</v>
      </c>
    </row>
    <row r="2214" spans="1:10" hidden="1" x14ac:dyDescent="0.25">
      <c r="A2214">
        <f>--SUBTOTAL(103,B$2:B2214)</f>
        <v>1007</v>
      </c>
      <c r="B2214" s="86">
        <v>43322</v>
      </c>
      <c r="C2214" t="s">
        <v>102</v>
      </c>
      <c r="D2214" t="s">
        <v>31</v>
      </c>
      <c r="E2214" t="s">
        <v>150</v>
      </c>
      <c r="F2214">
        <v>7.2</v>
      </c>
      <c r="G2214">
        <v>0</v>
      </c>
      <c r="H2214">
        <v>2018</v>
      </c>
      <c r="I2214">
        <v>8</v>
      </c>
      <c r="J2214">
        <v>91</v>
      </c>
    </row>
    <row r="2215" spans="1:10" hidden="1" x14ac:dyDescent="0.25">
      <c r="A2215">
        <f>--SUBTOTAL(103,B$2:B2215)</f>
        <v>1007</v>
      </c>
      <c r="B2215" s="86">
        <v>43322</v>
      </c>
      <c r="C2215" t="s">
        <v>68</v>
      </c>
      <c r="D2215" t="s">
        <v>61</v>
      </c>
      <c r="E2215" t="s">
        <v>150</v>
      </c>
      <c r="F2215">
        <v>108.4</v>
      </c>
      <c r="G2215">
        <v>0</v>
      </c>
      <c r="H2215">
        <v>2018</v>
      </c>
      <c r="I2215">
        <v>8</v>
      </c>
      <c r="J2215">
        <v>91</v>
      </c>
    </row>
    <row r="2216" spans="1:10" hidden="1" x14ac:dyDescent="0.25">
      <c r="A2216">
        <f>--SUBTOTAL(103,B$2:B2216)</f>
        <v>1007</v>
      </c>
      <c r="B2216" s="86">
        <v>43322</v>
      </c>
      <c r="C2216" t="s">
        <v>76</v>
      </c>
      <c r="D2216" t="s">
        <v>151</v>
      </c>
      <c r="E2216" t="s">
        <v>152</v>
      </c>
      <c r="F2216">
        <v>64.55</v>
      </c>
      <c r="G2216">
        <v>0</v>
      </c>
      <c r="H2216">
        <v>2018</v>
      </c>
      <c r="I2216">
        <v>8</v>
      </c>
      <c r="J2216">
        <v>91</v>
      </c>
    </row>
    <row r="2217" spans="1:10" hidden="1" x14ac:dyDescent="0.25">
      <c r="A2217">
        <f>--SUBTOTAL(103,B$2:B2217)</f>
        <v>1007</v>
      </c>
      <c r="B2217" s="86">
        <v>43322</v>
      </c>
      <c r="C2217" t="s">
        <v>67</v>
      </c>
      <c r="D2217" t="s">
        <v>31</v>
      </c>
      <c r="E2217" t="s">
        <v>150</v>
      </c>
      <c r="F2217">
        <v>15.46</v>
      </c>
      <c r="G2217">
        <v>0</v>
      </c>
      <c r="H2217">
        <v>2018</v>
      </c>
      <c r="I2217">
        <v>8</v>
      </c>
      <c r="J2217">
        <v>91</v>
      </c>
    </row>
    <row r="2218" spans="1:10" hidden="1" x14ac:dyDescent="0.25">
      <c r="A2218">
        <f>--SUBTOTAL(103,B$2:B2218)</f>
        <v>1007</v>
      </c>
      <c r="B2218" s="86">
        <v>43322</v>
      </c>
      <c r="C2218" t="s">
        <v>67</v>
      </c>
      <c r="D2218" t="s">
        <v>151</v>
      </c>
      <c r="E2218" t="s">
        <v>152</v>
      </c>
      <c r="F2218">
        <v>3292.47</v>
      </c>
      <c r="G2218">
        <v>0</v>
      </c>
      <c r="H2218">
        <v>2018</v>
      </c>
      <c r="I2218">
        <v>8</v>
      </c>
      <c r="J2218">
        <v>91</v>
      </c>
    </row>
    <row r="2219" spans="1:10" hidden="1" x14ac:dyDescent="0.25">
      <c r="A2219">
        <f>--SUBTOTAL(103,B$2:B2219)</f>
        <v>1007</v>
      </c>
      <c r="B2219" s="86">
        <v>43322</v>
      </c>
      <c r="C2219" t="s">
        <v>72</v>
      </c>
      <c r="D2219" t="s">
        <v>151</v>
      </c>
      <c r="E2219" t="s">
        <v>152</v>
      </c>
      <c r="F2219">
        <v>435.82</v>
      </c>
      <c r="G2219">
        <v>0</v>
      </c>
      <c r="H2219">
        <v>2018</v>
      </c>
      <c r="I2219">
        <v>8</v>
      </c>
      <c r="J2219">
        <v>91</v>
      </c>
    </row>
    <row r="2220" spans="1:10" hidden="1" x14ac:dyDescent="0.25">
      <c r="A2220">
        <f>--SUBTOTAL(103,B$2:B2220)</f>
        <v>1007</v>
      </c>
      <c r="B2220" s="86">
        <v>43322</v>
      </c>
      <c r="C2220" t="s">
        <v>75</v>
      </c>
      <c r="D2220" t="s">
        <v>151</v>
      </c>
      <c r="E2220" t="s">
        <v>152</v>
      </c>
      <c r="F2220">
        <v>35.08</v>
      </c>
      <c r="G2220">
        <v>0</v>
      </c>
      <c r="H2220">
        <v>2018</v>
      </c>
      <c r="I2220">
        <v>8</v>
      </c>
      <c r="J2220">
        <v>91</v>
      </c>
    </row>
    <row r="2221" spans="1:10" hidden="1" x14ac:dyDescent="0.25">
      <c r="A2221">
        <f>--SUBTOTAL(103,B$2:B2221)</f>
        <v>1007</v>
      </c>
      <c r="B2221" s="86">
        <v>43322</v>
      </c>
      <c r="C2221" t="s">
        <v>71</v>
      </c>
      <c r="D2221" t="s">
        <v>151</v>
      </c>
      <c r="E2221" t="s">
        <v>152</v>
      </c>
      <c r="F2221">
        <v>1356.16</v>
      </c>
      <c r="G2221">
        <v>0</v>
      </c>
      <c r="H2221">
        <v>2018</v>
      </c>
      <c r="I2221">
        <v>8</v>
      </c>
      <c r="J2221">
        <v>91</v>
      </c>
    </row>
    <row r="2222" spans="1:10" hidden="1" x14ac:dyDescent="0.25">
      <c r="A2222">
        <f>--SUBTOTAL(103,B$2:B2222)</f>
        <v>1007</v>
      </c>
      <c r="B2222" s="86">
        <v>43322</v>
      </c>
      <c r="C2222" t="s">
        <v>21</v>
      </c>
      <c r="D2222" t="s">
        <v>151</v>
      </c>
      <c r="E2222" t="s">
        <v>152</v>
      </c>
      <c r="F2222">
        <v>639.87</v>
      </c>
      <c r="G2222">
        <v>0</v>
      </c>
      <c r="H2222">
        <v>2018</v>
      </c>
      <c r="I2222">
        <v>8</v>
      </c>
      <c r="J2222">
        <v>5</v>
      </c>
    </row>
    <row r="2223" spans="1:10" hidden="1" x14ac:dyDescent="0.25">
      <c r="A2223">
        <f>--SUBTOTAL(103,B$2:B2223)</f>
        <v>1007</v>
      </c>
      <c r="B2223" s="86">
        <v>43322</v>
      </c>
      <c r="C2223" t="s">
        <v>21</v>
      </c>
      <c r="D2223" t="s">
        <v>151</v>
      </c>
      <c r="E2223" t="s">
        <v>152</v>
      </c>
      <c r="F2223">
        <v>234.75</v>
      </c>
      <c r="G2223">
        <v>0</v>
      </c>
      <c r="H2223">
        <v>2018</v>
      </c>
      <c r="I2223">
        <v>8</v>
      </c>
      <c r="J2223">
        <v>10</v>
      </c>
    </row>
    <row r="2224" spans="1:10" hidden="1" x14ac:dyDescent="0.25">
      <c r="A2224">
        <f>--SUBTOTAL(103,B$2:B2224)</f>
        <v>1007</v>
      </c>
      <c r="B2224" s="86">
        <v>43322</v>
      </c>
      <c r="C2224" t="s">
        <v>21</v>
      </c>
      <c r="D2224" t="s">
        <v>151</v>
      </c>
      <c r="E2224" t="s">
        <v>152</v>
      </c>
      <c r="F2224">
        <v>316.97000000000003</v>
      </c>
      <c r="G2224">
        <v>0</v>
      </c>
      <c r="H2224">
        <v>2018</v>
      </c>
      <c r="I2224">
        <v>8</v>
      </c>
      <c r="J2224">
        <v>13</v>
      </c>
    </row>
    <row r="2225" spans="1:10" hidden="1" x14ac:dyDescent="0.25">
      <c r="A2225">
        <f>--SUBTOTAL(103,B$2:B2225)</f>
        <v>1007</v>
      </c>
      <c r="B2225" s="86">
        <v>43322</v>
      </c>
      <c r="C2225" t="s">
        <v>21</v>
      </c>
      <c r="D2225" t="s">
        <v>151</v>
      </c>
      <c r="E2225" t="s">
        <v>152</v>
      </c>
      <c r="F2225">
        <v>10.68</v>
      </c>
      <c r="G2225">
        <v>0</v>
      </c>
      <c r="H2225">
        <v>2018</v>
      </c>
      <c r="I2225">
        <v>8</v>
      </c>
      <c r="J2225">
        <v>17</v>
      </c>
    </row>
    <row r="2226" spans="1:10" hidden="1" x14ac:dyDescent="0.25">
      <c r="A2226">
        <f>--SUBTOTAL(103,B$2:B2226)</f>
        <v>1007</v>
      </c>
      <c r="B2226" s="86">
        <v>43322</v>
      </c>
      <c r="C2226" t="s">
        <v>21</v>
      </c>
      <c r="D2226" t="s">
        <v>151</v>
      </c>
      <c r="E2226" t="s">
        <v>152</v>
      </c>
      <c r="F2226">
        <v>339.37</v>
      </c>
      <c r="G2226">
        <v>0</v>
      </c>
      <c r="H2226">
        <v>2018</v>
      </c>
      <c r="I2226">
        <v>8</v>
      </c>
      <c r="J2226">
        <v>18</v>
      </c>
    </row>
    <row r="2227" spans="1:10" hidden="1" x14ac:dyDescent="0.25">
      <c r="A2227">
        <f>--SUBTOTAL(103,B$2:B2227)</f>
        <v>1007</v>
      </c>
      <c r="B2227" s="86">
        <v>43322</v>
      </c>
      <c r="C2227" t="s">
        <v>21</v>
      </c>
      <c r="D2227" t="s">
        <v>151</v>
      </c>
      <c r="E2227" t="s">
        <v>152</v>
      </c>
      <c r="F2227">
        <v>1520.74</v>
      </c>
      <c r="G2227">
        <v>0</v>
      </c>
      <c r="H2227">
        <v>2018</v>
      </c>
      <c r="I2227">
        <v>8</v>
      </c>
      <c r="J2227">
        <v>19</v>
      </c>
    </row>
    <row r="2228" spans="1:10" hidden="1" x14ac:dyDescent="0.25">
      <c r="A2228">
        <f>--SUBTOTAL(103,B$2:B2228)</f>
        <v>1007</v>
      </c>
      <c r="B2228" s="86">
        <v>43322</v>
      </c>
      <c r="C2228" t="s">
        <v>21</v>
      </c>
      <c r="D2228" t="s">
        <v>151</v>
      </c>
      <c r="E2228" t="s">
        <v>152</v>
      </c>
      <c r="F2228">
        <v>164.81</v>
      </c>
      <c r="G2228">
        <v>0</v>
      </c>
      <c r="H2228">
        <v>2018</v>
      </c>
      <c r="I2228">
        <v>8</v>
      </c>
      <c r="J2228">
        <v>22</v>
      </c>
    </row>
    <row r="2229" spans="1:10" hidden="1" x14ac:dyDescent="0.25">
      <c r="A2229">
        <f>--SUBTOTAL(103,B$2:B2229)</f>
        <v>1007</v>
      </c>
      <c r="B2229" s="86">
        <v>43322</v>
      </c>
      <c r="C2229" t="s">
        <v>21</v>
      </c>
      <c r="D2229" t="s">
        <v>151</v>
      </c>
      <c r="E2229" t="s">
        <v>152</v>
      </c>
      <c r="F2229">
        <v>362.75</v>
      </c>
      <c r="G2229">
        <v>0</v>
      </c>
      <c r="H2229">
        <v>2018</v>
      </c>
      <c r="I2229">
        <v>8</v>
      </c>
      <c r="J2229">
        <v>23</v>
      </c>
    </row>
    <row r="2230" spans="1:10" hidden="1" x14ac:dyDescent="0.25">
      <c r="A2230">
        <f>--SUBTOTAL(103,B$2:B2230)</f>
        <v>1007</v>
      </c>
      <c r="B2230" s="86">
        <v>43322</v>
      </c>
      <c r="C2230" t="s">
        <v>21</v>
      </c>
      <c r="D2230" t="s">
        <v>151</v>
      </c>
      <c r="E2230" t="s">
        <v>152</v>
      </c>
      <c r="F2230">
        <v>496.79</v>
      </c>
      <c r="G2230">
        <v>0</v>
      </c>
      <c r="H2230">
        <v>2018</v>
      </c>
      <c r="I2230">
        <v>8</v>
      </c>
      <c r="J2230">
        <v>26</v>
      </c>
    </row>
    <row r="2231" spans="1:10" hidden="1" x14ac:dyDescent="0.25">
      <c r="A2231">
        <f>--SUBTOTAL(103,B$2:B2231)</f>
        <v>1007</v>
      </c>
      <c r="B2231" s="86">
        <v>43322</v>
      </c>
      <c r="C2231" t="s">
        <v>21</v>
      </c>
      <c r="D2231" t="s">
        <v>151</v>
      </c>
      <c r="E2231" t="s">
        <v>152</v>
      </c>
      <c r="F2231">
        <v>41.48</v>
      </c>
      <c r="G2231">
        <v>0</v>
      </c>
      <c r="H2231">
        <v>2018</v>
      </c>
      <c r="I2231">
        <v>8</v>
      </c>
      <c r="J2231">
        <v>29</v>
      </c>
    </row>
    <row r="2232" spans="1:10" hidden="1" x14ac:dyDescent="0.25">
      <c r="A2232">
        <f>--SUBTOTAL(103,B$2:B2232)</f>
        <v>1007</v>
      </c>
      <c r="B2232" s="86">
        <v>43322</v>
      </c>
      <c r="C2232" t="s">
        <v>21</v>
      </c>
      <c r="D2232" t="s">
        <v>151</v>
      </c>
      <c r="E2232" t="s">
        <v>152</v>
      </c>
      <c r="F2232">
        <v>244</v>
      </c>
      <c r="G2232">
        <v>0</v>
      </c>
      <c r="H2232">
        <v>2018</v>
      </c>
      <c r="I2232">
        <v>8</v>
      </c>
      <c r="J2232">
        <v>30</v>
      </c>
    </row>
    <row r="2233" spans="1:10" hidden="1" x14ac:dyDescent="0.25">
      <c r="A2233">
        <f>--SUBTOTAL(103,B$2:B2233)</f>
        <v>1007</v>
      </c>
      <c r="B2233" s="86">
        <v>43322</v>
      </c>
      <c r="C2233" t="s">
        <v>21</v>
      </c>
      <c r="D2233" t="s">
        <v>151</v>
      </c>
      <c r="E2233" t="s">
        <v>152</v>
      </c>
      <c r="F2233">
        <v>365.79</v>
      </c>
      <c r="G2233">
        <v>0</v>
      </c>
      <c r="H2233">
        <v>2018</v>
      </c>
      <c r="I2233">
        <v>8</v>
      </c>
      <c r="J2233">
        <v>34</v>
      </c>
    </row>
    <row r="2234" spans="1:10" hidden="1" x14ac:dyDescent="0.25">
      <c r="A2234">
        <f>--SUBTOTAL(103,B$2:B2234)</f>
        <v>1007</v>
      </c>
      <c r="B2234" s="86">
        <v>43322</v>
      </c>
      <c r="C2234" t="s">
        <v>21</v>
      </c>
      <c r="D2234" t="s">
        <v>151</v>
      </c>
      <c r="E2234" t="s">
        <v>152</v>
      </c>
      <c r="F2234">
        <v>30.02</v>
      </c>
      <c r="G2234">
        <v>0</v>
      </c>
      <c r="H2234">
        <v>2018</v>
      </c>
      <c r="I2234">
        <v>8</v>
      </c>
      <c r="J2234">
        <v>38</v>
      </c>
    </row>
    <row r="2235" spans="1:10" hidden="1" x14ac:dyDescent="0.25">
      <c r="A2235">
        <f>--SUBTOTAL(103,B$2:B2235)</f>
        <v>1007</v>
      </c>
      <c r="B2235" s="86">
        <v>43322</v>
      </c>
      <c r="C2235" t="s">
        <v>21</v>
      </c>
      <c r="D2235" t="s">
        <v>151</v>
      </c>
      <c r="E2235" t="s">
        <v>152</v>
      </c>
      <c r="F2235">
        <v>86.54</v>
      </c>
      <c r="G2235">
        <v>0</v>
      </c>
      <c r="H2235">
        <v>2018</v>
      </c>
      <c r="I2235">
        <v>8</v>
      </c>
      <c r="J2235">
        <v>39</v>
      </c>
    </row>
    <row r="2236" spans="1:10" hidden="1" x14ac:dyDescent="0.25">
      <c r="A2236">
        <f>--SUBTOTAL(103,B$2:B2236)</f>
        <v>1007</v>
      </c>
      <c r="B2236" s="86">
        <v>43322</v>
      </c>
      <c r="C2236" t="s">
        <v>21</v>
      </c>
      <c r="D2236" t="s">
        <v>151</v>
      </c>
      <c r="E2236" t="s">
        <v>152</v>
      </c>
      <c r="F2236">
        <v>29.5</v>
      </c>
      <c r="G2236">
        <v>0</v>
      </c>
      <c r="H2236">
        <v>2018</v>
      </c>
      <c r="I2236">
        <v>8</v>
      </c>
      <c r="J2236">
        <v>41</v>
      </c>
    </row>
    <row r="2237" spans="1:10" hidden="1" x14ac:dyDescent="0.25">
      <c r="A2237">
        <f>--SUBTOTAL(103,B$2:B2237)</f>
        <v>1007</v>
      </c>
      <c r="B2237" s="86">
        <v>43322</v>
      </c>
      <c r="C2237" t="s">
        <v>21</v>
      </c>
      <c r="D2237" t="s">
        <v>151</v>
      </c>
      <c r="E2237" t="s">
        <v>152</v>
      </c>
      <c r="F2237">
        <v>338.3</v>
      </c>
      <c r="G2237">
        <v>0</v>
      </c>
      <c r="H2237">
        <v>2018</v>
      </c>
      <c r="I2237">
        <v>8</v>
      </c>
      <c r="J2237">
        <v>43</v>
      </c>
    </row>
    <row r="2238" spans="1:10" hidden="1" x14ac:dyDescent="0.25">
      <c r="A2238">
        <f>--SUBTOTAL(103,B$2:B2238)</f>
        <v>1007</v>
      </c>
      <c r="B2238" s="86">
        <v>43322</v>
      </c>
      <c r="C2238" t="s">
        <v>21</v>
      </c>
      <c r="D2238" t="s">
        <v>151</v>
      </c>
      <c r="E2238" t="s">
        <v>152</v>
      </c>
      <c r="F2238">
        <v>51.02</v>
      </c>
      <c r="G2238">
        <v>0</v>
      </c>
      <c r="H2238">
        <v>2018</v>
      </c>
      <c r="I2238">
        <v>8</v>
      </c>
      <c r="J2238">
        <v>44</v>
      </c>
    </row>
    <row r="2239" spans="1:10" hidden="1" x14ac:dyDescent="0.25">
      <c r="A2239">
        <f>--SUBTOTAL(103,B$2:B2239)</f>
        <v>1007</v>
      </c>
      <c r="B2239" s="86">
        <v>43322</v>
      </c>
      <c r="C2239" t="s">
        <v>21</v>
      </c>
      <c r="D2239" t="s">
        <v>151</v>
      </c>
      <c r="E2239" t="s">
        <v>152</v>
      </c>
      <c r="F2239">
        <v>145.5</v>
      </c>
      <c r="G2239">
        <v>0</v>
      </c>
      <c r="H2239">
        <v>2018</v>
      </c>
      <c r="I2239">
        <v>8</v>
      </c>
      <c r="J2239">
        <v>46</v>
      </c>
    </row>
    <row r="2240" spans="1:10" hidden="1" x14ac:dyDescent="0.25">
      <c r="A2240">
        <f>--SUBTOTAL(103,B$2:B2240)</f>
        <v>1007</v>
      </c>
      <c r="B2240" s="86">
        <v>43322</v>
      </c>
      <c r="C2240" t="s">
        <v>21</v>
      </c>
      <c r="D2240" t="s">
        <v>151</v>
      </c>
      <c r="E2240" t="s">
        <v>152</v>
      </c>
      <c r="F2240">
        <v>30.14</v>
      </c>
      <c r="G2240">
        <v>0</v>
      </c>
      <c r="H2240">
        <v>2018</v>
      </c>
      <c r="I2240">
        <v>8</v>
      </c>
      <c r="J2240">
        <v>48</v>
      </c>
    </row>
    <row r="2241" spans="1:10" hidden="1" x14ac:dyDescent="0.25">
      <c r="A2241">
        <f>--SUBTOTAL(103,B$2:B2241)</f>
        <v>1007</v>
      </c>
      <c r="B2241" s="86">
        <v>43322</v>
      </c>
      <c r="C2241" t="s">
        <v>21</v>
      </c>
      <c r="D2241" t="s">
        <v>151</v>
      </c>
      <c r="E2241" t="s">
        <v>152</v>
      </c>
      <c r="F2241">
        <v>233.51</v>
      </c>
      <c r="G2241">
        <v>0</v>
      </c>
      <c r="H2241">
        <v>2018</v>
      </c>
      <c r="I2241">
        <v>8</v>
      </c>
      <c r="J2241">
        <v>49</v>
      </c>
    </row>
    <row r="2242" spans="1:10" hidden="1" x14ac:dyDescent="0.25">
      <c r="A2242">
        <f>--SUBTOTAL(103,B$2:B2242)</f>
        <v>1007</v>
      </c>
      <c r="B2242" s="86">
        <v>43322</v>
      </c>
      <c r="C2242" t="s">
        <v>21</v>
      </c>
      <c r="D2242" t="s">
        <v>151</v>
      </c>
      <c r="E2242" t="s">
        <v>152</v>
      </c>
      <c r="F2242">
        <v>228.39</v>
      </c>
      <c r="G2242">
        <v>0</v>
      </c>
      <c r="H2242">
        <v>2018</v>
      </c>
      <c r="I2242">
        <v>8</v>
      </c>
      <c r="J2242">
        <v>51</v>
      </c>
    </row>
    <row r="2243" spans="1:10" hidden="1" x14ac:dyDescent="0.25">
      <c r="A2243">
        <f>--SUBTOTAL(103,B$2:B2243)</f>
        <v>1007</v>
      </c>
      <c r="B2243" s="86">
        <v>43322</v>
      </c>
      <c r="C2243" t="s">
        <v>21</v>
      </c>
      <c r="D2243" t="s">
        <v>151</v>
      </c>
      <c r="E2243" t="s">
        <v>152</v>
      </c>
      <c r="F2243">
        <v>50.1</v>
      </c>
      <c r="G2243">
        <v>0</v>
      </c>
      <c r="H2243">
        <v>2018</v>
      </c>
      <c r="I2243">
        <v>8</v>
      </c>
      <c r="J2243">
        <v>68</v>
      </c>
    </row>
    <row r="2244" spans="1:10" hidden="1" x14ac:dyDescent="0.25">
      <c r="A2244">
        <f>--SUBTOTAL(103,B$2:B2244)</f>
        <v>1007</v>
      </c>
      <c r="B2244" s="86">
        <v>43322</v>
      </c>
      <c r="C2244" t="s">
        <v>21</v>
      </c>
      <c r="D2244" t="s">
        <v>151</v>
      </c>
      <c r="E2244" t="s">
        <v>152</v>
      </c>
      <c r="F2244">
        <v>549.44000000000005</v>
      </c>
      <c r="G2244">
        <v>0</v>
      </c>
      <c r="H2244">
        <v>2018</v>
      </c>
      <c r="I2244">
        <v>8</v>
      </c>
      <c r="J2244">
        <v>73</v>
      </c>
    </row>
    <row r="2245" spans="1:10" hidden="1" x14ac:dyDescent="0.25">
      <c r="A2245">
        <f>--SUBTOTAL(103,B$2:B2245)</f>
        <v>1007</v>
      </c>
      <c r="B2245" s="86">
        <v>43322</v>
      </c>
      <c r="C2245" t="s">
        <v>21</v>
      </c>
      <c r="D2245" t="s">
        <v>151</v>
      </c>
      <c r="E2245" t="s">
        <v>152</v>
      </c>
      <c r="F2245">
        <v>14.1</v>
      </c>
      <c r="G2245">
        <v>0</v>
      </c>
      <c r="H2245">
        <v>2018</v>
      </c>
      <c r="I2245">
        <v>8</v>
      </c>
      <c r="J2245">
        <v>77</v>
      </c>
    </row>
    <row r="2246" spans="1:10" hidden="1" x14ac:dyDescent="0.25">
      <c r="A2246">
        <f>--SUBTOTAL(103,B$2:B2246)</f>
        <v>1007</v>
      </c>
      <c r="B2246" s="86">
        <v>43322</v>
      </c>
      <c r="C2246" t="s">
        <v>21</v>
      </c>
      <c r="D2246" t="s">
        <v>151</v>
      </c>
      <c r="E2246" t="s">
        <v>152</v>
      </c>
      <c r="F2246">
        <v>143.71</v>
      </c>
      <c r="G2246">
        <v>0</v>
      </c>
      <c r="H2246">
        <v>2018</v>
      </c>
      <c r="I2246">
        <v>8</v>
      </c>
      <c r="J2246">
        <v>80</v>
      </c>
    </row>
    <row r="2247" spans="1:10" hidden="1" x14ac:dyDescent="0.25">
      <c r="A2247">
        <f>--SUBTOTAL(103,B$2:B2247)</f>
        <v>1007</v>
      </c>
      <c r="B2247" s="86">
        <v>43322</v>
      </c>
      <c r="C2247" t="s">
        <v>21</v>
      </c>
      <c r="D2247" t="s">
        <v>151</v>
      </c>
      <c r="E2247" t="s">
        <v>152</v>
      </c>
      <c r="F2247">
        <v>106.23</v>
      </c>
      <c r="G2247">
        <v>0</v>
      </c>
      <c r="H2247">
        <v>2018</v>
      </c>
      <c r="I2247">
        <v>8</v>
      </c>
      <c r="J2247">
        <v>95</v>
      </c>
    </row>
    <row r="2248" spans="1:10" hidden="1" x14ac:dyDescent="0.25">
      <c r="A2248">
        <f>--SUBTOTAL(103,B$2:B2248)</f>
        <v>1007</v>
      </c>
      <c r="B2248" s="86">
        <v>43322</v>
      </c>
      <c r="C2248" t="s">
        <v>21</v>
      </c>
      <c r="D2248" t="s">
        <v>32</v>
      </c>
      <c r="E2248" t="s">
        <v>150</v>
      </c>
      <c r="F2248">
        <v>24</v>
      </c>
      <c r="G2248">
        <v>0</v>
      </c>
      <c r="H2248">
        <v>2018</v>
      </c>
      <c r="I2248">
        <v>8</v>
      </c>
      <c r="J2248">
        <v>97</v>
      </c>
    </row>
    <row r="2249" spans="1:10" hidden="1" x14ac:dyDescent="0.25">
      <c r="A2249">
        <f>--SUBTOTAL(103,B$2:B2249)</f>
        <v>1007</v>
      </c>
      <c r="B2249" s="86">
        <v>43322</v>
      </c>
      <c r="C2249" t="s">
        <v>21</v>
      </c>
      <c r="D2249" t="s">
        <v>151</v>
      </c>
      <c r="E2249" t="s">
        <v>152</v>
      </c>
      <c r="F2249">
        <v>503.99</v>
      </c>
      <c r="G2249">
        <v>0</v>
      </c>
      <c r="H2249">
        <v>2018</v>
      </c>
      <c r="I2249">
        <v>8</v>
      </c>
      <c r="J2249">
        <v>97</v>
      </c>
    </row>
    <row r="2250" spans="1:10" hidden="1" x14ac:dyDescent="0.25">
      <c r="A2250">
        <f>--SUBTOTAL(103,B$2:B2250)</f>
        <v>1007</v>
      </c>
      <c r="B2250" s="86">
        <v>43322</v>
      </c>
      <c r="C2250" t="s">
        <v>21</v>
      </c>
      <c r="D2250" t="s">
        <v>151</v>
      </c>
      <c r="E2250" t="s">
        <v>152</v>
      </c>
      <c r="F2250">
        <v>37.19</v>
      </c>
      <c r="G2250">
        <v>0</v>
      </c>
      <c r="H2250">
        <v>2018</v>
      </c>
      <c r="I2250">
        <v>8</v>
      </c>
      <c r="J2250">
        <v>101</v>
      </c>
    </row>
    <row r="2251" spans="1:10" hidden="1" x14ac:dyDescent="0.25">
      <c r="A2251">
        <f>--SUBTOTAL(103,B$2:B2251)</f>
        <v>1007</v>
      </c>
      <c r="B2251" s="86">
        <v>43322</v>
      </c>
      <c r="C2251" t="s">
        <v>21</v>
      </c>
      <c r="D2251" t="s">
        <v>151</v>
      </c>
      <c r="E2251" t="s">
        <v>152</v>
      </c>
      <c r="F2251">
        <v>25.11</v>
      </c>
      <c r="G2251">
        <v>0</v>
      </c>
      <c r="H2251">
        <v>2018</v>
      </c>
      <c r="I2251">
        <v>8</v>
      </c>
      <c r="J2251">
        <v>2</v>
      </c>
    </row>
    <row r="2252" spans="1:10" hidden="1" x14ac:dyDescent="0.25">
      <c r="A2252">
        <f>--SUBTOTAL(103,B$2:B2252)</f>
        <v>1007</v>
      </c>
      <c r="B2252" s="86">
        <v>43322</v>
      </c>
      <c r="C2252" t="s">
        <v>70</v>
      </c>
      <c r="D2252" t="s">
        <v>31</v>
      </c>
      <c r="E2252" t="s">
        <v>150</v>
      </c>
      <c r="F2252">
        <v>93.15</v>
      </c>
      <c r="G2252">
        <v>0</v>
      </c>
      <c r="H2252">
        <v>2018</v>
      </c>
      <c r="I2252">
        <v>8</v>
      </c>
      <c r="J2252">
        <v>91</v>
      </c>
    </row>
    <row r="2253" spans="1:10" hidden="1" x14ac:dyDescent="0.25">
      <c r="A2253">
        <f>--SUBTOTAL(103,B$2:B2253)</f>
        <v>1007</v>
      </c>
      <c r="B2253" s="86">
        <v>43322</v>
      </c>
      <c r="C2253" t="s">
        <v>64</v>
      </c>
      <c r="D2253" t="s">
        <v>151</v>
      </c>
      <c r="E2253" t="s">
        <v>152</v>
      </c>
      <c r="F2253">
        <v>1091</v>
      </c>
      <c r="G2253">
        <v>0</v>
      </c>
      <c r="H2253">
        <v>2018</v>
      </c>
      <c r="I2253">
        <v>8</v>
      </c>
      <c r="J2253">
        <v>91</v>
      </c>
    </row>
    <row r="2254" spans="1:10" hidden="1" x14ac:dyDescent="0.25">
      <c r="A2254">
        <f>--SUBTOTAL(103,B$2:B2254)</f>
        <v>1007</v>
      </c>
      <c r="B2254" s="86">
        <v>43322</v>
      </c>
      <c r="C2254" t="s">
        <v>23</v>
      </c>
      <c r="D2254" t="s">
        <v>33</v>
      </c>
      <c r="E2254" t="s">
        <v>114</v>
      </c>
      <c r="F2254">
        <v>1.8</v>
      </c>
      <c r="G2254">
        <v>0</v>
      </c>
      <c r="H2254">
        <v>2018</v>
      </c>
      <c r="I2254">
        <v>8</v>
      </c>
      <c r="J2254">
        <v>5</v>
      </c>
    </row>
    <row r="2255" spans="1:10" hidden="1" x14ac:dyDescent="0.25">
      <c r="A2255">
        <f>--SUBTOTAL(103,B$2:B2255)</f>
        <v>1007</v>
      </c>
      <c r="B2255" s="86">
        <v>43322</v>
      </c>
      <c r="C2255" t="s">
        <v>23</v>
      </c>
      <c r="D2255" t="s">
        <v>151</v>
      </c>
      <c r="E2255" t="s">
        <v>152</v>
      </c>
      <c r="F2255">
        <v>92.26</v>
      </c>
      <c r="G2255">
        <v>0</v>
      </c>
      <c r="H2255">
        <v>2018</v>
      </c>
      <c r="I2255">
        <v>8</v>
      </c>
      <c r="J2255">
        <v>13</v>
      </c>
    </row>
    <row r="2256" spans="1:10" hidden="1" x14ac:dyDescent="0.25">
      <c r="A2256">
        <f>--SUBTOTAL(103,B$2:B2256)</f>
        <v>1007</v>
      </c>
      <c r="B2256" s="86">
        <v>43322</v>
      </c>
      <c r="C2256" t="s">
        <v>23</v>
      </c>
      <c r="D2256" t="s">
        <v>151</v>
      </c>
      <c r="E2256" t="s">
        <v>152</v>
      </c>
      <c r="F2256">
        <v>33.58</v>
      </c>
      <c r="G2256">
        <v>0</v>
      </c>
      <c r="H2256">
        <v>2018</v>
      </c>
      <c r="I2256">
        <v>8</v>
      </c>
      <c r="J2256">
        <v>26</v>
      </c>
    </row>
    <row r="2257" spans="1:10" hidden="1" x14ac:dyDescent="0.25">
      <c r="A2257">
        <f>--SUBTOTAL(103,B$2:B2257)</f>
        <v>1007</v>
      </c>
      <c r="B2257" s="86">
        <v>43322</v>
      </c>
      <c r="C2257" t="s">
        <v>23</v>
      </c>
      <c r="D2257" t="s">
        <v>151</v>
      </c>
      <c r="E2257" t="s">
        <v>152</v>
      </c>
      <c r="F2257">
        <v>68.88</v>
      </c>
      <c r="G2257">
        <v>0</v>
      </c>
      <c r="H2257">
        <v>2018</v>
      </c>
      <c r="I2257">
        <v>8</v>
      </c>
      <c r="J2257">
        <v>35</v>
      </c>
    </row>
    <row r="2258" spans="1:10" hidden="1" x14ac:dyDescent="0.25">
      <c r="A2258">
        <f>--SUBTOTAL(103,B$2:B2258)</f>
        <v>1007</v>
      </c>
      <c r="B2258" s="86">
        <v>43322</v>
      </c>
      <c r="C2258" t="s">
        <v>23</v>
      </c>
      <c r="D2258" t="s">
        <v>151</v>
      </c>
      <c r="E2258" t="s">
        <v>152</v>
      </c>
      <c r="F2258">
        <v>51.1</v>
      </c>
      <c r="G2258">
        <v>0</v>
      </c>
      <c r="H2258">
        <v>2018</v>
      </c>
      <c r="I2258">
        <v>8</v>
      </c>
      <c r="J2258">
        <v>44</v>
      </c>
    </row>
    <row r="2259" spans="1:10" hidden="1" x14ac:dyDescent="0.25">
      <c r="A2259">
        <f>--SUBTOTAL(103,B$2:B2259)</f>
        <v>1007</v>
      </c>
      <c r="B2259" s="86">
        <v>43322</v>
      </c>
      <c r="C2259" t="s">
        <v>23</v>
      </c>
      <c r="D2259" t="s">
        <v>151</v>
      </c>
      <c r="E2259" t="s">
        <v>152</v>
      </c>
      <c r="F2259">
        <v>62.37</v>
      </c>
      <c r="G2259">
        <v>0</v>
      </c>
      <c r="H2259">
        <v>2018</v>
      </c>
      <c r="I2259">
        <v>8</v>
      </c>
      <c r="J2259">
        <v>51</v>
      </c>
    </row>
    <row r="2260" spans="1:10" x14ac:dyDescent="0.25">
      <c r="A2260">
        <f>--SUBTOTAL(103,B$2:B2260)</f>
        <v>1008</v>
      </c>
      <c r="B2260" s="86">
        <v>43533</v>
      </c>
      <c r="C2260" t="s">
        <v>21</v>
      </c>
      <c r="D2260" t="s">
        <v>474</v>
      </c>
      <c r="E2260" t="s">
        <v>475</v>
      </c>
      <c r="F2260">
        <v>247.68</v>
      </c>
      <c r="G2260">
        <v>0</v>
      </c>
      <c r="H2260">
        <v>2019</v>
      </c>
      <c r="I2260">
        <v>3</v>
      </c>
      <c r="J2260">
        <v>51</v>
      </c>
    </row>
    <row r="2261" spans="1:10" x14ac:dyDescent="0.25">
      <c r="A2261">
        <f>--SUBTOTAL(103,B$2:B2261)</f>
        <v>1009</v>
      </c>
      <c r="B2261" s="86">
        <v>43533</v>
      </c>
      <c r="C2261" t="s">
        <v>21</v>
      </c>
      <c r="D2261" t="s">
        <v>474</v>
      </c>
      <c r="E2261" t="s">
        <v>475</v>
      </c>
      <c r="F2261">
        <v>199.74</v>
      </c>
      <c r="G2261">
        <v>0</v>
      </c>
      <c r="H2261">
        <v>2019</v>
      </c>
      <c r="I2261">
        <v>3</v>
      </c>
      <c r="J2261">
        <v>26</v>
      </c>
    </row>
    <row r="2262" spans="1:10" x14ac:dyDescent="0.25">
      <c r="A2262">
        <f>--SUBTOTAL(103,B$2:B2262)</f>
        <v>1010</v>
      </c>
      <c r="B2262" s="86">
        <v>43533</v>
      </c>
      <c r="C2262" t="s">
        <v>21</v>
      </c>
      <c r="D2262" t="s">
        <v>474</v>
      </c>
      <c r="E2262" t="s">
        <v>475</v>
      </c>
      <c r="F2262">
        <v>181.12</v>
      </c>
      <c r="G2262">
        <v>0</v>
      </c>
      <c r="H2262">
        <v>2019</v>
      </c>
      <c r="I2262">
        <v>3</v>
      </c>
      <c r="J2262">
        <v>46</v>
      </c>
    </row>
    <row r="2263" spans="1:10" x14ac:dyDescent="0.25">
      <c r="A2263">
        <f>--SUBTOTAL(103,B$2:B2263)</f>
        <v>1011</v>
      </c>
      <c r="B2263" s="86">
        <v>43533</v>
      </c>
      <c r="C2263" t="s">
        <v>21</v>
      </c>
      <c r="D2263" t="s">
        <v>474</v>
      </c>
      <c r="E2263" t="s">
        <v>475</v>
      </c>
      <c r="F2263">
        <v>132.91</v>
      </c>
      <c r="G2263">
        <v>0</v>
      </c>
      <c r="H2263">
        <v>2019</v>
      </c>
      <c r="I2263">
        <v>3</v>
      </c>
      <c r="J2263">
        <v>49</v>
      </c>
    </row>
    <row r="2264" spans="1:10" x14ac:dyDescent="0.25">
      <c r="A2264">
        <f>--SUBTOTAL(103,B$2:B2264)</f>
        <v>1012</v>
      </c>
      <c r="B2264" s="86">
        <v>43533</v>
      </c>
      <c r="C2264" t="s">
        <v>21</v>
      </c>
      <c r="D2264" t="s">
        <v>474</v>
      </c>
      <c r="E2264" t="s">
        <v>475</v>
      </c>
      <c r="F2264">
        <v>131.81</v>
      </c>
      <c r="G2264">
        <v>0</v>
      </c>
      <c r="H2264">
        <v>2019</v>
      </c>
      <c r="I2264">
        <v>3</v>
      </c>
      <c r="J2264">
        <v>38</v>
      </c>
    </row>
    <row r="2265" spans="1:10" x14ac:dyDescent="0.25">
      <c r="A2265">
        <f>--SUBTOTAL(103,B$2:B2265)</f>
        <v>1013</v>
      </c>
      <c r="B2265" s="86">
        <v>43533</v>
      </c>
      <c r="C2265" t="s">
        <v>21</v>
      </c>
      <c r="D2265" t="s">
        <v>474</v>
      </c>
      <c r="E2265" t="s">
        <v>475</v>
      </c>
      <c r="F2265">
        <v>105.88</v>
      </c>
      <c r="G2265">
        <v>0</v>
      </c>
      <c r="H2265">
        <v>2019</v>
      </c>
      <c r="I2265">
        <v>3</v>
      </c>
      <c r="J2265">
        <v>80</v>
      </c>
    </row>
    <row r="2266" spans="1:10" x14ac:dyDescent="0.25">
      <c r="A2266">
        <f>--SUBTOTAL(103,B$2:B2266)</f>
        <v>1014</v>
      </c>
      <c r="B2266" s="86">
        <v>43533</v>
      </c>
      <c r="C2266" t="s">
        <v>21</v>
      </c>
      <c r="D2266" t="s">
        <v>474</v>
      </c>
      <c r="E2266" t="s">
        <v>475</v>
      </c>
      <c r="F2266">
        <v>98.19</v>
      </c>
      <c r="G2266">
        <v>0</v>
      </c>
      <c r="H2266">
        <v>2019</v>
      </c>
      <c r="I2266">
        <v>3</v>
      </c>
      <c r="J2266">
        <v>95</v>
      </c>
    </row>
    <row r="2267" spans="1:10" x14ac:dyDescent="0.25">
      <c r="A2267">
        <f>--SUBTOTAL(103,B$2:B2267)</f>
        <v>1015</v>
      </c>
      <c r="B2267" s="86">
        <v>43533</v>
      </c>
      <c r="C2267" t="s">
        <v>21</v>
      </c>
      <c r="D2267" t="s">
        <v>474</v>
      </c>
      <c r="E2267" t="s">
        <v>475</v>
      </c>
      <c r="F2267">
        <v>59.91</v>
      </c>
      <c r="G2267">
        <v>0</v>
      </c>
      <c r="H2267">
        <v>2019</v>
      </c>
      <c r="I2267">
        <v>3</v>
      </c>
      <c r="J2267">
        <v>10</v>
      </c>
    </row>
    <row r="2268" spans="1:10" x14ac:dyDescent="0.25">
      <c r="A2268">
        <f>--SUBTOTAL(103,B$2:B2268)</f>
        <v>1016</v>
      </c>
      <c r="B2268" s="86">
        <v>43533</v>
      </c>
      <c r="C2268" t="s">
        <v>21</v>
      </c>
      <c r="D2268" t="s">
        <v>474</v>
      </c>
      <c r="E2268" t="s">
        <v>475</v>
      </c>
      <c r="F2268">
        <v>29.99</v>
      </c>
      <c r="G2268">
        <v>0</v>
      </c>
      <c r="H2268">
        <v>2019</v>
      </c>
      <c r="I2268">
        <v>3</v>
      </c>
      <c r="J2268">
        <v>17</v>
      </c>
    </row>
    <row r="2269" spans="1:10" x14ac:dyDescent="0.25">
      <c r="A2269">
        <f>--SUBTOTAL(103,B$2:B2269)</f>
        <v>1017</v>
      </c>
      <c r="B2269" s="86">
        <v>43533</v>
      </c>
      <c r="C2269" t="s">
        <v>21</v>
      </c>
      <c r="D2269" t="s">
        <v>474</v>
      </c>
      <c r="E2269" t="s">
        <v>475</v>
      </c>
      <c r="F2269">
        <v>24.81</v>
      </c>
      <c r="G2269">
        <v>0</v>
      </c>
      <c r="H2269">
        <v>2019</v>
      </c>
      <c r="I2269">
        <v>3</v>
      </c>
      <c r="J2269">
        <v>76</v>
      </c>
    </row>
    <row r="2270" spans="1:10" x14ac:dyDescent="0.25">
      <c r="A2270">
        <f>--SUBTOTAL(103,B$2:B2270)</f>
        <v>1018</v>
      </c>
      <c r="B2270" s="86">
        <v>43533</v>
      </c>
      <c r="C2270" t="s">
        <v>21</v>
      </c>
      <c r="D2270" t="s">
        <v>474</v>
      </c>
      <c r="E2270" t="s">
        <v>475</v>
      </c>
      <c r="F2270">
        <v>9.5</v>
      </c>
      <c r="G2270">
        <v>0</v>
      </c>
      <c r="H2270">
        <v>2019</v>
      </c>
      <c r="I2270">
        <v>3</v>
      </c>
      <c r="J2270">
        <v>9</v>
      </c>
    </row>
    <row r="2271" spans="1:10" x14ac:dyDescent="0.25">
      <c r="A2271">
        <f>--SUBTOTAL(103,B$2:B2271)</f>
        <v>1019</v>
      </c>
      <c r="B2271" s="86">
        <v>43533</v>
      </c>
      <c r="C2271" t="s">
        <v>21</v>
      </c>
      <c r="D2271" t="s">
        <v>474</v>
      </c>
      <c r="E2271" t="s">
        <v>475</v>
      </c>
      <c r="F2271">
        <v>6.56</v>
      </c>
      <c r="G2271">
        <v>0</v>
      </c>
      <c r="H2271">
        <v>2019</v>
      </c>
      <c r="I2271">
        <v>3</v>
      </c>
      <c r="J2271">
        <v>98</v>
      </c>
    </row>
    <row r="2272" spans="1:10" x14ac:dyDescent="0.25">
      <c r="A2272">
        <f>--SUBTOTAL(103,B$2:B2272)</f>
        <v>1020</v>
      </c>
      <c r="B2272" s="86">
        <v>43533</v>
      </c>
      <c r="C2272" t="s">
        <v>72</v>
      </c>
      <c r="D2272" t="s">
        <v>474</v>
      </c>
      <c r="E2272" t="s">
        <v>475</v>
      </c>
      <c r="F2272">
        <v>305.36</v>
      </c>
      <c r="G2272">
        <v>0</v>
      </c>
      <c r="H2272">
        <v>2019</v>
      </c>
      <c r="I2272">
        <v>3</v>
      </c>
      <c r="J2272">
        <v>91</v>
      </c>
    </row>
    <row r="2273" spans="1:10" x14ac:dyDescent="0.25">
      <c r="A2273">
        <f>--SUBTOTAL(103,B$2:B2273)</f>
        <v>1021</v>
      </c>
      <c r="B2273" s="86">
        <v>43533</v>
      </c>
      <c r="C2273" t="s">
        <v>67</v>
      </c>
      <c r="D2273" t="s">
        <v>474</v>
      </c>
      <c r="E2273" t="s">
        <v>475</v>
      </c>
      <c r="F2273">
        <v>444.29</v>
      </c>
      <c r="G2273">
        <v>0</v>
      </c>
      <c r="H2273">
        <v>2019</v>
      </c>
      <c r="I2273">
        <v>3</v>
      </c>
      <c r="J2273">
        <v>91</v>
      </c>
    </row>
    <row r="2274" spans="1:10" x14ac:dyDescent="0.25">
      <c r="A2274">
        <f>--SUBTOTAL(103,B$2:B2274)</f>
        <v>1022</v>
      </c>
      <c r="B2274" s="86">
        <v>43533</v>
      </c>
      <c r="C2274" t="s">
        <v>67</v>
      </c>
      <c r="D2274" t="s">
        <v>59</v>
      </c>
      <c r="E2274" t="s">
        <v>476</v>
      </c>
      <c r="F2274">
        <v>167.84</v>
      </c>
      <c r="G2274">
        <v>0</v>
      </c>
      <c r="H2274">
        <v>2019</v>
      </c>
      <c r="I2274">
        <v>3</v>
      </c>
      <c r="J2274">
        <v>91</v>
      </c>
    </row>
    <row r="2275" spans="1:10" x14ac:dyDescent="0.25">
      <c r="A2275">
        <f>--SUBTOTAL(103,B$2:B2275)</f>
        <v>1023</v>
      </c>
      <c r="B2275" s="86">
        <v>43533</v>
      </c>
      <c r="C2275" t="s">
        <v>76</v>
      </c>
      <c r="D2275" t="s">
        <v>474</v>
      </c>
      <c r="E2275" t="s">
        <v>475</v>
      </c>
      <c r="F2275">
        <v>259.77</v>
      </c>
      <c r="G2275">
        <v>0</v>
      </c>
      <c r="H2275">
        <v>2019</v>
      </c>
      <c r="I2275">
        <v>3</v>
      </c>
      <c r="J2275">
        <v>91</v>
      </c>
    </row>
    <row r="2276" spans="1:10" x14ac:dyDescent="0.25">
      <c r="A2276">
        <f>--SUBTOTAL(103,B$2:B2276)</f>
        <v>1024</v>
      </c>
      <c r="B2276" s="86">
        <v>43533</v>
      </c>
      <c r="C2276" t="s">
        <v>69</v>
      </c>
      <c r="D2276" t="s">
        <v>474</v>
      </c>
      <c r="E2276" t="s">
        <v>475</v>
      </c>
      <c r="F2276">
        <v>86.5</v>
      </c>
      <c r="G2276">
        <v>0</v>
      </c>
      <c r="H2276">
        <v>2019</v>
      </c>
      <c r="I2276">
        <v>3</v>
      </c>
      <c r="J2276">
        <v>91</v>
      </c>
    </row>
    <row r="2277" spans="1:10" x14ac:dyDescent="0.25">
      <c r="A2277">
        <f>--SUBTOTAL(103,B$2:B2277)</f>
        <v>1025</v>
      </c>
      <c r="B2277" s="86">
        <v>43533</v>
      </c>
      <c r="C2277" t="s">
        <v>455</v>
      </c>
      <c r="D2277" t="s">
        <v>31</v>
      </c>
      <c r="E2277" t="s">
        <v>476</v>
      </c>
      <c r="F2277">
        <v>150</v>
      </c>
      <c r="G2277">
        <v>0</v>
      </c>
      <c r="H2277">
        <v>2019</v>
      </c>
      <c r="I2277">
        <v>3</v>
      </c>
      <c r="J2277">
        <v>91</v>
      </c>
    </row>
    <row r="2278" spans="1:10" x14ac:dyDescent="0.25">
      <c r="A2278">
        <f>--SUBTOTAL(103,B$2:B2278)</f>
        <v>1026</v>
      </c>
      <c r="B2278" s="86">
        <v>43533</v>
      </c>
      <c r="C2278" t="s">
        <v>22</v>
      </c>
      <c r="D2278" t="s">
        <v>474</v>
      </c>
      <c r="E2278" t="s">
        <v>475</v>
      </c>
      <c r="F2278">
        <v>61.2</v>
      </c>
      <c r="G2278">
        <v>0</v>
      </c>
      <c r="H2278">
        <v>2019</v>
      </c>
      <c r="I2278">
        <v>3</v>
      </c>
      <c r="J2278">
        <v>73</v>
      </c>
    </row>
    <row r="2279" spans="1:10" x14ac:dyDescent="0.25">
      <c r="A2279">
        <f>--SUBTOTAL(103,B$2:B2279)</f>
        <v>1027</v>
      </c>
      <c r="B2279" s="86">
        <v>43533</v>
      </c>
      <c r="C2279" t="s">
        <v>22</v>
      </c>
      <c r="D2279" t="s">
        <v>474</v>
      </c>
      <c r="E2279" t="s">
        <v>475</v>
      </c>
      <c r="F2279">
        <v>49.31</v>
      </c>
      <c r="G2279">
        <v>0</v>
      </c>
      <c r="H2279">
        <v>2019</v>
      </c>
      <c r="I2279">
        <v>3</v>
      </c>
      <c r="J2279">
        <v>51</v>
      </c>
    </row>
    <row r="2280" spans="1:10" x14ac:dyDescent="0.25">
      <c r="A2280">
        <f>--SUBTOTAL(103,B$2:B2280)</f>
        <v>1028</v>
      </c>
      <c r="B2280" s="86">
        <v>43533</v>
      </c>
      <c r="C2280" t="s">
        <v>22</v>
      </c>
      <c r="D2280" t="s">
        <v>474</v>
      </c>
      <c r="E2280" t="s">
        <v>475</v>
      </c>
      <c r="F2280">
        <v>48.03</v>
      </c>
      <c r="G2280">
        <v>0</v>
      </c>
      <c r="H2280">
        <v>2019</v>
      </c>
      <c r="I2280">
        <v>3</v>
      </c>
      <c r="J2280">
        <v>10</v>
      </c>
    </row>
    <row r="2281" spans="1:10" x14ac:dyDescent="0.25">
      <c r="A2281">
        <f>--SUBTOTAL(103,B$2:B2281)</f>
        <v>1029</v>
      </c>
      <c r="B2281" s="86">
        <v>43533</v>
      </c>
      <c r="C2281" t="s">
        <v>22</v>
      </c>
      <c r="D2281" t="s">
        <v>474</v>
      </c>
      <c r="E2281" t="s">
        <v>475</v>
      </c>
      <c r="F2281">
        <v>38.9</v>
      </c>
      <c r="G2281">
        <v>0</v>
      </c>
      <c r="H2281">
        <v>2019</v>
      </c>
      <c r="I2281">
        <v>3</v>
      </c>
      <c r="J2281">
        <v>13</v>
      </c>
    </row>
    <row r="2282" spans="1:10" x14ac:dyDescent="0.25">
      <c r="A2282">
        <f>--SUBTOTAL(103,B$2:B2282)</f>
        <v>1030</v>
      </c>
      <c r="B2282" s="86">
        <v>43533</v>
      </c>
      <c r="C2282" t="s">
        <v>22</v>
      </c>
      <c r="D2282" t="s">
        <v>474</v>
      </c>
      <c r="E2282" t="s">
        <v>475</v>
      </c>
      <c r="F2282">
        <v>28.12</v>
      </c>
      <c r="G2282">
        <v>0</v>
      </c>
      <c r="H2282">
        <v>2019</v>
      </c>
      <c r="I2282">
        <v>3</v>
      </c>
      <c r="J2282">
        <v>29</v>
      </c>
    </row>
    <row r="2283" spans="1:10" x14ac:dyDescent="0.25">
      <c r="A2283">
        <f>--SUBTOTAL(103,B$2:B2283)</f>
        <v>1031</v>
      </c>
      <c r="B2283" s="86">
        <v>43533</v>
      </c>
      <c r="C2283" t="s">
        <v>22</v>
      </c>
      <c r="D2283" t="s">
        <v>474</v>
      </c>
      <c r="E2283" t="s">
        <v>475</v>
      </c>
      <c r="F2283">
        <v>26.84</v>
      </c>
      <c r="G2283">
        <v>0</v>
      </c>
      <c r="H2283">
        <v>2019</v>
      </c>
      <c r="I2283">
        <v>3</v>
      </c>
      <c r="J2283">
        <v>19</v>
      </c>
    </row>
    <row r="2284" spans="1:10" x14ac:dyDescent="0.25">
      <c r="A2284">
        <f>--SUBTOTAL(103,B$2:B2284)</f>
        <v>1032</v>
      </c>
      <c r="B2284" s="86">
        <v>43533</v>
      </c>
      <c r="C2284" t="s">
        <v>22</v>
      </c>
      <c r="D2284" t="s">
        <v>474</v>
      </c>
      <c r="E2284" t="s">
        <v>475</v>
      </c>
      <c r="F2284">
        <v>20.75</v>
      </c>
      <c r="G2284">
        <v>0</v>
      </c>
      <c r="H2284">
        <v>2019</v>
      </c>
      <c r="I2284">
        <v>3</v>
      </c>
      <c r="J2284">
        <v>71</v>
      </c>
    </row>
    <row r="2285" spans="1:10" x14ac:dyDescent="0.25">
      <c r="A2285">
        <f>--SUBTOTAL(103,B$2:B2285)</f>
        <v>1033</v>
      </c>
      <c r="B2285" s="86">
        <v>43533</v>
      </c>
      <c r="C2285" t="s">
        <v>22</v>
      </c>
      <c r="D2285" t="s">
        <v>474</v>
      </c>
      <c r="E2285" t="s">
        <v>475</v>
      </c>
      <c r="F2285">
        <v>17.7</v>
      </c>
      <c r="G2285">
        <v>0</v>
      </c>
      <c r="H2285">
        <v>2019</v>
      </c>
      <c r="I2285">
        <v>3</v>
      </c>
      <c r="J2285">
        <v>30</v>
      </c>
    </row>
    <row r="2286" spans="1:10" x14ac:dyDescent="0.25">
      <c r="A2286">
        <f>--SUBTOTAL(103,B$2:B2286)</f>
        <v>1034</v>
      </c>
      <c r="B2286" s="86">
        <v>43533</v>
      </c>
      <c r="C2286" t="s">
        <v>22</v>
      </c>
      <c r="D2286" t="s">
        <v>474</v>
      </c>
      <c r="E2286" t="s">
        <v>475</v>
      </c>
      <c r="F2286">
        <v>15.93</v>
      </c>
      <c r="G2286">
        <v>0</v>
      </c>
      <c r="H2286">
        <v>2019</v>
      </c>
      <c r="I2286">
        <v>3</v>
      </c>
      <c r="J2286">
        <v>46</v>
      </c>
    </row>
    <row r="2287" spans="1:10" x14ac:dyDescent="0.25">
      <c r="A2287">
        <f>--SUBTOTAL(103,B$2:B2287)</f>
        <v>1035</v>
      </c>
      <c r="B2287" s="86">
        <v>43533</v>
      </c>
      <c r="C2287" t="s">
        <v>22</v>
      </c>
      <c r="D2287" t="s">
        <v>474</v>
      </c>
      <c r="E2287" t="s">
        <v>475</v>
      </c>
      <c r="F2287">
        <v>14.14</v>
      </c>
      <c r="G2287">
        <v>0</v>
      </c>
      <c r="H2287">
        <v>2019</v>
      </c>
      <c r="I2287">
        <v>3</v>
      </c>
      <c r="J2287">
        <v>26</v>
      </c>
    </row>
    <row r="2288" spans="1:10" x14ac:dyDescent="0.25">
      <c r="A2288">
        <f>--SUBTOTAL(103,B$2:B2288)</f>
        <v>1036</v>
      </c>
      <c r="B2288" s="86">
        <v>43533</v>
      </c>
      <c r="C2288" t="s">
        <v>22</v>
      </c>
      <c r="D2288" t="s">
        <v>474</v>
      </c>
      <c r="E2288" t="s">
        <v>475</v>
      </c>
      <c r="F2288">
        <v>12.49</v>
      </c>
      <c r="G2288">
        <v>0</v>
      </c>
      <c r="H2288">
        <v>2019</v>
      </c>
      <c r="I2288">
        <v>3</v>
      </c>
      <c r="J2288">
        <v>38</v>
      </c>
    </row>
    <row r="2289" spans="1:10" x14ac:dyDescent="0.25">
      <c r="A2289">
        <f>--SUBTOTAL(103,B$2:B2289)</f>
        <v>1037</v>
      </c>
      <c r="B2289" s="86">
        <v>43533</v>
      </c>
      <c r="C2289" t="s">
        <v>22</v>
      </c>
      <c r="D2289" t="s">
        <v>474</v>
      </c>
      <c r="E2289" t="s">
        <v>475</v>
      </c>
      <c r="F2289">
        <v>12.27</v>
      </c>
      <c r="G2289">
        <v>0</v>
      </c>
      <c r="H2289">
        <v>2019</v>
      </c>
      <c r="I2289">
        <v>3</v>
      </c>
      <c r="J2289">
        <v>43</v>
      </c>
    </row>
    <row r="2290" spans="1:10" x14ac:dyDescent="0.25">
      <c r="A2290">
        <f>--SUBTOTAL(103,B$2:B2290)</f>
        <v>1038</v>
      </c>
      <c r="B2290" s="86">
        <v>43535</v>
      </c>
      <c r="C2290" t="s">
        <v>23</v>
      </c>
      <c r="D2290" t="s">
        <v>33</v>
      </c>
      <c r="E2290" t="s">
        <v>141</v>
      </c>
      <c r="F2290">
        <v>18</v>
      </c>
      <c r="G2290">
        <v>0</v>
      </c>
      <c r="H2290">
        <v>2019</v>
      </c>
      <c r="I2290">
        <v>3</v>
      </c>
      <c r="J2290">
        <v>53</v>
      </c>
    </row>
    <row r="2291" spans="1:10" x14ac:dyDescent="0.25">
      <c r="A2291">
        <f>--SUBTOTAL(103,B$2:B2291)</f>
        <v>1039</v>
      </c>
      <c r="B2291" s="86">
        <v>43535</v>
      </c>
      <c r="C2291" t="s">
        <v>23</v>
      </c>
      <c r="D2291" t="s">
        <v>33</v>
      </c>
      <c r="E2291" t="s">
        <v>328</v>
      </c>
      <c r="F2291">
        <v>4.2</v>
      </c>
      <c r="G2291">
        <v>0</v>
      </c>
      <c r="H2291">
        <v>2019</v>
      </c>
      <c r="I2291">
        <v>3</v>
      </c>
      <c r="J2291">
        <v>165</v>
      </c>
    </row>
    <row r="2292" spans="1:10" x14ac:dyDescent="0.25">
      <c r="A2292">
        <f>--SUBTOTAL(103,B$2:B2292)</f>
        <v>1040</v>
      </c>
      <c r="B2292" s="86">
        <v>43535</v>
      </c>
      <c r="C2292" t="s">
        <v>23</v>
      </c>
      <c r="D2292" t="s">
        <v>33</v>
      </c>
      <c r="E2292" t="s">
        <v>56</v>
      </c>
      <c r="F2292">
        <v>2.25</v>
      </c>
      <c r="G2292">
        <v>0</v>
      </c>
      <c r="H2292">
        <v>2019</v>
      </c>
      <c r="I2292">
        <v>3</v>
      </c>
      <c r="J2292">
        <v>73</v>
      </c>
    </row>
    <row r="2293" spans="1:10" x14ac:dyDescent="0.25">
      <c r="A2293">
        <f>--SUBTOTAL(103,B$2:B2293)</f>
        <v>1041</v>
      </c>
      <c r="B2293" s="86">
        <v>43535</v>
      </c>
      <c r="C2293" t="s">
        <v>23</v>
      </c>
      <c r="D2293" t="s">
        <v>33</v>
      </c>
      <c r="E2293" t="s">
        <v>124</v>
      </c>
      <c r="F2293">
        <v>1.8</v>
      </c>
      <c r="G2293">
        <v>0</v>
      </c>
      <c r="H2293">
        <v>2019</v>
      </c>
      <c r="I2293">
        <v>3</v>
      </c>
      <c r="J2293">
        <v>71</v>
      </c>
    </row>
    <row r="2294" spans="1:10" x14ac:dyDescent="0.25">
      <c r="A2294">
        <f>--SUBTOTAL(103,B$2:B2294)</f>
        <v>1042</v>
      </c>
      <c r="B2294" s="86">
        <v>43535</v>
      </c>
      <c r="C2294" t="s">
        <v>23</v>
      </c>
      <c r="D2294" t="s">
        <v>54</v>
      </c>
      <c r="E2294" t="s">
        <v>477</v>
      </c>
      <c r="F2294">
        <v>0</v>
      </c>
      <c r="G2294">
        <v>136</v>
      </c>
      <c r="H2294">
        <v>2019</v>
      </c>
      <c r="I2294">
        <v>3</v>
      </c>
      <c r="J2294">
        <v>8</v>
      </c>
    </row>
    <row r="2295" spans="1:10" x14ac:dyDescent="0.25">
      <c r="A2295">
        <f>--SUBTOTAL(103,B$2:B2295)</f>
        <v>1043</v>
      </c>
      <c r="B2295" s="86">
        <v>43535</v>
      </c>
      <c r="C2295" t="s">
        <v>65</v>
      </c>
      <c r="D2295" t="s">
        <v>31</v>
      </c>
      <c r="E2295" t="s">
        <v>477</v>
      </c>
      <c r="F2295">
        <v>22.3</v>
      </c>
      <c r="G2295">
        <v>0</v>
      </c>
      <c r="H2295">
        <v>2019</v>
      </c>
      <c r="I2295">
        <v>3</v>
      </c>
      <c r="J2295">
        <v>91</v>
      </c>
    </row>
    <row r="2296" spans="1:10" x14ac:dyDescent="0.25">
      <c r="A2296">
        <f>--SUBTOTAL(103,B$2:B2296)</f>
        <v>1044</v>
      </c>
      <c r="B2296" s="86">
        <v>43535</v>
      </c>
      <c r="C2296" t="s">
        <v>70</v>
      </c>
      <c r="D2296" t="s">
        <v>31</v>
      </c>
      <c r="E2296" t="s">
        <v>477</v>
      </c>
      <c r="F2296">
        <v>93.11</v>
      </c>
      <c r="G2296">
        <v>0</v>
      </c>
      <c r="H2296">
        <v>2019</v>
      </c>
      <c r="I2296">
        <v>3</v>
      </c>
      <c r="J2296">
        <v>91</v>
      </c>
    </row>
    <row r="2297" spans="1:10" x14ac:dyDescent="0.25">
      <c r="A2297">
        <f>--SUBTOTAL(103,B$2:B2297)</f>
        <v>1045</v>
      </c>
      <c r="B2297" s="86">
        <v>43535</v>
      </c>
      <c r="C2297" t="s">
        <v>281</v>
      </c>
      <c r="D2297" t="s">
        <v>101</v>
      </c>
      <c r="E2297" t="s">
        <v>477</v>
      </c>
      <c r="F2297">
        <v>127.57</v>
      </c>
      <c r="G2297">
        <v>0</v>
      </c>
      <c r="H2297">
        <v>2019</v>
      </c>
      <c r="I2297">
        <v>3</v>
      </c>
      <c r="J2297">
        <v>91</v>
      </c>
    </row>
    <row r="2298" spans="1:10" x14ac:dyDescent="0.25">
      <c r="A2298">
        <f>--SUBTOTAL(103,B$2:B2298)</f>
        <v>1046</v>
      </c>
      <c r="B2298" s="86">
        <v>43535</v>
      </c>
      <c r="C2298" t="s">
        <v>21</v>
      </c>
      <c r="D2298" t="s">
        <v>31</v>
      </c>
      <c r="E2298" t="s">
        <v>477</v>
      </c>
      <c r="F2298">
        <v>139.19999999999999</v>
      </c>
      <c r="G2298">
        <v>0</v>
      </c>
      <c r="H2298">
        <v>2019</v>
      </c>
      <c r="I2298">
        <v>3</v>
      </c>
      <c r="J2298">
        <v>38</v>
      </c>
    </row>
    <row r="2299" spans="1:10" x14ac:dyDescent="0.25">
      <c r="A2299">
        <f>--SUBTOTAL(103,B$2:B2299)</f>
        <v>1047</v>
      </c>
      <c r="B2299" s="86">
        <v>43535</v>
      </c>
      <c r="C2299" t="s">
        <v>21</v>
      </c>
      <c r="D2299" t="s">
        <v>32</v>
      </c>
      <c r="E2299" t="s">
        <v>477</v>
      </c>
      <c r="F2299">
        <v>80</v>
      </c>
      <c r="G2299">
        <v>0</v>
      </c>
      <c r="H2299">
        <v>2019</v>
      </c>
      <c r="I2299">
        <v>3</v>
      </c>
      <c r="J2299">
        <v>26</v>
      </c>
    </row>
    <row r="2300" spans="1:10" x14ac:dyDescent="0.25">
      <c r="A2300">
        <f>--SUBTOTAL(103,B$2:B2300)</f>
        <v>1048</v>
      </c>
      <c r="B2300" s="86">
        <v>43535</v>
      </c>
      <c r="C2300" t="s">
        <v>21</v>
      </c>
      <c r="D2300" t="s">
        <v>32</v>
      </c>
      <c r="E2300" t="s">
        <v>477</v>
      </c>
      <c r="F2300">
        <v>56</v>
      </c>
      <c r="G2300">
        <v>0</v>
      </c>
      <c r="H2300">
        <v>2019</v>
      </c>
      <c r="I2300">
        <v>3</v>
      </c>
      <c r="J2300">
        <v>95</v>
      </c>
    </row>
    <row r="2301" spans="1:10" x14ac:dyDescent="0.25">
      <c r="A2301">
        <f>--SUBTOTAL(103,B$2:B2301)</f>
        <v>1049</v>
      </c>
      <c r="B2301" s="86">
        <v>43535</v>
      </c>
      <c r="C2301" t="s">
        <v>21</v>
      </c>
      <c r="D2301" t="s">
        <v>32</v>
      </c>
      <c r="E2301" t="s">
        <v>477</v>
      </c>
      <c r="F2301">
        <v>40</v>
      </c>
      <c r="G2301">
        <v>0</v>
      </c>
      <c r="H2301">
        <v>2019</v>
      </c>
      <c r="I2301">
        <v>3</v>
      </c>
      <c r="J2301">
        <v>49</v>
      </c>
    </row>
    <row r="2302" spans="1:10" x14ac:dyDescent="0.25">
      <c r="A2302">
        <f>--SUBTOTAL(103,B$2:B2302)</f>
        <v>1050</v>
      </c>
      <c r="B2302" s="86">
        <v>43535</v>
      </c>
      <c r="C2302" t="s">
        <v>21</v>
      </c>
      <c r="D2302" t="s">
        <v>32</v>
      </c>
      <c r="E2302" t="s">
        <v>477</v>
      </c>
      <c r="F2302">
        <v>24</v>
      </c>
      <c r="G2302">
        <v>0</v>
      </c>
      <c r="H2302">
        <v>2019</v>
      </c>
      <c r="I2302">
        <v>3</v>
      </c>
      <c r="J2302">
        <v>23</v>
      </c>
    </row>
    <row r="2303" spans="1:10" x14ac:dyDescent="0.25">
      <c r="A2303">
        <f>--SUBTOTAL(103,B$2:B2303)</f>
        <v>1051</v>
      </c>
      <c r="B2303" s="86">
        <v>43535</v>
      </c>
      <c r="C2303" t="s">
        <v>21</v>
      </c>
      <c r="D2303" t="s">
        <v>32</v>
      </c>
      <c r="E2303" t="s">
        <v>477</v>
      </c>
      <c r="F2303">
        <v>24</v>
      </c>
      <c r="G2303">
        <v>0</v>
      </c>
      <c r="H2303">
        <v>2019</v>
      </c>
      <c r="I2303">
        <v>3</v>
      </c>
      <c r="J2303">
        <v>30</v>
      </c>
    </row>
    <row r="2304" spans="1:10" x14ac:dyDescent="0.25">
      <c r="A2304">
        <f>--SUBTOTAL(103,B$2:B2304)</f>
        <v>1052</v>
      </c>
      <c r="B2304" s="86">
        <v>43535</v>
      </c>
      <c r="C2304" t="s">
        <v>21</v>
      </c>
      <c r="D2304" t="s">
        <v>32</v>
      </c>
      <c r="E2304" t="s">
        <v>477</v>
      </c>
      <c r="F2304">
        <v>24</v>
      </c>
      <c r="G2304">
        <v>0</v>
      </c>
      <c r="H2304">
        <v>2019</v>
      </c>
      <c r="I2304">
        <v>3</v>
      </c>
      <c r="J2304">
        <v>97</v>
      </c>
    </row>
    <row r="2305" spans="1:10" x14ac:dyDescent="0.25">
      <c r="A2305">
        <f>--SUBTOTAL(103,B$2:B2305)</f>
        <v>1053</v>
      </c>
      <c r="B2305" s="86">
        <v>43535</v>
      </c>
      <c r="C2305" t="s">
        <v>21</v>
      </c>
      <c r="D2305" t="s">
        <v>32</v>
      </c>
      <c r="E2305" t="s">
        <v>477</v>
      </c>
      <c r="F2305">
        <v>16</v>
      </c>
      <c r="G2305">
        <v>0</v>
      </c>
      <c r="H2305">
        <v>2019</v>
      </c>
      <c r="I2305">
        <v>3</v>
      </c>
      <c r="J2305">
        <v>39</v>
      </c>
    </row>
    <row r="2306" spans="1:10" x14ac:dyDescent="0.25">
      <c r="A2306">
        <f>--SUBTOTAL(103,B$2:B2306)</f>
        <v>1054</v>
      </c>
      <c r="B2306" s="86">
        <v>43535</v>
      </c>
      <c r="C2306" t="s">
        <v>21</v>
      </c>
      <c r="D2306" t="s">
        <v>32</v>
      </c>
      <c r="E2306" t="s">
        <v>477</v>
      </c>
      <c r="F2306">
        <v>8</v>
      </c>
      <c r="G2306">
        <v>0</v>
      </c>
      <c r="H2306">
        <v>2019</v>
      </c>
      <c r="I2306">
        <v>3</v>
      </c>
      <c r="J2306">
        <v>10</v>
      </c>
    </row>
    <row r="2307" spans="1:10" x14ac:dyDescent="0.25">
      <c r="A2307">
        <f>--SUBTOTAL(103,B$2:B2307)</f>
        <v>1055</v>
      </c>
      <c r="B2307" s="86">
        <v>43535</v>
      </c>
      <c r="C2307" t="s">
        <v>72</v>
      </c>
      <c r="D2307" t="s">
        <v>31</v>
      </c>
      <c r="E2307" t="s">
        <v>477</v>
      </c>
      <c r="F2307">
        <v>8</v>
      </c>
      <c r="G2307">
        <v>0</v>
      </c>
      <c r="H2307">
        <v>2019</v>
      </c>
      <c r="I2307">
        <v>3</v>
      </c>
      <c r="J2307">
        <v>91</v>
      </c>
    </row>
    <row r="2308" spans="1:10" hidden="1" x14ac:dyDescent="0.25">
      <c r="A2308">
        <f>--SUBTOTAL(103,B$2:B2308)</f>
        <v>1055</v>
      </c>
      <c r="B2308" s="86">
        <v>43322</v>
      </c>
      <c r="C2308" t="s">
        <v>23</v>
      </c>
      <c r="D2308" t="s">
        <v>31</v>
      </c>
      <c r="E2308" t="s">
        <v>150</v>
      </c>
      <c r="F2308">
        <v>91.5</v>
      </c>
      <c r="G2308">
        <v>0</v>
      </c>
      <c r="H2308">
        <v>2018</v>
      </c>
      <c r="I2308">
        <v>8</v>
      </c>
      <c r="J2308">
        <v>53</v>
      </c>
    </row>
    <row r="2309" spans="1:10" hidden="1" x14ac:dyDescent="0.25">
      <c r="A2309">
        <f>--SUBTOTAL(103,B$2:B2309)</f>
        <v>1055</v>
      </c>
      <c r="B2309" s="86">
        <v>43322</v>
      </c>
      <c r="C2309" t="s">
        <v>23</v>
      </c>
      <c r="D2309" t="s">
        <v>151</v>
      </c>
      <c r="E2309" t="s">
        <v>152</v>
      </c>
      <c r="F2309">
        <v>45.54</v>
      </c>
      <c r="G2309">
        <v>0</v>
      </c>
      <c r="H2309">
        <v>2018</v>
      </c>
      <c r="I2309">
        <v>8</v>
      </c>
      <c r="J2309">
        <v>73</v>
      </c>
    </row>
    <row r="2310" spans="1:10" hidden="1" x14ac:dyDescent="0.25">
      <c r="A2310">
        <f>--SUBTOTAL(103,B$2:B2310)</f>
        <v>1055</v>
      </c>
      <c r="B2310" s="86">
        <v>43322</v>
      </c>
      <c r="C2310" t="s">
        <v>23</v>
      </c>
      <c r="D2310" t="s">
        <v>151</v>
      </c>
      <c r="E2310" t="s">
        <v>152</v>
      </c>
      <c r="F2310">
        <v>43.34</v>
      </c>
      <c r="G2310">
        <v>0</v>
      </c>
      <c r="H2310">
        <v>2018</v>
      </c>
      <c r="I2310">
        <v>8</v>
      </c>
      <c r="J2310">
        <v>74</v>
      </c>
    </row>
    <row r="2311" spans="1:10" hidden="1" x14ac:dyDescent="0.25">
      <c r="A2311">
        <f>--SUBTOTAL(103,B$2:B2311)</f>
        <v>1055</v>
      </c>
      <c r="B2311" s="86">
        <v>43322</v>
      </c>
      <c r="C2311" t="s">
        <v>23</v>
      </c>
      <c r="D2311" t="s">
        <v>32</v>
      </c>
      <c r="E2311" t="s">
        <v>150</v>
      </c>
      <c r="F2311">
        <v>29.98</v>
      </c>
      <c r="G2311">
        <v>0</v>
      </c>
      <c r="H2311">
        <v>2018</v>
      </c>
      <c r="I2311">
        <v>8</v>
      </c>
      <c r="J2311">
        <v>157</v>
      </c>
    </row>
    <row r="2312" spans="1:10" hidden="1" x14ac:dyDescent="0.25">
      <c r="A2312">
        <f>--SUBTOTAL(103,B$2:B2312)</f>
        <v>1055</v>
      </c>
      <c r="B2312" s="86">
        <v>43322</v>
      </c>
      <c r="C2312" t="s">
        <v>23</v>
      </c>
      <c r="D2312" t="s">
        <v>31</v>
      </c>
      <c r="E2312" t="s">
        <v>150</v>
      </c>
      <c r="F2312">
        <v>70</v>
      </c>
      <c r="G2312">
        <v>0</v>
      </c>
      <c r="H2312">
        <v>2018</v>
      </c>
      <c r="I2312">
        <v>8</v>
      </c>
      <c r="J2312">
        <v>157</v>
      </c>
    </row>
    <row r="2313" spans="1:10" hidden="1" x14ac:dyDescent="0.25">
      <c r="A2313">
        <f>--SUBTOTAL(103,B$2:B2313)</f>
        <v>1055</v>
      </c>
      <c r="B2313" s="86">
        <v>43322</v>
      </c>
      <c r="C2313" t="s">
        <v>23</v>
      </c>
      <c r="D2313" t="s">
        <v>32</v>
      </c>
      <c r="E2313" t="s">
        <v>150</v>
      </c>
      <c r="F2313">
        <v>8</v>
      </c>
      <c r="G2313">
        <v>0</v>
      </c>
      <c r="H2313">
        <v>2018</v>
      </c>
      <c r="I2313">
        <v>8</v>
      </c>
      <c r="J2313">
        <v>2</v>
      </c>
    </row>
    <row r="2314" spans="1:10" hidden="1" x14ac:dyDescent="0.25">
      <c r="A2314">
        <f>--SUBTOTAL(103,B$2:B2314)</f>
        <v>1055</v>
      </c>
      <c r="B2314" s="86">
        <v>43323</v>
      </c>
      <c r="C2314" t="s">
        <v>68</v>
      </c>
      <c r="D2314" t="s">
        <v>31</v>
      </c>
      <c r="E2314" t="s">
        <v>153</v>
      </c>
      <c r="F2314">
        <v>24</v>
      </c>
      <c r="G2314">
        <v>0</v>
      </c>
      <c r="H2314">
        <v>2018</v>
      </c>
      <c r="I2314">
        <v>8</v>
      </c>
      <c r="J2314">
        <v>91</v>
      </c>
    </row>
    <row r="2315" spans="1:10" hidden="1" x14ac:dyDescent="0.25">
      <c r="A2315">
        <f>--SUBTOTAL(103,B$2:B2315)</f>
        <v>1055</v>
      </c>
      <c r="B2315" s="86">
        <v>43323</v>
      </c>
      <c r="C2315" t="s">
        <v>72</v>
      </c>
      <c r="D2315" t="s">
        <v>31</v>
      </c>
      <c r="E2315" t="s">
        <v>153</v>
      </c>
      <c r="F2315">
        <v>52.8</v>
      </c>
      <c r="G2315">
        <v>0</v>
      </c>
      <c r="H2315">
        <v>2018</v>
      </c>
      <c r="I2315">
        <v>8</v>
      </c>
      <c r="J2315">
        <v>91</v>
      </c>
    </row>
    <row r="2316" spans="1:10" hidden="1" x14ac:dyDescent="0.25">
      <c r="A2316">
        <f>--SUBTOTAL(103,B$2:B2316)</f>
        <v>1055</v>
      </c>
      <c r="B2316" s="86">
        <v>43323</v>
      </c>
      <c r="C2316" t="s">
        <v>112</v>
      </c>
      <c r="D2316" t="s">
        <v>31</v>
      </c>
      <c r="E2316" t="s">
        <v>153</v>
      </c>
      <c r="F2316">
        <v>62</v>
      </c>
      <c r="G2316">
        <v>0</v>
      </c>
      <c r="H2316">
        <v>2018</v>
      </c>
      <c r="I2316">
        <v>8</v>
      </c>
      <c r="J2316">
        <v>91</v>
      </c>
    </row>
    <row r="2317" spans="1:10" hidden="1" x14ac:dyDescent="0.25">
      <c r="A2317">
        <f>--SUBTOTAL(103,B$2:B2317)</f>
        <v>1055</v>
      </c>
      <c r="B2317" s="86">
        <v>43323</v>
      </c>
      <c r="C2317" t="s">
        <v>23</v>
      </c>
      <c r="D2317" t="s">
        <v>33</v>
      </c>
      <c r="E2317" t="s">
        <v>154</v>
      </c>
      <c r="F2317">
        <v>10.25</v>
      </c>
      <c r="G2317">
        <v>0</v>
      </c>
      <c r="H2317">
        <v>2018</v>
      </c>
      <c r="I2317">
        <v>8</v>
      </c>
      <c r="J2317">
        <v>10</v>
      </c>
    </row>
    <row r="2318" spans="1:10" hidden="1" x14ac:dyDescent="0.25">
      <c r="A2318">
        <f>--SUBTOTAL(103,B$2:B2318)</f>
        <v>1055</v>
      </c>
      <c r="B2318" s="86">
        <v>43325</v>
      </c>
      <c r="C2318" t="s">
        <v>74</v>
      </c>
      <c r="D2318" t="s">
        <v>32</v>
      </c>
      <c r="E2318" t="s">
        <v>155</v>
      </c>
      <c r="F2318">
        <v>59.73</v>
      </c>
      <c r="G2318">
        <v>0</v>
      </c>
      <c r="H2318">
        <v>2018</v>
      </c>
      <c r="I2318">
        <v>8</v>
      </c>
      <c r="J2318">
        <v>91</v>
      </c>
    </row>
    <row r="2319" spans="1:10" hidden="1" x14ac:dyDescent="0.25">
      <c r="A2319">
        <f>--SUBTOTAL(103,B$2:B2319)</f>
        <v>1055</v>
      </c>
      <c r="B2319" s="86">
        <v>43325</v>
      </c>
      <c r="C2319" t="s">
        <v>22</v>
      </c>
      <c r="D2319" t="s">
        <v>32</v>
      </c>
      <c r="E2319" t="s">
        <v>155</v>
      </c>
      <c r="F2319">
        <v>8</v>
      </c>
      <c r="G2319">
        <v>0</v>
      </c>
      <c r="H2319">
        <v>2018</v>
      </c>
      <c r="I2319">
        <v>8</v>
      </c>
      <c r="J2319">
        <v>39</v>
      </c>
    </row>
    <row r="2320" spans="1:10" hidden="1" x14ac:dyDescent="0.25">
      <c r="A2320">
        <f>--SUBTOTAL(103,B$2:B2320)</f>
        <v>1055</v>
      </c>
      <c r="B2320" s="86">
        <v>43325</v>
      </c>
      <c r="C2320" t="s">
        <v>22</v>
      </c>
      <c r="D2320" t="s">
        <v>32</v>
      </c>
      <c r="E2320" t="s">
        <v>155</v>
      </c>
      <c r="F2320">
        <v>8</v>
      </c>
      <c r="G2320">
        <v>0</v>
      </c>
      <c r="H2320">
        <v>2018</v>
      </c>
      <c r="I2320">
        <v>8</v>
      </c>
      <c r="J2320">
        <v>73</v>
      </c>
    </row>
    <row r="2321" spans="1:10" hidden="1" x14ac:dyDescent="0.25">
      <c r="A2321">
        <f>--SUBTOTAL(103,B$2:B2321)</f>
        <v>1055</v>
      </c>
      <c r="B2321" s="86">
        <v>43325</v>
      </c>
      <c r="C2321" t="s">
        <v>72</v>
      </c>
      <c r="D2321" t="s">
        <v>31</v>
      </c>
      <c r="E2321" t="s">
        <v>155</v>
      </c>
      <c r="F2321">
        <v>64</v>
      </c>
      <c r="G2321">
        <v>0</v>
      </c>
      <c r="H2321">
        <v>2018</v>
      </c>
      <c r="I2321">
        <v>8</v>
      </c>
      <c r="J2321">
        <v>91</v>
      </c>
    </row>
    <row r="2322" spans="1:10" hidden="1" x14ac:dyDescent="0.25">
      <c r="A2322">
        <f>--SUBTOTAL(103,B$2:B2322)</f>
        <v>1055</v>
      </c>
      <c r="B2322" s="86">
        <v>43325</v>
      </c>
      <c r="C2322" t="s">
        <v>21</v>
      </c>
      <c r="D2322" t="s">
        <v>32</v>
      </c>
      <c r="E2322" t="s">
        <v>155</v>
      </c>
      <c r="F2322">
        <v>16</v>
      </c>
      <c r="G2322">
        <v>0</v>
      </c>
      <c r="H2322">
        <v>2018</v>
      </c>
      <c r="I2322">
        <v>8</v>
      </c>
      <c r="J2322">
        <v>13</v>
      </c>
    </row>
    <row r="2323" spans="1:10" hidden="1" x14ac:dyDescent="0.25">
      <c r="A2323">
        <f>--SUBTOTAL(103,B$2:B2323)</f>
        <v>1055</v>
      </c>
      <c r="B2323" s="86">
        <v>43325</v>
      </c>
      <c r="C2323" t="s">
        <v>21</v>
      </c>
      <c r="D2323" t="s">
        <v>32</v>
      </c>
      <c r="E2323" t="s">
        <v>155</v>
      </c>
      <c r="F2323">
        <v>32</v>
      </c>
      <c r="G2323">
        <v>0</v>
      </c>
      <c r="H2323">
        <v>2018</v>
      </c>
      <c r="I2323">
        <v>8</v>
      </c>
      <c r="J2323">
        <v>19</v>
      </c>
    </row>
    <row r="2324" spans="1:10" hidden="1" x14ac:dyDescent="0.25">
      <c r="A2324">
        <f>--SUBTOTAL(103,B$2:B2324)</f>
        <v>1055</v>
      </c>
      <c r="B2324" s="86">
        <v>43325</v>
      </c>
      <c r="C2324" t="s">
        <v>21</v>
      </c>
      <c r="D2324" t="s">
        <v>32</v>
      </c>
      <c r="E2324" t="s">
        <v>155</v>
      </c>
      <c r="F2324">
        <v>8</v>
      </c>
      <c r="G2324">
        <v>0</v>
      </c>
      <c r="H2324">
        <v>2018</v>
      </c>
      <c r="I2324">
        <v>8</v>
      </c>
      <c r="J2324">
        <v>38</v>
      </c>
    </row>
    <row r="2325" spans="1:10" hidden="1" x14ac:dyDescent="0.25">
      <c r="A2325">
        <f>--SUBTOTAL(103,B$2:B2325)</f>
        <v>1055</v>
      </c>
      <c r="B2325" s="86">
        <v>43325</v>
      </c>
      <c r="C2325" t="s">
        <v>21</v>
      </c>
      <c r="D2325" t="s">
        <v>32</v>
      </c>
      <c r="E2325" t="s">
        <v>155</v>
      </c>
      <c r="F2325">
        <v>8</v>
      </c>
      <c r="G2325">
        <v>0</v>
      </c>
      <c r="H2325">
        <v>2018</v>
      </c>
      <c r="I2325">
        <v>8</v>
      </c>
      <c r="J2325">
        <v>49</v>
      </c>
    </row>
    <row r="2326" spans="1:10" hidden="1" x14ac:dyDescent="0.25">
      <c r="A2326">
        <f>--SUBTOTAL(103,B$2:B2326)</f>
        <v>1055</v>
      </c>
      <c r="B2326" s="86">
        <v>43325</v>
      </c>
      <c r="C2326" t="s">
        <v>79</v>
      </c>
      <c r="D2326" t="s">
        <v>31</v>
      </c>
      <c r="E2326" t="s">
        <v>155</v>
      </c>
      <c r="F2326">
        <v>227</v>
      </c>
      <c r="G2326">
        <v>0</v>
      </c>
      <c r="H2326">
        <v>2018</v>
      </c>
      <c r="I2326">
        <v>8</v>
      </c>
      <c r="J2326">
        <v>91</v>
      </c>
    </row>
    <row r="2327" spans="1:10" hidden="1" x14ac:dyDescent="0.25">
      <c r="A2327">
        <f>--SUBTOTAL(103,B$2:B2327)</f>
        <v>1055</v>
      </c>
      <c r="B2327" s="86">
        <v>43325</v>
      </c>
      <c r="C2327" t="s">
        <v>79</v>
      </c>
      <c r="D2327" t="s">
        <v>32</v>
      </c>
      <c r="E2327" t="s">
        <v>155</v>
      </c>
      <c r="F2327">
        <v>816.22</v>
      </c>
      <c r="G2327">
        <v>0</v>
      </c>
      <c r="H2327">
        <v>2018</v>
      </c>
      <c r="I2327">
        <v>8</v>
      </c>
      <c r="J2327">
        <v>91</v>
      </c>
    </row>
    <row r="2328" spans="1:10" hidden="1" x14ac:dyDescent="0.25">
      <c r="A2328">
        <f>--SUBTOTAL(103,B$2:B2328)</f>
        <v>1055</v>
      </c>
      <c r="B2328" s="86">
        <v>43325</v>
      </c>
      <c r="C2328" t="s">
        <v>112</v>
      </c>
      <c r="D2328" t="s">
        <v>31</v>
      </c>
      <c r="E2328" t="s">
        <v>155</v>
      </c>
      <c r="F2328">
        <v>22.58</v>
      </c>
      <c r="G2328">
        <v>0</v>
      </c>
      <c r="H2328">
        <v>2018</v>
      </c>
      <c r="I2328">
        <v>8</v>
      </c>
      <c r="J2328">
        <v>91</v>
      </c>
    </row>
    <row r="2329" spans="1:10" hidden="1" x14ac:dyDescent="0.25">
      <c r="A2329">
        <f>--SUBTOTAL(103,B$2:B2329)</f>
        <v>1055</v>
      </c>
      <c r="B2329" s="86">
        <v>43325</v>
      </c>
      <c r="C2329" t="s">
        <v>70</v>
      </c>
      <c r="D2329" t="s">
        <v>31</v>
      </c>
      <c r="E2329" t="s">
        <v>155</v>
      </c>
      <c r="F2329">
        <v>158.59</v>
      </c>
      <c r="G2329">
        <v>0</v>
      </c>
      <c r="H2329">
        <v>2018</v>
      </c>
      <c r="I2329">
        <v>8</v>
      </c>
      <c r="J2329">
        <v>91</v>
      </c>
    </row>
    <row r="2330" spans="1:10" hidden="1" x14ac:dyDescent="0.25">
      <c r="A2330">
        <f>--SUBTOTAL(103,B$2:B2330)</f>
        <v>1055</v>
      </c>
      <c r="B2330" s="86">
        <v>43325</v>
      </c>
      <c r="C2330" t="s">
        <v>23</v>
      </c>
      <c r="D2330" t="s">
        <v>33</v>
      </c>
      <c r="E2330" t="s">
        <v>135</v>
      </c>
      <c r="F2330">
        <v>5.55</v>
      </c>
      <c r="G2330">
        <v>0</v>
      </c>
      <c r="H2330">
        <v>2018</v>
      </c>
      <c r="I2330">
        <v>8</v>
      </c>
      <c r="J2330">
        <v>1</v>
      </c>
    </row>
    <row r="2331" spans="1:10" hidden="1" x14ac:dyDescent="0.25">
      <c r="A2331">
        <f>--SUBTOTAL(103,B$2:B2331)</f>
        <v>1055</v>
      </c>
      <c r="B2331" s="86">
        <v>43325</v>
      </c>
      <c r="C2331" t="s">
        <v>23</v>
      </c>
      <c r="D2331" t="s">
        <v>31</v>
      </c>
      <c r="E2331" t="s">
        <v>155</v>
      </c>
      <c r="F2331">
        <v>38</v>
      </c>
      <c r="G2331">
        <v>0</v>
      </c>
      <c r="H2331">
        <v>2018</v>
      </c>
      <c r="I2331">
        <v>8</v>
      </c>
      <c r="J2331">
        <v>15</v>
      </c>
    </row>
    <row r="2332" spans="1:10" hidden="1" x14ac:dyDescent="0.25">
      <c r="A2332">
        <f>--SUBTOTAL(103,B$2:B2332)</f>
        <v>1055</v>
      </c>
      <c r="B2332" s="86">
        <v>43325</v>
      </c>
      <c r="C2332" t="s">
        <v>23</v>
      </c>
      <c r="D2332" t="s">
        <v>33</v>
      </c>
      <c r="E2332" t="s">
        <v>157</v>
      </c>
      <c r="F2332">
        <v>2.1</v>
      </c>
      <c r="G2332">
        <v>0</v>
      </c>
      <c r="H2332">
        <v>2018</v>
      </c>
      <c r="I2332">
        <v>8</v>
      </c>
      <c r="J2332">
        <v>37</v>
      </c>
    </row>
    <row r="2333" spans="1:10" hidden="1" x14ac:dyDescent="0.25">
      <c r="A2333">
        <f>--SUBTOTAL(103,B$2:B2333)</f>
        <v>1055</v>
      </c>
      <c r="B2333" s="86">
        <v>43325</v>
      </c>
      <c r="C2333" t="s">
        <v>23</v>
      </c>
      <c r="D2333" t="s">
        <v>33</v>
      </c>
      <c r="E2333" t="s">
        <v>156</v>
      </c>
      <c r="F2333">
        <v>1200</v>
      </c>
      <c r="G2333">
        <v>0</v>
      </c>
      <c r="H2333">
        <v>2018</v>
      </c>
      <c r="I2333">
        <v>8</v>
      </c>
      <c r="J2333">
        <v>78</v>
      </c>
    </row>
    <row r="2334" spans="1:10" hidden="1" x14ac:dyDescent="0.25">
      <c r="A2334">
        <f>--SUBTOTAL(103,B$2:B2334)</f>
        <v>1055</v>
      </c>
      <c r="B2334" s="86">
        <v>43326</v>
      </c>
      <c r="C2334" t="s">
        <v>81</v>
      </c>
      <c r="D2334" t="s">
        <v>62</v>
      </c>
      <c r="E2334" t="s">
        <v>158</v>
      </c>
      <c r="F2334">
        <v>98</v>
      </c>
      <c r="G2334">
        <v>0</v>
      </c>
      <c r="H2334">
        <v>2018</v>
      </c>
      <c r="I2334">
        <v>8</v>
      </c>
      <c r="J2334">
        <v>91</v>
      </c>
    </row>
    <row r="2335" spans="1:10" hidden="1" x14ac:dyDescent="0.25">
      <c r="A2335">
        <f>--SUBTOTAL(103,B$2:B2335)</f>
        <v>1055</v>
      </c>
      <c r="B2335" s="86">
        <v>43326</v>
      </c>
      <c r="C2335" t="s">
        <v>80</v>
      </c>
      <c r="D2335" t="s">
        <v>62</v>
      </c>
      <c r="E2335" t="s">
        <v>158</v>
      </c>
      <c r="F2335">
        <v>549.04999999999995</v>
      </c>
      <c r="G2335">
        <v>0</v>
      </c>
      <c r="H2335">
        <v>2018</v>
      </c>
      <c r="I2335">
        <v>8</v>
      </c>
      <c r="J2335">
        <v>91</v>
      </c>
    </row>
    <row r="2336" spans="1:10" hidden="1" x14ac:dyDescent="0.25">
      <c r="A2336">
        <f>--SUBTOTAL(103,B$2:B2336)</f>
        <v>1055</v>
      </c>
      <c r="B2336" s="86">
        <v>43326</v>
      </c>
      <c r="C2336" t="s">
        <v>74</v>
      </c>
      <c r="D2336" t="s">
        <v>59</v>
      </c>
      <c r="E2336" t="s">
        <v>158</v>
      </c>
      <c r="F2336">
        <v>146.36000000000001</v>
      </c>
      <c r="G2336">
        <v>0</v>
      </c>
      <c r="H2336">
        <v>2018</v>
      </c>
      <c r="I2336">
        <v>8</v>
      </c>
      <c r="J2336">
        <v>91</v>
      </c>
    </row>
    <row r="2337" spans="1:10" hidden="1" x14ac:dyDescent="0.25">
      <c r="A2337">
        <f>--SUBTOTAL(103,B$2:B2337)</f>
        <v>1055</v>
      </c>
      <c r="B2337" s="86">
        <v>43326</v>
      </c>
      <c r="C2337" t="s">
        <v>74</v>
      </c>
      <c r="D2337" t="s">
        <v>54</v>
      </c>
      <c r="E2337" t="s">
        <v>158</v>
      </c>
      <c r="F2337">
        <v>319.06</v>
      </c>
      <c r="G2337">
        <v>0</v>
      </c>
      <c r="H2337">
        <v>2018</v>
      </c>
      <c r="I2337">
        <v>8</v>
      </c>
      <c r="J2337">
        <v>91</v>
      </c>
    </row>
    <row r="2338" spans="1:10" hidden="1" x14ac:dyDescent="0.25">
      <c r="A2338">
        <f>--SUBTOTAL(103,B$2:B2338)</f>
        <v>1055</v>
      </c>
      <c r="B2338" s="86">
        <v>43326</v>
      </c>
      <c r="C2338" t="s">
        <v>74</v>
      </c>
      <c r="D2338" t="s">
        <v>62</v>
      </c>
      <c r="E2338" t="s">
        <v>158</v>
      </c>
      <c r="F2338">
        <v>677.55</v>
      </c>
      <c r="G2338">
        <v>0</v>
      </c>
      <c r="H2338">
        <v>2018</v>
      </c>
      <c r="I2338">
        <v>8</v>
      </c>
      <c r="J2338">
        <v>91</v>
      </c>
    </row>
    <row r="2339" spans="1:10" hidden="1" x14ac:dyDescent="0.25">
      <c r="A2339">
        <f>--SUBTOTAL(103,B$2:B2339)</f>
        <v>1055</v>
      </c>
      <c r="B2339" s="86">
        <v>43326</v>
      </c>
      <c r="C2339" t="s">
        <v>148</v>
      </c>
      <c r="D2339" t="s">
        <v>54</v>
      </c>
      <c r="E2339" t="s">
        <v>158</v>
      </c>
      <c r="F2339">
        <v>95</v>
      </c>
      <c r="G2339">
        <v>0</v>
      </c>
      <c r="H2339">
        <v>2018</v>
      </c>
      <c r="I2339">
        <v>8</v>
      </c>
      <c r="J2339">
        <v>91</v>
      </c>
    </row>
    <row r="2340" spans="1:10" hidden="1" x14ac:dyDescent="0.25">
      <c r="A2340">
        <f>--SUBTOTAL(103,B$2:B2340)</f>
        <v>1055</v>
      </c>
      <c r="B2340" s="86">
        <v>43326</v>
      </c>
      <c r="C2340" t="s">
        <v>72</v>
      </c>
      <c r="D2340" t="s">
        <v>61</v>
      </c>
      <c r="E2340" t="s">
        <v>158</v>
      </c>
      <c r="F2340">
        <v>851.9</v>
      </c>
      <c r="G2340">
        <v>0</v>
      </c>
      <c r="H2340">
        <v>2018</v>
      </c>
      <c r="I2340">
        <v>8</v>
      </c>
      <c r="J2340">
        <v>91</v>
      </c>
    </row>
    <row r="2341" spans="1:10" hidden="1" x14ac:dyDescent="0.25">
      <c r="A2341">
        <f>--SUBTOTAL(103,B$2:B2341)</f>
        <v>1055</v>
      </c>
      <c r="B2341" s="86">
        <v>43326</v>
      </c>
      <c r="C2341" t="s">
        <v>71</v>
      </c>
      <c r="D2341" t="s">
        <v>101</v>
      </c>
      <c r="E2341" t="s">
        <v>158</v>
      </c>
      <c r="F2341">
        <v>10360</v>
      </c>
      <c r="G2341">
        <v>0</v>
      </c>
      <c r="H2341">
        <v>2018</v>
      </c>
      <c r="I2341">
        <v>8</v>
      </c>
      <c r="J2341">
        <v>91</v>
      </c>
    </row>
    <row r="2342" spans="1:10" hidden="1" x14ac:dyDescent="0.25">
      <c r="A2342">
        <f>--SUBTOTAL(103,B$2:B2342)</f>
        <v>1055</v>
      </c>
      <c r="B2342" s="86">
        <v>43326</v>
      </c>
      <c r="C2342" t="s">
        <v>21</v>
      </c>
      <c r="D2342" t="s">
        <v>32</v>
      </c>
      <c r="E2342" t="s">
        <v>158</v>
      </c>
      <c r="F2342">
        <v>8</v>
      </c>
      <c r="G2342">
        <v>0</v>
      </c>
      <c r="H2342">
        <v>2018</v>
      </c>
      <c r="I2342">
        <v>8</v>
      </c>
      <c r="J2342">
        <v>38</v>
      </c>
    </row>
    <row r="2343" spans="1:10" hidden="1" x14ac:dyDescent="0.25">
      <c r="A2343">
        <f>--SUBTOTAL(103,B$2:B2343)</f>
        <v>1055</v>
      </c>
      <c r="B2343" s="86">
        <v>43326</v>
      </c>
      <c r="C2343" t="s">
        <v>21</v>
      </c>
      <c r="D2343" t="s">
        <v>32</v>
      </c>
      <c r="E2343" t="s">
        <v>158</v>
      </c>
      <c r="F2343">
        <v>24</v>
      </c>
      <c r="G2343">
        <v>0</v>
      </c>
      <c r="H2343">
        <v>2018</v>
      </c>
      <c r="I2343">
        <v>8</v>
      </c>
      <c r="J2343">
        <v>73</v>
      </c>
    </row>
    <row r="2344" spans="1:10" hidden="1" x14ac:dyDescent="0.25">
      <c r="A2344">
        <f>--SUBTOTAL(103,B$2:B2344)</f>
        <v>1055</v>
      </c>
      <c r="B2344" s="86">
        <v>43326</v>
      </c>
      <c r="C2344" t="s">
        <v>21</v>
      </c>
      <c r="D2344" t="s">
        <v>32</v>
      </c>
      <c r="E2344" t="s">
        <v>158</v>
      </c>
      <c r="F2344">
        <v>16</v>
      </c>
      <c r="G2344">
        <v>0</v>
      </c>
      <c r="H2344">
        <v>2018</v>
      </c>
      <c r="I2344">
        <v>8</v>
      </c>
      <c r="J2344">
        <v>80</v>
      </c>
    </row>
    <row r="2345" spans="1:10" hidden="1" x14ac:dyDescent="0.25">
      <c r="A2345">
        <f>--SUBTOTAL(103,B$2:B2345)</f>
        <v>1055</v>
      </c>
      <c r="B2345" s="86">
        <v>43326</v>
      </c>
      <c r="C2345" t="s">
        <v>21</v>
      </c>
      <c r="D2345" t="s">
        <v>32</v>
      </c>
      <c r="E2345" t="s">
        <v>158</v>
      </c>
      <c r="F2345">
        <v>32</v>
      </c>
      <c r="G2345">
        <v>0</v>
      </c>
      <c r="H2345">
        <v>2018</v>
      </c>
      <c r="I2345">
        <v>8</v>
      </c>
      <c r="J2345">
        <v>97</v>
      </c>
    </row>
    <row r="2346" spans="1:10" hidden="1" x14ac:dyDescent="0.25">
      <c r="A2346">
        <f>--SUBTOTAL(103,B$2:B2346)</f>
        <v>1055</v>
      </c>
      <c r="B2346" s="86">
        <v>43326</v>
      </c>
      <c r="C2346" t="s">
        <v>79</v>
      </c>
      <c r="D2346" t="s">
        <v>62</v>
      </c>
      <c r="E2346" t="s">
        <v>158</v>
      </c>
      <c r="F2346">
        <v>94.65</v>
      </c>
      <c r="G2346">
        <v>0</v>
      </c>
      <c r="H2346">
        <v>2018</v>
      </c>
      <c r="I2346">
        <v>8</v>
      </c>
      <c r="J2346">
        <v>91</v>
      </c>
    </row>
    <row r="2347" spans="1:10" hidden="1" x14ac:dyDescent="0.25">
      <c r="A2347">
        <f>--SUBTOTAL(103,B$2:B2347)</f>
        <v>1055</v>
      </c>
      <c r="B2347" s="86">
        <v>43326</v>
      </c>
      <c r="C2347" t="s">
        <v>112</v>
      </c>
      <c r="D2347" t="s">
        <v>31</v>
      </c>
      <c r="E2347" t="s">
        <v>158</v>
      </c>
      <c r="F2347">
        <v>15.65</v>
      </c>
      <c r="G2347">
        <v>0</v>
      </c>
      <c r="H2347">
        <v>2018</v>
      </c>
      <c r="I2347">
        <v>8</v>
      </c>
      <c r="J2347">
        <v>91</v>
      </c>
    </row>
    <row r="2348" spans="1:10" hidden="1" x14ac:dyDescent="0.25">
      <c r="A2348">
        <f>--SUBTOTAL(103,B$2:B2348)</f>
        <v>1055</v>
      </c>
      <c r="B2348" s="86">
        <v>43326</v>
      </c>
      <c r="C2348" t="s">
        <v>112</v>
      </c>
      <c r="D2348" t="s">
        <v>32</v>
      </c>
      <c r="E2348" t="s">
        <v>158</v>
      </c>
      <c r="F2348">
        <v>152</v>
      </c>
      <c r="G2348">
        <v>0</v>
      </c>
      <c r="H2348">
        <v>2018</v>
      </c>
      <c r="I2348">
        <v>8</v>
      </c>
      <c r="J2348">
        <v>91</v>
      </c>
    </row>
    <row r="2349" spans="1:10" hidden="1" x14ac:dyDescent="0.25">
      <c r="A2349">
        <f>--SUBTOTAL(103,B$2:B2349)</f>
        <v>1055</v>
      </c>
      <c r="B2349" s="86">
        <v>43326</v>
      </c>
      <c r="C2349" t="s">
        <v>66</v>
      </c>
      <c r="D2349" t="s">
        <v>31</v>
      </c>
      <c r="E2349" t="s">
        <v>158</v>
      </c>
      <c r="F2349">
        <v>50.75</v>
      </c>
      <c r="G2349">
        <v>0</v>
      </c>
      <c r="H2349">
        <v>2018</v>
      </c>
      <c r="I2349">
        <v>8</v>
      </c>
      <c r="J2349">
        <v>91</v>
      </c>
    </row>
    <row r="2350" spans="1:10" hidden="1" x14ac:dyDescent="0.25">
      <c r="A2350">
        <f>--SUBTOTAL(103,B$2:B2350)</f>
        <v>1055</v>
      </c>
      <c r="B2350" s="86">
        <v>43326</v>
      </c>
      <c r="C2350" t="s">
        <v>65</v>
      </c>
      <c r="D2350" t="s">
        <v>62</v>
      </c>
      <c r="E2350" t="s">
        <v>158</v>
      </c>
      <c r="F2350">
        <v>232.15</v>
      </c>
      <c r="G2350">
        <v>0</v>
      </c>
      <c r="H2350">
        <v>2018</v>
      </c>
      <c r="I2350">
        <v>8</v>
      </c>
      <c r="J2350">
        <v>91</v>
      </c>
    </row>
    <row r="2351" spans="1:10" x14ac:dyDescent="0.25">
      <c r="A2351">
        <f>--SUBTOTAL(103,B$2:B2351)</f>
        <v>1056</v>
      </c>
      <c r="B2351" s="86">
        <v>43535</v>
      </c>
      <c r="C2351" t="s">
        <v>67</v>
      </c>
      <c r="D2351" t="s">
        <v>31</v>
      </c>
      <c r="E2351" t="s">
        <v>477</v>
      </c>
      <c r="F2351">
        <v>5.22</v>
      </c>
      <c r="G2351">
        <v>0</v>
      </c>
      <c r="H2351">
        <v>2019</v>
      </c>
      <c r="I2351">
        <v>3</v>
      </c>
      <c r="J2351">
        <v>91</v>
      </c>
    </row>
    <row r="2352" spans="1:10" hidden="1" x14ac:dyDescent="0.25">
      <c r="A2352">
        <f>--SUBTOTAL(103,B$2:B2352)</f>
        <v>1056</v>
      </c>
      <c r="B2352" s="86">
        <v>43326</v>
      </c>
      <c r="C2352" t="s">
        <v>64</v>
      </c>
      <c r="D2352" t="s">
        <v>62</v>
      </c>
      <c r="E2352" t="s">
        <v>158</v>
      </c>
      <c r="F2352">
        <v>814.45</v>
      </c>
      <c r="G2352">
        <v>0</v>
      </c>
      <c r="H2352">
        <v>2018</v>
      </c>
      <c r="I2352">
        <v>8</v>
      </c>
      <c r="J2352">
        <v>91</v>
      </c>
    </row>
    <row r="2353" spans="1:10" hidden="1" x14ac:dyDescent="0.25">
      <c r="A2353">
        <f>--SUBTOTAL(103,B$2:B2353)</f>
        <v>1056</v>
      </c>
      <c r="B2353" s="86">
        <v>43326</v>
      </c>
      <c r="C2353" t="s">
        <v>23</v>
      </c>
      <c r="D2353" t="s">
        <v>59</v>
      </c>
      <c r="E2353" t="s">
        <v>158</v>
      </c>
      <c r="F2353">
        <v>57.76</v>
      </c>
      <c r="G2353">
        <v>0</v>
      </c>
      <c r="H2353">
        <v>2018</v>
      </c>
      <c r="I2353">
        <v>8</v>
      </c>
      <c r="J2353">
        <v>1</v>
      </c>
    </row>
    <row r="2354" spans="1:10" hidden="1" x14ac:dyDescent="0.25">
      <c r="A2354">
        <f>--SUBTOTAL(103,B$2:B2354)</f>
        <v>1056</v>
      </c>
      <c r="B2354" s="86">
        <v>43326</v>
      </c>
      <c r="C2354" t="s">
        <v>23</v>
      </c>
      <c r="D2354" t="s">
        <v>59</v>
      </c>
      <c r="E2354" t="s">
        <v>158</v>
      </c>
      <c r="F2354">
        <v>14.25</v>
      </c>
      <c r="G2354">
        <v>0</v>
      </c>
      <c r="H2354">
        <v>2018</v>
      </c>
      <c r="I2354">
        <v>8</v>
      </c>
      <c r="J2354">
        <v>8</v>
      </c>
    </row>
    <row r="2355" spans="1:10" hidden="1" x14ac:dyDescent="0.25">
      <c r="A2355">
        <f>--SUBTOTAL(103,B$2:B2355)</f>
        <v>1056</v>
      </c>
      <c r="B2355" s="86">
        <v>43326</v>
      </c>
      <c r="C2355" t="s">
        <v>23</v>
      </c>
      <c r="D2355" t="s">
        <v>54</v>
      </c>
      <c r="E2355" t="s">
        <v>158</v>
      </c>
      <c r="F2355">
        <v>51.04</v>
      </c>
      <c r="G2355">
        <v>0</v>
      </c>
      <c r="H2355">
        <v>2018</v>
      </c>
      <c r="I2355">
        <v>8</v>
      </c>
      <c r="J2355">
        <v>18</v>
      </c>
    </row>
    <row r="2356" spans="1:10" hidden="1" x14ac:dyDescent="0.25">
      <c r="A2356">
        <f>--SUBTOTAL(103,B$2:B2356)</f>
        <v>1056</v>
      </c>
      <c r="B2356" s="86">
        <v>43326</v>
      </c>
      <c r="C2356" t="s">
        <v>23</v>
      </c>
      <c r="D2356" t="s">
        <v>59</v>
      </c>
      <c r="E2356" t="s">
        <v>158</v>
      </c>
      <c r="F2356">
        <v>126.25</v>
      </c>
      <c r="G2356">
        <v>0</v>
      </c>
      <c r="H2356">
        <v>2018</v>
      </c>
      <c r="I2356">
        <v>8</v>
      </c>
      <c r="J2356">
        <v>18</v>
      </c>
    </row>
    <row r="2357" spans="1:10" hidden="1" x14ac:dyDescent="0.25">
      <c r="A2357">
        <f>--SUBTOTAL(103,B$2:B2357)</f>
        <v>1056</v>
      </c>
      <c r="B2357" s="86">
        <v>43326</v>
      </c>
      <c r="C2357" t="s">
        <v>23</v>
      </c>
      <c r="D2357" t="s">
        <v>59</v>
      </c>
      <c r="E2357" t="s">
        <v>158</v>
      </c>
      <c r="F2357">
        <v>84.6</v>
      </c>
      <c r="G2357">
        <v>0</v>
      </c>
      <c r="H2357">
        <v>2018</v>
      </c>
      <c r="I2357">
        <v>8</v>
      </c>
      <c r="J2357">
        <v>23</v>
      </c>
    </row>
    <row r="2358" spans="1:10" x14ac:dyDescent="0.25">
      <c r="A2358">
        <f>--SUBTOTAL(103,B$2:B2358)</f>
        <v>1057</v>
      </c>
      <c r="B2358" s="86">
        <v>43535</v>
      </c>
      <c r="C2358" t="s">
        <v>22</v>
      </c>
      <c r="D2358" t="s">
        <v>32</v>
      </c>
      <c r="E2358" t="s">
        <v>477</v>
      </c>
      <c r="F2358">
        <v>8</v>
      </c>
      <c r="G2358">
        <v>0</v>
      </c>
      <c r="H2358">
        <v>2019</v>
      </c>
      <c r="I2358">
        <v>3</v>
      </c>
      <c r="J2358">
        <v>46</v>
      </c>
    </row>
    <row r="2359" spans="1:10" x14ac:dyDescent="0.25">
      <c r="A2359">
        <f>--SUBTOTAL(103,B$2:B2359)</f>
        <v>1058</v>
      </c>
      <c r="B2359" s="86">
        <v>43535</v>
      </c>
      <c r="C2359" t="s">
        <v>22</v>
      </c>
      <c r="D2359" t="s">
        <v>32</v>
      </c>
      <c r="E2359" t="s">
        <v>477</v>
      </c>
      <c r="F2359">
        <v>8</v>
      </c>
      <c r="G2359">
        <v>0</v>
      </c>
      <c r="H2359">
        <v>2019</v>
      </c>
      <c r="I2359">
        <v>3</v>
      </c>
      <c r="J2359">
        <v>97</v>
      </c>
    </row>
    <row r="2360" spans="1:10" x14ac:dyDescent="0.25">
      <c r="A2360">
        <f>--SUBTOTAL(103,B$2:B2360)</f>
        <v>1059</v>
      </c>
      <c r="B2360" s="86">
        <v>43535</v>
      </c>
      <c r="C2360" t="s">
        <v>22</v>
      </c>
      <c r="D2360" t="s">
        <v>31</v>
      </c>
      <c r="E2360" t="s">
        <v>477</v>
      </c>
      <c r="F2360">
        <v>6.3</v>
      </c>
      <c r="G2360">
        <v>0</v>
      </c>
      <c r="H2360">
        <v>2019</v>
      </c>
      <c r="I2360">
        <v>3</v>
      </c>
      <c r="J2360">
        <v>49</v>
      </c>
    </row>
    <row r="2361" spans="1:10" x14ac:dyDescent="0.25">
      <c r="A2361">
        <f>--SUBTOTAL(103,B$2:B2361)</f>
        <v>1060</v>
      </c>
      <c r="B2361" s="86">
        <v>43536</v>
      </c>
      <c r="C2361" t="s">
        <v>23</v>
      </c>
      <c r="D2361" t="s">
        <v>54</v>
      </c>
      <c r="E2361" t="s">
        <v>478</v>
      </c>
      <c r="F2361">
        <v>272</v>
      </c>
      <c r="G2361">
        <v>0</v>
      </c>
      <c r="H2361">
        <v>2019</v>
      </c>
      <c r="I2361">
        <v>3</v>
      </c>
      <c r="J2361">
        <v>8</v>
      </c>
    </row>
    <row r="2362" spans="1:10" x14ac:dyDescent="0.25">
      <c r="A2362">
        <f>--SUBTOTAL(103,B$2:B2362)</f>
        <v>1061</v>
      </c>
      <c r="B2362" s="86">
        <v>43536</v>
      </c>
      <c r="C2362" t="s">
        <v>23</v>
      </c>
      <c r="D2362" t="s">
        <v>54</v>
      </c>
      <c r="E2362" t="s">
        <v>478</v>
      </c>
      <c r="F2362">
        <v>156.4</v>
      </c>
      <c r="G2362">
        <v>0</v>
      </c>
      <c r="H2362">
        <v>2019</v>
      </c>
      <c r="I2362">
        <v>3</v>
      </c>
      <c r="J2362">
        <v>39</v>
      </c>
    </row>
    <row r="2363" spans="1:10" x14ac:dyDescent="0.25">
      <c r="A2363">
        <f>--SUBTOTAL(103,B$2:B2363)</f>
        <v>1062</v>
      </c>
      <c r="B2363" s="86">
        <v>43536</v>
      </c>
      <c r="C2363" t="s">
        <v>23</v>
      </c>
      <c r="D2363" t="s">
        <v>59</v>
      </c>
      <c r="E2363" t="s">
        <v>478</v>
      </c>
      <c r="F2363">
        <v>112.85</v>
      </c>
      <c r="G2363">
        <v>0</v>
      </c>
      <c r="H2363">
        <v>2019</v>
      </c>
      <c r="I2363">
        <v>3</v>
      </c>
      <c r="J2363">
        <v>39</v>
      </c>
    </row>
    <row r="2364" spans="1:10" x14ac:dyDescent="0.25">
      <c r="A2364">
        <f>--SUBTOTAL(103,B$2:B2364)</f>
        <v>1063</v>
      </c>
      <c r="B2364" s="86">
        <v>43536</v>
      </c>
      <c r="C2364" t="s">
        <v>23</v>
      </c>
      <c r="D2364" t="s">
        <v>59</v>
      </c>
      <c r="E2364" t="s">
        <v>478</v>
      </c>
      <c r="F2364">
        <v>50.45</v>
      </c>
      <c r="G2364">
        <v>0</v>
      </c>
      <c r="H2364">
        <v>2019</v>
      </c>
      <c r="I2364">
        <v>3</v>
      </c>
      <c r="J2364">
        <v>13</v>
      </c>
    </row>
    <row r="2365" spans="1:10" x14ac:dyDescent="0.25">
      <c r="A2365">
        <f>--SUBTOTAL(103,B$2:B2365)</f>
        <v>1064</v>
      </c>
      <c r="B2365" s="86">
        <v>43536</v>
      </c>
      <c r="C2365" t="s">
        <v>23</v>
      </c>
      <c r="D2365" t="s">
        <v>54</v>
      </c>
      <c r="E2365" t="s">
        <v>478</v>
      </c>
      <c r="F2365">
        <v>47.25</v>
      </c>
      <c r="G2365">
        <v>0</v>
      </c>
      <c r="H2365">
        <v>2019</v>
      </c>
      <c r="I2365">
        <v>3</v>
      </c>
      <c r="J2365">
        <v>95</v>
      </c>
    </row>
    <row r="2366" spans="1:10" x14ac:dyDescent="0.25">
      <c r="A2366">
        <f>--SUBTOTAL(103,B$2:B2366)</f>
        <v>1065</v>
      </c>
      <c r="B2366" s="86">
        <v>43536</v>
      </c>
      <c r="C2366" t="s">
        <v>23</v>
      </c>
      <c r="D2366" t="s">
        <v>54</v>
      </c>
      <c r="E2366" t="s">
        <v>478</v>
      </c>
      <c r="F2366">
        <v>37.979999999999997</v>
      </c>
      <c r="G2366">
        <v>0</v>
      </c>
      <c r="H2366">
        <v>2019</v>
      </c>
      <c r="I2366">
        <v>3</v>
      </c>
      <c r="J2366">
        <v>125</v>
      </c>
    </row>
    <row r="2367" spans="1:10" x14ac:dyDescent="0.25">
      <c r="A2367">
        <f>--SUBTOTAL(103,B$2:B2367)</f>
        <v>1066</v>
      </c>
      <c r="B2367" s="86">
        <v>43536</v>
      </c>
      <c r="C2367" t="s">
        <v>23</v>
      </c>
      <c r="D2367" t="s">
        <v>59</v>
      </c>
      <c r="E2367" t="s">
        <v>478</v>
      </c>
      <c r="F2367">
        <v>26.75</v>
      </c>
      <c r="G2367">
        <v>0</v>
      </c>
      <c r="H2367">
        <v>2019</v>
      </c>
      <c r="I2367">
        <v>3</v>
      </c>
      <c r="J2367">
        <v>17</v>
      </c>
    </row>
    <row r="2368" spans="1:10" x14ac:dyDescent="0.25">
      <c r="A2368">
        <f>--SUBTOTAL(103,B$2:B2368)</f>
        <v>1067</v>
      </c>
      <c r="B2368" s="86">
        <v>43536</v>
      </c>
      <c r="C2368" t="s">
        <v>23</v>
      </c>
      <c r="D2368" t="s">
        <v>59</v>
      </c>
      <c r="E2368" t="s">
        <v>478</v>
      </c>
      <c r="F2368">
        <v>19.95</v>
      </c>
      <c r="G2368">
        <v>0</v>
      </c>
      <c r="H2368">
        <v>2019</v>
      </c>
      <c r="I2368">
        <v>3</v>
      </c>
      <c r="J2368">
        <v>20</v>
      </c>
    </row>
    <row r="2369" spans="1:10" x14ac:dyDescent="0.25">
      <c r="A2369">
        <f>--SUBTOTAL(103,B$2:B2369)</f>
        <v>1068</v>
      </c>
      <c r="B2369" s="86">
        <v>43536</v>
      </c>
      <c r="C2369" t="s">
        <v>23</v>
      </c>
      <c r="D2369" t="s">
        <v>59</v>
      </c>
      <c r="E2369" t="s">
        <v>478</v>
      </c>
      <c r="F2369">
        <v>18</v>
      </c>
      <c r="G2369">
        <v>0</v>
      </c>
      <c r="H2369">
        <v>2019</v>
      </c>
      <c r="I2369">
        <v>3</v>
      </c>
      <c r="J2369">
        <v>48</v>
      </c>
    </row>
    <row r="2370" spans="1:10" x14ac:dyDescent="0.25">
      <c r="A2370">
        <f>--SUBTOTAL(103,B$2:B2370)</f>
        <v>1069</v>
      </c>
      <c r="B2370" s="86">
        <v>43536</v>
      </c>
      <c r="C2370" t="s">
        <v>23</v>
      </c>
      <c r="D2370" t="s">
        <v>54</v>
      </c>
      <c r="E2370" t="s">
        <v>478</v>
      </c>
      <c r="F2370">
        <v>15.91</v>
      </c>
      <c r="G2370">
        <v>0</v>
      </c>
      <c r="H2370">
        <v>2019</v>
      </c>
      <c r="I2370">
        <v>3</v>
      </c>
      <c r="J2370">
        <v>99</v>
      </c>
    </row>
    <row r="2371" spans="1:10" x14ac:dyDescent="0.25">
      <c r="A2371">
        <f>--SUBTOTAL(103,B$2:B2371)</f>
        <v>1070</v>
      </c>
      <c r="B2371" s="86">
        <v>43536</v>
      </c>
      <c r="C2371" t="s">
        <v>23</v>
      </c>
      <c r="D2371" t="s">
        <v>32</v>
      </c>
      <c r="E2371" t="s">
        <v>478</v>
      </c>
      <c r="F2371">
        <v>8</v>
      </c>
      <c r="G2371">
        <v>0</v>
      </c>
      <c r="H2371">
        <v>2019</v>
      </c>
      <c r="I2371">
        <v>3</v>
      </c>
      <c r="J2371">
        <v>13</v>
      </c>
    </row>
    <row r="2372" spans="1:10" x14ac:dyDescent="0.25">
      <c r="A2372">
        <f>--SUBTOTAL(103,B$2:B2372)</f>
        <v>1071</v>
      </c>
      <c r="B2372" s="86">
        <v>43536</v>
      </c>
      <c r="C2372" t="s">
        <v>23</v>
      </c>
      <c r="D2372" t="s">
        <v>33</v>
      </c>
      <c r="E2372" t="s">
        <v>226</v>
      </c>
      <c r="F2372">
        <v>3.15</v>
      </c>
      <c r="G2372">
        <v>0</v>
      </c>
      <c r="H2372">
        <v>2019</v>
      </c>
      <c r="I2372">
        <v>3</v>
      </c>
      <c r="J2372">
        <v>76</v>
      </c>
    </row>
    <row r="2373" spans="1:10" x14ac:dyDescent="0.25">
      <c r="A2373">
        <f>--SUBTOTAL(103,B$2:B2373)</f>
        <v>1072</v>
      </c>
      <c r="B2373" s="86">
        <v>43536</v>
      </c>
      <c r="C2373" t="s">
        <v>23</v>
      </c>
      <c r="D2373" t="s">
        <v>33</v>
      </c>
      <c r="E2373" t="s">
        <v>221</v>
      </c>
      <c r="F2373">
        <v>3</v>
      </c>
      <c r="G2373">
        <v>0</v>
      </c>
      <c r="H2373">
        <v>2019</v>
      </c>
      <c r="I2373">
        <v>3</v>
      </c>
      <c r="J2373">
        <v>89</v>
      </c>
    </row>
    <row r="2374" spans="1:10" x14ac:dyDescent="0.25">
      <c r="A2374">
        <f>--SUBTOTAL(103,B$2:B2374)</f>
        <v>1073</v>
      </c>
      <c r="B2374" s="86">
        <v>43536</v>
      </c>
      <c r="C2374" t="s">
        <v>23</v>
      </c>
      <c r="D2374" t="s">
        <v>33</v>
      </c>
      <c r="E2374" t="s">
        <v>266</v>
      </c>
      <c r="F2374">
        <v>3</v>
      </c>
      <c r="G2374">
        <v>0</v>
      </c>
      <c r="H2374">
        <v>2019</v>
      </c>
      <c r="I2374">
        <v>3</v>
      </c>
      <c r="J2374">
        <v>97</v>
      </c>
    </row>
    <row r="2375" spans="1:10" x14ac:dyDescent="0.25">
      <c r="A2375">
        <f>--SUBTOTAL(103,B$2:B2375)</f>
        <v>1074</v>
      </c>
      <c r="B2375" s="86">
        <v>43536</v>
      </c>
      <c r="C2375" t="s">
        <v>23</v>
      </c>
      <c r="D2375" t="s">
        <v>33</v>
      </c>
      <c r="E2375" t="s">
        <v>315</v>
      </c>
      <c r="F2375">
        <v>2.1</v>
      </c>
      <c r="G2375">
        <v>0</v>
      </c>
      <c r="H2375">
        <v>2019</v>
      </c>
      <c r="I2375">
        <v>3</v>
      </c>
      <c r="J2375">
        <v>69</v>
      </c>
    </row>
    <row r="2376" spans="1:10" x14ac:dyDescent="0.25">
      <c r="A2376">
        <f>--SUBTOTAL(103,B$2:B2376)</f>
        <v>1075</v>
      </c>
      <c r="B2376" s="86">
        <v>43536</v>
      </c>
      <c r="C2376" t="s">
        <v>23</v>
      </c>
      <c r="D2376" t="s">
        <v>33</v>
      </c>
      <c r="E2376" t="s">
        <v>114</v>
      </c>
      <c r="F2376">
        <v>1.8</v>
      </c>
      <c r="G2376">
        <v>0</v>
      </c>
      <c r="H2376">
        <v>2019</v>
      </c>
      <c r="I2376">
        <v>3</v>
      </c>
      <c r="J2376">
        <v>5</v>
      </c>
    </row>
    <row r="2377" spans="1:10" x14ac:dyDescent="0.25">
      <c r="A2377">
        <f>--SUBTOTAL(103,B$2:B2377)</f>
        <v>1076</v>
      </c>
      <c r="B2377" s="86">
        <v>43536</v>
      </c>
      <c r="C2377" t="s">
        <v>64</v>
      </c>
      <c r="D2377" t="s">
        <v>54</v>
      </c>
      <c r="E2377" t="s">
        <v>478</v>
      </c>
      <c r="F2377">
        <v>158.16999999999999</v>
      </c>
      <c r="G2377">
        <v>0</v>
      </c>
      <c r="H2377">
        <v>2019</v>
      </c>
      <c r="I2377">
        <v>3</v>
      </c>
      <c r="J2377">
        <v>91</v>
      </c>
    </row>
    <row r="2378" spans="1:10" x14ac:dyDescent="0.25">
      <c r="A2378">
        <f>--SUBTOTAL(103,B$2:B2378)</f>
        <v>1077</v>
      </c>
      <c r="B2378" s="86">
        <v>43536</v>
      </c>
      <c r="C2378" t="s">
        <v>64</v>
      </c>
      <c r="D2378" t="s">
        <v>60</v>
      </c>
      <c r="E2378" t="s">
        <v>478</v>
      </c>
      <c r="F2378">
        <v>41.97</v>
      </c>
      <c r="G2378">
        <v>0</v>
      </c>
      <c r="H2378">
        <v>2019</v>
      </c>
      <c r="I2378">
        <v>3</v>
      </c>
      <c r="J2378">
        <v>91</v>
      </c>
    </row>
    <row r="2379" spans="1:10" x14ac:dyDescent="0.25">
      <c r="A2379">
        <f>--SUBTOTAL(103,B$2:B2379)</f>
        <v>1078</v>
      </c>
      <c r="B2379" s="86">
        <v>43536</v>
      </c>
      <c r="C2379" t="s">
        <v>64</v>
      </c>
      <c r="D2379" t="s">
        <v>32</v>
      </c>
      <c r="E2379" t="s">
        <v>478</v>
      </c>
      <c r="F2379">
        <v>41.16</v>
      </c>
      <c r="G2379">
        <v>0</v>
      </c>
      <c r="H2379">
        <v>2019</v>
      </c>
      <c r="I2379">
        <v>3</v>
      </c>
      <c r="J2379">
        <v>91</v>
      </c>
    </row>
    <row r="2380" spans="1:10" x14ac:dyDescent="0.25">
      <c r="A2380">
        <f>--SUBTOTAL(103,B$2:B2380)</f>
        <v>1079</v>
      </c>
      <c r="B2380" s="86">
        <v>43536</v>
      </c>
      <c r="C2380" t="s">
        <v>77</v>
      </c>
      <c r="D2380" t="s">
        <v>32</v>
      </c>
      <c r="E2380" t="s">
        <v>478</v>
      </c>
      <c r="F2380">
        <v>121.95</v>
      </c>
      <c r="G2380">
        <v>0</v>
      </c>
      <c r="H2380">
        <v>2019</v>
      </c>
      <c r="I2380">
        <v>3</v>
      </c>
      <c r="J2380">
        <v>91</v>
      </c>
    </row>
    <row r="2381" spans="1:10" x14ac:dyDescent="0.25">
      <c r="A2381">
        <f>--SUBTOTAL(103,B$2:B2381)</f>
        <v>1080</v>
      </c>
      <c r="B2381" s="86">
        <v>43536</v>
      </c>
      <c r="C2381" t="s">
        <v>70</v>
      </c>
      <c r="D2381" t="s">
        <v>31</v>
      </c>
      <c r="E2381" t="s">
        <v>478</v>
      </c>
      <c r="F2381">
        <v>32</v>
      </c>
      <c r="G2381">
        <v>0</v>
      </c>
      <c r="H2381">
        <v>2019</v>
      </c>
      <c r="I2381">
        <v>3</v>
      </c>
      <c r="J2381">
        <v>91</v>
      </c>
    </row>
    <row r="2382" spans="1:10" x14ac:dyDescent="0.25">
      <c r="A2382">
        <f>--SUBTOTAL(103,B$2:B2382)</f>
        <v>1081</v>
      </c>
      <c r="B2382" s="86">
        <v>43536</v>
      </c>
      <c r="C2382" t="s">
        <v>78</v>
      </c>
      <c r="D2382" t="s">
        <v>62</v>
      </c>
      <c r="E2382" t="s">
        <v>478</v>
      </c>
      <c r="F2382">
        <v>631.71</v>
      </c>
      <c r="G2382">
        <v>0</v>
      </c>
      <c r="H2382">
        <v>2019</v>
      </c>
      <c r="I2382">
        <v>3</v>
      </c>
      <c r="J2382">
        <v>91</v>
      </c>
    </row>
    <row r="2383" spans="1:10" x14ac:dyDescent="0.25">
      <c r="A2383">
        <f>--SUBTOTAL(103,B$2:B2383)</f>
        <v>1082</v>
      </c>
      <c r="B2383" s="86">
        <v>43536</v>
      </c>
      <c r="C2383" t="s">
        <v>281</v>
      </c>
      <c r="D2383" t="s">
        <v>31</v>
      </c>
      <c r="E2383" t="s">
        <v>478</v>
      </c>
      <c r="F2383">
        <v>382.02</v>
      </c>
      <c r="G2383">
        <v>0</v>
      </c>
      <c r="H2383">
        <v>2019</v>
      </c>
      <c r="I2383">
        <v>3</v>
      </c>
      <c r="J2383">
        <v>91</v>
      </c>
    </row>
    <row r="2384" spans="1:10" x14ac:dyDescent="0.25">
      <c r="A2384">
        <f>--SUBTOTAL(103,B$2:B2384)</f>
        <v>1083</v>
      </c>
      <c r="B2384" s="86">
        <v>43536</v>
      </c>
      <c r="C2384" t="s">
        <v>21</v>
      </c>
      <c r="D2384" t="s">
        <v>32</v>
      </c>
      <c r="E2384" t="s">
        <v>478</v>
      </c>
      <c r="F2384">
        <v>56</v>
      </c>
      <c r="G2384">
        <v>0</v>
      </c>
      <c r="H2384">
        <v>2019</v>
      </c>
      <c r="I2384">
        <v>3</v>
      </c>
      <c r="J2384">
        <v>13</v>
      </c>
    </row>
    <row r="2385" spans="1:10" x14ac:dyDescent="0.25">
      <c r="A2385">
        <f>--SUBTOTAL(103,B$2:B2385)</f>
        <v>1084</v>
      </c>
      <c r="B2385" s="86">
        <v>43536</v>
      </c>
      <c r="C2385" t="s">
        <v>21</v>
      </c>
      <c r="D2385" t="s">
        <v>32</v>
      </c>
      <c r="E2385" t="s">
        <v>478</v>
      </c>
      <c r="F2385">
        <v>32</v>
      </c>
      <c r="G2385">
        <v>0</v>
      </c>
      <c r="H2385">
        <v>2019</v>
      </c>
      <c r="I2385">
        <v>3</v>
      </c>
      <c r="J2385">
        <v>19</v>
      </c>
    </row>
    <row r="2386" spans="1:10" x14ac:dyDescent="0.25">
      <c r="A2386">
        <f>--SUBTOTAL(103,B$2:B2386)</f>
        <v>1085</v>
      </c>
      <c r="B2386" s="86">
        <v>43536</v>
      </c>
      <c r="C2386" t="s">
        <v>21</v>
      </c>
      <c r="D2386" t="s">
        <v>32</v>
      </c>
      <c r="E2386" t="s">
        <v>478</v>
      </c>
      <c r="F2386">
        <v>24</v>
      </c>
      <c r="G2386">
        <v>0</v>
      </c>
      <c r="H2386">
        <v>2019</v>
      </c>
      <c r="I2386">
        <v>3</v>
      </c>
      <c r="J2386">
        <v>51</v>
      </c>
    </row>
    <row r="2387" spans="1:10" x14ac:dyDescent="0.25">
      <c r="A2387">
        <f>--SUBTOTAL(103,B$2:B2387)</f>
        <v>1086</v>
      </c>
      <c r="B2387" s="86">
        <v>43536</v>
      </c>
      <c r="C2387" t="s">
        <v>21</v>
      </c>
      <c r="D2387" t="s">
        <v>32</v>
      </c>
      <c r="E2387" t="s">
        <v>478</v>
      </c>
      <c r="F2387">
        <v>16</v>
      </c>
      <c r="G2387">
        <v>0</v>
      </c>
      <c r="H2387">
        <v>2019</v>
      </c>
      <c r="I2387">
        <v>3</v>
      </c>
      <c r="J2387">
        <v>44</v>
      </c>
    </row>
    <row r="2388" spans="1:10" x14ac:dyDescent="0.25">
      <c r="A2388">
        <f>--SUBTOTAL(103,B$2:B2388)</f>
        <v>1087</v>
      </c>
      <c r="B2388" s="86">
        <v>43536</v>
      </c>
      <c r="C2388" t="s">
        <v>21</v>
      </c>
      <c r="D2388" t="s">
        <v>32</v>
      </c>
      <c r="E2388" t="s">
        <v>478</v>
      </c>
      <c r="F2388">
        <v>16</v>
      </c>
      <c r="G2388">
        <v>0</v>
      </c>
      <c r="H2388">
        <v>2019</v>
      </c>
      <c r="I2388">
        <v>3</v>
      </c>
      <c r="J2388">
        <v>73</v>
      </c>
    </row>
    <row r="2389" spans="1:10" x14ac:dyDescent="0.25">
      <c r="A2389">
        <f>--SUBTOTAL(103,B$2:B2389)</f>
        <v>1088</v>
      </c>
      <c r="B2389" s="86">
        <v>43536</v>
      </c>
      <c r="C2389" t="s">
        <v>21</v>
      </c>
      <c r="D2389" t="s">
        <v>32</v>
      </c>
      <c r="E2389" t="s">
        <v>478</v>
      </c>
      <c r="F2389">
        <v>16</v>
      </c>
      <c r="G2389">
        <v>0</v>
      </c>
      <c r="H2389">
        <v>2019</v>
      </c>
      <c r="I2389">
        <v>3</v>
      </c>
      <c r="J2389">
        <v>80</v>
      </c>
    </row>
    <row r="2390" spans="1:10" x14ac:dyDescent="0.25">
      <c r="A2390">
        <f>--SUBTOTAL(103,B$2:B2390)</f>
        <v>1089</v>
      </c>
      <c r="B2390" s="86">
        <v>43536</v>
      </c>
      <c r="C2390" t="s">
        <v>21</v>
      </c>
      <c r="D2390" t="s">
        <v>32</v>
      </c>
      <c r="E2390" t="s">
        <v>478</v>
      </c>
      <c r="F2390">
        <v>8</v>
      </c>
      <c r="G2390">
        <v>0</v>
      </c>
      <c r="H2390">
        <v>2019</v>
      </c>
      <c r="I2390">
        <v>3</v>
      </c>
      <c r="J2390">
        <v>30</v>
      </c>
    </row>
    <row r="2391" spans="1:10" x14ac:dyDescent="0.25">
      <c r="A2391">
        <f>--SUBTOTAL(103,B$2:B2391)</f>
        <v>1090</v>
      </c>
      <c r="B2391" s="86">
        <v>43536</v>
      </c>
      <c r="C2391" t="s">
        <v>71</v>
      </c>
      <c r="D2391" t="s">
        <v>32</v>
      </c>
      <c r="E2391" t="s">
        <v>478</v>
      </c>
      <c r="F2391">
        <v>40</v>
      </c>
      <c r="G2391">
        <v>0</v>
      </c>
      <c r="H2391">
        <v>2019</v>
      </c>
      <c r="I2391">
        <v>3</v>
      </c>
      <c r="J2391">
        <v>91</v>
      </c>
    </row>
    <row r="2392" spans="1:10" x14ac:dyDescent="0.25">
      <c r="A2392">
        <f>--SUBTOTAL(103,B$2:B2392)</f>
        <v>1091</v>
      </c>
      <c r="B2392" s="86">
        <v>43536</v>
      </c>
      <c r="C2392" t="s">
        <v>73</v>
      </c>
      <c r="D2392" t="s">
        <v>31</v>
      </c>
      <c r="E2392" t="s">
        <v>478</v>
      </c>
      <c r="F2392">
        <v>436</v>
      </c>
      <c r="G2392">
        <v>0</v>
      </c>
      <c r="H2392">
        <v>2019</v>
      </c>
      <c r="I2392">
        <v>3</v>
      </c>
      <c r="J2392">
        <v>91</v>
      </c>
    </row>
    <row r="2393" spans="1:10" x14ac:dyDescent="0.25">
      <c r="A2393">
        <f>--SUBTOTAL(103,B$2:B2393)</f>
        <v>1092</v>
      </c>
      <c r="B2393" s="86">
        <v>43536</v>
      </c>
      <c r="C2393" t="s">
        <v>72</v>
      </c>
      <c r="D2393" t="s">
        <v>479</v>
      </c>
      <c r="E2393" t="s">
        <v>480</v>
      </c>
      <c r="F2393">
        <v>158.78</v>
      </c>
      <c r="G2393">
        <v>0</v>
      </c>
      <c r="H2393">
        <v>2019</v>
      </c>
      <c r="I2393">
        <v>3</v>
      </c>
      <c r="J2393">
        <v>91</v>
      </c>
    </row>
    <row r="2394" spans="1:10" x14ac:dyDescent="0.25">
      <c r="A2394">
        <f>--SUBTOTAL(103,B$2:B2394)</f>
        <v>1093</v>
      </c>
      <c r="B2394" s="86">
        <v>43536</v>
      </c>
      <c r="C2394" t="s">
        <v>67</v>
      </c>
      <c r="D2394" t="s">
        <v>60</v>
      </c>
      <c r="E2394" t="s">
        <v>478</v>
      </c>
      <c r="F2394">
        <v>12.95</v>
      </c>
      <c r="G2394">
        <v>0</v>
      </c>
      <c r="H2394">
        <v>2019</v>
      </c>
      <c r="I2394">
        <v>3</v>
      </c>
      <c r="J2394">
        <v>91</v>
      </c>
    </row>
    <row r="2395" spans="1:10" x14ac:dyDescent="0.25">
      <c r="A2395">
        <f>--SUBTOTAL(103,B$2:B2395)</f>
        <v>1094</v>
      </c>
      <c r="B2395" s="86">
        <v>43536</v>
      </c>
      <c r="C2395" t="s">
        <v>68</v>
      </c>
      <c r="D2395" t="s">
        <v>32</v>
      </c>
      <c r="E2395" t="s">
        <v>478</v>
      </c>
      <c r="F2395">
        <v>10</v>
      </c>
      <c r="G2395">
        <v>0</v>
      </c>
      <c r="H2395">
        <v>2019</v>
      </c>
      <c r="I2395">
        <v>3</v>
      </c>
      <c r="J2395">
        <v>91</v>
      </c>
    </row>
    <row r="2396" spans="1:10" x14ac:dyDescent="0.25">
      <c r="A2396">
        <f>--SUBTOTAL(103,B$2:B2396)</f>
        <v>1095</v>
      </c>
      <c r="B2396" s="86">
        <v>43536</v>
      </c>
      <c r="C2396" t="s">
        <v>22</v>
      </c>
      <c r="D2396" t="s">
        <v>32</v>
      </c>
      <c r="E2396" t="s">
        <v>478</v>
      </c>
      <c r="F2396">
        <v>8</v>
      </c>
      <c r="G2396">
        <v>0</v>
      </c>
      <c r="H2396">
        <v>2019</v>
      </c>
      <c r="I2396">
        <v>3</v>
      </c>
      <c r="J2396">
        <v>39</v>
      </c>
    </row>
    <row r="2397" spans="1:10" x14ac:dyDescent="0.25">
      <c r="A2397">
        <f>--SUBTOTAL(103,B$2:B2397)</f>
        <v>1096</v>
      </c>
      <c r="B2397" s="86">
        <v>43536</v>
      </c>
      <c r="C2397" t="s">
        <v>22</v>
      </c>
      <c r="D2397" t="s">
        <v>32</v>
      </c>
      <c r="E2397" t="s">
        <v>478</v>
      </c>
      <c r="F2397">
        <v>8</v>
      </c>
      <c r="G2397">
        <v>0</v>
      </c>
      <c r="H2397">
        <v>2019</v>
      </c>
      <c r="I2397">
        <v>3</v>
      </c>
      <c r="J2397">
        <v>51</v>
      </c>
    </row>
    <row r="2398" spans="1:10" x14ac:dyDescent="0.25">
      <c r="A2398">
        <f>--SUBTOTAL(103,B$2:B2398)</f>
        <v>1097</v>
      </c>
      <c r="B2398" s="86">
        <v>43536</v>
      </c>
      <c r="C2398" t="s">
        <v>22</v>
      </c>
      <c r="D2398" t="s">
        <v>32</v>
      </c>
      <c r="E2398" t="s">
        <v>478</v>
      </c>
      <c r="F2398">
        <v>8</v>
      </c>
      <c r="G2398">
        <v>0</v>
      </c>
      <c r="H2398">
        <v>2019</v>
      </c>
      <c r="I2398">
        <v>3</v>
      </c>
      <c r="J2398">
        <v>73</v>
      </c>
    </row>
    <row r="2399" spans="1:10" x14ac:dyDescent="0.25">
      <c r="A2399">
        <f>--SUBTOTAL(103,B$2:B2399)</f>
        <v>1098</v>
      </c>
      <c r="B2399" s="86">
        <v>43537</v>
      </c>
      <c r="C2399" t="s">
        <v>23</v>
      </c>
      <c r="D2399" t="s">
        <v>61</v>
      </c>
      <c r="E2399" t="s">
        <v>481</v>
      </c>
      <c r="F2399">
        <v>132</v>
      </c>
      <c r="G2399">
        <v>0</v>
      </c>
      <c r="H2399">
        <v>2019</v>
      </c>
      <c r="I2399">
        <v>3</v>
      </c>
      <c r="J2399">
        <v>30</v>
      </c>
    </row>
    <row r="2400" spans="1:10" x14ac:dyDescent="0.25">
      <c r="A2400">
        <f>--SUBTOTAL(103,B$2:B2400)</f>
        <v>1099</v>
      </c>
      <c r="B2400" s="86">
        <v>43537</v>
      </c>
      <c r="C2400" t="s">
        <v>23</v>
      </c>
      <c r="D2400" t="s">
        <v>61</v>
      </c>
      <c r="E2400" t="s">
        <v>481</v>
      </c>
      <c r="F2400">
        <v>120</v>
      </c>
      <c r="G2400">
        <v>0</v>
      </c>
      <c r="H2400">
        <v>2019</v>
      </c>
      <c r="I2400">
        <v>3</v>
      </c>
      <c r="J2400">
        <v>157</v>
      </c>
    </row>
    <row r="2401" spans="1:10" x14ac:dyDescent="0.25">
      <c r="A2401">
        <f>--SUBTOTAL(103,B$2:B2401)</f>
        <v>1100</v>
      </c>
      <c r="B2401" s="86">
        <v>43537</v>
      </c>
      <c r="C2401" t="s">
        <v>23</v>
      </c>
      <c r="D2401" t="s">
        <v>59</v>
      </c>
      <c r="E2401" t="s">
        <v>481</v>
      </c>
      <c r="F2401">
        <v>114.05</v>
      </c>
      <c r="G2401">
        <v>0</v>
      </c>
      <c r="H2401">
        <v>2019</v>
      </c>
      <c r="I2401">
        <v>3</v>
      </c>
      <c r="J2401">
        <v>22</v>
      </c>
    </row>
    <row r="2402" spans="1:10" x14ac:dyDescent="0.25">
      <c r="A2402">
        <f>--SUBTOTAL(103,B$2:B2402)</f>
        <v>1101</v>
      </c>
      <c r="B2402" s="86">
        <v>43537</v>
      </c>
      <c r="C2402" t="s">
        <v>23</v>
      </c>
      <c r="D2402" t="s">
        <v>54</v>
      </c>
      <c r="E2402" t="s">
        <v>481</v>
      </c>
      <c r="F2402">
        <v>67.16</v>
      </c>
      <c r="G2402">
        <v>0</v>
      </c>
      <c r="H2402">
        <v>2019</v>
      </c>
      <c r="I2402">
        <v>3</v>
      </c>
      <c r="J2402">
        <v>22</v>
      </c>
    </row>
    <row r="2403" spans="1:10" x14ac:dyDescent="0.25">
      <c r="A2403">
        <f>--SUBTOTAL(103,B$2:B2403)</f>
        <v>1102</v>
      </c>
      <c r="B2403" s="86">
        <v>43537</v>
      </c>
      <c r="C2403" t="s">
        <v>23</v>
      </c>
      <c r="D2403" t="s">
        <v>59</v>
      </c>
      <c r="E2403" t="s">
        <v>481</v>
      </c>
      <c r="F2403">
        <v>32.75</v>
      </c>
      <c r="G2403">
        <v>0</v>
      </c>
      <c r="H2403">
        <v>2019</v>
      </c>
      <c r="I2403">
        <v>3</v>
      </c>
      <c r="J2403">
        <v>45</v>
      </c>
    </row>
    <row r="2404" spans="1:10" x14ac:dyDescent="0.25">
      <c r="A2404">
        <f>--SUBTOTAL(103,B$2:B2404)</f>
        <v>1103</v>
      </c>
      <c r="B2404" s="86">
        <v>43537</v>
      </c>
      <c r="C2404" t="s">
        <v>23</v>
      </c>
      <c r="D2404" t="s">
        <v>33</v>
      </c>
      <c r="E2404" t="s">
        <v>56</v>
      </c>
      <c r="F2404">
        <v>12</v>
      </c>
      <c r="G2404">
        <v>0</v>
      </c>
      <c r="H2404">
        <v>2019</v>
      </c>
      <c r="I2404">
        <v>3</v>
      </c>
      <c r="J2404">
        <v>73</v>
      </c>
    </row>
    <row r="2405" spans="1:10" x14ac:dyDescent="0.25">
      <c r="A2405">
        <f>--SUBTOTAL(103,B$2:B2405)</f>
        <v>1104</v>
      </c>
      <c r="B2405" s="86">
        <v>43537</v>
      </c>
      <c r="C2405" t="s">
        <v>23</v>
      </c>
      <c r="D2405" t="s">
        <v>33</v>
      </c>
      <c r="E2405" t="s">
        <v>139</v>
      </c>
      <c r="F2405">
        <v>7</v>
      </c>
      <c r="G2405">
        <v>0</v>
      </c>
      <c r="H2405">
        <v>2019</v>
      </c>
      <c r="I2405">
        <v>3</v>
      </c>
      <c r="J2405">
        <v>48</v>
      </c>
    </row>
    <row r="2406" spans="1:10" x14ac:dyDescent="0.25">
      <c r="A2406">
        <f>--SUBTOTAL(103,B$2:B2406)</f>
        <v>1105</v>
      </c>
      <c r="B2406" s="86">
        <v>43537</v>
      </c>
      <c r="C2406" t="s">
        <v>23</v>
      </c>
      <c r="D2406" t="s">
        <v>33</v>
      </c>
      <c r="E2406" t="s">
        <v>131</v>
      </c>
      <c r="F2406">
        <v>3.15</v>
      </c>
      <c r="G2406">
        <v>0</v>
      </c>
      <c r="H2406">
        <v>2019</v>
      </c>
      <c r="I2406">
        <v>3</v>
      </c>
      <c r="J2406">
        <v>51</v>
      </c>
    </row>
    <row r="2407" spans="1:10" x14ac:dyDescent="0.25">
      <c r="A2407">
        <f>--SUBTOTAL(103,B$2:B2407)</f>
        <v>1106</v>
      </c>
      <c r="B2407" s="86">
        <v>43537</v>
      </c>
      <c r="C2407" t="s">
        <v>23</v>
      </c>
      <c r="D2407" t="s">
        <v>33</v>
      </c>
      <c r="E2407" t="s">
        <v>221</v>
      </c>
      <c r="F2407">
        <v>3</v>
      </c>
      <c r="G2407">
        <v>0</v>
      </c>
      <c r="H2407">
        <v>2019</v>
      </c>
      <c r="I2407">
        <v>3</v>
      </c>
      <c r="J2407">
        <v>89</v>
      </c>
    </row>
    <row r="2408" spans="1:10" x14ac:dyDescent="0.25">
      <c r="A2408">
        <f>--SUBTOTAL(103,B$2:B2408)</f>
        <v>1107</v>
      </c>
      <c r="B2408" s="86">
        <v>43537</v>
      </c>
      <c r="C2408" t="s">
        <v>23</v>
      </c>
      <c r="D2408" t="s">
        <v>33</v>
      </c>
      <c r="E2408" t="s">
        <v>157</v>
      </c>
      <c r="F2408">
        <v>2.25</v>
      </c>
      <c r="G2408">
        <v>0</v>
      </c>
      <c r="H2408">
        <v>2019</v>
      </c>
      <c r="I2408">
        <v>3</v>
      </c>
      <c r="J2408">
        <v>37</v>
      </c>
    </row>
    <row r="2409" spans="1:10" x14ac:dyDescent="0.25">
      <c r="A2409">
        <f>--SUBTOTAL(103,B$2:B2409)</f>
        <v>1108</v>
      </c>
      <c r="B2409" s="86">
        <v>43537</v>
      </c>
      <c r="C2409" t="s">
        <v>70</v>
      </c>
      <c r="D2409" t="s">
        <v>31</v>
      </c>
      <c r="E2409" t="s">
        <v>481</v>
      </c>
      <c r="F2409">
        <v>60.85</v>
      </c>
      <c r="G2409">
        <v>0</v>
      </c>
      <c r="H2409">
        <v>2019</v>
      </c>
      <c r="I2409">
        <v>3</v>
      </c>
      <c r="J2409">
        <v>91</v>
      </c>
    </row>
    <row r="2410" spans="1:10" x14ac:dyDescent="0.25">
      <c r="A2410">
        <f>--SUBTOTAL(103,B$2:B2410)</f>
        <v>1109</v>
      </c>
      <c r="B2410" s="86">
        <v>43537</v>
      </c>
      <c r="C2410" t="s">
        <v>66</v>
      </c>
      <c r="D2410" t="s">
        <v>31</v>
      </c>
      <c r="E2410" t="s">
        <v>481</v>
      </c>
      <c r="F2410">
        <v>100.15</v>
      </c>
      <c r="G2410">
        <v>0</v>
      </c>
      <c r="H2410">
        <v>2019</v>
      </c>
      <c r="I2410">
        <v>3</v>
      </c>
      <c r="J2410">
        <v>91</v>
      </c>
    </row>
    <row r="2411" spans="1:10" x14ac:dyDescent="0.25">
      <c r="A2411">
        <f>--SUBTOTAL(103,B$2:B2411)</f>
        <v>1110</v>
      </c>
      <c r="B2411" s="86">
        <v>43537</v>
      </c>
      <c r="C2411" t="s">
        <v>21</v>
      </c>
      <c r="D2411" t="s">
        <v>32</v>
      </c>
      <c r="E2411" t="s">
        <v>481</v>
      </c>
      <c r="F2411">
        <v>16</v>
      </c>
      <c r="G2411">
        <v>0</v>
      </c>
      <c r="H2411">
        <v>2019</v>
      </c>
      <c r="I2411">
        <v>3</v>
      </c>
      <c r="J2411">
        <v>97</v>
      </c>
    </row>
    <row r="2412" spans="1:10" x14ac:dyDescent="0.25">
      <c r="A2412">
        <f>--SUBTOTAL(103,B$2:B2412)</f>
        <v>1111</v>
      </c>
      <c r="B2412" s="86">
        <v>43537</v>
      </c>
      <c r="C2412" t="s">
        <v>75</v>
      </c>
      <c r="D2412" t="s">
        <v>54</v>
      </c>
      <c r="E2412" t="s">
        <v>481</v>
      </c>
      <c r="F2412">
        <v>339.18</v>
      </c>
      <c r="G2412">
        <v>0</v>
      </c>
      <c r="H2412">
        <v>2019</v>
      </c>
      <c r="I2412">
        <v>3</v>
      </c>
      <c r="J2412">
        <v>91</v>
      </c>
    </row>
    <row r="2413" spans="1:10" x14ac:dyDescent="0.25">
      <c r="A2413">
        <f>--SUBTOTAL(103,B$2:B2413)</f>
        <v>1112</v>
      </c>
      <c r="B2413" s="86">
        <v>43537</v>
      </c>
      <c r="C2413" t="s">
        <v>75</v>
      </c>
      <c r="D2413" t="s">
        <v>59</v>
      </c>
      <c r="E2413" t="s">
        <v>481</v>
      </c>
      <c r="F2413">
        <v>34.22</v>
      </c>
      <c r="G2413">
        <v>0</v>
      </c>
      <c r="H2413">
        <v>2019</v>
      </c>
      <c r="I2413">
        <v>3</v>
      </c>
      <c r="J2413">
        <v>91</v>
      </c>
    </row>
    <row r="2414" spans="1:10" x14ac:dyDescent="0.25">
      <c r="A2414">
        <f>--SUBTOTAL(103,B$2:B2414)</f>
        <v>1113</v>
      </c>
      <c r="B2414" s="86">
        <v>43537</v>
      </c>
      <c r="C2414" t="s">
        <v>73</v>
      </c>
      <c r="D2414" t="s">
        <v>63</v>
      </c>
      <c r="E2414" t="s">
        <v>481</v>
      </c>
      <c r="F2414">
        <v>4413.76</v>
      </c>
      <c r="G2414">
        <v>0</v>
      </c>
      <c r="H2414">
        <v>2019</v>
      </c>
      <c r="I2414">
        <v>3</v>
      </c>
      <c r="J2414">
        <v>91</v>
      </c>
    </row>
    <row r="2415" spans="1:10" x14ac:dyDescent="0.25">
      <c r="A2415">
        <f>--SUBTOTAL(103,B$2:B2415)</f>
        <v>1114</v>
      </c>
      <c r="B2415" s="86">
        <v>43537</v>
      </c>
      <c r="C2415" t="s">
        <v>123</v>
      </c>
      <c r="D2415" t="s">
        <v>61</v>
      </c>
      <c r="E2415" t="s">
        <v>481</v>
      </c>
      <c r="F2415">
        <v>1320</v>
      </c>
      <c r="G2415">
        <v>0</v>
      </c>
      <c r="H2415">
        <v>2019</v>
      </c>
      <c r="I2415">
        <v>3</v>
      </c>
      <c r="J2415">
        <v>91</v>
      </c>
    </row>
    <row r="2416" spans="1:10" x14ac:dyDescent="0.25">
      <c r="A2416">
        <f>--SUBTOTAL(103,B$2:B2416)</f>
        <v>1115</v>
      </c>
      <c r="B2416" s="86">
        <v>43537</v>
      </c>
      <c r="C2416" t="s">
        <v>69</v>
      </c>
      <c r="D2416" t="s">
        <v>31</v>
      </c>
      <c r="E2416" t="s">
        <v>481</v>
      </c>
      <c r="F2416">
        <v>71</v>
      </c>
      <c r="G2416">
        <v>0</v>
      </c>
      <c r="H2416">
        <v>2019</v>
      </c>
      <c r="I2416">
        <v>3</v>
      </c>
      <c r="J2416">
        <v>91</v>
      </c>
    </row>
    <row r="2417" spans="1:10" x14ac:dyDescent="0.25">
      <c r="A2417">
        <f>--SUBTOTAL(103,B$2:B2417)</f>
        <v>1116</v>
      </c>
      <c r="B2417" s="86">
        <v>43537</v>
      </c>
      <c r="C2417" t="s">
        <v>22</v>
      </c>
      <c r="D2417" t="s">
        <v>61</v>
      </c>
      <c r="E2417" t="s">
        <v>481</v>
      </c>
      <c r="F2417">
        <v>516</v>
      </c>
      <c r="G2417">
        <v>0</v>
      </c>
      <c r="H2417">
        <v>2019</v>
      </c>
      <c r="I2417">
        <v>3</v>
      </c>
      <c r="J2417">
        <v>157</v>
      </c>
    </row>
    <row r="2418" spans="1:10" x14ac:dyDescent="0.25">
      <c r="A2418">
        <f>--SUBTOTAL(103,B$2:B2418)</f>
        <v>1117</v>
      </c>
      <c r="B2418" s="86">
        <v>43537</v>
      </c>
      <c r="C2418" t="s">
        <v>22</v>
      </c>
      <c r="D2418" t="s">
        <v>61</v>
      </c>
      <c r="E2418" t="s">
        <v>481</v>
      </c>
      <c r="F2418">
        <v>96</v>
      </c>
      <c r="G2418">
        <v>0</v>
      </c>
      <c r="H2418">
        <v>2019</v>
      </c>
      <c r="I2418">
        <v>3</v>
      </c>
      <c r="J2418">
        <v>30</v>
      </c>
    </row>
    <row r="2419" spans="1:10" x14ac:dyDescent="0.25">
      <c r="A2419">
        <f>--SUBTOTAL(103,B$2:B2419)</f>
        <v>1118</v>
      </c>
      <c r="B2419" s="86">
        <v>43537</v>
      </c>
      <c r="C2419" t="s">
        <v>22</v>
      </c>
      <c r="D2419" t="s">
        <v>32</v>
      </c>
      <c r="E2419" t="s">
        <v>481</v>
      </c>
      <c r="F2419">
        <v>8</v>
      </c>
      <c r="G2419">
        <v>0</v>
      </c>
      <c r="H2419">
        <v>2019</v>
      </c>
      <c r="I2419">
        <v>3</v>
      </c>
      <c r="J2419">
        <v>43</v>
      </c>
    </row>
    <row r="2420" spans="1:10" x14ac:dyDescent="0.25">
      <c r="A2420">
        <f>--SUBTOTAL(103,B$2:B2420)</f>
        <v>1119</v>
      </c>
      <c r="B2420" s="86">
        <v>43538</v>
      </c>
      <c r="C2420" t="s">
        <v>23</v>
      </c>
      <c r="D2420" t="s">
        <v>33</v>
      </c>
      <c r="E2420" t="s">
        <v>104</v>
      </c>
      <c r="F2420">
        <v>26</v>
      </c>
      <c r="G2420">
        <v>0</v>
      </c>
      <c r="H2420">
        <v>2019</v>
      </c>
      <c r="I2420">
        <v>3</v>
      </c>
      <c r="J2420">
        <v>33</v>
      </c>
    </row>
    <row r="2421" spans="1:10" x14ac:dyDescent="0.25">
      <c r="A2421">
        <f>--SUBTOTAL(103,B$2:B2421)</f>
        <v>1120</v>
      </c>
      <c r="B2421" s="86">
        <v>43538</v>
      </c>
      <c r="C2421" t="s">
        <v>23</v>
      </c>
      <c r="D2421" t="s">
        <v>33</v>
      </c>
      <c r="E2421" t="s">
        <v>320</v>
      </c>
      <c r="F2421">
        <v>22.5</v>
      </c>
      <c r="G2421">
        <v>0</v>
      </c>
      <c r="H2421">
        <v>2019</v>
      </c>
      <c r="I2421">
        <v>3</v>
      </c>
      <c r="J2421">
        <v>47</v>
      </c>
    </row>
    <row r="2422" spans="1:10" x14ac:dyDescent="0.25">
      <c r="A2422">
        <f>--SUBTOTAL(103,B$2:B2422)</f>
        <v>1121</v>
      </c>
      <c r="B2422" s="86">
        <v>43538</v>
      </c>
      <c r="C2422" t="s">
        <v>23</v>
      </c>
      <c r="D2422" t="s">
        <v>33</v>
      </c>
      <c r="E2422" t="s">
        <v>120</v>
      </c>
      <c r="F2422">
        <v>14</v>
      </c>
      <c r="G2422">
        <v>0</v>
      </c>
      <c r="H2422">
        <v>2019</v>
      </c>
      <c r="I2422">
        <v>3</v>
      </c>
      <c r="J2422">
        <v>40</v>
      </c>
    </row>
    <row r="2423" spans="1:10" x14ac:dyDescent="0.25">
      <c r="A2423">
        <f>--SUBTOTAL(103,B$2:B2423)</f>
        <v>1122</v>
      </c>
      <c r="B2423" s="86">
        <v>43538</v>
      </c>
      <c r="C2423" t="s">
        <v>23</v>
      </c>
      <c r="D2423" t="s">
        <v>33</v>
      </c>
      <c r="E2423" t="s">
        <v>125</v>
      </c>
      <c r="F2423">
        <v>7.35</v>
      </c>
      <c r="G2423">
        <v>0</v>
      </c>
      <c r="H2423">
        <v>2019</v>
      </c>
      <c r="I2423">
        <v>3</v>
      </c>
      <c r="J2423">
        <v>43</v>
      </c>
    </row>
    <row r="2424" spans="1:10" x14ac:dyDescent="0.25">
      <c r="A2424">
        <f>--SUBTOTAL(103,B$2:B2424)</f>
        <v>1123</v>
      </c>
      <c r="B2424" s="86">
        <v>43538</v>
      </c>
      <c r="C2424" t="s">
        <v>21</v>
      </c>
      <c r="D2424" t="s">
        <v>32</v>
      </c>
      <c r="E2424" t="s">
        <v>482</v>
      </c>
      <c r="F2424">
        <v>16</v>
      </c>
      <c r="G2424">
        <v>0</v>
      </c>
      <c r="H2424">
        <v>2019</v>
      </c>
      <c r="I2424">
        <v>3</v>
      </c>
      <c r="J2424">
        <v>26</v>
      </c>
    </row>
    <row r="2425" spans="1:10" x14ac:dyDescent="0.25">
      <c r="A2425">
        <f>--SUBTOTAL(103,B$2:B2425)</f>
        <v>1124</v>
      </c>
      <c r="B2425" s="86">
        <v>43538</v>
      </c>
      <c r="C2425" t="s">
        <v>71</v>
      </c>
      <c r="D2425" t="s">
        <v>60</v>
      </c>
      <c r="E2425" t="s">
        <v>482</v>
      </c>
      <c r="F2425">
        <v>3.35</v>
      </c>
      <c r="G2425">
        <v>0</v>
      </c>
      <c r="H2425">
        <v>2019</v>
      </c>
      <c r="I2425">
        <v>3</v>
      </c>
      <c r="J2425">
        <v>91</v>
      </c>
    </row>
    <row r="2426" spans="1:10" x14ac:dyDescent="0.25">
      <c r="A2426">
        <f>--SUBTOTAL(103,B$2:B2426)</f>
        <v>1125</v>
      </c>
      <c r="B2426" s="86">
        <v>43538</v>
      </c>
      <c r="C2426" t="s">
        <v>68</v>
      </c>
      <c r="D2426" t="s">
        <v>61</v>
      </c>
      <c r="E2426" t="s">
        <v>482</v>
      </c>
      <c r="F2426">
        <v>35</v>
      </c>
      <c r="G2426">
        <v>0</v>
      </c>
      <c r="H2426">
        <v>2019</v>
      </c>
      <c r="I2426">
        <v>3</v>
      </c>
      <c r="J2426">
        <v>91</v>
      </c>
    </row>
    <row r="2427" spans="1:10" x14ac:dyDescent="0.25">
      <c r="A2427">
        <f>--SUBTOTAL(103,B$2:B2427)</f>
        <v>1126</v>
      </c>
      <c r="B2427" s="86">
        <v>43538</v>
      </c>
      <c r="C2427" t="s">
        <v>69</v>
      </c>
      <c r="D2427" t="s">
        <v>31</v>
      </c>
      <c r="E2427" t="s">
        <v>482</v>
      </c>
      <c r="F2427">
        <v>101</v>
      </c>
      <c r="G2427">
        <v>0</v>
      </c>
      <c r="H2427">
        <v>2019</v>
      </c>
      <c r="I2427">
        <v>3</v>
      </c>
      <c r="J2427">
        <v>91</v>
      </c>
    </row>
    <row r="2428" spans="1:10" x14ac:dyDescent="0.25">
      <c r="A2428">
        <f>--SUBTOTAL(103,B$2:B2428)</f>
        <v>1127</v>
      </c>
      <c r="B2428" s="86">
        <v>43538</v>
      </c>
      <c r="C2428" t="s">
        <v>455</v>
      </c>
      <c r="D2428" t="s">
        <v>59</v>
      </c>
      <c r="E2428" t="s">
        <v>482</v>
      </c>
      <c r="F2428">
        <v>1000</v>
      </c>
      <c r="G2428">
        <v>0</v>
      </c>
      <c r="H2428">
        <v>2019</v>
      </c>
      <c r="I2428">
        <v>3</v>
      </c>
      <c r="J2428">
        <v>91</v>
      </c>
    </row>
    <row r="2429" spans="1:10" x14ac:dyDescent="0.25">
      <c r="A2429">
        <f>--SUBTOTAL(103,B$2:B2429)</f>
        <v>1128</v>
      </c>
      <c r="B2429" s="86">
        <v>43538</v>
      </c>
      <c r="C2429" t="s">
        <v>22</v>
      </c>
      <c r="D2429" t="s">
        <v>31</v>
      </c>
      <c r="E2429" t="s">
        <v>482</v>
      </c>
      <c r="F2429">
        <v>187.2</v>
      </c>
      <c r="G2429">
        <v>0</v>
      </c>
      <c r="H2429">
        <v>2019</v>
      </c>
      <c r="I2429">
        <v>3</v>
      </c>
      <c r="J2429">
        <v>48</v>
      </c>
    </row>
    <row r="2430" spans="1:10" x14ac:dyDescent="0.25">
      <c r="A2430">
        <f>--SUBTOTAL(103,B$2:B2430)</f>
        <v>1129</v>
      </c>
      <c r="B2430" s="86">
        <v>43538</v>
      </c>
      <c r="C2430" t="s">
        <v>22</v>
      </c>
      <c r="D2430" t="s">
        <v>31</v>
      </c>
      <c r="E2430" t="s">
        <v>482</v>
      </c>
      <c r="F2430">
        <v>168</v>
      </c>
      <c r="G2430">
        <v>0</v>
      </c>
      <c r="H2430">
        <v>2019</v>
      </c>
      <c r="I2430">
        <v>3</v>
      </c>
      <c r="J2430">
        <v>40</v>
      </c>
    </row>
    <row r="2431" spans="1:10" x14ac:dyDescent="0.25">
      <c r="A2431">
        <f>--SUBTOTAL(103,B$2:B2431)</f>
        <v>1130</v>
      </c>
      <c r="B2431" s="86">
        <v>43538</v>
      </c>
      <c r="C2431" t="s">
        <v>74</v>
      </c>
      <c r="D2431" t="s">
        <v>60</v>
      </c>
      <c r="E2431" t="s">
        <v>482</v>
      </c>
      <c r="F2431">
        <v>69.45</v>
      </c>
      <c r="G2431">
        <v>0</v>
      </c>
      <c r="H2431">
        <v>2019</v>
      </c>
      <c r="I2431">
        <v>3</v>
      </c>
      <c r="J2431">
        <v>91</v>
      </c>
    </row>
    <row r="2432" spans="1:10" x14ac:dyDescent="0.25">
      <c r="A2432">
        <f>--SUBTOTAL(103,B$2:B2432)</f>
        <v>1131</v>
      </c>
      <c r="B2432" s="86">
        <v>43538</v>
      </c>
      <c r="C2432" t="s">
        <v>81</v>
      </c>
      <c r="D2432" t="s">
        <v>31</v>
      </c>
      <c r="E2432" t="s">
        <v>482</v>
      </c>
      <c r="F2432">
        <v>4.5999999999999996</v>
      </c>
      <c r="G2432">
        <v>0</v>
      </c>
      <c r="H2432">
        <v>2019</v>
      </c>
      <c r="I2432">
        <v>3</v>
      </c>
      <c r="J2432">
        <v>91</v>
      </c>
    </row>
    <row r="2433" spans="1:10" x14ac:dyDescent="0.25">
      <c r="A2433">
        <f>--SUBTOTAL(103,B$2:B2433)</f>
        <v>1132</v>
      </c>
      <c r="B2433" s="86">
        <v>43539</v>
      </c>
      <c r="C2433" t="s">
        <v>23</v>
      </c>
      <c r="D2433" t="s">
        <v>54</v>
      </c>
      <c r="E2433" t="s">
        <v>483</v>
      </c>
      <c r="F2433">
        <v>53.96</v>
      </c>
      <c r="G2433">
        <v>0</v>
      </c>
      <c r="H2433">
        <v>2019</v>
      </c>
      <c r="I2433">
        <v>3</v>
      </c>
      <c r="J2433">
        <v>38</v>
      </c>
    </row>
    <row r="2434" spans="1:10" x14ac:dyDescent="0.25">
      <c r="A2434">
        <f>--SUBTOTAL(103,B$2:B2434)</f>
        <v>1133</v>
      </c>
      <c r="B2434" s="86">
        <v>43539</v>
      </c>
      <c r="C2434" t="s">
        <v>23</v>
      </c>
      <c r="D2434" t="s">
        <v>59</v>
      </c>
      <c r="E2434" t="s">
        <v>483</v>
      </c>
      <c r="F2434">
        <v>35.47</v>
      </c>
      <c r="G2434">
        <v>0</v>
      </c>
      <c r="H2434">
        <v>2019</v>
      </c>
      <c r="I2434">
        <v>3</v>
      </c>
      <c r="J2434">
        <v>37</v>
      </c>
    </row>
    <row r="2435" spans="1:10" x14ac:dyDescent="0.25">
      <c r="A2435">
        <f>--SUBTOTAL(103,B$2:B2435)</f>
        <v>1134</v>
      </c>
      <c r="B2435" s="86">
        <v>43539</v>
      </c>
      <c r="C2435" t="s">
        <v>23</v>
      </c>
      <c r="D2435" t="s">
        <v>59</v>
      </c>
      <c r="E2435" t="s">
        <v>483</v>
      </c>
      <c r="F2435">
        <v>33.86</v>
      </c>
      <c r="G2435">
        <v>0</v>
      </c>
      <c r="H2435">
        <v>2019</v>
      </c>
      <c r="I2435">
        <v>3</v>
      </c>
      <c r="J2435">
        <v>15</v>
      </c>
    </row>
    <row r="2436" spans="1:10" x14ac:dyDescent="0.25">
      <c r="A2436">
        <f>--SUBTOTAL(103,B$2:B2436)</f>
        <v>1135</v>
      </c>
      <c r="B2436" s="86">
        <v>43539</v>
      </c>
      <c r="C2436" t="s">
        <v>23</v>
      </c>
      <c r="D2436" t="s">
        <v>54</v>
      </c>
      <c r="E2436" t="s">
        <v>483</v>
      </c>
      <c r="F2436">
        <v>16.21</v>
      </c>
      <c r="G2436">
        <v>0</v>
      </c>
      <c r="H2436">
        <v>2019</v>
      </c>
      <c r="I2436">
        <v>3</v>
      </c>
      <c r="J2436">
        <v>47</v>
      </c>
    </row>
    <row r="2437" spans="1:10" x14ac:dyDescent="0.25">
      <c r="A2437">
        <f>--SUBTOTAL(103,B$2:B2437)</f>
        <v>1136</v>
      </c>
      <c r="B2437" s="86">
        <v>43539</v>
      </c>
      <c r="C2437" t="s">
        <v>23</v>
      </c>
      <c r="D2437" t="s">
        <v>33</v>
      </c>
      <c r="E2437" t="s">
        <v>56</v>
      </c>
      <c r="F2437">
        <v>10.5</v>
      </c>
      <c r="G2437">
        <v>0</v>
      </c>
      <c r="H2437">
        <v>2019</v>
      </c>
      <c r="I2437">
        <v>3</v>
      </c>
      <c r="J2437">
        <v>73</v>
      </c>
    </row>
    <row r="2438" spans="1:10" x14ac:dyDescent="0.25">
      <c r="A2438">
        <f>--SUBTOTAL(103,B$2:B2438)</f>
        <v>1137</v>
      </c>
      <c r="B2438" s="86">
        <v>43539</v>
      </c>
      <c r="C2438" t="s">
        <v>23</v>
      </c>
      <c r="D2438" t="s">
        <v>54</v>
      </c>
      <c r="E2438" t="s">
        <v>483</v>
      </c>
      <c r="F2438">
        <v>9.5</v>
      </c>
      <c r="G2438">
        <v>0</v>
      </c>
      <c r="H2438">
        <v>2019</v>
      </c>
      <c r="I2438">
        <v>3</v>
      </c>
      <c r="J2438">
        <v>37</v>
      </c>
    </row>
    <row r="2439" spans="1:10" x14ac:dyDescent="0.25">
      <c r="A2439">
        <f>--SUBTOTAL(103,B$2:B2439)</f>
        <v>1138</v>
      </c>
      <c r="B2439" s="86">
        <v>43539</v>
      </c>
      <c r="C2439" t="s">
        <v>23</v>
      </c>
      <c r="D2439" t="s">
        <v>54</v>
      </c>
      <c r="E2439" t="s">
        <v>483</v>
      </c>
      <c r="F2439">
        <v>4.8</v>
      </c>
      <c r="G2439">
        <v>0</v>
      </c>
      <c r="H2439">
        <v>2019</v>
      </c>
      <c r="I2439">
        <v>3</v>
      </c>
      <c r="J2439">
        <v>77</v>
      </c>
    </row>
    <row r="2440" spans="1:10" x14ac:dyDescent="0.25">
      <c r="A2440">
        <f>--SUBTOTAL(103,B$2:B2440)</f>
        <v>1139</v>
      </c>
      <c r="B2440" s="86">
        <v>43539</v>
      </c>
      <c r="C2440" t="s">
        <v>23</v>
      </c>
      <c r="D2440" t="s">
        <v>33</v>
      </c>
      <c r="E2440" t="s">
        <v>215</v>
      </c>
      <c r="F2440">
        <v>4.75</v>
      </c>
      <c r="G2440">
        <v>0</v>
      </c>
      <c r="H2440">
        <v>2019</v>
      </c>
      <c r="I2440">
        <v>3</v>
      </c>
      <c r="J2440">
        <v>17</v>
      </c>
    </row>
    <row r="2441" spans="1:10" x14ac:dyDescent="0.25">
      <c r="A2441">
        <f>--SUBTOTAL(103,B$2:B2441)</f>
        <v>1140</v>
      </c>
      <c r="B2441" s="86">
        <v>43539</v>
      </c>
      <c r="C2441" t="s">
        <v>23</v>
      </c>
      <c r="D2441" t="s">
        <v>33</v>
      </c>
      <c r="E2441" t="s">
        <v>119</v>
      </c>
      <c r="F2441">
        <v>3.95</v>
      </c>
      <c r="G2441">
        <v>0</v>
      </c>
      <c r="H2441">
        <v>2019</v>
      </c>
      <c r="I2441">
        <v>3</v>
      </c>
      <c r="J2441">
        <v>7</v>
      </c>
    </row>
    <row r="2442" spans="1:10" x14ac:dyDescent="0.25">
      <c r="A2442">
        <f>--SUBTOTAL(103,B$2:B2442)</f>
        <v>1141</v>
      </c>
      <c r="B2442" s="86">
        <v>43539</v>
      </c>
      <c r="C2442" t="s">
        <v>65</v>
      </c>
      <c r="D2442" t="s">
        <v>31</v>
      </c>
      <c r="E2442" t="s">
        <v>483</v>
      </c>
      <c r="F2442">
        <v>15</v>
      </c>
      <c r="G2442">
        <v>0</v>
      </c>
      <c r="H2442">
        <v>2019</v>
      </c>
      <c r="I2442">
        <v>3</v>
      </c>
      <c r="J2442">
        <v>91</v>
      </c>
    </row>
    <row r="2443" spans="1:10" x14ac:dyDescent="0.25">
      <c r="A2443">
        <f>--SUBTOTAL(103,B$2:B2443)</f>
        <v>1142</v>
      </c>
      <c r="B2443" s="86">
        <v>43539</v>
      </c>
      <c r="C2443" t="s">
        <v>21</v>
      </c>
      <c r="D2443" t="s">
        <v>32</v>
      </c>
      <c r="E2443" t="s">
        <v>483</v>
      </c>
      <c r="F2443">
        <v>16</v>
      </c>
      <c r="G2443">
        <v>0</v>
      </c>
      <c r="H2443">
        <v>2019</v>
      </c>
      <c r="I2443">
        <v>3</v>
      </c>
      <c r="J2443">
        <v>73</v>
      </c>
    </row>
    <row r="2444" spans="1:10" x14ac:dyDescent="0.25">
      <c r="A2444">
        <f>--SUBTOTAL(103,B$2:B2444)</f>
        <v>1143</v>
      </c>
      <c r="B2444" s="86">
        <v>43539</v>
      </c>
      <c r="C2444" t="s">
        <v>103</v>
      </c>
      <c r="D2444" t="s">
        <v>31</v>
      </c>
      <c r="E2444" t="s">
        <v>483</v>
      </c>
      <c r="F2444">
        <v>261</v>
      </c>
      <c r="G2444">
        <v>0</v>
      </c>
      <c r="H2444">
        <v>2019</v>
      </c>
      <c r="I2444">
        <v>3</v>
      </c>
      <c r="J2444">
        <v>91</v>
      </c>
    </row>
    <row r="2445" spans="1:10" x14ac:dyDescent="0.25">
      <c r="A2445">
        <f>--SUBTOTAL(103,B$2:B2445)</f>
        <v>1144</v>
      </c>
      <c r="B2445" s="86">
        <v>43539</v>
      </c>
      <c r="C2445" t="s">
        <v>71</v>
      </c>
      <c r="D2445" t="s">
        <v>31</v>
      </c>
      <c r="E2445" t="s">
        <v>483</v>
      </c>
      <c r="F2445">
        <v>132</v>
      </c>
      <c r="G2445">
        <v>0</v>
      </c>
      <c r="H2445">
        <v>2019</v>
      </c>
      <c r="I2445">
        <v>3</v>
      </c>
      <c r="J2445">
        <v>91</v>
      </c>
    </row>
    <row r="2446" spans="1:10" x14ac:dyDescent="0.25">
      <c r="A2446">
        <f>--SUBTOTAL(103,B$2:B2446)</f>
        <v>1145</v>
      </c>
      <c r="B2446" s="86">
        <v>43539</v>
      </c>
      <c r="C2446" t="s">
        <v>67</v>
      </c>
      <c r="D2446" t="s">
        <v>31</v>
      </c>
      <c r="E2446" t="s">
        <v>483</v>
      </c>
      <c r="F2446">
        <v>17.27</v>
      </c>
      <c r="G2446">
        <v>0</v>
      </c>
      <c r="H2446">
        <v>2019</v>
      </c>
      <c r="I2446">
        <v>3</v>
      </c>
      <c r="J2446">
        <v>91</v>
      </c>
    </row>
    <row r="2447" spans="1:10" x14ac:dyDescent="0.25">
      <c r="A2447">
        <f>--SUBTOTAL(103,B$2:B2447)</f>
        <v>1146</v>
      </c>
      <c r="B2447" s="86">
        <v>43539</v>
      </c>
      <c r="C2447" t="s">
        <v>68</v>
      </c>
      <c r="D2447" t="s">
        <v>31</v>
      </c>
      <c r="E2447" t="s">
        <v>483</v>
      </c>
      <c r="F2447">
        <v>26</v>
      </c>
      <c r="G2447">
        <v>0</v>
      </c>
      <c r="H2447">
        <v>2019</v>
      </c>
      <c r="I2447">
        <v>3</v>
      </c>
      <c r="J2447">
        <v>91</v>
      </c>
    </row>
    <row r="2448" spans="1:10" x14ac:dyDescent="0.25">
      <c r="A2448">
        <f>--SUBTOTAL(103,B$2:B2448)</f>
        <v>1147</v>
      </c>
      <c r="B2448" s="86">
        <v>43539</v>
      </c>
      <c r="C2448" t="s">
        <v>22</v>
      </c>
      <c r="D2448" t="s">
        <v>32</v>
      </c>
      <c r="E2448" t="s">
        <v>483</v>
      </c>
      <c r="F2448">
        <v>24</v>
      </c>
      <c r="G2448">
        <v>0</v>
      </c>
      <c r="H2448">
        <v>2019</v>
      </c>
      <c r="I2448">
        <v>3</v>
      </c>
      <c r="J2448">
        <v>73</v>
      </c>
    </row>
    <row r="2449" spans="1:10" x14ac:dyDescent="0.25">
      <c r="A2449">
        <f>--SUBTOTAL(103,B$2:B2449)</f>
        <v>1148</v>
      </c>
      <c r="B2449" s="86">
        <v>43540</v>
      </c>
      <c r="C2449" t="s">
        <v>23</v>
      </c>
      <c r="D2449" t="s">
        <v>54</v>
      </c>
      <c r="E2449" t="s">
        <v>484</v>
      </c>
      <c r="F2449">
        <v>104</v>
      </c>
      <c r="G2449">
        <v>0</v>
      </c>
      <c r="H2449">
        <v>2019</v>
      </c>
      <c r="I2449">
        <v>3</v>
      </c>
      <c r="J2449">
        <v>69</v>
      </c>
    </row>
    <row r="2450" spans="1:10" x14ac:dyDescent="0.25">
      <c r="A2450">
        <f>--SUBTOTAL(103,B$2:B2450)</f>
        <v>1149</v>
      </c>
      <c r="B2450" s="86">
        <v>43540</v>
      </c>
      <c r="C2450" t="s">
        <v>23</v>
      </c>
      <c r="D2450" t="s">
        <v>33</v>
      </c>
      <c r="E2450" t="s">
        <v>162</v>
      </c>
      <c r="F2450">
        <v>4.5</v>
      </c>
      <c r="G2450">
        <v>0</v>
      </c>
      <c r="H2450">
        <v>2019</v>
      </c>
      <c r="I2450">
        <v>3</v>
      </c>
      <c r="J2450">
        <v>125</v>
      </c>
    </row>
    <row r="2451" spans="1:10" x14ac:dyDescent="0.25">
      <c r="A2451">
        <f>--SUBTOTAL(103,B$2:B2451)</f>
        <v>1150</v>
      </c>
      <c r="B2451" s="86">
        <v>43540</v>
      </c>
      <c r="C2451" t="s">
        <v>70</v>
      </c>
      <c r="D2451" t="s">
        <v>31</v>
      </c>
      <c r="E2451" t="s">
        <v>484</v>
      </c>
      <c r="F2451">
        <v>83</v>
      </c>
      <c r="G2451">
        <v>0</v>
      </c>
      <c r="H2451">
        <v>2019</v>
      </c>
      <c r="I2451">
        <v>3</v>
      </c>
      <c r="J2451">
        <v>91</v>
      </c>
    </row>
    <row r="2452" spans="1:10" x14ac:dyDescent="0.25">
      <c r="A2452">
        <f>--SUBTOTAL(103,B$2:B2452)</f>
        <v>1151</v>
      </c>
      <c r="B2452" s="86">
        <v>43540</v>
      </c>
      <c r="C2452" t="s">
        <v>21</v>
      </c>
      <c r="D2452" t="s">
        <v>32</v>
      </c>
      <c r="E2452" t="s">
        <v>484</v>
      </c>
      <c r="F2452">
        <v>24</v>
      </c>
      <c r="G2452">
        <v>0</v>
      </c>
      <c r="H2452">
        <v>2019</v>
      </c>
      <c r="I2452">
        <v>3</v>
      </c>
      <c r="J2452">
        <v>46</v>
      </c>
    </row>
    <row r="2453" spans="1:10" x14ac:dyDescent="0.25">
      <c r="A2453">
        <f>--SUBTOTAL(103,B$2:B2453)</f>
        <v>1152</v>
      </c>
      <c r="B2453" s="86">
        <v>43540</v>
      </c>
      <c r="C2453" t="s">
        <v>71</v>
      </c>
      <c r="D2453" t="s">
        <v>31</v>
      </c>
      <c r="E2453" t="s">
        <v>484</v>
      </c>
      <c r="F2453">
        <v>136</v>
      </c>
      <c r="G2453">
        <v>0</v>
      </c>
      <c r="H2453">
        <v>2019</v>
      </c>
      <c r="I2453">
        <v>3</v>
      </c>
      <c r="J2453">
        <v>91</v>
      </c>
    </row>
    <row r="2454" spans="1:10" x14ac:dyDescent="0.25">
      <c r="A2454">
        <f>--SUBTOTAL(103,B$2:B2454)</f>
        <v>1153</v>
      </c>
      <c r="B2454" s="86">
        <v>43540</v>
      </c>
      <c r="C2454" t="s">
        <v>68</v>
      </c>
      <c r="D2454" t="s">
        <v>32</v>
      </c>
      <c r="E2454" t="s">
        <v>484</v>
      </c>
      <c r="F2454">
        <v>24</v>
      </c>
      <c r="G2454">
        <v>0</v>
      </c>
      <c r="H2454">
        <v>2019</v>
      </c>
      <c r="I2454">
        <v>3</v>
      </c>
      <c r="J2454">
        <v>91</v>
      </c>
    </row>
    <row r="2455" spans="1:10" x14ac:dyDescent="0.25">
      <c r="A2455">
        <f>--SUBTOTAL(103,B$2:B2455)</f>
        <v>1154</v>
      </c>
      <c r="B2455" s="86">
        <v>43542</v>
      </c>
      <c r="C2455" t="s">
        <v>23</v>
      </c>
      <c r="D2455" t="s">
        <v>33</v>
      </c>
      <c r="E2455" t="s">
        <v>135</v>
      </c>
      <c r="F2455">
        <v>5</v>
      </c>
      <c r="G2455">
        <v>0</v>
      </c>
      <c r="H2455">
        <v>2019</v>
      </c>
      <c r="I2455">
        <v>3</v>
      </c>
      <c r="J2455">
        <v>1</v>
      </c>
    </row>
    <row r="2456" spans="1:10" x14ac:dyDescent="0.25">
      <c r="A2456">
        <f>--SUBTOTAL(103,B$2:B2456)</f>
        <v>1155</v>
      </c>
      <c r="B2456" s="86">
        <v>43542</v>
      </c>
      <c r="C2456" t="s">
        <v>23</v>
      </c>
      <c r="D2456" t="s">
        <v>33</v>
      </c>
      <c r="E2456" t="s">
        <v>119</v>
      </c>
      <c r="F2456">
        <v>3.95</v>
      </c>
      <c r="G2456">
        <v>0</v>
      </c>
      <c r="H2456">
        <v>2019</v>
      </c>
      <c r="I2456">
        <v>3</v>
      </c>
      <c r="J2456">
        <v>7</v>
      </c>
    </row>
    <row r="2457" spans="1:10" x14ac:dyDescent="0.25">
      <c r="A2457">
        <f>--SUBTOTAL(103,B$2:B2457)</f>
        <v>1156</v>
      </c>
      <c r="B2457" s="86">
        <v>43542</v>
      </c>
      <c r="C2457" t="s">
        <v>23</v>
      </c>
      <c r="D2457" t="s">
        <v>33</v>
      </c>
      <c r="E2457" t="s">
        <v>215</v>
      </c>
      <c r="F2457">
        <v>3</v>
      </c>
      <c r="G2457">
        <v>0</v>
      </c>
      <c r="H2457">
        <v>2019</v>
      </c>
      <c r="I2457">
        <v>3</v>
      </c>
      <c r="J2457">
        <v>17</v>
      </c>
    </row>
    <row r="2458" spans="1:10" x14ac:dyDescent="0.25">
      <c r="A2458">
        <f>--SUBTOTAL(103,B$2:B2458)</f>
        <v>1157</v>
      </c>
      <c r="B2458" s="86">
        <v>43542</v>
      </c>
      <c r="C2458" t="s">
        <v>23</v>
      </c>
      <c r="D2458" t="s">
        <v>33</v>
      </c>
      <c r="E2458" t="s">
        <v>266</v>
      </c>
      <c r="F2458">
        <v>3</v>
      </c>
      <c r="G2458">
        <v>0</v>
      </c>
      <c r="H2458">
        <v>2019</v>
      </c>
      <c r="I2458">
        <v>3</v>
      </c>
      <c r="J2458">
        <v>97</v>
      </c>
    </row>
    <row r="2459" spans="1:10" x14ac:dyDescent="0.25">
      <c r="A2459">
        <f>--SUBTOTAL(103,B$2:B2459)</f>
        <v>1158</v>
      </c>
      <c r="B2459" s="86">
        <v>43542</v>
      </c>
      <c r="C2459" t="s">
        <v>23</v>
      </c>
      <c r="D2459" t="s">
        <v>33</v>
      </c>
      <c r="E2459" t="s">
        <v>124</v>
      </c>
      <c r="F2459">
        <v>1.8</v>
      </c>
      <c r="G2459">
        <v>0</v>
      </c>
      <c r="H2459">
        <v>2019</v>
      </c>
      <c r="I2459">
        <v>3</v>
      </c>
      <c r="J2459">
        <v>71</v>
      </c>
    </row>
    <row r="2460" spans="1:10" x14ac:dyDescent="0.25">
      <c r="A2460">
        <f>--SUBTOTAL(103,B$2:B2460)</f>
        <v>1159</v>
      </c>
      <c r="B2460" s="86">
        <v>43542</v>
      </c>
      <c r="C2460" t="s">
        <v>21</v>
      </c>
      <c r="D2460" t="s">
        <v>32</v>
      </c>
      <c r="E2460" t="s">
        <v>485</v>
      </c>
      <c r="F2460">
        <v>72</v>
      </c>
      <c r="G2460">
        <v>0</v>
      </c>
      <c r="H2460">
        <v>2019</v>
      </c>
      <c r="I2460">
        <v>3</v>
      </c>
      <c r="J2460">
        <v>19</v>
      </c>
    </row>
    <row r="2461" spans="1:10" x14ac:dyDescent="0.25">
      <c r="A2461">
        <f>--SUBTOTAL(103,B$2:B2461)</f>
        <v>1160</v>
      </c>
      <c r="B2461" s="86">
        <v>43542</v>
      </c>
      <c r="C2461" t="s">
        <v>21</v>
      </c>
      <c r="D2461" t="s">
        <v>32</v>
      </c>
      <c r="E2461" t="s">
        <v>485</v>
      </c>
      <c r="F2461">
        <v>72</v>
      </c>
      <c r="G2461">
        <v>0</v>
      </c>
      <c r="H2461">
        <v>2019</v>
      </c>
      <c r="I2461">
        <v>3</v>
      </c>
      <c r="J2461">
        <v>97</v>
      </c>
    </row>
    <row r="2462" spans="1:10" x14ac:dyDescent="0.25">
      <c r="A2462">
        <f>--SUBTOTAL(103,B$2:B2462)</f>
        <v>1161</v>
      </c>
      <c r="B2462" s="86">
        <v>43542</v>
      </c>
      <c r="C2462" t="s">
        <v>21</v>
      </c>
      <c r="D2462" t="s">
        <v>32</v>
      </c>
      <c r="E2462" t="s">
        <v>485</v>
      </c>
      <c r="F2462">
        <v>56</v>
      </c>
      <c r="G2462">
        <v>0</v>
      </c>
      <c r="H2462">
        <v>2019</v>
      </c>
      <c r="I2462">
        <v>3</v>
      </c>
      <c r="J2462">
        <v>26</v>
      </c>
    </row>
    <row r="2463" spans="1:10" x14ac:dyDescent="0.25">
      <c r="A2463">
        <f>--SUBTOTAL(103,B$2:B2463)</f>
        <v>1162</v>
      </c>
      <c r="B2463" s="86">
        <v>43542</v>
      </c>
      <c r="C2463" t="s">
        <v>21</v>
      </c>
      <c r="D2463" t="s">
        <v>32</v>
      </c>
      <c r="E2463" t="s">
        <v>485</v>
      </c>
      <c r="F2463">
        <v>40</v>
      </c>
      <c r="G2463">
        <v>0</v>
      </c>
      <c r="H2463">
        <v>2019</v>
      </c>
      <c r="I2463">
        <v>3</v>
      </c>
      <c r="J2463">
        <v>73</v>
      </c>
    </row>
    <row r="2464" spans="1:10" x14ac:dyDescent="0.25">
      <c r="A2464">
        <f>--SUBTOTAL(103,B$2:B2464)</f>
        <v>1163</v>
      </c>
      <c r="B2464" s="86">
        <v>43542</v>
      </c>
      <c r="C2464" t="s">
        <v>21</v>
      </c>
      <c r="D2464" t="s">
        <v>32</v>
      </c>
      <c r="E2464" t="s">
        <v>485</v>
      </c>
      <c r="F2464">
        <v>24</v>
      </c>
      <c r="G2464">
        <v>0</v>
      </c>
      <c r="H2464">
        <v>2019</v>
      </c>
      <c r="I2464">
        <v>3</v>
      </c>
      <c r="J2464">
        <v>23</v>
      </c>
    </row>
    <row r="2465" spans="1:10" x14ac:dyDescent="0.25">
      <c r="A2465">
        <f>--SUBTOTAL(103,B$2:B2465)</f>
        <v>1164</v>
      </c>
      <c r="B2465" s="86">
        <v>43542</v>
      </c>
      <c r="C2465" t="s">
        <v>21</v>
      </c>
      <c r="D2465" t="s">
        <v>32</v>
      </c>
      <c r="E2465" t="s">
        <v>485</v>
      </c>
      <c r="F2465">
        <v>24</v>
      </c>
      <c r="G2465">
        <v>0</v>
      </c>
      <c r="H2465">
        <v>2019</v>
      </c>
      <c r="I2465">
        <v>3</v>
      </c>
      <c r="J2465">
        <v>39</v>
      </c>
    </row>
    <row r="2466" spans="1:10" x14ac:dyDescent="0.25">
      <c r="A2466">
        <f>--SUBTOTAL(103,B$2:B2466)</f>
        <v>1165</v>
      </c>
      <c r="B2466" s="86">
        <v>43542</v>
      </c>
      <c r="C2466" t="s">
        <v>21</v>
      </c>
      <c r="D2466" t="s">
        <v>32</v>
      </c>
      <c r="E2466" t="s">
        <v>485</v>
      </c>
      <c r="F2466">
        <v>24</v>
      </c>
      <c r="G2466">
        <v>0</v>
      </c>
      <c r="H2466">
        <v>2019</v>
      </c>
      <c r="I2466">
        <v>3</v>
      </c>
      <c r="J2466">
        <v>46</v>
      </c>
    </row>
    <row r="2467" spans="1:10" x14ac:dyDescent="0.25">
      <c r="A2467">
        <f>--SUBTOTAL(103,B$2:B2467)</f>
        <v>1166</v>
      </c>
      <c r="B2467" s="86">
        <v>43542</v>
      </c>
      <c r="C2467" t="s">
        <v>21</v>
      </c>
      <c r="D2467" t="s">
        <v>32</v>
      </c>
      <c r="E2467" t="s">
        <v>485</v>
      </c>
      <c r="F2467">
        <v>16</v>
      </c>
      <c r="G2467">
        <v>0</v>
      </c>
      <c r="H2467">
        <v>2019</v>
      </c>
      <c r="I2467">
        <v>3</v>
      </c>
      <c r="J2467">
        <v>43</v>
      </c>
    </row>
    <row r="2468" spans="1:10" x14ac:dyDescent="0.25">
      <c r="A2468">
        <f>--SUBTOTAL(103,B$2:B2468)</f>
        <v>1167</v>
      </c>
      <c r="B2468" s="86">
        <v>43542</v>
      </c>
      <c r="C2468" t="s">
        <v>21</v>
      </c>
      <c r="D2468" t="s">
        <v>32</v>
      </c>
      <c r="E2468" t="s">
        <v>485</v>
      </c>
      <c r="F2468">
        <v>16</v>
      </c>
      <c r="G2468">
        <v>0</v>
      </c>
      <c r="H2468">
        <v>2019</v>
      </c>
      <c r="I2468">
        <v>3</v>
      </c>
      <c r="J2468">
        <v>49</v>
      </c>
    </row>
    <row r="2469" spans="1:10" x14ac:dyDescent="0.25">
      <c r="A2469">
        <f>--SUBTOTAL(103,B$2:B2469)</f>
        <v>1168</v>
      </c>
      <c r="B2469" s="86">
        <v>43542</v>
      </c>
      <c r="C2469" t="s">
        <v>21</v>
      </c>
      <c r="D2469" t="s">
        <v>32</v>
      </c>
      <c r="E2469" t="s">
        <v>485</v>
      </c>
      <c r="F2469">
        <v>16</v>
      </c>
      <c r="G2469">
        <v>0</v>
      </c>
      <c r="H2469">
        <v>2019</v>
      </c>
      <c r="I2469">
        <v>3</v>
      </c>
      <c r="J2469">
        <v>95</v>
      </c>
    </row>
    <row r="2470" spans="1:10" x14ac:dyDescent="0.25">
      <c r="A2470">
        <f>--SUBTOTAL(103,B$2:B2470)</f>
        <v>1169</v>
      </c>
      <c r="B2470" s="86">
        <v>43542</v>
      </c>
      <c r="C2470" t="s">
        <v>21</v>
      </c>
      <c r="D2470" t="s">
        <v>32</v>
      </c>
      <c r="E2470" t="s">
        <v>485</v>
      </c>
      <c r="F2470">
        <v>8</v>
      </c>
      <c r="G2470">
        <v>0</v>
      </c>
      <c r="H2470">
        <v>2019</v>
      </c>
      <c r="I2470">
        <v>3</v>
      </c>
      <c r="J2470">
        <v>30</v>
      </c>
    </row>
    <row r="2471" spans="1:10" x14ac:dyDescent="0.25">
      <c r="A2471">
        <f>--SUBTOTAL(103,B$2:B2471)</f>
        <v>1170</v>
      </c>
      <c r="B2471" s="86">
        <v>43542</v>
      </c>
      <c r="C2471" t="s">
        <v>72</v>
      </c>
      <c r="D2471" t="s">
        <v>31</v>
      </c>
      <c r="E2471" t="s">
        <v>485</v>
      </c>
      <c r="F2471">
        <v>48</v>
      </c>
      <c r="G2471">
        <v>0</v>
      </c>
      <c r="H2471">
        <v>2019</v>
      </c>
      <c r="I2471">
        <v>3</v>
      </c>
      <c r="J2471">
        <v>91</v>
      </c>
    </row>
    <row r="2472" spans="1:10" x14ac:dyDescent="0.25">
      <c r="A2472">
        <f>--SUBTOTAL(103,B$2:B2472)</f>
        <v>1171</v>
      </c>
      <c r="B2472" s="86">
        <v>43542</v>
      </c>
      <c r="C2472" t="s">
        <v>67</v>
      </c>
      <c r="D2472" t="s">
        <v>31</v>
      </c>
      <c r="E2472" t="s">
        <v>485</v>
      </c>
      <c r="F2472">
        <v>11.36</v>
      </c>
      <c r="G2472">
        <v>0</v>
      </c>
      <c r="H2472">
        <v>2019</v>
      </c>
      <c r="I2472">
        <v>3</v>
      </c>
      <c r="J2472">
        <v>91</v>
      </c>
    </row>
    <row r="2473" spans="1:10" x14ac:dyDescent="0.25">
      <c r="A2473">
        <f>--SUBTOTAL(103,B$2:B2473)</f>
        <v>1172</v>
      </c>
      <c r="B2473" s="86">
        <v>43542</v>
      </c>
      <c r="C2473" t="s">
        <v>22</v>
      </c>
      <c r="D2473" t="s">
        <v>32</v>
      </c>
      <c r="E2473" t="s">
        <v>485</v>
      </c>
      <c r="F2473">
        <v>16</v>
      </c>
      <c r="G2473">
        <v>0</v>
      </c>
      <c r="H2473">
        <v>2019</v>
      </c>
      <c r="I2473">
        <v>3</v>
      </c>
      <c r="J2473">
        <v>51</v>
      </c>
    </row>
    <row r="2474" spans="1:10" x14ac:dyDescent="0.25">
      <c r="A2474">
        <f>--SUBTOTAL(103,B$2:B2474)</f>
        <v>1173</v>
      </c>
      <c r="B2474" s="86">
        <v>43542</v>
      </c>
      <c r="C2474" t="s">
        <v>22</v>
      </c>
      <c r="D2474" t="s">
        <v>32</v>
      </c>
      <c r="E2474" t="s">
        <v>485</v>
      </c>
      <c r="F2474">
        <v>8</v>
      </c>
      <c r="G2474">
        <v>0</v>
      </c>
      <c r="H2474">
        <v>2019</v>
      </c>
      <c r="I2474">
        <v>3</v>
      </c>
      <c r="J2474">
        <v>26</v>
      </c>
    </row>
    <row r="2475" spans="1:10" x14ac:dyDescent="0.25">
      <c r="A2475">
        <f>--SUBTOTAL(103,B$2:B2475)</f>
        <v>1174</v>
      </c>
      <c r="B2475" s="86">
        <v>43542</v>
      </c>
      <c r="C2475" t="s">
        <v>22</v>
      </c>
      <c r="D2475" t="s">
        <v>32</v>
      </c>
      <c r="E2475" t="s">
        <v>485</v>
      </c>
      <c r="F2475">
        <v>8</v>
      </c>
      <c r="G2475">
        <v>0</v>
      </c>
      <c r="H2475">
        <v>2019</v>
      </c>
      <c r="I2475">
        <v>3</v>
      </c>
      <c r="J2475">
        <v>46</v>
      </c>
    </row>
    <row r="2476" spans="1:10" x14ac:dyDescent="0.25">
      <c r="A2476">
        <f>--SUBTOTAL(103,B$2:B2476)</f>
        <v>1175</v>
      </c>
      <c r="B2476" s="86">
        <v>43542</v>
      </c>
      <c r="C2476" t="s">
        <v>22</v>
      </c>
      <c r="D2476" t="s">
        <v>32</v>
      </c>
      <c r="E2476" t="s">
        <v>485</v>
      </c>
      <c r="F2476">
        <v>8</v>
      </c>
      <c r="G2476">
        <v>0</v>
      </c>
      <c r="H2476">
        <v>2019</v>
      </c>
      <c r="I2476">
        <v>3</v>
      </c>
      <c r="J2476">
        <v>73</v>
      </c>
    </row>
    <row r="2477" spans="1:10" x14ac:dyDescent="0.25">
      <c r="A2477">
        <f>--SUBTOTAL(103,B$2:B2477)</f>
        <v>1176</v>
      </c>
      <c r="B2477" s="86">
        <v>43543</v>
      </c>
      <c r="C2477" t="s">
        <v>23</v>
      </c>
      <c r="D2477" t="s">
        <v>54</v>
      </c>
      <c r="E2477" t="s">
        <v>486</v>
      </c>
      <c r="F2477">
        <v>147.55000000000001</v>
      </c>
      <c r="G2477">
        <v>0</v>
      </c>
      <c r="H2477">
        <v>2019</v>
      </c>
      <c r="I2477">
        <v>3</v>
      </c>
      <c r="J2477">
        <v>73</v>
      </c>
    </row>
    <row r="2478" spans="1:10" x14ac:dyDescent="0.25">
      <c r="A2478">
        <f>--SUBTOTAL(103,B$2:B2478)</f>
        <v>1177</v>
      </c>
      <c r="B2478" s="86">
        <v>43543</v>
      </c>
      <c r="C2478" t="s">
        <v>23</v>
      </c>
      <c r="D2478" t="s">
        <v>59</v>
      </c>
      <c r="E2478" t="s">
        <v>486</v>
      </c>
      <c r="F2478">
        <v>110</v>
      </c>
      <c r="G2478">
        <v>0</v>
      </c>
      <c r="H2478">
        <v>2019</v>
      </c>
      <c r="I2478">
        <v>3</v>
      </c>
      <c r="J2478">
        <v>34</v>
      </c>
    </row>
    <row r="2479" spans="1:10" x14ac:dyDescent="0.25">
      <c r="A2479">
        <f>--SUBTOTAL(103,B$2:B2479)</f>
        <v>1178</v>
      </c>
      <c r="B2479" s="86">
        <v>43543</v>
      </c>
      <c r="C2479" t="s">
        <v>23</v>
      </c>
      <c r="D2479" t="s">
        <v>61</v>
      </c>
      <c r="E2479" t="s">
        <v>486</v>
      </c>
      <c r="F2479">
        <v>80</v>
      </c>
      <c r="G2479">
        <v>0</v>
      </c>
      <c r="H2479">
        <v>2019</v>
      </c>
      <c r="I2479">
        <v>3</v>
      </c>
      <c r="J2479">
        <v>157</v>
      </c>
    </row>
    <row r="2480" spans="1:10" x14ac:dyDescent="0.25">
      <c r="A2480">
        <f>--SUBTOTAL(103,B$2:B2480)</f>
        <v>1179</v>
      </c>
      <c r="B2480" s="86">
        <v>43543</v>
      </c>
      <c r="C2480" t="s">
        <v>23</v>
      </c>
      <c r="D2480" t="s">
        <v>59</v>
      </c>
      <c r="E2480" t="s">
        <v>486</v>
      </c>
      <c r="F2480">
        <v>71.349999999999994</v>
      </c>
      <c r="G2480">
        <v>0</v>
      </c>
      <c r="H2480">
        <v>2019</v>
      </c>
      <c r="I2480">
        <v>3</v>
      </c>
      <c r="J2480">
        <v>157</v>
      </c>
    </row>
    <row r="2481" spans="1:10" x14ac:dyDescent="0.25">
      <c r="A2481">
        <f>--SUBTOTAL(103,B$2:B2481)</f>
        <v>1180</v>
      </c>
      <c r="B2481" s="86">
        <v>43543</v>
      </c>
      <c r="C2481" t="s">
        <v>23</v>
      </c>
      <c r="D2481" t="s">
        <v>59</v>
      </c>
      <c r="E2481" t="s">
        <v>486</v>
      </c>
      <c r="F2481">
        <v>52.73</v>
      </c>
      <c r="G2481">
        <v>0</v>
      </c>
      <c r="H2481">
        <v>2019</v>
      </c>
      <c r="I2481">
        <v>3</v>
      </c>
      <c r="J2481">
        <v>73</v>
      </c>
    </row>
    <row r="2482" spans="1:10" x14ac:dyDescent="0.25">
      <c r="A2482">
        <f>--SUBTOTAL(103,B$2:B2482)</f>
        <v>1181</v>
      </c>
      <c r="B2482" s="86">
        <v>43543</v>
      </c>
      <c r="C2482" t="s">
        <v>23</v>
      </c>
      <c r="D2482" t="s">
        <v>59</v>
      </c>
      <c r="E2482" t="s">
        <v>486</v>
      </c>
      <c r="F2482">
        <v>48</v>
      </c>
      <c r="G2482">
        <v>0</v>
      </c>
      <c r="H2482">
        <v>2019</v>
      </c>
      <c r="I2482">
        <v>3</v>
      </c>
      <c r="J2482">
        <v>40</v>
      </c>
    </row>
    <row r="2483" spans="1:10" x14ac:dyDescent="0.25">
      <c r="A2483">
        <f>--SUBTOTAL(103,B$2:B2483)</f>
        <v>1182</v>
      </c>
      <c r="B2483" s="86">
        <v>43543</v>
      </c>
      <c r="C2483" t="s">
        <v>23</v>
      </c>
      <c r="D2483" t="s">
        <v>59</v>
      </c>
      <c r="E2483" t="s">
        <v>486</v>
      </c>
      <c r="F2483">
        <v>41.59</v>
      </c>
      <c r="G2483">
        <v>0</v>
      </c>
      <c r="H2483">
        <v>2019</v>
      </c>
      <c r="I2483">
        <v>3</v>
      </c>
      <c r="J2483">
        <v>98</v>
      </c>
    </row>
    <row r="2484" spans="1:10" x14ac:dyDescent="0.25">
      <c r="A2484">
        <f>--SUBTOTAL(103,B$2:B2484)</f>
        <v>1183</v>
      </c>
      <c r="B2484" s="86">
        <v>43543</v>
      </c>
      <c r="C2484" t="s">
        <v>23</v>
      </c>
      <c r="D2484" t="s">
        <v>54</v>
      </c>
      <c r="E2484" t="s">
        <v>486</v>
      </c>
      <c r="F2484">
        <v>40.49</v>
      </c>
      <c r="G2484">
        <v>0</v>
      </c>
      <c r="H2484">
        <v>2019</v>
      </c>
      <c r="I2484">
        <v>3</v>
      </c>
      <c r="J2484">
        <v>125</v>
      </c>
    </row>
    <row r="2485" spans="1:10" x14ac:dyDescent="0.25">
      <c r="A2485">
        <f>--SUBTOTAL(103,B$2:B2485)</f>
        <v>1184</v>
      </c>
      <c r="B2485" s="86">
        <v>43543</v>
      </c>
      <c r="C2485" t="s">
        <v>23</v>
      </c>
      <c r="D2485" t="s">
        <v>59</v>
      </c>
      <c r="E2485" t="s">
        <v>486</v>
      </c>
      <c r="F2485">
        <v>38.1</v>
      </c>
      <c r="G2485">
        <v>0</v>
      </c>
      <c r="H2485">
        <v>2019</v>
      </c>
      <c r="I2485">
        <v>3</v>
      </c>
      <c r="J2485">
        <v>89</v>
      </c>
    </row>
    <row r="2486" spans="1:10" x14ac:dyDescent="0.25">
      <c r="A2486">
        <f>--SUBTOTAL(103,B$2:B2486)</f>
        <v>1185</v>
      </c>
      <c r="B2486" s="86">
        <v>43543</v>
      </c>
      <c r="C2486" t="s">
        <v>23</v>
      </c>
      <c r="D2486" t="s">
        <v>54</v>
      </c>
      <c r="E2486" t="s">
        <v>486</v>
      </c>
      <c r="F2486">
        <v>35.950000000000003</v>
      </c>
      <c r="G2486">
        <v>0</v>
      </c>
      <c r="H2486">
        <v>2019</v>
      </c>
      <c r="I2486">
        <v>3</v>
      </c>
      <c r="J2486">
        <v>157</v>
      </c>
    </row>
    <row r="2487" spans="1:10" x14ac:dyDescent="0.25">
      <c r="A2487">
        <f>--SUBTOTAL(103,B$2:B2487)</f>
        <v>1186</v>
      </c>
      <c r="B2487" s="86">
        <v>43543</v>
      </c>
      <c r="C2487" t="s">
        <v>23</v>
      </c>
      <c r="D2487" t="s">
        <v>59</v>
      </c>
      <c r="E2487" t="s">
        <v>486</v>
      </c>
      <c r="F2487">
        <v>34.86</v>
      </c>
      <c r="G2487">
        <v>0</v>
      </c>
      <c r="H2487">
        <v>2019</v>
      </c>
      <c r="I2487">
        <v>3</v>
      </c>
      <c r="J2487">
        <v>8</v>
      </c>
    </row>
    <row r="2488" spans="1:10" x14ac:dyDescent="0.25">
      <c r="A2488">
        <f>--SUBTOTAL(103,B$2:B2488)</f>
        <v>1187</v>
      </c>
      <c r="B2488" s="86">
        <v>43543</v>
      </c>
      <c r="C2488" t="s">
        <v>23</v>
      </c>
      <c r="D2488" t="s">
        <v>60</v>
      </c>
      <c r="E2488" t="s">
        <v>486</v>
      </c>
      <c r="F2488">
        <v>15.95</v>
      </c>
      <c r="G2488">
        <v>0</v>
      </c>
      <c r="H2488">
        <v>2019</v>
      </c>
      <c r="I2488">
        <v>3</v>
      </c>
      <c r="J2488">
        <v>7</v>
      </c>
    </row>
    <row r="2489" spans="1:10" x14ac:dyDescent="0.25">
      <c r="A2489">
        <f>--SUBTOTAL(103,B$2:B2489)</f>
        <v>1188</v>
      </c>
      <c r="B2489" s="86">
        <v>43543</v>
      </c>
      <c r="C2489" t="s">
        <v>23</v>
      </c>
      <c r="D2489" t="s">
        <v>54</v>
      </c>
      <c r="E2489" t="s">
        <v>486</v>
      </c>
      <c r="F2489">
        <v>15.08</v>
      </c>
      <c r="G2489">
        <v>0</v>
      </c>
      <c r="H2489">
        <v>2019</v>
      </c>
      <c r="I2489">
        <v>3</v>
      </c>
      <c r="J2489">
        <v>103</v>
      </c>
    </row>
    <row r="2490" spans="1:10" x14ac:dyDescent="0.25">
      <c r="A2490">
        <f>--SUBTOTAL(103,B$2:B2490)</f>
        <v>1189</v>
      </c>
      <c r="B2490" s="86">
        <v>43543</v>
      </c>
      <c r="C2490" t="s">
        <v>23</v>
      </c>
      <c r="D2490" t="s">
        <v>54</v>
      </c>
      <c r="E2490" t="s">
        <v>486</v>
      </c>
      <c r="F2490">
        <v>12.99</v>
      </c>
      <c r="G2490">
        <v>0</v>
      </c>
      <c r="H2490">
        <v>2019</v>
      </c>
      <c r="I2490">
        <v>3</v>
      </c>
      <c r="J2490">
        <v>40</v>
      </c>
    </row>
    <row r="2491" spans="1:10" x14ac:dyDescent="0.25">
      <c r="A2491">
        <f>--SUBTOTAL(103,B$2:B2491)</f>
        <v>1190</v>
      </c>
      <c r="B2491" s="86">
        <v>43543</v>
      </c>
      <c r="C2491" t="s">
        <v>23</v>
      </c>
      <c r="D2491" t="s">
        <v>32</v>
      </c>
      <c r="E2491" t="s">
        <v>486</v>
      </c>
      <c r="F2491">
        <v>8</v>
      </c>
      <c r="G2491">
        <v>0</v>
      </c>
      <c r="H2491">
        <v>2019</v>
      </c>
      <c r="I2491">
        <v>3</v>
      </c>
      <c r="J2491">
        <v>46</v>
      </c>
    </row>
    <row r="2492" spans="1:10" x14ac:dyDescent="0.25">
      <c r="A2492">
        <f>--SUBTOTAL(103,B$2:B2492)</f>
        <v>1191</v>
      </c>
      <c r="B2492" s="86">
        <v>43543</v>
      </c>
      <c r="C2492" t="s">
        <v>23</v>
      </c>
      <c r="D2492" t="s">
        <v>32</v>
      </c>
      <c r="E2492" t="s">
        <v>486</v>
      </c>
      <c r="F2492">
        <v>8</v>
      </c>
      <c r="G2492">
        <v>0</v>
      </c>
      <c r="H2492">
        <v>2019</v>
      </c>
      <c r="I2492">
        <v>3</v>
      </c>
      <c r="J2492">
        <v>68</v>
      </c>
    </row>
    <row r="2493" spans="1:10" x14ac:dyDescent="0.25">
      <c r="A2493">
        <f>--SUBTOTAL(103,B$2:B2493)</f>
        <v>1192</v>
      </c>
      <c r="B2493" s="86">
        <v>43543</v>
      </c>
      <c r="C2493" t="s">
        <v>23</v>
      </c>
      <c r="D2493" t="s">
        <v>33</v>
      </c>
      <c r="E2493" t="s">
        <v>113</v>
      </c>
      <c r="F2493">
        <v>7.35</v>
      </c>
      <c r="G2493">
        <v>0</v>
      </c>
      <c r="H2493">
        <v>2019</v>
      </c>
      <c r="I2493">
        <v>3</v>
      </c>
      <c r="J2493">
        <v>8</v>
      </c>
    </row>
    <row r="2494" spans="1:10" x14ac:dyDescent="0.25">
      <c r="A2494">
        <f>--SUBTOTAL(103,B$2:B2494)</f>
        <v>1193</v>
      </c>
      <c r="B2494" s="86">
        <v>43543</v>
      </c>
      <c r="C2494" t="s">
        <v>23</v>
      </c>
      <c r="D2494" t="s">
        <v>33</v>
      </c>
      <c r="E2494" t="s">
        <v>215</v>
      </c>
      <c r="F2494">
        <v>3</v>
      </c>
      <c r="G2494">
        <v>0</v>
      </c>
      <c r="H2494">
        <v>2019</v>
      </c>
      <c r="I2494">
        <v>3</v>
      </c>
      <c r="J2494">
        <v>17</v>
      </c>
    </row>
    <row r="2495" spans="1:10" x14ac:dyDescent="0.25">
      <c r="A2495">
        <f>--SUBTOTAL(103,B$2:B2495)</f>
        <v>1194</v>
      </c>
      <c r="B2495" s="86">
        <v>43543</v>
      </c>
      <c r="C2495" t="s">
        <v>23</v>
      </c>
      <c r="D2495" t="s">
        <v>59</v>
      </c>
      <c r="E2495" t="s">
        <v>486</v>
      </c>
      <c r="F2495">
        <v>2.95</v>
      </c>
      <c r="G2495">
        <v>0</v>
      </c>
      <c r="H2495">
        <v>2019</v>
      </c>
      <c r="I2495">
        <v>3</v>
      </c>
      <c r="J2495">
        <v>45</v>
      </c>
    </row>
    <row r="2496" spans="1:10" x14ac:dyDescent="0.25">
      <c r="A2496">
        <f>--SUBTOTAL(103,B$2:B2496)</f>
        <v>1195</v>
      </c>
      <c r="B2496" s="86">
        <v>43543</v>
      </c>
      <c r="C2496" t="s">
        <v>23</v>
      </c>
      <c r="D2496" t="s">
        <v>33</v>
      </c>
      <c r="E2496" t="s">
        <v>55</v>
      </c>
      <c r="F2496">
        <v>2.4</v>
      </c>
      <c r="G2496">
        <v>0</v>
      </c>
      <c r="H2496">
        <v>2019</v>
      </c>
      <c r="I2496">
        <v>3</v>
      </c>
      <c r="J2496">
        <v>196</v>
      </c>
    </row>
    <row r="2497" spans="1:10" x14ac:dyDescent="0.25">
      <c r="A2497">
        <f>--SUBTOTAL(103,B$2:B2497)</f>
        <v>1196</v>
      </c>
      <c r="B2497" s="86">
        <v>43543</v>
      </c>
      <c r="C2497" t="s">
        <v>77</v>
      </c>
      <c r="D2497" t="s">
        <v>31</v>
      </c>
      <c r="E2497" t="s">
        <v>486</v>
      </c>
      <c r="F2497">
        <v>34</v>
      </c>
      <c r="G2497">
        <v>0</v>
      </c>
      <c r="H2497">
        <v>2019</v>
      </c>
      <c r="I2497">
        <v>3</v>
      </c>
      <c r="J2497">
        <v>91</v>
      </c>
    </row>
    <row r="2498" spans="1:10" x14ac:dyDescent="0.25">
      <c r="A2498">
        <f>--SUBTOTAL(103,B$2:B2498)</f>
        <v>1197</v>
      </c>
      <c r="B2498" s="86">
        <v>43543</v>
      </c>
      <c r="C2498" t="s">
        <v>66</v>
      </c>
      <c r="D2498" t="s">
        <v>32</v>
      </c>
      <c r="E2498" t="s">
        <v>486</v>
      </c>
      <c r="F2498">
        <v>100</v>
      </c>
      <c r="G2498">
        <v>0</v>
      </c>
      <c r="H2498">
        <v>2019</v>
      </c>
      <c r="I2498">
        <v>3</v>
      </c>
      <c r="J2498">
        <v>91</v>
      </c>
    </row>
    <row r="2499" spans="1:10" x14ac:dyDescent="0.25">
      <c r="A2499">
        <f>--SUBTOTAL(103,B$2:B2499)</f>
        <v>1198</v>
      </c>
      <c r="B2499" s="86">
        <v>43543</v>
      </c>
      <c r="C2499" t="s">
        <v>66</v>
      </c>
      <c r="D2499" t="s">
        <v>54</v>
      </c>
      <c r="E2499" t="s">
        <v>486</v>
      </c>
      <c r="F2499">
        <v>87.63</v>
      </c>
      <c r="G2499">
        <v>0</v>
      </c>
      <c r="H2499">
        <v>2019</v>
      </c>
      <c r="I2499">
        <v>3</v>
      </c>
      <c r="J2499">
        <v>91</v>
      </c>
    </row>
    <row r="2500" spans="1:10" x14ac:dyDescent="0.25">
      <c r="A2500">
        <f>--SUBTOTAL(103,B$2:B2500)</f>
        <v>1199</v>
      </c>
      <c r="B2500" s="86">
        <v>43543</v>
      </c>
      <c r="C2500" t="s">
        <v>21</v>
      </c>
      <c r="D2500" t="s">
        <v>32</v>
      </c>
      <c r="E2500" t="s">
        <v>486</v>
      </c>
      <c r="F2500">
        <v>96</v>
      </c>
      <c r="G2500">
        <v>0</v>
      </c>
      <c r="H2500">
        <v>2019</v>
      </c>
      <c r="I2500">
        <v>3</v>
      </c>
      <c r="J2500">
        <v>13</v>
      </c>
    </row>
    <row r="2501" spans="1:10" x14ac:dyDescent="0.25">
      <c r="A2501">
        <f>--SUBTOTAL(103,B$2:B2501)</f>
        <v>1200</v>
      </c>
      <c r="B2501" s="86">
        <v>43543</v>
      </c>
      <c r="C2501" t="s">
        <v>21</v>
      </c>
      <c r="D2501" t="s">
        <v>32</v>
      </c>
      <c r="E2501" t="s">
        <v>486</v>
      </c>
      <c r="F2501">
        <v>48</v>
      </c>
      <c r="G2501">
        <v>0</v>
      </c>
      <c r="H2501">
        <v>2019</v>
      </c>
      <c r="I2501">
        <v>3</v>
      </c>
      <c r="J2501">
        <v>44</v>
      </c>
    </row>
    <row r="2502" spans="1:10" x14ac:dyDescent="0.25">
      <c r="A2502">
        <f>--SUBTOTAL(103,B$2:B2502)</f>
        <v>1201</v>
      </c>
      <c r="B2502" s="86">
        <v>43543</v>
      </c>
      <c r="C2502" t="s">
        <v>21</v>
      </c>
      <c r="D2502" t="s">
        <v>32</v>
      </c>
      <c r="E2502" t="s">
        <v>486</v>
      </c>
      <c r="F2502">
        <v>32</v>
      </c>
      <c r="G2502">
        <v>0</v>
      </c>
      <c r="H2502">
        <v>2019</v>
      </c>
      <c r="I2502">
        <v>3</v>
      </c>
      <c r="J2502">
        <v>18</v>
      </c>
    </row>
    <row r="2503" spans="1:10" x14ac:dyDescent="0.25">
      <c r="A2503">
        <f>--SUBTOTAL(103,B$2:B2503)</f>
        <v>1202</v>
      </c>
      <c r="B2503" s="86">
        <v>43543</v>
      </c>
      <c r="C2503" t="s">
        <v>21</v>
      </c>
      <c r="D2503" t="s">
        <v>32</v>
      </c>
      <c r="E2503" t="s">
        <v>486</v>
      </c>
      <c r="F2503">
        <v>16</v>
      </c>
      <c r="G2503">
        <v>0</v>
      </c>
      <c r="H2503">
        <v>2019</v>
      </c>
      <c r="I2503">
        <v>3</v>
      </c>
      <c r="J2503">
        <v>23</v>
      </c>
    </row>
    <row r="2504" spans="1:10" x14ac:dyDescent="0.25">
      <c r="A2504">
        <f>--SUBTOTAL(103,B$2:B2504)</f>
        <v>1203</v>
      </c>
      <c r="B2504" s="86">
        <v>43543</v>
      </c>
      <c r="C2504" t="s">
        <v>21</v>
      </c>
      <c r="D2504" t="s">
        <v>32</v>
      </c>
      <c r="E2504" t="s">
        <v>486</v>
      </c>
      <c r="F2504">
        <v>8</v>
      </c>
      <c r="G2504">
        <v>0</v>
      </c>
      <c r="H2504">
        <v>2019</v>
      </c>
      <c r="I2504">
        <v>3</v>
      </c>
      <c r="J2504">
        <v>20</v>
      </c>
    </row>
    <row r="2505" spans="1:10" x14ac:dyDescent="0.25">
      <c r="A2505">
        <f>--SUBTOTAL(103,B$2:B2505)</f>
        <v>1204</v>
      </c>
      <c r="B2505" s="86">
        <v>43543</v>
      </c>
      <c r="C2505" t="s">
        <v>21</v>
      </c>
      <c r="D2505" t="s">
        <v>32</v>
      </c>
      <c r="E2505" t="s">
        <v>486</v>
      </c>
      <c r="F2505">
        <v>8</v>
      </c>
      <c r="G2505">
        <v>0</v>
      </c>
      <c r="H2505">
        <v>2019</v>
      </c>
      <c r="I2505">
        <v>3</v>
      </c>
      <c r="J2505">
        <v>97</v>
      </c>
    </row>
    <row r="2506" spans="1:10" x14ac:dyDescent="0.25">
      <c r="A2506">
        <f>--SUBTOTAL(103,B$2:B2506)</f>
        <v>1205</v>
      </c>
      <c r="B2506" s="86">
        <v>43543</v>
      </c>
      <c r="C2506" t="s">
        <v>71</v>
      </c>
      <c r="D2506" t="s">
        <v>32</v>
      </c>
      <c r="E2506" t="s">
        <v>486</v>
      </c>
      <c r="F2506">
        <v>139.08000000000001</v>
      </c>
      <c r="G2506">
        <v>0</v>
      </c>
      <c r="H2506">
        <v>2019</v>
      </c>
      <c r="I2506">
        <v>3</v>
      </c>
      <c r="J2506">
        <v>91</v>
      </c>
    </row>
    <row r="2507" spans="1:10" x14ac:dyDescent="0.25">
      <c r="A2507">
        <f>--SUBTOTAL(103,B$2:B2507)</f>
        <v>1206</v>
      </c>
      <c r="B2507" s="86">
        <v>43543</v>
      </c>
      <c r="C2507" t="s">
        <v>22</v>
      </c>
      <c r="D2507" t="s">
        <v>32</v>
      </c>
      <c r="E2507" t="s">
        <v>486</v>
      </c>
      <c r="F2507">
        <v>8</v>
      </c>
      <c r="G2507">
        <v>0</v>
      </c>
      <c r="H2507">
        <v>2019</v>
      </c>
      <c r="I2507">
        <v>3</v>
      </c>
      <c r="J2507">
        <v>13</v>
      </c>
    </row>
    <row r="2508" spans="1:10" x14ac:dyDescent="0.25">
      <c r="A2508">
        <f>--SUBTOTAL(103,B$2:B2508)</f>
        <v>1207</v>
      </c>
      <c r="B2508" s="86">
        <v>43543</v>
      </c>
      <c r="C2508" t="s">
        <v>22</v>
      </c>
      <c r="D2508" t="s">
        <v>32</v>
      </c>
      <c r="E2508" t="s">
        <v>486</v>
      </c>
      <c r="F2508">
        <v>8</v>
      </c>
      <c r="G2508">
        <v>0</v>
      </c>
      <c r="H2508">
        <v>2019</v>
      </c>
      <c r="I2508">
        <v>3</v>
      </c>
      <c r="J2508">
        <v>68</v>
      </c>
    </row>
    <row r="2509" spans="1:10" x14ac:dyDescent="0.25">
      <c r="A2509">
        <f>--SUBTOTAL(103,B$2:B2509)</f>
        <v>1208</v>
      </c>
      <c r="B2509" s="86">
        <v>43544</v>
      </c>
      <c r="C2509" t="s">
        <v>23</v>
      </c>
      <c r="D2509" t="s">
        <v>61</v>
      </c>
      <c r="E2509" t="s">
        <v>487</v>
      </c>
      <c r="F2509">
        <v>193</v>
      </c>
      <c r="G2509">
        <v>0</v>
      </c>
      <c r="H2509">
        <v>2019</v>
      </c>
      <c r="I2509">
        <v>3</v>
      </c>
      <c r="J2509">
        <v>48</v>
      </c>
    </row>
    <row r="2510" spans="1:10" x14ac:dyDescent="0.25">
      <c r="A2510">
        <f>--SUBTOTAL(103,B$2:B2510)</f>
        <v>1209</v>
      </c>
      <c r="B2510" s="86">
        <v>43544</v>
      </c>
      <c r="C2510" t="s">
        <v>23</v>
      </c>
      <c r="D2510" t="s">
        <v>61</v>
      </c>
      <c r="E2510" t="s">
        <v>487</v>
      </c>
      <c r="F2510">
        <v>130</v>
      </c>
      <c r="G2510">
        <v>0</v>
      </c>
      <c r="H2510">
        <v>2019</v>
      </c>
      <c r="I2510">
        <v>3</v>
      </c>
      <c r="J2510">
        <v>9</v>
      </c>
    </row>
    <row r="2511" spans="1:10" x14ac:dyDescent="0.25">
      <c r="A2511">
        <f>--SUBTOTAL(103,B$2:B2511)</f>
        <v>1210</v>
      </c>
      <c r="B2511" s="86">
        <v>43544</v>
      </c>
      <c r="C2511" t="s">
        <v>23</v>
      </c>
      <c r="D2511" t="s">
        <v>33</v>
      </c>
      <c r="E2511" t="s">
        <v>57</v>
      </c>
      <c r="F2511">
        <v>6.85</v>
      </c>
      <c r="G2511">
        <v>0</v>
      </c>
      <c r="H2511">
        <v>2019</v>
      </c>
      <c r="I2511">
        <v>3</v>
      </c>
      <c r="J2511">
        <v>3</v>
      </c>
    </row>
    <row r="2512" spans="1:10" x14ac:dyDescent="0.25">
      <c r="A2512">
        <f>--SUBTOTAL(103,B$2:B2512)</f>
        <v>1211</v>
      </c>
      <c r="B2512" s="86">
        <v>43544</v>
      </c>
      <c r="C2512" t="s">
        <v>77</v>
      </c>
      <c r="D2512" t="s">
        <v>61</v>
      </c>
      <c r="E2512" t="s">
        <v>487</v>
      </c>
      <c r="F2512">
        <v>1496</v>
      </c>
      <c r="G2512">
        <v>0</v>
      </c>
      <c r="H2512">
        <v>2019</v>
      </c>
      <c r="I2512">
        <v>3</v>
      </c>
      <c r="J2512">
        <v>91</v>
      </c>
    </row>
    <row r="2513" spans="1:10" x14ac:dyDescent="0.25">
      <c r="A2513">
        <f>--SUBTOTAL(103,B$2:B2513)</f>
        <v>1212</v>
      </c>
      <c r="B2513" s="86">
        <v>43544</v>
      </c>
      <c r="C2513" t="s">
        <v>70</v>
      </c>
      <c r="D2513" t="s">
        <v>31</v>
      </c>
      <c r="E2513" t="s">
        <v>487</v>
      </c>
      <c r="F2513">
        <v>70.239999999999995</v>
      </c>
      <c r="G2513">
        <v>0</v>
      </c>
      <c r="H2513">
        <v>2019</v>
      </c>
      <c r="I2513">
        <v>3</v>
      </c>
      <c r="J2513">
        <v>91</v>
      </c>
    </row>
    <row r="2514" spans="1:10" x14ac:dyDescent="0.25">
      <c r="A2514">
        <f>--SUBTOTAL(103,B$2:B2514)</f>
        <v>1213</v>
      </c>
      <c r="B2514" s="86">
        <v>43544</v>
      </c>
      <c r="C2514" t="s">
        <v>66</v>
      </c>
      <c r="D2514" t="s">
        <v>31</v>
      </c>
      <c r="E2514" t="s">
        <v>487</v>
      </c>
      <c r="F2514">
        <v>115.25</v>
      </c>
      <c r="G2514">
        <v>0</v>
      </c>
      <c r="H2514">
        <v>2019</v>
      </c>
      <c r="I2514">
        <v>3</v>
      </c>
      <c r="J2514">
        <v>91</v>
      </c>
    </row>
    <row r="2515" spans="1:10" x14ac:dyDescent="0.25">
      <c r="A2515">
        <f>--SUBTOTAL(103,B$2:B2515)</f>
        <v>1214</v>
      </c>
      <c r="B2515" s="86">
        <v>43544</v>
      </c>
      <c r="C2515" t="s">
        <v>281</v>
      </c>
      <c r="D2515" t="s">
        <v>61</v>
      </c>
      <c r="E2515" t="s">
        <v>487</v>
      </c>
      <c r="F2515">
        <v>120.6</v>
      </c>
      <c r="G2515">
        <v>0</v>
      </c>
      <c r="H2515">
        <v>2019</v>
      </c>
      <c r="I2515">
        <v>3</v>
      </c>
      <c r="J2515">
        <v>91</v>
      </c>
    </row>
    <row r="2516" spans="1:10" x14ac:dyDescent="0.25">
      <c r="A2516">
        <f>--SUBTOTAL(103,B$2:B2516)</f>
        <v>1215</v>
      </c>
      <c r="B2516" s="86">
        <v>43544</v>
      </c>
      <c r="C2516" t="s">
        <v>21</v>
      </c>
      <c r="D2516" t="s">
        <v>32</v>
      </c>
      <c r="E2516" t="s">
        <v>487</v>
      </c>
      <c r="F2516">
        <v>32</v>
      </c>
      <c r="G2516">
        <v>0</v>
      </c>
      <c r="H2516">
        <v>2019</v>
      </c>
      <c r="I2516">
        <v>3</v>
      </c>
      <c r="J2516">
        <v>73</v>
      </c>
    </row>
    <row r="2517" spans="1:10" x14ac:dyDescent="0.25">
      <c r="A2517">
        <f>--SUBTOTAL(103,B$2:B2517)</f>
        <v>1216</v>
      </c>
      <c r="B2517" s="86">
        <v>43544</v>
      </c>
      <c r="C2517" t="s">
        <v>21</v>
      </c>
      <c r="D2517" t="s">
        <v>32</v>
      </c>
      <c r="E2517" t="s">
        <v>487</v>
      </c>
      <c r="F2517">
        <v>8</v>
      </c>
      <c r="G2517">
        <v>0</v>
      </c>
      <c r="H2517">
        <v>2019</v>
      </c>
      <c r="I2517">
        <v>3</v>
      </c>
      <c r="J2517">
        <v>5</v>
      </c>
    </row>
    <row r="2518" spans="1:10" x14ac:dyDescent="0.25">
      <c r="A2518">
        <f>--SUBTOTAL(103,B$2:B2518)</f>
        <v>1217</v>
      </c>
      <c r="B2518" s="86">
        <v>43544</v>
      </c>
      <c r="C2518" t="s">
        <v>21</v>
      </c>
      <c r="D2518" t="s">
        <v>32</v>
      </c>
      <c r="E2518" t="s">
        <v>487</v>
      </c>
      <c r="F2518">
        <v>8</v>
      </c>
      <c r="G2518">
        <v>0</v>
      </c>
      <c r="H2518">
        <v>2019</v>
      </c>
      <c r="I2518">
        <v>3</v>
      </c>
      <c r="J2518">
        <v>19</v>
      </c>
    </row>
    <row r="2519" spans="1:10" x14ac:dyDescent="0.25">
      <c r="A2519">
        <f>--SUBTOTAL(103,B$2:B2519)</f>
        <v>1218</v>
      </c>
      <c r="B2519" s="86">
        <v>43544</v>
      </c>
      <c r="C2519" t="s">
        <v>21</v>
      </c>
      <c r="D2519" t="s">
        <v>32</v>
      </c>
      <c r="E2519" t="s">
        <v>487</v>
      </c>
      <c r="F2519">
        <v>8</v>
      </c>
      <c r="G2519">
        <v>0</v>
      </c>
      <c r="H2519">
        <v>2019</v>
      </c>
      <c r="I2519">
        <v>3</v>
      </c>
      <c r="J2519">
        <v>30</v>
      </c>
    </row>
    <row r="2520" spans="1:10" x14ac:dyDescent="0.25">
      <c r="A2520">
        <f>--SUBTOTAL(103,B$2:B2520)</f>
        <v>1219</v>
      </c>
      <c r="B2520" s="86">
        <v>43544</v>
      </c>
      <c r="C2520" t="s">
        <v>103</v>
      </c>
      <c r="D2520" t="s">
        <v>61</v>
      </c>
      <c r="E2520" t="s">
        <v>487</v>
      </c>
      <c r="F2520">
        <v>172.7</v>
      </c>
      <c r="G2520">
        <v>0</v>
      </c>
      <c r="H2520">
        <v>2019</v>
      </c>
      <c r="I2520">
        <v>3</v>
      </c>
      <c r="J2520">
        <v>91</v>
      </c>
    </row>
    <row r="2521" spans="1:10" x14ac:dyDescent="0.25">
      <c r="A2521">
        <f>--SUBTOTAL(103,B$2:B2521)</f>
        <v>1220</v>
      </c>
      <c r="B2521" s="86">
        <v>43544</v>
      </c>
      <c r="C2521" t="s">
        <v>71</v>
      </c>
      <c r="D2521" t="s">
        <v>61</v>
      </c>
      <c r="E2521" t="s">
        <v>487</v>
      </c>
      <c r="F2521">
        <v>293.3</v>
      </c>
      <c r="G2521">
        <v>0</v>
      </c>
      <c r="H2521">
        <v>2019</v>
      </c>
      <c r="I2521">
        <v>3</v>
      </c>
      <c r="J2521">
        <v>91</v>
      </c>
    </row>
    <row r="2522" spans="1:10" x14ac:dyDescent="0.25">
      <c r="A2522">
        <f>--SUBTOTAL(103,B$2:B2522)</f>
        <v>1221</v>
      </c>
      <c r="B2522" s="86">
        <v>43544</v>
      </c>
      <c r="C2522" t="s">
        <v>67</v>
      </c>
      <c r="D2522" t="s">
        <v>61</v>
      </c>
      <c r="E2522" t="s">
        <v>487</v>
      </c>
      <c r="F2522">
        <v>10.54</v>
      </c>
      <c r="G2522">
        <v>0</v>
      </c>
      <c r="H2522">
        <v>2019</v>
      </c>
      <c r="I2522">
        <v>3</v>
      </c>
      <c r="J2522">
        <v>91</v>
      </c>
    </row>
    <row r="2523" spans="1:10" x14ac:dyDescent="0.25">
      <c r="A2523">
        <f>--SUBTOTAL(103,B$2:B2523)</f>
        <v>1222</v>
      </c>
      <c r="B2523" s="86">
        <v>43544</v>
      </c>
      <c r="C2523" t="s">
        <v>68</v>
      </c>
      <c r="D2523" t="s">
        <v>32</v>
      </c>
      <c r="E2523" t="s">
        <v>487</v>
      </c>
      <c r="F2523">
        <v>5</v>
      </c>
      <c r="G2523">
        <v>0</v>
      </c>
      <c r="H2523">
        <v>2019</v>
      </c>
      <c r="I2523">
        <v>3</v>
      </c>
      <c r="J2523">
        <v>91</v>
      </c>
    </row>
    <row r="2524" spans="1:10" x14ac:dyDescent="0.25">
      <c r="A2524">
        <f>--SUBTOTAL(103,B$2:B2524)</f>
        <v>1223</v>
      </c>
      <c r="B2524" s="86">
        <v>43544</v>
      </c>
      <c r="C2524" t="s">
        <v>74</v>
      </c>
      <c r="D2524" t="s">
        <v>61</v>
      </c>
      <c r="E2524" t="s">
        <v>487</v>
      </c>
      <c r="F2524">
        <v>18.399999999999999</v>
      </c>
      <c r="G2524">
        <v>0</v>
      </c>
      <c r="H2524">
        <v>2019</v>
      </c>
      <c r="I2524">
        <v>3</v>
      </c>
      <c r="J2524">
        <v>91</v>
      </c>
    </row>
    <row r="2525" spans="1:10" x14ac:dyDescent="0.25">
      <c r="A2525">
        <f>--SUBTOTAL(103,B$2:B2525)</f>
        <v>1224</v>
      </c>
      <c r="B2525" s="86">
        <v>43545</v>
      </c>
      <c r="C2525" t="s">
        <v>23</v>
      </c>
      <c r="D2525" t="s">
        <v>33</v>
      </c>
      <c r="E2525" t="s">
        <v>55</v>
      </c>
      <c r="F2525">
        <v>7.35</v>
      </c>
      <c r="G2525">
        <v>0</v>
      </c>
      <c r="H2525">
        <v>2019</v>
      </c>
      <c r="I2525">
        <v>3</v>
      </c>
      <c r="J2525">
        <v>196</v>
      </c>
    </row>
    <row r="2526" spans="1:10" x14ac:dyDescent="0.25">
      <c r="A2526">
        <f>--SUBTOTAL(103,B$2:B2526)</f>
        <v>1225</v>
      </c>
      <c r="B2526" s="86">
        <v>43545</v>
      </c>
      <c r="C2526" t="s">
        <v>78</v>
      </c>
      <c r="D2526" t="s">
        <v>61</v>
      </c>
      <c r="E2526" t="s">
        <v>488</v>
      </c>
      <c r="F2526">
        <v>204.35</v>
      </c>
      <c r="G2526">
        <v>0</v>
      </c>
      <c r="H2526">
        <v>2019</v>
      </c>
      <c r="I2526">
        <v>3</v>
      </c>
      <c r="J2526">
        <v>91</v>
      </c>
    </row>
    <row r="2527" spans="1:10" x14ac:dyDescent="0.25">
      <c r="A2527">
        <f>--SUBTOTAL(103,B$2:B2527)</f>
        <v>1226</v>
      </c>
      <c r="B2527" s="86">
        <v>43545</v>
      </c>
      <c r="C2527" t="s">
        <v>281</v>
      </c>
      <c r="D2527" t="s">
        <v>101</v>
      </c>
      <c r="E2527" t="s">
        <v>488</v>
      </c>
      <c r="F2527">
        <v>1396.4</v>
      </c>
      <c r="G2527">
        <v>0</v>
      </c>
      <c r="H2527">
        <v>2019</v>
      </c>
      <c r="I2527">
        <v>3</v>
      </c>
      <c r="J2527">
        <v>91</v>
      </c>
    </row>
    <row r="2528" spans="1:10" x14ac:dyDescent="0.25">
      <c r="A2528">
        <f>--SUBTOTAL(103,B$2:B2528)</f>
        <v>1227</v>
      </c>
      <c r="B2528" s="86">
        <v>43545</v>
      </c>
      <c r="C2528" t="s">
        <v>21</v>
      </c>
      <c r="D2528" t="s">
        <v>32</v>
      </c>
      <c r="E2528" t="s">
        <v>488</v>
      </c>
      <c r="F2528">
        <v>16</v>
      </c>
      <c r="G2528">
        <v>0</v>
      </c>
      <c r="H2528">
        <v>2019</v>
      </c>
      <c r="I2528">
        <v>3</v>
      </c>
      <c r="J2528">
        <v>43</v>
      </c>
    </row>
    <row r="2529" spans="1:10" x14ac:dyDescent="0.25">
      <c r="A2529">
        <f>--SUBTOTAL(103,B$2:B2529)</f>
        <v>1228</v>
      </c>
      <c r="B2529" s="86">
        <v>43545</v>
      </c>
      <c r="C2529" t="s">
        <v>21</v>
      </c>
      <c r="D2529" t="s">
        <v>32</v>
      </c>
      <c r="E2529" t="s">
        <v>488</v>
      </c>
      <c r="F2529">
        <v>16</v>
      </c>
      <c r="G2529">
        <v>0</v>
      </c>
      <c r="H2529">
        <v>2019</v>
      </c>
      <c r="I2529">
        <v>3</v>
      </c>
      <c r="J2529">
        <v>46</v>
      </c>
    </row>
    <row r="2530" spans="1:10" x14ac:dyDescent="0.25">
      <c r="A2530">
        <f>--SUBTOTAL(103,B$2:B2530)</f>
        <v>1229</v>
      </c>
      <c r="B2530" s="86">
        <v>43545</v>
      </c>
      <c r="C2530" t="s">
        <v>21</v>
      </c>
      <c r="D2530" t="s">
        <v>32</v>
      </c>
      <c r="E2530" t="s">
        <v>488</v>
      </c>
      <c r="F2530">
        <v>16</v>
      </c>
      <c r="G2530">
        <v>0</v>
      </c>
      <c r="H2530">
        <v>2019</v>
      </c>
      <c r="I2530">
        <v>3</v>
      </c>
      <c r="J2530">
        <v>97</v>
      </c>
    </row>
    <row r="2531" spans="1:10" x14ac:dyDescent="0.25">
      <c r="A2531">
        <f>--SUBTOTAL(103,B$2:B2531)</f>
        <v>1230</v>
      </c>
      <c r="B2531" s="86">
        <v>43545</v>
      </c>
      <c r="C2531" t="s">
        <v>21</v>
      </c>
      <c r="D2531" t="s">
        <v>32</v>
      </c>
      <c r="E2531" t="s">
        <v>488</v>
      </c>
      <c r="F2531">
        <v>8</v>
      </c>
      <c r="G2531">
        <v>0</v>
      </c>
      <c r="H2531">
        <v>2019</v>
      </c>
      <c r="I2531">
        <v>3</v>
      </c>
      <c r="J2531">
        <v>1</v>
      </c>
    </row>
    <row r="2532" spans="1:10" x14ac:dyDescent="0.25">
      <c r="A2532">
        <f>--SUBTOTAL(103,B$2:B2532)</f>
        <v>1231</v>
      </c>
      <c r="B2532" s="86">
        <v>43545</v>
      </c>
      <c r="C2532" t="s">
        <v>21</v>
      </c>
      <c r="D2532" t="s">
        <v>32</v>
      </c>
      <c r="E2532" t="s">
        <v>488</v>
      </c>
      <c r="F2532">
        <v>8</v>
      </c>
      <c r="G2532">
        <v>0</v>
      </c>
      <c r="H2532">
        <v>2019</v>
      </c>
      <c r="I2532">
        <v>3</v>
      </c>
      <c r="J2532">
        <v>10</v>
      </c>
    </row>
    <row r="2533" spans="1:10" x14ac:dyDescent="0.25">
      <c r="A2533">
        <f>--SUBTOTAL(103,B$2:B2533)</f>
        <v>1232</v>
      </c>
      <c r="B2533" s="86">
        <v>43545</v>
      </c>
      <c r="C2533" t="s">
        <v>21</v>
      </c>
      <c r="D2533" t="s">
        <v>32</v>
      </c>
      <c r="E2533" t="s">
        <v>488</v>
      </c>
      <c r="F2533">
        <v>8</v>
      </c>
      <c r="G2533">
        <v>0</v>
      </c>
      <c r="H2533">
        <v>2019</v>
      </c>
      <c r="I2533">
        <v>3</v>
      </c>
      <c r="J2533">
        <v>34</v>
      </c>
    </row>
    <row r="2534" spans="1:10" x14ac:dyDescent="0.25">
      <c r="A2534">
        <f>--SUBTOTAL(103,B$2:B2534)</f>
        <v>1233</v>
      </c>
      <c r="B2534" s="86">
        <v>43545</v>
      </c>
      <c r="C2534" t="s">
        <v>73</v>
      </c>
      <c r="D2534" t="s">
        <v>61</v>
      </c>
      <c r="E2534" t="s">
        <v>488</v>
      </c>
      <c r="F2534">
        <v>33.25</v>
      </c>
      <c r="G2534">
        <v>0</v>
      </c>
      <c r="H2534">
        <v>2019</v>
      </c>
      <c r="I2534">
        <v>3</v>
      </c>
      <c r="J2534">
        <v>91</v>
      </c>
    </row>
    <row r="2535" spans="1:10" x14ac:dyDescent="0.25">
      <c r="A2535">
        <f>--SUBTOTAL(103,B$2:B2535)</f>
        <v>1234</v>
      </c>
      <c r="B2535" s="86">
        <v>43545</v>
      </c>
      <c r="C2535" t="s">
        <v>67</v>
      </c>
      <c r="D2535" t="s">
        <v>32</v>
      </c>
      <c r="E2535" t="s">
        <v>488</v>
      </c>
      <c r="F2535">
        <v>39.96</v>
      </c>
      <c r="G2535">
        <v>0</v>
      </c>
      <c r="H2535">
        <v>2019</v>
      </c>
      <c r="I2535">
        <v>3</v>
      </c>
      <c r="J2535">
        <v>91</v>
      </c>
    </row>
    <row r="2536" spans="1:10" x14ac:dyDescent="0.25">
      <c r="A2536">
        <f>--SUBTOTAL(103,B$2:B2536)</f>
        <v>1235</v>
      </c>
      <c r="B2536" s="86">
        <v>43546</v>
      </c>
      <c r="C2536" t="s">
        <v>23</v>
      </c>
      <c r="D2536" t="s">
        <v>59</v>
      </c>
      <c r="E2536" t="s">
        <v>489</v>
      </c>
      <c r="F2536">
        <v>44.15</v>
      </c>
      <c r="G2536">
        <v>0</v>
      </c>
      <c r="H2536">
        <v>2019</v>
      </c>
      <c r="I2536">
        <v>3</v>
      </c>
      <c r="J2536">
        <v>49</v>
      </c>
    </row>
    <row r="2537" spans="1:10" x14ac:dyDescent="0.25">
      <c r="A2537">
        <f>--SUBTOTAL(103,B$2:B2537)</f>
        <v>1236</v>
      </c>
      <c r="B2537" s="86">
        <v>43546</v>
      </c>
      <c r="C2537" t="s">
        <v>23</v>
      </c>
      <c r="D2537" t="s">
        <v>59</v>
      </c>
      <c r="E2537" t="s">
        <v>489</v>
      </c>
      <c r="F2537">
        <v>27.85</v>
      </c>
      <c r="G2537">
        <v>0</v>
      </c>
      <c r="H2537">
        <v>2019</v>
      </c>
      <c r="I2537">
        <v>3</v>
      </c>
      <c r="J2537">
        <v>103</v>
      </c>
    </row>
    <row r="2538" spans="1:10" x14ac:dyDescent="0.25">
      <c r="A2538">
        <f>--SUBTOTAL(103,B$2:B2538)</f>
        <v>1237</v>
      </c>
      <c r="B2538" s="86">
        <v>43546</v>
      </c>
      <c r="C2538" t="s">
        <v>23</v>
      </c>
      <c r="D2538" t="s">
        <v>33</v>
      </c>
      <c r="E2538" t="s">
        <v>104</v>
      </c>
      <c r="F2538">
        <v>26</v>
      </c>
      <c r="G2538">
        <v>0</v>
      </c>
      <c r="H2538">
        <v>2019</v>
      </c>
      <c r="I2538">
        <v>3</v>
      </c>
      <c r="J2538">
        <v>33</v>
      </c>
    </row>
    <row r="2539" spans="1:10" x14ac:dyDescent="0.25">
      <c r="A2539">
        <f>--SUBTOTAL(103,B$2:B2539)</f>
        <v>1238</v>
      </c>
      <c r="B2539" s="86">
        <v>43546</v>
      </c>
      <c r="C2539" t="s">
        <v>23</v>
      </c>
      <c r="D2539" t="s">
        <v>54</v>
      </c>
      <c r="E2539" t="s">
        <v>489</v>
      </c>
      <c r="F2539">
        <v>14.3</v>
      </c>
      <c r="G2539">
        <v>0</v>
      </c>
      <c r="H2539">
        <v>2019</v>
      </c>
      <c r="I2539">
        <v>3</v>
      </c>
      <c r="J2539">
        <v>10</v>
      </c>
    </row>
    <row r="2540" spans="1:10" x14ac:dyDescent="0.25">
      <c r="A2540">
        <f>--SUBTOTAL(103,B$2:B2540)</f>
        <v>1239</v>
      </c>
      <c r="B2540" s="86">
        <v>43546</v>
      </c>
      <c r="C2540" t="s">
        <v>23</v>
      </c>
      <c r="D2540" t="s">
        <v>490</v>
      </c>
      <c r="E2540" t="s">
        <v>491</v>
      </c>
      <c r="F2540">
        <v>11.3</v>
      </c>
      <c r="G2540">
        <v>0</v>
      </c>
      <c r="H2540">
        <v>2019</v>
      </c>
      <c r="I2540">
        <v>3</v>
      </c>
      <c r="J2540">
        <v>89</v>
      </c>
    </row>
    <row r="2541" spans="1:10" x14ac:dyDescent="0.25">
      <c r="A2541">
        <f>--SUBTOTAL(103,B$2:B2541)</f>
        <v>1240</v>
      </c>
      <c r="B2541" s="86">
        <v>43546</v>
      </c>
      <c r="C2541" t="s">
        <v>23</v>
      </c>
      <c r="D2541" t="s">
        <v>33</v>
      </c>
      <c r="E2541" t="s">
        <v>215</v>
      </c>
      <c r="F2541">
        <v>6.85</v>
      </c>
      <c r="G2541">
        <v>0</v>
      </c>
      <c r="H2541">
        <v>2019</v>
      </c>
      <c r="I2541">
        <v>3</v>
      </c>
      <c r="J2541">
        <v>17</v>
      </c>
    </row>
    <row r="2542" spans="1:10" x14ac:dyDescent="0.25">
      <c r="A2542">
        <f>--SUBTOTAL(103,B$2:B2542)</f>
        <v>1241</v>
      </c>
      <c r="B2542" s="86">
        <v>43546</v>
      </c>
      <c r="C2542" t="s">
        <v>23</v>
      </c>
      <c r="D2542" t="s">
        <v>33</v>
      </c>
      <c r="E2542" t="s">
        <v>149</v>
      </c>
      <c r="F2542">
        <v>6.5</v>
      </c>
      <c r="G2542">
        <v>0</v>
      </c>
      <c r="H2542">
        <v>2019</v>
      </c>
      <c r="I2542">
        <v>3</v>
      </c>
      <c r="J2542">
        <v>23</v>
      </c>
    </row>
    <row r="2543" spans="1:10" x14ac:dyDescent="0.25">
      <c r="A2543">
        <f>--SUBTOTAL(103,B$2:B2543)</f>
        <v>1242</v>
      </c>
      <c r="B2543" s="86">
        <v>43546</v>
      </c>
      <c r="C2543" t="s">
        <v>64</v>
      </c>
      <c r="D2543" t="s">
        <v>62</v>
      </c>
      <c r="E2543" t="s">
        <v>489</v>
      </c>
      <c r="F2543">
        <v>552.95000000000005</v>
      </c>
      <c r="G2543">
        <v>0</v>
      </c>
      <c r="H2543">
        <v>2019</v>
      </c>
      <c r="I2543">
        <v>3</v>
      </c>
      <c r="J2543">
        <v>91</v>
      </c>
    </row>
    <row r="2544" spans="1:10" x14ac:dyDescent="0.25">
      <c r="A2544">
        <f>--SUBTOTAL(103,B$2:B2544)</f>
        <v>1243</v>
      </c>
      <c r="B2544" s="86">
        <v>43546</v>
      </c>
      <c r="C2544" t="s">
        <v>65</v>
      </c>
      <c r="D2544" t="s">
        <v>62</v>
      </c>
      <c r="E2544" t="s">
        <v>489</v>
      </c>
      <c r="F2544">
        <v>147.19999999999999</v>
      </c>
      <c r="G2544">
        <v>0</v>
      </c>
      <c r="H2544">
        <v>2019</v>
      </c>
      <c r="I2544">
        <v>3</v>
      </c>
      <c r="J2544">
        <v>91</v>
      </c>
    </row>
    <row r="2545" spans="1:10" x14ac:dyDescent="0.25">
      <c r="A2545">
        <f>--SUBTOTAL(103,B$2:B2545)</f>
        <v>1244</v>
      </c>
      <c r="B2545" s="86">
        <v>43546</v>
      </c>
      <c r="C2545" t="s">
        <v>82</v>
      </c>
      <c r="D2545" t="s">
        <v>62</v>
      </c>
      <c r="E2545" t="s">
        <v>489</v>
      </c>
      <c r="F2545">
        <v>32.200000000000003</v>
      </c>
      <c r="G2545">
        <v>0</v>
      </c>
      <c r="H2545">
        <v>2019</v>
      </c>
      <c r="I2545">
        <v>3</v>
      </c>
      <c r="J2545">
        <v>91</v>
      </c>
    </row>
    <row r="2546" spans="1:10" x14ac:dyDescent="0.25">
      <c r="A2546">
        <f>--SUBTOTAL(103,B$2:B2546)</f>
        <v>1245</v>
      </c>
      <c r="B2546" s="86">
        <v>43546</v>
      </c>
      <c r="C2546" t="s">
        <v>79</v>
      </c>
      <c r="D2546" t="s">
        <v>62</v>
      </c>
      <c r="E2546" t="s">
        <v>489</v>
      </c>
      <c r="F2546">
        <v>54.2</v>
      </c>
      <c r="G2546">
        <v>0</v>
      </c>
      <c r="H2546">
        <v>2019</v>
      </c>
      <c r="I2546">
        <v>3</v>
      </c>
      <c r="J2546">
        <v>91</v>
      </c>
    </row>
    <row r="2547" spans="1:10" x14ac:dyDescent="0.25">
      <c r="A2547">
        <f>--SUBTOTAL(103,B$2:B2547)</f>
        <v>1246</v>
      </c>
      <c r="B2547" s="86">
        <v>43546</v>
      </c>
      <c r="C2547" t="s">
        <v>21</v>
      </c>
      <c r="D2547" t="s">
        <v>32</v>
      </c>
      <c r="E2547" t="s">
        <v>489</v>
      </c>
      <c r="F2547">
        <v>16</v>
      </c>
      <c r="G2547">
        <v>0</v>
      </c>
      <c r="H2547">
        <v>2019</v>
      </c>
      <c r="I2547">
        <v>3</v>
      </c>
      <c r="J2547">
        <v>30</v>
      </c>
    </row>
    <row r="2548" spans="1:10" x14ac:dyDescent="0.25">
      <c r="A2548">
        <f>--SUBTOTAL(103,B$2:B2548)</f>
        <v>1247</v>
      </c>
      <c r="B2548" s="86">
        <v>43546</v>
      </c>
      <c r="C2548" t="s">
        <v>68</v>
      </c>
      <c r="D2548" t="s">
        <v>31</v>
      </c>
      <c r="E2548" t="s">
        <v>489</v>
      </c>
      <c r="F2548">
        <v>30</v>
      </c>
      <c r="G2548">
        <v>0</v>
      </c>
      <c r="H2548">
        <v>2019</v>
      </c>
      <c r="I2548">
        <v>3</v>
      </c>
      <c r="J2548">
        <v>91</v>
      </c>
    </row>
    <row r="2549" spans="1:10" x14ac:dyDescent="0.25">
      <c r="A2549">
        <f>--SUBTOTAL(103,B$2:B2549)</f>
        <v>1248</v>
      </c>
      <c r="B2549" s="86">
        <v>43546</v>
      </c>
      <c r="C2549" t="s">
        <v>290</v>
      </c>
      <c r="D2549" t="s">
        <v>62</v>
      </c>
      <c r="E2549" t="s">
        <v>489</v>
      </c>
      <c r="F2549">
        <v>99.66</v>
      </c>
      <c r="G2549">
        <v>0</v>
      </c>
      <c r="H2549">
        <v>2019</v>
      </c>
      <c r="I2549">
        <v>3</v>
      </c>
      <c r="J2549">
        <v>91</v>
      </c>
    </row>
    <row r="2550" spans="1:10" x14ac:dyDescent="0.25">
      <c r="A2550">
        <f>--SUBTOTAL(103,B$2:B2550)</f>
        <v>1249</v>
      </c>
      <c r="B2550" s="86">
        <v>43546</v>
      </c>
      <c r="C2550" t="s">
        <v>74</v>
      </c>
      <c r="D2550" t="s">
        <v>62</v>
      </c>
      <c r="E2550" t="s">
        <v>489</v>
      </c>
      <c r="F2550">
        <v>444.3</v>
      </c>
      <c r="G2550">
        <v>0</v>
      </c>
      <c r="H2550">
        <v>2019</v>
      </c>
      <c r="I2550">
        <v>3</v>
      </c>
      <c r="J2550">
        <v>91</v>
      </c>
    </row>
    <row r="2551" spans="1:10" x14ac:dyDescent="0.25">
      <c r="A2551">
        <f>--SUBTOTAL(103,B$2:B2551)</f>
        <v>1250</v>
      </c>
      <c r="B2551" s="86">
        <v>43546</v>
      </c>
      <c r="C2551" t="s">
        <v>80</v>
      </c>
      <c r="D2551" t="s">
        <v>62</v>
      </c>
      <c r="E2551" t="s">
        <v>489</v>
      </c>
      <c r="F2551">
        <v>386.65</v>
      </c>
      <c r="G2551">
        <v>0</v>
      </c>
      <c r="H2551">
        <v>2019</v>
      </c>
      <c r="I2551">
        <v>3</v>
      </c>
      <c r="J2551">
        <v>91</v>
      </c>
    </row>
    <row r="2552" spans="1:10" x14ac:dyDescent="0.25">
      <c r="A2552">
        <f>--SUBTOTAL(103,B$2:B2552)</f>
        <v>1251</v>
      </c>
      <c r="B2552" s="86">
        <v>43546</v>
      </c>
      <c r="C2552" t="s">
        <v>81</v>
      </c>
      <c r="D2552" t="s">
        <v>62</v>
      </c>
      <c r="E2552" t="s">
        <v>489</v>
      </c>
      <c r="F2552">
        <v>102.8</v>
      </c>
      <c r="G2552">
        <v>0</v>
      </c>
      <c r="H2552">
        <v>2019</v>
      </c>
      <c r="I2552">
        <v>3</v>
      </c>
      <c r="J2552">
        <v>91</v>
      </c>
    </row>
    <row r="2553" spans="1:10" x14ac:dyDescent="0.25">
      <c r="A2553">
        <f>--SUBTOTAL(103,B$2:B2553)</f>
        <v>1252</v>
      </c>
      <c r="B2553" s="86">
        <v>43547</v>
      </c>
      <c r="C2553" t="s">
        <v>23</v>
      </c>
      <c r="D2553" t="s">
        <v>61</v>
      </c>
      <c r="E2553" t="s">
        <v>492</v>
      </c>
      <c r="F2553">
        <v>34</v>
      </c>
      <c r="G2553">
        <v>0</v>
      </c>
      <c r="H2553">
        <v>2019</v>
      </c>
      <c r="I2553">
        <v>3</v>
      </c>
      <c r="J2553">
        <v>33</v>
      </c>
    </row>
    <row r="2554" spans="1:10" x14ac:dyDescent="0.25">
      <c r="A2554">
        <f>--SUBTOTAL(103,B$2:B2554)</f>
        <v>1253</v>
      </c>
      <c r="B2554" s="86">
        <v>43547</v>
      </c>
      <c r="C2554" t="s">
        <v>23</v>
      </c>
      <c r="D2554" t="s">
        <v>60</v>
      </c>
      <c r="E2554" t="s">
        <v>492</v>
      </c>
      <c r="F2554">
        <v>30</v>
      </c>
      <c r="G2554">
        <v>0</v>
      </c>
      <c r="H2554">
        <v>2019</v>
      </c>
      <c r="I2554">
        <v>3</v>
      </c>
      <c r="J2554">
        <v>49</v>
      </c>
    </row>
    <row r="2555" spans="1:10" x14ac:dyDescent="0.25">
      <c r="A2555">
        <f>--SUBTOTAL(103,B$2:B2555)</f>
        <v>1254</v>
      </c>
      <c r="B2555" s="86">
        <v>43547</v>
      </c>
      <c r="C2555" t="s">
        <v>23</v>
      </c>
      <c r="D2555" t="s">
        <v>32</v>
      </c>
      <c r="E2555" t="s">
        <v>492</v>
      </c>
      <c r="F2555">
        <v>8</v>
      </c>
      <c r="G2555">
        <v>0</v>
      </c>
      <c r="H2555">
        <v>2019</v>
      </c>
      <c r="I2555">
        <v>3</v>
      </c>
      <c r="J2555">
        <v>97</v>
      </c>
    </row>
    <row r="2556" spans="1:10" x14ac:dyDescent="0.25">
      <c r="A2556">
        <f>--SUBTOTAL(103,B$2:B2556)</f>
        <v>1255</v>
      </c>
      <c r="B2556" s="86">
        <v>43547</v>
      </c>
      <c r="C2556" t="s">
        <v>23</v>
      </c>
      <c r="D2556" t="s">
        <v>33</v>
      </c>
      <c r="E2556" t="s">
        <v>164</v>
      </c>
      <c r="F2556">
        <v>5.55</v>
      </c>
      <c r="G2556">
        <v>0</v>
      </c>
      <c r="H2556">
        <v>2019</v>
      </c>
      <c r="I2556">
        <v>3</v>
      </c>
      <c r="J2556">
        <v>4</v>
      </c>
    </row>
    <row r="2557" spans="1:10" x14ac:dyDescent="0.25">
      <c r="A2557">
        <f>--SUBTOTAL(103,B$2:B2557)</f>
        <v>1256</v>
      </c>
      <c r="B2557" s="86">
        <v>43547</v>
      </c>
      <c r="C2557" t="s">
        <v>23</v>
      </c>
      <c r="D2557" t="s">
        <v>33</v>
      </c>
      <c r="E2557" t="s">
        <v>174</v>
      </c>
      <c r="F2557">
        <v>4.8</v>
      </c>
      <c r="G2557">
        <v>0</v>
      </c>
      <c r="H2557">
        <v>2019</v>
      </c>
      <c r="I2557">
        <v>3</v>
      </c>
      <c r="J2557">
        <v>131</v>
      </c>
    </row>
    <row r="2558" spans="1:10" x14ac:dyDescent="0.25">
      <c r="A2558">
        <f>--SUBTOTAL(103,B$2:B2558)</f>
        <v>1257</v>
      </c>
      <c r="B2558" s="86">
        <v>43547</v>
      </c>
      <c r="C2558" t="s">
        <v>66</v>
      </c>
      <c r="D2558" t="s">
        <v>61</v>
      </c>
      <c r="E2558" t="s">
        <v>492</v>
      </c>
      <c r="F2558">
        <v>64</v>
      </c>
      <c r="G2558">
        <v>0</v>
      </c>
      <c r="H2558">
        <v>2019</v>
      </c>
      <c r="I2558">
        <v>3</v>
      </c>
      <c r="J2558">
        <v>91</v>
      </c>
    </row>
    <row r="2559" spans="1:10" x14ac:dyDescent="0.25">
      <c r="A2559">
        <f>--SUBTOTAL(103,B$2:B2559)</f>
        <v>1258</v>
      </c>
      <c r="B2559" s="86">
        <v>43547</v>
      </c>
      <c r="C2559" t="s">
        <v>82</v>
      </c>
      <c r="D2559" t="s">
        <v>61</v>
      </c>
      <c r="E2559" t="s">
        <v>492</v>
      </c>
      <c r="F2559">
        <v>14.95</v>
      </c>
      <c r="G2559">
        <v>0</v>
      </c>
      <c r="H2559">
        <v>2019</v>
      </c>
      <c r="I2559">
        <v>3</v>
      </c>
      <c r="J2559">
        <v>91</v>
      </c>
    </row>
    <row r="2560" spans="1:10" x14ac:dyDescent="0.25">
      <c r="A2560">
        <f>--SUBTOTAL(103,B$2:B2560)</f>
        <v>1259</v>
      </c>
      <c r="B2560" s="86">
        <v>43547</v>
      </c>
      <c r="C2560" t="s">
        <v>21</v>
      </c>
      <c r="D2560" t="s">
        <v>32</v>
      </c>
      <c r="E2560" t="s">
        <v>492</v>
      </c>
      <c r="F2560">
        <v>24</v>
      </c>
      <c r="G2560">
        <v>0</v>
      </c>
      <c r="H2560">
        <v>2019</v>
      </c>
      <c r="I2560">
        <v>3</v>
      </c>
      <c r="J2560">
        <v>13</v>
      </c>
    </row>
    <row r="2561" spans="1:10" x14ac:dyDescent="0.25">
      <c r="A2561">
        <f>--SUBTOTAL(103,B$2:B2561)</f>
        <v>1260</v>
      </c>
      <c r="B2561" s="86">
        <v>43547</v>
      </c>
      <c r="C2561" t="s">
        <v>21</v>
      </c>
      <c r="D2561" t="s">
        <v>32</v>
      </c>
      <c r="E2561" t="s">
        <v>492</v>
      </c>
      <c r="F2561">
        <v>8</v>
      </c>
      <c r="G2561">
        <v>0</v>
      </c>
      <c r="H2561">
        <v>2019</v>
      </c>
      <c r="I2561">
        <v>3</v>
      </c>
      <c r="J2561">
        <v>30</v>
      </c>
    </row>
    <row r="2562" spans="1:10" x14ac:dyDescent="0.25">
      <c r="A2562">
        <f>--SUBTOTAL(103,B$2:B2562)</f>
        <v>1261</v>
      </c>
      <c r="B2562" s="86">
        <v>43547</v>
      </c>
      <c r="C2562" t="s">
        <v>21</v>
      </c>
      <c r="D2562" t="s">
        <v>32</v>
      </c>
      <c r="E2562" t="s">
        <v>492</v>
      </c>
      <c r="F2562">
        <v>8</v>
      </c>
      <c r="G2562">
        <v>0</v>
      </c>
      <c r="H2562">
        <v>2019</v>
      </c>
      <c r="I2562">
        <v>3</v>
      </c>
      <c r="J2562">
        <v>38</v>
      </c>
    </row>
    <row r="2563" spans="1:10" x14ac:dyDescent="0.25">
      <c r="A2563">
        <f>--SUBTOTAL(103,B$2:B2563)</f>
        <v>1262</v>
      </c>
      <c r="B2563" s="86">
        <v>43547</v>
      </c>
      <c r="C2563" t="s">
        <v>21</v>
      </c>
      <c r="D2563" t="s">
        <v>32</v>
      </c>
      <c r="E2563" t="s">
        <v>492</v>
      </c>
      <c r="F2563">
        <v>8</v>
      </c>
      <c r="G2563">
        <v>0</v>
      </c>
      <c r="H2563">
        <v>2019</v>
      </c>
      <c r="I2563">
        <v>3</v>
      </c>
      <c r="J2563">
        <v>43</v>
      </c>
    </row>
    <row r="2564" spans="1:10" x14ac:dyDescent="0.25">
      <c r="A2564">
        <f>--SUBTOTAL(103,B$2:B2564)</f>
        <v>1263</v>
      </c>
      <c r="B2564" s="86">
        <v>43547</v>
      </c>
      <c r="C2564" t="s">
        <v>21</v>
      </c>
      <c r="D2564" t="s">
        <v>32</v>
      </c>
      <c r="E2564" t="s">
        <v>492</v>
      </c>
      <c r="F2564">
        <v>8</v>
      </c>
      <c r="G2564">
        <v>0</v>
      </c>
      <c r="H2564">
        <v>2019</v>
      </c>
      <c r="I2564">
        <v>3</v>
      </c>
      <c r="J2564">
        <v>44</v>
      </c>
    </row>
    <row r="2565" spans="1:10" x14ac:dyDescent="0.25">
      <c r="A2565">
        <f>--SUBTOTAL(103,B$2:B2565)</f>
        <v>1264</v>
      </c>
      <c r="B2565" s="86">
        <v>43547</v>
      </c>
      <c r="C2565" t="s">
        <v>71</v>
      </c>
      <c r="D2565" t="s">
        <v>32</v>
      </c>
      <c r="E2565" t="s">
        <v>492</v>
      </c>
      <c r="F2565">
        <v>25.6</v>
      </c>
      <c r="G2565">
        <v>0</v>
      </c>
      <c r="H2565">
        <v>2019</v>
      </c>
      <c r="I2565">
        <v>3</v>
      </c>
      <c r="J2565">
        <v>91</v>
      </c>
    </row>
    <row r="2566" spans="1:10" x14ac:dyDescent="0.25">
      <c r="A2566">
        <f>--SUBTOTAL(103,B$2:B2566)</f>
        <v>1265</v>
      </c>
      <c r="B2566" s="86">
        <v>43547</v>
      </c>
      <c r="C2566" t="s">
        <v>223</v>
      </c>
      <c r="D2566" t="s">
        <v>60</v>
      </c>
      <c r="E2566" t="s">
        <v>492</v>
      </c>
      <c r="F2566">
        <v>1024.77</v>
      </c>
      <c r="G2566">
        <v>0</v>
      </c>
      <c r="H2566">
        <v>2019</v>
      </c>
      <c r="I2566">
        <v>3</v>
      </c>
      <c r="J2566">
        <v>91</v>
      </c>
    </row>
    <row r="2567" spans="1:10" x14ac:dyDescent="0.25">
      <c r="A2567">
        <f>--SUBTOTAL(103,B$2:B2567)</f>
        <v>1266</v>
      </c>
      <c r="B2567" s="86">
        <v>43549</v>
      </c>
      <c r="C2567" t="s">
        <v>23</v>
      </c>
      <c r="D2567" t="s">
        <v>493</v>
      </c>
      <c r="E2567" t="s">
        <v>494</v>
      </c>
      <c r="F2567">
        <v>447.12</v>
      </c>
      <c r="G2567">
        <v>0</v>
      </c>
      <c r="H2567">
        <v>2019</v>
      </c>
      <c r="I2567">
        <v>3</v>
      </c>
      <c r="J2567">
        <v>5</v>
      </c>
    </row>
    <row r="2568" spans="1:10" x14ac:dyDescent="0.25">
      <c r="A2568">
        <f>--SUBTOTAL(103,B$2:B2568)</f>
        <v>1267</v>
      </c>
      <c r="B2568" s="86">
        <v>43549</v>
      </c>
      <c r="C2568" t="s">
        <v>23</v>
      </c>
      <c r="D2568" t="s">
        <v>493</v>
      </c>
      <c r="E2568" t="s">
        <v>494</v>
      </c>
      <c r="F2568">
        <v>91.09</v>
      </c>
      <c r="G2568">
        <v>0</v>
      </c>
      <c r="H2568">
        <v>2019</v>
      </c>
      <c r="I2568">
        <v>3</v>
      </c>
      <c r="J2568">
        <v>46</v>
      </c>
    </row>
    <row r="2569" spans="1:10" x14ac:dyDescent="0.25">
      <c r="A2569">
        <f>--SUBTOTAL(103,B$2:B2569)</f>
        <v>1268</v>
      </c>
      <c r="B2569" s="86">
        <v>43549</v>
      </c>
      <c r="C2569" t="s">
        <v>23</v>
      </c>
      <c r="D2569" t="s">
        <v>493</v>
      </c>
      <c r="E2569" t="s">
        <v>494</v>
      </c>
      <c r="F2569">
        <v>50.49</v>
      </c>
      <c r="G2569">
        <v>0</v>
      </c>
      <c r="H2569">
        <v>2019</v>
      </c>
      <c r="I2569">
        <v>3</v>
      </c>
      <c r="J2569">
        <v>73</v>
      </c>
    </row>
    <row r="2570" spans="1:10" x14ac:dyDescent="0.25">
      <c r="A2570">
        <f>--SUBTOTAL(103,B$2:B2570)</f>
        <v>1269</v>
      </c>
      <c r="B2570" s="86">
        <v>43549</v>
      </c>
      <c r="C2570" t="s">
        <v>23</v>
      </c>
      <c r="D2570" t="s">
        <v>61</v>
      </c>
      <c r="E2570" t="s">
        <v>495</v>
      </c>
      <c r="F2570">
        <v>39</v>
      </c>
      <c r="G2570">
        <v>0</v>
      </c>
      <c r="H2570">
        <v>2019</v>
      </c>
      <c r="I2570">
        <v>3</v>
      </c>
      <c r="J2570">
        <v>54</v>
      </c>
    </row>
    <row r="2571" spans="1:10" x14ac:dyDescent="0.25">
      <c r="A2571">
        <f>--SUBTOTAL(103,B$2:B2571)</f>
        <v>1270</v>
      </c>
      <c r="B2571" s="86">
        <v>43549</v>
      </c>
      <c r="C2571" t="s">
        <v>23</v>
      </c>
      <c r="D2571" t="s">
        <v>33</v>
      </c>
      <c r="E2571" t="s">
        <v>141</v>
      </c>
      <c r="F2571">
        <v>30</v>
      </c>
      <c r="G2571">
        <v>0</v>
      </c>
      <c r="H2571">
        <v>2019</v>
      </c>
      <c r="I2571">
        <v>3</v>
      </c>
      <c r="J2571">
        <v>53</v>
      </c>
    </row>
    <row r="2572" spans="1:10" x14ac:dyDescent="0.25">
      <c r="A2572">
        <f>--SUBTOTAL(103,B$2:B2572)</f>
        <v>1271</v>
      </c>
      <c r="B2572" s="86">
        <v>43549</v>
      </c>
      <c r="C2572" t="s">
        <v>23</v>
      </c>
      <c r="D2572" t="s">
        <v>493</v>
      </c>
      <c r="E2572" t="s">
        <v>494</v>
      </c>
      <c r="F2572">
        <v>29.34</v>
      </c>
      <c r="G2572">
        <v>0</v>
      </c>
      <c r="H2572">
        <v>2019</v>
      </c>
      <c r="I2572">
        <v>3</v>
      </c>
      <c r="J2572">
        <v>78</v>
      </c>
    </row>
    <row r="2573" spans="1:10" x14ac:dyDescent="0.25">
      <c r="A2573">
        <f>--SUBTOTAL(103,B$2:B2573)</f>
        <v>1272</v>
      </c>
      <c r="B2573" s="86">
        <v>43549</v>
      </c>
      <c r="C2573" t="s">
        <v>23</v>
      </c>
      <c r="D2573" t="s">
        <v>32</v>
      </c>
      <c r="E2573" t="s">
        <v>495</v>
      </c>
      <c r="F2573">
        <v>8</v>
      </c>
      <c r="G2573">
        <v>0</v>
      </c>
      <c r="H2573">
        <v>2019</v>
      </c>
      <c r="I2573">
        <v>3</v>
      </c>
      <c r="J2573">
        <v>22</v>
      </c>
    </row>
    <row r="2574" spans="1:10" x14ac:dyDescent="0.25">
      <c r="A2574">
        <f>--SUBTOTAL(103,B$2:B2574)</f>
        <v>1273</v>
      </c>
      <c r="B2574" s="86">
        <v>43549</v>
      </c>
      <c r="C2574" t="s">
        <v>23</v>
      </c>
      <c r="D2574" t="s">
        <v>261</v>
      </c>
      <c r="E2574" t="s">
        <v>496</v>
      </c>
      <c r="F2574">
        <v>5</v>
      </c>
      <c r="G2574">
        <v>0</v>
      </c>
      <c r="H2574">
        <v>2019</v>
      </c>
      <c r="I2574">
        <v>3</v>
      </c>
      <c r="J2574">
        <v>54</v>
      </c>
    </row>
    <row r="2575" spans="1:10" x14ac:dyDescent="0.25">
      <c r="A2575">
        <f>--SUBTOTAL(103,B$2:B2575)</f>
        <v>1274</v>
      </c>
      <c r="B2575" s="86">
        <v>43549</v>
      </c>
      <c r="C2575" t="s">
        <v>23</v>
      </c>
      <c r="D2575" t="s">
        <v>33</v>
      </c>
      <c r="E2575" t="s">
        <v>118</v>
      </c>
      <c r="F2575">
        <v>2.25</v>
      </c>
      <c r="G2575">
        <v>0</v>
      </c>
      <c r="H2575">
        <v>2019</v>
      </c>
      <c r="I2575">
        <v>3</v>
      </c>
      <c r="J2575">
        <v>15</v>
      </c>
    </row>
    <row r="2576" spans="1:10" x14ac:dyDescent="0.25">
      <c r="A2576">
        <f>--SUBTOTAL(103,B$2:B2576)</f>
        <v>1275</v>
      </c>
      <c r="B2576" s="86">
        <v>43549</v>
      </c>
      <c r="C2576" t="s">
        <v>64</v>
      </c>
      <c r="D2576" t="s">
        <v>493</v>
      </c>
      <c r="E2576" t="s">
        <v>494</v>
      </c>
      <c r="F2576">
        <v>1283.31</v>
      </c>
      <c r="G2576">
        <v>0</v>
      </c>
      <c r="H2576">
        <v>2019</v>
      </c>
      <c r="I2576">
        <v>3</v>
      </c>
      <c r="J2576">
        <v>91</v>
      </c>
    </row>
    <row r="2577" spans="1:10" x14ac:dyDescent="0.25">
      <c r="A2577">
        <f>--SUBTOTAL(103,B$2:B2577)</f>
        <v>1276</v>
      </c>
      <c r="B2577" s="86">
        <v>43549</v>
      </c>
      <c r="C2577" t="s">
        <v>21</v>
      </c>
      <c r="D2577" t="s">
        <v>493</v>
      </c>
      <c r="E2577" t="s">
        <v>494</v>
      </c>
      <c r="F2577">
        <v>906.64</v>
      </c>
      <c r="G2577">
        <v>0</v>
      </c>
      <c r="H2577">
        <v>2019</v>
      </c>
      <c r="I2577">
        <v>3</v>
      </c>
      <c r="J2577">
        <v>13</v>
      </c>
    </row>
    <row r="2578" spans="1:10" x14ac:dyDescent="0.25">
      <c r="A2578">
        <f>--SUBTOTAL(103,B$2:B2578)</f>
        <v>1277</v>
      </c>
      <c r="B2578" s="86">
        <v>43549</v>
      </c>
      <c r="C2578" t="s">
        <v>21</v>
      </c>
      <c r="D2578" t="s">
        <v>493</v>
      </c>
      <c r="E2578" t="s">
        <v>494</v>
      </c>
      <c r="F2578">
        <v>562.41</v>
      </c>
      <c r="G2578">
        <v>0</v>
      </c>
      <c r="H2578">
        <v>2019</v>
      </c>
      <c r="I2578">
        <v>3</v>
      </c>
      <c r="J2578">
        <v>73</v>
      </c>
    </row>
    <row r="2579" spans="1:10" x14ac:dyDescent="0.25">
      <c r="A2579">
        <f>--SUBTOTAL(103,B$2:B2579)</f>
        <v>1278</v>
      </c>
      <c r="B2579" s="86">
        <v>43549</v>
      </c>
      <c r="C2579" t="s">
        <v>21</v>
      </c>
      <c r="D2579" t="s">
        <v>493</v>
      </c>
      <c r="E2579" t="s">
        <v>494</v>
      </c>
      <c r="F2579">
        <v>523.57000000000005</v>
      </c>
      <c r="G2579">
        <v>0</v>
      </c>
      <c r="H2579">
        <v>2019</v>
      </c>
      <c r="I2579">
        <v>3</v>
      </c>
      <c r="J2579">
        <v>22</v>
      </c>
    </row>
    <row r="2580" spans="1:10" x14ac:dyDescent="0.25">
      <c r="A2580">
        <f>--SUBTOTAL(103,B$2:B2580)</f>
        <v>1279</v>
      </c>
      <c r="B2580" s="86">
        <v>43549</v>
      </c>
      <c r="C2580" t="s">
        <v>21</v>
      </c>
      <c r="D2580" t="s">
        <v>493</v>
      </c>
      <c r="E2580" t="s">
        <v>494</v>
      </c>
      <c r="F2580">
        <v>523.55999999999995</v>
      </c>
      <c r="G2580">
        <v>0</v>
      </c>
      <c r="H2580">
        <v>2019</v>
      </c>
      <c r="I2580">
        <v>3</v>
      </c>
      <c r="J2580">
        <v>19</v>
      </c>
    </row>
    <row r="2581" spans="1:10" x14ac:dyDescent="0.25">
      <c r="A2581">
        <f>--SUBTOTAL(103,B$2:B2581)</f>
        <v>1280</v>
      </c>
      <c r="B2581" s="86">
        <v>43549</v>
      </c>
      <c r="C2581" t="s">
        <v>21</v>
      </c>
      <c r="D2581" t="s">
        <v>493</v>
      </c>
      <c r="E2581" t="s">
        <v>494</v>
      </c>
      <c r="F2581">
        <v>516.62</v>
      </c>
      <c r="G2581">
        <v>0</v>
      </c>
      <c r="H2581">
        <v>2019</v>
      </c>
      <c r="I2581">
        <v>3</v>
      </c>
      <c r="J2581">
        <v>97</v>
      </c>
    </row>
    <row r="2582" spans="1:10" x14ac:dyDescent="0.25">
      <c r="A2582">
        <f>--SUBTOTAL(103,B$2:B2582)</f>
        <v>1281</v>
      </c>
      <c r="B2582" s="86">
        <v>43549</v>
      </c>
      <c r="C2582" t="s">
        <v>21</v>
      </c>
      <c r="D2582" t="s">
        <v>493</v>
      </c>
      <c r="E2582" t="s">
        <v>494</v>
      </c>
      <c r="F2582">
        <v>488.85</v>
      </c>
      <c r="G2582">
        <v>0</v>
      </c>
      <c r="H2582">
        <v>2019</v>
      </c>
      <c r="I2582">
        <v>3</v>
      </c>
      <c r="J2582">
        <v>10</v>
      </c>
    </row>
    <row r="2583" spans="1:10" x14ac:dyDescent="0.25">
      <c r="A2583">
        <f>--SUBTOTAL(103,B$2:B2583)</f>
        <v>1282</v>
      </c>
      <c r="B2583" s="86">
        <v>43549</v>
      </c>
      <c r="C2583" t="s">
        <v>21</v>
      </c>
      <c r="D2583" t="s">
        <v>493</v>
      </c>
      <c r="E2583" t="s">
        <v>494</v>
      </c>
      <c r="F2583">
        <v>471.73</v>
      </c>
      <c r="G2583">
        <v>0</v>
      </c>
      <c r="H2583">
        <v>2019</v>
      </c>
      <c r="I2583">
        <v>3</v>
      </c>
      <c r="J2583">
        <v>5</v>
      </c>
    </row>
    <row r="2584" spans="1:10" x14ac:dyDescent="0.25">
      <c r="A2584">
        <f>--SUBTOTAL(103,B$2:B2584)</f>
        <v>1283</v>
      </c>
      <c r="B2584" s="86">
        <v>43549</v>
      </c>
      <c r="C2584" t="s">
        <v>21</v>
      </c>
      <c r="D2584" t="s">
        <v>493</v>
      </c>
      <c r="E2584" t="s">
        <v>494</v>
      </c>
      <c r="F2584">
        <v>456.32</v>
      </c>
      <c r="G2584">
        <v>0</v>
      </c>
      <c r="H2584">
        <v>2019</v>
      </c>
      <c r="I2584">
        <v>3</v>
      </c>
      <c r="J2584">
        <v>34</v>
      </c>
    </row>
    <row r="2585" spans="1:10" x14ac:dyDescent="0.25">
      <c r="A2585">
        <f>--SUBTOTAL(103,B$2:B2585)</f>
        <v>1284</v>
      </c>
      <c r="B2585" s="86">
        <v>43549</v>
      </c>
      <c r="C2585" t="s">
        <v>21</v>
      </c>
      <c r="D2585" t="s">
        <v>493</v>
      </c>
      <c r="E2585" t="s">
        <v>494</v>
      </c>
      <c r="F2585">
        <v>397.66</v>
      </c>
      <c r="G2585">
        <v>0</v>
      </c>
      <c r="H2585">
        <v>2019</v>
      </c>
      <c r="I2585">
        <v>3</v>
      </c>
      <c r="J2585">
        <v>51</v>
      </c>
    </row>
    <row r="2586" spans="1:10" x14ac:dyDescent="0.25">
      <c r="A2586">
        <f>--SUBTOTAL(103,B$2:B2586)</f>
        <v>1285</v>
      </c>
      <c r="B2586" s="86">
        <v>43549</v>
      </c>
      <c r="C2586" t="s">
        <v>21</v>
      </c>
      <c r="D2586" t="s">
        <v>493</v>
      </c>
      <c r="E2586" t="s">
        <v>494</v>
      </c>
      <c r="F2586">
        <v>369.72</v>
      </c>
      <c r="G2586">
        <v>0</v>
      </c>
      <c r="H2586">
        <v>2019</v>
      </c>
      <c r="I2586">
        <v>3</v>
      </c>
      <c r="J2586">
        <v>30</v>
      </c>
    </row>
    <row r="2587" spans="1:10" x14ac:dyDescent="0.25">
      <c r="A2587">
        <f>--SUBTOTAL(103,B$2:B2587)</f>
        <v>1286</v>
      </c>
      <c r="B2587" s="86">
        <v>43549</v>
      </c>
      <c r="C2587" t="s">
        <v>21</v>
      </c>
      <c r="D2587" t="s">
        <v>493</v>
      </c>
      <c r="E2587" t="s">
        <v>494</v>
      </c>
      <c r="F2587">
        <v>294.52</v>
      </c>
      <c r="G2587">
        <v>0</v>
      </c>
      <c r="H2587">
        <v>2019</v>
      </c>
      <c r="I2587">
        <v>3</v>
      </c>
      <c r="J2587">
        <v>26</v>
      </c>
    </row>
    <row r="2588" spans="1:10" x14ac:dyDescent="0.25">
      <c r="A2588">
        <f>--SUBTOTAL(103,B$2:B2588)</f>
        <v>1287</v>
      </c>
      <c r="B2588" s="86">
        <v>43549</v>
      </c>
      <c r="C2588" t="s">
        <v>21</v>
      </c>
      <c r="D2588" t="s">
        <v>493</v>
      </c>
      <c r="E2588" t="s">
        <v>494</v>
      </c>
      <c r="F2588">
        <v>260.81</v>
      </c>
      <c r="G2588">
        <v>0</v>
      </c>
      <c r="H2588">
        <v>2019</v>
      </c>
      <c r="I2588">
        <v>3</v>
      </c>
      <c r="J2588">
        <v>23</v>
      </c>
    </row>
    <row r="2589" spans="1:10" x14ac:dyDescent="0.25">
      <c r="A2589">
        <f>--SUBTOTAL(103,B$2:B2589)</f>
        <v>1288</v>
      </c>
      <c r="B2589" s="86">
        <v>43549</v>
      </c>
      <c r="C2589" t="s">
        <v>21</v>
      </c>
      <c r="D2589" t="s">
        <v>493</v>
      </c>
      <c r="E2589" t="s">
        <v>494</v>
      </c>
      <c r="F2589">
        <v>242.02</v>
      </c>
      <c r="G2589">
        <v>0</v>
      </c>
      <c r="H2589">
        <v>2019</v>
      </c>
      <c r="I2589">
        <v>3</v>
      </c>
      <c r="J2589">
        <v>46</v>
      </c>
    </row>
    <row r="2590" spans="1:10" x14ac:dyDescent="0.25">
      <c r="A2590">
        <f>--SUBTOTAL(103,B$2:B2590)</f>
        <v>1289</v>
      </c>
      <c r="B2590" s="86">
        <v>43549</v>
      </c>
      <c r="C2590" t="s">
        <v>21</v>
      </c>
      <c r="D2590" t="s">
        <v>493</v>
      </c>
      <c r="E2590" t="s">
        <v>494</v>
      </c>
      <c r="F2590">
        <v>238</v>
      </c>
      <c r="G2590">
        <v>0</v>
      </c>
      <c r="H2590">
        <v>2019</v>
      </c>
      <c r="I2590">
        <v>3</v>
      </c>
      <c r="J2590">
        <v>18</v>
      </c>
    </row>
    <row r="2591" spans="1:10" x14ac:dyDescent="0.25">
      <c r="A2591">
        <f>--SUBTOTAL(103,B$2:B2591)</f>
        <v>1290</v>
      </c>
      <c r="B2591" s="86">
        <v>43549</v>
      </c>
      <c r="C2591" t="s">
        <v>21</v>
      </c>
      <c r="D2591" t="s">
        <v>493</v>
      </c>
      <c r="E2591" t="s">
        <v>494</v>
      </c>
      <c r="F2591">
        <v>231.75</v>
      </c>
      <c r="G2591">
        <v>0</v>
      </c>
      <c r="H2591">
        <v>2019</v>
      </c>
      <c r="I2591">
        <v>3</v>
      </c>
      <c r="J2591">
        <v>43</v>
      </c>
    </row>
    <row r="2592" spans="1:10" x14ac:dyDescent="0.25">
      <c r="A2592">
        <f>--SUBTOTAL(103,B$2:B2592)</f>
        <v>1291</v>
      </c>
      <c r="B2592" s="86">
        <v>43549</v>
      </c>
      <c r="C2592" t="s">
        <v>21</v>
      </c>
      <c r="D2592" t="s">
        <v>493</v>
      </c>
      <c r="E2592" t="s">
        <v>494</v>
      </c>
      <c r="F2592">
        <v>165.12</v>
      </c>
      <c r="G2592">
        <v>0</v>
      </c>
      <c r="H2592">
        <v>2019</v>
      </c>
      <c r="I2592">
        <v>3</v>
      </c>
      <c r="J2592">
        <v>39</v>
      </c>
    </row>
    <row r="2593" spans="1:10" x14ac:dyDescent="0.25">
      <c r="A2593">
        <f>--SUBTOTAL(103,B$2:B2593)</f>
        <v>1292</v>
      </c>
      <c r="B2593" s="86">
        <v>43549</v>
      </c>
      <c r="C2593" t="s">
        <v>21</v>
      </c>
      <c r="D2593" t="s">
        <v>493</v>
      </c>
      <c r="E2593" t="s">
        <v>494</v>
      </c>
      <c r="F2593">
        <v>155.74</v>
      </c>
      <c r="G2593">
        <v>0</v>
      </c>
      <c r="H2593">
        <v>2019</v>
      </c>
      <c r="I2593">
        <v>3</v>
      </c>
      <c r="J2593">
        <v>49</v>
      </c>
    </row>
    <row r="2594" spans="1:10" x14ac:dyDescent="0.25">
      <c r="A2594">
        <f>--SUBTOTAL(103,B$2:B2594)</f>
        <v>1293</v>
      </c>
      <c r="B2594" s="86">
        <v>43549</v>
      </c>
      <c r="C2594" t="s">
        <v>21</v>
      </c>
      <c r="D2594" t="s">
        <v>493</v>
      </c>
      <c r="E2594" t="s">
        <v>494</v>
      </c>
      <c r="F2594">
        <v>142.01</v>
      </c>
      <c r="G2594">
        <v>0</v>
      </c>
      <c r="H2594">
        <v>2019</v>
      </c>
      <c r="I2594">
        <v>3</v>
      </c>
      <c r="J2594">
        <v>95</v>
      </c>
    </row>
    <row r="2595" spans="1:10" x14ac:dyDescent="0.25">
      <c r="A2595">
        <f>--SUBTOTAL(103,B$2:B2595)</f>
        <v>1294</v>
      </c>
      <c r="B2595" s="86">
        <v>43549</v>
      </c>
      <c r="C2595" t="s">
        <v>21</v>
      </c>
      <c r="D2595" t="s">
        <v>493</v>
      </c>
      <c r="E2595" t="s">
        <v>494</v>
      </c>
      <c r="F2595">
        <v>105.12</v>
      </c>
      <c r="G2595">
        <v>0</v>
      </c>
      <c r="H2595">
        <v>2019</v>
      </c>
      <c r="I2595">
        <v>3</v>
      </c>
      <c r="J2595">
        <v>80</v>
      </c>
    </row>
    <row r="2596" spans="1:10" x14ac:dyDescent="0.25">
      <c r="A2596">
        <f>--SUBTOTAL(103,B$2:B2596)</f>
        <v>1295</v>
      </c>
      <c r="B2596" s="86">
        <v>43549</v>
      </c>
      <c r="C2596" t="s">
        <v>21</v>
      </c>
      <c r="D2596" t="s">
        <v>493</v>
      </c>
      <c r="E2596" t="s">
        <v>494</v>
      </c>
      <c r="F2596">
        <v>87.89</v>
      </c>
      <c r="G2596">
        <v>0</v>
      </c>
      <c r="H2596">
        <v>2019</v>
      </c>
      <c r="I2596">
        <v>3</v>
      </c>
      <c r="J2596">
        <v>44</v>
      </c>
    </row>
    <row r="2597" spans="1:10" x14ac:dyDescent="0.25">
      <c r="A2597">
        <f>--SUBTOTAL(103,B$2:B2597)</f>
        <v>1296</v>
      </c>
      <c r="B2597" s="86">
        <v>43549</v>
      </c>
      <c r="C2597" t="s">
        <v>21</v>
      </c>
      <c r="D2597" t="s">
        <v>493</v>
      </c>
      <c r="E2597" t="s">
        <v>494</v>
      </c>
      <c r="F2597">
        <v>82.59</v>
      </c>
      <c r="G2597">
        <v>0</v>
      </c>
      <c r="H2597">
        <v>2019</v>
      </c>
      <c r="I2597">
        <v>3</v>
      </c>
      <c r="J2597">
        <v>38</v>
      </c>
    </row>
    <row r="2598" spans="1:10" x14ac:dyDescent="0.25">
      <c r="A2598">
        <f>--SUBTOTAL(103,B$2:B2598)</f>
        <v>1297</v>
      </c>
      <c r="B2598" s="86">
        <v>43549</v>
      </c>
      <c r="C2598" t="s">
        <v>21</v>
      </c>
      <c r="D2598" t="s">
        <v>493</v>
      </c>
      <c r="E2598" t="s">
        <v>494</v>
      </c>
      <c r="F2598">
        <v>79.08</v>
      </c>
      <c r="G2598">
        <v>0</v>
      </c>
      <c r="H2598">
        <v>2019</v>
      </c>
      <c r="I2598">
        <v>3</v>
      </c>
      <c r="J2598">
        <v>71</v>
      </c>
    </row>
    <row r="2599" spans="1:10" x14ac:dyDescent="0.25">
      <c r="A2599">
        <f>--SUBTOTAL(103,B$2:B2599)</f>
        <v>1298</v>
      </c>
      <c r="B2599" s="86">
        <v>43549</v>
      </c>
      <c r="C2599" t="s">
        <v>21</v>
      </c>
      <c r="D2599" t="s">
        <v>32</v>
      </c>
      <c r="E2599" t="s">
        <v>495</v>
      </c>
      <c r="F2599">
        <v>40</v>
      </c>
      <c r="G2599">
        <v>0</v>
      </c>
      <c r="H2599">
        <v>2019</v>
      </c>
      <c r="I2599">
        <v>3</v>
      </c>
      <c r="J2599">
        <v>13</v>
      </c>
    </row>
    <row r="2600" spans="1:10" x14ac:dyDescent="0.25">
      <c r="A2600">
        <f>--SUBTOTAL(103,B$2:B2600)</f>
        <v>1299</v>
      </c>
      <c r="B2600" s="86">
        <v>43549</v>
      </c>
      <c r="C2600" t="s">
        <v>21</v>
      </c>
      <c r="D2600" t="s">
        <v>493</v>
      </c>
      <c r="E2600" t="s">
        <v>494</v>
      </c>
      <c r="F2600">
        <v>30.38</v>
      </c>
      <c r="G2600">
        <v>0</v>
      </c>
      <c r="H2600">
        <v>2019</v>
      </c>
      <c r="I2600">
        <v>3</v>
      </c>
      <c r="J2600">
        <v>2</v>
      </c>
    </row>
    <row r="2601" spans="1:10" x14ac:dyDescent="0.25">
      <c r="A2601">
        <f>--SUBTOTAL(103,B$2:B2601)</f>
        <v>1300</v>
      </c>
      <c r="B2601" s="86">
        <v>43549</v>
      </c>
      <c r="C2601" t="s">
        <v>21</v>
      </c>
      <c r="D2601" t="s">
        <v>32</v>
      </c>
      <c r="E2601" t="s">
        <v>495</v>
      </c>
      <c r="F2601">
        <v>24</v>
      </c>
      <c r="G2601">
        <v>0</v>
      </c>
      <c r="H2601">
        <v>2019</v>
      </c>
      <c r="I2601">
        <v>3</v>
      </c>
      <c r="J2601">
        <v>51</v>
      </c>
    </row>
    <row r="2602" spans="1:10" x14ac:dyDescent="0.25">
      <c r="A2602">
        <f>--SUBTOTAL(103,B$2:B2602)</f>
        <v>1301</v>
      </c>
      <c r="B2602" s="86">
        <v>43549</v>
      </c>
      <c r="C2602" t="s">
        <v>21</v>
      </c>
      <c r="D2602" t="s">
        <v>32</v>
      </c>
      <c r="E2602" t="s">
        <v>495</v>
      </c>
      <c r="F2602">
        <v>24</v>
      </c>
      <c r="G2602">
        <v>0</v>
      </c>
      <c r="H2602">
        <v>2019</v>
      </c>
      <c r="I2602">
        <v>3</v>
      </c>
      <c r="J2602">
        <v>80</v>
      </c>
    </row>
    <row r="2603" spans="1:10" x14ac:dyDescent="0.25">
      <c r="A2603">
        <f>--SUBTOTAL(103,B$2:B2603)</f>
        <v>1302</v>
      </c>
      <c r="B2603" s="86">
        <v>43549</v>
      </c>
      <c r="C2603" t="s">
        <v>21</v>
      </c>
      <c r="D2603" t="s">
        <v>32</v>
      </c>
      <c r="E2603" t="s">
        <v>495</v>
      </c>
      <c r="F2603">
        <v>16</v>
      </c>
      <c r="G2603">
        <v>0</v>
      </c>
      <c r="H2603">
        <v>2019</v>
      </c>
      <c r="I2603">
        <v>3</v>
      </c>
      <c r="J2603">
        <v>73</v>
      </c>
    </row>
    <row r="2604" spans="1:10" x14ac:dyDescent="0.25">
      <c r="A2604">
        <f>--SUBTOTAL(103,B$2:B2604)</f>
        <v>1303</v>
      </c>
      <c r="B2604" s="86">
        <v>43549</v>
      </c>
      <c r="C2604" t="s">
        <v>21</v>
      </c>
      <c r="D2604" t="s">
        <v>32</v>
      </c>
      <c r="E2604" t="s">
        <v>495</v>
      </c>
      <c r="F2604">
        <v>16</v>
      </c>
      <c r="G2604">
        <v>0</v>
      </c>
      <c r="H2604">
        <v>2019</v>
      </c>
      <c r="I2604">
        <v>3</v>
      </c>
      <c r="J2604">
        <v>97</v>
      </c>
    </row>
    <row r="2605" spans="1:10" x14ac:dyDescent="0.25">
      <c r="A2605">
        <f>--SUBTOTAL(103,B$2:B2605)</f>
        <v>1304</v>
      </c>
      <c r="B2605" s="86">
        <v>43549</v>
      </c>
      <c r="C2605" t="s">
        <v>71</v>
      </c>
      <c r="D2605" t="s">
        <v>493</v>
      </c>
      <c r="E2605" t="s">
        <v>494</v>
      </c>
      <c r="F2605">
        <v>7.31</v>
      </c>
      <c r="G2605">
        <v>0</v>
      </c>
      <c r="H2605">
        <v>2019</v>
      </c>
      <c r="I2605">
        <v>3</v>
      </c>
      <c r="J2605">
        <v>91</v>
      </c>
    </row>
    <row r="2606" spans="1:10" x14ac:dyDescent="0.25">
      <c r="A2606">
        <f>--SUBTOTAL(103,B$2:B2606)</f>
        <v>1305</v>
      </c>
      <c r="B2606" s="86">
        <v>43549</v>
      </c>
      <c r="C2606" t="s">
        <v>73</v>
      </c>
      <c r="D2606" t="s">
        <v>60</v>
      </c>
      <c r="E2606" t="s">
        <v>495</v>
      </c>
      <c r="F2606">
        <v>30.75</v>
      </c>
      <c r="G2606">
        <v>0</v>
      </c>
      <c r="H2606">
        <v>2019</v>
      </c>
      <c r="I2606">
        <v>3</v>
      </c>
      <c r="J2606">
        <v>91</v>
      </c>
    </row>
    <row r="2607" spans="1:10" x14ac:dyDescent="0.25">
      <c r="A2607">
        <f>--SUBTOTAL(103,B$2:B2607)</f>
        <v>1306</v>
      </c>
      <c r="B2607" s="86">
        <v>43549</v>
      </c>
      <c r="C2607" t="s">
        <v>67</v>
      </c>
      <c r="D2607" t="s">
        <v>493</v>
      </c>
      <c r="E2607" t="s">
        <v>494</v>
      </c>
      <c r="F2607">
        <v>16088.95</v>
      </c>
      <c r="G2607">
        <v>0</v>
      </c>
      <c r="H2607">
        <v>2019</v>
      </c>
      <c r="I2607">
        <v>3</v>
      </c>
      <c r="J2607">
        <v>91</v>
      </c>
    </row>
    <row r="2608" spans="1:10" x14ac:dyDescent="0.25">
      <c r="A2608">
        <f>--SUBTOTAL(103,B$2:B2608)</f>
        <v>1307</v>
      </c>
      <c r="B2608" s="86">
        <v>43549</v>
      </c>
      <c r="C2608" t="s">
        <v>76</v>
      </c>
      <c r="D2608" t="s">
        <v>493</v>
      </c>
      <c r="E2608" t="s">
        <v>494</v>
      </c>
      <c r="F2608">
        <v>1189.81</v>
      </c>
      <c r="G2608">
        <v>0</v>
      </c>
      <c r="H2608">
        <v>2019</v>
      </c>
      <c r="I2608">
        <v>3</v>
      </c>
      <c r="J2608">
        <v>91</v>
      </c>
    </row>
    <row r="2609" spans="1:10" x14ac:dyDescent="0.25">
      <c r="A2609">
        <f>--SUBTOTAL(103,B$2:B2609)</f>
        <v>1308</v>
      </c>
      <c r="B2609" s="86">
        <v>43549</v>
      </c>
      <c r="C2609" t="s">
        <v>69</v>
      </c>
      <c r="D2609" t="s">
        <v>493</v>
      </c>
      <c r="E2609" t="s">
        <v>494</v>
      </c>
      <c r="F2609">
        <v>37.49</v>
      </c>
      <c r="G2609">
        <v>0</v>
      </c>
      <c r="H2609">
        <v>2019</v>
      </c>
      <c r="I2609">
        <v>3</v>
      </c>
      <c r="J2609">
        <v>91</v>
      </c>
    </row>
    <row r="2610" spans="1:10" x14ac:dyDescent="0.25">
      <c r="A2610">
        <f>--SUBTOTAL(103,B$2:B2610)</f>
        <v>1309</v>
      </c>
      <c r="B2610" s="86">
        <v>43549</v>
      </c>
      <c r="C2610" t="s">
        <v>22</v>
      </c>
      <c r="D2610" t="s">
        <v>493</v>
      </c>
      <c r="E2610" t="s">
        <v>494</v>
      </c>
      <c r="F2610">
        <v>82.95</v>
      </c>
      <c r="G2610">
        <v>0</v>
      </c>
      <c r="H2610">
        <v>2019</v>
      </c>
      <c r="I2610">
        <v>3</v>
      </c>
      <c r="J2610">
        <v>19</v>
      </c>
    </row>
    <row r="2611" spans="1:10" x14ac:dyDescent="0.25">
      <c r="A2611">
        <f>--SUBTOTAL(103,B$2:B2611)</f>
        <v>1310</v>
      </c>
      <c r="B2611" s="86">
        <v>43549</v>
      </c>
      <c r="C2611" t="s">
        <v>22</v>
      </c>
      <c r="D2611" t="s">
        <v>493</v>
      </c>
      <c r="E2611" t="s">
        <v>494</v>
      </c>
      <c r="F2611">
        <v>77.64</v>
      </c>
      <c r="G2611">
        <v>0</v>
      </c>
      <c r="H2611">
        <v>2019</v>
      </c>
      <c r="I2611">
        <v>3</v>
      </c>
      <c r="J2611">
        <v>43</v>
      </c>
    </row>
    <row r="2612" spans="1:10" x14ac:dyDescent="0.25">
      <c r="A2612">
        <f>--SUBTOTAL(103,B$2:B2612)</f>
        <v>1311</v>
      </c>
      <c r="B2612" s="86">
        <v>43549</v>
      </c>
      <c r="C2612" t="s">
        <v>22</v>
      </c>
      <c r="D2612" t="s">
        <v>493</v>
      </c>
      <c r="E2612" t="s">
        <v>494</v>
      </c>
      <c r="F2612">
        <v>72.62</v>
      </c>
      <c r="G2612">
        <v>0</v>
      </c>
      <c r="H2612">
        <v>2019</v>
      </c>
      <c r="I2612">
        <v>3</v>
      </c>
      <c r="J2612">
        <v>73</v>
      </c>
    </row>
    <row r="2613" spans="1:10" x14ac:dyDescent="0.25">
      <c r="A2613">
        <f>--SUBTOTAL(103,B$2:B2613)</f>
        <v>1312</v>
      </c>
      <c r="B2613" s="86">
        <v>43549</v>
      </c>
      <c r="C2613" t="s">
        <v>22</v>
      </c>
      <c r="D2613" t="s">
        <v>493</v>
      </c>
      <c r="E2613" t="s">
        <v>494</v>
      </c>
      <c r="F2613">
        <v>39.42</v>
      </c>
      <c r="G2613">
        <v>0</v>
      </c>
      <c r="H2613">
        <v>2019</v>
      </c>
      <c r="I2613">
        <v>3</v>
      </c>
      <c r="J2613">
        <v>46</v>
      </c>
    </row>
    <row r="2614" spans="1:10" x14ac:dyDescent="0.25">
      <c r="A2614">
        <f>--SUBTOTAL(103,B$2:B2614)</f>
        <v>1313</v>
      </c>
      <c r="B2614" s="86">
        <v>43549</v>
      </c>
      <c r="C2614" t="s">
        <v>22</v>
      </c>
      <c r="D2614" t="s">
        <v>493</v>
      </c>
      <c r="E2614" t="s">
        <v>494</v>
      </c>
      <c r="F2614">
        <v>26.83</v>
      </c>
      <c r="G2614">
        <v>0</v>
      </c>
      <c r="H2614">
        <v>2019</v>
      </c>
      <c r="I2614">
        <v>3</v>
      </c>
      <c r="J2614">
        <v>74</v>
      </c>
    </row>
    <row r="2615" spans="1:10" x14ac:dyDescent="0.25">
      <c r="A2615">
        <f>--SUBTOTAL(103,B$2:B2615)</f>
        <v>1314</v>
      </c>
      <c r="B2615" s="86">
        <v>43549</v>
      </c>
      <c r="C2615" t="s">
        <v>22</v>
      </c>
      <c r="D2615" t="s">
        <v>493</v>
      </c>
      <c r="E2615" t="s">
        <v>494</v>
      </c>
      <c r="F2615">
        <v>24.36</v>
      </c>
      <c r="G2615">
        <v>0</v>
      </c>
      <c r="H2615">
        <v>2019</v>
      </c>
      <c r="I2615">
        <v>3</v>
      </c>
      <c r="J2615">
        <v>51</v>
      </c>
    </row>
    <row r="2616" spans="1:10" x14ac:dyDescent="0.25">
      <c r="A2616">
        <f>--SUBTOTAL(103,B$2:B2616)</f>
        <v>1315</v>
      </c>
      <c r="B2616" s="86">
        <v>43549</v>
      </c>
      <c r="C2616" t="s">
        <v>22</v>
      </c>
      <c r="D2616" t="s">
        <v>493</v>
      </c>
      <c r="E2616" t="s">
        <v>494</v>
      </c>
      <c r="F2616">
        <v>17.670000000000002</v>
      </c>
      <c r="G2616">
        <v>0</v>
      </c>
      <c r="H2616">
        <v>2019</v>
      </c>
      <c r="I2616">
        <v>3</v>
      </c>
      <c r="J2616">
        <v>125</v>
      </c>
    </row>
    <row r="2617" spans="1:10" x14ac:dyDescent="0.25">
      <c r="A2617">
        <f>--SUBTOTAL(103,B$2:B2617)</f>
        <v>1316</v>
      </c>
      <c r="B2617" s="86">
        <v>43549</v>
      </c>
      <c r="C2617" t="s">
        <v>22</v>
      </c>
      <c r="D2617" t="s">
        <v>493</v>
      </c>
      <c r="E2617" t="s">
        <v>494</v>
      </c>
      <c r="F2617">
        <v>15.73</v>
      </c>
      <c r="G2617">
        <v>0</v>
      </c>
      <c r="H2617">
        <v>2019</v>
      </c>
      <c r="I2617">
        <v>3</v>
      </c>
      <c r="J2617">
        <v>39</v>
      </c>
    </row>
    <row r="2618" spans="1:10" x14ac:dyDescent="0.25">
      <c r="A2618">
        <f>--SUBTOTAL(103,B$2:B2618)</f>
        <v>1317</v>
      </c>
      <c r="B2618" s="86">
        <v>43549</v>
      </c>
      <c r="C2618" t="s">
        <v>80</v>
      </c>
      <c r="D2618" t="s">
        <v>493</v>
      </c>
      <c r="E2618" t="s">
        <v>494</v>
      </c>
      <c r="F2618">
        <v>1290.4100000000001</v>
      </c>
      <c r="G2618">
        <v>0</v>
      </c>
      <c r="H2618">
        <v>2019</v>
      </c>
      <c r="I2618">
        <v>3</v>
      </c>
      <c r="J2618">
        <v>91</v>
      </c>
    </row>
    <row r="2619" spans="1:10" x14ac:dyDescent="0.25">
      <c r="A2619">
        <f>--SUBTOTAL(103,B$2:B2619)</f>
        <v>1318</v>
      </c>
      <c r="B2619" s="86">
        <v>43550</v>
      </c>
      <c r="C2619" t="s">
        <v>23</v>
      </c>
      <c r="D2619" t="s">
        <v>59</v>
      </c>
      <c r="E2619" t="s">
        <v>497</v>
      </c>
      <c r="F2619">
        <v>213.44</v>
      </c>
      <c r="G2619">
        <v>0</v>
      </c>
      <c r="H2619">
        <v>2019</v>
      </c>
      <c r="I2619">
        <v>3</v>
      </c>
      <c r="J2619">
        <v>19</v>
      </c>
    </row>
    <row r="2620" spans="1:10" x14ac:dyDescent="0.25">
      <c r="A2620">
        <f>--SUBTOTAL(103,B$2:B2620)</f>
        <v>1319</v>
      </c>
      <c r="B2620" s="86">
        <v>43550</v>
      </c>
      <c r="C2620" t="s">
        <v>23</v>
      </c>
      <c r="D2620" t="s">
        <v>59</v>
      </c>
      <c r="E2620" t="s">
        <v>497</v>
      </c>
      <c r="F2620">
        <v>137.11000000000001</v>
      </c>
      <c r="G2620">
        <v>0</v>
      </c>
      <c r="H2620">
        <v>2019</v>
      </c>
      <c r="I2620">
        <v>3</v>
      </c>
      <c r="J2620">
        <v>6</v>
      </c>
    </row>
    <row r="2621" spans="1:10" x14ac:dyDescent="0.25">
      <c r="A2621">
        <f>--SUBTOTAL(103,B$2:B2621)</f>
        <v>1320</v>
      </c>
      <c r="B2621" s="86">
        <v>43550</v>
      </c>
      <c r="C2621" t="s">
        <v>23</v>
      </c>
      <c r="D2621" t="s">
        <v>59</v>
      </c>
      <c r="E2621" t="s">
        <v>497</v>
      </c>
      <c r="F2621">
        <v>39.86</v>
      </c>
      <c r="G2621">
        <v>0</v>
      </c>
      <c r="H2621">
        <v>2019</v>
      </c>
      <c r="I2621">
        <v>3</v>
      </c>
      <c r="J2621">
        <v>68</v>
      </c>
    </row>
    <row r="2622" spans="1:10" x14ac:dyDescent="0.25">
      <c r="A2622">
        <f>--SUBTOTAL(103,B$2:B2622)</f>
        <v>1321</v>
      </c>
      <c r="B2622" s="86">
        <v>43550</v>
      </c>
      <c r="C2622" t="s">
        <v>23</v>
      </c>
      <c r="D2622" t="s">
        <v>59</v>
      </c>
      <c r="E2622" t="s">
        <v>497</v>
      </c>
      <c r="F2622">
        <v>35.369999999999997</v>
      </c>
      <c r="G2622">
        <v>0</v>
      </c>
      <c r="H2622">
        <v>2019</v>
      </c>
      <c r="I2622">
        <v>3</v>
      </c>
      <c r="J2622">
        <v>165</v>
      </c>
    </row>
    <row r="2623" spans="1:10" x14ac:dyDescent="0.25">
      <c r="A2623">
        <f>--SUBTOTAL(103,B$2:B2623)</f>
        <v>1322</v>
      </c>
      <c r="B2623" s="86">
        <v>43550</v>
      </c>
      <c r="C2623" t="s">
        <v>23</v>
      </c>
      <c r="D2623" t="s">
        <v>61</v>
      </c>
      <c r="E2623" t="s">
        <v>497</v>
      </c>
      <c r="F2623">
        <v>30</v>
      </c>
      <c r="G2623">
        <v>0</v>
      </c>
      <c r="H2623">
        <v>2019</v>
      </c>
      <c r="I2623">
        <v>3</v>
      </c>
      <c r="J2623">
        <v>98</v>
      </c>
    </row>
    <row r="2624" spans="1:10" x14ac:dyDescent="0.25">
      <c r="A2624">
        <f>--SUBTOTAL(103,B$2:B2624)</f>
        <v>1323</v>
      </c>
      <c r="B2624" s="86">
        <v>43550</v>
      </c>
      <c r="C2624" t="s">
        <v>23</v>
      </c>
      <c r="D2624" t="s">
        <v>61</v>
      </c>
      <c r="E2624" t="s">
        <v>497</v>
      </c>
      <c r="F2624">
        <v>19</v>
      </c>
      <c r="G2624">
        <v>0</v>
      </c>
      <c r="H2624">
        <v>2019</v>
      </c>
      <c r="I2624">
        <v>3</v>
      </c>
      <c r="J2624">
        <v>162</v>
      </c>
    </row>
    <row r="2625" spans="1:10" x14ac:dyDescent="0.25">
      <c r="A2625">
        <f>--SUBTOTAL(103,B$2:B2625)</f>
        <v>1324</v>
      </c>
      <c r="B2625" s="86">
        <v>43550</v>
      </c>
      <c r="C2625" t="s">
        <v>65</v>
      </c>
      <c r="D2625" t="s">
        <v>61</v>
      </c>
      <c r="E2625" t="s">
        <v>497</v>
      </c>
      <c r="F2625">
        <v>10</v>
      </c>
      <c r="G2625">
        <v>0</v>
      </c>
      <c r="H2625">
        <v>2019</v>
      </c>
      <c r="I2625">
        <v>3</v>
      </c>
      <c r="J2625">
        <v>91</v>
      </c>
    </row>
    <row r="2626" spans="1:10" x14ac:dyDescent="0.25">
      <c r="A2626">
        <f>--SUBTOTAL(103,B$2:B2626)</f>
        <v>1325</v>
      </c>
      <c r="B2626" s="86">
        <v>43550</v>
      </c>
      <c r="C2626" t="s">
        <v>77</v>
      </c>
      <c r="D2626" t="s">
        <v>61</v>
      </c>
      <c r="E2626" t="s">
        <v>497</v>
      </c>
      <c r="F2626">
        <v>1060.6500000000001</v>
      </c>
      <c r="G2626">
        <v>0</v>
      </c>
      <c r="H2626">
        <v>2019</v>
      </c>
      <c r="I2626">
        <v>3</v>
      </c>
      <c r="J2626">
        <v>91</v>
      </c>
    </row>
    <row r="2627" spans="1:10" x14ac:dyDescent="0.25">
      <c r="A2627">
        <f>--SUBTOTAL(103,B$2:B2627)</f>
        <v>1326</v>
      </c>
      <c r="B2627" s="86">
        <v>43550</v>
      </c>
      <c r="C2627" t="s">
        <v>70</v>
      </c>
      <c r="D2627" t="s">
        <v>61</v>
      </c>
      <c r="E2627" t="s">
        <v>497</v>
      </c>
      <c r="F2627">
        <v>46.02</v>
      </c>
      <c r="G2627">
        <v>0</v>
      </c>
      <c r="H2627">
        <v>2019</v>
      </c>
      <c r="I2627">
        <v>3</v>
      </c>
      <c r="J2627">
        <v>91</v>
      </c>
    </row>
    <row r="2628" spans="1:10" x14ac:dyDescent="0.25">
      <c r="A2628">
        <f>--SUBTOTAL(103,B$2:B2628)</f>
        <v>1327</v>
      </c>
      <c r="B2628" s="86">
        <v>43550</v>
      </c>
      <c r="C2628" t="s">
        <v>66</v>
      </c>
      <c r="D2628" t="s">
        <v>62</v>
      </c>
      <c r="E2628" t="s">
        <v>497</v>
      </c>
      <c r="F2628">
        <v>166.26</v>
      </c>
      <c r="G2628">
        <v>0</v>
      </c>
      <c r="H2628">
        <v>2019</v>
      </c>
      <c r="I2628">
        <v>3</v>
      </c>
      <c r="J2628">
        <v>91</v>
      </c>
    </row>
    <row r="2629" spans="1:10" x14ac:dyDescent="0.25">
      <c r="A2629">
        <f>--SUBTOTAL(103,B$2:B2629)</f>
        <v>1328</v>
      </c>
      <c r="B2629" s="86">
        <v>43550</v>
      </c>
      <c r="C2629" t="s">
        <v>66</v>
      </c>
      <c r="D2629" t="s">
        <v>61</v>
      </c>
      <c r="E2629" t="s">
        <v>497</v>
      </c>
      <c r="F2629">
        <v>61.92</v>
      </c>
      <c r="G2629">
        <v>0</v>
      </c>
      <c r="H2629">
        <v>2019</v>
      </c>
      <c r="I2629">
        <v>3</v>
      </c>
      <c r="J2629">
        <v>91</v>
      </c>
    </row>
    <row r="2630" spans="1:10" x14ac:dyDescent="0.25">
      <c r="A2630">
        <f>--SUBTOTAL(103,B$2:B2630)</f>
        <v>1329</v>
      </c>
      <c r="B2630" s="86">
        <v>43550</v>
      </c>
      <c r="C2630" t="s">
        <v>281</v>
      </c>
      <c r="D2630" t="s">
        <v>61</v>
      </c>
      <c r="E2630" t="s">
        <v>497</v>
      </c>
      <c r="F2630">
        <v>675.9</v>
      </c>
      <c r="G2630">
        <v>0</v>
      </c>
      <c r="H2630">
        <v>2019</v>
      </c>
      <c r="I2630">
        <v>3</v>
      </c>
      <c r="J2630">
        <v>91</v>
      </c>
    </row>
    <row r="2631" spans="1:10" x14ac:dyDescent="0.25">
      <c r="A2631">
        <f>--SUBTOTAL(103,B$2:B2631)</f>
        <v>1330</v>
      </c>
      <c r="B2631" s="86">
        <v>43550</v>
      </c>
      <c r="C2631" t="s">
        <v>21</v>
      </c>
      <c r="D2631" t="s">
        <v>32</v>
      </c>
      <c r="E2631" t="s">
        <v>497</v>
      </c>
      <c r="F2631">
        <v>16</v>
      </c>
      <c r="G2631">
        <v>0</v>
      </c>
      <c r="H2631">
        <v>2019</v>
      </c>
      <c r="I2631">
        <v>3</v>
      </c>
      <c r="J2631">
        <v>43</v>
      </c>
    </row>
    <row r="2632" spans="1:10" x14ac:dyDescent="0.25">
      <c r="A2632">
        <f>--SUBTOTAL(103,B$2:B2632)</f>
        <v>1331</v>
      </c>
      <c r="B2632" s="86">
        <v>43550</v>
      </c>
      <c r="C2632" t="s">
        <v>21</v>
      </c>
      <c r="D2632" t="s">
        <v>32</v>
      </c>
      <c r="E2632" t="s">
        <v>497</v>
      </c>
      <c r="F2632">
        <v>8</v>
      </c>
      <c r="G2632">
        <v>0</v>
      </c>
      <c r="H2632">
        <v>2019</v>
      </c>
      <c r="I2632">
        <v>3</v>
      </c>
      <c r="J2632">
        <v>5</v>
      </c>
    </row>
    <row r="2633" spans="1:10" x14ac:dyDescent="0.25">
      <c r="A2633">
        <f>--SUBTOTAL(103,B$2:B2633)</f>
        <v>1332</v>
      </c>
      <c r="B2633" s="86">
        <v>43550</v>
      </c>
      <c r="C2633" t="s">
        <v>21</v>
      </c>
      <c r="D2633" t="s">
        <v>32</v>
      </c>
      <c r="E2633" t="s">
        <v>497</v>
      </c>
      <c r="F2633">
        <v>8</v>
      </c>
      <c r="G2633">
        <v>0</v>
      </c>
      <c r="H2633">
        <v>2019</v>
      </c>
      <c r="I2633">
        <v>3</v>
      </c>
      <c r="J2633">
        <v>18</v>
      </c>
    </row>
    <row r="2634" spans="1:10" x14ac:dyDescent="0.25">
      <c r="A2634">
        <f>--SUBTOTAL(103,B$2:B2634)</f>
        <v>1333</v>
      </c>
      <c r="B2634" s="86">
        <v>43550</v>
      </c>
      <c r="C2634" t="s">
        <v>21</v>
      </c>
      <c r="D2634" t="s">
        <v>32</v>
      </c>
      <c r="E2634" t="s">
        <v>497</v>
      </c>
      <c r="F2634">
        <v>8</v>
      </c>
      <c r="G2634">
        <v>0</v>
      </c>
      <c r="H2634">
        <v>2019</v>
      </c>
      <c r="I2634">
        <v>3</v>
      </c>
      <c r="J2634">
        <v>39</v>
      </c>
    </row>
    <row r="2635" spans="1:10" x14ac:dyDescent="0.25">
      <c r="A2635">
        <f>--SUBTOTAL(103,B$2:B2635)</f>
        <v>1334</v>
      </c>
      <c r="B2635" s="86">
        <v>43550</v>
      </c>
      <c r="C2635" t="s">
        <v>21</v>
      </c>
      <c r="D2635" t="s">
        <v>32</v>
      </c>
      <c r="E2635" t="s">
        <v>497</v>
      </c>
      <c r="F2635">
        <v>8</v>
      </c>
      <c r="G2635">
        <v>0</v>
      </c>
      <c r="H2635">
        <v>2019</v>
      </c>
      <c r="I2635">
        <v>3</v>
      </c>
      <c r="J2635">
        <v>68</v>
      </c>
    </row>
    <row r="2636" spans="1:10" x14ac:dyDescent="0.25">
      <c r="A2636">
        <f>--SUBTOTAL(103,B$2:B2636)</f>
        <v>1335</v>
      </c>
      <c r="B2636" s="86">
        <v>43550</v>
      </c>
      <c r="C2636" t="s">
        <v>21</v>
      </c>
      <c r="D2636" t="s">
        <v>32</v>
      </c>
      <c r="E2636" t="s">
        <v>497</v>
      </c>
      <c r="F2636">
        <v>8</v>
      </c>
      <c r="G2636">
        <v>0</v>
      </c>
      <c r="H2636">
        <v>2019</v>
      </c>
      <c r="I2636">
        <v>3</v>
      </c>
      <c r="J2636">
        <v>97</v>
      </c>
    </row>
    <row r="2637" spans="1:10" x14ac:dyDescent="0.25">
      <c r="A2637">
        <f>--SUBTOTAL(103,B$2:B2637)</f>
        <v>1336</v>
      </c>
      <c r="B2637" s="86">
        <v>43550</v>
      </c>
      <c r="C2637" t="s">
        <v>71</v>
      </c>
      <c r="D2637" t="s">
        <v>62</v>
      </c>
      <c r="E2637" t="s">
        <v>497</v>
      </c>
      <c r="F2637">
        <v>235.9</v>
      </c>
      <c r="G2637">
        <v>0</v>
      </c>
      <c r="H2637">
        <v>2019</v>
      </c>
      <c r="I2637">
        <v>3</v>
      </c>
      <c r="J2637">
        <v>91</v>
      </c>
    </row>
    <row r="2638" spans="1:10" x14ac:dyDescent="0.25">
      <c r="A2638">
        <f>--SUBTOTAL(103,B$2:B2638)</f>
        <v>1337</v>
      </c>
      <c r="B2638" s="86">
        <v>43550</v>
      </c>
      <c r="C2638" t="s">
        <v>71</v>
      </c>
      <c r="D2638" t="s">
        <v>61</v>
      </c>
      <c r="E2638" t="s">
        <v>497</v>
      </c>
      <c r="F2638">
        <v>90.01</v>
      </c>
      <c r="G2638">
        <v>0</v>
      </c>
      <c r="H2638">
        <v>2019</v>
      </c>
      <c r="I2638">
        <v>3</v>
      </c>
      <c r="J2638">
        <v>91</v>
      </c>
    </row>
    <row r="2639" spans="1:10" x14ac:dyDescent="0.25">
      <c r="A2639">
        <f>--SUBTOTAL(103,B$2:B2639)</f>
        <v>1338</v>
      </c>
      <c r="B2639" s="86">
        <v>43550</v>
      </c>
      <c r="C2639" t="s">
        <v>71</v>
      </c>
      <c r="D2639" t="s">
        <v>54</v>
      </c>
      <c r="E2639" t="s">
        <v>497</v>
      </c>
      <c r="F2639">
        <v>41.19</v>
      </c>
      <c r="G2639">
        <v>0</v>
      </c>
      <c r="H2639">
        <v>2019</v>
      </c>
      <c r="I2639">
        <v>3</v>
      </c>
      <c r="J2639">
        <v>91</v>
      </c>
    </row>
    <row r="2640" spans="1:10" x14ac:dyDescent="0.25">
      <c r="A2640">
        <f>--SUBTOTAL(103,B$2:B2640)</f>
        <v>1339</v>
      </c>
      <c r="B2640" s="86">
        <v>43550</v>
      </c>
      <c r="C2640" t="s">
        <v>71</v>
      </c>
      <c r="D2640" t="s">
        <v>59</v>
      </c>
      <c r="E2640" t="s">
        <v>497</v>
      </c>
      <c r="F2640">
        <v>23.26</v>
      </c>
      <c r="G2640">
        <v>0</v>
      </c>
      <c r="H2640">
        <v>2019</v>
      </c>
      <c r="I2640">
        <v>3</v>
      </c>
      <c r="J2640">
        <v>91</v>
      </c>
    </row>
    <row r="2641" spans="1:10" x14ac:dyDescent="0.25">
      <c r="A2641">
        <f>--SUBTOTAL(103,B$2:B2641)</f>
        <v>1340</v>
      </c>
      <c r="B2641" s="86">
        <v>43550</v>
      </c>
      <c r="C2641" t="s">
        <v>67</v>
      </c>
      <c r="D2641" t="s">
        <v>63</v>
      </c>
      <c r="E2641" t="s">
        <v>497</v>
      </c>
      <c r="F2641">
        <v>150</v>
      </c>
      <c r="G2641">
        <v>0</v>
      </c>
      <c r="H2641">
        <v>2019</v>
      </c>
      <c r="I2641">
        <v>3</v>
      </c>
      <c r="J2641">
        <v>91</v>
      </c>
    </row>
    <row r="2642" spans="1:10" x14ac:dyDescent="0.25">
      <c r="A2642">
        <f>--SUBTOTAL(103,B$2:B2642)</f>
        <v>1341</v>
      </c>
      <c r="B2642" s="86">
        <v>43551</v>
      </c>
      <c r="C2642" t="s">
        <v>23</v>
      </c>
      <c r="D2642" t="s">
        <v>61</v>
      </c>
      <c r="E2642" t="s">
        <v>498</v>
      </c>
      <c r="F2642">
        <v>162.5</v>
      </c>
      <c r="G2642">
        <v>0</v>
      </c>
      <c r="H2642">
        <v>2019</v>
      </c>
      <c r="I2642">
        <v>3</v>
      </c>
      <c r="J2642">
        <v>53</v>
      </c>
    </row>
    <row r="2643" spans="1:10" x14ac:dyDescent="0.25">
      <c r="A2643">
        <f>--SUBTOTAL(103,B$2:B2643)</f>
        <v>1342</v>
      </c>
      <c r="B2643" s="86">
        <v>43551</v>
      </c>
      <c r="C2643" t="s">
        <v>23</v>
      </c>
      <c r="D2643" t="s">
        <v>61</v>
      </c>
      <c r="E2643" t="s">
        <v>498</v>
      </c>
      <c r="F2643">
        <v>143</v>
      </c>
      <c r="G2643">
        <v>0</v>
      </c>
      <c r="H2643">
        <v>2019</v>
      </c>
      <c r="I2643">
        <v>3</v>
      </c>
      <c r="J2643">
        <v>39</v>
      </c>
    </row>
    <row r="2644" spans="1:10" x14ac:dyDescent="0.25">
      <c r="A2644">
        <f>--SUBTOTAL(103,B$2:B2644)</f>
        <v>1343</v>
      </c>
      <c r="B2644" s="86">
        <v>43551</v>
      </c>
      <c r="C2644" t="s">
        <v>23</v>
      </c>
      <c r="D2644" t="s">
        <v>59</v>
      </c>
      <c r="E2644" t="s">
        <v>498</v>
      </c>
      <c r="F2644">
        <v>97.25</v>
      </c>
      <c r="G2644">
        <v>0</v>
      </c>
      <c r="H2644">
        <v>2019</v>
      </c>
      <c r="I2644">
        <v>3</v>
      </c>
      <c r="J2644">
        <v>77</v>
      </c>
    </row>
    <row r="2645" spans="1:10" x14ac:dyDescent="0.25">
      <c r="A2645">
        <f>--SUBTOTAL(103,B$2:B2645)</f>
        <v>1344</v>
      </c>
      <c r="B2645" s="86">
        <v>43551</v>
      </c>
      <c r="C2645" t="s">
        <v>23</v>
      </c>
      <c r="D2645" t="s">
        <v>61</v>
      </c>
      <c r="E2645" t="s">
        <v>498</v>
      </c>
      <c r="F2645">
        <v>91</v>
      </c>
      <c r="G2645">
        <v>0</v>
      </c>
      <c r="H2645">
        <v>2019</v>
      </c>
      <c r="I2645">
        <v>3</v>
      </c>
      <c r="J2645">
        <v>102</v>
      </c>
    </row>
    <row r="2646" spans="1:10" x14ac:dyDescent="0.25">
      <c r="A2646">
        <f>--SUBTOTAL(103,B$2:B2646)</f>
        <v>1345</v>
      </c>
      <c r="B2646" s="86">
        <v>43551</v>
      </c>
      <c r="C2646" t="s">
        <v>23</v>
      </c>
      <c r="D2646" t="s">
        <v>59</v>
      </c>
      <c r="E2646" t="s">
        <v>498</v>
      </c>
      <c r="F2646">
        <v>85</v>
      </c>
      <c r="G2646">
        <v>0</v>
      </c>
      <c r="H2646">
        <v>2019</v>
      </c>
      <c r="I2646">
        <v>3</v>
      </c>
      <c r="J2646">
        <v>26</v>
      </c>
    </row>
    <row r="2647" spans="1:10" x14ac:dyDescent="0.25">
      <c r="A2647">
        <f>--SUBTOTAL(103,B$2:B2647)</f>
        <v>1346</v>
      </c>
      <c r="B2647" s="86">
        <v>43551</v>
      </c>
      <c r="C2647" t="s">
        <v>23</v>
      </c>
      <c r="D2647" t="s">
        <v>59</v>
      </c>
      <c r="E2647" t="s">
        <v>498</v>
      </c>
      <c r="F2647">
        <v>60.5</v>
      </c>
      <c r="G2647">
        <v>0</v>
      </c>
      <c r="H2647">
        <v>2019</v>
      </c>
      <c r="I2647">
        <v>3</v>
      </c>
      <c r="J2647">
        <v>66</v>
      </c>
    </row>
    <row r="2648" spans="1:10" x14ac:dyDescent="0.25">
      <c r="A2648">
        <f>--SUBTOTAL(103,B$2:B2648)</f>
        <v>1347</v>
      </c>
      <c r="B2648" s="86">
        <v>43551</v>
      </c>
      <c r="C2648" t="s">
        <v>23</v>
      </c>
      <c r="D2648" t="s">
        <v>59</v>
      </c>
      <c r="E2648" t="s">
        <v>498</v>
      </c>
      <c r="F2648">
        <v>31.55</v>
      </c>
      <c r="G2648">
        <v>0</v>
      </c>
      <c r="H2648">
        <v>2019</v>
      </c>
      <c r="I2648">
        <v>3</v>
      </c>
      <c r="J2648">
        <v>196</v>
      </c>
    </row>
    <row r="2649" spans="1:10" x14ac:dyDescent="0.25">
      <c r="A2649">
        <f>--SUBTOTAL(103,B$2:B2649)</f>
        <v>1348</v>
      </c>
      <c r="B2649" s="86">
        <v>43551</v>
      </c>
      <c r="C2649" t="s">
        <v>23</v>
      </c>
      <c r="D2649" t="s">
        <v>33</v>
      </c>
      <c r="E2649" t="s">
        <v>104</v>
      </c>
      <c r="F2649">
        <v>26</v>
      </c>
      <c r="G2649">
        <v>0</v>
      </c>
      <c r="H2649">
        <v>2019</v>
      </c>
      <c r="I2649">
        <v>3</v>
      </c>
      <c r="J2649">
        <v>33</v>
      </c>
    </row>
    <row r="2650" spans="1:10" x14ac:dyDescent="0.25">
      <c r="A2650">
        <f>--SUBTOTAL(103,B$2:B2650)</f>
        <v>1349</v>
      </c>
      <c r="B2650" s="86">
        <v>43551</v>
      </c>
      <c r="C2650" t="s">
        <v>23</v>
      </c>
      <c r="D2650" t="s">
        <v>61</v>
      </c>
      <c r="E2650" t="s">
        <v>498</v>
      </c>
      <c r="F2650">
        <v>19</v>
      </c>
      <c r="G2650">
        <v>0</v>
      </c>
      <c r="H2650">
        <v>2019</v>
      </c>
      <c r="I2650">
        <v>3</v>
      </c>
      <c r="J2650">
        <v>15</v>
      </c>
    </row>
    <row r="2651" spans="1:10" x14ac:dyDescent="0.25">
      <c r="A2651">
        <f>--SUBTOTAL(103,B$2:B2651)</f>
        <v>1350</v>
      </c>
      <c r="B2651" s="86">
        <v>43551</v>
      </c>
      <c r="C2651" t="s">
        <v>23</v>
      </c>
      <c r="D2651" t="s">
        <v>33</v>
      </c>
      <c r="E2651" t="s">
        <v>34</v>
      </c>
      <c r="F2651">
        <v>17.399999999999999</v>
      </c>
      <c r="G2651">
        <v>0</v>
      </c>
      <c r="H2651">
        <v>2019</v>
      </c>
      <c r="I2651">
        <v>3</v>
      </c>
      <c r="J2651">
        <v>38</v>
      </c>
    </row>
    <row r="2652" spans="1:10" x14ac:dyDescent="0.25">
      <c r="A2652">
        <f>--SUBTOTAL(103,B$2:B2652)</f>
        <v>1351</v>
      </c>
      <c r="B2652" s="86">
        <v>43551</v>
      </c>
      <c r="C2652" t="s">
        <v>23</v>
      </c>
      <c r="D2652" t="s">
        <v>32</v>
      </c>
      <c r="E2652" t="s">
        <v>498</v>
      </c>
      <c r="F2652">
        <v>8</v>
      </c>
      <c r="G2652">
        <v>0</v>
      </c>
      <c r="H2652">
        <v>2019</v>
      </c>
      <c r="I2652">
        <v>3</v>
      </c>
      <c r="J2652">
        <v>22</v>
      </c>
    </row>
    <row r="2653" spans="1:10" x14ac:dyDescent="0.25">
      <c r="A2653">
        <f>--SUBTOTAL(103,B$2:B2653)</f>
        <v>1352</v>
      </c>
      <c r="B2653" s="86">
        <v>43551</v>
      </c>
      <c r="C2653" t="s">
        <v>23</v>
      </c>
      <c r="D2653" t="s">
        <v>33</v>
      </c>
      <c r="E2653" t="s">
        <v>215</v>
      </c>
      <c r="F2653">
        <v>3.15</v>
      </c>
      <c r="G2653">
        <v>0</v>
      </c>
      <c r="H2653">
        <v>2019</v>
      </c>
      <c r="I2653">
        <v>3</v>
      </c>
      <c r="J2653">
        <v>17</v>
      </c>
    </row>
    <row r="2654" spans="1:10" x14ac:dyDescent="0.25">
      <c r="A2654">
        <f>--SUBTOTAL(103,B$2:B2654)</f>
        <v>1353</v>
      </c>
      <c r="B2654" s="86">
        <v>43551</v>
      </c>
      <c r="C2654" t="s">
        <v>23</v>
      </c>
      <c r="D2654" t="s">
        <v>33</v>
      </c>
      <c r="E2654" t="s">
        <v>168</v>
      </c>
      <c r="F2654">
        <v>2.25</v>
      </c>
      <c r="G2654">
        <v>0</v>
      </c>
      <c r="H2654">
        <v>2019</v>
      </c>
      <c r="I2654">
        <v>3</v>
      </c>
      <c r="J2654">
        <v>20</v>
      </c>
    </row>
    <row r="2655" spans="1:10" x14ac:dyDescent="0.25">
      <c r="A2655">
        <f>--SUBTOTAL(103,B$2:B2655)</f>
        <v>1354</v>
      </c>
      <c r="B2655" s="86">
        <v>43551</v>
      </c>
      <c r="C2655" t="s">
        <v>64</v>
      </c>
      <c r="D2655" t="s">
        <v>60</v>
      </c>
      <c r="E2655" t="s">
        <v>498</v>
      </c>
      <c r="F2655">
        <v>126.3</v>
      </c>
      <c r="G2655">
        <v>0</v>
      </c>
      <c r="H2655">
        <v>2019</v>
      </c>
      <c r="I2655">
        <v>3</v>
      </c>
      <c r="J2655">
        <v>91</v>
      </c>
    </row>
    <row r="2656" spans="1:10" x14ac:dyDescent="0.25">
      <c r="A2656">
        <f>--SUBTOTAL(103,B$2:B2656)</f>
        <v>1355</v>
      </c>
      <c r="B2656" s="86">
        <v>43551</v>
      </c>
      <c r="C2656" t="s">
        <v>64</v>
      </c>
      <c r="D2656" t="s">
        <v>32</v>
      </c>
      <c r="E2656" t="s">
        <v>498</v>
      </c>
      <c r="F2656">
        <v>15</v>
      </c>
      <c r="G2656">
        <v>0</v>
      </c>
      <c r="H2656">
        <v>2019</v>
      </c>
      <c r="I2656">
        <v>3</v>
      </c>
      <c r="J2656">
        <v>91</v>
      </c>
    </row>
    <row r="2657" spans="1:10" x14ac:dyDescent="0.25">
      <c r="A2657">
        <f>--SUBTOTAL(103,B$2:B2657)</f>
        <v>1356</v>
      </c>
      <c r="B2657" s="86">
        <v>43551</v>
      </c>
      <c r="C2657" t="s">
        <v>65</v>
      </c>
      <c r="D2657" t="s">
        <v>61</v>
      </c>
      <c r="E2657" t="s">
        <v>498</v>
      </c>
      <c r="F2657">
        <v>34.6</v>
      </c>
      <c r="G2657">
        <v>0</v>
      </c>
      <c r="H2657">
        <v>2019</v>
      </c>
      <c r="I2657">
        <v>3</v>
      </c>
      <c r="J2657">
        <v>91</v>
      </c>
    </row>
    <row r="2658" spans="1:10" x14ac:dyDescent="0.25">
      <c r="A2658">
        <f>--SUBTOTAL(103,B$2:B2658)</f>
        <v>1357</v>
      </c>
      <c r="B2658" s="86">
        <v>43551</v>
      </c>
      <c r="C2658" t="s">
        <v>121</v>
      </c>
      <c r="D2658" t="s">
        <v>32</v>
      </c>
      <c r="E2658" t="s">
        <v>498</v>
      </c>
      <c r="F2658">
        <v>10.1</v>
      </c>
      <c r="G2658">
        <v>0</v>
      </c>
      <c r="H2658">
        <v>2019</v>
      </c>
      <c r="I2658">
        <v>3</v>
      </c>
      <c r="J2658">
        <v>91</v>
      </c>
    </row>
    <row r="2659" spans="1:10" x14ac:dyDescent="0.25">
      <c r="A2659">
        <f>--SUBTOTAL(103,B$2:B2659)</f>
        <v>1358</v>
      </c>
      <c r="B2659" s="86">
        <v>43551</v>
      </c>
      <c r="C2659" t="s">
        <v>82</v>
      </c>
      <c r="D2659" t="s">
        <v>61</v>
      </c>
      <c r="E2659" t="s">
        <v>498</v>
      </c>
      <c r="F2659">
        <v>383.94</v>
      </c>
      <c r="G2659">
        <v>0</v>
      </c>
      <c r="H2659">
        <v>2019</v>
      </c>
      <c r="I2659">
        <v>3</v>
      </c>
      <c r="J2659">
        <v>91</v>
      </c>
    </row>
    <row r="2660" spans="1:10" x14ac:dyDescent="0.25">
      <c r="A2660">
        <f>--SUBTOTAL(103,B$2:B2660)</f>
        <v>1359</v>
      </c>
      <c r="B2660" s="86">
        <v>43551</v>
      </c>
      <c r="C2660" t="s">
        <v>281</v>
      </c>
      <c r="D2660" t="s">
        <v>31</v>
      </c>
      <c r="E2660" t="s">
        <v>498</v>
      </c>
      <c r="F2660">
        <v>140.46</v>
      </c>
      <c r="G2660">
        <v>0</v>
      </c>
      <c r="H2660">
        <v>2019</v>
      </c>
      <c r="I2660">
        <v>3</v>
      </c>
      <c r="J2660">
        <v>91</v>
      </c>
    </row>
    <row r="2661" spans="1:10" x14ac:dyDescent="0.25">
      <c r="A2661">
        <f>--SUBTOTAL(103,B$2:B2661)</f>
        <v>1360</v>
      </c>
      <c r="B2661" s="86">
        <v>43551</v>
      </c>
      <c r="C2661" t="s">
        <v>21</v>
      </c>
      <c r="D2661" t="s">
        <v>61</v>
      </c>
      <c r="E2661" t="s">
        <v>498</v>
      </c>
      <c r="F2661">
        <v>234</v>
      </c>
      <c r="G2661">
        <v>0</v>
      </c>
      <c r="H2661">
        <v>2019</v>
      </c>
      <c r="I2661">
        <v>3</v>
      </c>
      <c r="J2661">
        <v>53</v>
      </c>
    </row>
    <row r="2662" spans="1:10" x14ac:dyDescent="0.25">
      <c r="A2662">
        <f>--SUBTOTAL(103,B$2:B2662)</f>
        <v>1361</v>
      </c>
      <c r="B2662" s="86">
        <v>43551</v>
      </c>
      <c r="C2662" t="s">
        <v>21</v>
      </c>
      <c r="D2662" t="s">
        <v>32</v>
      </c>
      <c r="E2662" t="s">
        <v>498</v>
      </c>
      <c r="F2662">
        <v>16</v>
      </c>
      <c r="G2662">
        <v>0</v>
      </c>
      <c r="H2662">
        <v>2019</v>
      </c>
      <c r="I2662">
        <v>3</v>
      </c>
      <c r="J2662">
        <v>13</v>
      </c>
    </row>
    <row r="2663" spans="1:10" x14ac:dyDescent="0.25">
      <c r="A2663">
        <f>--SUBTOTAL(103,B$2:B2663)</f>
        <v>1362</v>
      </c>
      <c r="B2663" s="86">
        <v>43551</v>
      </c>
      <c r="C2663" t="s">
        <v>21</v>
      </c>
      <c r="D2663" t="s">
        <v>32</v>
      </c>
      <c r="E2663" t="s">
        <v>498</v>
      </c>
      <c r="F2663">
        <v>8</v>
      </c>
      <c r="G2663">
        <v>0</v>
      </c>
      <c r="H2663">
        <v>2019</v>
      </c>
      <c r="I2663">
        <v>3</v>
      </c>
      <c r="J2663">
        <v>44</v>
      </c>
    </row>
    <row r="2664" spans="1:10" x14ac:dyDescent="0.25">
      <c r="A2664">
        <f>--SUBTOTAL(103,B$2:B2664)</f>
        <v>1363</v>
      </c>
      <c r="B2664" s="86">
        <v>43551</v>
      </c>
      <c r="C2664" t="s">
        <v>21</v>
      </c>
      <c r="D2664" t="s">
        <v>32</v>
      </c>
      <c r="E2664" t="s">
        <v>498</v>
      </c>
      <c r="F2664">
        <v>8</v>
      </c>
      <c r="G2664">
        <v>0</v>
      </c>
      <c r="H2664">
        <v>2019</v>
      </c>
      <c r="I2664">
        <v>3</v>
      </c>
      <c r="J2664">
        <v>46</v>
      </c>
    </row>
    <row r="2665" spans="1:10" x14ac:dyDescent="0.25">
      <c r="A2665">
        <f>--SUBTOTAL(103,B$2:B2665)</f>
        <v>1364</v>
      </c>
      <c r="B2665" s="86">
        <v>43551</v>
      </c>
      <c r="C2665" t="s">
        <v>71</v>
      </c>
      <c r="D2665" t="s">
        <v>61</v>
      </c>
      <c r="E2665" t="s">
        <v>498</v>
      </c>
      <c r="F2665">
        <v>1083.51</v>
      </c>
      <c r="G2665">
        <v>0</v>
      </c>
      <c r="H2665">
        <v>2019</v>
      </c>
      <c r="I2665">
        <v>3</v>
      </c>
      <c r="J2665">
        <v>91</v>
      </c>
    </row>
    <row r="2666" spans="1:10" x14ac:dyDescent="0.25">
      <c r="A2666">
        <f>--SUBTOTAL(103,B$2:B2666)</f>
        <v>1365</v>
      </c>
      <c r="B2666" s="86">
        <v>43551</v>
      </c>
      <c r="C2666" t="s">
        <v>71</v>
      </c>
      <c r="D2666" t="s">
        <v>31</v>
      </c>
      <c r="E2666" t="s">
        <v>498</v>
      </c>
      <c r="F2666">
        <v>70.23</v>
      </c>
      <c r="G2666">
        <v>0</v>
      </c>
      <c r="H2666">
        <v>2019</v>
      </c>
      <c r="I2666">
        <v>3</v>
      </c>
      <c r="J2666">
        <v>91</v>
      </c>
    </row>
    <row r="2667" spans="1:10" x14ac:dyDescent="0.25">
      <c r="A2667">
        <f>--SUBTOTAL(103,B$2:B2667)</f>
        <v>1366</v>
      </c>
      <c r="B2667" s="86">
        <v>43551</v>
      </c>
      <c r="C2667" t="s">
        <v>71</v>
      </c>
      <c r="D2667" t="s">
        <v>59</v>
      </c>
      <c r="E2667" t="s">
        <v>498</v>
      </c>
      <c r="F2667">
        <v>18</v>
      </c>
      <c r="G2667">
        <v>0</v>
      </c>
      <c r="H2667">
        <v>2019</v>
      </c>
      <c r="I2667">
        <v>3</v>
      </c>
      <c r="J2667">
        <v>91</v>
      </c>
    </row>
    <row r="2668" spans="1:10" x14ac:dyDescent="0.25">
      <c r="A2668">
        <f>--SUBTOTAL(103,B$2:B2668)</f>
        <v>1367</v>
      </c>
      <c r="B2668" s="86">
        <v>43551</v>
      </c>
      <c r="C2668" t="s">
        <v>73</v>
      </c>
      <c r="D2668" t="s">
        <v>62</v>
      </c>
      <c r="E2668" t="s">
        <v>498</v>
      </c>
      <c r="F2668">
        <v>32.65</v>
      </c>
      <c r="G2668">
        <v>0</v>
      </c>
      <c r="H2668">
        <v>2019</v>
      </c>
      <c r="I2668">
        <v>3</v>
      </c>
      <c r="J2668">
        <v>91</v>
      </c>
    </row>
    <row r="2669" spans="1:10" x14ac:dyDescent="0.25">
      <c r="A2669">
        <f>--SUBTOTAL(103,B$2:B2669)</f>
        <v>1368</v>
      </c>
      <c r="B2669" s="86">
        <v>43551</v>
      </c>
      <c r="C2669" t="s">
        <v>67</v>
      </c>
      <c r="D2669" t="s">
        <v>59</v>
      </c>
      <c r="E2669" t="s">
        <v>498</v>
      </c>
      <c r="F2669">
        <v>294.31</v>
      </c>
      <c r="G2669">
        <v>0</v>
      </c>
      <c r="H2669">
        <v>2019</v>
      </c>
      <c r="I2669">
        <v>3</v>
      </c>
      <c r="J2669">
        <v>91</v>
      </c>
    </row>
    <row r="2670" spans="1:10" x14ac:dyDescent="0.25">
      <c r="A2670">
        <f>--SUBTOTAL(103,B$2:B2670)</f>
        <v>1369</v>
      </c>
      <c r="B2670" s="86">
        <v>43551</v>
      </c>
      <c r="C2670" t="s">
        <v>68</v>
      </c>
      <c r="D2670" t="s">
        <v>32</v>
      </c>
      <c r="E2670" t="s">
        <v>498</v>
      </c>
      <c r="F2670">
        <v>7.33</v>
      </c>
      <c r="G2670">
        <v>0</v>
      </c>
      <c r="H2670">
        <v>2019</v>
      </c>
      <c r="I2670">
        <v>3</v>
      </c>
      <c r="J2670">
        <v>91</v>
      </c>
    </row>
    <row r="2671" spans="1:10" x14ac:dyDescent="0.25">
      <c r="A2671">
        <f>--SUBTOTAL(103,B$2:B2671)</f>
        <v>1370</v>
      </c>
      <c r="B2671" s="86">
        <v>43551</v>
      </c>
      <c r="C2671" t="s">
        <v>290</v>
      </c>
      <c r="D2671" t="s">
        <v>62</v>
      </c>
      <c r="E2671" t="s">
        <v>498</v>
      </c>
      <c r="F2671">
        <v>343.33</v>
      </c>
      <c r="G2671">
        <v>0</v>
      </c>
      <c r="H2671">
        <v>2019</v>
      </c>
      <c r="I2671">
        <v>3</v>
      </c>
      <c r="J2671">
        <v>91</v>
      </c>
    </row>
    <row r="2672" spans="1:10" x14ac:dyDescent="0.25">
      <c r="A2672">
        <f>--SUBTOTAL(103,B$2:B2672)</f>
        <v>1371</v>
      </c>
      <c r="B2672" s="86">
        <v>43551</v>
      </c>
      <c r="C2672" t="s">
        <v>290</v>
      </c>
      <c r="D2672" t="s">
        <v>61</v>
      </c>
      <c r="E2672" t="s">
        <v>498</v>
      </c>
      <c r="F2672">
        <v>24</v>
      </c>
      <c r="G2672">
        <v>0</v>
      </c>
      <c r="H2672">
        <v>2019</v>
      </c>
      <c r="I2672">
        <v>3</v>
      </c>
      <c r="J2672">
        <v>91</v>
      </c>
    </row>
    <row r="2673" spans="1:10" x14ac:dyDescent="0.25">
      <c r="A2673">
        <f>--SUBTOTAL(103,B$2:B2673)</f>
        <v>1372</v>
      </c>
      <c r="B2673" s="86">
        <v>43551</v>
      </c>
      <c r="C2673" t="s">
        <v>22</v>
      </c>
      <c r="D2673" t="s">
        <v>61</v>
      </c>
      <c r="E2673" t="s">
        <v>498</v>
      </c>
      <c r="F2673">
        <v>234</v>
      </c>
      <c r="G2673">
        <v>0</v>
      </c>
      <c r="H2673">
        <v>2019</v>
      </c>
      <c r="I2673">
        <v>3</v>
      </c>
      <c r="J2673">
        <v>40</v>
      </c>
    </row>
    <row r="2674" spans="1:10" x14ac:dyDescent="0.25">
      <c r="A2674">
        <f>--SUBTOTAL(103,B$2:B2674)</f>
        <v>1373</v>
      </c>
      <c r="B2674" s="86">
        <v>43551</v>
      </c>
      <c r="C2674" t="s">
        <v>22</v>
      </c>
      <c r="D2674" t="s">
        <v>61</v>
      </c>
      <c r="E2674" t="s">
        <v>498</v>
      </c>
      <c r="F2674">
        <v>143</v>
      </c>
      <c r="G2674">
        <v>0</v>
      </c>
      <c r="H2674">
        <v>2019</v>
      </c>
      <c r="I2674">
        <v>3</v>
      </c>
      <c r="J2674">
        <v>22</v>
      </c>
    </row>
    <row r="2675" spans="1:10" x14ac:dyDescent="0.25">
      <c r="A2675">
        <f>--SUBTOTAL(103,B$2:B2675)</f>
        <v>1374</v>
      </c>
      <c r="B2675" s="86">
        <v>43551</v>
      </c>
      <c r="C2675" t="s">
        <v>22</v>
      </c>
      <c r="D2675" t="s">
        <v>61</v>
      </c>
      <c r="E2675" t="s">
        <v>498</v>
      </c>
      <c r="F2675">
        <v>117</v>
      </c>
      <c r="G2675">
        <v>0</v>
      </c>
      <c r="H2675">
        <v>2019</v>
      </c>
      <c r="I2675">
        <v>3</v>
      </c>
      <c r="J2675">
        <v>73</v>
      </c>
    </row>
    <row r="2676" spans="1:10" x14ac:dyDescent="0.25">
      <c r="A2676">
        <f>--SUBTOTAL(103,B$2:B2676)</f>
        <v>1375</v>
      </c>
      <c r="B2676" s="86">
        <v>43551</v>
      </c>
      <c r="C2676" t="s">
        <v>74</v>
      </c>
      <c r="D2676" t="s">
        <v>61</v>
      </c>
      <c r="E2676" t="s">
        <v>498</v>
      </c>
      <c r="F2676">
        <v>17.12</v>
      </c>
      <c r="G2676">
        <v>0</v>
      </c>
      <c r="H2676">
        <v>2019</v>
      </c>
      <c r="I2676">
        <v>3</v>
      </c>
      <c r="J2676">
        <v>91</v>
      </c>
    </row>
    <row r="2677" spans="1:10" x14ac:dyDescent="0.25">
      <c r="A2677">
        <f>--SUBTOTAL(103,B$2:B2677)</f>
        <v>1376</v>
      </c>
      <c r="B2677" s="86">
        <v>43552</v>
      </c>
      <c r="C2677" t="s">
        <v>23</v>
      </c>
      <c r="D2677" t="s">
        <v>59</v>
      </c>
      <c r="E2677" t="s">
        <v>499</v>
      </c>
      <c r="F2677">
        <v>221.05</v>
      </c>
      <c r="G2677">
        <v>0</v>
      </c>
      <c r="H2677">
        <v>2019</v>
      </c>
      <c r="I2677">
        <v>3</v>
      </c>
      <c r="J2677">
        <v>5</v>
      </c>
    </row>
    <row r="2678" spans="1:10" x14ac:dyDescent="0.25">
      <c r="A2678">
        <f>--SUBTOTAL(103,B$2:B2678)</f>
        <v>1377</v>
      </c>
      <c r="B2678" s="86">
        <v>43552</v>
      </c>
      <c r="C2678" t="s">
        <v>23</v>
      </c>
      <c r="D2678" t="s">
        <v>61</v>
      </c>
      <c r="E2678" t="s">
        <v>499</v>
      </c>
      <c r="F2678">
        <v>33.65</v>
      </c>
      <c r="G2678">
        <v>0</v>
      </c>
      <c r="H2678">
        <v>2019</v>
      </c>
      <c r="I2678">
        <v>3</v>
      </c>
      <c r="J2678">
        <v>30</v>
      </c>
    </row>
    <row r="2679" spans="1:10" x14ac:dyDescent="0.25">
      <c r="A2679">
        <f>--SUBTOTAL(103,B$2:B2679)</f>
        <v>1378</v>
      </c>
      <c r="B2679" s="86">
        <v>43552</v>
      </c>
      <c r="C2679" t="s">
        <v>64</v>
      </c>
      <c r="D2679" t="s">
        <v>60</v>
      </c>
      <c r="E2679" t="s">
        <v>499</v>
      </c>
      <c r="F2679">
        <v>28.75</v>
      </c>
      <c r="G2679">
        <v>0</v>
      </c>
      <c r="H2679">
        <v>2019</v>
      </c>
      <c r="I2679">
        <v>3</v>
      </c>
      <c r="J2679">
        <v>91</v>
      </c>
    </row>
    <row r="2680" spans="1:10" x14ac:dyDescent="0.25">
      <c r="A2680">
        <f>--SUBTOTAL(103,B$2:B2680)</f>
        <v>1379</v>
      </c>
      <c r="B2680" s="86">
        <v>43552</v>
      </c>
      <c r="C2680" t="s">
        <v>65</v>
      </c>
      <c r="D2680" t="s">
        <v>60</v>
      </c>
      <c r="E2680" t="s">
        <v>499</v>
      </c>
      <c r="F2680">
        <v>96.45</v>
      </c>
      <c r="G2680">
        <v>0</v>
      </c>
      <c r="H2680">
        <v>2019</v>
      </c>
      <c r="I2680">
        <v>3</v>
      </c>
      <c r="J2680">
        <v>91</v>
      </c>
    </row>
    <row r="2681" spans="1:10" x14ac:dyDescent="0.25">
      <c r="A2681">
        <f>--SUBTOTAL(103,B$2:B2681)</f>
        <v>1380</v>
      </c>
      <c r="B2681" s="86">
        <v>43552</v>
      </c>
      <c r="C2681" t="s">
        <v>21</v>
      </c>
      <c r="D2681" t="s">
        <v>32</v>
      </c>
      <c r="E2681" t="s">
        <v>499</v>
      </c>
      <c r="F2681">
        <v>16</v>
      </c>
      <c r="G2681">
        <v>0</v>
      </c>
      <c r="H2681">
        <v>2019</v>
      </c>
      <c r="I2681">
        <v>3</v>
      </c>
      <c r="J2681">
        <v>13</v>
      </c>
    </row>
    <row r="2682" spans="1:10" x14ac:dyDescent="0.25">
      <c r="A2682">
        <f>--SUBTOTAL(103,B$2:B2682)</f>
        <v>1381</v>
      </c>
      <c r="B2682" s="86">
        <v>43552</v>
      </c>
      <c r="C2682" t="s">
        <v>21</v>
      </c>
      <c r="D2682" t="s">
        <v>32</v>
      </c>
      <c r="E2682" t="s">
        <v>499</v>
      </c>
      <c r="F2682">
        <v>8</v>
      </c>
      <c r="G2682">
        <v>0</v>
      </c>
      <c r="H2682">
        <v>2019</v>
      </c>
      <c r="I2682">
        <v>3</v>
      </c>
      <c r="J2682">
        <v>46</v>
      </c>
    </row>
    <row r="2683" spans="1:10" x14ac:dyDescent="0.25">
      <c r="A2683">
        <f>--SUBTOTAL(103,B$2:B2683)</f>
        <v>1382</v>
      </c>
      <c r="B2683" s="86">
        <v>43552</v>
      </c>
      <c r="C2683" t="s">
        <v>21</v>
      </c>
      <c r="D2683" t="s">
        <v>32</v>
      </c>
      <c r="E2683" t="s">
        <v>499</v>
      </c>
      <c r="F2683">
        <v>8</v>
      </c>
      <c r="G2683">
        <v>0</v>
      </c>
      <c r="H2683">
        <v>2019</v>
      </c>
      <c r="I2683">
        <v>3</v>
      </c>
      <c r="J2683">
        <v>97</v>
      </c>
    </row>
    <row r="2684" spans="1:10" x14ac:dyDescent="0.25">
      <c r="A2684">
        <f>--SUBTOTAL(103,B$2:B2684)</f>
        <v>1383</v>
      </c>
      <c r="B2684" s="86">
        <v>43552</v>
      </c>
      <c r="C2684" t="s">
        <v>76</v>
      </c>
      <c r="D2684" t="s">
        <v>61</v>
      </c>
      <c r="E2684" t="s">
        <v>499</v>
      </c>
      <c r="F2684">
        <v>11</v>
      </c>
      <c r="G2684">
        <v>0</v>
      </c>
      <c r="H2684">
        <v>2019</v>
      </c>
      <c r="I2684">
        <v>3</v>
      </c>
      <c r="J2684">
        <v>91</v>
      </c>
    </row>
    <row r="2685" spans="1:10" x14ac:dyDescent="0.25">
      <c r="A2685">
        <f>--SUBTOTAL(103,B$2:B2685)</f>
        <v>1384</v>
      </c>
      <c r="B2685" s="86">
        <v>43552</v>
      </c>
      <c r="C2685" t="s">
        <v>22</v>
      </c>
      <c r="D2685" t="s">
        <v>32</v>
      </c>
      <c r="E2685" t="s">
        <v>499</v>
      </c>
      <c r="F2685">
        <v>32</v>
      </c>
      <c r="G2685">
        <v>0</v>
      </c>
      <c r="H2685">
        <v>2019</v>
      </c>
      <c r="I2685">
        <v>3</v>
      </c>
      <c r="J2685">
        <v>73</v>
      </c>
    </row>
    <row r="2686" spans="1:10" x14ac:dyDescent="0.25">
      <c r="A2686">
        <f>--SUBTOTAL(103,B$2:B2686)</f>
        <v>1385</v>
      </c>
      <c r="B2686" s="86">
        <v>43552</v>
      </c>
      <c r="C2686" t="s">
        <v>22</v>
      </c>
      <c r="D2686" t="s">
        <v>32</v>
      </c>
      <c r="E2686" t="s">
        <v>499</v>
      </c>
      <c r="F2686">
        <v>8</v>
      </c>
      <c r="G2686">
        <v>0</v>
      </c>
      <c r="H2686">
        <v>2019</v>
      </c>
      <c r="I2686">
        <v>3</v>
      </c>
      <c r="J2686">
        <v>51</v>
      </c>
    </row>
    <row r="2687" spans="1:10" x14ac:dyDescent="0.25">
      <c r="A2687">
        <f>--SUBTOTAL(103,B$2:B2687)</f>
        <v>1386</v>
      </c>
      <c r="B2687" s="86">
        <v>43553</v>
      </c>
      <c r="C2687" t="s">
        <v>23</v>
      </c>
      <c r="D2687" t="s">
        <v>32</v>
      </c>
      <c r="E2687" t="s">
        <v>500</v>
      </c>
      <c r="F2687">
        <v>70</v>
      </c>
      <c r="G2687">
        <v>0</v>
      </c>
      <c r="H2687">
        <v>2019</v>
      </c>
      <c r="I2687">
        <v>3</v>
      </c>
      <c r="J2687">
        <v>30</v>
      </c>
    </row>
    <row r="2688" spans="1:10" x14ac:dyDescent="0.25">
      <c r="A2688">
        <f>--SUBTOTAL(103,B$2:B2688)</f>
        <v>1387</v>
      </c>
      <c r="B2688" s="86">
        <v>43553</v>
      </c>
      <c r="C2688" t="s">
        <v>23</v>
      </c>
      <c r="D2688" t="s">
        <v>61</v>
      </c>
      <c r="E2688" t="s">
        <v>500</v>
      </c>
      <c r="F2688">
        <v>42</v>
      </c>
      <c r="G2688">
        <v>0</v>
      </c>
      <c r="H2688">
        <v>2019</v>
      </c>
      <c r="I2688">
        <v>3</v>
      </c>
      <c r="J2688">
        <v>27</v>
      </c>
    </row>
    <row r="2689" spans="1:10" x14ac:dyDescent="0.25">
      <c r="A2689">
        <f>--SUBTOTAL(103,B$2:B2689)</f>
        <v>1388</v>
      </c>
      <c r="B2689" s="86">
        <v>43553</v>
      </c>
      <c r="C2689" t="s">
        <v>23</v>
      </c>
      <c r="D2689" t="s">
        <v>59</v>
      </c>
      <c r="E2689" t="s">
        <v>500</v>
      </c>
      <c r="F2689">
        <v>10.69</v>
      </c>
      <c r="G2689">
        <v>0</v>
      </c>
      <c r="H2689">
        <v>2019</v>
      </c>
      <c r="I2689">
        <v>3</v>
      </c>
      <c r="J2689">
        <v>34</v>
      </c>
    </row>
    <row r="2690" spans="1:10" x14ac:dyDescent="0.25">
      <c r="A2690">
        <f>--SUBTOTAL(103,B$2:B2690)</f>
        <v>1389</v>
      </c>
      <c r="B2690" s="86">
        <v>43553</v>
      </c>
      <c r="C2690" t="s">
        <v>23</v>
      </c>
      <c r="D2690" t="s">
        <v>33</v>
      </c>
      <c r="E2690" t="s">
        <v>141</v>
      </c>
      <c r="F2690">
        <v>8</v>
      </c>
      <c r="G2690">
        <v>0</v>
      </c>
      <c r="H2690">
        <v>2019</v>
      </c>
      <c r="I2690">
        <v>3</v>
      </c>
      <c r="J2690">
        <v>53</v>
      </c>
    </row>
    <row r="2691" spans="1:10" x14ac:dyDescent="0.25">
      <c r="A2691">
        <f>--SUBTOTAL(103,B$2:B2691)</f>
        <v>1390</v>
      </c>
      <c r="B2691" s="86">
        <v>43553</v>
      </c>
      <c r="C2691" t="s">
        <v>23</v>
      </c>
      <c r="D2691" t="s">
        <v>32</v>
      </c>
      <c r="E2691" t="s">
        <v>500</v>
      </c>
      <c r="F2691">
        <v>8</v>
      </c>
      <c r="G2691">
        <v>0</v>
      </c>
      <c r="H2691">
        <v>2019</v>
      </c>
      <c r="I2691">
        <v>3</v>
      </c>
      <c r="J2691">
        <v>13</v>
      </c>
    </row>
    <row r="2692" spans="1:10" x14ac:dyDescent="0.25">
      <c r="A2692">
        <f>--SUBTOTAL(103,B$2:B2692)</f>
        <v>1391</v>
      </c>
      <c r="B2692" s="86">
        <v>43553</v>
      </c>
      <c r="C2692" t="s">
        <v>65</v>
      </c>
      <c r="D2692" t="s">
        <v>32</v>
      </c>
      <c r="E2692" t="s">
        <v>500</v>
      </c>
      <c r="F2692">
        <v>19.45</v>
      </c>
      <c r="G2692">
        <v>0</v>
      </c>
      <c r="H2692">
        <v>2019</v>
      </c>
      <c r="I2692">
        <v>3</v>
      </c>
      <c r="J2692">
        <v>91</v>
      </c>
    </row>
    <row r="2693" spans="1:10" x14ac:dyDescent="0.25">
      <c r="A2693">
        <f>--SUBTOTAL(103,B$2:B2693)</f>
        <v>1392</v>
      </c>
      <c r="B2693" s="86">
        <v>43553</v>
      </c>
      <c r="C2693" t="s">
        <v>70</v>
      </c>
      <c r="D2693" t="s">
        <v>61</v>
      </c>
      <c r="E2693" t="s">
        <v>500</v>
      </c>
      <c r="F2693">
        <v>34</v>
      </c>
      <c r="G2693">
        <v>0</v>
      </c>
      <c r="H2693">
        <v>2019</v>
      </c>
      <c r="I2693">
        <v>3</v>
      </c>
      <c r="J2693">
        <v>91</v>
      </c>
    </row>
    <row r="2694" spans="1:10" x14ac:dyDescent="0.25">
      <c r="A2694">
        <f>--SUBTOTAL(103,B$2:B2694)</f>
        <v>1393</v>
      </c>
      <c r="B2694" s="86">
        <v>43553</v>
      </c>
      <c r="C2694" t="s">
        <v>21</v>
      </c>
      <c r="D2694" t="s">
        <v>32</v>
      </c>
      <c r="E2694" t="s">
        <v>500</v>
      </c>
      <c r="F2694">
        <v>8</v>
      </c>
      <c r="G2694">
        <v>0</v>
      </c>
      <c r="H2694">
        <v>2019</v>
      </c>
      <c r="I2694">
        <v>3</v>
      </c>
      <c r="J2694">
        <v>19</v>
      </c>
    </row>
    <row r="2695" spans="1:10" x14ac:dyDescent="0.25">
      <c r="A2695">
        <f>--SUBTOTAL(103,B$2:B2695)</f>
        <v>1394</v>
      </c>
      <c r="B2695" s="86">
        <v>43553</v>
      </c>
      <c r="C2695" t="s">
        <v>21</v>
      </c>
      <c r="D2695" t="s">
        <v>32</v>
      </c>
      <c r="E2695" t="s">
        <v>500</v>
      </c>
      <c r="F2695">
        <v>8</v>
      </c>
      <c r="G2695">
        <v>0</v>
      </c>
      <c r="H2695">
        <v>2019</v>
      </c>
      <c r="I2695">
        <v>3</v>
      </c>
      <c r="J2695">
        <v>39</v>
      </c>
    </row>
    <row r="2696" spans="1:10" x14ac:dyDescent="0.25">
      <c r="A2696">
        <f>--SUBTOTAL(103,B$2:B2696)</f>
        <v>1395</v>
      </c>
      <c r="B2696" s="86">
        <v>43553</v>
      </c>
      <c r="C2696" t="s">
        <v>21</v>
      </c>
      <c r="D2696" t="s">
        <v>32</v>
      </c>
      <c r="E2696" t="s">
        <v>500</v>
      </c>
      <c r="F2696">
        <v>8</v>
      </c>
      <c r="G2696">
        <v>0</v>
      </c>
      <c r="H2696">
        <v>2019</v>
      </c>
      <c r="I2696">
        <v>3</v>
      </c>
      <c r="J2696">
        <v>46</v>
      </c>
    </row>
    <row r="2697" spans="1:10" x14ac:dyDescent="0.25">
      <c r="A2697">
        <f>--SUBTOTAL(103,B$2:B2697)</f>
        <v>1396</v>
      </c>
      <c r="B2697" s="86">
        <v>43553</v>
      </c>
      <c r="C2697" t="s">
        <v>21</v>
      </c>
      <c r="D2697" t="s">
        <v>32</v>
      </c>
      <c r="E2697" t="s">
        <v>500</v>
      </c>
      <c r="F2697">
        <v>8</v>
      </c>
      <c r="G2697">
        <v>0</v>
      </c>
      <c r="H2697">
        <v>2019</v>
      </c>
      <c r="I2697">
        <v>3</v>
      </c>
      <c r="J2697">
        <v>97</v>
      </c>
    </row>
    <row r="2698" spans="1:10" x14ac:dyDescent="0.25">
      <c r="A2698">
        <f>--SUBTOTAL(103,B$2:B2698)</f>
        <v>1397</v>
      </c>
      <c r="B2698" s="86">
        <v>43553</v>
      </c>
      <c r="C2698" t="s">
        <v>71</v>
      </c>
      <c r="D2698" t="s">
        <v>61</v>
      </c>
      <c r="E2698" t="s">
        <v>500</v>
      </c>
      <c r="F2698">
        <v>107</v>
      </c>
      <c r="G2698">
        <v>0</v>
      </c>
      <c r="H2698">
        <v>2019</v>
      </c>
      <c r="I2698">
        <v>3</v>
      </c>
      <c r="J2698">
        <v>91</v>
      </c>
    </row>
    <row r="2699" spans="1:10" x14ac:dyDescent="0.25">
      <c r="A2699">
        <f>--SUBTOTAL(103,B$2:B2699)</f>
        <v>1398</v>
      </c>
      <c r="B2699" s="86">
        <v>43553</v>
      </c>
      <c r="C2699" t="s">
        <v>68</v>
      </c>
      <c r="D2699" t="s">
        <v>32</v>
      </c>
      <c r="E2699" t="s">
        <v>500</v>
      </c>
      <c r="F2699">
        <v>35</v>
      </c>
      <c r="G2699">
        <v>0</v>
      </c>
      <c r="H2699">
        <v>2019</v>
      </c>
      <c r="I2699">
        <v>3</v>
      </c>
      <c r="J2699">
        <v>91</v>
      </c>
    </row>
    <row r="2700" spans="1:10" x14ac:dyDescent="0.25">
      <c r="A2700">
        <f>--SUBTOTAL(103,B$2:B2700)</f>
        <v>1399</v>
      </c>
      <c r="B2700" s="86">
        <v>43553</v>
      </c>
      <c r="C2700" t="s">
        <v>69</v>
      </c>
      <c r="D2700" t="s">
        <v>62</v>
      </c>
      <c r="E2700" t="s">
        <v>500</v>
      </c>
      <c r="F2700">
        <v>120.6</v>
      </c>
      <c r="G2700">
        <v>0</v>
      </c>
      <c r="H2700">
        <v>2019</v>
      </c>
      <c r="I2700">
        <v>3</v>
      </c>
      <c r="J2700">
        <v>91</v>
      </c>
    </row>
    <row r="2701" spans="1:10" x14ac:dyDescent="0.25">
      <c r="A2701">
        <f>--SUBTOTAL(103,B$2:B2701)</f>
        <v>1400</v>
      </c>
      <c r="B2701" s="86">
        <v>43553</v>
      </c>
      <c r="C2701" t="s">
        <v>22</v>
      </c>
      <c r="D2701" t="s">
        <v>61</v>
      </c>
      <c r="E2701" t="s">
        <v>500</v>
      </c>
      <c r="F2701">
        <v>9.1999999999999993</v>
      </c>
      <c r="G2701">
        <v>0</v>
      </c>
      <c r="H2701">
        <v>2019</v>
      </c>
      <c r="I2701">
        <v>3</v>
      </c>
      <c r="J2701">
        <v>5</v>
      </c>
    </row>
    <row r="2702" spans="1:10" x14ac:dyDescent="0.25">
      <c r="A2702">
        <f>--SUBTOTAL(103,B$2:B2702)</f>
        <v>1401</v>
      </c>
      <c r="B2702" s="86">
        <v>43553</v>
      </c>
      <c r="C2702" t="s">
        <v>22</v>
      </c>
      <c r="D2702" t="s">
        <v>32</v>
      </c>
      <c r="E2702" t="s">
        <v>500</v>
      </c>
      <c r="F2702">
        <v>8</v>
      </c>
      <c r="G2702">
        <v>0</v>
      </c>
      <c r="H2702">
        <v>2019</v>
      </c>
      <c r="I2702">
        <v>3</v>
      </c>
      <c r="J2702">
        <v>13</v>
      </c>
    </row>
    <row r="2703" spans="1:10" x14ac:dyDescent="0.25">
      <c r="A2703">
        <f>--SUBTOTAL(103,B$2:B2703)</f>
        <v>1402</v>
      </c>
      <c r="B2703" s="86">
        <v>43553</v>
      </c>
      <c r="C2703" t="s">
        <v>22</v>
      </c>
      <c r="D2703" t="s">
        <v>32</v>
      </c>
      <c r="E2703" t="s">
        <v>500</v>
      </c>
      <c r="F2703">
        <v>8</v>
      </c>
      <c r="G2703">
        <v>0</v>
      </c>
      <c r="H2703">
        <v>2019</v>
      </c>
      <c r="I2703">
        <v>3</v>
      </c>
      <c r="J2703">
        <v>39</v>
      </c>
    </row>
    <row r="2704" spans="1:10" x14ac:dyDescent="0.25">
      <c r="A2704">
        <f>--SUBTOTAL(103,B$2:B2704)</f>
        <v>1403</v>
      </c>
      <c r="B2704" s="86">
        <v>43553</v>
      </c>
      <c r="C2704" t="s">
        <v>22</v>
      </c>
      <c r="D2704" t="s">
        <v>32</v>
      </c>
      <c r="E2704" t="s">
        <v>500</v>
      </c>
      <c r="F2704">
        <v>8</v>
      </c>
      <c r="G2704">
        <v>0</v>
      </c>
      <c r="H2704">
        <v>2019</v>
      </c>
      <c r="I2704">
        <v>3</v>
      </c>
      <c r="J2704">
        <v>51</v>
      </c>
    </row>
    <row r="2705" spans="1:10" x14ac:dyDescent="0.25">
      <c r="A2705">
        <f>--SUBTOTAL(103,B$2:B2705)</f>
        <v>1404</v>
      </c>
      <c r="B2705" s="86">
        <v>43554</v>
      </c>
      <c r="C2705" t="s">
        <v>23</v>
      </c>
      <c r="D2705" t="s">
        <v>33</v>
      </c>
      <c r="E2705" t="s">
        <v>114</v>
      </c>
      <c r="F2705">
        <v>2.4</v>
      </c>
      <c r="G2705">
        <v>0</v>
      </c>
      <c r="H2705">
        <v>2019</v>
      </c>
      <c r="I2705">
        <v>3</v>
      </c>
      <c r="J2705">
        <v>5</v>
      </c>
    </row>
    <row r="2706" spans="1:10" x14ac:dyDescent="0.25">
      <c r="A2706">
        <f>--SUBTOTAL(103,B$2:B2706)</f>
        <v>1405</v>
      </c>
      <c r="B2706" s="86">
        <v>43554</v>
      </c>
      <c r="C2706" t="s">
        <v>23</v>
      </c>
      <c r="D2706" t="s">
        <v>33</v>
      </c>
      <c r="E2706" t="s">
        <v>124</v>
      </c>
      <c r="F2706">
        <v>1.8</v>
      </c>
      <c r="G2706">
        <v>0</v>
      </c>
      <c r="H2706">
        <v>2019</v>
      </c>
      <c r="I2706">
        <v>3</v>
      </c>
      <c r="J2706">
        <v>71</v>
      </c>
    </row>
    <row r="2707" spans="1:10" x14ac:dyDescent="0.25">
      <c r="A2707">
        <f>--SUBTOTAL(103,B$2:B2707)</f>
        <v>1406</v>
      </c>
      <c r="B2707" s="86">
        <v>43556</v>
      </c>
      <c r="C2707" t="s">
        <v>23</v>
      </c>
      <c r="D2707" t="s">
        <v>54</v>
      </c>
      <c r="E2707" t="s">
        <v>501</v>
      </c>
      <c r="F2707">
        <v>104</v>
      </c>
      <c r="G2707">
        <v>0</v>
      </c>
      <c r="H2707">
        <v>2019</v>
      </c>
      <c r="I2707">
        <v>4</v>
      </c>
      <c r="J2707">
        <v>69</v>
      </c>
    </row>
    <row r="2708" spans="1:10" x14ac:dyDescent="0.25">
      <c r="A2708">
        <f>--SUBTOTAL(103,B$2:B2708)</f>
        <v>1407</v>
      </c>
      <c r="B2708" s="86">
        <v>43556</v>
      </c>
      <c r="C2708" t="s">
        <v>23</v>
      </c>
      <c r="D2708" t="s">
        <v>60</v>
      </c>
      <c r="E2708" t="s">
        <v>501</v>
      </c>
      <c r="F2708">
        <v>18</v>
      </c>
      <c r="G2708">
        <v>0</v>
      </c>
      <c r="H2708">
        <v>2019</v>
      </c>
      <c r="I2708">
        <v>4</v>
      </c>
      <c r="J2708">
        <v>45</v>
      </c>
    </row>
    <row r="2709" spans="1:10" x14ac:dyDescent="0.25">
      <c r="A2709">
        <f>--SUBTOTAL(103,B$2:B2709)</f>
        <v>1408</v>
      </c>
      <c r="B2709" s="86">
        <v>43556</v>
      </c>
      <c r="C2709" t="s">
        <v>23</v>
      </c>
      <c r="D2709" t="s">
        <v>33</v>
      </c>
      <c r="E2709" t="s">
        <v>135</v>
      </c>
      <c r="F2709">
        <v>10</v>
      </c>
      <c r="G2709">
        <v>0</v>
      </c>
      <c r="H2709">
        <v>2019</v>
      </c>
      <c r="I2709">
        <v>4</v>
      </c>
      <c r="J2709">
        <v>1</v>
      </c>
    </row>
    <row r="2710" spans="1:10" x14ac:dyDescent="0.25">
      <c r="A2710">
        <f>--SUBTOTAL(103,B$2:B2710)</f>
        <v>1409</v>
      </c>
      <c r="B2710" s="86">
        <v>43556</v>
      </c>
      <c r="C2710" t="s">
        <v>23</v>
      </c>
      <c r="D2710" t="s">
        <v>33</v>
      </c>
      <c r="E2710" t="s">
        <v>127</v>
      </c>
      <c r="F2710">
        <v>9</v>
      </c>
      <c r="G2710">
        <v>0</v>
      </c>
      <c r="H2710">
        <v>2019</v>
      </c>
      <c r="I2710">
        <v>4</v>
      </c>
      <c r="J2710">
        <v>39</v>
      </c>
    </row>
    <row r="2711" spans="1:10" x14ac:dyDescent="0.25">
      <c r="A2711">
        <f>--SUBTOTAL(103,B$2:B2711)</f>
        <v>1410</v>
      </c>
      <c r="B2711" s="86">
        <v>43556</v>
      </c>
      <c r="C2711" t="s">
        <v>23</v>
      </c>
      <c r="D2711" t="s">
        <v>33</v>
      </c>
      <c r="E2711" t="s">
        <v>182</v>
      </c>
      <c r="F2711">
        <v>2.7</v>
      </c>
      <c r="G2711">
        <v>0</v>
      </c>
      <c r="H2711">
        <v>2019</v>
      </c>
      <c r="I2711">
        <v>4</v>
      </c>
      <c r="J2711">
        <v>6</v>
      </c>
    </row>
    <row r="2712" spans="1:10" x14ac:dyDescent="0.25">
      <c r="A2712">
        <f>--SUBTOTAL(103,B$2:B2712)</f>
        <v>1411</v>
      </c>
      <c r="B2712" s="86">
        <v>43556</v>
      </c>
      <c r="C2712" t="s">
        <v>23</v>
      </c>
      <c r="D2712" t="s">
        <v>33</v>
      </c>
      <c r="E2712" t="s">
        <v>219</v>
      </c>
      <c r="F2712">
        <v>2.4</v>
      </c>
      <c r="G2712">
        <v>0</v>
      </c>
      <c r="H2712">
        <v>2019</v>
      </c>
      <c r="I2712">
        <v>4</v>
      </c>
      <c r="J2712">
        <v>26</v>
      </c>
    </row>
    <row r="2713" spans="1:10" x14ac:dyDescent="0.25">
      <c r="A2713">
        <f>--SUBTOTAL(103,B$2:B2713)</f>
        <v>1412</v>
      </c>
      <c r="B2713" s="86">
        <v>43556</v>
      </c>
      <c r="C2713" t="s">
        <v>64</v>
      </c>
      <c r="D2713" t="s">
        <v>60</v>
      </c>
      <c r="E2713" t="s">
        <v>501</v>
      </c>
      <c r="F2713">
        <v>57.94</v>
      </c>
      <c r="G2713">
        <v>0</v>
      </c>
      <c r="H2713">
        <v>2019</v>
      </c>
      <c r="I2713">
        <v>4</v>
      </c>
      <c r="J2713">
        <v>91</v>
      </c>
    </row>
    <row r="2714" spans="1:10" x14ac:dyDescent="0.25">
      <c r="A2714">
        <f>--SUBTOTAL(103,B$2:B2714)</f>
        <v>1413</v>
      </c>
      <c r="B2714" s="86">
        <v>43556</v>
      </c>
      <c r="C2714" t="s">
        <v>21</v>
      </c>
      <c r="D2714" t="s">
        <v>32</v>
      </c>
      <c r="E2714" t="s">
        <v>501</v>
      </c>
      <c r="F2714">
        <v>32</v>
      </c>
      <c r="G2714">
        <v>0</v>
      </c>
      <c r="H2714">
        <v>2019</v>
      </c>
      <c r="I2714">
        <v>4</v>
      </c>
      <c r="J2714">
        <v>19</v>
      </c>
    </row>
    <row r="2715" spans="1:10" x14ac:dyDescent="0.25">
      <c r="A2715">
        <f>--SUBTOTAL(103,B$2:B2715)</f>
        <v>1414</v>
      </c>
      <c r="B2715" s="86">
        <v>43556</v>
      </c>
      <c r="C2715" t="s">
        <v>21</v>
      </c>
      <c r="D2715" t="s">
        <v>32</v>
      </c>
      <c r="E2715" t="s">
        <v>501</v>
      </c>
      <c r="F2715">
        <v>24</v>
      </c>
      <c r="G2715">
        <v>0</v>
      </c>
      <c r="H2715">
        <v>2019</v>
      </c>
      <c r="I2715">
        <v>4</v>
      </c>
      <c r="J2715">
        <v>95</v>
      </c>
    </row>
    <row r="2716" spans="1:10" x14ac:dyDescent="0.25">
      <c r="A2716">
        <f>--SUBTOTAL(103,B$2:B2716)</f>
        <v>1415</v>
      </c>
      <c r="B2716" s="86">
        <v>43556</v>
      </c>
      <c r="C2716" t="s">
        <v>21</v>
      </c>
      <c r="D2716" t="s">
        <v>32</v>
      </c>
      <c r="E2716" t="s">
        <v>501</v>
      </c>
      <c r="F2716">
        <v>8</v>
      </c>
      <c r="G2716">
        <v>0</v>
      </c>
      <c r="H2716">
        <v>2019</v>
      </c>
      <c r="I2716">
        <v>4</v>
      </c>
      <c r="J2716">
        <v>39</v>
      </c>
    </row>
    <row r="2717" spans="1:10" x14ac:dyDescent="0.25">
      <c r="A2717">
        <f>--SUBTOTAL(103,B$2:B2717)</f>
        <v>1416</v>
      </c>
      <c r="B2717" s="86">
        <v>43556</v>
      </c>
      <c r="C2717" t="s">
        <v>21</v>
      </c>
      <c r="D2717" t="s">
        <v>32</v>
      </c>
      <c r="E2717" t="s">
        <v>501</v>
      </c>
      <c r="F2717">
        <v>8</v>
      </c>
      <c r="G2717">
        <v>0</v>
      </c>
      <c r="H2717">
        <v>2019</v>
      </c>
      <c r="I2717">
        <v>4</v>
      </c>
      <c r="J2717">
        <v>46</v>
      </c>
    </row>
    <row r="2718" spans="1:10" x14ac:dyDescent="0.25">
      <c r="A2718">
        <f>--SUBTOTAL(103,B$2:B2718)</f>
        <v>1417</v>
      </c>
      <c r="B2718" s="86">
        <v>43556</v>
      </c>
      <c r="C2718" t="s">
        <v>21</v>
      </c>
      <c r="D2718" t="s">
        <v>32</v>
      </c>
      <c r="E2718" t="s">
        <v>501</v>
      </c>
      <c r="F2718">
        <v>8</v>
      </c>
      <c r="G2718">
        <v>0</v>
      </c>
      <c r="H2718">
        <v>2019</v>
      </c>
      <c r="I2718">
        <v>4</v>
      </c>
      <c r="J2718">
        <v>97</v>
      </c>
    </row>
    <row r="2719" spans="1:10" x14ac:dyDescent="0.25">
      <c r="A2719">
        <f>--SUBTOTAL(103,B$2:B2719)</f>
        <v>1418</v>
      </c>
      <c r="B2719" s="86">
        <v>43556</v>
      </c>
      <c r="C2719" t="s">
        <v>103</v>
      </c>
      <c r="D2719" t="s">
        <v>61</v>
      </c>
      <c r="E2719" t="s">
        <v>501</v>
      </c>
      <c r="F2719">
        <v>37.479999999999997</v>
      </c>
      <c r="G2719">
        <v>0</v>
      </c>
      <c r="H2719">
        <v>2019</v>
      </c>
      <c r="I2719">
        <v>4</v>
      </c>
      <c r="J2719">
        <v>91</v>
      </c>
    </row>
    <row r="2720" spans="1:10" x14ac:dyDescent="0.25">
      <c r="A2720">
        <f>--SUBTOTAL(103,B$2:B2720)</f>
        <v>1419</v>
      </c>
      <c r="B2720" s="86">
        <v>43556</v>
      </c>
      <c r="C2720" t="s">
        <v>71</v>
      </c>
      <c r="D2720" t="s">
        <v>32</v>
      </c>
      <c r="E2720" t="s">
        <v>501</v>
      </c>
      <c r="F2720">
        <v>70</v>
      </c>
      <c r="G2720">
        <v>0</v>
      </c>
      <c r="H2720">
        <v>2019</v>
      </c>
      <c r="I2720">
        <v>4</v>
      </c>
      <c r="J2720">
        <v>91</v>
      </c>
    </row>
    <row r="2721" spans="1:10" x14ac:dyDescent="0.25">
      <c r="A2721">
        <f>--SUBTOTAL(103,B$2:B2721)</f>
        <v>1420</v>
      </c>
      <c r="B2721" s="86">
        <v>43556</v>
      </c>
      <c r="C2721" t="s">
        <v>71</v>
      </c>
      <c r="D2721" t="s">
        <v>60</v>
      </c>
      <c r="E2721" t="s">
        <v>501</v>
      </c>
      <c r="F2721">
        <v>27</v>
      </c>
      <c r="G2721">
        <v>0</v>
      </c>
      <c r="H2721">
        <v>2019</v>
      </c>
      <c r="I2721">
        <v>4</v>
      </c>
      <c r="J2721">
        <v>91</v>
      </c>
    </row>
    <row r="2722" spans="1:10" x14ac:dyDescent="0.25">
      <c r="A2722">
        <f>--SUBTOTAL(103,B$2:B2722)</f>
        <v>1421</v>
      </c>
      <c r="B2722" s="86">
        <v>43556</v>
      </c>
      <c r="C2722" t="s">
        <v>75</v>
      </c>
      <c r="D2722" t="s">
        <v>60</v>
      </c>
      <c r="E2722" t="s">
        <v>501</v>
      </c>
      <c r="F2722">
        <v>282.70999999999998</v>
      </c>
      <c r="G2722">
        <v>0</v>
      </c>
      <c r="H2722">
        <v>2019</v>
      </c>
      <c r="I2722">
        <v>4</v>
      </c>
      <c r="J2722">
        <v>91</v>
      </c>
    </row>
    <row r="2723" spans="1:10" x14ac:dyDescent="0.25">
      <c r="A2723">
        <f>--SUBTOTAL(103,B$2:B2723)</f>
        <v>1422</v>
      </c>
      <c r="B2723" s="86">
        <v>43556</v>
      </c>
      <c r="C2723" t="s">
        <v>148</v>
      </c>
      <c r="D2723" t="s">
        <v>32</v>
      </c>
      <c r="E2723" t="s">
        <v>501</v>
      </c>
      <c r="F2723">
        <v>60.19</v>
      </c>
      <c r="G2723">
        <v>0</v>
      </c>
      <c r="H2723">
        <v>2019</v>
      </c>
      <c r="I2723">
        <v>4</v>
      </c>
      <c r="J2723">
        <v>91</v>
      </c>
    </row>
    <row r="2724" spans="1:10" x14ac:dyDescent="0.25">
      <c r="A2724">
        <f>--SUBTOTAL(103,B$2:B2724)</f>
        <v>1423</v>
      </c>
      <c r="B2724" s="86">
        <v>43556</v>
      </c>
      <c r="C2724" t="s">
        <v>22</v>
      </c>
      <c r="D2724" t="s">
        <v>61</v>
      </c>
      <c r="E2724" t="s">
        <v>501</v>
      </c>
      <c r="F2724">
        <v>91</v>
      </c>
      <c r="G2724">
        <v>0</v>
      </c>
      <c r="H2724">
        <v>2019</v>
      </c>
      <c r="I2724">
        <v>4</v>
      </c>
      <c r="J2724">
        <v>40</v>
      </c>
    </row>
    <row r="2725" spans="1:10" x14ac:dyDescent="0.25">
      <c r="A2725">
        <f>--SUBTOTAL(103,B$2:B2725)</f>
        <v>1424</v>
      </c>
      <c r="B2725" s="86">
        <v>43556</v>
      </c>
      <c r="C2725" t="s">
        <v>22</v>
      </c>
      <c r="D2725" t="s">
        <v>32</v>
      </c>
      <c r="E2725" t="s">
        <v>501</v>
      </c>
      <c r="F2725">
        <v>8</v>
      </c>
      <c r="G2725">
        <v>0</v>
      </c>
      <c r="H2725">
        <v>2019</v>
      </c>
      <c r="I2725">
        <v>4</v>
      </c>
      <c r="J2725">
        <v>51</v>
      </c>
    </row>
    <row r="2726" spans="1:10" x14ac:dyDescent="0.25">
      <c r="A2726">
        <f>--SUBTOTAL(103,B$2:B2726)</f>
        <v>1425</v>
      </c>
      <c r="B2726" s="86">
        <v>43557</v>
      </c>
      <c r="C2726" t="s">
        <v>23</v>
      </c>
      <c r="D2726" t="s">
        <v>60</v>
      </c>
      <c r="E2726" t="s">
        <v>502</v>
      </c>
      <c r="F2726">
        <v>47</v>
      </c>
      <c r="G2726">
        <v>0</v>
      </c>
      <c r="H2726">
        <v>2019</v>
      </c>
      <c r="I2726">
        <v>4</v>
      </c>
      <c r="J2726">
        <v>51</v>
      </c>
    </row>
    <row r="2727" spans="1:10" x14ac:dyDescent="0.25">
      <c r="A2727">
        <f>--SUBTOTAL(103,B$2:B2727)</f>
        <v>1426</v>
      </c>
      <c r="B2727" s="86">
        <v>43557</v>
      </c>
      <c r="C2727" t="s">
        <v>23</v>
      </c>
      <c r="D2727" t="s">
        <v>61</v>
      </c>
      <c r="E2727" t="s">
        <v>502</v>
      </c>
      <c r="F2727">
        <v>41.6</v>
      </c>
      <c r="G2727">
        <v>0</v>
      </c>
      <c r="H2727">
        <v>2019</v>
      </c>
      <c r="I2727">
        <v>4</v>
      </c>
      <c r="J2727">
        <v>27</v>
      </c>
    </row>
    <row r="2728" spans="1:10" x14ac:dyDescent="0.25">
      <c r="A2728">
        <f>--SUBTOTAL(103,B$2:B2728)</f>
        <v>1427</v>
      </c>
      <c r="B2728" s="86">
        <v>43557</v>
      </c>
      <c r="C2728" t="s">
        <v>70</v>
      </c>
      <c r="D2728" t="s">
        <v>61</v>
      </c>
      <c r="E2728" t="s">
        <v>502</v>
      </c>
      <c r="F2728">
        <v>72</v>
      </c>
      <c r="G2728">
        <v>0</v>
      </c>
      <c r="H2728">
        <v>2019</v>
      </c>
      <c r="I2728">
        <v>4</v>
      </c>
      <c r="J2728">
        <v>91</v>
      </c>
    </row>
    <row r="2729" spans="1:10" x14ac:dyDescent="0.25">
      <c r="A2729">
        <f>--SUBTOTAL(103,B$2:B2729)</f>
        <v>1428</v>
      </c>
      <c r="B2729" s="86">
        <v>43557</v>
      </c>
      <c r="C2729" t="s">
        <v>78</v>
      </c>
      <c r="D2729" t="s">
        <v>61</v>
      </c>
      <c r="E2729" t="s">
        <v>502</v>
      </c>
      <c r="F2729">
        <v>37.270000000000003</v>
      </c>
      <c r="G2729">
        <v>0</v>
      </c>
      <c r="H2729">
        <v>2019</v>
      </c>
      <c r="I2729">
        <v>4</v>
      </c>
      <c r="J2729">
        <v>91</v>
      </c>
    </row>
    <row r="2730" spans="1:10" x14ac:dyDescent="0.25">
      <c r="A2730">
        <f>--SUBTOTAL(103,B$2:B2730)</f>
        <v>1429</v>
      </c>
      <c r="B2730" s="86">
        <v>43557</v>
      </c>
      <c r="C2730" t="s">
        <v>66</v>
      </c>
      <c r="D2730" t="s">
        <v>61</v>
      </c>
      <c r="E2730" t="s">
        <v>502</v>
      </c>
      <c r="F2730">
        <v>47.1</v>
      </c>
      <c r="G2730">
        <v>0</v>
      </c>
      <c r="H2730">
        <v>2019</v>
      </c>
      <c r="I2730">
        <v>4</v>
      </c>
      <c r="J2730">
        <v>91</v>
      </c>
    </row>
    <row r="2731" spans="1:10" x14ac:dyDescent="0.25">
      <c r="A2731">
        <f>--SUBTOTAL(103,B$2:B2731)</f>
        <v>1430</v>
      </c>
      <c r="B2731" s="86">
        <v>43557</v>
      </c>
      <c r="C2731" t="s">
        <v>21</v>
      </c>
      <c r="D2731" t="s">
        <v>32</v>
      </c>
      <c r="E2731" t="s">
        <v>502</v>
      </c>
      <c r="F2731">
        <v>64</v>
      </c>
      <c r="G2731">
        <v>0</v>
      </c>
      <c r="H2731">
        <v>2019</v>
      </c>
      <c r="I2731">
        <v>4</v>
      </c>
      <c r="J2731">
        <v>73</v>
      </c>
    </row>
    <row r="2732" spans="1:10" x14ac:dyDescent="0.25">
      <c r="A2732">
        <f>--SUBTOTAL(103,B$2:B2732)</f>
        <v>1431</v>
      </c>
      <c r="B2732" s="86">
        <v>43557</v>
      </c>
      <c r="C2732" t="s">
        <v>21</v>
      </c>
      <c r="D2732" t="s">
        <v>32</v>
      </c>
      <c r="E2732" t="s">
        <v>502</v>
      </c>
      <c r="F2732">
        <v>48</v>
      </c>
      <c r="G2732">
        <v>0</v>
      </c>
      <c r="H2732">
        <v>2019</v>
      </c>
      <c r="I2732">
        <v>4</v>
      </c>
      <c r="J2732">
        <v>97</v>
      </c>
    </row>
    <row r="2733" spans="1:10" x14ac:dyDescent="0.25">
      <c r="A2733">
        <f>--SUBTOTAL(103,B$2:B2733)</f>
        <v>1432</v>
      </c>
      <c r="B2733" s="86">
        <v>43557</v>
      </c>
      <c r="C2733" t="s">
        <v>21</v>
      </c>
      <c r="D2733" t="s">
        <v>32</v>
      </c>
      <c r="E2733" t="s">
        <v>502</v>
      </c>
      <c r="F2733">
        <v>24</v>
      </c>
      <c r="G2733">
        <v>0</v>
      </c>
      <c r="H2733">
        <v>2019</v>
      </c>
      <c r="I2733">
        <v>4</v>
      </c>
      <c r="J2733">
        <v>18</v>
      </c>
    </row>
    <row r="2734" spans="1:10" x14ac:dyDescent="0.25">
      <c r="A2734">
        <f>--SUBTOTAL(103,B$2:B2734)</f>
        <v>1433</v>
      </c>
      <c r="B2734" s="86">
        <v>43557</v>
      </c>
      <c r="C2734" t="s">
        <v>21</v>
      </c>
      <c r="D2734" t="s">
        <v>32</v>
      </c>
      <c r="E2734" t="s">
        <v>502</v>
      </c>
      <c r="F2734">
        <v>16</v>
      </c>
      <c r="G2734">
        <v>0</v>
      </c>
      <c r="H2734">
        <v>2019</v>
      </c>
      <c r="I2734">
        <v>4</v>
      </c>
      <c r="J2734">
        <v>23</v>
      </c>
    </row>
    <row r="2735" spans="1:10" x14ac:dyDescent="0.25">
      <c r="A2735">
        <f>--SUBTOTAL(103,B$2:B2735)</f>
        <v>1434</v>
      </c>
      <c r="B2735" s="86">
        <v>43557</v>
      </c>
      <c r="C2735" t="s">
        <v>21</v>
      </c>
      <c r="D2735" t="s">
        <v>32</v>
      </c>
      <c r="E2735" t="s">
        <v>502</v>
      </c>
      <c r="F2735">
        <v>16</v>
      </c>
      <c r="G2735">
        <v>0</v>
      </c>
      <c r="H2735">
        <v>2019</v>
      </c>
      <c r="I2735">
        <v>4</v>
      </c>
      <c r="J2735">
        <v>46</v>
      </c>
    </row>
    <row r="2736" spans="1:10" x14ac:dyDescent="0.25">
      <c r="A2736">
        <f>--SUBTOTAL(103,B$2:B2736)</f>
        <v>1435</v>
      </c>
      <c r="B2736" s="86">
        <v>43557</v>
      </c>
      <c r="C2736" t="s">
        <v>71</v>
      </c>
      <c r="D2736" t="s">
        <v>61</v>
      </c>
      <c r="E2736" t="s">
        <v>502</v>
      </c>
      <c r="F2736">
        <v>150</v>
      </c>
      <c r="G2736">
        <v>0</v>
      </c>
      <c r="H2736">
        <v>2019</v>
      </c>
      <c r="I2736">
        <v>4</v>
      </c>
      <c r="J2736">
        <v>91</v>
      </c>
    </row>
    <row r="2737" spans="1:10" x14ac:dyDescent="0.25">
      <c r="A2737">
        <f>--SUBTOTAL(103,B$2:B2737)</f>
        <v>1436</v>
      </c>
      <c r="B2737" s="86">
        <v>43557</v>
      </c>
      <c r="C2737" t="s">
        <v>73</v>
      </c>
      <c r="D2737" t="s">
        <v>60</v>
      </c>
      <c r="E2737" t="s">
        <v>502</v>
      </c>
      <c r="F2737">
        <v>35</v>
      </c>
      <c r="G2737">
        <v>0</v>
      </c>
      <c r="H2737">
        <v>2019</v>
      </c>
      <c r="I2737">
        <v>4</v>
      </c>
      <c r="J2737">
        <v>91</v>
      </c>
    </row>
    <row r="2738" spans="1:10" x14ac:dyDescent="0.25">
      <c r="A2738">
        <f>--SUBTOTAL(103,B$2:B2738)</f>
        <v>1437</v>
      </c>
      <c r="B2738" s="86">
        <v>43557</v>
      </c>
      <c r="C2738" t="s">
        <v>72</v>
      </c>
      <c r="D2738" t="s">
        <v>61</v>
      </c>
      <c r="E2738" t="s">
        <v>502</v>
      </c>
      <c r="F2738">
        <v>150</v>
      </c>
      <c r="G2738">
        <v>0</v>
      </c>
      <c r="H2738">
        <v>2019</v>
      </c>
      <c r="I2738">
        <v>4</v>
      </c>
      <c r="J2738">
        <v>91</v>
      </c>
    </row>
    <row r="2739" spans="1:10" x14ac:dyDescent="0.25">
      <c r="A2739">
        <f>--SUBTOTAL(103,B$2:B2739)</f>
        <v>1438</v>
      </c>
      <c r="B2739" s="86">
        <v>43557</v>
      </c>
      <c r="C2739" t="s">
        <v>67</v>
      </c>
      <c r="D2739" t="s">
        <v>61</v>
      </c>
      <c r="E2739" t="s">
        <v>502</v>
      </c>
      <c r="F2739">
        <v>2100</v>
      </c>
      <c r="G2739">
        <v>0</v>
      </c>
      <c r="H2739">
        <v>2019</v>
      </c>
      <c r="I2739">
        <v>4</v>
      </c>
      <c r="J2739">
        <v>91</v>
      </c>
    </row>
    <row r="2740" spans="1:10" x14ac:dyDescent="0.25">
      <c r="A2740">
        <f>--SUBTOTAL(103,B$2:B2740)</f>
        <v>1439</v>
      </c>
      <c r="B2740" s="86">
        <v>43557</v>
      </c>
      <c r="C2740" t="s">
        <v>106</v>
      </c>
      <c r="D2740" t="s">
        <v>61</v>
      </c>
      <c r="E2740" t="s">
        <v>502</v>
      </c>
      <c r="F2740">
        <v>66.900000000000006</v>
      </c>
      <c r="G2740">
        <v>0</v>
      </c>
      <c r="H2740">
        <v>2019</v>
      </c>
      <c r="I2740">
        <v>4</v>
      </c>
      <c r="J2740">
        <v>91</v>
      </c>
    </row>
    <row r="2741" spans="1:10" x14ac:dyDescent="0.25">
      <c r="A2741">
        <f>--SUBTOTAL(103,B$2:B2741)</f>
        <v>1440</v>
      </c>
      <c r="B2741" s="86">
        <v>43557</v>
      </c>
      <c r="C2741" t="s">
        <v>22</v>
      </c>
      <c r="D2741" t="s">
        <v>32</v>
      </c>
      <c r="E2741" t="s">
        <v>502</v>
      </c>
      <c r="F2741">
        <v>16</v>
      </c>
      <c r="G2741">
        <v>0</v>
      </c>
      <c r="H2741">
        <v>2019</v>
      </c>
      <c r="I2741">
        <v>4</v>
      </c>
      <c r="J2741">
        <v>73</v>
      </c>
    </row>
    <row r="2742" spans="1:10" x14ac:dyDescent="0.25">
      <c r="A2742">
        <f>--SUBTOTAL(103,B$2:B2742)</f>
        <v>1441</v>
      </c>
      <c r="B2742" s="86">
        <v>43557</v>
      </c>
      <c r="C2742" t="s">
        <v>22</v>
      </c>
      <c r="D2742" t="s">
        <v>32</v>
      </c>
      <c r="E2742" t="s">
        <v>502</v>
      </c>
      <c r="F2742">
        <v>8</v>
      </c>
      <c r="G2742">
        <v>0</v>
      </c>
      <c r="H2742">
        <v>2019</v>
      </c>
      <c r="I2742">
        <v>4</v>
      </c>
      <c r="J2742">
        <v>23</v>
      </c>
    </row>
    <row r="2743" spans="1:10" x14ac:dyDescent="0.25">
      <c r="A2743">
        <f>--SUBTOTAL(103,B$2:B2743)</f>
        <v>1442</v>
      </c>
      <c r="B2743" s="86">
        <v>43558</v>
      </c>
      <c r="C2743" t="s">
        <v>23</v>
      </c>
      <c r="D2743" t="s">
        <v>59</v>
      </c>
      <c r="E2743" t="s">
        <v>503</v>
      </c>
      <c r="F2743">
        <v>237</v>
      </c>
      <c r="G2743">
        <v>0</v>
      </c>
      <c r="H2743">
        <v>2019</v>
      </c>
      <c r="I2743">
        <v>4</v>
      </c>
      <c r="J2743">
        <v>38</v>
      </c>
    </row>
    <row r="2744" spans="1:10" x14ac:dyDescent="0.25">
      <c r="A2744">
        <f>--SUBTOTAL(103,B$2:B2744)</f>
        <v>1443</v>
      </c>
      <c r="B2744" s="86">
        <v>43558</v>
      </c>
      <c r="C2744" t="s">
        <v>23</v>
      </c>
      <c r="D2744" t="s">
        <v>59</v>
      </c>
      <c r="E2744" t="s">
        <v>503</v>
      </c>
      <c r="F2744">
        <v>200.79</v>
      </c>
      <c r="G2744">
        <v>0</v>
      </c>
      <c r="H2744">
        <v>2019</v>
      </c>
      <c r="I2744">
        <v>4</v>
      </c>
      <c r="J2744">
        <v>51</v>
      </c>
    </row>
    <row r="2745" spans="1:10" x14ac:dyDescent="0.25">
      <c r="A2745">
        <f>--SUBTOTAL(103,B$2:B2745)</f>
        <v>1444</v>
      </c>
      <c r="B2745" s="86">
        <v>43558</v>
      </c>
      <c r="C2745" t="s">
        <v>23</v>
      </c>
      <c r="D2745" t="s">
        <v>54</v>
      </c>
      <c r="E2745" t="s">
        <v>503</v>
      </c>
      <c r="F2745">
        <v>149.80000000000001</v>
      </c>
      <c r="G2745">
        <v>0</v>
      </c>
      <c r="H2745">
        <v>2019</v>
      </c>
      <c r="I2745">
        <v>4</v>
      </c>
      <c r="J2745">
        <v>18</v>
      </c>
    </row>
    <row r="2746" spans="1:10" x14ac:dyDescent="0.25">
      <c r="A2746">
        <f>--SUBTOTAL(103,B$2:B2746)</f>
        <v>1445</v>
      </c>
      <c r="B2746" s="86">
        <v>43558</v>
      </c>
      <c r="C2746" t="s">
        <v>23</v>
      </c>
      <c r="D2746" t="s">
        <v>59</v>
      </c>
      <c r="E2746" t="s">
        <v>503</v>
      </c>
      <c r="F2746">
        <v>98.66</v>
      </c>
      <c r="G2746">
        <v>0</v>
      </c>
      <c r="H2746">
        <v>2019</v>
      </c>
      <c r="I2746">
        <v>4</v>
      </c>
      <c r="J2746">
        <v>78</v>
      </c>
    </row>
    <row r="2747" spans="1:10" x14ac:dyDescent="0.25">
      <c r="A2747">
        <f>--SUBTOTAL(103,B$2:B2747)</f>
        <v>1446</v>
      </c>
      <c r="B2747" s="86">
        <v>43558</v>
      </c>
      <c r="C2747" t="s">
        <v>23</v>
      </c>
      <c r="D2747" t="s">
        <v>59</v>
      </c>
      <c r="E2747" t="s">
        <v>503</v>
      </c>
      <c r="F2747">
        <v>95</v>
      </c>
      <c r="G2747">
        <v>0</v>
      </c>
      <c r="H2747">
        <v>2019</v>
      </c>
      <c r="I2747">
        <v>4</v>
      </c>
      <c r="J2747">
        <v>46</v>
      </c>
    </row>
    <row r="2748" spans="1:10" x14ac:dyDescent="0.25">
      <c r="A2748">
        <f>--SUBTOTAL(103,B$2:B2748)</f>
        <v>1447</v>
      </c>
      <c r="B2748" s="86">
        <v>43558</v>
      </c>
      <c r="C2748" t="s">
        <v>23</v>
      </c>
      <c r="D2748" t="s">
        <v>59</v>
      </c>
      <c r="E2748" t="s">
        <v>503</v>
      </c>
      <c r="F2748">
        <v>90</v>
      </c>
      <c r="G2748">
        <v>0</v>
      </c>
      <c r="H2748">
        <v>2019</v>
      </c>
      <c r="I2748">
        <v>4</v>
      </c>
      <c r="J2748">
        <v>26</v>
      </c>
    </row>
    <row r="2749" spans="1:10" x14ac:dyDescent="0.25">
      <c r="A2749">
        <f>--SUBTOTAL(103,B$2:B2749)</f>
        <v>1448</v>
      </c>
      <c r="B2749" s="86">
        <v>43558</v>
      </c>
      <c r="C2749" t="s">
        <v>23</v>
      </c>
      <c r="D2749" t="s">
        <v>59</v>
      </c>
      <c r="E2749" t="s">
        <v>503</v>
      </c>
      <c r="F2749">
        <v>89.56</v>
      </c>
      <c r="G2749">
        <v>0</v>
      </c>
      <c r="H2749">
        <v>2019</v>
      </c>
      <c r="I2749">
        <v>4</v>
      </c>
      <c r="J2749">
        <v>23</v>
      </c>
    </row>
    <row r="2750" spans="1:10" x14ac:dyDescent="0.25">
      <c r="A2750">
        <f>--SUBTOTAL(103,B$2:B2750)</f>
        <v>1449</v>
      </c>
      <c r="B2750" s="86">
        <v>43558</v>
      </c>
      <c r="C2750" t="s">
        <v>23</v>
      </c>
      <c r="D2750" t="s">
        <v>59</v>
      </c>
      <c r="E2750" t="s">
        <v>503</v>
      </c>
      <c r="F2750">
        <v>75.97</v>
      </c>
      <c r="G2750">
        <v>0</v>
      </c>
      <c r="H2750">
        <v>2019</v>
      </c>
      <c r="I2750">
        <v>4</v>
      </c>
      <c r="J2750">
        <v>42</v>
      </c>
    </row>
    <row r="2751" spans="1:10" x14ac:dyDescent="0.25">
      <c r="A2751">
        <f>--SUBTOTAL(103,B$2:B2751)</f>
        <v>1450</v>
      </c>
      <c r="B2751" s="86">
        <v>43558</v>
      </c>
      <c r="C2751" t="s">
        <v>23</v>
      </c>
      <c r="D2751" t="s">
        <v>59</v>
      </c>
      <c r="E2751" t="s">
        <v>503</v>
      </c>
      <c r="F2751">
        <v>71.84</v>
      </c>
      <c r="G2751">
        <v>0</v>
      </c>
      <c r="H2751">
        <v>2019</v>
      </c>
      <c r="I2751">
        <v>4</v>
      </c>
      <c r="J2751">
        <v>14</v>
      </c>
    </row>
    <row r="2752" spans="1:10" x14ac:dyDescent="0.25">
      <c r="A2752">
        <f>--SUBTOTAL(103,B$2:B2752)</f>
        <v>1451</v>
      </c>
      <c r="B2752" s="86">
        <v>43558</v>
      </c>
      <c r="C2752" t="s">
        <v>23</v>
      </c>
      <c r="D2752" t="s">
        <v>59</v>
      </c>
      <c r="E2752" t="s">
        <v>503</v>
      </c>
      <c r="F2752">
        <v>65.099999999999994</v>
      </c>
      <c r="G2752">
        <v>0</v>
      </c>
      <c r="H2752">
        <v>2019</v>
      </c>
      <c r="I2752">
        <v>4</v>
      </c>
      <c r="J2752">
        <v>17</v>
      </c>
    </row>
    <row r="2753" spans="1:10" x14ac:dyDescent="0.25">
      <c r="A2753">
        <f>--SUBTOTAL(103,B$2:B2753)</f>
        <v>1452</v>
      </c>
      <c r="B2753" s="86">
        <v>43558</v>
      </c>
      <c r="C2753" t="s">
        <v>23</v>
      </c>
      <c r="D2753" t="s">
        <v>59</v>
      </c>
      <c r="E2753" t="s">
        <v>503</v>
      </c>
      <c r="F2753">
        <v>62.27</v>
      </c>
      <c r="G2753">
        <v>0</v>
      </c>
      <c r="H2753">
        <v>2019</v>
      </c>
      <c r="I2753">
        <v>4</v>
      </c>
      <c r="J2753">
        <v>18</v>
      </c>
    </row>
    <row r="2754" spans="1:10" x14ac:dyDescent="0.25">
      <c r="A2754">
        <f>--SUBTOTAL(103,B$2:B2754)</f>
        <v>1453</v>
      </c>
      <c r="B2754" s="86">
        <v>43558</v>
      </c>
      <c r="C2754" t="s">
        <v>23</v>
      </c>
      <c r="D2754" t="s">
        <v>54</v>
      </c>
      <c r="E2754" t="s">
        <v>503</v>
      </c>
      <c r="F2754">
        <v>40.229999999999997</v>
      </c>
      <c r="G2754">
        <v>0</v>
      </c>
      <c r="H2754">
        <v>2019</v>
      </c>
      <c r="I2754">
        <v>4</v>
      </c>
      <c r="J2754">
        <v>164</v>
      </c>
    </row>
    <row r="2755" spans="1:10" x14ac:dyDescent="0.25">
      <c r="A2755">
        <f>--SUBTOTAL(103,B$2:B2755)</f>
        <v>1454</v>
      </c>
      <c r="B2755" s="86">
        <v>43558</v>
      </c>
      <c r="C2755" t="s">
        <v>23</v>
      </c>
      <c r="D2755" t="s">
        <v>54</v>
      </c>
      <c r="E2755" t="s">
        <v>503</v>
      </c>
      <c r="F2755">
        <v>37.979999999999997</v>
      </c>
      <c r="G2755">
        <v>0</v>
      </c>
      <c r="H2755">
        <v>2019</v>
      </c>
      <c r="I2755">
        <v>4</v>
      </c>
      <c r="J2755">
        <v>125</v>
      </c>
    </row>
    <row r="2756" spans="1:10" x14ac:dyDescent="0.25">
      <c r="A2756">
        <f>--SUBTOTAL(103,B$2:B2756)</f>
        <v>1455</v>
      </c>
      <c r="B2756" s="86">
        <v>43558</v>
      </c>
      <c r="C2756" t="s">
        <v>23</v>
      </c>
      <c r="D2756" t="s">
        <v>54</v>
      </c>
      <c r="E2756" t="s">
        <v>503</v>
      </c>
      <c r="F2756">
        <v>35.950000000000003</v>
      </c>
      <c r="G2756">
        <v>0</v>
      </c>
      <c r="H2756">
        <v>2019</v>
      </c>
      <c r="I2756">
        <v>4</v>
      </c>
      <c r="J2756">
        <v>157</v>
      </c>
    </row>
    <row r="2757" spans="1:10" x14ac:dyDescent="0.25">
      <c r="A2757">
        <f>--SUBTOTAL(103,B$2:B2757)</f>
        <v>1456</v>
      </c>
      <c r="B2757" s="86">
        <v>43558</v>
      </c>
      <c r="C2757" t="s">
        <v>23</v>
      </c>
      <c r="D2757" t="s">
        <v>59</v>
      </c>
      <c r="E2757" t="s">
        <v>503</v>
      </c>
      <c r="F2757">
        <v>31.99</v>
      </c>
      <c r="G2757">
        <v>0</v>
      </c>
      <c r="H2757">
        <v>2019</v>
      </c>
      <c r="I2757">
        <v>4</v>
      </c>
      <c r="J2757">
        <v>131</v>
      </c>
    </row>
    <row r="2758" spans="1:10" x14ac:dyDescent="0.25">
      <c r="A2758">
        <f>--SUBTOTAL(103,B$2:B2758)</f>
        <v>1457</v>
      </c>
      <c r="B2758" s="86">
        <v>43558</v>
      </c>
      <c r="C2758" t="s">
        <v>23</v>
      </c>
      <c r="D2758" t="s">
        <v>54</v>
      </c>
      <c r="E2758" t="s">
        <v>503</v>
      </c>
      <c r="F2758">
        <v>30.95</v>
      </c>
      <c r="G2758">
        <v>0</v>
      </c>
      <c r="H2758">
        <v>2019</v>
      </c>
      <c r="I2758">
        <v>4</v>
      </c>
      <c r="J2758">
        <v>15</v>
      </c>
    </row>
    <row r="2759" spans="1:10" x14ac:dyDescent="0.25">
      <c r="A2759">
        <f>--SUBTOTAL(103,B$2:B2759)</f>
        <v>1458</v>
      </c>
      <c r="B2759" s="86">
        <v>43558</v>
      </c>
      <c r="C2759" t="s">
        <v>23</v>
      </c>
      <c r="D2759" t="s">
        <v>59</v>
      </c>
      <c r="E2759" t="s">
        <v>503</v>
      </c>
      <c r="F2759">
        <v>27.6</v>
      </c>
      <c r="G2759">
        <v>0</v>
      </c>
      <c r="H2759">
        <v>2019</v>
      </c>
      <c r="I2759">
        <v>4</v>
      </c>
      <c r="J2759">
        <v>164</v>
      </c>
    </row>
    <row r="2760" spans="1:10" x14ac:dyDescent="0.25">
      <c r="A2760">
        <f>--SUBTOTAL(103,B$2:B2760)</f>
        <v>1459</v>
      </c>
      <c r="B2760" s="86">
        <v>43558</v>
      </c>
      <c r="C2760" t="s">
        <v>23</v>
      </c>
      <c r="D2760" t="s">
        <v>54</v>
      </c>
      <c r="E2760" t="s">
        <v>503</v>
      </c>
      <c r="F2760">
        <v>25.99</v>
      </c>
      <c r="G2760">
        <v>0</v>
      </c>
      <c r="H2760">
        <v>2019</v>
      </c>
      <c r="I2760">
        <v>4</v>
      </c>
      <c r="J2760">
        <v>54</v>
      </c>
    </row>
    <row r="2761" spans="1:10" x14ac:dyDescent="0.25">
      <c r="A2761">
        <f>--SUBTOTAL(103,B$2:B2761)</f>
        <v>1460</v>
      </c>
      <c r="B2761" s="86">
        <v>43558</v>
      </c>
      <c r="C2761" t="s">
        <v>23</v>
      </c>
      <c r="D2761" t="s">
        <v>54</v>
      </c>
      <c r="E2761" t="s">
        <v>503</v>
      </c>
      <c r="F2761">
        <v>24.2</v>
      </c>
      <c r="G2761">
        <v>0</v>
      </c>
      <c r="H2761">
        <v>2019</v>
      </c>
      <c r="I2761">
        <v>4</v>
      </c>
      <c r="J2761">
        <v>162</v>
      </c>
    </row>
    <row r="2762" spans="1:10" x14ac:dyDescent="0.25">
      <c r="A2762">
        <f>--SUBTOTAL(103,B$2:B2762)</f>
        <v>1461</v>
      </c>
      <c r="B2762" s="86">
        <v>43558</v>
      </c>
      <c r="C2762" t="s">
        <v>23</v>
      </c>
      <c r="D2762" t="s">
        <v>59</v>
      </c>
      <c r="E2762" t="s">
        <v>503</v>
      </c>
      <c r="F2762">
        <v>16</v>
      </c>
      <c r="G2762">
        <v>0</v>
      </c>
      <c r="H2762">
        <v>2019</v>
      </c>
      <c r="I2762">
        <v>4</v>
      </c>
      <c r="J2762">
        <v>162</v>
      </c>
    </row>
    <row r="2763" spans="1:10" x14ac:dyDescent="0.25">
      <c r="A2763">
        <f>--SUBTOTAL(103,B$2:B2763)</f>
        <v>1462</v>
      </c>
      <c r="B2763" s="86">
        <v>43558</v>
      </c>
      <c r="C2763" t="s">
        <v>23</v>
      </c>
      <c r="D2763" t="s">
        <v>33</v>
      </c>
      <c r="E2763" t="s">
        <v>202</v>
      </c>
      <c r="F2763">
        <v>14.35</v>
      </c>
      <c r="G2763">
        <v>0</v>
      </c>
      <c r="H2763">
        <v>2019</v>
      </c>
      <c r="I2763">
        <v>4</v>
      </c>
      <c r="J2763">
        <v>18</v>
      </c>
    </row>
    <row r="2764" spans="1:10" x14ac:dyDescent="0.25">
      <c r="A2764">
        <f>--SUBTOTAL(103,B$2:B2764)</f>
        <v>1463</v>
      </c>
      <c r="B2764" s="86">
        <v>43558</v>
      </c>
      <c r="C2764" t="s">
        <v>23</v>
      </c>
      <c r="D2764" t="s">
        <v>59</v>
      </c>
      <c r="E2764" t="s">
        <v>503</v>
      </c>
      <c r="F2764">
        <v>13.12</v>
      </c>
      <c r="G2764">
        <v>0</v>
      </c>
      <c r="H2764">
        <v>2019</v>
      </c>
      <c r="I2764">
        <v>4</v>
      </c>
      <c r="J2764">
        <v>80</v>
      </c>
    </row>
    <row r="2765" spans="1:10" x14ac:dyDescent="0.25">
      <c r="A2765">
        <f>--SUBTOTAL(103,B$2:B2765)</f>
        <v>1464</v>
      </c>
      <c r="B2765" s="86">
        <v>43558</v>
      </c>
      <c r="C2765" t="s">
        <v>23</v>
      </c>
      <c r="D2765" t="s">
        <v>54</v>
      </c>
      <c r="E2765" t="s">
        <v>503</v>
      </c>
      <c r="F2765">
        <v>12.55</v>
      </c>
      <c r="G2765">
        <v>0</v>
      </c>
      <c r="H2765">
        <v>2019</v>
      </c>
      <c r="I2765">
        <v>4</v>
      </c>
      <c r="J2765">
        <v>79</v>
      </c>
    </row>
    <row r="2766" spans="1:10" x14ac:dyDescent="0.25">
      <c r="A2766">
        <f>--SUBTOTAL(103,B$2:B2766)</f>
        <v>1465</v>
      </c>
      <c r="B2766" s="86">
        <v>43558</v>
      </c>
      <c r="C2766" t="s">
        <v>23</v>
      </c>
      <c r="D2766" t="s">
        <v>33</v>
      </c>
      <c r="E2766" t="s">
        <v>141</v>
      </c>
      <c r="F2766">
        <v>9</v>
      </c>
      <c r="G2766">
        <v>0</v>
      </c>
      <c r="H2766">
        <v>2019</v>
      </c>
      <c r="I2766">
        <v>4</v>
      </c>
      <c r="J2766">
        <v>53</v>
      </c>
    </row>
    <row r="2767" spans="1:10" x14ac:dyDescent="0.25">
      <c r="A2767">
        <f>--SUBTOTAL(103,B$2:B2767)</f>
        <v>1466</v>
      </c>
      <c r="B2767" s="86">
        <v>43558</v>
      </c>
      <c r="C2767" t="s">
        <v>23</v>
      </c>
      <c r="D2767" t="s">
        <v>59</v>
      </c>
      <c r="E2767" t="s">
        <v>503</v>
      </c>
      <c r="F2767">
        <v>8.35</v>
      </c>
      <c r="G2767">
        <v>0</v>
      </c>
      <c r="H2767">
        <v>2019</v>
      </c>
      <c r="I2767">
        <v>4</v>
      </c>
      <c r="J2767">
        <v>13</v>
      </c>
    </row>
    <row r="2768" spans="1:10" x14ac:dyDescent="0.25">
      <c r="A2768">
        <f>--SUBTOTAL(103,B$2:B2768)</f>
        <v>1467</v>
      </c>
      <c r="B2768" s="86">
        <v>43558</v>
      </c>
      <c r="C2768" t="s">
        <v>23</v>
      </c>
      <c r="D2768" t="s">
        <v>33</v>
      </c>
      <c r="E2768" t="s">
        <v>149</v>
      </c>
      <c r="F2768">
        <v>6.4</v>
      </c>
      <c r="G2768">
        <v>0</v>
      </c>
      <c r="H2768">
        <v>2019</v>
      </c>
      <c r="I2768">
        <v>4</v>
      </c>
      <c r="J2768">
        <v>23</v>
      </c>
    </row>
    <row r="2769" spans="1:10" x14ac:dyDescent="0.25">
      <c r="A2769">
        <f>--SUBTOTAL(103,B$2:B2769)</f>
        <v>1468</v>
      </c>
      <c r="B2769" s="86">
        <v>43558</v>
      </c>
      <c r="C2769" t="s">
        <v>23</v>
      </c>
      <c r="D2769" t="s">
        <v>33</v>
      </c>
      <c r="E2769" t="s">
        <v>338</v>
      </c>
      <c r="F2769">
        <v>2.4</v>
      </c>
      <c r="G2769">
        <v>0</v>
      </c>
      <c r="H2769">
        <v>2019</v>
      </c>
      <c r="I2769">
        <v>4</v>
      </c>
      <c r="J2769">
        <v>95</v>
      </c>
    </row>
    <row r="2770" spans="1:10" x14ac:dyDescent="0.25">
      <c r="A2770">
        <f>--SUBTOTAL(103,B$2:B2770)</f>
        <v>1469</v>
      </c>
      <c r="B2770" s="86">
        <v>43558</v>
      </c>
      <c r="C2770" t="s">
        <v>77</v>
      </c>
      <c r="D2770" t="s">
        <v>61</v>
      </c>
      <c r="E2770" t="s">
        <v>503</v>
      </c>
      <c r="F2770">
        <v>16</v>
      </c>
      <c r="G2770">
        <v>0</v>
      </c>
      <c r="H2770">
        <v>2019</v>
      </c>
      <c r="I2770">
        <v>4</v>
      </c>
      <c r="J2770">
        <v>91</v>
      </c>
    </row>
    <row r="2771" spans="1:10" x14ac:dyDescent="0.25">
      <c r="A2771">
        <f>--SUBTOTAL(103,B$2:B2771)</f>
        <v>1470</v>
      </c>
      <c r="B2771" s="86">
        <v>43558</v>
      </c>
      <c r="C2771" t="s">
        <v>78</v>
      </c>
      <c r="D2771" t="s">
        <v>62</v>
      </c>
      <c r="E2771" t="s">
        <v>503</v>
      </c>
      <c r="F2771">
        <v>484.22</v>
      </c>
      <c r="G2771">
        <v>0</v>
      </c>
      <c r="H2771">
        <v>2019</v>
      </c>
      <c r="I2771">
        <v>4</v>
      </c>
      <c r="J2771">
        <v>91</v>
      </c>
    </row>
    <row r="2772" spans="1:10" x14ac:dyDescent="0.25">
      <c r="A2772">
        <f>--SUBTOTAL(103,B$2:B2772)</f>
        <v>1471</v>
      </c>
      <c r="B2772" s="86">
        <v>43558</v>
      </c>
      <c r="C2772" t="s">
        <v>66</v>
      </c>
      <c r="D2772" t="s">
        <v>61</v>
      </c>
      <c r="E2772" t="s">
        <v>503</v>
      </c>
      <c r="F2772">
        <v>145.25</v>
      </c>
      <c r="G2772">
        <v>0</v>
      </c>
      <c r="H2772">
        <v>2019</v>
      </c>
      <c r="I2772">
        <v>4</v>
      </c>
      <c r="J2772">
        <v>91</v>
      </c>
    </row>
    <row r="2773" spans="1:10" x14ac:dyDescent="0.25">
      <c r="A2773">
        <f>--SUBTOTAL(103,B$2:B2773)</f>
        <v>1472</v>
      </c>
      <c r="B2773" s="86">
        <v>43558</v>
      </c>
      <c r="C2773" t="s">
        <v>66</v>
      </c>
      <c r="D2773" t="s">
        <v>62</v>
      </c>
      <c r="E2773" t="s">
        <v>503</v>
      </c>
      <c r="F2773">
        <v>43.34</v>
      </c>
      <c r="G2773">
        <v>0</v>
      </c>
      <c r="H2773">
        <v>2019</v>
      </c>
      <c r="I2773">
        <v>4</v>
      </c>
      <c r="J2773">
        <v>91</v>
      </c>
    </row>
    <row r="2774" spans="1:10" x14ac:dyDescent="0.25">
      <c r="A2774">
        <f>--SUBTOTAL(103,B$2:B2774)</f>
        <v>1473</v>
      </c>
      <c r="B2774" s="86">
        <v>43558</v>
      </c>
      <c r="C2774" t="s">
        <v>82</v>
      </c>
      <c r="D2774" t="s">
        <v>54</v>
      </c>
      <c r="E2774" t="s">
        <v>503</v>
      </c>
      <c r="F2774">
        <v>20.75</v>
      </c>
      <c r="G2774">
        <v>0</v>
      </c>
      <c r="H2774">
        <v>2019</v>
      </c>
      <c r="I2774">
        <v>4</v>
      </c>
      <c r="J2774">
        <v>91</v>
      </c>
    </row>
    <row r="2775" spans="1:10" x14ac:dyDescent="0.25">
      <c r="A2775">
        <f>--SUBTOTAL(103,B$2:B2775)</f>
        <v>1474</v>
      </c>
      <c r="B2775" s="86">
        <v>43558</v>
      </c>
      <c r="C2775" t="s">
        <v>21</v>
      </c>
      <c r="D2775" t="s">
        <v>32</v>
      </c>
      <c r="E2775" t="s">
        <v>503</v>
      </c>
      <c r="F2775">
        <v>64</v>
      </c>
      <c r="G2775">
        <v>0</v>
      </c>
      <c r="H2775">
        <v>2019</v>
      </c>
      <c r="I2775">
        <v>4</v>
      </c>
      <c r="J2775">
        <v>26</v>
      </c>
    </row>
    <row r="2776" spans="1:10" x14ac:dyDescent="0.25">
      <c r="A2776">
        <f>--SUBTOTAL(103,B$2:B2776)</f>
        <v>1475</v>
      </c>
      <c r="B2776" s="86">
        <v>43558</v>
      </c>
      <c r="C2776" t="s">
        <v>21</v>
      </c>
      <c r="D2776" t="s">
        <v>32</v>
      </c>
      <c r="E2776" t="s">
        <v>503</v>
      </c>
      <c r="F2776">
        <v>48</v>
      </c>
      <c r="G2776">
        <v>0</v>
      </c>
      <c r="H2776">
        <v>2019</v>
      </c>
      <c r="I2776">
        <v>4</v>
      </c>
      <c r="J2776">
        <v>19</v>
      </c>
    </row>
    <row r="2777" spans="1:10" x14ac:dyDescent="0.25">
      <c r="A2777">
        <f>--SUBTOTAL(103,B$2:B2777)</f>
        <v>1476</v>
      </c>
      <c r="B2777" s="86">
        <v>43558</v>
      </c>
      <c r="C2777" t="s">
        <v>21</v>
      </c>
      <c r="D2777" t="s">
        <v>32</v>
      </c>
      <c r="E2777" t="s">
        <v>503</v>
      </c>
      <c r="F2777">
        <v>40</v>
      </c>
      <c r="G2777">
        <v>0</v>
      </c>
      <c r="H2777">
        <v>2019</v>
      </c>
      <c r="I2777">
        <v>4</v>
      </c>
      <c r="J2777">
        <v>13</v>
      </c>
    </row>
    <row r="2778" spans="1:10" x14ac:dyDescent="0.25">
      <c r="A2778">
        <f>--SUBTOTAL(103,B$2:B2778)</f>
        <v>1477</v>
      </c>
      <c r="B2778" s="86">
        <v>43558</v>
      </c>
      <c r="C2778" t="s">
        <v>21</v>
      </c>
      <c r="D2778" t="s">
        <v>32</v>
      </c>
      <c r="E2778" t="s">
        <v>503</v>
      </c>
      <c r="F2778">
        <v>40</v>
      </c>
      <c r="G2778">
        <v>0</v>
      </c>
      <c r="H2778">
        <v>2019</v>
      </c>
      <c r="I2778">
        <v>4</v>
      </c>
      <c r="J2778">
        <v>30</v>
      </c>
    </row>
    <row r="2779" spans="1:10" x14ac:dyDescent="0.25">
      <c r="A2779">
        <f>--SUBTOTAL(103,B$2:B2779)</f>
        <v>1478</v>
      </c>
      <c r="B2779" s="86">
        <v>43558</v>
      </c>
      <c r="C2779" t="s">
        <v>21</v>
      </c>
      <c r="D2779" t="s">
        <v>32</v>
      </c>
      <c r="E2779" t="s">
        <v>503</v>
      </c>
      <c r="F2779">
        <v>24</v>
      </c>
      <c r="G2779">
        <v>0</v>
      </c>
      <c r="H2779">
        <v>2019</v>
      </c>
      <c r="I2779">
        <v>4</v>
      </c>
      <c r="J2779">
        <v>49</v>
      </c>
    </row>
    <row r="2780" spans="1:10" x14ac:dyDescent="0.25">
      <c r="A2780">
        <f>--SUBTOTAL(103,B$2:B2780)</f>
        <v>1479</v>
      </c>
      <c r="B2780" s="86">
        <v>43558</v>
      </c>
      <c r="C2780" t="s">
        <v>21</v>
      </c>
      <c r="D2780" t="s">
        <v>32</v>
      </c>
      <c r="E2780" t="s">
        <v>503</v>
      </c>
      <c r="F2780">
        <v>8</v>
      </c>
      <c r="G2780">
        <v>0</v>
      </c>
      <c r="H2780">
        <v>2019</v>
      </c>
      <c r="I2780">
        <v>4</v>
      </c>
      <c r="J2780">
        <v>46</v>
      </c>
    </row>
    <row r="2781" spans="1:10" x14ac:dyDescent="0.25">
      <c r="A2781">
        <f>--SUBTOTAL(103,B$2:B2781)</f>
        <v>1480</v>
      </c>
      <c r="B2781" s="86">
        <v>43558</v>
      </c>
      <c r="C2781" t="s">
        <v>71</v>
      </c>
      <c r="D2781" t="s">
        <v>54</v>
      </c>
      <c r="E2781" t="s">
        <v>503</v>
      </c>
      <c r="F2781">
        <v>23.61</v>
      </c>
      <c r="G2781">
        <v>0</v>
      </c>
      <c r="H2781">
        <v>2019</v>
      </c>
      <c r="I2781">
        <v>4</v>
      </c>
      <c r="J2781">
        <v>91</v>
      </c>
    </row>
    <row r="2782" spans="1:10" x14ac:dyDescent="0.25">
      <c r="A2782">
        <f>--SUBTOTAL(103,B$2:B2782)</f>
        <v>1481</v>
      </c>
      <c r="B2782" s="86">
        <v>43558</v>
      </c>
      <c r="C2782" t="s">
        <v>75</v>
      </c>
      <c r="D2782" t="s">
        <v>60</v>
      </c>
      <c r="E2782" t="s">
        <v>503</v>
      </c>
      <c r="F2782">
        <v>2544.39</v>
      </c>
      <c r="G2782">
        <v>0</v>
      </c>
      <c r="H2782">
        <v>2019</v>
      </c>
      <c r="I2782">
        <v>4</v>
      </c>
      <c r="J2782">
        <v>91</v>
      </c>
    </row>
    <row r="2783" spans="1:10" x14ac:dyDescent="0.25">
      <c r="A2783">
        <f>--SUBTOTAL(103,B$2:B2783)</f>
        <v>1482</v>
      </c>
      <c r="B2783" s="86">
        <v>43558</v>
      </c>
      <c r="C2783" t="s">
        <v>67</v>
      </c>
      <c r="D2783" t="s">
        <v>59</v>
      </c>
      <c r="E2783" t="s">
        <v>503</v>
      </c>
      <c r="F2783">
        <v>36.85</v>
      </c>
      <c r="G2783">
        <v>0</v>
      </c>
      <c r="H2783">
        <v>2019</v>
      </c>
      <c r="I2783">
        <v>4</v>
      </c>
      <c r="J2783">
        <v>91</v>
      </c>
    </row>
    <row r="2784" spans="1:10" x14ac:dyDescent="0.25">
      <c r="A2784">
        <f>--SUBTOTAL(103,B$2:B2784)</f>
        <v>1483</v>
      </c>
      <c r="B2784" s="86">
        <v>43558</v>
      </c>
      <c r="C2784" t="s">
        <v>247</v>
      </c>
      <c r="D2784" t="s">
        <v>59</v>
      </c>
      <c r="E2784" t="s">
        <v>503</v>
      </c>
      <c r="F2784">
        <v>74.849999999999994</v>
      </c>
      <c r="G2784">
        <v>0</v>
      </c>
      <c r="H2784">
        <v>2019</v>
      </c>
      <c r="I2784">
        <v>4</v>
      </c>
      <c r="J2784">
        <v>91</v>
      </c>
    </row>
    <row r="2785" spans="1:10" x14ac:dyDescent="0.25">
      <c r="A2785">
        <f>--SUBTOTAL(103,B$2:B2785)</f>
        <v>1484</v>
      </c>
      <c r="B2785" s="86">
        <v>43558</v>
      </c>
      <c r="C2785" t="s">
        <v>69</v>
      </c>
      <c r="D2785" t="s">
        <v>61</v>
      </c>
      <c r="E2785" t="s">
        <v>503</v>
      </c>
      <c r="F2785">
        <v>27.1</v>
      </c>
      <c r="G2785">
        <v>0</v>
      </c>
      <c r="H2785">
        <v>2019</v>
      </c>
      <c r="I2785">
        <v>4</v>
      </c>
      <c r="J2785">
        <v>91</v>
      </c>
    </row>
    <row r="2786" spans="1:10" x14ac:dyDescent="0.25">
      <c r="A2786">
        <f>--SUBTOTAL(103,B$2:B2786)</f>
        <v>1485</v>
      </c>
      <c r="B2786" s="86">
        <v>43558</v>
      </c>
      <c r="C2786" t="s">
        <v>69</v>
      </c>
      <c r="D2786" t="s">
        <v>32</v>
      </c>
      <c r="E2786" t="s">
        <v>503</v>
      </c>
      <c r="F2786">
        <v>14.75</v>
      </c>
      <c r="G2786">
        <v>0</v>
      </c>
      <c r="H2786">
        <v>2019</v>
      </c>
      <c r="I2786">
        <v>4</v>
      </c>
      <c r="J2786">
        <v>91</v>
      </c>
    </row>
    <row r="2787" spans="1:10" x14ac:dyDescent="0.25">
      <c r="A2787">
        <f>--SUBTOTAL(103,B$2:B2787)</f>
        <v>1486</v>
      </c>
      <c r="B2787" s="86">
        <v>43558</v>
      </c>
      <c r="C2787" t="s">
        <v>290</v>
      </c>
      <c r="D2787" t="s">
        <v>62</v>
      </c>
      <c r="E2787" t="s">
        <v>503</v>
      </c>
      <c r="F2787">
        <v>1.03</v>
      </c>
      <c r="G2787">
        <v>0</v>
      </c>
      <c r="H2787">
        <v>2019</v>
      </c>
      <c r="I2787">
        <v>4</v>
      </c>
      <c r="J2787">
        <v>91</v>
      </c>
    </row>
    <row r="2788" spans="1:10" x14ac:dyDescent="0.25">
      <c r="A2788">
        <f>--SUBTOTAL(103,B$2:B2788)</f>
        <v>1487</v>
      </c>
      <c r="B2788" s="86">
        <v>43558</v>
      </c>
      <c r="C2788" t="s">
        <v>22</v>
      </c>
      <c r="D2788" t="s">
        <v>32</v>
      </c>
      <c r="E2788" t="s">
        <v>503</v>
      </c>
      <c r="F2788">
        <v>8</v>
      </c>
      <c r="G2788">
        <v>0</v>
      </c>
      <c r="H2788">
        <v>2019</v>
      </c>
      <c r="I2788">
        <v>4</v>
      </c>
      <c r="J2788">
        <v>39</v>
      </c>
    </row>
    <row r="2789" spans="1:10" x14ac:dyDescent="0.25">
      <c r="A2789">
        <f>--SUBTOTAL(103,B$2:B2789)</f>
        <v>1488</v>
      </c>
      <c r="B2789" s="86">
        <v>43558</v>
      </c>
      <c r="C2789" t="s">
        <v>80</v>
      </c>
      <c r="D2789" t="s">
        <v>54</v>
      </c>
      <c r="E2789" t="s">
        <v>503</v>
      </c>
      <c r="F2789">
        <v>297.3</v>
      </c>
      <c r="G2789">
        <v>0</v>
      </c>
      <c r="H2789">
        <v>2019</v>
      </c>
      <c r="I2789">
        <v>4</v>
      </c>
      <c r="J2789">
        <v>91</v>
      </c>
    </row>
    <row r="2790" spans="1:10" x14ac:dyDescent="0.25">
      <c r="A2790">
        <f>--SUBTOTAL(103,B$2:B2790)</f>
        <v>1489</v>
      </c>
      <c r="B2790" s="86">
        <v>43558</v>
      </c>
      <c r="C2790" t="s">
        <v>80</v>
      </c>
      <c r="D2790" t="s">
        <v>59</v>
      </c>
      <c r="E2790" t="s">
        <v>503</v>
      </c>
      <c r="F2790">
        <v>225.98</v>
      </c>
      <c r="G2790">
        <v>0</v>
      </c>
      <c r="H2790">
        <v>2019</v>
      </c>
      <c r="I2790">
        <v>4</v>
      </c>
      <c r="J2790">
        <v>91</v>
      </c>
    </row>
    <row r="2791" spans="1:10" x14ac:dyDescent="0.25">
      <c r="A2791">
        <f>--SUBTOTAL(103,B$2:B2791)</f>
        <v>1490</v>
      </c>
      <c r="B2791" s="86">
        <v>43559</v>
      </c>
      <c r="C2791" t="s">
        <v>23</v>
      </c>
      <c r="D2791" t="s">
        <v>60</v>
      </c>
      <c r="E2791" t="s">
        <v>504</v>
      </c>
      <c r="F2791">
        <v>121.01</v>
      </c>
      <c r="G2791">
        <v>0</v>
      </c>
      <c r="H2791">
        <v>2019</v>
      </c>
      <c r="I2791">
        <v>4</v>
      </c>
      <c r="J2791">
        <v>2</v>
      </c>
    </row>
    <row r="2792" spans="1:10" x14ac:dyDescent="0.25">
      <c r="A2792">
        <f>--SUBTOTAL(103,B$2:B2792)</f>
        <v>1491</v>
      </c>
      <c r="B2792" s="86">
        <v>43559</v>
      </c>
      <c r="C2792" t="s">
        <v>23</v>
      </c>
      <c r="D2792" t="s">
        <v>33</v>
      </c>
      <c r="E2792" t="s">
        <v>57</v>
      </c>
      <c r="F2792">
        <v>4.75</v>
      </c>
      <c r="G2792">
        <v>0</v>
      </c>
      <c r="H2792">
        <v>2019</v>
      </c>
      <c r="I2792">
        <v>4</v>
      </c>
      <c r="J2792">
        <v>3</v>
      </c>
    </row>
    <row r="2793" spans="1:10" x14ac:dyDescent="0.25">
      <c r="A2793">
        <f>--SUBTOTAL(103,B$2:B2793)</f>
        <v>1492</v>
      </c>
      <c r="B2793" s="86">
        <v>43559</v>
      </c>
      <c r="C2793" t="s">
        <v>21</v>
      </c>
      <c r="D2793" t="s">
        <v>32</v>
      </c>
      <c r="E2793" t="s">
        <v>504</v>
      </c>
      <c r="F2793">
        <v>16</v>
      </c>
      <c r="G2793">
        <v>0</v>
      </c>
      <c r="H2793">
        <v>2019</v>
      </c>
      <c r="I2793">
        <v>4</v>
      </c>
      <c r="J2793">
        <v>19</v>
      </c>
    </row>
    <row r="2794" spans="1:10" x14ac:dyDescent="0.25">
      <c r="A2794">
        <f>--SUBTOTAL(103,B$2:B2794)</f>
        <v>1493</v>
      </c>
      <c r="B2794" s="86">
        <v>43559</v>
      </c>
      <c r="C2794" t="s">
        <v>21</v>
      </c>
      <c r="D2794" t="s">
        <v>32</v>
      </c>
      <c r="E2794" t="s">
        <v>504</v>
      </c>
      <c r="F2794">
        <v>16</v>
      </c>
      <c r="G2794">
        <v>0</v>
      </c>
      <c r="H2794">
        <v>2019</v>
      </c>
      <c r="I2794">
        <v>4</v>
      </c>
      <c r="J2794">
        <v>97</v>
      </c>
    </row>
    <row r="2795" spans="1:10" x14ac:dyDescent="0.25">
      <c r="A2795">
        <f>--SUBTOTAL(103,B$2:B2795)</f>
        <v>1494</v>
      </c>
      <c r="B2795" s="86">
        <v>43559</v>
      </c>
      <c r="C2795" t="s">
        <v>21</v>
      </c>
      <c r="D2795" t="s">
        <v>32</v>
      </c>
      <c r="E2795" t="s">
        <v>504</v>
      </c>
      <c r="F2795">
        <v>8</v>
      </c>
      <c r="G2795">
        <v>0</v>
      </c>
      <c r="H2795">
        <v>2019</v>
      </c>
      <c r="I2795">
        <v>4</v>
      </c>
      <c r="J2795">
        <v>13</v>
      </c>
    </row>
    <row r="2796" spans="1:10" x14ac:dyDescent="0.25">
      <c r="A2796">
        <f>--SUBTOTAL(103,B$2:B2796)</f>
        <v>1495</v>
      </c>
      <c r="B2796" s="86">
        <v>43559</v>
      </c>
      <c r="C2796" t="s">
        <v>72</v>
      </c>
      <c r="D2796" t="s">
        <v>61</v>
      </c>
      <c r="E2796" t="s">
        <v>504</v>
      </c>
      <c r="F2796">
        <v>513.4</v>
      </c>
      <c r="G2796">
        <v>0</v>
      </c>
      <c r="H2796">
        <v>2019</v>
      </c>
      <c r="I2796">
        <v>4</v>
      </c>
      <c r="J2796">
        <v>91</v>
      </c>
    </row>
    <row r="2797" spans="1:10" x14ac:dyDescent="0.25">
      <c r="A2797">
        <f>--SUBTOTAL(103,B$2:B2797)</f>
        <v>1496</v>
      </c>
      <c r="B2797" s="86">
        <v>43559</v>
      </c>
      <c r="C2797" t="s">
        <v>67</v>
      </c>
      <c r="D2797" t="s">
        <v>61</v>
      </c>
      <c r="E2797" t="s">
        <v>504</v>
      </c>
      <c r="F2797">
        <v>24</v>
      </c>
      <c r="G2797">
        <v>0</v>
      </c>
      <c r="H2797">
        <v>2019</v>
      </c>
      <c r="I2797">
        <v>4</v>
      </c>
      <c r="J2797">
        <v>91</v>
      </c>
    </row>
    <row r="2798" spans="1:10" x14ac:dyDescent="0.25">
      <c r="A2798">
        <f>--SUBTOTAL(103,B$2:B2798)</f>
        <v>1497</v>
      </c>
      <c r="B2798" s="86">
        <v>43559</v>
      </c>
      <c r="C2798" t="s">
        <v>22</v>
      </c>
      <c r="D2798" t="s">
        <v>61</v>
      </c>
      <c r="E2798" t="s">
        <v>504</v>
      </c>
      <c r="F2798">
        <v>221</v>
      </c>
      <c r="G2798">
        <v>0</v>
      </c>
      <c r="H2798">
        <v>2019</v>
      </c>
      <c r="I2798">
        <v>4</v>
      </c>
      <c r="J2798">
        <v>33</v>
      </c>
    </row>
    <row r="2799" spans="1:10" x14ac:dyDescent="0.25">
      <c r="A2799">
        <f>--SUBTOTAL(103,B$2:B2799)</f>
        <v>1498</v>
      </c>
      <c r="B2799" s="86">
        <v>43559</v>
      </c>
      <c r="C2799" t="s">
        <v>22</v>
      </c>
      <c r="D2799" t="s">
        <v>32</v>
      </c>
      <c r="E2799" t="s">
        <v>504</v>
      </c>
      <c r="F2799">
        <v>16</v>
      </c>
      <c r="G2799">
        <v>0</v>
      </c>
      <c r="H2799">
        <v>2019</v>
      </c>
      <c r="I2799">
        <v>4</v>
      </c>
      <c r="J2799">
        <v>51</v>
      </c>
    </row>
    <row r="2800" spans="1:10" x14ac:dyDescent="0.25">
      <c r="A2800">
        <f>--SUBTOTAL(103,B$2:B2800)</f>
        <v>1499</v>
      </c>
      <c r="B2800" s="86">
        <v>43559</v>
      </c>
      <c r="C2800" t="s">
        <v>22</v>
      </c>
      <c r="D2800" t="s">
        <v>32</v>
      </c>
      <c r="E2800" t="s">
        <v>504</v>
      </c>
      <c r="F2800">
        <v>16</v>
      </c>
      <c r="G2800">
        <v>0</v>
      </c>
      <c r="H2800">
        <v>2019</v>
      </c>
      <c r="I2800">
        <v>4</v>
      </c>
      <c r="J2800">
        <v>95</v>
      </c>
    </row>
    <row r="2801" spans="1:10" x14ac:dyDescent="0.25">
      <c r="A2801">
        <f>--SUBTOTAL(103,B$2:B2801)</f>
        <v>1500</v>
      </c>
      <c r="B2801" s="86">
        <v>43560</v>
      </c>
      <c r="C2801" t="s">
        <v>23</v>
      </c>
      <c r="D2801" t="s">
        <v>59</v>
      </c>
      <c r="E2801" t="s">
        <v>505</v>
      </c>
      <c r="F2801">
        <v>152.85</v>
      </c>
      <c r="G2801">
        <v>0</v>
      </c>
      <c r="H2801">
        <v>2019</v>
      </c>
      <c r="I2801">
        <v>4</v>
      </c>
      <c r="J2801">
        <v>95</v>
      </c>
    </row>
    <row r="2802" spans="1:10" x14ac:dyDescent="0.25">
      <c r="A2802">
        <f>--SUBTOTAL(103,B$2:B2802)</f>
        <v>1501</v>
      </c>
      <c r="B2802" s="86">
        <v>43560</v>
      </c>
      <c r="C2802" t="s">
        <v>23</v>
      </c>
      <c r="D2802" t="s">
        <v>54</v>
      </c>
      <c r="E2802" t="s">
        <v>505</v>
      </c>
      <c r="F2802">
        <v>124.33</v>
      </c>
      <c r="G2802">
        <v>0</v>
      </c>
      <c r="H2802">
        <v>2019</v>
      </c>
      <c r="I2802">
        <v>4</v>
      </c>
      <c r="J2802">
        <v>39</v>
      </c>
    </row>
    <row r="2803" spans="1:10" x14ac:dyDescent="0.25">
      <c r="A2803">
        <f>--SUBTOTAL(103,B$2:B2803)</f>
        <v>1502</v>
      </c>
      <c r="B2803" s="86">
        <v>43560</v>
      </c>
      <c r="C2803" t="s">
        <v>23</v>
      </c>
      <c r="D2803" t="s">
        <v>59</v>
      </c>
      <c r="E2803" t="s">
        <v>505</v>
      </c>
      <c r="F2803">
        <v>66.959999999999994</v>
      </c>
      <c r="G2803">
        <v>0</v>
      </c>
      <c r="H2803">
        <v>2019</v>
      </c>
      <c r="I2803">
        <v>4</v>
      </c>
      <c r="J2803">
        <v>44</v>
      </c>
    </row>
    <row r="2804" spans="1:10" x14ac:dyDescent="0.25">
      <c r="A2804">
        <f>--SUBTOTAL(103,B$2:B2804)</f>
        <v>1503</v>
      </c>
      <c r="B2804" s="86">
        <v>43560</v>
      </c>
      <c r="C2804" t="s">
        <v>23</v>
      </c>
      <c r="D2804" t="s">
        <v>54</v>
      </c>
      <c r="E2804" t="s">
        <v>505</v>
      </c>
      <c r="F2804">
        <v>57.27</v>
      </c>
      <c r="G2804">
        <v>0</v>
      </c>
      <c r="H2804">
        <v>2019</v>
      </c>
      <c r="I2804">
        <v>4</v>
      </c>
      <c r="J2804">
        <v>32</v>
      </c>
    </row>
    <row r="2805" spans="1:10" x14ac:dyDescent="0.25">
      <c r="A2805">
        <f>--SUBTOTAL(103,B$2:B2805)</f>
        <v>1504</v>
      </c>
      <c r="B2805" s="86">
        <v>43560</v>
      </c>
      <c r="C2805" t="s">
        <v>23</v>
      </c>
      <c r="D2805" t="s">
        <v>59</v>
      </c>
      <c r="E2805" t="s">
        <v>505</v>
      </c>
      <c r="F2805">
        <v>53.9</v>
      </c>
      <c r="G2805">
        <v>0</v>
      </c>
      <c r="H2805">
        <v>2019</v>
      </c>
      <c r="I2805">
        <v>4</v>
      </c>
      <c r="J2805">
        <v>21</v>
      </c>
    </row>
    <row r="2806" spans="1:10" x14ac:dyDescent="0.25">
      <c r="A2806">
        <f>--SUBTOTAL(103,B$2:B2806)</f>
        <v>1505</v>
      </c>
      <c r="B2806" s="86">
        <v>43560</v>
      </c>
      <c r="C2806" t="s">
        <v>23</v>
      </c>
      <c r="D2806" t="s">
        <v>59</v>
      </c>
      <c r="E2806" t="s">
        <v>505</v>
      </c>
      <c r="F2806">
        <v>51.46</v>
      </c>
      <c r="G2806">
        <v>0</v>
      </c>
      <c r="H2806">
        <v>2019</v>
      </c>
      <c r="I2806">
        <v>4</v>
      </c>
      <c r="J2806">
        <v>9</v>
      </c>
    </row>
    <row r="2807" spans="1:10" x14ac:dyDescent="0.25">
      <c r="A2807">
        <f>--SUBTOTAL(103,B$2:B2807)</f>
        <v>1506</v>
      </c>
      <c r="B2807" s="86">
        <v>43560</v>
      </c>
      <c r="C2807" t="s">
        <v>23</v>
      </c>
      <c r="D2807" t="s">
        <v>59</v>
      </c>
      <c r="E2807" t="s">
        <v>505</v>
      </c>
      <c r="F2807">
        <v>37.159999999999997</v>
      </c>
      <c r="G2807">
        <v>0</v>
      </c>
      <c r="H2807">
        <v>2019</v>
      </c>
      <c r="I2807">
        <v>4</v>
      </c>
      <c r="J2807">
        <v>32</v>
      </c>
    </row>
    <row r="2808" spans="1:10" x14ac:dyDescent="0.25">
      <c r="A2808">
        <f>--SUBTOTAL(103,B$2:B2808)</f>
        <v>1507</v>
      </c>
      <c r="B2808" s="86">
        <v>43560</v>
      </c>
      <c r="C2808" t="s">
        <v>23</v>
      </c>
      <c r="D2808" t="s">
        <v>59</v>
      </c>
      <c r="E2808" t="s">
        <v>505</v>
      </c>
      <c r="F2808">
        <v>26.08</v>
      </c>
      <c r="G2808">
        <v>0</v>
      </c>
      <c r="H2808">
        <v>2019</v>
      </c>
      <c r="I2808">
        <v>4</v>
      </c>
      <c r="J2808">
        <v>47</v>
      </c>
    </row>
    <row r="2809" spans="1:10" x14ac:dyDescent="0.25">
      <c r="A2809">
        <f>--SUBTOTAL(103,B$2:B2809)</f>
        <v>1508</v>
      </c>
      <c r="B2809" s="86">
        <v>43560</v>
      </c>
      <c r="C2809" t="s">
        <v>23</v>
      </c>
      <c r="D2809" t="s">
        <v>54</v>
      </c>
      <c r="E2809" t="s">
        <v>505</v>
      </c>
      <c r="F2809">
        <v>25.98</v>
      </c>
      <c r="G2809">
        <v>0</v>
      </c>
      <c r="H2809">
        <v>2019</v>
      </c>
      <c r="I2809">
        <v>4</v>
      </c>
      <c r="J2809">
        <v>74</v>
      </c>
    </row>
    <row r="2810" spans="1:10" x14ac:dyDescent="0.25">
      <c r="A2810">
        <f>--SUBTOTAL(103,B$2:B2810)</f>
        <v>1509</v>
      </c>
      <c r="B2810" s="86">
        <v>43560</v>
      </c>
      <c r="C2810" t="s">
        <v>23</v>
      </c>
      <c r="D2810" t="s">
        <v>59</v>
      </c>
      <c r="E2810" t="s">
        <v>505</v>
      </c>
      <c r="F2810">
        <v>21.95</v>
      </c>
      <c r="G2810">
        <v>0</v>
      </c>
      <c r="H2810">
        <v>2019</v>
      </c>
      <c r="I2810">
        <v>4</v>
      </c>
      <c r="J2810">
        <v>71</v>
      </c>
    </row>
    <row r="2811" spans="1:10" x14ac:dyDescent="0.25">
      <c r="A2811">
        <f>--SUBTOTAL(103,B$2:B2811)</f>
        <v>1510</v>
      </c>
      <c r="B2811" s="86">
        <v>43560</v>
      </c>
      <c r="C2811" t="s">
        <v>23</v>
      </c>
      <c r="D2811" t="s">
        <v>59</v>
      </c>
      <c r="E2811" t="s">
        <v>505</v>
      </c>
      <c r="F2811">
        <v>18.95</v>
      </c>
      <c r="G2811">
        <v>0</v>
      </c>
      <c r="H2811">
        <v>2019</v>
      </c>
      <c r="I2811">
        <v>4</v>
      </c>
      <c r="J2811">
        <v>102</v>
      </c>
    </row>
    <row r="2812" spans="1:10" x14ac:dyDescent="0.25">
      <c r="A2812">
        <f>--SUBTOTAL(103,B$2:B2812)</f>
        <v>1511</v>
      </c>
      <c r="B2812" s="86">
        <v>43560</v>
      </c>
      <c r="C2812" t="s">
        <v>77</v>
      </c>
      <c r="D2812" t="s">
        <v>61</v>
      </c>
      <c r="E2812" t="s">
        <v>505</v>
      </c>
      <c r="F2812">
        <v>187.8</v>
      </c>
      <c r="G2812">
        <v>0</v>
      </c>
      <c r="H2812">
        <v>2019</v>
      </c>
      <c r="I2812">
        <v>4</v>
      </c>
      <c r="J2812">
        <v>91</v>
      </c>
    </row>
    <row r="2813" spans="1:10" x14ac:dyDescent="0.25">
      <c r="A2813">
        <f>--SUBTOTAL(103,B$2:B2813)</f>
        <v>1512</v>
      </c>
      <c r="B2813" s="86">
        <v>43560</v>
      </c>
      <c r="C2813" t="s">
        <v>66</v>
      </c>
      <c r="D2813" t="s">
        <v>61</v>
      </c>
      <c r="E2813" t="s">
        <v>505</v>
      </c>
      <c r="F2813">
        <v>33</v>
      </c>
      <c r="G2813">
        <v>0</v>
      </c>
      <c r="H2813">
        <v>2019</v>
      </c>
      <c r="I2813">
        <v>4</v>
      </c>
      <c r="J2813">
        <v>91</v>
      </c>
    </row>
    <row r="2814" spans="1:10" x14ac:dyDescent="0.25">
      <c r="A2814">
        <f>--SUBTOTAL(103,B$2:B2814)</f>
        <v>1513</v>
      </c>
      <c r="B2814" s="86">
        <v>43560</v>
      </c>
      <c r="C2814" t="s">
        <v>21</v>
      </c>
      <c r="D2814" t="s">
        <v>61</v>
      </c>
      <c r="E2814" t="s">
        <v>505</v>
      </c>
      <c r="F2814">
        <v>147.9</v>
      </c>
      <c r="G2814">
        <v>0</v>
      </c>
      <c r="H2814">
        <v>2019</v>
      </c>
      <c r="I2814">
        <v>4</v>
      </c>
      <c r="J2814">
        <v>80</v>
      </c>
    </row>
    <row r="2815" spans="1:10" x14ac:dyDescent="0.25">
      <c r="A2815">
        <f>--SUBTOTAL(103,B$2:B2815)</f>
        <v>1514</v>
      </c>
      <c r="B2815" s="86">
        <v>43560</v>
      </c>
      <c r="C2815" t="s">
        <v>21</v>
      </c>
      <c r="D2815" t="s">
        <v>61</v>
      </c>
      <c r="E2815" t="s">
        <v>505</v>
      </c>
      <c r="F2815">
        <v>84</v>
      </c>
      <c r="G2815">
        <v>0</v>
      </c>
      <c r="H2815">
        <v>2019</v>
      </c>
      <c r="I2815">
        <v>4</v>
      </c>
      <c r="J2815">
        <v>40</v>
      </c>
    </row>
    <row r="2816" spans="1:10" x14ac:dyDescent="0.25">
      <c r="A2816">
        <f>--SUBTOTAL(103,B$2:B2816)</f>
        <v>1515</v>
      </c>
      <c r="B2816" s="86">
        <v>43560</v>
      </c>
      <c r="C2816" t="s">
        <v>21</v>
      </c>
      <c r="D2816" t="s">
        <v>32</v>
      </c>
      <c r="E2816" t="s">
        <v>505</v>
      </c>
      <c r="F2816">
        <v>24</v>
      </c>
      <c r="G2816">
        <v>0</v>
      </c>
      <c r="H2816">
        <v>2019</v>
      </c>
      <c r="I2816">
        <v>4</v>
      </c>
      <c r="J2816">
        <v>30</v>
      </c>
    </row>
    <row r="2817" spans="1:10" x14ac:dyDescent="0.25">
      <c r="A2817">
        <f>--SUBTOTAL(103,B$2:B2817)</f>
        <v>1516</v>
      </c>
      <c r="B2817" s="86">
        <v>43560</v>
      </c>
      <c r="C2817" t="s">
        <v>21</v>
      </c>
      <c r="D2817" t="s">
        <v>32</v>
      </c>
      <c r="E2817" t="s">
        <v>505</v>
      </c>
      <c r="F2817">
        <v>24</v>
      </c>
      <c r="G2817">
        <v>0</v>
      </c>
      <c r="H2817">
        <v>2019</v>
      </c>
      <c r="I2817">
        <v>4</v>
      </c>
      <c r="J2817">
        <v>95</v>
      </c>
    </row>
    <row r="2818" spans="1:10" x14ac:dyDescent="0.25">
      <c r="A2818">
        <f>--SUBTOTAL(103,B$2:B2818)</f>
        <v>1517</v>
      </c>
      <c r="B2818" s="86">
        <v>43560</v>
      </c>
      <c r="C2818" t="s">
        <v>21</v>
      </c>
      <c r="D2818" t="s">
        <v>32</v>
      </c>
      <c r="E2818" t="s">
        <v>505</v>
      </c>
      <c r="F2818">
        <v>16</v>
      </c>
      <c r="G2818">
        <v>0</v>
      </c>
      <c r="H2818">
        <v>2019</v>
      </c>
      <c r="I2818">
        <v>4</v>
      </c>
      <c r="J2818">
        <v>51</v>
      </c>
    </row>
    <row r="2819" spans="1:10" x14ac:dyDescent="0.25">
      <c r="A2819">
        <f>--SUBTOTAL(103,B$2:B2819)</f>
        <v>1518</v>
      </c>
      <c r="B2819" s="86">
        <v>43560</v>
      </c>
      <c r="C2819" t="s">
        <v>71</v>
      </c>
      <c r="D2819" t="s">
        <v>54</v>
      </c>
      <c r="E2819" t="s">
        <v>505</v>
      </c>
      <c r="F2819">
        <v>66.59</v>
      </c>
      <c r="G2819">
        <v>0</v>
      </c>
      <c r="H2819">
        <v>2019</v>
      </c>
      <c r="I2819">
        <v>4</v>
      </c>
      <c r="J2819">
        <v>91</v>
      </c>
    </row>
    <row r="2820" spans="1:10" x14ac:dyDescent="0.25">
      <c r="A2820">
        <f>--SUBTOTAL(103,B$2:B2820)</f>
        <v>1519</v>
      </c>
      <c r="B2820" s="86">
        <v>43560</v>
      </c>
      <c r="C2820" t="s">
        <v>71</v>
      </c>
      <c r="D2820" t="s">
        <v>62</v>
      </c>
      <c r="E2820" t="s">
        <v>505</v>
      </c>
      <c r="F2820">
        <v>22</v>
      </c>
      <c r="G2820">
        <v>0</v>
      </c>
      <c r="H2820">
        <v>2019</v>
      </c>
      <c r="I2820">
        <v>4</v>
      </c>
      <c r="J2820">
        <v>91</v>
      </c>
    </row>
    <row r="2821" spans="1:10" x14ac:dyDescent="0.25">
      <c r="A2821">
        <f>--SUBTOTAL(103,B$2:B2821)</f>
        <v>1520</v>
      </c>
      <c r="B2821" s="86">
        <v>43560</v>
      </c>
      <c r="C2821" t="s">
        <v>75</v>
      </c>
      <c r="D2821" t="s">
        <v>54</v>
      </c>
      <c r="E2821" t="s">
        <v>505</v>
      </c>
      <c r="F2821">
        <v>131.61000000000001</v>
      </c>
      <c r="G2821">
        <v>0</v>
      </c>
      <c r="H2821">
        <v>2019</v>
      </c>
      <c r="I2821">
        <v>4</v>
      </c>
      <c r="J2821">
        <v>91</v>
      </c>
    </row>
    <row r="2822" spans="1:10" x14ac:dyDescent="0.25">
      <c r="A2822">
        <f>--SUBTOTAL(103,B$2:B2822)</f>
        <v>1521</v>
      </c>
      <c r="B2822" s="86">
        <v>43560</v>
      </c>
      <c r="C2822" t="s">
        <v>67</v>
      </c>
      <c r="D2822" t="s">
        <v>60</v>
      </c>
      <c r="E2822" t="s">
        <v>505</v>
      </c>
      <c r="F2822">
        <v>112.92</v>
      </c>
      <c r="G2822">
        <v>0</v>
      </c>
      <c r="H2822">
        <v>2019</v>
      </c>
      <c r="I2822">
        <v>4</v>
      </c>
      <c r="J2822">
        <v>91</v>
      </c>
    </row>
    <row r="2823" spans="1:10" x14ac:dyDescent="0.25">
      <c r="A2823">
        <f>--SUBTOTAL(103,B$2:B2823)</f>
        <v>1522</v>
      </c>
      <c r="B2823" s="86">
        <v>43560</v>
      </c>
      <c r="C2823" t="s">
        <v>67</v>
      </c>
      <c r="D2823" t="s">
        <v>61</v>
      </c>
      <c r="E2823" t="s">
        <v>505</v>
      </c>
      <c r="F2823">
        <v>24.93</v>
      </c>
      <c r="G2823">
        <v>0</v>
      </c>
      <c r="H2823">
        <v>2019</v>
      </c>
      <c r="I2823">
        <v>4</v>
      </c>
      <c r="J2823">
        <v>91</v>
      </c>
    </row>
    <row r="2824" spans="1:10" x14ac:dyDescent="0.25">
      <c r="A2824">
        <f>--SUBTOTAL(103,B$2:B2824)</f>
        <v>1523</v>
      </c>
      <c r="B2824" s="86">
        <v>43560</v>
      </c>
      <c r="C2824" t="s">
        <v>68</v>
      </c>
      <c r="D2824" t="s">
        <v>61</v>
      </c>
      <c r="E2824" t="s">
        <v>505</v>
      </c>
      <c r="F2824">
        <v>25</v>
      </c>
      <c r="G2824">
        <v>0</v>
      </c>
      <c r="H2824">
        <v>2019</v>
      </c>
      <c r="I2824">
        <v>4</v>
      </c>
      <c r="J2824">
        <v>91</v>
      </c>
    </row>
    <row r="2825" spans="1:10" x14ac:dyDescent="0.25">
      <c r="A2825">
        <f>--SUBTOTAL(103,B$2:B2825)</f>
        <v>1524</v>
      </c>
      <c r="B2825" s="86">
        <v>43560</v>
      </c>
      <c r="C2825" t="s">
        <v>69</v>
      </c>
      <c r="D2825" t="s">
        <v>60</v>
      </c>
      <c r="E2825" t="s">
        <v>505</v>
      </c>
      <c r="F2825">
        <v>347.34</v>
      </c>
      <c r="G2825">
        <v>0</v>
      </c>
      <c r="H2825">
        <v>2019</v>
      </c>
      <c r="I2825">
        <v>4</v>
      </c>
      <c r="J2825">
        <v>91</v>
      </c>
    </row>
    <row r="2826" spans="1:10" x14ac:dyDescent="0.25">
      <c r="A2826">
        <f>--SUBTOTAL(103,B$2:B2826)</f>
        <v>1525</v>
      </c>
      <c r="B2826" s="86">
        <v>43560</v>
      </c>
      <c r="C2826" t="s">
        <v>22</v>
      </c>
      <c r="D2826" t="s">
        <v>32</v>
      </c>
      <c r="E2826" t="s">
        <v>505</v>
      </c>
      <c r="F2826">
        <v>8</v>
      </c>
      <c r="G2826">
        <v>0</v>
      </c>
      <c r="H2826">
        <v>2019</v>
      </c>
      <c r="I2826">
        <v>4</v>
      </c>
      <c r="J2826">
        <v>51</v>
      </c>
    </row>
    <row r="2827" spans="1:10" x14ac:dyDescent="0.25">
      <c r="A2827">
        <f>--SUBTOTAL(103,B$2:B2827)</f>
        <v>1526</v>
      </c>
      <c r="B2827" s="86">
        <v>43560</v>
      </c>
      <c r="C2827" t="s">
        <v>74</v>
      </c>
      <c r="D2827" t="s">
        <v>59</v>
      </c>
      <c r="E2827" t="s">
        <v>505</v>
      </c>
      <c r="F2827">
        <v>185.06</v>
      </c>
      <c r="G2827">
        <v>0</v>
      </c>
      <c r="H2827">
        <v>2019</v>
      </c>
      <c r="I2827">
        <v>4</v>
      </c>
      <c r="J2827">
        <v>91</v>
      </c>
    </row>
    <row r="2828" spans="1:10" x14ac:dyDescent="0.25">
      <c r="A2828">
        <f>--SUBTOTAL(103,B$2:B2828)</f>
        <v>1527</v>
      </c>
      <c r="B2828" s="86">
        <v>43560</v>
      </c>
      <c r="C2828" t="s">
        <v>74</v>
      </c>
      <c r="D2828" t="s">
        <v>61</v>
      </c>
      <c r="E2828" t="s">
        <v>505</v>
      </c>
      <c r="F2828">
        <v>51.99</v>
      </c>
      <c r="G2828">
        <v>0</v>
      </c>
      <c r="H2828">
        <v>2019</v>
      </c>
      <c r="I2828">
        <v>4</v>
      </c>
      <c r="J2828">
        <v>91</v>
      </c>
    </row>
    <row r="2829" spans="1:10" x14ac:dyDescent="0.25">
      <c r="A2829">
        <f>--SUBTOTAL(103,B$2:B2829)</f>
        <v>1528</v>
      </c>
      <c r="B2829" s="86">
        <v>43561</v>
      </c>
      <c r="C2829" t="s">
        <v>23</v>
      </c>
      <c r="D2829" t="s">
        <v>60</v>
      </c>
      <c r="E2829" t="s">
        <v>506</v>
      </c>
      <c r="F2829">
        <v>155</v>
      </c>
      <c r="G2829">
        <v>0</v>
      </c>
      <c r="H2829">
        <v>2019</v>
      </c>
      <c r="I2829">
        <v>4</v>
      </c>
      <c r="J2829">
        <v>21</v>
      </c>
    </row>
    <row r="2830" spans="1:10" x14ac:dyDescent="0.25">
      <c r="A2830">
        <f>--SUBTOTAL(103,B$2:B2830)</f>
        <v>1529</v>
      </c>
      <c r="B2830" s="86">
        <v>43561</v>
      </c>
      <c r="C2830" t="s">
        <v>23</v>
      </c>
      <c r="D2830" t="s">
        <v>33</v>
      </c>
      <c r="E2830" t="s">
        <v>320</v>
      </c>
      <c r="F2830">
        <v>22.5</v>
      </c>
      <c r="G2830">
        <v>0</v>
      </c>
      <c r="H2830">
        <v>2019</v>
      </c>
      <c r="I2830">
        <v>4</v>
      </c>
      <c r="J2830">
        <v>47</v>
      </c>
    </row>
    <row r="2831" spans="1:10" x14ac:dyDescent="0.25">
      <c r="A2831">
        <f>--SUBTOTAL(103,B$2:B2831)</f>
        <v>1530</v>
      </c>
      <c r="B2831" s="86">
        <v>43561</v>
      </c>
      <c r="C2831" t="s">
        <v>23</v>
      </c>
      <c r="D2831" t="s">
        <v>32</v>
      </c>
      <c r="E2831" t="s">
        <v>506</v>
      </c>
      <c r="F2831">
        <v>16</v>
      </c>
      <c r="G2831">
        <v>0</v>
      </c>
      <c r="H2831">
        <v>2019</v>
      </c>
      <c r="I2831">
        <v>4</v>
      </c>
      <c r="J2831">
        <v>13</v>
      </c>
    </row>
    <row r="2832" spans="1:10" x14ac:dyDescent="0.25">
      <c r="A2832">
        <f>--SUBTOTAL(103,B$2:B2832)</f>
        <v>1531</v>
      </c>
      <c r="B2832" s="86">
        <v>43561</v>
      </c>
      <c r="C2832" t="s">
        <v>64</v>
      </c>
      <c r="D2832" t="s">
        <v>60</v>
      </c>
      <c r="E2832" t="s">
        <v>506</v>
      </c>
      <c r="F2832">
        <v>41.95</v>
      </c>
      <c r="G2832">
        <v>0</v>
      </c>
      <c r="H2832">
        <v>2019</v>
      </c>
      <c r="I2832">
        <v>4</v>
      </c>
      <c r="J2832">
        <v>91</v>
      </c>
    </row>
    <row r="2833" spans="1:10" x14ac:dyDescent="0.25">
      <c r="A2833">
        <f>--SUBTOTAL(103,B$2:B2833)</f>
        <v>1532</v>
      </c>
      <c r="B2833" s="86">
        <v>43561</v>
      </c>
      <c r="C2833" t="s">
        <v>65</v>
      </c>
      <c r="D2833" t="s">
        <v>60</v>
      </c>
      <c r="E2833" t="s">
        <v>506</v>
      </c>
      <c r="F2833">
        <v>136.80000000000001</v>
      </c>
      <c r="G2833">
        <v>0</v>
      </c>
      <c r="H2833">
        <v>2019</v>
      </c>
      <c r="I2833">
        <v>4</v>
      </c>
      <c r="J2833">
        <v>91</v>
      </c>
    </row>
    <row r="2834" spans="1:10" x14ac:dyDescent="0.25">
      <c r="A2834">
        <f>--SUBTOTAL(103,B$2:B2834)</f>
        <v>1533</v>
      </c>
      <c r="B2834" s="86">
        <v>43561</v>
      </c>
      <c r="C2834" t="s">
        <v>65</v>
      </c>
      <c r="D2834" t="s">
        <v>61</v>
      </c>
      <c r="E2834" t="s">
        <v>506</v>
      </c>
      <c r="F2834">
        <v>10</v>
      </c>
      <c r="G2834">
        <v>0</v>
      </c>
      <c r="H2834">
        <v>2019</v>
      </c>
      <c r="I2834">
        <v>4</v>
      </c>
      <c r="J2834">
        <v>91</v>
      </c>
    </row>
    <row r="2835" spans="1:10" x14ac:dyDescent="0.25">
      <c r="A2835">
        <f>--SUBTOTAL(103,B$2:B2835)</f>
        <v>1534</v>
      </c>
      <c r="B2835" s="86">
        <v>43561</v>
      </c>
      <c r="C2835" t="s">
        <v>78</v>
      </c>
      <c r="D2835" t="s">
        <v>31</v>
      </c>
      <c r="E2835" t="s">
        <v>506</v>
      </c>
      <c r="F2835">
        <v>87</v>
      </c>
      <c r="G2835">
        <v>0</v>
      </c>
      <c r="H2835">
        <v>2019</v>
      </c>
      <c r="I2835">
        <v>4</v>
      </c>
      <c r="J2835">
        <v>91</v>
      </c>
    </row>
    <row r="2836" spans="1:10" x14ac:dyDescent="0.25">
      <c r="A2836">
        <f>--SUBTOTAL(103,B$2:B2836)</f>
        <v>1535</v>
      </c>
      <c r="B2836" s="86">
        <v>43561</v>
      </c>
      <c r="C2836" t="s">
        <v>21</v>
      </c>
      <c r="D2836" t="s">
        <v>32</v>
      </c>
      <c r="E2836" t="s">
        <v>506</v>
      </c>
      <c r="F2836">
        <v>40</v>
      </c>
      <c r="G2836">
        <v>0</v>
      </c>
      <c r="H2836">
        <v>2019</v>
      </c>
      <c r="I2836">
        <v>4</v>
      </c>
      <c r="J2836">
        <v>19</v>
      </c>
    </row>
    <row r="2837" spans="1:10" x14ac:dyDescent="0.25">
      <c r="A2837">
        <f>--SUBTOTAL(103,B$2:B2837)</f>
        <v>1536</v>
      </c>
      <c r="B2837" s="86">
        <v>43561</v>
      </c>
      <c r="C2837" t="s">
        <v>21</v>
      </c>
      <c r="D2837" t="s">
        <v>32</v>
      </c>
      <c r="E2837" t="s">
        <v>506</v>
      </c>
      <c r="F2837">
        <v>24</v>
      </c>
      <c r="G2837">
        <v>0</v>
      </c>
      <c r="H2837">
        <v>2019</v>
      </c>
      <c r="I2837">
        <v>4</v>
      </c>
      <c r="J2837">
        <v>73</v>
      </c>
    </row>
    <row r="2838" spans="1:10" x14ac:dyDescent="0.25">
      <c r="A2838">
        <f>--SUBTOTAL(103,B$2:B2838)</f>
        <v>1537</v>
      </c>
      <c r="B2838" s="86">
        <v>43561</v>
      </c>
      <c r="C2838" t="s">
        <v>21</v>
      </c>
      <c r="D2838" t="s">
        <v>32</v>
      </c>
      <c r="E2838" t="s">
        <v>506</v>
      </c>
      <c r="F2838">
        <v>16</v>
      </c>
      <c r="G2838">
        <v>0</v>
      </c>
      <c r="H2838">
        <v>2019</v>
      </c>
      <c r="I2838">
        <v>4</v>
      </c>
      <c r="J2838">
        <v>39</v>
      </c>
    </row>
    <row r="2839" spans="1:10" x14ac:dyDescent="0.25">
      <c r="A2839">
        <f>--SUBTOTAL(103,B$2:B2839)</f>
        <v>1538</v>
      </c>
      <c r="B2839" s="86">
        <v>43561</v>
      </c>
      <c r="C2839" t="s">
        <v>21</v>
      </c>
      <c r="D2839" t="s">
        <v>32</v>
      </c>
      <c r="E2839" t="s">
        <v>506</v>
      </c>
      <c r="F2839">
        <v>16</v>
      </c>
      <c r="G2839">
        <v>0</v>
      </c>
      <c r="H2839">
        <v>2019</v>
      </c>
      <c r="I2839">
        <v>4</v>
      </c>
      <c r="J2839">
        <v>80</v>
      </c>
    </row>
    <row r="2840" spans="1:10" x14ac:dyDescent="0.25">
      <c r="A2840">
        <f>--SUBTOTAL(103,B$2:B2840)</f>
        <v>1539</v>
      </c>
      <c r="B2840" s="86">
        <v>43561</v>
      </c>
      <c r="C2840" t="s">
        <v>21</v>
      </c>
      <c r="D2840" t="s">
        <v>32</v>
      </c>
      <c r="E2840" t="s">
        <v>506</v>
      </c>
      <c r="F2840">
        <v>16</v>
      </c>
      <c r="G2840">
        <v>0</v>
      </c>
      <c r="H2840">
        <v>2019</v>
      </c>
      <c r="I2840">
        <v>4</v>
      </c>
      <c r="J2840">
        <v>95</v>
      </c>
    </row>
    <row r="2841" spans="1:10" x14ac:dyDescent="0.25">
      <c r="A2841">
        <f>--SUBTOTAL(103,B$2:B2841)</f>
        <v>1540</v>
      </c>
      <c r="B2841" s="86">
        <v>43561</v>
      </c>
      <c r="C2841" t="s">
        <v>21</v>
      </c>
      <c r="D2841" t="s">
        <v>32</v>
      </c>
      <c r="E2841" t="s">
        <v>506</v>
      </c>
      <c r="F2841">
        <v>8</v>
      </c>
      <c r="G2841">
        <v>0</v>
      </c>
      <c r="H2841">
        <v>2019</v>
      </c>
      <c r="I2841">
        <v>4</v>
      </c>
      <c r="J2841">
        <v>13</v>
      </c>
    </row>
    <row r="2842" spans="1:10" x14ac:dyDescent="0.25">
      <c r="A2842">
        <f>--SUBTOTAL(103,B$2:B2842)</f>
        <v>1541</v>
      </c>
      <c r="B2842" s="86">
        <v>43561</v>
      </c>
      <c r="C2842" t="s">
        <v>21</v>
      </c>
      <c r="D2842" t="s">
        <v>32</v>
      </c>
      <c r="E2842" t="s">
        <v>506</v>
      </c>
      <c r="F2842">
        <v>8</v>
      </c>
      <c r="G2842">
        <v>0</v>
      </c>
      <c r="H2842">
        <v>2019</v>
      </c>
      <c r="I2842">
        <v>4</v>
      </c>
      <c r="J2842">
        <v>44</v>
      </c>
    </row>
    <row r="2843" spans="1:10" x14ac:dyDescent="0.25">
      <c r="A2843">
        <f>--SUBTOTAL(103,B$2:B2843)</f>
        <v>1542</v>
      </c>
      <c r="B2843" s="86">
        <v>43561</v>
      </c>
      <c r="C2843" t="s">
        <v>21</v>
      </c>
      <c r="D2843" t="s">
        <v>32</v>
      </c>
      <c r="E2843" t="s">
        <v>506</v>
      </c>
      <c r="F2843">
        <v>8</v>
      </c>
      <c r="G2843">
        <v>0</v>
      </c>
      <c r="H2843">
        <v>2019</v>
      </c>
      <c r="I2843">
        <v>4</v>
      </c>
      <c r="J2843">
        <v>97</v>
      </c>
    </row>
    <row r="2844" spans="1:10" x14ac:dyDescent="0.25">
      <c r="A2844">
        <f>--SUBTOTAL(103,B$2:B2844)</f>
        <v>1543</v>
      </c>
      <c r="B2844" s="86">
        <v>43561</v>
      </c>
      <c r="C2844" t="s">
        <v>71</v>
      </c>
      <c r="D2844" t="s">
        <v>61</v>
      </c>
      <c r="E2844" t="s">
        <v>506</v>
      </c>
      <c r="F2844">
        <v>19.399999999999999</v>
      </c>
      <c r="G2844">
        <v>0</v>
      </c>
      <c r="H2844">
        <v>2019</v>
      </c>
      <c r="I2844">
        <v>4</v>
      </c>
      <c r="J2844">
        <v>91</v>
      </c>
    </row>
    <row r="2845" spans="1:10" x14ac:dyDescent="0.25">
      <c r="A2845">
        <f>--SUBTOTAL(103,B$2:B2845)</f>
        <v>1544</v>
      </c>
      <c r="B2845" s="86">
        <v>43561</v>
      </c>
      <c r="C2845" t="s">
        <v>67</v>
      </c>
      <c r="D2845" t="s">
        <v>61</v>
      </c>
      <c r="E2845" t="s">
        <v>506</v>
      </c>
      <c r="F2845">
        <v>53.35</v>
      </c>
      <c r="G2845">
        <v>0</v>
      </c>
      <c r="H2845">
        <v>2019</v>
      </c>
      <c r="I2845">
        <v>4</v>
      </c>
      <c r="J2845">
        <v>91</v>
      </c>
    </row>
    <row r="2846" spans="1:10" x14ac:dyDescent="0.25">
      <c r="A2846">
        <f>--SUBTOTAL(103,B$2:B2846)</f>
        <v>1545</v>
      </c>
      <c r="B2846" s="86">
        <v>43561</v>
      </c>
      <c r="C2846" t="s">
        <v>22</v>
      </c>
      <c r="D2846" t="s">
        <v>32</v>
      </c>
      <c r="E2846" t="s">
        <v>506</v>
      </c>
      <c r="F2846">
        <v>8</v>
      </c>
      <c r="G2846">
        <v>0</v>
      </c>
      <c r="H2846">
        <v>2019</v>
      </c>
      <c r="I2846">
        <v>4</v>
      </c>
      <c r="J2846">
        <v>19</v>
      </c>
    </row>
    <row r="2847" spans="1:10" x14ac:dyDescent="0.25">
      <c r="A2847">
        <f>--SUBTOTAL(103,B$2:B2847)</f>
        <v>1546</v>
      </c>
      <c r="B2847" s="86">
        <v>43561</v>
      </c>
      <c r="C2847" t="s">
        <v>22</v>
      </c>
      <c r="D2847" t="s">
        <v>32</v>
      </c>
      <c r="E2847" t="s">
        <v>506</v>
      </c>
      <c r="F2847">
        <v>8</v>
      </c>
      <c r="G2847">
        <v>0</v>
      </c>
      <c r="H2847">
        <v>2019</v>
      </c>
      <c r="I2847">
        <v>4</v>
      </c>
      <c r="J2847">
        <v>51</v>
      </c>
    </row>
    <row r="2848" spans="1:10" x14ac:dyDescent="0.25">
      <c r="A2848">
        <f>--SUBTOTAL(103,B$2:B2848)</f>
        <v>1547</v>
      </c>
      <c r="B2848" s="86">
        <v>43561</v>
      </c>
      <c r="C2848" t="s">
        <v>22</v>
      </c>
      <c r="D2848" t="s">
        <v>32</v>
      </c>
      <c r="E2848" t="s">
        <v>506</v>
      </c>
      <c r="F2848">
        <v>8</v>
      </c>
      <c r="G2848">
        <v>0</v>
      </c>
      <c r="H2848">
        <v>2019</v>
      </c>
      <c r="I2848">
        <v>4</v>
      </c>
      <c r="J2848">
        <v>73</v>
      </c>
    </row>
    <row r="2849" spans="1:10" x14ac:dyDescent="0.25">
      <c r="A2849">
        <f>--SUBTOTAL(103,B$2:B2849)</f>
        <v>1548</v>
      </c>
      <c r="B2849" s="86">
        <v>43563</v>
      </c>
      <c r="C2849" t="s">
        <v>23</v>
      </c>
      <c r="D2849" t="s">
        <v>33</v>
      </c>
      <c r="E2849" t="s">
        <v>120</v>
      </c>
      <c r="F2849">
        <v>14</v>
      </c>
      <c r="G2849">
        <v>0</v>
      </c>
      <c r="H2849">
        <v>2019</v>
      </c>
      <c r="I2849">
        <v>4</v>
      </c>
      <c r="J2849">
        <v>40</v>
      </c>
    </row>
    <row r="2850" spans="1:10" x14ac:dyDescent="0.25">
      <c r="A2850">
        <f>--SUBTOTAL(103,B$2:B2850)</f>
        <v>1549</v>
      </c>
      <c r="B2850" s="86">
        <v>43563</v>
      </c>
      <c r="C2850" t="s">
        <v>23</v>
      </c>
      <c r="D2850" t="s">
        <v>33</v>
      </c>
      <c r="E2850" t="s">
        <v>182</v>
      </c>
      <c r="F2850">
        <v>4.8</v>
      </c>
      <c r="G2850">
        <v>0</v>
      </c>
      <c r="H2850">
        <v>2019</v>
      </c>
      <c r="I2850">
        <v>4</v>
      </c>
      <c r="J2850">
        <v>6</v>
      </c>
    </row>
    <row r="2851" spans="1:10" x14ac:dyDescent="0.25">
      <c r="A2851">
        <f>--SUBTOTAL(103,B$2:B2851)</f>
        <v>1550</v>
      </c>
      <c r="B2851" s="86">
        <v>43563</v>
      </c>
      <c r="C2851" t="s">
        <v>23</v>
      </c>
      <c r="D2851" t="s">
        <v>33</v>
      </c>
      <c r="E2851" t="s">
        <v>168</v>
      </c>
      <c r="F2851">
        <v>2.4</v>
      </c>
      <c r="G2851">
        <v>0</v>
      </c>
      <c r="H2851">
        <v>2019</v>
      </c>
      <c r="I2851">
        <v>4</v>
      </c>
      <c r="J2851">
        <v>20</v>
      </c>
    </row>
    <row r="2852" spans="1:10" x14ac:dyDescent="0.25">
      <c r="A2852">
        <f>--SUBTOTAL(103,B$2:B2852)</f>
        <v>1551</v>
      </c>
      <c r="B2852" s="86">
        <v>43563</v>
      </c>
      <c r="C2852" t="s">
        <v>23</v>
      </c>
      <c r="D2852" t="s">
        <v>33</v>
      </c>
      <c r="E2852" t="s">
        <v>55</v>
      </c>
      <c r="F2852">
        <v>1.8</v>
      </c>
      <c r="G2852">
        <v>0</v>
      </c>
      <c r="H2852">
        <v>2019</v>
      </c>
      <c r="I2852">
        <v>4</v>
      </c>
      <c r="J2852">
        <v>196</v>
      </c>
    </row>
    <row r="2853" spans="1:10" x14ac:dyDescent="0.25">
      <c r="A2853">
        <f>--SUBTOTAL(103,B$2:B2853)</f>
        <v>1552</v>
      </c>
      <c r="B2853" s="86">
        <v>43563</v>
      </c>
      <c r="C2853" t="s">
        <v>66</v>
      </c>
      <c r="D2853" t="s">
        <v>61</v>
      </c>
      <c r="E2853" t="s">
        <v>507</v>
      </c>
      <c r="F2853">
        <v>31.93</v>
      </c>
      <c r="G2853">
        <v>0</v>
      </c>
      <c r="H2853">
        <v>2019</v>
      </c>
      <c r="I2853">
        <v>4</v>
      </c>
      <c r="J2853">
        <v>91</v>
      </c>
    </row>
    <row r="2854" spans="1:10" x14ac:dyDescent="0.25">
      <c r="A2854">
        <f>--SUBTOTAL(103,B$2:B2854)</f>
        <v>1553</v>
      </c>
      <c r="B2854" s="86">
        <v>43563</v>
      </c>
      <c r="C2854" t="s">
        <v>21</v>
      </c>
      <c r="D2854" t="s">
        <v>32</v>
      </c>
      <c r="E2854" t="s">
        <v>507</v>
      </c>
      <c r="F2854">
        <v>8</v>
      </c>
      <c r="G2854">
        <v>0</v>
      </c>
      <c r="H2854">
        <v>2019</v>
      </c>
      <c r="I2854">
        <v>4</v>
      </c>
      <c r="J2854">
        <v>30</v>
      </c>
    </row>
    <row r="2855" spans="1:10" x14ac:dyDescent="0.25">
      <c r="A2855">
        <f>--SUBTOTAL(103,B$2:B2855)</f>
        <v>1554</v>
      </c>
      <c r="B2855" s="86">
        <v>43563</v>
      </c>
      <c r="C2855" t="s">
        <v>21</v>
      </c>
      <c r="D2855" t="s">
        <v>32</v>
      </c>
      <c r="E2855" t="s">
        <v>507</v>
      </c>
      <c r="F2855">
        <v>8</v>
      </c>
      <c r="G2855">
        <v>0</v>
      </c>
      <c r="H2855">
        <v>2019</v>
      </c>
      <c r="I2855">
        <v>4</v>
      </c>
      <c r="J2855">
        <v>97</v>
      </c>
    </row>
    <row r="2856" spans="1:10" x14ac:dyDescent="0.25">
      <c r="A2856">
        <f>--SUBTOTAL(103,B$2:B2856)</f>
        <v>1555</v>
      </c>
      <c r="B2856" s="86">
        <v>43563</v>
      </c>
      <c r="C2856" t="s">
        <v>71</v>
      </c>
      <c r="D2856" t="s">
        <v>31</v>
      </c>
      <c r="E2856" t="s">
        <v>507</v>
      </c>
      <c r="F2856">
        <v>919</v>
      </c>
      <c r="G2856">
        <v>0</v>
      </c>
      <c r="H2856">
        <v>2019</v>
      </c>
      <c r="I2856">
        <v>4</v>
      </c>
      <c r="J2856">
        <v>91</v>
      </c>
    </row>
    <row r="2857" spans="1:10" x14ac:dyDescent="0.25">
      <c r="A2857">
        <f>--SUBTOTAL(103,B$2:B2857)</f>
        <v>1556</v>
      </c>
      <c r="B2857" s="86">
        <v>43563</v>
      </c>
      <c r="C2857" t="s">
        <v>73</v>
      </c>
      <c r="D2857" t="s">
        <v>61</v>
      </c>
      <c r="E2857" t="s">
        <v>507</v>
      </c>
      <c r="F2857">
        <v>16.3</v>
      </c>
      <c r="G2857">
        <v>0</v>
      </c>
      <c r="H2857">
        <v>2019</v>
      </c>
      <c r="I2857">
        <v>4</v>
      </c>
      <c r="J2857">
        <v>91</v>
      </c>
    </row>
    <row r="2858" spans="1:10" x14ac:dyDescent="0.25">
      <c r="A2858">
        <f>--SUBTOTAL(103,B$2:B2858)</f>
        <v>1557</v>
      </c>
      <c r="B2858" s="86">
        <v>43564</v>
      </c>
      <c r="C2858" t="s">
        <v>23</v>
      </c>
      <c r="D2858" t="s">
        <v>33</v>
      </c>
      <c r="E2858" t="s">
        <v>509</v>
      </c>
      <c r="F2858">
        <v>4.75</v>
      </c>
      <c r="G2858">
        <v>0</v>
      </c>
      <c r="H2858">
        <v>2019</v>
      </c>
      <c r="I2858">
        <v>4</v>
      </c>
      <c r="J2858">
        <v>68</v>
      </c>
    </row>
    <row r="2859" spans="1:10" x14ac:dyDescent="0.25">
      <c r="A2859">
        <f>--SUBTOTAL(103,B$2:B2859)</f>
        <v>1558</v>
      </c>
      <c r="B2859" s="86">
        <v>43564</v>
      </c>
      <c r="C2859" t="s">
        <v>23</v>
      </c>
      <c r="D2859" t="s">
        <v>33</v>
      </c>
      <c r="E2859" t="s">
        <v>58</v>
      </c>
      <c r="F2859">
        <v>4.5</v>
      </c>
      <c r="G2859">
        <v>0</v>
      </c>
      <c r="H2859">
        <v>2019</v>
      </c>
      <c r="I2859">
        <v>4</v>
      </c>
      <c r="J2859">
        <v>164</v>
      </c>
    </row>
    <row r="2860" spans="1:10" x14ac:dyDescent="0.25">
      <c r="A2860">
        <f>--SUBTOTAL(103,B$2:B2860)</f>
        <v>1559</v>
      </c>
      <c r="B2860" s="86">
        <v>43564</v>
      </c>
      <c r="C2860" t="s">
        <v>23</v>
      </c>
      <c r="D2860" t="s">
        <v>33</v>
      </c>
      <c r="E2860" t="s">
        <v>119</v>
      </c>
      <c r="F2860">
        <v>3</v>
      </c>
      <c r="G2860">
        <v>0</v>
      </c>
      <c r="H2860">
        <v>2019</v>
      </c>
      <c r="I2860">
        <v>4</v>
      </c>
      <c r="J2860">
        <v>7</v>
      </c>
    </row>
    <row r="2861" spans="1:10" x14ac:dyDescent="0.25">
      <c r="A2861">
        <f>--SUBTOTAL(103,B$2:B2861)</f>
        <v>1560</v>
      </c>
      <c r="B2861" s="86">
        <v>43564</v>
      </c>
      <c r="C2861" t="s">
        <v>65</v>
      </c>
      <c r="D2861" t="s">
        <v>60</v>
      </c>
      <c r="E2861" t="s">
        <v>508</v>
      </c>
      <c r="F2861">
        <v>106.93</v>
      </c>
      <c r="G2861">
        <v>0</v>
      </c>
      <c r="H2861">
        <v>2019</v>
      </c>
      <c r="I2861">
        <v>4</v>
      </c>
      <c r="J2861">
        <v>91</v>
      </c>
    </row>
    <row r="2862" spans="1:10" x14ac:dyDescent="0.25">
      <c r="A2862">
        <f>--SUBTOTAL(103,B$2:B2862)</f>
        <v>1561</v>
      </c>
      <c r="B2862" s="86">
        <v>43564</v>
      </c>
      <c r="C2862" t="s">
        <v>65</v>
      </c>
      <c r="D2862" t="s">
        <v>61</v>
      </c>
      <c r="E2862" t="s">
        <v>508</v>
      </c>
      <c r="F2862">
        <v>25</v>
      </c>
      <c r="G2862">
        <v>0</v>
      </c>
      <c r="H2862">
        <v>2019</v>
      </c>
      <c r="I2862">
        <v>4</v>
      </c>
      <c r="J2862">
        <v>91</v>
      </c>
    </row>
    <row r="2863" spans="1:10" x14ac:dyDescent="0.25">
      <c r="A2863">
        <f>--SUBTOTAL(103,B$2:B2863)</f>
        <v>1562</v>
      </c>
      <c r="B2863" s="86">
        <v>43564</v>
      </c>
      <c r="C2863" t="s">
        <v>77</v>
      </c>
      <c r="D2863" t="s">
        <v>61</v>
      </c>
      <c r="E2863" t="s">
        <v>508</v>
      </c>
      <c r="F2863">
        <v>41</v>
      </c>
      <c r="G2863">
        <v>0</v>
      </c>
      <c r="H2863">
        <v>2019</v>
      </c>
      <c r="I2863">
        <v>4</v>
      </c>
      <c r="J2863">
        <v>91</v>
      </c>
    </row>
    <row r="2864" spans="1:10" x14ac:dyDescent="0.25">
      <c r="A2864">
        <f>--SUBTOTAL(103,B$2:B2864)</f>
        <v>1563</v>
      </c>
      <c r="B2864" s="86">
        <v>43564</v>
      </c>
      <c r="C2864" t="s">
        <v>21</v>
      </c>
      <c r="D2864" t="s">
        <v>32</v>
      </c>
      <c r="E2864" t="s">
        <v>508</v>
      </c>
      <c r="F2864">
        <v>16</v>
      </c>
      <c r="G2864">
        <v>0</v>
      </c>
      <c r="H2864">
        <v>2019</v>
      </c>
      <c r="I2864">
        <v>4</v>
      </c>
      <c r="J2864">
        <v>97</v>
      </c>
    </row>
    <row r="2865" spans="1:10" x14ac:dyDescent="0.25">
      <c r="A2865">
        <f>--SUBTOTAL(103,B$2:B2865)</f>
        <v>1564</v>
      </c>
      <c r="B2865" s="86">
        <v>43564</v>
      </c>
      <c r="C2865" t="s">
        <v>21</v>
      </c>
      <c r="D2865" t="s">
        <v>32</v>
      </c>
      <c r="E2865" t="s">
        <v>508</v>
      </c>
      <c r="F2865">
        <v>8</v>
      </c>
      <c r="G2865">
        <v>0</v>
      </c>
      <c r="H2865">
        <v>2019</v>
      </c>
      <c r="I2865">
        <v>4</v>
      </c>
      <c r="J2865">
        <v>19</v>
      </c>
    </row>
    <row r="2866" spans="1:10" x14ac:dyDescent="0.25">
      <c r="A2866">
        <f>--SUBTOTAL(103,B$2:B2866)</f>
        <v>1565</v>
      </c>
      <c r="B2866" s="86">
        <v>43564</v>
      </c>
      <c r="C2866" t="s">
        <v>21</v>
      </c>
      <c r="D2866" t="s">
        <v>32</v>
      </c>
      <c r="E2866" t="s">
        <v>508</v>
      </c>
      <c r="F2866">
        <v>8</v>
      </c>
      <c r="G2866">
        <v>0</v>
      </c>
      <c r="H2866">
        <v>2019</v>
      </c>
      <c r="I2866">
        <v>4</v>
      </c>
      <c r="J2866">
        <v>49</v>
      </c>
    </row>
    <row r="2867" spans="1:10" x14ac:dyDescent="0.25">
      <c r="A2867">
        <f>--SUBTOTAL(103,B$2:B2867)</f>
        <v>1566</v>
      </c>
      <c r="B2867" s="86">
        <v>43564</v>
      </c>
      <c r="C2867" t="s">
        <v>67</v>
      </c>
      <c r="D2867" t="s">
        <v>32</v>
      </c>
      <c r="E2867" t="s">
        <v>508</v>
      </c>
      <c r="F2867">
        <v>16</v>
      </c>
      <c r="G2867">
        <v>0</v>
      </c>
      <c r="H2867">
        <v>2019</v>
      </c>
      <c r="I2867">
        <v>4</v>
      </c>
      <c r="J2867">
        <v>91</v>
      </c>
    </row>
    <row r="2868" spans="1:10" x14ac:dyDescent="0.25">
      <c r="A2868">
        <f>--SUBTOTAL(103,B$2:B2868)</f>
        <v>1567</v>
      </c>
      <c r="B2868" s="86">
        <v>43564</v>
      </c>
      <c r="C2868" t="s">
        <v>22</v>
      </c>
      <c r="D2868" t="s">
        <v>32</v>
      </c>
      <c r="E2868" t="s">
        <v>508</v>
      </c>
      <c r="F2868">
        <v>8</v>
      </c>
      <c r="G2868">
        <v>0</v>
      </c>
      <c r="H2868">
        <v>2019</v>
      </c>
      <c r="I2868">
        <v>4</v>
      </c>
      <c r="J2868">
        <v>5</v>
      </c>
    </row>
    <row r="2869" spans="1:10" x14ac:dyDescent="0.25">
      <c r="A2869">
        <f>--SUBTOTAL(103,B$2:B2869)</f>
        <v>1568</v>
      </c>
      <c r="B2869" s="86">
        <v>43565</v>
      </c>
      <c r="C2869" t="s">
        <v>23</v>
      </c>
      <c r="D2869" t="s">
        <v>510</v>
      </c>
      <c r="E2869" t="s">
        <v>511</v>
      </c>
      <c r="F2869">
        <v>83.32</v>
      </c>
      <c r="G2869">
        <v>0</v>
      </c>
      <c r="H2869">
        <v>2019</v>
      </c>
      <c r="I2869">
        <v>4</v>
      </c>
      <c r="J2869">
        <v>73</v>
      </c>
    </row>
    <row r="2870" spans="1:10" x14ac:dyDescent="0.25">
      <c r="A2870">
        <f>--SUBTOTAL(103,B$2:B2870)</f>
        <v>1569</v>
      </c>
      <c r="B2870" s="86">
        <v>43565</v>
      </c>
      <c r="C2870" t="s">
        <v>23</v>
      </c>
      <c r="D2870" t="s">
        <v>510</v>
      </c>
      <c r="E2870" t="s">
        <v>511</v>
      </c>
      <c r="F2870">
        <v>81.08</v>
      </c>
      <c r="G2870">
        <v>0</v>
      </c>
      <c r="H2870">
        <v>2019</v>
      </c>
      <c r="I2870">
        <v>4</v>
      </c>
      <c r="J2870">
        <v>13</v>
      </c>
    </row>
    <row r="2871" spans="1:10" x14ac:dyDescent="0.25">
      <c r="A2871">
        <f>--SUBTOTAL(103,B$2:B2871)</f>
        <v>1570</v>
      </c>
      <c r="B2871" s="86">
        <v>43565</v>
      </c>
      <c r="C2871" t="s">
        <v>23</v>
      </c>
      <c r="D2871" t="s">
        <v>510</v>
      </c>
      <c r="E2871" t="s">
        <v>511</v>
      </c>
      <c r="F2871">
        <v>70.28</v>
      </c>
      <c r="G2871">
        <v>0</v>
      </c>
      <c r="H2871">
        <v>2019</v>
      </c>
      <c r="I2871">
        <v>4</v>
      </c>
      <c r="J2871">
        <v>17</v>
      </c>
    </row>
    <row r="2872" spans="1:10" x14ac:dyDescent="0.25">
      <c r="A2872">
        <f>--SUBTOTAL(103,B$2:B2872)</f>
        <v>1571</v>
      </c>
      <c r="B2872" s="86">
        <v>43565</v>
      </c>
      <c r="C2872" t="s">
        <v>23</v>
      </c>
      <c r="D2872" t="s">
        <v>510</v>
      </c>
      <c r="E2872" t="s">
        <v>511</v>
      </c>
      <c r="F2872">
        <v>69.34</v>
      </c>
      <c r="G2872">
        <v>0</v>
      </c>
      <c r="H2872">
        <v>2019</v>
      </c>
      <c r="I2872">
        <v>4</v>
      </c>
      <c r="J2872">
        <v>30</v>
      </c>
    </row>
    <row r="2873" spans="1:10" x14ac:dyDescent="0.25">
      <c r="A2873">
        <f>--SUBTOTAL(103,B$2:B2873)</f>
        <v>1572</v>
      </c>
      <c r="B2873" s="86">
        <v>43565</v>
      </c>
      <c r="C2873" t="s">
        <v>23</v>
      </c>
      <c r="D2873" t="s">
        <v>33</v>
      </c>
      <c r="E2873" t="s">
        <v>139</v>
      </c>
      <c r="F2873">
        <v>44</v>
      </c>
      <c r="G2873">
        <v>0</v>
      </c>
      <c r="H2873">
        <v>2019</v>
      </c>
      <c r="I2873">
        <v>4</v>
      </c>
      <c r="J2873">
        <v>48</v>
      </c>
    </row>
    <row r="2874" spans="1:10" x14ac:dyDescent="0.25">
      <c r="A2874">
        <f>--SUBTOTAL(103,B$2:B2874)</f>
        <v>1573</v>
      </c>
      <c r="B2874" s="86">
        <v>43565</v>
      </c>
      <c r="C2874" t="s">
        <v>23</v>
      </c>
      <c r="D2874" t="s">
        <v>510</v>
      </c>
      <c r="E2874" t="s">
        <v>511</v>
      </c>
      <c r="F2874">
        <v>34.770000000000003</v>
      </c>
      <c r="G2874">
        <v>0</v>
      </c>
      <c r="H2874">
        <v>2019</v>
      </c>
      <c r="I2874">
        <v>4</v>
      </c>
      <c r="J2874">
        <v>4</v>
      </c>
    </row>
    <row r="2875" spans="1:10" x14ac:dyDescent="0.25">
      <c r="A2875">
        <f>--SUBTOTAL(103,B$2:B2875)</f>
        <v>1574</v>
      </c>
      <c r="B2875" s="86">
        <v>43565</v>
      </c>
      <c r="C2875" t="s">
        <v>23</v>
      </c>
      <c r="D2875" t="s">
        <v>510</v>
      </c>
      <c r="E2875" t="s">
        <v>511</v>
      </c>
      <c r="F2875">
        <v>13.68</v>
      </c>
      <c r="G2875">
        <v>0</v>
      </c>
      <c r="H2875">
        <v>2019</v>
      </c>
      <c r="I2875">
        <v>4</v>
      </c>
      <c r="J2875">
        <v>95</v>
      </c>
    </row>
    <row r="2876" spans="1:10" x14ac:dyDescent="0.25">
      <c r="A2876">
        <f>--SUBTOTAL(103,B$2:B2876)</f>
        <v>1575</v>
      </c>
      <c r="B2876" s="86">
        <v>43565</v>
      </c>
      <c r="C2876" t="s">
        <v>23</v>
      </c>
      <c r="D2876" t="s">
        <v>33</v>
      </c>
      <c r="E2876" t="s">
        <v>125</v>
      </c>
      <c r="F2876">
        <v>6.85</v>
      </c>
      <c r="G2876">
        <v>0</v>
      </c>
      <c r="H2876">
        <v>2019</v>
      </c>
      <c r="I2876">
        <v>4</v>
      </c>
      <c r="J2876">
        <v>43</v>
      </c>
    </row>
    <row r="2877" spans="1:10" x14ac:dyDescent="0.25">
      <c r="A2877">
        <f>--SUBTOTAL(103,B$2:B2877)</f>
        <v>1576</v>
      </c>
      <c r="B2877" s="86">
        <v>43565</v>
      </c>
      <c r="C2877" t="s">
        <v>23</v>
      </c>
      <c r="D2877" t="s">
        <v>33</v>
      </c>
      <c r="E2877" t="s">
        <v>168</v>
      </c>
      <c r="F2877">
        <v>2.4</v>
      </c>
      <c r="G2877">
        <v>0</v>
      </c>
      <c r="H2877">
        <v>2019</v>
      </c>
      <c r="I2877">
        <v>4</v>
      </c>
      <c r="J2877">
        <v>20</v>
      </c>
    </row>
    <row r="2878" spans="1:10" x14ac:dyDescent="0.25">
      <c r="A2878">
        <f>--SUBTOTAL(103,B$2:B2878)</f>
        <v>1577</v>
      </c>
      <c r="B2878" s="86">
        <v>43565</v>
      </c>
      <c r="C2878" t="s">
        <v>23</v>
      </c>
      <c r="D2878" t="s">
        <v>33</v>
      </c>
      <c r="E2878" t="s">
        <v>202</v>
      </c>
      <c r="F2878">
        <v>2.1</v>
      </c>
      <c r="G2878">
        <v>0</v>
      </c>
      <c r="H2878">
        <v>2019</v>
      </c>
      <c r="I2878">
        <v>4</v>
      </c>
      <c r="J2878">
        <v>18</v>
      </c>
    </row>
    <row r="2879" spans="1:10" x14ac:dyDescent="0.25">
      <c r="A2879">
        <f>--SUBTOTAL(103,B$2:B2879)</f>
        <v>1578</v>
      </c>
      <c r="B2879" s="86">
        <v>43565</v>
      </c>
      <c r="C2879" t="s">
        <v>64</v>
      </c>
      <c r="D2879" t="s">
        <v>510</v>
      </c>
      <c r="E2879" t="s">
        <v>511</v>
      </c>
      <c r="F2879">
        <v>2980.22</v>
      </c>
      <c r="G2879">
        <v>0</v>
      </c>
      <c r="H2879">
        <v>2019</v>
      </c>
      <c r="I2879">
        <v>4</v>
      </c>
      <c r="J2879">
        <v>91</v>
      </c>
    </row>
    <row r="2880" spans="1:10" x14ac:dyDescent="0.25">
      <c r="A2880">
        <f>--SUBTOTAL(103,B$2:B2880)</f>
        <v>1579</v>
      </c>
      <c r="B2880" s="86">
        <v>43565</v>
      </c>
      <c r="C2880" t="s">
        <v>65</v>
      </c>
      <c r="D2880" t="s">
        <v>510</v>
      </c>
      <c r="E2880" t="s">
        <v>511</v>
      </c>
      <c r="F2880">
        <v>45.01</v>
      </c>
      <c r="G2880">
        <v>0</v>
      </c>
      <c r="H2880">
        <v>2019</v>
      </c>
      <c r="I2880">
        <v>4</v>
      </c>
      <c r="J2880">
        <v>91</v>
      </c>
    </row>
    <row r="2881" spans="1:10" x14ac:dyDescent="0.25">
      <c r="A2881">
        <f>--SUBTOTAL(103,B$2:B2881)</f>
        <v>1580</v>
      </c>
      <c r="B2881" s="86">
        <v>43565</v>
      </c>
      <c r="C2881" t="s">
        <v>21</v>
      </c>
      <c r="D2881" t="s">
        <v>510</v>
      </c>
      <c r="E2881" t="s">
        <v>511</v>
      </c>
      <c r="F2881">
        <v>745.21</v>
      </c>
      <c r="G2881">
        <v>0</v>
      </c>
      <c r="H2881">
        <v>2019</v>
      </c>
      <c r="I2881">
        <v>4</v>
      </c>
      <c r="J2881">
        <v>13</v>
      </c>
    </row>
    <row r="2882" spans="1:10" x14ac:dyDescent="0.25">
      <c r="A2882">
        <f>--SUBTOTAL(103,B$2:B2882)</f>
        <v>1581</v>
      </c>
      <c r="B2882" s="86">
        <v>43565</v>
      </c>
      <c r="C2882" t="s">
        <v>21</v>
      </c>
      <c r="D2882" t="s">
        <v>510</v>
      </c>
      <c r="E2882" t="s">
        <v>511</v>
      </c>
      <c r="F2882">
        <v>743.95</v>
      </c>
      <c r="G2882">
        <v>0</v>
      </c>
      <c r="H2882">
        <v>2019</v>
      </c>
      <c r="I2882">
        <v>4</v>
      </c>
      <c r="J2882">
        <v>19</v>
      </c>
    </row>
    <row r="2883" spans="1:10" x14ac:dyDescent="0.25">
      <c r="A2883">
        <f>--SUBTOTAL(103,B$2:B2883)</f>
        <v>1582</v>
      </c>
      <c r="B2883" s="86">
        <v>43565</v>
      </c>
      <c r="C2883" t="s">
        <v>21</v>
      </c>
      <c r="D2883" t="s">
        <v>510</v>
      </c>
      <c r="E2883" t="s">
        <v>511</v>
      </c>
      <c r="F2883">
        <v>684.66</v>
      </c>
      <c r="G2883">
        <v>0</v>
      </c>
      <c r="H2883">
        <v>2019</v>
      </c>
      <c r="I2883">
        <v>4</v>
      </c>
      <c r="J2883">
        <v>26</v>
      </c>
    </row>
    <row r="2884" spans="1:10" x14ac:dyDescent="0.25">
      <c r="A2884">
        <f>--SUBTOTAL(103,B$2:B2884)</f>
        <v>1583</v>
      </c>
      <c r="B2884" s="86">
        <v>43565</v>
      </c>
      <c r="C2884" t="s">
        <v>21</v>
      </c>
      <c r="D2884" t="s">
        <v>510</v>
      </c>
      <c r="E2884" t="s">
        <v>511</v>
      </c>
      <c r="F2884">
        <v>560.6</v>
      </c>
      <c r="G2884">
        <v>0</v>
      </c>
      <c r="H2884">
        <v>2019</v>
      </c>
      <c r="I2884">
        <v>4</v>
      </c>
      <c r="J2884">
        <v>30</v>
      </c>
    </row>
    <row r="2885" spans="1:10" x14ac:dyDescent="0.25">
      <c r="A2885">
        <f>--SUBTOTAL(103,B$2:B2885)</f>
        <v>1584</v>
      </c>
      <c r="B2885" s="86">
        <v>43565</v>
      </c>
      <c r="C2885" t="s">
        <v>21</v>
      </c>
      <c r="D2885" t="s">
        <v>510</v>
      </c>
      <c r="E2885" t="s">
        <v>511</v>
      </c>
      <c r="F2885">
        <v>557.19000000000005</v>
      </c>
      <c r="G2885">
        <v>0</v>
      </c>
      <c r="H2885">
        <v>2019</v>
      </c>
      <c r="I2885">
        <v>4</v>
      </c>
      <c r="J2885">
        <v>73</v>
      </c>
    </row>
    <row r="2886" spans="1:10" x14ac:dyDescent="0.25">
      <c r="A2886">
        <f>--SUBTOTAL(103,B$2:B2886)</f>
        <v>1585</v>
      </c>
      <c r="B2886" s="86">
        <v>43565</v>
      </c>
      <c r="C2886" t="s">
        <v>21</v>
      </c>
      <c r="D2886" t="s">
        <v>510</v>
      </c>
      <c r="E2886" t="s">
        <v>511</v>
      </c>
      <c r="F2886">
        <v>484.74</v>
      </c>
      <c r="G2886">
        <v>0</v>
      </c>
      <c r="H2886">
        <v>2019</v>
      </c>
      <c r="I2886">
        <v>4</v>
      </c>
      <c r="J2886">
        <v>5</v>
      </c>
    </row>
    <row r="2887" spans="1:10" x14ac:dyDescent="0.25">
      <c r="A2887">
        <f>--SUBTOTAL(103,B$2:B2887)</f>
        <v>1586</v>
      </c>
      <c r="B2887" s="86">
        <v>43565</v>
      </c>
      <c r="C2887" t="s">
        <v>21</v>
      </c>
      <c r="D2887" t="s">
        <v>510</v>
      </c>
      <c r="E2887" t="s">
        <v>511</v>
      </c>
      <c r="F2887">
        <v>454.53</v>
      </c>
      <c r="G2887">
        <v>0</v>
      </c>
      <c r="H2887">
        <v>2019</v>
      </c>
      <c r="I2887">
        <v>4</v>
      </c>
      <c r="J2887">
        <v>23</v>
      </c>
    </row>
    <row r="2888" spans="1:10" x14ac:dyDescent="0.25">
      <c r="A2888">
        <f>--SUBTOTAL(103,B$2:B2888)</f>
        <v>1587</v>
      </c>
      <c r="B2888" s="86">
        <v>43565</v>
      </c>
      <c r="C2888" t="s">
        <v>21</v>
      </c>
      <c r="D2888" t="s">
        <v>510</v>
      </c>
      <c r="E2888" t="s">
        <v>511</v>
      </c>
      <c r="F2888">
        <v>443.45</v>
      </c>
      <c r="G2888">
        <v>0</v>
      </c>
      <c r="H2888">
        <v>2019</v>
      </c>
      <c r="I2888">
        <v>4</v>
      </c>
      <c r="J2888">
        <v>34</v>
      </c>
    </row>
    <row r="2889" spans="1:10" x14ac:dyDescent="0.25">
      <c r="A2889">
        <f>--SUBTOTAL(103,B$2:B2889)</f>
        <v>1588</v>
      </c>
      <c r="B2889" s="86">
        <v>43565</v>
      </c>
      <c r="C2889" t="s">
        <v>21</v>
      </c>
      <c r="D2889" t="s">
        <v>510</v>
      </c>
      <c r="E2889" t="s">
        <v>511</v>
      </c>
      <c r="F2889">
        <v>414.01</v>
      </c>
      <c r="G2889">
        <v>0</v>
      </c>
      <c r="H2889">
        <v>2019</v>
      </c>
      <c r="I2889">
        <v>4</v>
      </c>
      <c r="J2889">
        <v>97</v>
      </c>
    </row>
    <row r="2890" spans="1:10" x14ac:dyDescent="0.25">
      <c r="A2890">
        <f>--SUBTOTAL(103,B$2:B2890)</f>
        <v>1589</v>
      </c>
      <c r="B2890" s="86">
        <v>43565</v>
      </c>
      <c r="C2890" t="s">
        <v>21</v>
      </c>
      <c r="D2890" t="s">
        <v>510</v>
      </c>
      <c r="E2890" t="s">
        <v>511</v>
      </c>
      <c r="F2890">
        <v>409.61</v>
      </c>
      <c r="G2890">
        <v>0</v>
      </c>
      <c r="H2890">
        <v>2019</v>
      </c>
      <c r="I2890">
        <v>4</v>
      </c>
      <c r="J2890">
        <v>22</v>
      </c>
    </row>
    <row r="2891" spans="1:10" x14ac:dyDescent="0.25">
      <c r="A2891">
        <f>--SUBTOTAL(103,B$2:B2891)</f>
        <v>1590</v>
      </c>
      <c r="B2891" s="86">
        <v>43565</v>
      </c>
      <c r="C2891" t="s">
        <v>21</v>
      </c>
      <c r="D2891" t="s">
        <v>510</v>
      </c>
      <c r="E2891" t="s">
        <v>511</v>
      </c>
      <c r="F2891">
        <v>349.69</v>
      </c>
      <c r="G2891">
        <v>0</v>
      </c>
      <c r="H2891">
        <v>2019</v>
      </c>
      <c r="I2891">
        <v>4</v>
      </c>
      <c r="J2891">
        <v>18</v>
      </c>
    </row>
    <row r="2892" spans="1:10" x14ac:dyDescent="0.25">
      <c r="A2892">
        <f>--SUBTOTAL(103,B$2:B2892)</f>
        <v>1591</v>
      </c>
      <c r="B2892" s="86">
        <v>43565</v>
      </c>
      <c r="C2892" t="s">
        <v>21</v>
      </c>
      <c r="D2892" t="s">
        <v>510</v>
      </c>
      <c r="E2892" t="s">
        <v>511</v>
      </c>
      <c r="F2892">
        <v>322.91000000000003</v>
      </c>
      <c r="G2892">
        <v>0</v>
      </c>
      <c r="H2892">
        <v>2019</v>
      </c>
      <c r="I2892">
        <v>4</v>
      </c>
      <c r="J2892">
        <v>46</v>
      </c>
    </row>
    <row r="2893" spans="1:10" x14ac:dyDescent="0.25">
      <c r="A2893">
        <f>--SUBTOTAL(103,B$2:B2893)</f>
        <v>1592</v>
      </c>
      <c r="B2893" s="86">
        <v>43565</v>
      </c>
      <c r="C2893" t="s">
        <v>21</v>
      </c>
      <c r="D2893" t="s">
        <v>510</v>
      </c>
      <c r="E2893" t="s">
        <v>511</v>
      </c>
      <c r="F2893">
        <v>298.99</v>
      </c>
      <c r="G2893">
        <v>0</v>
      </c>
      <c r="H2893">
        <v>2019</v>
      </c>
      <c r="I2893">
        <v>4</v>
      </c>
      <c r="J2893">
        <v>10</v>
      </c>
    </row>
    <row r="2894" spans="1:10" x14ac:dyDescent="0.25">
      <c r="A2894">
        <f>--SUBTOTAL(103,B$2:B2894)</f>
        <v>1593</v>
      </c>
      <c r="B2894" s="86">
        <v>43565</v>
      </c>
      <c r="C2894" t="s">
        <v>21</v>
      </c>
      <c r="D2894" t="s">
        <v>510</v>
      </c>
      <c r="E2894" t="s">
        <v>511</v>
      </c>
      <c r="F2894">
        <v>277.35000000000002</v>
      </c>
      <c r="G2894">
        <v>0</v>
      </c>
      <c r="H2894">
        <v>2019</v>
      </c>
      <c r="I2894">
        <v>4</v>
      </c>
      <c r="J2894">
        <v>39</v>
      </c>
    </row>
    <row r="2895" spans="1:10" x14ac:dyDescent="0.25">
      <c r="A2895">
        <f>--SUBTOTAL(103,B$2:B2895)</f>
        <v>1594</v>
      </c>
      <c r="B2895" s="86">
        <v>43565</v>
      </c>
      <c r="C2895" t="s">
        <v>21</v>
      </c>
      <c r="D2895" t="s">
        <v>510</v>
      </c>
      <c r="E2895" t="s">
        <v>511</v>
      </c>
      <c r="F2895">
        <v>247.25</v>
      </c>
      <c r="G2895">
        <v>0</v>
      </c>
      <c r="H2895">
        <v>2019</v>
      </c>
      <c r="I2895">
        <v>4</v>
      </c>
      <c r="J2895">
        <v>43</v>
      </c>
    </row>
    <row r="2896" spans="1:10" x14ac:dyDescent="0.25">
      <c r="A2896">
        <f>--SUBTOTAL(103,B$2:B2896)</f>
        <v>1595</v>
      </c>
      <c r="B2896" s="86">
        <v>43565</v>
      </c>
      <c r="C2896" t="s">
        <v>21</v>
      </c>
      <c r="D2896" t="s">
        <v>510</v>
      </c>
      <c r="E2896" t="s">
        <v>511</v>
      </c>
      <c r="F2896">
        <v>229.69</v>
      </c>
      <c r="G2896">
        <v>0</v>
      </c>
      <c r="H2896">
        <v>2019</v>
      </c>
      <c r="I2896">
        <v>4</v>
      </c>
      <c r="J2896">
        <v>80</v>
      </c>
    </row>
    <row r="2897" spans="1:10" x14ac:dyDescent="0.25">
      <c r="A2897">
        <f>--SUBTOTAL(103,B$2:B2897)</f>
        <v>1596</v>
      </c>
      <c r="B2897" s="86">
        <v>43565</v>
      </c>
      <c r="C2897" t="s">
        <v>21</v>
      </c>
      <c r="D2897" t="s">
        <v>510</v>
      </c>
      <c r="E2897" t="s">
        <v>511</v>
      </c>
      <c r="F2897">
        <v>226.17</v>
      </c>
      <c r="G2897">
        <v>0</v>
      </c>
      <c r="H2897">
        <v>2019</v>
      </c>
      <c r="I2897">
        <v>4</v>
      </c>
      <c r="J2897">
        <v>49</v>
      </c>
    </row>
    <row r="2898" spans="1:10" x14ac:dyDescent="0.25">
      <c r="A2898">
        <f>--SUBTOTAL(103,B$2:B2898)</f>
        <v>1597</v>
      </c>
      <c r="B2898" s="86">
        <v>43565</v>
      </c>
      <c r="C2898" t="s">
        <v>21</v>
      </c>
      <c r="D2898" t="s">
        <v>510</v>
      </c>
      <c r="E2898" t="s">
        <v>511</v>
      </c>
      <c r="F2898">
        <v>214.42</v>
      </c>
      <c r="G2898">
        <v>0</v>
      </c>
      <c r="H2898">
        <v>2019</v>
      </c>
      <c r="I2898">
        <v>4</v>
      </c>
      <c r="J2898">
        <v>44</v>
      </c>
    </row>
    <row r="2899" spans="1:10" x14ac:dyDescent="0.25">
      <c r="A2899">
        <f>--SUBTOTAL(103,B$2:B2899)</f>
        <v>1598</v>
      </c>
      <c r="B2899" s="86">
        <v>43565</v>
      </c>
      <c r="C2899" t="s">
        <v>21</v>
      </c>
      <c r="D2899" t="s">
        <v>510</v>
      </c>
      <c r="E2899" t="s">
        <v>511</v>
      </c>
      <c r="F2899">
        <v>206.84</v>
      </c>
      <c r="G2899">
        <v>0</v>
      </c>
      <c r="H2899">
        <v>2019</v>
      </c>
      <c r="I2899">
        <v>4</v>
      </c>
      <c r="J2899">
        <v>95</v>
      </c>
    </row>
    <row r="2900" spans="1:10" x14ac:dyDescent="0.25">
      <c r="A2900">
        <f>--SUBTOTAL(103,B$2:B2900)</f>
        <v>1599</v>
      </c>
      <c r="B2900" s="86">
        <v>43565</v>
      </c>
      <c r="C2900" t="s">
        <v>21</v>
      </c>
      <c r="D2900" t="s">
        <v>510</v>
      </c>
      <c r="E2900" t="s">
        <v>511</v>
      </c>
      <c r="F2900">
        <v>166.93</v>
      </c>
      <c r="G2900">
        <v>0</v>
      </c>
      <c r="H2900">
        <v>2019</v>
      </c>
      <c r="I2900">
        <v>4</v>
      </c>
      <c r="J2900">
        <v>77</v>
      </c>
    </row>
    <row r="2901" spans="1:10" x14ac:dyDescent="0.25">
      <c r="A2901">
        <f>--SUBTOTAL(103,B$2:B2901)</f>
        <v>1600</v>
      </c>
      <c r="B2901" s="86">
        <v>43565</v>
      </c>
      <c r="C2901" t="s">
        <v>21</v>
      </c>
      <c r="D2901" t="s">
        <v>510</v>
      </c>
      <c r="E2901" t="s">
        <v>511</v>
      </c>
      <c r="F2901">
        <v>163.58000000000001</v>
      </c>
      <c r="G2901">
        <v>0</v>
      </c>
      <c r="H2901">
        <v>2019</v>
      </c>
      <c r="I2901">
        <v>4</v>
      </c>
      <c r="J2901">
        <v>51</v>
      </c>
    </row>
    <row r="2902" spans="1:10" x14ac:dyDescent="0.25">
      <c r="A2902">
        <f>--SUBTOTAL(103,B$2:B2902)</f>
        <v>1601</v>
      </c>
      <c r="B2902" s="86">
        <v>43565</v>
      </c>
      <c r="C2902" t="s">
        <v>21</v>
      </c>
      <c r="D2902" t="s">
        <v>510</v>
      </c>
      <c r="E2902" t="s">
        <v>511</v>
      </c>
      <c r="F2902">
        <v>152.47999999999999</v>
      </c>
      <c r="G2902">
        <v>0</v>
      </c>
      <c r="H2902">
        <v>2019</v>
      </c>
      <c r="I2902">
        <v>4</v>
      </c>
      <c r="J2902">
        <v>38</v>
      </c>
    </row>
    <row r="2903" spans="1:10" x14ac:dyDescent="0.25">
      <c r="A2903">
        <f>--SUBTOTAL(103,B$2:B2903)</f>
        <v>1602</v>
      </c>
      <c r="B2903" s="86">
        <v>43565</v>
      </c>
      <c r="C2903" t="s">
        <v>21</v>
      </c>
      <c r="D2903" t="s">
        <v>510</v>
      </c>
      <c r="E2903" t="s">
        <v>511</v>
      </c>
      <c r="F2903">
        <v>135.44</v>
      </c>
      <c r="G2903">
        <v>0</v>
      </c>
      <c r="H2903">
        <v>2019</v>
      </c>
      <c r="I2903">
        <v>4</v>
      </c>
      <c r="J2903">
        <v>20</v>
      </c>
    </row>
    <row r="2904" spans="1:10" x14ac:dyDescent="0.25">
      <c r="A2904">
        <f>--SUBTOTAL(103,B$2:B2904)</f>
        <v>1603</v>
      </c>
      <c r="B2904" s="86">
        <v>43565</v>
      </c>
      <c r="C2904" t="s">
        <v>21</v>
      </c>
      <c r="D2904" t="s">
        <v>510</v>
      </c>
      <c r="E2904" t="s">
        <v>511</v>
      </c>
      <c r="F2904">
        <v>93.66</v>
      </c>
      <c r="G2904">
        <v>0</v>
      </c>
      <c r="H2904">
        <v>2019</v>
      </c>
      <c r="I2904">
        <v>4</v>
      </c>
      <c r="J2904">
        <v>72</v>
      </c>
    </row>
    <row r="2905" spans="1:10" x14ac:dyDescent="0.25">
      <c r="A2905">
        <f>--SUBTOTAL(103,B$2:B2905)</f>
        <v>1604</v>
      </c>
      <c r="B2905" s="86">
        <v>43565</v>
      </c>
      <c r="C2905" t="s">
        <v>21</v>
      </c>
      <c r="D2905" t="s">
        <v>510</v>
      </c>
      <c r="E2905" t="s">
        <v>511</v>
      </c>
      <c r="F2905">
        <v>85.58</v>
      </c>
      <c r="G2905">
        <v>0</v>
      </c>
      <c r="H2905">
        <v>2019</v>
      </c>
      <c r="I2905">
        <v>4</v>
      </c>
      <c r="J2905">
        <v>69</v>
      </c>
    </row>
    <row r="2906" spans="1:10" x14ac:dyDescent="0.25">
      <c r="A2906">
        <f>--SUBTOTAL(103,B$2:B2906)</f>
        <v>1605</v>
      </c>
      <c r="B2906" s="86">
        <v>43565</v>
      </c>
      <c r="C2906" t="s">
        <v>21</v>
      </c>
      <c r="D2906" t="s">
        <v>510</v>
      </c>
      <c r="E2906" t="s">
        <v>511</v>
      </c>
      <c r="F2906">
        <v>81.55</v>
      </c>
      <c r="G2906">
        <v>0</v>
      </c>
      <c r="H2906">
        <v>2019</v>
      </c>
      <c r="I2906">
        <v>4</v>
      </c>
      <c r="J2906">
        <v>7</v>
      </c>
    </row>
    <row r="2907" spans="1:10" x14ac:dyDescent="0.25">
      <c r="A2907">
        <f>--SUBTOTAL(103,B$2:B2907)</f>
        <v>1606</v>
      </c>
      <c r="B2907" s="86">
        <v>43565</v>
      </c>
      <c r="C2907" t="s">
        <v>21</v>
      </c>
      <c r="D2907" t="s">
        <v>510</v>
      </c>
      <c r="E2907" t="s">
        <v>511</v>
      </c>
      <c r="F2907">
        <v>71.099999999999994</v>
      </c>
      <c r="G2907">
        <v>0</v>
      </c>
      <c r="H2907">
        <v>2019</v>
      </c>
      <c r="I2907">
        <v>4</v>
      </c>
      <c r="J2907">
        <v>101</v>
      </c>
    </row>
    <row r="2908" spans="1:10" x14ac:dyDescent="0.25">
      <c r="A2908">
        <f>--SUBTOTAL(103,B$2:B2908)</f>
        <v>1607</v>
      </c>
      <c r="B2908" s="86">
        <v>43565</v>
      </c>
      <c r="C2908" t="s">
        <v>21</v>
      </c>
      <c r="D2908" t="s">
        <v>510</v>
      </c>
      <c r="E2908" t="s">
        <v>511</v>
      </c>
      <c r="F2908">
        <v>67.34</v>
      </c>
      <c r="G2908">
        <v>0</v>
      </c>
      <c r="H2908">
        <v>2019</v>
      </c>
      <c r="I2908">
        <v>4</v>
      </c>
      <c r="J2908">
        <v>3</v>
      </c>
    </row>
    <row r="2909" spans="1:10" x14ac:dyDescent="0.25">
      <c r="A2909">
        <f>--SUBTOTAL(103,B$2:B2909)</f>
        <v>1608</v>
      </c>
      <c r="B2909" s="86">
        <v>43565</v>
      </c>
      <c r="C2909" t="s">
        <v>21</v>
      </c>
      <c r="D2909" t="s">
        <v>510</v>
      </c>
      <c r="E2909" t="s">
        <v>511</v>
      </c>
      <c r="F2909">
        <v>45.5</v>
      </c>
      <c r="G2909">
        <v>0</v>
      </c>
      <c r="H2909">
        <v>2019</v>
      </c>
      <c r="I2909">
        <v>4</v>
      </c>
      <c r="J2909">
        <v>78</v>
      </c>
    </row>
    <row r="2910" spans="1:10" x14ac:dyDescent="0.25">
      <c r="A2910">
        <f>--SUBTOTAL(103,B$2:B2910)</f>
        <v>1609</v>
      </c>
      <c r="B2910" s="86">
        <v>43565</v>
      </c>
      <c r="C2910" t="s">
        <v>21</v>
      </c>
      <c r="D2910" t="s">
        <v>510</v>
      </c>
      <c r="E2910" t="s">
        <v>511</v>
      </c>
      <c r="F2910">
        <v>39.01</v>
      </c>
      <c r="G2910">
        <v>0</v>
      </c>
      <c r="H2910">
        <v>2019</v>
      </c>
      <c r="I2910">
        <v>4</v>
      </c>
      <c r="J2910">
        <v>76</v>
      </c>
    </row>
    <row r="2911" spans="1:10" x14ac:dyDescent="0.25">
      <c r="A2911">
        <f>--SUBTOTAL(103,B$2:B2911)</f>
        <v>1610</v>
      </c>
      <c r="B2911" s="86">
        <v>43565</v>
      </c>
      <c r="C2911" t="s">
        <v>21</v>
      </c>
      <c r="D2911" t="s">
        <v>510</v>
      </c>
      <c r="E2911" t="s">
        <v>511</v>
      </c>
      <c r="F2911">
        <v>37.64</v>
      </c>
      <c r="G2911">
        <v>0</v>
      </c>
      <c r="H2911">
        <v>2019</v>
      </c>
      <c r="I2911">
        <v>4</v>
      </c>
      <c r="J2911">
        <v>71</v>
      </c>
    </row>
    <row r="2912" spans="1:10" x14ac:dyDescent="0.25">
      <c r="A2912">
        <f>--SUBTOTAL(103,B$2:B2912)</f>
        <v>1611</v>
      </c>
      <c r="B2912" s="86">
        <v>43565</v>
      </c>
      <c r="C2912" t="s">
        <v>21</v>
      </c>
      <c r="D2912" t="s">
        <v>510</v>
      </c>
      <c r="E2912" t="s">
        <v>511</v>
      </c>
      <c r="F2912">
        <v>37.5</v>
      </c>
      <c r="G2912">
        <v>0</v>
      </c>
      <c r="H2912">
        <v>2019</v>
      </c>
      <c r="I2912">
        <v>4</v>
      </c>
      <c r="J2912">
        <v>125</v>
      </c>
    </row>
    <row r="2913" spans="1:10" x14ac:dyDescent="0.25">
      <c r="A2913">
        <f>--SUBTOTAL(103,B$2:B2913)</f>
        <v>1612</v>
      </c>
      <c r="B2913" s="86">
        <v>43565</v>
      </c>
      <c r="C2913" t="s">
        <v>21</v>
      </c>
      <c r="D2913" t="s">
        <v>32</v>
      </c>
      <c r="E2913" t="s">
        <v>512</v>
      </c>
      <c r="F2913">
        <v>16</v>
      </c>
      <c r="G2913">
        <v>0</v>
      </c>
      <c r="H2913">
        <v>2019</v>
      </c>
      <c r="I2913">
        <v>4</v>
      </c>
      <c r="J2913">
        <v>44</v>
      </c>
    </row>
    <row r="2914" spans="1:10" x14ac:dyDescent="0.25">
      <c r="A2914">
        <f>--SUBTOTAL(103,B$2:B2914)</f>
        <v>1613</v>
      </c>
      <c r="B2914" s="86">
        <v>43565</v>
      </c>
      <c r="C2914" t="s">
        <v>21</v>
      </c>
      <c r="D2914" t="s">
        <v>32</v>
      </c>
      <c r="E2914" t="s">
        <v>512</v>
      </c>
      <c r="F2914">
        <v>16</v>
      </c>
      <c r="G2914">
        <v>0</v>
      </c>
      <c r="H2914">
        <v>2019</v>
      </c>
      <c r="I2914">
        <v>4</v>
      </c>
      <c r="J2914">
        <v>97</v>
      </c>
    </row>
    <row r="2915" spans="1:10" x14ac:dyDescent="0.25">
      <c r="A2915">
        <f>--SUBTOTAL(103,B$2:B2915)</f>
        <v>1614</v>
      </c>
      <c r="B2915" s="86">
        <v>43565</v>
      </c>
      <c r="C2915" t="s">
        <v>103</v>
      </c>
      <c r="D2915" t="s">
        <v>510</v>
      </c>
      <c r="E2915" t="s">
        <v>511</v>
      </c>
      <c r="F2915">
        <v>94.12</v>
      </c>
      <c r="G2915">
        <v>0</v>
      </c>
      <c r="H2915">
        <v>2019</v>
      </c>
      <c r="I2915">
        <v>4</v>
      </c>
      <c r="J2915">
        <v>91</v>
      </c>
    </row>
    <row r="2916" spans="1:10" x14ac:dyDescent="0.25">
      <c r="A2916">
        <f>--SUBTOTAL(103,B$2:B2916)</f>
        <v>1615</v>
      </c>
      <c r="B2916" s="86">
        <v>43565</v>
      </c>
      <c r="C2916" t="s">
        <v>71</v>
      </c>
      <c r="D2916" t="s">
        <v>510</v>
      </c>
      <c r="E2916" t="s">
        <v>511</v>
      </c>
      <c r="F2916">
        <v>767.82</v>
      </c>
      <c r="G2916">
        <v>0</v>
      </c>
      <c r="H2916">
        <v>2019</v>
      </c>
      <c r="I2916">
        <v>4</v>
      </c>
      <c r="J2916">
        <v>91</v>
      </c>
    </row>
    <row r="2917" spans="1:10" x14ac:dyDescent="0.25">
      <c r="A2917">
        <f>--SUBTOTAL(103,B$2:B2917)</f>
        <v>1616</v>
      </c>
      <c r="B2917" s="86">
        <v>43565</v>
      </c>
      <c r="C2917" t="s">
        <v>75</v>
      </c>
      <c r="D2917" t="s">
        <v>510</v>
      </c>
      <c r="E2917" t="s">
        <v>511</v>
      </c>
      <c r="F2917">
        <v>147.93</v>
      </c>
      <c r="G2917">
        <v>0</v>
      </c>
      <c r="H2917">
        <v>2019</v>
      </c>
      <c r="I2917">
        <v>4</v>
      </c>
      <c r="J2917">
        <v>91</v>
      </c>
    </row>
    <row r="2918" spans="1:10" x14ac:dyDescent="0.25">
      <c r="A2918">
        <f>--SUBTOTAL(103,B$2:B2918)</f>
        <v>1617</v>
      </c>
      <c r="B2918" s="86">
        <v>43565</v>
      </c>
      <c r="C2918" t="s">
        <v>72</v>
      </c>
      <c r="D2918" t="s">
        <v>510</v>
      </c>
      <c r="E2918" t="s">
        <v>511</v>
      </c>
      <c r="F2918">
        <v>519.46</v>
      </c>
      <c r="G2918">
        <v>0</v>
      </c>
      <c r="H2918">
        <v>2019</v>
      </c>
      <c r="I2918">
        <v>4</v>
      </c>
      <c r="J2918">
        <v>91</v>
      </c>
    </row>
    <row r="2919" spans="1:10" x14ac:dyDescent="0.25">
      <c r="A2919">
        <f>--SUBTOTAL(103,B$2:B2919)</f>
        <v>1618</v>
      </c>
      <c r="B2919" s="86">
        <v>43565</v>
      </c>
      <c r="C2919" t="s">
        <v>67</v>
      </c>
      <c r="D2919" t="s">
        <v>510</v>
      </c>
      <c r="E2919" t="s">
        <v>511</v>
      </c>
      <c r="F2919">
        <v>140</v>
      </c>
      <c r="G2919">
        <v>0</v>
      </c>
      <c r="H2919">
        <v>2019</v>
      </c>
      <c r="I2919">
        <v>4</v>
      </c>
      <c r="J2919">
        <v>91</v>
      </c>
    </row>
    <row r="2920" spans="1:10" x14ac:dyDescent="0.25">
      <c r="A2920">
        <f>--SUBTOTAL(103,B$2:B2920)</f>
        <v>1619</v>
      </c>
      <c r="B2920" s="86">
        <v>43565</v>
      </c>
      <c r="C2920" t="s">
        <v>67</v>
      </c>
      <c r="D2920" t="s">
        <v>32</v>
      </c>
      <c r="E2920" t="s">
        <v>512</v>
      </c>
      <c r="F2920">
        <v>45.13</v>
      </c>
      <c r="G2920">
        <v>0</v>
      </c>
      <c r="H2920">
        <v>2019</v>
      </c>
      <c r="I2920">
        <v>4</v>
      </c>
      <c r="J2920">
        <v>91</v>
      </c>
    </row>
    <row r="2921" spans="1:10" x14ac:dyDescent="0.25">
      <c r="A2921">
        <f>--SUBTOTAL(103,B$2:B2921)</f>
        <v>1620</v>
      </c>
      <c r="B2921" s="86">
        <v>43565</v>
      </c>
      <c r="C2921" t="s">
        <v>68</v>
      </c>
      <c r="D2921" t="s">
        <v>32</v>
      </c>
      <c r="E2921" t="s">
        <v>512</v>
      </c>
      <c r="F2921">
        <v>20</v>
      </c>
      <c r="G2921">
        <v>0</v>
      </c>
      <c r="H2921">
        <v>2019</v>
      </c>
      <c r="I2921">
        <v>4</v>
      </c>
      <c r="J2921">
        <v>91</v>
      </c>
    </row>
    <row r="2922" spans="1:10" x14ac:dyDescent="0.25">
      <c r="A2922">
        <f>--SUBTOTAL(103,B$2:B2922)</f>
        <v>1621</v>
      </c>
      <c r="B2922" s="86">
        <v>43565</v>
      </c>
      <c r="C2922" t="s">
        <v>22</v>
      </c>
      <c r="D2922" t="s">
        <v>510</v>
      </c>
      <c r="E2922" t="s">
        <v>511</v>
      </c>
      <c r="F2922">
        <v>123.33</v>
      </c>
      <c r="G2922">
        <v>0</v>
      </c>
      <c r="H2922">
        <v>2019</v>
      </c>
      <c r="I2922">
        <v>4</v>
      </c>
      <c r="J2922">
        <v>73</v>
      </c>
    </row>
    <row r="2923" spans="1:10" x14ac:dyDescent="0.25">
      <c r="A2923">
        <f>--SUBTOTAL(103,B$2:B2923)</f>
        <v>1622</v>
      </c>
      <c r="B2923" s="86">
        <v>43565</v>
      </c>
      <c r="C2923" t="s">
        <v>22</v>
      </c>
      <c r="D2923" t="s">
        <v>510</v>
      </c>
      <c r="E2923" t="s">
        <v>511</v>
      </c>
      <c r="F2923">
        <v>98.4</v>
      </c>
      <c r="G2923">
        <v>0</v>
      </c>
      <c r="H2923">
        <v>2019</v>
      </c>
      <c r="I2923">
        <v>4</v>
      </c>
      <c r="J2923">
        <v>19</v>
      </c>
    </row>
    <row r="2924" spans="1:10" x14ac:dyDescent="0.25">
      <c r="A2924">
        <f>--SUBTOTAL(103,B$2:B2924)</f>
        <v>1623</v>
      </c>
      <c r="B2924" s="86">
        <v>43565</v>
      </c>
      <c r="C2924" t="s">
        <v>22</v>
      </c>
      <c r="D2924" t="s">
        <v>510</v>
      </c>
      <c r="E2924" t="s">
        <v>511</v>
      </c>
      <c r="F2924">
        <v>77.55</v>
      </c>
      <c r="G2924">
        <v>0</v>
      </c>
      <c r="H2924">
        <v>2019</v>
      </c>
      <c r="I2924">
        <v>4</v>
      </c>
      <c r="J2924">
        <v>51</v>
      </c>
    </row>
    <row r="2925" spans="1:10" x14ac:dyDescent="0.25">
      <c r="A2925">
        <f>--SUBTOTAL(103,B$2:B2925)</f>
        <v>1624</v>
      </c>
      <c r="B2925" s="86">
        <v>43565</v>
      </c>
      <c r="C2925" t="s">
        <v>22</v>
      </c>
      <c r="D2925" t="s">
        <v>510</v>
      </c>
      <c r="E2925" t="s">
        <v>511</v>
      </c>
      <c r="F2925">
        <v>69.680000000000007</v>
      </c>
      <c r="G2925">
        <v>0</v>
      </c>
      <c r="H2925">
        <v>2019</v>
      </c>
      <c r="I2925">
        <v>4</v>
      </c>
      <c r="J2925">
        <v>46</v>
      </c>
    </row>
    <row r="2926" spans="1:10" x14ac:dyDescent="0.25">
      <c r="A2926">
        <f>--SUBTOTAL(103,B$2:B2926)</f>
        <v>1625</v>
      </c>
      <c r="B2926" s="86">
        <v>43565</v>
      </c>
      <c r="C2926" t="s">
        <v>22</v>
      </c>
      <c r="D2926" t="s">
        <v>510</v>
      </c>
      <c r="E2926" t="s">
        <v>511</v>
      </c>
      <c r="F2926">
        <v>64.92</v>
      </c>
      <c r="G2926">
        <v>0</v>
      </c>
      <c r="H2926">
        <v>2019</v>
      </c>
      <c r="I2926">
        <v>4</v>
      </c>
      <c r="J2926">
        <v>13</v>
      </c>
    </row>
    <row r="2927" spans="1:10" x14ac:dyDescent="0.25">
      <c r="A2927">
        <f>--SUBTOTAL(103,B$2:B2927)</f>
        <v>1626</v>
      </c>
      <c r="B2927" s="86">
        <v>43565</v>
      </c>
      <c r="C2927" t="s">
        <v>22</v>
      </c>
      <c r="D2927" t="s">
        <v>510</v>
      </c>
      <c r="E2927" t="s">
        <v>511</v>
      </c>
      <c r="F2927">
        <v>64.510000000000005</v>
      </c>
      <c r="G2927">
        <v>0</v>
      </c>
      <c r="H2927">
        <v>2019</v>
      </c>
      <c r="I2927">
        <v>4</v>
      </c>
      <c r="J2927">
        <v>39</v>
      </c>
    </row>
    <row r="2928" spans="1:10" x14ac:dyDescent="0.25">
      <c r="A2928">
        <f>--SUBTOTAL(103,B$2:B2928)</f>
        <v>1627</v>
      </c>
      <c r="B2928" s="86">
        <v>43565</v>
      </c>
      <c r="C2928" t="s">
        <v>22</v>
      </c>
      <c r="D2928" t="s">
        <v>510</v>
      </c>
      <c r="E2928" t="s">
        <v>511</v>
      </c>
      <c r="F2928">
        <v>45.54</v>
      </c>
      <c r="G2928">
        <v>0</v>
      </c>
      <c r="H2928">
        <v>2019</v>
      </c>
      <c r="I2928">
        <v>4</v>
      </c>
      <c r="J2928">
        <v>34</v>
      </c>
    </row>
    <row r="2929" spans="1:10" x14ac:dyDescent="0.25">
      <c r="A2929">
        <f>--SUBTOTAL(103,B$2:B2929)</f>
        <v>1628</v>
      </c>
      <c r="B2929" s="86">
        <v>43565</v>
      </c>
      <c r="C2929" t="s">
        <v>22</v>
      </c>
      <c r="D2929" t="s">
        <v>510</v>
      </c>
      <c r="E2929" t="s">
        <v>511</v>
      </c>
      <c r="F2929">
        <v>31.11</v>
      </c>
      <c r="G2929">
        <v>0</v>
      </c>
      <c r="H2929">
        <v>2019</v>
      </c>
      <c r="I2929">
        <v>4</v>
      </c>
      <c r="J2929">
        <v>164</v>
      </c>
    </row>
    <row r="2930" spans="1:10" x14ac:dyDescent="0.25">
      <c r="A2930">
        <f>--SUBTOTAL(103,B$2:B2930)</f>
        <v>1629</v>
      </c>
      <c r="B2930" s="86">
        <v>43565</v>
      </c>
      <c r="C2930" t="s">
        <v>22</v>
      </c>
      <c r="D2930" t="s">
        <v>510</v>
      </c>
      <c r="E2930" t="s">
        <v>511</v>
      </c>
      <c r="F2930">
        <v>30.16</v>
      </c>
      <c r="G2930">
        <v>0</v>
      </c>
      <c r="H2930">
        <v>2019</v>
      </c>
      <c r="I2930">
        <v>4</v>
      </c>
      <c r="J2930">
        <v>43</v>
      </c>
    </row>
    <row r="2931" spans="1:10" x14ac:dyDescent="0.25">
      <c r="A2931">
        <f>--SUBTOTAL(103,B$2:B2931)</f>
        <v>1630</v>
      </c>
      <c r="B2931" s="86">
        <v>43565</v>
      </c>
      <c r="C2931" t="s">
        <v>22</v>
      </c>
      <c r="D2931" t="s">
        <v>510</v>
      </c>
      <c r="E2931" t="s">
        <v>511</v>
      </c>
      <c r="F2931">
        <v>26.35</v>
      </c>
      <c r="G2931">
        <v>0</v>
      </c>
      <c r="H2931">
        <v>2019</v>
      </c>
      <c r="I2931">
        <v>4</v>
      </c>
      <c r="J2931">
        <v>26</v>
      </c>
    </row>
    <row r="2932" spans="1:10" x14ac:dyDescent="0.25">
      <c r="A2932">
        <f>--SUBTOTAL(103,B$2:B2932)</f>
        <v>1631</v>
      </c>
      <c r="B2932" s="86">
        <v>43565</v>
      </c>
      <c r="C2932" t="s">
        <v>22</v>
      </c>
      <c r="D2932" t="s">
        <v>510</v>
      </c>
      <c r="E2932" t="s">
        <v>511</v>
      </c>
      <c r="F2932">
        <v>21.76</v>
      </c>
      <c r="G2932">
        <v>0</v>
      </c>
      <c r="H2932">
        <v>2019</v>
      </c>
      <c r="I2932">
        <v>4</v>
      </c>
      <c r="J2932">
        <v>71</v>
      </c>
    </row>
    <row r="2933" spans="1:10" x14ac:dyDescent="0.25">
      <c r="A2933">
        <f>--SUBTOTAL(103,B$2:B2933)</f>
        <v>1632</v>
      </c>
      <c r="B2933" s="86">
        <v>43565</v>
      </c>
      <c r="C2933" t="s">
        <v>22</v>
      </c>
      <c r="D2933" t="s">
        <v>510</v>
      </c>
      <c r="E2933" t="s">
        <v>511</v>
      </c>
      <c r="F2933">
        <v>21.74</v>
      </c>
      <c r="G2933">
        <v>0</v>
      </c>
      <c r="H2933">
        <v>2019</v>
      </c>
      <c r="I2933">
        <v>4</v>
      </c>
      <c r="J2933">
        <v>44</v>
      </c>
    </row>
    <row r="2934" spans="1:10" x14ac:dyDescent="0.25">
      <c r="A2934">
        <f>--SUBTOTAL(103,B$2:B2934)</f>
        <v>1633</v>
      </c>
      <c r="B2934" s="86">
        <v>43565</v>
      </c>
      <c r="C2934" t="s">
        <v>22</v>
      </c>
      <c r="D2934" t="s">
        <v>510</v>
      </c>
      <c r="E2934" t="s">
        <v>511</v>
      </c>
      <c r="F2934">
        <v>13.79</v>
      </c>
      <c r="G2934">
        <v>0</v>
      </c>
      <c r="H2934">
        <v>2019</v>
      </c>
      <c r="I2934">
        <v>4</v>
      </c>
      <c r="J2934">
        <v>22</v>
      </c>
    </row>
    <row r="2935" spans="1:10" x14ac:dyDescent="0.25">
      <c r="A2935">
        <f>--SUBTOTAL(103,B$2:B2935)</f>
        <v>1634</v>
      </c>
      <c r="B2935" s="86">
        <v>43565</v>
      </c>
      <c r="C2935" t="s">
        <v>22</v>
      </c>
      <c r="D2935" t="s">
        <v>32</v>
      </c>
      <c r="E2935" t="s">
        <v>512</v>
      </c>
      <c r="F2935">
        <v>8</v>
      </c>
      <c r="G2935">
        <v>0</v>
      </c>
      <c r="H2935">
        <v>2019</v>
      </c>
      <c r="I2935">
        <v>4</v>
      </c>
      <c r="J2935">
        <v>73</v>
      </c>
    </row>
    <row r="2936" spans="1:10" x14ac:dyDescent="0.25">
      <c r="A2936">
        <f>--SUBTOTAL(103,B$2:B2936)</f>
        <v>1635</v>
      </c>
      <c r="B2936" s="86">
        <v>43565</v>
      </c>
      <c r="C2936" t="s">
        <v>74</v>
      </c>
      <c r="D2936" t="s">
        <v>60</v>
      </c>
      <c r="E2936" t="s">
        <v>512</v>
      </c>
      <c r="F2936">
        <v>68.41</v>
      </c>
      <c r="G2936">
        <v>0</v>
      </c>
      <c r="H2936">
        <v>2019</v>
      </c>
      <c r="I2936">
        <v>4</v>
      </c>
      <c r="J2936">
        <v>91</v>
      </c>
    </row>
    <row r="2937" spans="1:10" x14ac:dyDescent="0.25">
      <c r="A2937">
        <f>--SUBTOTAL(103,B$2:B2937)</f>
        <v>1636</v>
      </c>
      <c r="B2937" s="86">
        <v>43565</v>
      </c>
      <c r="C2937" t="s">
        <v>80</v>
      </c>
      <c r="D2937" t="s">
        <v>510</v>
      </c>
      <c r="E2937" t="s">
        <v>511</v>
      </c>
      <c r="F2937">
        <v>27.2</v>
      </c>
      <c r="G2937">
        <v>0</v>
      </c>
      <c r="H2937">
        <v>2019</v>
      </c>
      <c r="I2937">
        <v>4</v>
      </c>
      <c r="J2937">
        <v>91</v>
      </c>
    </row>
    <row r="2938" spans="1:10" x14ac:dyDescent="0.25">
      <c r="A2938">
        <f>--SUBTOTAL(103,B$2:B2938)</f>
        <v>1637</v>
      </c>
      <c r="B2938" s="86">
        <v>43566</v>
      </c>
      <c r="C2938" t="s">
        <v>23</v>
      </c>
      <c r="D2938" t="s">
        <v>59</v>
      </c>
      <c r="E2938" t="s">
        <v>513</v>
      </c>
      <c r="F2938">
        <v>103.25</v>
      </c>
      <c r="G2938">
        <v>0</v>
      </c>
      <c r="H2938">
        <v>2019</v>
      </c>
      <c r="I2938">
        <v>4</v>
      </c>
      <c r="J2938">
        <v>77</v>
      </c>
    </row>
    <row r="2939" spans="1:10" x14ac:dyDescent="0.25">
      <c r="A2939">
        <f>--SUBTOTAL(103,B$2:B2939)</f>
        <v>1638</v>
      </c>
      <c r="B2939" s="86">
        <v>43566</v>
      </c>
      <c r="C2939" t="s">
        <v>23</v>
      </c>
      <c r="D2939" t="s">
        <v>59</v>
      </c>
      <c r="E2939" t="s">
        <v>513</v>
      </c>
      <c r="F2939">
        <v>67.16</v>
      </c>
      <c r="G2939">
        <v>0</v>
      </c>
      <c r="H2939">
        <v>2019</v>
      </c>
      <c r="I2939">
        <v>4</v>
      </c>
      <c r="J2939">
        <v>101</v>
      </c>
    </row>
    <row r="2940" spans="1:10" x14ac:dyDescent="0.25">
      <c r="A2940">
        <f>--SUBTOTAL(103,B$2:B2940)</f>
        <v>1639</v>
      </c>
      <c r="B2940" s="86">
        <v>43566</v>
      </c>
      <c r="C2940" t="s">
        <v>23</v>
      </c>
      <c r="D2940" t="s">
        <v>59</v>
      </c>
      <c r="E2940" t="s">
        <v>513</v>
      </c>
      <c r="F2940">
        <v>33</v>
      </c>
      <c r="G2940">
        <v>0</v>
      </c>
      <c r="H2940">
        <v>2019</v>
      </c>
      <c r="I2940">
        <v>4</v>
      </c>
      <c r="J2940">
        <v>16</v>
      </c>
    </row>
    <row r="2941" spans="1:10" x14ac:dyDescent="0.25">
      <c r="A2941">
        <f>--SUBTOTAL(103,B$2:B2941)</f>
        <v>1640</v>
      </c>
      <c r="B2941" s="86">
        <v>43566</v>
      </c>
      <c r="C2941" t="s">
        <v>23</v>
      </c>
      <c r="D2941" t="s">
        <v>59</v>
      </c>
      <c r="E2941" t="s">
        <v>513</v>
      </c>
      <c r="F2941">
        <v>29.98</v>
      </c>
      <c r="G2941">
        <v>0</v>
      </c>
      <c r="H2941">
        <v>2019</v>
      </c>
      <c r="I2941">
        <v>4</v>
      </c>
      <c r="J2941">
        <v>45</v>
      </c>
    </row>
    <row r="2942" spans="1:10" x14ac:dyDescent="0.25">
      <c r="A2942">
        <f>--SUBTOTAL(103,B$2:B2942)</f>
        <v>1641</v>
      </c>
      <c r="B2942" s="86">
        <v>43566</v>
      </c>
      <c r="C2942" t="s">
        <v>23</v>
      </c>
      <c r="D2942" t="s">
        <v>54</v>
      </c>
      <c r="E2942" t="s">
        <v>513</v>
      </c>
      <c r="F2942">
        <v>23.99</v>
      </c>
      <c r="G2942">
        <v>0</v>
      </c>
      <c r="H2942">
        <v>2019</v>
      </c>
      <c r="I2942">
        <v>4</v>
      </c>
      <c r="J2942">
        <v>33</v>
      </c>
    </row>
    <row r="2943" spans="1:10" x14ac:dyDescent="0.25">
      <c r="A2943">
        <f>--SUBTOTAL(103,B$2:B2943)</f>
        <v>1642</v>
      </c>
      <c r="B2943" s="86">
        <v>43566</v>
      </c>
      <c r="C2943" t="s">
        <v>23</v>
      </c>
      <c r="D2943" t="s">
        <v>59</v>
      </c>
      <c r="E2943" t="s">
        <v>513</v>
      </c>
      <c r="F2943">
        <v>17.02</v>
      </c>
      <c r="G2943">
        <v>0</v>
      </c>
      <c r="H2943">
        <v>2019</v>
      </c>
      <c r="I2943">
        <v>4</v>
      </c>
      <c r="J2943">
        <v>37</v>
      </c>
    </row>
    <row r="2944" spans="1:10" x14ac:dyDescent="0.25">
      <c r="A2944">
        <f>--SUBTOTAL(103,B$2:B2944)</f>
        <v>1643</v>
      </c>
      <c r="B2944" s="86">
        <v>43566</v>
      </c>
      <c r="C2944" t="s">
        <v>23</v>
      </c>
      <c r="D2944" t="s">
        <v>54</v>
      </c>
      <c r="E2944" t="s">
        <v>513</v>
      </c>
      <c r="F2944">
        <v>14.03</v>
      </c>
      <c r="G2944">
        <v>0</v>
      </c>
      <c r="H2944">
        <v>2019</v>
      </c>
      <c r="I2944">
        <v>4</v>
      </c>
      <c r="J2944">
        <v>76</v>
      </c>
    </row>
    <row r="2945" spans="1:10" x14ac:dyDescent="0.25">
      <c r="A2945">
        <f>--SUBTOTAL(103,B$2:B2945)</f>
        <v>1644</v>
      </c>
      <c r="B2945" s="86">
        <v>43566</v>
      </c>
      <c r="C2945" t="s">
        <v>23</v>
      </c>
      <c r="D2945" t="s">
        <v>59</v>
      </c>
      <c r="E2945" t="s">
        <v>513</v>
      </c>
      <c r="F2945">
        <v>13.38</v>
      </c>
      <c r="G2945">
        <v>0</v>
      </c>
      <c r="H2945">
        <v>2019</v>
      </c>
      <c r="I2945">
        <v>4</v>
      </c>
      <c r="J2945">
        <v>29</v>
      </c>
    </row>
    <row r="2946" spans="1:10" x14ac:dyDescent="0.25">
      <c r="A2946">
        <f>--SUBTOTAL(103,B$2:B2946)</f>
        <v>1645</v>
      </c>
      <c r="B2946" s="86">
        <v>43566</v>
      </c>
      <c r="C2946" t="s">
        <v>23</v>
      </c>
      <c r="D2946" t="s">
        <v>33</v>
      </c>
      <c r="E2946" t="s">
        <v>113</v>
      </c>
      <c r="F2946">
        <v>2.1</v>
      </c>
      <c r="G2946">
        <v>0</v>
      </c>
      <c r="H2946">
        <v>2019</v>
      </c>
      <c r="I2946">
        <v>4</v>
      </c>
      <c r="J2946">
        <v>8</v>
      </c>
    </row>
    <row r="2947" spans="1:10" x14ac:dyDescent="0.25">
      <c r="A2947">
        <f>--SUBTOTAL(103,B$2:B2947)</f>
        <v>1646</v>
      </c>
      <c r="B2947" s="86">
        <v>43566</v>
      </c>
      <c r="C2947" t="s">
        <v>23</v>
      </c>
      <c r="D2947" t="s">
        <v>33</v>
      </c>
      <c r="E2947" t="s">
        <v>237</v>
      </c>
      <c r="F2947">
        <v>1.8</v>
      </c>
      <c r="G2947">
        <v>0</v>
      </c>
      <c r="H2947">
        <v>2019</v>
      </c>
      <c r="I2947">
        <v>4</v>
      </c>
      <c r="J2947">
        <v>77</v>
      </c>
    </row>
    <row r="2948" spans="1:10" x14ac:dyDescent="0.25">
      <c r="A2948">
        <f>--SUBTOTAL(103,B$2:B2948)</f>
        <v>1647</v>
      </c>
      <c r="B2948" s="86">
        <v>43566</v>
      </c>
      <c r="C2948" t="s">
        <v>64</v>
      </c>
      <c r="D2948" t="s">
        <v>59</v>
      </c>
      <c r="E2948" t="s">
        <v>513</v>
      </c>
      <c r="F2948">
        <v>400.7</v>
      </c>
      <c r="G2948">
        <v>0</v>
      </c>
      <c r="H2948">
        <v>2019</v>
      </c>
      <c r="I2948">
        <v>4</v>
      </c>
      <c r="J2948">
        <v>91</v>
      </c>
    </row>
    <row r="2949" spans="1:10" x14ac:dyDescent="0.25">
      <c r="A2949">
        <f>--SUBTOTAL(103,B$2:B2949)</f>
        <v>1648</v>
      </c>
      <c r="B2949" s="86">
        <v>43566</v>
      </c>
      <c r="C2949" t="s">
        <v>78</v>
      </c>
      <c r="D2949" t="s">
        <v>54</v>
      </c>
      <c r="E2949" t="s">
        <v>513</v>
      </c>
      <c r="F2949">
        <v>52.95</v>
      </c>
      <c r="G2949">
        <v>0</v>
      </c>
      <c r="H2949">
        <v>2019</v>
      </c>
      <c r="I2949">
        <v>4</v>
      </c>
      <c r="J2949">
        <v>91</v>
      </c>
    </row>
    <row r="2950" spans="1:10" x14ac:dyDescent="0.25">
      <c r="A2950">
        <f>--SUBTOTAL(103,B$2:B2950)</f>
        <v>1649</v>
      </c>
      <c r="B2950" s="86">
        <v>43566</v>
      </c>
      <c r="C2950" t="s">
        <v>21</v>
      </c>
      <c r="D2950" t="s">
        <v>32</v>
      </c>
      <c r="E2950" t="s">
        <v>513</v>
      </c>
      <c r="F2950">
        <v>8</v>
      </c>
      <c r="G2950">
        <v>0</v>
      </c>
      <c r="H2950">
        <v>2019</v>
      </c>
      <c r="I2950">
        <v>4</v>
      </c>
      <c r="J2950">
        <v>19</v>
      </c>
    </row>
    <row r="2951" spans="1:10" x14ac:dyDescent="0.25">
      <c r="A2951">
        <f>--SUBTOTAL(103,B$2:B2951)</f>
        <v>1650</v>
      </c>
      <c r="B2951" s="86">
        <v>43566</v>
      </c>
      <c r="C2951" t="s">
        <v>21</v>
      </c>
      <c r="D2951" t="s">
        <v>32</v>
      </c>
      <c r="E2951" t="s">
        <v>513</v>
      </c>
      <c r="F2951">
        <v>8</v>
      </c>
      <c r="G2951">
        <v>0</v>
      </c>
      <c r="H2951">
        <v>2019</v>
      </c>
      <c r="I2951">
        <v>4</v>
      </c>
      <c r="J2951">
        <v>39</v>
      </c>
    </row>
    <row r="2952" spans="1:10" x14ac:dyDescent="0.25">
      <c r="A2952">
        <f>--SUBTOTAL(103,B$2:B2952)</f>
        <v>1651</v>
      </c>
      <c r="B2952" s="86">
        <v>43566</v>
      </c>
      <c r="C2952" t="s">
        <v>21</v>
      </c>
      <c r="D2952" t="s">
        <v>32</v>
      </c>
      <c r="E2952" t="s">
        <v>513</v>
      </c>
      <c r="F2952">
        <v>8</v>
      </c>
      <c r="G2952">
        <v>0</v>
      </c>
      <c r="H2952">
        <v>2019</v>
      </c>
      <c r="I2952">
        <v>4</v>
      </c>
      <c r="J2952">
        <v>95</v>
      </c>
    </row>
    <row r="2953" spans="1:10" x14ac:dyDescent="0.25">
      <c r="A2953">
        <f>--SUBTOTAL(103,B$2:B2953)</f>
        <v>1652</v>
      </c>
      <c r="B2953" s="86">
        <v>43566</v>
      </c>
      <c r="C2953" t="s">
        <v>103</v>
      </c>
      <c r="D2953" t="s">
        <v>61</v>
      </c>
      <c r="E2953" t="s">
        <v>513</v>
      </c>
      <c r="F2953">
        <v>21.4</v>
      </c>
      <c r="G2953">
        <v>0</v>
      </c>
      <c r="H2953">
        <v>2019</v>
      </c>
      <c r="I2953">
        <v>4</v>
      </c>
      <c r="J2953">
        <v>91</v>
      </c>
    </row>
    <row r="2954" spans="1:10" x14ac:dyDescent="0.25">
      <c r="A2954">
        <f>--SUBTOTAL(103,B$2:B2954)</f>
        <v>1653</v>
      </c>
      <c r="B2954" s="86">
        <v>43566</v>
      </c>
      <c r="C2954" t="s">
        <v>103</v>
      </c>
      <c r="D2954" t="s">
        <v>32</v>
      </c>
      <c r="E2954" t="s">
        <v>513</v>
      </c>
      <c r="F2954">
        <v>10</v>
      </c>
      <c r="G2954">
        <v>0</v>
      </c>
      <c r="H2954">
        <v>2019</v>
      </c>
      <c r="I2954">
        <v>4</v>
      </c>
      <c r="J2954">
        <v>91</v>
      </c>
    </row>
    <row r="2955" spans="1:10" x14ac:dyDescent="0.25">
      <c r="A2955">
        <f>--SUBTOTAL(103,B$2:B2955)</f>
        <v>1654</v>
      </c>
      <c r="B2955" s="86">
        <v>43566</v>
      </c>
      <c r="C2955" t="s">
        <v>71</v>
      </c>
      <c r="D2955" t="s">
        <v>54</v>
      </c>
      <c r="E2955" t="s">
        <v>513</v>
      </c>
      <c r="F2955">
        <v>136.85</v>
      </c>
      <c r="G2955">
        <v>0</v>
      </c>
      <c r="H2955">
        <v>2019</v>
      </c>
      <c r="I2955">
        <v>4</v>
      </c>
      <c r="J2955">
        <v>91</v>
      </c>
    </row>
    <row r="2956" spans="1:10" x14ac:dyDescent="0.25">
      <c r="A2956">
        <f>--SUBTOTAL(103,B$2:B2956)</f>
        <v>1655</v>
      </c>
      <c r="B2956" s="86">
        <v>43566</v>
      </c>
      <c r="C2956" t="s">
        <v>71</v>
      </c>
      <c r="D2956" t="s">
        <v>59</v>
      </c>
      <c r="E2956" t="s">
        <v>513</v>
      </c>
      <c r="F2956">
        <v>18</v>
      </c>
      <c r="G2956">
        <v>0</v>
      </c>
      <c r="H2956">
        <v>2019</v>
      </c>
      <c r="I2956">
        <v>4</v>
      </c>
      <c r="J2956">
        <v>91</v>
      </c>
    </row>
    <row r="2957" spans="1:10" x14ac:dyDescent="0.25">
      <c r="A2957">
        <f>--SUBTOTAL(103,B$2:B2957)</f>
        <v>1656</v>
      </c>
      <c r="B2957" s="86">
        <v>43566</v>
      </c>
      <c r="C2957" t="s">
        <v>67</v>
      </c>
      <c r="D2957" t="s">
        <v>63</v>
      </c>
      <c r="E2957" t="s">
        <v>513</v>
      </c>
      <c r="F2957">
        <v>63.57</v>
      </c>
      <c r="G2957">
        <v>0</v>
      </c>
      <c r="H2957">
        <v>2019</v>
      </c>
      <c r="I2957">
        <v>4</v>
      </c>
      <c r="J2957">
        <v>91</v>
      </c>
    </row>
    <row r="2958" spans="1:10" x14ac:dyDescent="0.25">
      <c r="A2958">
        <f>--SUBTOTAL(103,B$2:B2958)</f>
        <v>1657</v>
      </c>
      <c r="B2958" s="86">
        <v>43566</v>
      </c>
      <c r="C2958" t="s">
        <v>67</v>
      </c>
      <c r="D2958" t="s">
        <v>61</v>
      </c>
      <c r="E2958" t="s">
        <v>513</v>
      </c>
      <c r="F2958">
        <v>10.58</v>
      </c>
      <c r="G2958">
        <v>0</v>
      </c>
      <c r="H2958">
        <v>2019</v>
      </c>
      <c r="I2958">
        <v>4</v>
      </c>
      <c r="J2958">
        <v>91</v>
      </c>
    </row>
    <row r="2959" spans="1:10" x14ac:dyDescent="0.25">
      <c r="A2959">
        <f>--SUBTOTAL(103,B$2:B2959)</f>
        <v>1658</v>
      </c>
      <c r="B2959" s="86">
        <v>43566</v>
      </c>
      <c r="C2959" t="s">
        <v>148</v>
      </c>
      <c r="D2959" t="s">
        <v>32</v>
      </c>
      <c r="E2959" t="s">
        <v>513</v>
      </c>
      <c r="F2959">
        <v>32.96</v>
      </c>
      <c r="G2959">
        <v>0</v>
      </c>
      <c r="H2959">
        <v>2019</v>
      </c>
      <c r="I2959">
        <v>4</v>
      </c>
      <c r="J2959">
        <v>91</v>
      </c>
    </row>
    <row r="2960" spans="1:10" x14ac:dyDescent="0.25">
      <c r="A2960">
        <f>--SUBTOTAL(103,B$2:B2960)</f>
        <v>1659</v>
      </c>
      <c r="B2960" s="86">
        <v>43566</v>
      </c>
      <c r="C2960" t="s">
        <v>74</v>
      </c>
      <c r="D2960" t="s">
        <v>54</v>
      </c>
      <c r="E2960" t="s">
        <v>513</v>
      </c>
      <c r="F2960">
        <v>94.21</v>
      </c>
      <c r="G2960">
        <v>0</v>
      </c>
      <c r="H2960">
        <v>2019</v>
      </c>
      <c r="I2960">
        <v>4</v>
      </c>
      <c r="J2960">
        <v>91</v>
      </c>
    </row>
    <row r="2961" spans="1:10" x14ac:dyDescent="0.25">
      <c r="A2961">
        <f>--SUBTOTAL(103,B$2:B2961)</f>
        <v>1660</v>
      </c>
      <c r="B2961" s="86">
        <v>43567</v>
      </c>
      <c r="C2961" t="s">
        <v>23</v>
      </c>
      <c r="D2961" t="s">
        <v>62</v>
      </c>
      <c r="E2961" t="s">
        <v>514</v>
      </c>
      <c r="F2961">
        <v>35</v>
      </c>
      <c r="G2961">
        <v>0</v>
      </c>
      <c r="H2961">
        <v>2019</v>
      </c>
      <c r="I2961">
        <v>4</v>
      </c>
      <c r="J2961">
        <v>98</v>
      </c>
    </row>
    <row r="2962" spans="1:10" x14ac:dyDescent="0.25">
      <c r="A2962">
        <f>--SUBTOTAL(103,B$2:B2962)</f>
        <v>1661</v>
      </c>
      <c r="B2962" s="86">
        <v>43567</v>
      </c>
      <c r="C2962" t="s">
        <v>23</v>
      </c>
      <c r="D2962" t="s">
        <v>59</v>
      </c>
      <c r="E2962" t="s">
        <v>514</v>
      </c>
      <c r="F2962">
        <v>34.76</v>
      </c>
      <c r="G2962">
        <v>0</v>
      </c>
      <c r="H2962">
        <v>2019</v>
      </c>
      <c r="I2962">
        <v>4</v>
      </c>
      <c r="J2962">
        <v>28</v>
      </c>
    </row>
    <row r="2963" spans="1:10" x14ac:dyDescent="0.25">
      <c r="A2963">
        <f>--SUBTOTAL(103,B$2:B2963)</f>
        <v>1662</v>
      </c>
      <c r="B2963" s="86">
        <v>43567</v>
      </c>
      <c r="C2963" t="s">
        <v>23</v>
      </c>
      <c r="D2963" t="s">
        <v>59</v>
      </c>
      <c r="E2963" t="s">
        <v>514</v>
      </c>
      <c r="F2963">
        <v>25</v>
      </c>
      <c r="G2963">
        <v>0</v>
      </c>
      <c r="H2963">
        <v>2019</v>
      </c>
      <c r="I2963">
        <v>4</v>
      </c>
      <c r="J2963">
        <v>70</v>
      </c>
    </row>
    <row r="2964" spans="1:10" x14ac:dyDescent="0.25">
      <c r="A2964">
        <f>--SUBTOTAL(103,B$2:B2964)</f>
        <v>1663</v>
      </c>
      <c r="B2964" s="86">
        <v>43567</v>
      </c>
      <c r="C2964" t="s">
        <v>23</v>
      </c>
      <c r="D2964" t="s">
        <v>33</v>
      </c>
      <c r="E2964" t="s">
        <v>328</v>
      </c>
      <c r="F2964">
        <v>14.35</v>
      </c>
      <c r="G2964">
        <v>0</v>
      </c>
      <c r="H2964">
        <v>2019</v>
      </c>
      <c r="I2964">
        <v>4</v>
      </c>
      <c r="J2964">
        <v>165</v>
      </c>
    </row>
    <row r="2965" spans="1:10" x14ac:dyDescent="0.25">
      <c r="A2965">
        <f>--SUBTOTAL(103,B$2:B2965)</f>
        <v>1664</v>
      </c>
      <c r="B2965" s="86">
        <v>43567</v>
      </c>
      <c r="C2965" t="s">
        <v>23</v>
      </c>
      <c r="D2965" t="s">
        <v>33</v>
      </c>
      <c r="E2965" t="s">
        <v>146</v>
      </c>
      <c r="F2965">
        <v>14.35</v>
      </c>
      <c r="G2965">
        <v>0</v>
      </c>
      <c r="H2965">
        <v>2019</v>
      </c>
      <c r="I2965">
        <v>4</v>
      </c>
      <c r="J2965">
        <v>41</v>
      </c>
    </row>
    <row r="2966" spans="1:10" x14ac:dyDescent="0.25">
      <c r="A2966">
        <f>--SUBTOTAL(103,B$2:B2966)</f>
        <v>1665</v>
      </c>
      <c r="B2966" s="86">
        <v>43567</v>
      </c>
      <c r="C2966" t="s">
        <v>23</v>
      </c>
      <c r="D2966" t="s">
        <v>33</v>
      </c>
      <c r="E2966" t="s">
        <v>168</v>
      </c>
      <c r="F2966">
        <v>2.4</v>
      </c>
      <c r="G2966">
        <v>0</v>
      </c>
      <c r="H2966">
        <v>2019</v>
      </c>
      <c r="I2966">
        <v>4</v>
      </c>
      <c r="J2966">
        <v>20</v>
      </c>
    </row>
    <row r="2967" spans="1:10" x14ac:dyDescent="0.25">
      <c r="A2967">
        <f>--SUBTOTAL(103,B$2:B2967)</f>
        <v>1666</v>
      </c>
      <c r="B2967" s="86">
        <v>43567</v>
      </c>
      <c r="C2967" t="s">
        <v>65</v>
      </c>
      <c r="D2967" t="s">
        <v>61</v>
      </c>
      <c r="E2967" t="s">
        <v>514</v>
      </c>
      <c r="F2967">
        <v>25</v>
      </c>
      <c r="G2967">
        <v>0</v>
      </c>
      <c r="H2967">
        <v>2019</v>
      </c>
      <c r="I2967">
        <v>4</v>
      </c>
      <c r="J2967">
        <v>91</v>
      </c>
    </row>
    <row r="2968" spans="1:10" x14ac:dyDescent="0.25">
      <c r="A2968">
        <f>--SUBTOTAL(103,B$2:B2968)</f>
        <v>1667</v>
      </c>
      <c r="B2968" s="86">
        <v>43567</v>
      </c>
      <c r="C2968" t="s">
        <v>78</v>
      </c>
      <c r="D2968" t="s">
        <v>54</v>
      </c>
      <c r="E2968" t="s">
        <v>514</v>
      </c>
      <c r="F2968">
        <v>8.5</v>
      </c>
      <c r="G2968">
        <v>0</v>
      </c>
      <c r="H2968">
        <v>2019</v>
      </c>
      <c r="I2968">
        <v>4</v>
      </c>
      <c r="J2968">
        <v>91</v>
      </c>
    </row>
    <row r="2969" spans="1:10" x14ac:dyDescent="0.25">
      <c r="A2969">
        <f>--SUBTOTAL(103,B$2:B2969)</f>
        <v>1668</v>
      </c>
      <c r="B2969" s="86">
        <v>43567</v>
      </c>
      <c r="C2969" t="s">
        <v>281</v>
      </c>
      <c r="D2969" t="s">
        <v>60</v>
      </c>
      <c r="E2969" t="s">
        <v>514</v>
      </c>
      <c r="F2969">
        <v>500</v>
      </c>
      <c r="G2969">
        <v>0</v>
      </c>
      <c r="H2969">
        <v>2019</v>
      </c>
      <c r="I2969">
        <v>4</v>
      </c>
      <c r="J2969">
        <v>91</v>
      </c>
    </row>
    <row r="2970" spans="1:10" x14ac:dyDescent="0.25">
      <c r="A2970">
        <f>--SUBTOTAL(103,B$2:B2970)</f>
        <v>1669</v>
      </c>
      <c r="B2970" s="86">
        <v>43567</v>
      </c>
      <c r="C2970" t="s">
        <v>281</v>
      </c>
      <c r="D2970" t="s">
        <v>54</v>
      </c>
      <c r="E2970" t="s">
        <v>514</v>
      </c>
      <c r="F2970">
        <v>3.5</v>
      </c>
      <c r="G2970">
        <v>0</v>
      </c>
      <c r="H2970">
        <v>2019</v>
      </c>
      <c r="I2970">
        <v>4</v>
      </c>
      <c r="J2970">
        <v>91</v>
      </c>
    </row>
    <row r="2971" spans="1:10" x14ac:dyDescent="0.25">
      <c r="A2971">
        <f>--SUBTOTAL(103,B$2:B2971)</f>
        <v>1670</v>
      </c>
      <c r="B2971" s="86">
        <v>43567</v>
      </c>
      <c r="C2971" t="s">
        <v>21</v>
      </c>
      <c r="D2971" t="s">
        <v>61</v>
      </c>
      <c r="E2971" t="s">
        <v>514</v>
      </c>
      <c r="F2971">
        <v>234</v>
      </c>
      <c r="G2971">
        <v>0</v>
      </c>
      <c r="H2971">
        <v>2019</v>
      </c>
      <c r="I2971">
        <v>4</v>
      </c>
      <c r="J2971">
        <v>53</v>
      </c>
    </row>
    <row r="2972" spans="1:10" x14ac:dyDescent="0.25">
      <c r="A2972">
        <f>--SUBTOTAL(103,B$2:B2972)</f>
        <v>1671</v>
      </c>
      <c r="B2972" s="86">
        <v>43567</v>
      </c>
      <c r="C2972" t="s">
        <v>21</v>
      </c>
      <c r="D2972" t="s">
        <v>32</v>
      </c>
      <c r="E2972" t="s">
        <v>514</v>
      </c>
      <c r="F2972">
        <v>16</v>
      </c>
      <c r="G2972">
        <v>0</v>
      </c>
      <c r="H2972">
        <v>2019</v>
      </c>
      <c r="I2972">
        <v>4</v>
      </c>
      <c r="J2972">
        <v>97</v>
      </c>
    </row>
    <row r="2973" spans="1:10" x14ac:dyDescent="0.25">
      <c r="A2973">
        <f>--SUBTOTAL(103,B$2:B2973)</f>
        <v>1672</v>
      </c>
      <c r="B2973" s="86">
        <v>43567</v>
      </c>
      <c r="C2973" t="s">
        <v>21</v>
      </c>
      <c r="D2973" t="s">
        <v>32</v>
      </c>
      <c r="E2973" t="s">
        <v>514</v>
      </c>
      <c r="F2973">
        <v>8</v>
      </c>
      <c r="G2973">
        <v>0</v>
      </c>
      <c r="H2973">
        <v>2019</v>
      </c>
      <c r="I2973">
        <v>4</v>
      </c>
      <c r="J2973">
        <v>38</v>
      </c>
    </row>
    <row r="2974" spans="1:10" x14ac:dyDescent="0.25">
      <c r="A2974">
        <f>--SUBTOTAL(103,B$2:B2974)</f>
        <v>1673</v>
      </c>
      <c r="B2974" s="86">
        <v>43567</v>
      </c>
      <c r="C2974" t="s">
        <v>21</v>
      </c>
      <c r="D2974" t="s">
        <v>32</v>
      </c>
      <c r="E2974" t="s">
        <v>514</v>
      </c>
      <c r="F2974">
        <v>8</v>
      </c>
      <c r="G2974">
        <v>0</v>
      </c>
      <c r="H2974">
        <v>2019</v>
      </c>
      <c r="I2974">
        <v>4</v>
      </c>
      <c r="J2974">
        <v>43</v>
      </c>
    </row>
    <row r="2975" spans="1:10" x14ac:dyDescent="0.25">
      <c r="A2975">
        <f>--SUBTOTAL(103,B$2:B2975)</f>
        <v>1674</v>
      </c>
      <c r="B2975" s="86">
        <v>43567</v>
      </c>
      <c r="C2975" t="s">
        <v>71</v>
      </c>
      <c r="D2975" t="s">
        <v>54</v>
      </c>
      <c r="E2975" t="s">
        <v>514</v>
      </c>
      <c r="F2975">
        <v>46.28</v>
      </c>
      <c r="G2975">
        <v>0</v>
      </c>
      <c r="H2975">
        <v>2019</v>
      </c>
      <c r="I2975">
        <v>4</v>
      </c>
      <c r="J2975">
        <v>91</v>
      </c>
    </row>
    <row r="2976" spans="1:10" x14ac:dyDescent="0.25">
      <c r="A2976">
        <f>--SUBTOTAL(103,B$2:B2976)</f>
        <v>1675</v>
      </c>
      <c r="B2976" s="86">
        <v>43567</v>
      </c>
      <c r="C2976" t="s">
        <v>76</v>
      </c>
      <c r="D2976" t="s">
        <v>61</v>
      </c>
      <c r="E2976" t="s">
        <v>514</v>
      </c>
      <c r="F2976">
        <v>9.6</v>
      </c>
      <c r="G2976">
        <v>0</v>
      </c>
      <c r="H2976">
        <v>2019</v>
      </c>
      <c r="I2976">
        <v>4</v>
      </c>
      <c r="J2976">
        <v>91</v>
      </c>
    </row>
    <row r="2977" spans="1:10" x14ac:dyDescent="0.25">
      <c r="A2977">
        <f>--SUBTOTAL(103,B$2:B2977)</f>
        <v>1676</v>
      </c>
      <c r="B2977" s="86">
        <v>43567</v>
      </c>
      <c r="C2977" t="s">
        <v>22</v>
      </c>
      <c r="D2977" t="s">
        <v>61</v>
      </c>
      <c r="E2977" t="s">
        <v>514</v>
      </c>
      <c r="F2977">
        <v>338</v>
      </c>
      <c r="G2977">
        <v>0</v>
      </c>
      <c r="H2977">
        <v>2019</v>
      </c>
      <c r="I2977">
        <v>4</v>
      </c>
      <c r="J2977">
        <v>73</v>
      </c>
    </row>
    <row r="2978" spans="1:10" x14ac:dyDescent="0.25">
      <c r="A2978">
        <f>--SUBTOTAL(103,B$2:B2978)</f>
        <v>1677</v>
      </c>
      <c r="B2978" s="86">
        <v>43567</v>
      </c>
      <c r="C2978" t="s">
        <v>22</v>
      </c>
      <c r="D2978" t="s">
        <v>61</v>
      </c>
      <c r="E2978" t="s">
        <v>514</v>
      </c>
      <c r="F2978">
        <v>182</v>
      </c>
      <c r="G2978">
        <v>0</v>
      </c>
      <c r="H2978">
        <v>2019</v>
      </c>
      <c r="I2978">
        <v>4</v>
      </c>
      <c r="J2978">
        <v>40</v>
      </c>
    </row>
    <row r="2979" spans="1:10" x14ac:dyDescent="0.25">
      <c r="A2979">
        <f>--SUBTOTAL(103,B$2:B2979)</f>
        <v>1678</v>
      </c>
      <c r="B2979" s="86">
        <v>43567</v>
      </c>
      <c r="C2979" t="s">
        <v>22</v>
      </c>
      <c r="D2979" t="s">
        <v>32</v>
      </c>
      <c r="E2979" t="s">
        <v>514</v>
      </c>
      <c r="F2979">
        <v>8</v>
      </c>
      <c r="G2979">
        <v>0</v>
      </c>
      <c r="H2979">
        <v>2019</v>
      </c>
      <c r="I2979">
        <v>4</v>
      </c>
      <c r="J2979">
        <v>23</v>
      </c>
    </row>
    <row r="2980" spans="1:10" x14ac:dyDescent="0.25">
      <c r="A2980">
        <f>--SUBTOTAL(103,B$2:B2980)</f>
        <v>1679</v>
      </c>
      <c r="B2980" s="86">
        <v>43567</v>
      </c>
      <c r="C2980" t="s">
        <v>22</v>
      </c>
      <c r="D2980" t="s">
        <v>32</v>
      </c>
      <c r="E2980" t="s">
        <v>514</v>
      </c>
      <c r="F2980">
        <v>8</v>
      </c>
      <c r="G2980">
        <v>0</v>
      </c>
      <c r="H2980">
        <v>2019</v>
      </c>
      <c r="I2980">
        <v>4</v>
      </c>
      <c r="J2980">
        <v>43</v>
      </c>
    </row>
    <row r="2981" spans="1:10" x14ac:dyDescent="0.25">
      <c r="A2981">
        <f>--SUBTOTAL(103,B$2:B2981)</f>
        <v>1680</v>
      </c>
      <c r="B2981" s="86">
        <v>43567</v>
      </c>
      <c r="C2981" t="s">
        <v>22</v>
      </c>
      <c r="D2981" t="s">
        <v>32</v>
      </c>
      <c r="E2981" t="s">
        <v>514</v>
      </c>
      <c r="F2981">
        <v>8</v>
      </c>
      <c r="G2981">
        <v>0</v>
      </c>
      <c r="H2981">
        <v>2019</v>
      </c>
      <c r="I2981">
        <v>4</v>
      </c>
      <c r="J2981">
        <v>73</v>
      </c>
    </row>
    <row r="2982" spans="1:10" x14ac:dyDescent="0.25">
      <c r="A2982">
        <f>--SUBTOTAL(103,B$2:B2982)</f>
        <v>1681</v>
      </c>
      <c r="B2982" s="86">
        <v>43568</v>
      </c>
      <c r="C2982" t="s">
        <v>65</v>
      </c>
      <c r="D2982" t="s">
        <v>62</v>
      </c>
      <c r="E2982" t="s">
        <v>515</v>
      </c>
      <c r="F2982">
        <v>0</v>
      </c>
      <c r="G2982">
        <v>25</v>
      </c>
      <c r="H2982">
        <v>2019</v>
      </c>
      <c r="I2982">
        <v>4</v>
      </c>
      <c r="J2982">
        <v>91</v>
      </c>
    </row>
    <row r="2983" spans="1:10" x14ac:dyDescent="0.25">
      <c r="A2983">
        <f>--SUBTOTAL(103,B$2:B2983)</f>
        <v>1682</v>
      </c>
      <c r="B2983" s="86">
        <v>43570</v>
      </c>
      <c r="C2983" t="s">
        <v>23</v>
      </c>
      <c r="D2983" t="s">
        <v>61</v>
      </c>
      <c r="E2983" t="s">
        <v>516</v>
      </c>
      <c r="F2983">
        <v>44.4</v>
      </c>
      <c r="G2983">
        <v>0</v>
      </c>
      <c r="H2983">
        <v>2019</v>
      </c>
      <c r="I2983">
        <v>4</v>
      </c>
      <c r="J2983">
        <v>11</v>
      </c>
    </row>
    <row r="2984" spans="1:10" x14ac:dyDescent="0.25">
      <c r="A2984">
        <f>--SUBTOTAL(103,B$2:B2984)</f>
        <v>1683</v>
      </c>
      <c r="B2984" s="86">
        <v>43570</v>
      </c>
      <c r="C2984" t="s">
        <v>23</v>
      </c>
      <c r="D2984" t="s">
        <v>33</v>
      </c>
      <c r="E2984" t="s">
        <v>226</v>
      </c>
      <c r="F2984">
        <v>6.85</v>
      </c>
      <c r="G2984">
        <v>0</v>
      </c>
      <c r="H2984">
        <v>2019</v>
      </c>
      <c r="I2984">
        <v>4</v>
      </c>
      <c r="J2984">
        <v>76</v>
      </c>
    </row>
    <row r="2985" spans="1:10" x14ac:dyDescent="0.25">
      <c r="A2985">
        <f>--SUBTOTAL(103,B$2:B2985)</f>
        <v>1684</v>
      </c>
      <c r="B2985" s="86">
        <v>43570</v>
      </c>
      <c r="C2985" t="s">
        <v>23</v>
      </c>
      <c r="D2985" t="s">
        <v>61</v>
      </c>
      <c r="E2985" t="s">
        <v>516</v>
      </c>
      <c r="F2985">
        <v>5</v>
      </c>
      <c r="G2985">
        <v>0</v>
      </c>
      <c r="H2985">
        <v>2019</v>
      </c>
      <c r="I2985">
        <v>4</v>
      </c>
      <c r="J2985">
        <v>89</v>
      </c>
    </row>
    <row r="2986" spans="1:10" x14ac:dyDescent="0.25">
      <c r="A2986">
        <f>--SUBTOTAL(103,B$2:B2986)</f>
        <v>1685</v>
      </c>
      <c r="B2986" s="86">
        <v>43570</v>
      </c>
      <c r="C2986" t="s">
        <v>23</v>
      </c>
      <c r="D2986" t="s">
        <v>33</v>
      </c>
      <c r="E2986" t="s">
        <v>182</v>
      </c>
      <c r="F2986">
        <v>2.25</v>
      </c>
      <c r="G2986">
        <v>0</v>
      </c>
      <c r="H2986">
        <v>2019</v>
      </c>
      <c r="I2986">
        <v>4</v>
      </c>
      <c r="J2986">
        <v>6</v>
      </c>
    </row>
    <row r="2987" spans="1:10" x14ac:dyDescent="0.25">
      <c r="A2987">
        <f>--SUBTOTAL(103,B$2:B2987)</f>
        <v>1686</v>
      </c>
      <c r="B2987" s="86">
        <v>43570</v>
      </c>
      <c r="C2987" t="s">
        <v>21</v>
      </c>
      <c r="D2987" t="s">
        <v>32</v>
      </c>
      <c r="E2987" t="s">
        <v>516</v>
      </c>
      <c r="F2987">
        <v>40</v>
      </c>
      <c r="G2987">
        <v>0</v>
      </c>
      <c r="H2987">
        <v>2019</v>
      </c>
      <c r="I2987">
        <v>4</v>
      </c>
      <c r="J2987">
        <v>19</v>
      </c>
    </row>
    <row r="2988" spans="1:10" x14ac:dyDescent="0.25">
      <c r="A2988">
        <f>--SUBTOTAL(103,B$2:B2988)</f>
        <v>1687</v>
      </c>
      <c r="B2988" s="86">
        <v>43570</v>
      </c>
      <c r="C2988" t="s">
        <v>21</v>
      </c>
      <c r="D2988" t="s">
        <v>32</v>
      </c>
      <c r="E2988" t="s">
        <v>516</v>
      </c>
      <c r="F2988">
        <v>24</v>
      </c>
      <c r="G2988">
        <v>0</v>
      </c>
      <c r="H2988">
        <v>2019</v>
      </c>
      <c r="I2988">
        <v>4</v>
      </c>
      <c r="J2988">
        <v>46</v>
      </c>
    </row>
    <row r="2989" spans="1:10" x14ac:dyDescent="0.25">
      <c r="A2989">
        <f>--SUBTOTAL(103,B$2:B2989)</f>
        <v>1688</v>
      </c>
      <c r="B2989" s="86">
        <v>43570</v>
      </c>
      <c r="C2989" t="s">
        <v>21</v>
      </c>
      <c r="D2989" t="s">
        <v>32</v>
      </c>
      <c r="E2989" t="s">
        <v>516</v>
      </c>
      <c r="F2989">
        <v>16</v>
      </c>
      <c r="G2989">
        <v>0</v>
      </c>
      <c r="H2989">
        <v>2019</v>
      </c>
      <c r="I2989">
        <v>4</v>
      </c>
      <c r="J2989">
        <v>73</v>
      </c>
    </row>
    <row r="2990" spans="1:10" x14ac:dyDescent="0.25">
      <c r="A2990">
        <f>--SUBTOTAL(103,B$2:B2990)</f>
        <v>1689</v>
      </c>
      <c r="B2990" s="86">
        <v>43570</v>
      </c>
      <c r="C2990" t="s">
        <v>21</v>
      </c>
      <c r="D2990" t="s">
        <v>32</v>
      </c>
      <c r="E2990" t="s">
        <v>516</v>
      </c>
      <c r="F2990">
        <v>8</v>
      </c>
      <c r="G2990">
        <v>0</v>
      </c>
      <c r="H2990">
        <v>2019</v>
      </c>
      <c r="I2990">
        <v>4</v>
      </c>
      <c r="J2990">
        <v>30</v>
      </c>
    </row>
    <row r="2991" spans="1:10" x14ac:dyDescent="0.25">
      <c r="A2991">
        <f>--SUBTOTAL(103,B$2:B2991)</f>
        <v>1690</v>
      </c>
      <c r="B2991" s="86">
        <v>43570</v>
      </c>
      <c r="C2991" t="s">
        <v>21</v>
      </c>
      <c r="D2991" t="s">
        <v>32</v>
      </c>
      <c r="E2991" t="s">
        <v>516</v>
      </c>
      <c r="F2991">
        <v>8</v>
      </c>
      <c r="G2991">
        <v>0</v>
      </c>
      <c r="H2991">
        <v>2019</v>
      </c>
      <c r="I2991">
        <v>4</v>
      </c>
      <c r="J2991">
        <v>97</v>
      </c>
    </row>
    <row r="2992" spans="1:10" x14ac:dyDescent="0.25">
      <c r="A2992">
        <f>--SUBTOTAL(103,B$2:B2992)</f>
        <v>1691</v>
      </c>
      <c r="B2992" s="86">
        <v>43570</v>
      </c>
      <c r="C2992" t="s">
        <v>103</v>
      </c>
      <c r="D2992" t="s">
        <v>32</v>
      </c>
      <c r="E2992" t="s">
        <v>516</v>
      </c>
      <c r="F2992">
        <v>12.48</v>
      </c>
      <c r="G2992">
        <v>0</v>
      </c>
      <c r="H2992">
        <v>2019</v>
      </c>
      <c r="I2992">
        <v>4</v>
      </c>
      <c r="J2992">
        <v>91</v>
      </c>
    </row>
    <row r="2993" spans="1:10" x14ac:dyDescent="0.25">
      <c r="A2993">
        <f>--SUBTOTAL(103,B$2:B2993)</f>
        <v>1692</v>
      </c>
      <c r="B2993" s="86">
        <v>43570</v>
      </c>
      <c r="C2993" t="s">
        <v>67</v>
      </c>
      <c r="D2993" t="s">
        <v>61</v>
      </c>
      <c r="E2993" t="s">
        <v>516</v>
      </c>
      <c r="F2993">
        <v>9.67</v>
      </c>
      <c r="G2993">
        <v>0</v>
      </c>
      <c r="H2993">
        <v>2019</v>
      </c>
      <c r="I2993">
        <v>4</v>
      </c>
      <c r="J2993">
        <v>91</v>
      </c>
    </row>
    <row r="2994" spans="1:10" x14ac:dyDescent="0.25">
      <c r="A2994">
        <f>--SUBTOTAL(103,B$2:B2994)</f>
        <v>1693</v>
      </c>
      <c r="B2994" s="86">
        <v>43570</v>
      </c>
      <c r="C2994" t="s">
        <v>106</v>
      </c>
      <c r="D2994" t="s">
        <v>61</v>
      </c>
      <c r="E2994" t="s">
        <v>516</v>
      </c>
      <c r="F2994">
        <v>32.549999999999997</v>
      </c>
      <c r="G2994">
        <v>0</v>
      </c>
      <c r="H2994">
        <v>2019</v>
      </c>
      <c r="I2994">
        <v>4</v>
      </c>
      <c r="J2994">
        <v>91</v>
      </c>
    </row>
    <row r="2995" spans="1:10" x14ac:dyDescent="0.25">
      <c r="A2995">
        <f>--SUBTOTAL(103,B$2:B2995)</f>
        <v>1694</v>
      </c>
      <c r="B2995" s="86">
        <v>43570</v>
      </c>
      <c r="C2995" t="s">
        <v>22</v>
      </c>
      <c r="D2995" t="s">
        <v>32</v>
      </c>
      <c r="E2995" t="s">
        <v>516</v>
      </c>
      <c r="F2995">
        <v>8</v>
      </c>
      <c r="G2995">
        <v>0</v>
      </c>
      <c r="H2995">
        <v>2019</v>
      </c>
      <c r="I2995">
        <v>4</v>
      </c>
      <c r="J2995">
        <v>43</v>
      </c>
    </row>
    <row r="2996" spans="1:10" x14ac:dyDescent="0.25">
      <c r="A2996">
        <f>--SUBTOTAL(103,B$2:B2996)</f>
        <v>1695</v>
      </c>
      <c r="B2996" s="86">
        <v>43570</v>
      </c>
      <c r="C2996" t="s">
        <v>22</v>
      </c>
      <c r="D2996" t="s">
        <v>32</v>
      </c>
      <c r="E2996" t="s">
        <v>516</v>
      </c>
      <c r="F2996">
        <v>8</v>
      </c>
      <c r="G2996">
        <v>0</v>
      </c>
      <c r="H2996">
        <v>2019</v>
      </c>
      <c r="I2996">
        <v>4</v>
      </c>
      <c r="J2996">
        <v>73</v>
      </c>
    </row>
    <row r="2997" spans="1:10" x14ac:dyDescent="0.25">
      <c r="A2997">
        <f>--SUBTOTAL(103,B$2:B2997)</f>
        <v>1696</v>
      </c>
      <c r="B2997" s="86">
        <v>43570</v>
      </c>
      <c r="C2997" t="s">
        <v>74</v>
      </c>
      <c r="D2997" t="s">
        <v>61</v>
      </c>
      <c r="E2997" t="s">
        <v>516</v>
      </c>
      <c r="F2997">
        <v>26.13</v>
      </c>
      <c r="G2997">
        <v>0</v>
      </c>
      <c r="H2997">
        <v>2019</v>
      </c>
      <c r="I2997">
        <v>4</v>
      </c>
      <c r="J2997">
        <v>91</v>
      </c>
    </row>
    <row r="2998" spans="1:10" x14ac:dyDescent="0.25">
      <c r="A2998">
        <f>--SUBTOTAL(103,B$2:B2998)</f>
        <v>1697</v>
      </c>
      <c r="B2998" s="86">
        <v>43570</v>
      </c>
      <c r="C2998" t="s">
        <v>74</v>
      </c>
      <c r="D2998" t="s">
        <v>60</v>
      </c>
      <c r="E2998" t="s">
        <v>516</v>
      </c>
      <c r="F2998">
        <v>20.25</v>
      </c>
      <c r="G2998">
        <v>0</v>
      </c>
      <c r="H2998">
        <v>2019</v>
      </c>
      <c r="I2998">
        <v>4</v>
      </c>
      <c r="J2998">
        <v>91</v>
      </c>
    </row>
    <row r="2999" spans="1:10" x14ac:dyDescent="0.25">
      <c r="A2999">
        <f>--SUBTOTAL(103,B$2:B2999)</f>
        <v>1698</v>
      </c>
      <c r="B2999" s="86">
        <v>43570</v>
      </c>
      <c r="C2999" t="s">
        <v>80</v>
      </c>
      <c r="D2999" t="s">
        <v>60</v>
      </c>
      <c r="E2999" t="s">
        <v>516</v>
      </c>
      <c r="F2999">
        <v>59.38</v>
      </c>
      <c r="G2999">
        <v>0</v>
      </c>
      <c r="H2999">
        <v>2019</v>
      </c>
      <c r="I2999">
        <v>4</v>
      </c>
      <c r="J2999">
        <v>91</v>
      </c>
    </row>
    <row r="3000" spans="1:10" x14ac:dyDescent="0.25">
      <c r="A3000">
        <f>--SUBTOTAL(103,B$2:B3000)</f>
        <v>1699</v>
      </c>
      <c r="B3000" s="86">
        <v>43571</v>
      </c>
      <c r="C3000" t="s">
        <v>23</v>
      </c>
      <c r="D3000" t="s">
        <v>54</v>
      </c>
      <c r="E3000" t="s">
        <v>517</v>
      </c>
      <c r="F3000">
        <v>88</v>
      </c>
      <c r="G3000">
        <v>0</v>
      </c>
      <c r="H3000">
        <v>2019</v>
      </c>
      <c r="I3000">
        <v>4</v>
      </c>
      <c r="J3000">
        <v>69</v>
      </c>
    </row>
    <row r="3001" spans="1:10" x14ac:dyDescent="0.25">
      <c r="A3001">
        <f>--SUBTOTAL(103,B$2:B3001)</f>
        <v>1700</v>
      </c>
      <c r="B3001" s="86">
        <v>43571</v>
      </c>
      <c r="C3001" t="s">
        <v>23</v>
      </c>
      <c r="D3001" t="s">
        <v>60</v>
      </c>
      <c r="E3001" t="s">
        <v>517</v>
      </c>
      <c r="F3001">
        <v>52.5</v>
      </c>
      <c r="G3001">
        <v>0</v>
      </c>
      <c r="H3001">
        <v>2019</v>
      </c>
      <c r="I3001">
        <v>4</v>
      </c>
      <c r="J3001">
        <v>101</v>
      </c>
    </row>
    <row r="3002" spans="1:10" x14ac:dyDescent="0.25">
      <c r="A3002">
        <f>--SUBTOTAL(103,B$2:B3002)</f>
        <v>1701</v>
      </c>
      <c r="B3002" s="86">
        <v>43571</v>
      </c>
      <c r="C3002" t="s">
        <v>23</v>
      </c>
      <c r="D3002" t="s">
        <v>60</v>
      </c>
      <c r="E3002" t="s">
        <v>517</v>
      </c>
      <c r="F3002">
        <v>24.25</v>
      </c>
      <c r="G3002">
        <v>0</v>
      </c>
      <c r="H3002">
        <v>2019</v>
      </c>
      <c r="I3002">
        <v>4</v>
      </c>
      <c r="J3002">
        <v>45</v>
      </c>
    </row>
    <row r="3003" spans="1:10" x14ac:dyDescent="0.25">
      <c r="A3003">
        <f>--SUBTOTAL(103,B$2:B3003)</f>
        <v>1702</v>
      </c>
      <c r="B3003" s="86">
        <v>43571</v>
      </c>
      <c r="C3003" t="s">
        <v>23</v>
      </c>
      <c r="D3003" t="s">
        <v>61</v>
      </c>
      <c r="E3003" t="s">
        <v>517</v>
      </c>
      <c r="F3003">
        <v>12</v>
      </c>
      <c r="G3003">
        <v>0</v>
      </c>
      <c r="H3003">
        <v>2019</v>
      </c>
      <c r="I3003">
        <v>4</v>
      </c>
      <c r="J3003">
        <v>34</v>
      </c>
    </row>
    <row r="3004" spans="1:10" x14ac:dyDescent="0.25">
      <c r="A3004">
        <f>--SUBTOTAL(103,B$2:B3004)</f>
        <v>1703</v>
      </c>
      <c r="B3004" s="86">
        <v>43571</v>
      </c>
      <c r="C3004" t="s">
        <v>23</v>
      </c>
      <c r="D3004" t="s">
        <v>33</v>
      </c>
      <c r="E3004" t="s">
        <v>257</v>
      </c>
      <c r="F3004">
        <v>7.35</v>
      </c>
      <c r="G3004">
        <v>0</v>
      </c>
      <c r="H3004">
        <v>2019</v>
      </c>
      <c r="I3004">
        <v>4</v>
      </c>
      <c r="J3004">
        <v>103</v>
      </c>
    </row>
    <row r="3005" spans="1:10" x14ac:dyDescent="0.25">
      <c r="A3005">
        <f>--SUBTOTAL(103,B$2:B3005)</f>
        <v>1704</v>
      </c>
      <c r="B3005" s="86">
        <v>43571</v>
      </c>
      <c r="C3005" t="s">
        <v>23</v>
      </c>
      <c r="D3005" t="s">
        <v>33</v>
      </c>
      <c r="E3005" t="s">
        <v>122</v>
      </c>
      <c r="F3005">
        <v>2.9</v>
      </c>
      <c r="G3005">
        <v>0</v>
      </c>
      <c r="H3005">
        <v>2019</v>
      </c>
      <c r="I3005">
        <v>4</v>
      </c>
      <c r="J3005">
        <v>70</v>
      </c>
    </row>
    <row r="3006" spans="1:10" x14ac:dyDescent="0.25">
      <c r="A3006">
        <f>--SUBTOTAL(103,B$2:B3006)</f>
        <v>1705</v>
      </c>
      <c r="B3006" s="86">
        <v>43571</v>
      </c>
      <c r="C3006" t="s">
        <v>23</v>
      </c>
      <c r="D3006" t="s">
        <v>33</v>
      </c>
      <c r="E3006" t="s">
        <v>182</v>
      </c>
      <c r="F3006">
        <v>2.25</v>
      </c>
      <c r="G3006">
        <v>0</v>
      </c>
      <c r="H3006">
        <v>2019</v>
      </c>
      <c r="I3006">
        <v>4</v>
      </c>
      <c r="J3006">
        <v>6</v>
      </c>
    </row>
    <row r="3007" spans="1:10" x14ac:dyDescent="0.25">
      <c r="A3007">
        <f>--SUBTOTAL(103,B$2:B3007)</f>
        <v>1706</v>
      </c>
      <c r="B3007" s="86">
        <v>43571</v>
      </c>
      <c r="C3007" t="s">
        <v>64</v>
      </c>
      <c r="D3007" t="s">
        <v>518</v>
      </c>
      <c r="E3007" t="s">
        <v>519</v>
      </c>
      <c r="F3007">
        <v>61.81</v>
      </c>
      <c r="G3007">
        <v>0</v>
      </c>
      <c r="H3007">
        <v>2019</v>
      </c>
      <c r="I3007">
        <v>4</v>
      </c>
      <c r="J3007">
        <v>91</v>
      </c>
    </row>
    <row r="3008" spans="1:10" x14ac:dyDescent="0.25">
      <c r="A3008">
        <f>--SUBTOTAL(103,B$2:B3008)</f>
        <v>1707</v>
      </c>
      <c r="B3008" s="86">
        <v>43571</v>
      </c>
      <c r="C3008" t="s">
        <v>65</v>
      </c>
      <c r="D3008" t="s">
        <v>32</v>
      </c>
      <c r="E3008" t="s">
        <v>517</v>
      </c>
      <c r="F3008">
        <v>10</v>
      </c>
      <c r="G3008">
        <v>0</v>
      </c>
      <c r="H3008">
        <v>2019</v>
      </c>
      <c r="I3008">
        <v>4</v>
      </c>
      <c r="J3008">
        <v>91</v>
      </c>
    </row>
    <row r="3009" spans="1:10" x14ac:dyDescent="0.25">
      <c r="A3009">
        <f>--SUBTOTAL(103,B$2:B3009)</f>
        <v>1708</v>
      </c>
      <c r="B3009" s="86">
        <v>43571</v>
      </c>
      <c r="C3009" t="s">
        <v>65</v>
      </c>
      <c r="D3009" t="s">
        <v>61</v>
      </c>
      <c r="E3009" t="s">
        <v>517</v>
      </c>
      <c r="F3009">
        <v>4.5999999999999996</v>
      </c>
      <c r="G3009">
        <v>0</v>
      </c>
      <c r="H3009">
        <v>2019</v>
      </c>
      <c r="I3009">
        <v>4</v>
      </c>
      <c r="J3009">
        <v>91</v>
      </c>
    </row>
    <row r="3010" spans="1:10" x14ac:dyDescent="0.25">
      <c r="A3010">
        <f>--SUBTOTAL(103,B$2:B3010)</f>
        <v>1709</v>
      </c>
      <c r="B3010" s="86">
        <v>43571</v>
      </c>
      <c r="C3010" t="s">
        <v>70</v>
      </c>
      <c r="D3010" t="s">
        <v>61</v>
      </c>
      <c r="E3010" t="s">
        <v>517</v>
      </c>
      <c r="F3010">
        <v>138.07</v>
      </c>
      <c r="G3010">
        <v>0</v>
      </c>
      <c r="H3010">
        <v>2019</v>
      </c>
      <c r="I3010">
        <v>4</v>
      </c>
      <c r="J3010">
        <v>91</v>
      </c>
    </row>
    <row r="3011" spans="1:10" x14ac:dyDescent="0.25">
      <c r="A3011">
        <f>--SUBTOTAL(103,B$2:B3011)</f>
        <v>1710</v>
      </c>
      <c r="B3011" s="86">
        <v>43571</v>
      </c>
      <c r="C3011" t="s">
        <v>21</v>
      </c>
      <c r="D3011" t="s">
        <v>518</v>
      </c>
      <c r="E3011" t="s">
        <v>519</v>
      </c>
      <c r="F3011">
        <v>59.78</v>
      </c>
      <c r="G3011">
        <v>0</v>
      </c>
      <c r="H3011">
        <v>2019</v>
      </c>
      <c r="I3011">
        <v>4</v>
      </c>
      <c r="J3011">
        <v>30</v>
      </c>
    </row>
    <row r="3012" spans="1:10" x14ac:dyDescent="0.25">
      <c r="A3012">
        <f>--SUBTOTAL(103,B$2:B3012)</f>
        <v>1711</v>
      </c>
      <c r="B3012" s="86">
        <v>43571</v>
      </c>
      <c r="C3012" t="s">
        <v>21</v>
      </c>
      <c r="D3012" t="s">
        <v>32</v>
      </c>
      <c r="E3012" t="s">
        <v>517</v>
      </c>
      <c r="F3012">
        <v>56</v>
      </c>
      <c r="G3012">
        <v>0</v>
      </c>
      <c r="H3012">
        <v>2019</v>
      </c>
      <c r="I3012">
        <v>4</v>
      </c>
      <c r="J3012">
        <v>18</v>
      </c>
    </row>
    <row r="3013" spans="1:10" x14ac:dyDescent="0.25">
      <c r="A3013">
        <f>--SUBTOTAL(103,B$2:B3013)</f>
        <v>1712</v>
      </c>
      <c r="B3013" s="86">
        <v>43571</v>
      </c>
      <c r="C3013" t="s">
        <v>21</v>
      </c>
      <c r="D3013" t="s">
        <v>32</v>
      </c>
      <c r="E3013" t="s">
        <v>517</v>
      </c>
      <c r="F3013">
        <v>40</v>
      </c>
      <c r="G3013">
        <v>0</v>
      </c>
      <c r="H3013">
        <v>2019</v>
      </c>
      <c r="I3013">
        <v>4</v>
      </c>
      <c r="J3013">
        <v>19</v>
      </c>
    </row>
    <row r="3014" spans="1:10" x14ac:dyDescent="0.25">
      <c r="A3014">
        <f>--SUBTOTAL(103,B$2:B3014)</f>
        <v>1713</v>
      </c>
      <c r="B3014" s="86">
        <v>43571</v>
      </c>
      <c r="C3014" t="s">
        <v>21</v>
      </c>
      <c r="D3014" t="s">
        <v>32</v>
      </c>
      <c r="E3014" t="s">
        <v>517</v>
      </c>
      <c r="F3014">
        <v>32</v>
      </c>
      <c r="G3014">
        <v>0</v>
      </c>
      <c r="H3014">
        <v>2019</v>
      </c>
      <c r="I3014">
        <v>4</v>
      </c>
      <c r="J3014">
        <v>46</v>
      </c>
    </row>
    <row r="3015" spans="1:10" x14ac:dyDescent="0.25">
      <c r="A3015">
        <f>--SUBTOTAL(103,B$2:B3015)</f>
        <v>1714</v>
      </c>
      <c r="B3015" s="86">
        <v>43571</v>
      </c>
      <c r="C3015" t="s">
        <v>21</v>
      </c>
      <c r="D3015" t="s">
        <v>32</v>
      </c>
      <c r="E3015" t="s">
        <v>517</v>
      </c>
      <c r="F3015">
        <v>32</v>
      </c>
      <c r="G3015">
        <v>0</v>
      </c>
      <c r="H3015">
        <v>2019</v>
      </c>
      <c r="I3015">
        <v>4</v>
      </c>
      <c r="J3015">
        <v>95</v>
      </c>
    </row>
    <row r="3016" spans="1:10" x14ac:dyDescent="0.25">
      <c r="A3016">
        <f>--SUBTOTAL(103,B$2:B3016)</f>
        <v>1715</v>
      </c>
      <c r="B3016" s="86">
        <v>43571</v>
      </c>
      <c r="C3016" t="s">
        <v>21</v>
      </c>
      <c r="D3016" t="s">
        <v>32</v>
      </c>
      <c r="E3016" t="s">
        <v>517</v>
      </c>
      <c r="F3016">
        <v>24</v>
      </c>
      <c r="G3016">
        <v>0</v>
      </c>
      <c r="H3016">
        <v>2019</v>
      </c>
      <c r="I3016">
        <v>4</v>
      </c>
      <c r="J3016">
        <v>73</v>
      </c>
    </row>
    <row r="3017" spans="1:10" x14ac:dyDescent="0.25">
      <c r="A3017">
        <f>--SUBTOTAL(103,B$2:B3017)</f>
        <v>1716</v>
      </c>
      <c r="B3017" s="86">
        <v>43571</v>
      </c>
      <c r="C3017" t="s">
        <v>21</v>
      </c>
      <c r="D3017" t="s">
        <v>518</v>
      </c>
      <c r="E3017" t="s">
        <v>519</v>
      </c>
      <c r="F3017">
        <v>20.72</v>
      </c>
      <c r="G3017">
        <v>0</v>
      </c>
      <c r="H3017">
        <v>2019</v>
      </c>
      <c r="I3017">
        <v>4</v>
      </c>
      <c r="J3017">
        <v>38</v>
      </c>
    </row>
    <row r="3018" spans="1:10" x14ac:dyDescent="0.25">
      <c r="A3018">
        <f>--SUBTOTAL(103,B$2:B3018)</f>
        <v>1717</v>
      </c>
      <c r="B3018" s="86">
        <v>43571</v>
      </c>
      <c r="C3018" t="s">
        <v>21</v>
      </c>
      <c r="D3018" t="s">
        <v>32</v>
      </c>
      <c r="E3018" t="s">
        <v>517</v>
      </c>
      <c r="F3018">
        <v>16</v>
      </c>
      <c r="G3018">
        <v>0</v>
      </c>
      <c r="H3018">
        <v>2019</v>
      </c>
      <c r="I3018">
        <v>4</v>
      </c>
      <c r="J3018">
        <v>1</v>
      </c>
    </row>
    <row r="3019" spans="1:10" x14ac:dyDescent="0.25">
      <c r="A3019">
        <f>--SUBTOTAL(103,B$2:B3019)</f>
        <v>1718</v>
      </c>
      <c r="B3019" s="86">
        <v>43571</v>
      </c>
      <c r="C3019" t="s">
        <v>21</v>
      </c>
      <c r="D3019" t="s">
        <v>32</v>
      </c>
      <c r="E3019" t="s">
        <v>517</v>
      </c>
      <c r="F3019">
        <v>16</v>
      </c>
      <c r="G3019">
        <v>0</v>
      </c>
      <c r="H3019">
        <v>2019</v>
      </c>
      <c r="I3019">
        <v>4</v>
      </c>
      <c r="J3019">
        <v>13</v>
      </c>
    </row>
    <row r="3020" spans="1:10" x14ac:dyDescent="0.25">
      <c r="A3020">
        <f>--SUBTOTAL(103,B$2:B3020)</f>
        <v>1719</v>
      </c>
      <c r="B3020" s="86">
        <v>43571</v>
      </c>
      <c r="C3020" t="s">
        <v>21</v>
      </c>
      <c r="D3020" t="s">
        <v>32</v>
      </c>
      <c r="E3020" t="s">
        <v>517</v>
      </c>
      <c r="F3020">
        <v>16</v>
      </c>
      <c r="G3020">
        <v>0</v>
      </c>
      <c r="H3020">
        <v>2019</v>
      </c>
      <c r="I3020">
        <v>4</v>
      </c>
      <c r="J3020">
        <v>30</v>
      </c>
    </row>
    <row r="3021" spans="1:10" x14ac:dyDescent="0.25">
      <c r="A3021">
        <f>--SUBTOTAL(103,B$2:B3021)</f>
        <v>1720</v>
      </c>
      <c r="B3021" s="86">
        <v>43571</v>
      </c>
      <c r="C3021" t="s">
        <v>21</v>
      </c>
      <c r="D3021" t="s">
        <v>32</v>
      </c>
      <c r="E3021" t="s">
        <v>517</v>
      </c>
      <c r="F3021">
        <v>16</v>
      </c>
      <c r="G3021">
        <v>0</v>
      </c>
      <c r="H3021">
        <v>2019</v>
      </c>
      <c r="I3021">
        <v>4</v>
      </c>
      <c r="J3021">
        <v>44</v>
      </c>
    </row>
    <row r="3022" spans="1:10" x14ac:dyDescent="0.25">
      <c r="A3022">
        <f>--SUBTOTAL(103,B$2:B3022)</f>
        <v>1721</v>
      </c>
      <c r="B3022" s="86">
        <v>43571</v>
      </c>
      <c r="C3022" t="s">
        <v>21</v>
      </c>
      <c r="D3022" t="s">
        <v>32</v>
      </c>
      <c r="E3022" t="s">
        <v>517</v>
      </c>
      <c r="F3022">
        <v>16</v>
      </c>
      <c r="G3022">
        <v>0</v>
      </c>
      <c r="H3022">
        <v>2019</v>
      </c>
      <c r="I3022">
        <v>4</v>
      </c>
      <c r="J3022">
        <v>97</v>
      </c>
    </row>
    <row r="3023" spans="1:10" x14ac:dyDescent="0.25">
      <c r="A3023">
        <f>--SUBTOTAL(103,B$2:B3023)</f>
        <v>1722</v>
      </c>
      <c r="B3023" s="86">
        <v>43571</v>
      </c>
      <c r="C3023" t="s">
        <v>21</v>
      </c>
      <c r="D3023" t="s">
        <v>32</v>
      </c>
      <c r="E3023" t="s">
        <v>517</v>
      </c>
      <c r="F3023">
        <v>8</v>
      </c>
      <c r="G3023">
        <v>0</v>
      </c>
      <c r="H3023">
        <v>2019</v>
      </c>
      <c r="I3023">
        <v>4</v>
      </c>
      <c r="J3023">
        <v>39</v>
      </c>
    </row>
    <row r="3024" spans="1:10" x14ac:dyDescent="0.25">
      <c r="A3024">
        <f>--SUBTOTAL(103,B$2:B3024)</f>
        <v>1723</v>
      </c>
      <c r="B3024" s="86">
        <v>43571</v>
      </c>
      <c r="C3024" t="s">
        <v>21</v>
      </c>
      <c r="D3024" t="s">
        <v>32</v>
      </c>
      <c r="E3024" t="s">
        <v>517</v>
      </c>
      <c r="F3024">
        <v>8</v>
      </c>
      <c r="G3024">
        <v>0</v>
      </c>
      <c r="H3024">
        <v>2019</v>
      </c>
      <c r="I3024">
        <v>4</v>
      </c>
      <c r="J3024">
        <v>49</v>
      </c>
    </row>
    <row r="3025" spans="1:10" x14ac:dyDescent="0.25">
      <c r="A3025">
        <f>--SUBTOTAL(103,B$2:B3025)</f>
        <v>1724</v>
      </c>
      <c r="B3025" s="86">
        <v>43571</v>
      </c>
      <c r="C3025" t="s">
        <v>71</v>
      </c>
      <c r="D3025" t="s">
        <v>32</v>
      </c>
      <c r="E3025" t="s">
        <v>517</v>
      </c>
      <c r="F3025">
        <v>522.97</v>
      </c>
      <c r="G3025">
        <v>0</v>
      </c>
      <c r="H3025">
        <v>2019</v>
      </c>
      <c r="I3025">
        <v>4</v>
      </c>
      <c r="J3025">
        <v>91</v>
      </c>
    </row>
    <row r="3026" spans="1:10" x14ac:dyDescent="0.25">
      <c r="A3026">
        <f>--SUBTOTAL(103,B$2:B3026)</f>
        <v>1725</v>
      </c>
      <c r="B3026" s="86">
        <v>43571</v>
      </c>
      <c r="C3026" t="s">
        <v>223</v>
      </c>
      <c r="D3026" t="s">
        <v>60</v>
      </c>
      <c r="E3026" t="s">
        <v>517</v>
      </c>
      <c r="F3026">
        <v>1076.46</v>
      </c>
      <c r="G3026">
        <v>0</v>
      </c>
      <c r="H3026">
        <v>2019</v>
      </c>
      <c r="I3026">
        <v>4</v>
      </c>
      <c r="J3026">
        <v>91</v>
      </c>
    </row>
    <row r="3027" spans="1:10" x14ac:dyDescent="0.25">
      <c r="A3027">
        <f>--SUBTOTAL(103,B$2:B3027)</f>
        <v>1726</v>
      </c>
      <c r="B3027" s="86">
        <v>43571</v>
      </c>
      <c r="C3027" t="s">
        <v>22</v>
      </c>
      <c r="D3027" t="s">
        <v>32</v>
      </c>
      <c r="E3027" t="s">
        <v>517</v>
      </c>
      <c r="F3027">
        <v>16</v>
      </c>
      <c r="G3027">
        <v>0</v>
      </c>
      <c r="H3027">
        <v>2019</v>
      </c>
      <c r="I3027">
        <v>4</v>
      </c>
      <c r="J3027">
        <v>73</v>
      </c>
    </row>
    <row r="3028" spans="1:10" x14ac:dyDescent="0.25">
      <c r="A3028">
        <f>--SUBTOTAL(103,B$2:B3028)</f>
        <v>1727</v>
      </c>
      <c r="B3028" s="86">
        <v>43571</v>
      </c>
      <c r="C3028" t="s">
        <v>22</v>
      </c>
      <c r="D3028" t="s">
        <v>32</v>
      </c>
      <c r="E3028" t="s">
        <v>517</v>
      </c>
      <c r="F3028">
        <v>8</v>
      </c>
      <c r="G3028">
        <v>0</v>
      </c>
      <c r="H3028">
        <v>2019</v>
      </c>
      <c r="I3028">
        <v>4</v>
      </c>
      <c r="J3028">
        <v>46</v>
      </c>
    </row>
    <row r="3029" spans="1:10" x14ac:dyDescent="0.25">
      <c r="A3029">
        <f>--SUBTOTAL(103,B$2:B3029)</f>
        <v>1728</v>
      </c>
      <c r="B3029" s="86">
        <v>43571</v>
      </c>
      <c r="C3029" t="s">
        <v>22</v>
      </c>
      <c r="D3029" t="s">
        <v>32</v>
      </c>
      <c r="E3029" t="s">
        <v>517</v>
      </c>
      <c r="F3029">
        <v>8</v>
      </c>
      <c r="G3029">
        <v>0</v>
      </c>
      <c r="H3029">
        <v>2019</v>
      </c>
      <c r="I3029">
        <v>4</v>
      </c>
      <c r="J3029">
        <v>95</v>
      </c>
    </row>
    <row r="3030" spans="1:10" x14ac:dyDescent="0.25">
      <c r="A3030">
        <f>--SUBTOTAL(103,B$2:B3030)</f>
        <v>1729</v>
      </c>
      <c r="B3030" s="86">
        <v>43572</v>
      </c>
      <c r="C3030" t="s">
        <v>23</v>
      </c>
      <c r="D3030" t="s">
        <v>54</v>
      </c>
      <c r="E3030" t="s">
        <v>520</v>
      </c>
      <c r="F3030">
        <v>61.6</v>
      </c>
      <c r="G3030">
        <v>0</v>
      </c>
      <c r="H3030">
        <v>2019</v>
      </c>
      <c r="I3030">
        <v>4</v>
      </c>
      <c r="J3030">
        <v>44</v>
      </c>
    </row>
    <row r="3031" spans="1:10" x14ac:dyDescent="0.25">
      <c r="A3031">
        <f>--SUBTOTAL(103,B$2:B3031)</f>
        <v>1730</v>
      </c>
      <c r="B3031" s="86">
        <v>43572</v>
      </c>
      <c r="C3031" t="s">
        <v>23</v>
      </c>
      <c r="D3031" t="s">
        <v>59</v>
      </c>
      <c r="E3031" t="s">
        <v>520</v>
      </c>
      <c r="F3031">
        <v>31.72</v>
      </c>
      <c r="G3031">
        <v>0</v>
      </c>
      <c r="H3031">
        <v>2019</v>
      </c>
      <c r="I3031">
        <v>4</v>
      </c>
      <c r="J3031">
        <v>70</v>
      </c>
    </row>
    <row r="3032" spans="1:10" x14ac:dyDescent="0.25">
      <c r="A3032">
        <f>--SUBTOTAL(103,B$2:B3032)</f>
        <v>1731</v>
      </c>
      <c r="B3032" s="86">
        <v>43572</v>
      </c>
      <c r="C3032" t="s">
        <v>23</v>
      </c>
      <c r="D3032" t="s">
        <v>59</v>
      </c>
      <c r="E3032" t="s">
        <v>520</v>
      </c>
      <c r="F3032">
        <v>29.65</v>
      </c>
      <c r="G3032">
        <v>0</v>
      </c>
      <c r="H3032">
        <v>2019</v>
      </c>
      <c r="I3032">
        <v>4</v>
      </c>
      <c r="J3032">
        <v>41</v>
      </c>
    </row>
    <row r="3033" spans="1:10" x14ac:dyDescent="0.25">
      <c r="A3033">
        <f>--SUBTOTAL(103,B$2:B3033)</f>
        <v>1732</v>
      </c>
      <c r="B3033" s="86">
        <v>43572</v>
      </c>
      <c r="C3033" t="s">
        <v>23</v>
      </c>
      <c r="D3033" t="s">
        <v>60</v>
      </c>
      <c r="E3033" t="s">
        <v>520</v>
      </c>
      <c r="F3033">
        <v>24.08</v>
      </c>
      <c r="G3033">
        <v>0</v>
      </c>
      <c r="H3033">
        <v>2019</v>
      </c>
      <c r="I3033">
        <v>4</v>
      </c>
      <c r="J3033">
        <v>8</v>
      </c>
    </row>
    <row r="3034" spans="1:10" x14ac:dyDescent="0.25">
      <c r="A3034">
        <f>--SUBTOTAL(103,B$2:B3034)</f>
        <v>1733</v>
      </c>
      <c r="B3034" s="86">
        <v>43572</v>
      </c>
      <c r="C3034" t="s">
        <v>23</v>
      </c>
      <c r="D3034" t="s">
        <v>33</v>
      </c>
      <c r="E3034" t="s">
        <v>55</v>
      </c>
      <c r="F3034">
        <v>16.95</v>
      </c>
      <c r="G3034">
        <v>0</v>
      </c>
      <c r="H3034">
        <v>2019</v>
      </c>
      <c r="I3034">
        <v>4</v>
      </c>
      <c r="J3034">
        <v>196</v>
      </c>
    </row>
    <row r="3035" spans="1:10" x14ac:dyDescent="0.25">
      <c r="A3035">
        <f>--SUBTOTAL(103,B$2:B3035)</f>
        <v>1734</v>
      </c>
      <c r="B3035" s="86">
        <v>43572</v>
      </c>
      <c r="C3035" t="s">
        <v>23</v>
      </c>
      <c r="D3035" t="s">
        <v>61</v>
      </c>
      <c r="E3035" t="s">
        <v>520</v>
      </c>
      <c r="F3035">
        <v>12</v>
      </c>
      <c r="G3035">
        <v>0</v>
      </c>
      <c r="H3035">
        <v>2019</v>
      </c>
      <c r="I3035">
        <v>4</v>
      </c>
      <c r="J3035">
        <v>99</v>
      </c>
    </row>
    <row r="3036" spans="1:10" x14ac:dyDescent="0.25">
      <c r="A3036">
        <f>--SUBTOTAL(103,B$2:B3036)</f>
        <v>1735</v>
      </c>
      <c r="B3036" s="86">
        <v>43572</v>
      </c>
      <c r="C3036" t="s">
        <v>21</v>
      </c>
      <c r="D3036" t="s">
        <v>32</v>
      </c>
      <c r="E3036" t="s">
        <v>520</v>
      </c>
      <c r="F3036">
        <v>56</v>
      </c>
      <c r="G3036">
        <v>0</v>
      </c>
      <c r="H3036">
        <v>2019</v>
      </c>
      <c r="I3036">
        <v>4</v>
      </c>
      <c r="J3036">
        <v>97</v>
      </c>
    </row>
    <row r="3037" spans="1:10" x14ac:dyDescent="0.25">
      <c r="A3037">
        <f>--SUBTOTAL(103,B$2:B3037)</f>
        <v>1736</v>
      </c>
      <c r="B3037" s="86">
        <v>43572</v>
      </c>
      <c r="C3037" t="s">
        <v>21</v>
      </c>
      <c r="D3037" t="s">
        <v>32</v>
      </c>
      <c r="E3037" t="s">
        <v>520</v>
      </c>
      <c r="F3037">
        <v>48</v>
      </c>
      <c r="G3037">
        <v>0</v>
      </c>
      <c r="H3037">
        <v>2019</v>
      </c>
      <c r="I3037">
        <v>4</v>
      </c>
      <c r="J3037">
        <v>13</v>
      </c>
    </row>
    <row r="3038" spans="1:10" x14ac:dyDescent="0.25">
      <c r="A3038">
        <f>--SUBTOTAL(103,B$2:B3038)</f>
        <v>1737</v>
      </c>
      <c r="B3038" s="86">
        <v>43572</v>
      </c>
      <c r="C3038" t="s">
        <v>21</v>
      </c>
      <c r="D3038" t="s">
        <v>32</v>
      </c>
      <c r="E3038" t="s">
        <v>520</v>
      </c>
      <c r="F3038">
        <v>48</v>
      </c>
      <c r="G3038">
        <v>0</v>
      </c>
      <c r="H3038">
        <v>2019</v>
      </c>
      <c r="I3038">
        <v>4</v>
      </c>
      <c r="J3038">
        <v>19</v>
      </c>
    </row>
    <row r="3039" spans="1:10" x14ac:dyDescent="0.25">
      <c r="A3039">
        <f>--SUBTOTAL(103,B$2:B3039)</f>
        <v>1738</v>
      </c>
      <c r="B3039" s="86">
        <v>43572</v>
      </c>
      <c r="C3039" t="s">
        <v>21</v>
      </c>
      <c r="D3039" t="s">
        <v>32</v>
      </c>
      <c r="E3039" t="s">
        <v>520</v>
      </c>
      <c r="F3039">
        <v>40</v>
      </c>
      <c r="G3039">
        <v>0</v>
      </c>
      <c r="H3039">
        <v>2019</v>
      </c>
      <c r="I3039">
        <v>4</v>
      </c>
      <c r="J3039">
        <v>51</v>
      </c>
    </row>
    <row r="3040" spans="1:10" x14ac:dyDescent="0.25">
      <c r="A3040">
        <f>--SUBTOTAL(103,B$2:B3040)</f>
        <v>1739</v>
      </c>
      <c r="B3040" s="86">
        <v>43572</v>
      </c>
      <c r="C3040" t="s">
        <v>21</v>
      </c>
      <c r="D3040" t="s">
        <v>32</v>
      </c>
      <c r="E3040" t="s">
        <v>520</v>
      </c>
      <c r="F3040">
        <v>24</v>
      </c>
      <c r="G3040">
        <v>0</v>
      </c>
      <c r="H3040">
        <v>2019</v>
      </c>
      <c r="I3040">
        <v>4</v>
      </c>
      <c r="J3040">
        <v>30</v>
      </c>
    </row>
    <row r="3041" spans="1:10" x14ac:dyDescent="0.25">
      <c r="A3041">
        <f>--SUBTOTAL(103,B$2:B3041)</f>
        <v>1740</v>
      </c>
      <c r="B3041" s="86">
        <v>43572</v>
      </c>
      <c r="C3041" t="s">
        <v>21</v>
      </c>
      <c r="D3041" t="s">
        <v>32</v>
      </c>
      <c r="E3041" t="s">
        <v>520</v>
      </c>
      <c r="F3041">
        <v>24</v>
      </c>
      <c r="G3041">
        <v>0</v>
      </c>
      <c r="H3041">
        <v>2019</v>
      </c>
      <c r="I3041">
        <v>4</v>
      </c>
      <c r="J3041">
        <v>73</v>
      </c>
    </row>
    <row r="3042" spans="1:10" x14ac:dyDescent="0.25">
      <c r="A3042">
        <f>--SUBTOTAL(103,B$2:B3042)</f>
        <v>1741</v>
      </c>
      <c r="B3042" s="86">
        <v>43572</v>
      </c>
      <c r="C3042" t="s">
        <v>21</v>
      </c>
      <c r="D3042" t="s">
        <v>32</v>
      </c>
      <c r="E3042" t="s">
        <v>520</v>
      </c>
      <c r="F3042">
        <v>16</v>
      </c>
      <c r="G3042">
        <v>0</v>
      </c>
      <c r="H3042">
        <v>2019</v>
      </c>
      <c r="I3042">
        <v>4</v>
      </c>
      <c r="J3042">
        <v>46</v>
      </c>
    </row>
    <row r="3043" spans="1:10" x14ac:dyDescent="0.25">
      <c r="A3043">
        <f>--SUBTOTAL(103,B$2:B3043)</f>
        <v>1742</v>
      </c>
      <c r="B3043" s="86">
        <v>43572</v>
      </c>
      <c r="C3043" t="s">
        <v>21</v>
      </c>
      <c r="D3043" t="s">
        <v>32</v>
      </c>
      <c r="E3043" t="s">
        <v>520</v>
      </c>
      <c r="F3043">
        <v>8</v>
      </c>
      <c r="G3043">
        <v>0</v>
      </c>
      <c r="H3043">
        <v>2019</v>
      </c>
      <c r="I3043">
        <v>4</v>
      </c>
      <c r="J3043">
        <v>95</v>
      </c>
    </row>
    <row r="3044" spans="1:10" x14ac:dyDescent="0.25">
      <c r="A3044">
        <f>--SUBTOTAL(103,B$2:B3044)</f>
        <v>1743</v>
      </c>
      <c r="B3044" s="86">
        <v>43572</v>
      </c>
      <c r="C3044" t="s">
        <v>103</v>
      </c>
      <c r="D3044" t="s">
        <v>60</v>
      </c>
      <c r="E3044" t="s">
        <v>520</v>
      </c>
      <c r="F3044">
        <v>2550</v>
      </c>
      <c r="G3044">
        <v>0</v>
      </c>
      <c r="H3044">
        <v>2019</v>
      </c>
      <c r="I3044">
        <v>4</v>
      </c>
      <c r="J3044">
        <v>91</v>
      </c>
    </row>
    <row r="3045" spans="1:10" x14ac:dyDescent="0.25">
      <c r="A3045">
        <f>--SUBTOTAL(103,B$2:B3045)</f>
        <v>1744</v>
      </c>
      <c r="B3045" s="86">
        <v>43572</v>
      </c>
      <c r="C3045" t="s">
        <v>68</v>
      </c>
      <c r="D3045" t="s">
        <v>61</v>
      </c>
      <c r="E3045" t="s">
        <v>520</v>
      </c>
      <c r="F3045">
        <v>1451.8</v>
      </c>
      <c r="G3045">
        <v>0</v>
      </c>
      <c r="H3045">
        <v>2019</v>
      </c>
      <c r="I3045">
        <v>4</v>
      </c>
      <c r="J3045">
        <v>91</v>
      </c>
    </row>
    <row r="3046" spans="1:10" x14ac:dyDescent="0.25">
      <c r="A3046">
        <f>--SUBTOTAL(103,B$2:B3046)</f>
        <v>1745</v>
      </c>
      <c r="B3046" s="86">
        <v>43572</v>
      </c>
      <c r="C3046" t="s">
        <v>22</v>
      </c>
      <c r="D3046" t="s">
        <v>32</v>
      </c>
      <c r="E3046" t="s">
        <v>520</v>
      </c>
      <c r="F3046">
        <v>8</v>
      </c>
      <c r="G3046">
        <v>0</v>
      </c>
      <c r="H3046">
        <v>2019</v>
      </c>
      <c r="I3046">
        <v>4</v>
      </c>
      <c r="J3046">
        <v>13</v>
      </c>
    </row>
    <row r="3047" spans="1:10" x14ac:dyDescent="0.25">
      <c r="A3047">
        <f>--SUBTOTAL(103,B$2:B3047)</f>
        <v>1746</v>
      </c>
      <c r="B3047" s="86">
        <v>43572</v>
      </c>
      <c r="C3047" t="s">
        <v>22</v>
      </c>
      <c r="D3047" t="s">
        <v>32</v>
      </c>
      <c r="E3047" t="s">
        <v>520</v>
      </c>
      <c r="F3047">
        <v>8</v>
      </c>
      <c r="G3047">
        <v>0</v>
      </c>
      <c r="H3047">
        <v>2019</v>
      </c>
      <c r="I3047">
        <v>4</v>
      </c>
      <c r="J3047">
        <v>73</v>
      </c>
    </row>
    <row r="3048" spans="1:10" x14ac:dyDescent="0.25">
      <c r="A3048">
        <f>--SUBTOTAL(103,B$2:B3048)</f>
        <v>1747</v>
      </c>
      <c r="B3048" s="86">
        <v>43572</v>
      </c>
      <c r="C3048" t="s">
        <v>80</v>
      </c>
      <c r="D3048" t="s">
        <v>61</v>
      </c>
      <c r="E3048" t="s">
        <v>520</v>
      </c>
      <c r="F3048">
        <v>19.420000000000002</v>
      </c>
      <c r="G3048">
        <v>0</v>
      </c>
      <c r="H3048">
        <v>2019</v>
      </c>
      <c r="I3048">
        <v>4</v>
      </c>
      <c r="J3048">
        <v>91</v>
      </c>
    </row>
    <row r="3049" spans="1:10" x14ac:dyDescent="0.25">
      <c r="A3049">
        <f>--SUBTOTAL(103,B$2:B3049)</f>
        <v>1748</v>
      </c>
      <c r="B3049" s="86">
        <v>43573</v>
      </c>
      <c r="C3049" t="s">
        <v>23</v>
      </c>
      <c r="D3049" t="s">
        <v>59</v>
      </c>
      <c r="E3049" t="s">
        <v>521</v>
      </c>
      <c r="F3049">
        <v>42.45</v>
      </c>
      <c r="G3049">
        <v>0</v>
      </c>
      <c r="H3049">
        <v>2019</v>
      </c>
      <c r="I3049">
        <v>4</v>
      </c>
      <c r="J3049">
        <v>1</v>
      </c>
    </row>
    <row r="3050" spans="1:10" x14ac:dyDescent="0.25">
      <c r="A3050">
        <f>--SUBTOTAL(103,B$2:B3050)</f>
        <v>1749</v>
      </c>
      <c r="B3050" s="86">
        <v>43573</v>
      </c>
      <c r="C3050" t="s">
        <v>23</v>
      </c>
      <c r="D3050" t="s">
        <v>59</v>
      </c>
      <c r="E3050" t="s">
        <v>521</v>
      </c>
      <c r="F3050">
        <v>27.81</v>
      </c>
      <c r="G3050">
        <v>0</v>
      </c>
      <c r="H3050">
        <v>2019</v>
      </c>
      <c r="I3050">
        <v>4</v>
      </c>
      <c r="J3050">
        <v>72</v>
      </c>
    </row>
    <row r="3051" spans="1:10" x14ac:dyDescent="0.25">
      <c r="A3051">
        <f>--SUBTOTAL(103,B$2:B3051)</f>
        <v>1750</v>
      </c>
      <c r="B3051" s="86">
        <v>43573</v>
      </c>
      <c r="C3051" t="s">
        <v>23</v>
      </c>
      <c r="D3051" t="s">
        <v>54</v>
      </c>
      <c r="E3051" t="s">
        <v>521</v>
      </c>
      <c r="F3051">
        <v>9.99</v>
      </c>
      <c r="G3051">
        <v>0</v>
      </c>
      <c r="H3051">
        <v>2019</v>
      </c>
      <c r="I3051">
        <v>4</v>
      </c>
      <c r="J3051">
        <v>7</v>
      </c>
    </row>
    <row r="3052" spans="1:10" x14ac:dyDescent="0.25">
      <c r="A3052">
        <f>--SUBTOTAL(103,B$2:B3052)</f>
        <v>1751</v>
      </c>
      <c r="B3052" s="86">
        <v>43573</v>
      </c>
      <c r="C3052" t="s">
        <v>66</v>
      </c>
      <c r="D3052" t="s">
        <v>62</v>
      </c>
      <c r="E3052" t="s">
        <v>521</v>
      </c>
      <c r="F3052">
        <v>160.51</v>
      </c>
      <c r="G3052">
        <v>0</v>
      </c>
      <c r="H3052">
        <v>2019</v>
      </c>
      <c r="I3052">
        <v>4</v>
      </c>
      <c r="J3052">
        <v>91</v>
      </c>
    </row>
    <row r="3053" spans="1:10" x14ac:dyDescent="0.25">
      <c r="A3053">
        <f>--SUBTOTAL(103,B$2:B3053)</f>
        <v>1752</v>
      </c>
      <c r="B3053" s="86">
        <v>43573</v>
      </c>
      <c r="C3053" t="s">
        <v>21</v>
      </c>
      <c r="D3053" t="s">
        <v>32</v>
      </c>
      <c r="E3053" t="s">
        <v>521</v>
      </c>
      <c r="F3053">
        <v>48</v>
      </c>
      <c r="G3053">
        <v>0</v>
      </c>
      <c r="H3053">
        <v>2019</v>
      </c>
      <c r="I3053">
        <v>4</v>
      </c>
      <c r="J3053">
        <v>19</v>
      </c>
    </row>
    <row r="3054" spans="1:10" x14ac:dyDescent="0.25">
      <c r="A3054">
        <f>--SUBTOTAL(103,B$2:B3054)</f>
        <v>1753</v>
      </c>
      <c r="B3054" s="86">
        <v>43573</v>
      </c>
      <c r="C3054" t="s">
        <v>21</v>
      </c>
      <c r="D3054" t="s">
        <v>32</v>
      </c>
      <c r="E3054" t="s">
        <v>521</v>
      </c>
      <c r="F3054">
        <v>32</v>
      </c>
      <c r="G3054">
        <v>0</v>
      </c>
      <c r="H3054">
        <v>2019</v>
      </c>
      <c r="I3054">
        <v>4</v>
      </c>
      <c r="J3054">
        <v>5</v>
      </c>
    </row>
    <row r="3055" spans="1:10" x14ac:dyDescent="0.25">
      <c r="A3055">
        <f>--SUBTOTAL(103,B$2:B3055)</f>
        <v>1754</v>
      </c>
      <c r="B3055" s="86">
        <v>43573</v>
      </c>
      <c r="C3055" t="s">
        <v>21</v>
      </c>
      <c r="D3055" t="s">
        <v>32</v>
      </c>
      <c r="E3055" t="s">
        <v>521</v>
      </c>
      <c r="F3055">
        <v>24</v>
      </c>
      <c r="G3055">
        <v>0</v>
      </c>
      <c r="H3055">
        <v>2019</v>
      </c>
      <c r="I3055">
        <v>4</v>
      </c>
      <c r="J3055">
        <v>97</v>
      </c>
    </row>
    <row r="3056" spans="1:10" x14ac:dyDescent="0.25">
      <c r="A3056">
        <f>--SUBTOTAL(103,B$2:B3056)</f>
        <v>1755</v>
      </c>
      <c r="B3056" s="86">
        <v>43573</v>
      </c>
      <c r="C3056" t="s">
        <v>21</v>
      </c>
      <c r="D3056" t="s">
        <v>32</v>
      </c>
      <c r="E3056" t="s">
        <v>521</v>
      </c>
      <c r="F3056">
        <v>16</v>
      </c>
      <c r="G3056">
        <v>0</v>
      </c>
      <c r="H3056">
        <v>2019</v>
      </c>
      <c r="I3056">
        <v>4</v>
      </c>
      <c r="J3056">
        <v>44</v>
      </c>
    </row>
    <row r="3057" spans="1:10" x14ac:dyDescent="0.25">
      <c r="A3057">
        <f>--SUBTOTAL(103,B$2:B3057)</f>
        <v>1756</v>
      </c>
      <c r="B3057" s="86">
        <v>43573</v>
      </c>
      <c r="C3057" t="s">
        <v>21</v>
      </c>
      <c r="D3057" t="s">
        <v>32</v>
      </c>
      <c r="E3057" t="s">
        <v>521</v>
      </c>
      <c r="F3057">
        <v>8</v>
      </c>
      <c r="G3057">
        <v>0</v>
      </c>
      <c r="H3057">
        <v>2019</v>
      </c>
      <c r="I3057">
        <v>4</v>
      </c>
      <c r="J3057">
        <v>39</v>
      </c>
    </row>
    <row r="3058" spans="1:10" x14ac:dyDescent="0.25">
      <c r="A3058">
        <f>--SUBTOTAL(103,B$2:B3058)</f>
        <v>1757</v>
      </c>
      <c r="B3058" s="86">
        <v>43573</v>
      </c>
      <c r="C3058" t="s">
        <v>73</v>
      </c>
      <c r="D3058" t="s">
        <v>60</v>
      </c>
      <c r="E3058" t="s">
        <v>521</v>
      </c>
      <c r="F3058">
        <v>68</v>
      </c>
      <c r="G3058">
        <v>0</v>
      </c>
      <c r="H3058">
        <v>2019</v>
      </c>
      <c r="I3058">
        <v>4</v>
      </c>
      <c r="J3058">
        <v>91</v>
      </c>
    </row>
    <row r="3059" spans="1:10" x14ac:dyDescent="0.25">
      <c r="A3059">
        <f>--SUBTOTAL(103,B$2:B3059)</f>
        <v>1758</v>
      </c>
      <c r="B3059" s="86">
        <v>43573</v>
      </c>
      <c r="C3059" t="s">
        <v>80</v>
      </c>
      <c r="D3059" t="s">
        <v>62</v>
      </c>
      <c r="E3059" t="s">
        <v>521</v>
      </c>
      <c r="F3059">
        <v>297.27999999999997</v>
      </c>
      <c r="G3059">
        <v>0</v>
      </c>
      <c r="H3059">
        <v>2019</v>
      </c>
      <c r="I3059">
        <v>4</v>
      </c>
      <c r="J3059">
        <v>91</v>
      </c>
    </row>
    <row r="3060" spans="1:10" x14ac:dyDescent="0.25">
      <c r="A3060">
        <f>--SUBTOTAL(103,B$2:B3060)</f>
        <v>1759</v>
      </c>
      <c r="B3060" s="86">
        <v>43577</v>
      </c>
      <c r="C3060" t="s">
        <v>23</v>
      </c>
      <c r="D3060" t="s">
        <v>61</v>
      </c>
      <c r="E3060" t="s">
        <v>522</v>
      </c>
      <c r="F3060">
        <v>172</v>
      </c>
      <c r="G3060">
        <v>0</v>
      </c>
      <c r="H3060">
        <v>2019</v>
      </c>
      <c r="I3060">
        <v>4</v>
      </c>
      <c r="J3060">
        <v>30</v>
      </c>
    </row>
    <row r="3061" spans="1:10" x14ac:dyDescent="0.25">
      <c r="A3061">
        <f>--SUBTOTAL(103,B$2:B3061)</f>
        <v>1760</v>
      </c>
      <c r="B3061" s="86">
        <v>43577</v>
      </c>
      <c r="C3061" t="s">
        <v>23</v>
      </c>
      <c r="D3061" t="s">
        <v>31</v>
      </c>
      <c r="E3061" t="s">
        <v>522</v>
      </c>
      <c r="F3061">
        <v>163.91</v>
      </c>
      <c r="G3061">
        <v>0</v>
      </c>
      <c r="H3061">
        <v>2019</v>
      </c>
      <c r="I3061">
        <v>4</v>
      </c>
      <c r="J3061">
        <v>98</v>
      </c>
    </row>
    <row r="3062" spans="1:10" x14ac:dyDescent="0.25">
      <c r="A3062">
        <f>--SUBTOTAL(103,B$2:B3062)</f>
        <v>1761</v>
      </c>
      <c r="B3062" s="86">
        <v>43577</v>
      </c>
      <c r="C3062" t="s">
        <v>23</v>
      </c>
      <c r="D3062" t="s">
        <v>32</v>
      </c>
      <c r="E3062" t="s">
        <v>522</v>
      </c>
      <c r="F3062">
        <v>56.66</v>
      </c>
      <c r="G3062">
        <v>0</v>
      </c>
      <c r="H3062">
        <v>2019</v>
      </c>
      <c r="I3062">
        <v>4</v>
      </c>
      <c r="J3062">
        <v>8</v>
      </c>
    </row>
    <row r="3063" spans="1:10" x14ac:dyDescent="0.25">
      <c r="A3063">
        <f>--SUBTOTAL(103,B$2:B3063)</f>
        <v>1762</v>
      </c>
      <c r="B3063" s="86">
        <v>43577</v>
      </c>
      <c r="C3063" t="s">
        <v>23</v>
      </c>
      <c r="D3063" t="s">
        <v>33</v>
      </c>
      <c r="E3063" t="s">
        <v>104</v>
      </c>
      <c r="F3063">
        <v>26</v>
      </c>
      <c r="G3063">
        <v>0</v>
      </c>
      <c r="H3063">
        <v>2019</v>
      </c>
      <c r="I3063">
        <v>4</v>
      </c>
      <c r="J3063">
        <v>33</v>
      </c>
    </row>
    <row r="3064" spans="1:10" x14ac:dyDescent="0.25">
      <c r="A3064">
        <f>--SUBTOTAL(103,B$2:B3064)</f>
        <v>1763</v>
      </c>
      <c r="B3064" s="86">
        <v>43577</v>
      </c>
      <c r="C3064" t="s">
        <v>23</v>
      </c>
      <c r="D3064" t="s">
        <v>33</v>
      </c>
      <c r="E3064" t="s">
        <v>132</v>
      </c>
      <c r="F3064">
        <v>16.399999999999999</v>
      </c>
      <c r="G3064">
        <v>0</v>
      </c>
      <c r="H3064">
        <v>2019</v>
      </c>
      <c r="I3064">
        <v>4</v>
      </c>
      <c r="J3064">
        <v>13</v>
      </c>
    </row>
    <row r="3065" spans="1:10" x14ac:dyDescent="0.25">
      <c r="A3065">
        <f>--SUBTOTAL(103,B$2:B3065)</f>
        <v>1764</v>
      </c>
      <c r="B3065" s="86">
        <v>43577</v>
      </c>
      <c r="C3065" t="s">
        <v>23</v>
      </c>
      <c r="D3065" t="s">
        <v>32</v>
      </c>
      <c r="E3065" t="s">
        <v>522</v>
      </c>
      <c r="F3065">
        <v>8</v>
      </c>
      <c r="G3065">
        <v>0</v>
      </c>
      <c r="H3065">
        <v>2019</v>
      </c>
      <c r="I3065">
        <v>4</v>
      </c>
      <c r="J3065">
        <v>26</v>
      </c>
    </row>
    <row r="3066" spans="1:10" x14ac:dyDescent="0.25">
      <c r="A3066">
        <f>--SUBTOTAL(103,B$2:B3066)</f>
        <v>1765</v>
      </c>
      <c r="B3066" s="86">
        <v>43577</v>
      </c>
      <c r="C3066" t="s">
        <v>23</v>
      </c>
      <c r="D3066" t="s">
        <v>32</v>
      </c>
      <c r="E3066" t="s">
        <v>522</v>
      </c>
      <c r="F3066">
        <v>8</v>
      </c>
      <c r="G3066">
        <v>0</v>
      </c>
      <c r="H3066">
        <v>2019</v>
      </c>
      <c r="I3066">
        <v>4</v>
      </c>
      <c r="J3066">
        <v>51</v>
      </c>
    </row>
    <row r="3067" spans="1:10" x14ac:dyDescent="0.25">
      <c r="A3067">
        <f>--SUBTOTAL(103,B$2:B3067)</f>
        <v>1766</v>
      </c>
      <c r="B3067" s="86">
        <v>43577</v>
      </c>
      <c r="C3067" t="s">
        <v>64</v>
      </c>
      <c r="D3067" t="s">
        <v>32</v>
      </c>
      <c r="E3067" t="s">
        <v>522</v>
      </c>
      <c r="F3067">
        <v>129.9</v>
      </c>
      <c r="G3067">
        <v>0</v>
      </c>
      <c r="H3067">
        <v>2019</v>
      </c>
      <c r="I3067">
        <v>4</v>
      </c>
      <c r="J3067">
        <v>91</v>
      </c>
    </row>
    <row r="3068" spans="1:10" x14ac:dyDescent="0.25">
      <c r="A3068">
        <f>--SUBTOTAL(103,B$2:B3068)</f>
        <v>1767</v>
      </c>
      <c r="B3068" s="86">
        <v>43577</v>
      </c>
      <c r="C3068" t="s">
        <v>64</v>
      </c>
      <c r="D3068" t="s">
        <v>60</v>
      </c>
      <c r="E3068" t="s">
        <v>522</v>
      </c>
      <c r="F3068">
        <v>40.74</v>
      </c>
      <c r="G3068">
        <v>0</v>
      </c>
      <c r="H3068">
        <v>2019</v>
      </c>
      <c r="I3068">
        <v>4</v>
      </c>
      <c r="J3068">
        <v>91</v>
      </c>
    </row>
    <row r="3069" spans="1:10" x14ac:dyDescent="0.25">
      <c r="A3069">
        <f>--SUBTOTAL(103,B$2:B3069)</f>
        <v>1768</v>
      </c>
      <c r="B3069" s="86">
        <v>43577</v>
      </c>
      <c r="C3069" t="s">
        <v>65</v>
      </c>
      <c r="D3069" t="s">
        <v>61</v>
      </c>
      <c r="E3069" t="s">
        <v>522</v>
      </c>
      <c r="F3069">
        <v>22.3</v>
      </c>
      <c r="G3069">
        <v>0</v>
      </c>
      <c r="H3069">
        <v>2019</v>
      </c>
      <c r="I3069">
        <v>4</v>
      </c>
      <c r="J3069">
        <v>91</v>
      </c>
    </row>
    <row r="3070" spans="1:10" x14ac:dyDescent="0.25">
      <c r="A3070">
        <f>--SUBTOTAL(103,B$2:B3070)</f>
        <v>1769</v>
      </c>
      <c r="B3070" s="86">
        <v>43577</v>
      </c>
      <c r="C3070" t="s">
        <v>77</v>
      </c>
      <c r="D3070" t="s">
        <v>61</v>
      </c>
      <c r="E3070" t="s">
        <v>522</v>
      </c>
      <c r="F3070">
        <v>1418.66</v>
      </c>
      <c r="G3070">
        <v>0</v>
      </c>
      <c r="H3070">
        <v>2019</v>
      </c>
      <c r="I3070">
        <v>4</v>
      </c>
      <c r="J3070">
        <v>91</v>
      </c>
    </row>
    <row r="3071" spans="1:10" x14ac:dyDescent="0.25">
      <c r="A3071">
        <f>--SUBTOTAL(103,B$2:B3071)</f>
        <v>1770</v>
      </c>
      <c r="B3071" s="86">
        <v>43577</v>
      </c>
      <c r="C3071" t="s">
        <v>77</v>
      </c>
      <c r="D3071" t="s">
        <v>31</v>
      </c>
      <c r="E3071" t="s">
        <v>522</v>
      </c>
      <c r="F3071">
        <v>888.12</v>
      </c>
      <c r="G3071">
        <v>0</v>
      </c>
      <c r="H3071">
        <v>2019</v>
      </c>
      <c r="I3071">
        <v>4</v>
      </c>
      <c r="J3071">
        <v>91</v>
      </c>
    </row>
    <row r="3072" spans="1:10" x14ac:dyDescent="0.25">
      <c r="A3072">
        <f>--SUBTOTAL(103,B$2:B3072)</f>
        <v>1771</v>
      </c>
      <c r="B3072" s="86">
        <v>43577</v>
      </c>
      <c r="C3072" t="s">
        <v>70</v>
      </c>
      <c r="D3072" t="s">
        <v>61</v>
      </c>
      <c r="E3072" t="s">
        <v>522</v>
      </c>
      <c r="F3072">
        <v>117.7</v>
      </c>
      <c r="G3072">
        <v>0</v>
      </c>
      <c r="H3072">
        <v>2019</v>
      </c>
      <c r="I3072">
        <v>4</v>
      </c>
      <c r="J3072">
        <v>91</v>
      </c>
    </row>
    <row r="3073" spans="1:10" x14ac:dyDescent="0.25">
      <c r="A3073">
        <f>--SUBTOTAL(103,B$2:B3073)</f>
        <v>1772</v>
      </c>
      <c r="B3073" s="86">
        <v>43577</v>
      </c>
      <c r="C3073" t="s">
        <v>78</v>
      </c>
      <c r="D3073" t="s">
        <v>61</v>
      </c>
      <c r="E3073" t="s">
        <v>522</v>
      </c>
      <c r="F3073">
        <v>94.85</v>
      </c>
      <c r="G3073">
        <v>0</v>
      </c>
      <c r="H3073">
        <v>2019</v>
      </c>
      <c r="I3073">
        <v>4</v>
      </c>
      <c r="J3073">
        <v>91</v>
      </c>
    </row>
    <row r="3074" spans="1:10" x14ac:dyDescent="0.25">
      <c r="A3074">
        <f>--SUBTOTAL(103,B$2:B3074)</f>
        <v>1773</v>
      </c>
      <c r="B3074" s="86">
        <v>43577</v>
      </c>
      <c r="C3074" t="s">
        <v>82</v>
      </c>
      <c r="D3074" t="s">
        <v>61</v>
      </c>
      <c r="E3074" t="s">
        <v>522</v>
      </c>
      <c r="F3074">
        <v>7.28</v>
      </c>
      <c r="G3074">
        <v>0</v>
      </c>
      <c r="H3074">
        <v>2019</v>
      </c>
      <c r="I3074">
        <v>4</v>
      </c>
      <c r="J3074">
        <v>91</v>
      </c>
    </row>
    <row r="3075" spans="1:10" x14ac:dyDescent="0.25">
      <c r="A3075">
        <f>--SUBTOTAL(103,B$2:B3075)</f>
        <v>1774</v>
      </c>
      <c r="B3075" s="86">
        <v>43577</v>
      </c>
      <c r="C3075" t="s">
        <v>281</v>
      </c>
      <c r="D3075" t="s">
        <v>61</v>
      </c>
      <c r="E3075" t="s">
        <v>522</v>
      </c>
      <c r="F3075">
        <v>40.4</v>
      </c>
      <c r="G3075">
        <v>0</v>
      </c>
      <c r="H3075">
        <v>2019</v>
      </c>
      <c r="I3075">
        <v>4</v>
      </c>
      <c r="J3075">
        <v>91</v>
      </c>
    </row>
    <row r="3076" spans="1:10" x14ac:dyDescent="0.25">
      <c r="A3076">
        <f>--SUBTOTAL(103,B$2:B3076)</f>
        <v>1775</v>
      </c>
      <c r="B3076" s="86">
        <v>43577</v>
      </c>
      <c r="C3076" t="s">
        <v>21</v>
      </c>
      <c r="D3076" t="s">
        <v>32</v>
      </c>
      <c r="E3076" t="s">
        <v>522</v>
      </c>
      <c r="F3076">
        <v>24</v>
      </c>
      <c r="G3076">
        <v>0</v>
      </c>
      <c r="H3076">
        <v>2019</v>
      </c>
      <c r="I3076">
        <v>4</v>
      </c>
      <c r="J3076">
        <v>80</v>
      </c>
    </row>
    <row r="3077" spans="1:10" x14ac:dyDescent="0.25">
      <c r="A3077">
        <f>--SUBTOTAL(103,B$2:B3077)</f>
        <v>1776</v>
      </c>
      <c r="B3077" s="86">
        <v>43577</v>
      </c>
      <c r="C3077" t="s">
        <v>21</v>
      </c>
      <c r="D3077" t="s">
        <v>32</v>
      </c>
      <c r="E3077" t="s">
        <v>522</v>
      </c>
      <c r="F3077">
        <v>16</v>
      </c>
      <c r="G3077">
        <v>0</v>
      </c>
      <c r="H3077">
        <v>2019</v>
      </c>
      <c r="I3077">
        <v>4</v>
      </c>
      <c r="J3077">
        <v>13</v>
      </c>
    </row>
    <row r="3078" spans="1:10" x14ac:dyDescent="0.25">
      <c r="A3078">
        <f>--SUBTOTAL(103,B$2:B3078)</f>
        <v>1777</v>
      </c>
      <c r="B3078" s="86">
        <v>43577</v>
      </c>
      <c r="C3078" t="s">
        <v>21</v>
      </c>
      <c r="D3078" t="s">
        <v>32</v>
      </c>
      <c r="E3078" t="s">
        <v>522</v>
      </c>
      <c r="F3078">
        <v>16</v>
      </c>
      <c r="G3078">
        <v>0</v>
      </c>
      <c r="H3078">
        <v>2019</v>
      </c>
      <c r="I3078">
        <v>4</v>
      </c>
      <c r="J3078">
        <v>43</v>
      </c>
    </row>
    <row r="3079" spans="1:10" x14ac:dyDescent="0.25">
      <c r="A3079">
        <f>--SUBTOTAL(103,B$2:B3079)</f>
        <v>1778</v>
      </c>
      <c r="B3079" s="86">
        <v>43577</v>
      </c>
      <c r="C3079" t="s">
        <v>21</v>
      </c>
      <c r="D3079" t="s">
        <v>32</v>
      </c>
      <c r="E3079" t="s">
        <v>522</v>
      </c>
      <c r="F3079">
        <v>8</v>
      </c>
      <c r="G3079">
        <v>0</v>
      </c>
      <c r="H3079">
        <v>2019</v>
      </c>
      <c r="I3079">
        <v>4</v>
      </c>
      <c r="J3079">
        <v>38</v>
      </c>
    </row>
    <row r="3080" spans="1:10" x14ac:dyDescent="0.25">
      <c r="A3080">
        <f>--SUBTOTAL(103,B$2:B3080)</f>
        <v>1779</v>
      </c>
      <c r="B3080" s="86">
        <v>43577</v>
      </c>
      <c r="C3080" t="s">
        <v>21</v>
      </c>
      <c r="D3080" t="s">
        <v>32</v>
      </c>
      <c r="E3080" t="s">
        <v>522</v>
      </c>
      <c r="F3080">
        <v>8</v>
      </c>
      <c r="G3080">
        <v>0</v>
      </c>
      <c r="H3080">
        <v>2019</v>
      </c>
      <c r="I3080">
        <v>4</v>
      </c>
      <c r="J3080">
        <v>39</v>
      </c>
    </row>
    <row r="3081" spans="1:10" x14ac:dyDescent="0.25">
      <c r="A3081">
        <f>--SUBTOTAL(103,B$2:B3081)</f>
        <v>1780</v>
      </c>
      <c r="B3081" s="86">
        <v>43577</v>
      </c>
      <c r="C3081" t="s">
        <v>21</v>
      </c>
      <c r="D3081" t="s">
        <v>32</v>
      </c>
      <c r="E3081" t="s">
        <v>522</v>
      </c>
      <c r="F3081">
        <v>8</v>
      </c>
      <c r="G3081">
        <v>0</v>
      </c>
      <c r="H3081">
        <v>2019</v>
      </c>
      <c r="I3081">
        <v>4</v>
      </c>
      <c r="J3081">
        <v>44</v>
      </c>
    </row>
    <row r="3082" spans="1:10" x14ac:dyDescent="0.25">
      <c r="A3082">
        <f>--SUBTOTAL(103,B$2:B3082)</f>
        <v>1781</v>
      </c>
      <c r="B3082" s="86">
        <v>43577</v>
      </c>
      <c r="C3082" t="s">
        <v>21</v>
      </c>
      <c r="D3082" t="s">
        <v>32</v>
      </c>
      <c r="E3082" t="s">
        <v>522</v>
      </c>
      <c r="F3082">
        <v>8</v>
      </c>
      <c r="G3082">
        <v>0</v>
      </c>
      <c r="H3082">
        <v>2019</v>
      </c>
      <c r="I3082">
        <v>4</v>
      </c>
      <c r="J3082">
        <v>46</v>
      </c>
    </row>
    <row r="3083" spans="1:10" x14ac:dyDescent="0.25">
      <c r="A3083">
        <f>--SUBTOTAL(103,B$2:B3083)</f>
        <v>1782</v>
      </c>
      <c r="B3083" s="86">
        <v>43577</v>
      </c>
      <c r="C3083" t="s">
        <v>21</v>
      </c>
      <c r="D3083" t="s">
        <v>32</v>
      </c>
      <c r="E3083" t="s">
        <v>522</v>
      </c>
      <c r="F3083">
        <v>8</v>
      </c>
      <c r="G3083">
        <v>0</v>
      </c>
      <c r="H3083">
        <v>2019</v>
      </c>
      <c r="I3083">
        <v>4</v>
      </c>
      <c r="J3083">
        <v>97</v>
      </c>
    </row>
    <row r="3084" spans="1:10" x14ac:dyDescent="0.25">
      <c r="A3084">
        <f>--SUBTOTAL(103,B$2:B3084)</f>
        <v>1783</v>
      </c>
      <c r="B3084" s="86">
        <v>43577</v>
      </c>
      <c r="C3084" t="s">
        <v>103</v>
      </c>
      <c r="D3084" t="s">
        <v>61</v>
      </c>
      <c r="E3084" t="s">
        <v>522</v>
      </c>
      <c r="F3084">
        <v>418.1</v>
      </c>
      <c r="G3084">
        <v>0</v>
      </c>
      <c r="H3084">
        <v>2019</v>
      </c>
      <c r="I3084">
        <v>4</v>
      </c>
      <c r="J3084">
        <v>91</v>
      </c>
    </row>
    <row r="3085" spans="1:10" x14ac:dyDescent="0.25">
      <c r="A3085">
        <f>--SUBTOTAL(103,B$2:B3085)</f>
        <v>1784</v>
      </c>
      <c r="B3085" s="86">
        <v>43577</v>
      </c>
      <c r="C3085" t="s">
        <v>103</v>
      </c>
      <c r="D3085" t="s">
        <v>31</v>
      </c>
      <c r="E3085" t="s">
        <v>522</v>
      </c>
      <c r="F3085">
        <v>200.88</v>
      </c>
      <c r="G3085">
        <v>0</v>
      </c>
      <c r="H3085">
        <v>2019</v>
      </c>
      <c r="I3085">
        <v>4</v>
      </c>
      <c r="J3085">
        <v>91</v>
      </c>
    </row>
    <row r="3086" spans="1:10" x14ac:dyDescent="0.25">
      <c r="A3086">
        <f>--SUBTOTAL(103,B$2:B3086)</f>
        <v>1785</v>
      </c>
      <c r="B3086" s="86">
        <v>43577</v>
      </c>
      <c r="C3086" t="s">
        <v>71</v>
      </c>
      <c r="D3086" t="s">
        <v>61</v>
      </c>
      <c r="E3086" t="s">
        <v>522</v>
      </c>
      <c r="F3086">
        <v>1322.7</v>
      </c>
      <c r="G3086">
        <v>0</v>
      </c>
      <c r="H3086">
        <v>2019</v>
      </c>
      <c r="I3086">
        <v>4</v>
      </c>
      <c r="J3086">
        <v>91</v>
      </c>
    </row>
    <row r="3087" spans="1:10" x14ac:dyDescent="0.25">
      <c r="A3087">
        <f>--SUBTOTAL(103,B$2:B3087)</f>
        <v>1786</v>
      </c>
      <c r="B3087" s="86">
        <v>43577</v>
      </c>
      <c r="C3087" t="s">
        <v>73</v>
      </c>
      <c r="D3087" t="s">
        <v>61</v>
      </c>
      <c r="E3087" t="s">
        <v>522</v>
      </c>
      <c r="F3087">
        <v>662.4</v>
      </c>
      <c r="G3087">
        <v>0</v>
      </c>
      <c r="H3087">
        <v>2019</v>
      </c>
      <c r="I3087">
        <v>4</v>
      </c>
      <c r="J3087">
        <v>91</v>
      </c>
    </row>
    <row r="3088" spans="1:10" x14ac:dyDescent="0.25">
      <c r="A3088">
        <f>--SUBTOTAL(103,B$2:B3088)</f>
        <v>1787</v>
      </c>
      <c r="B3088" s="86">
        <v>43577</v>
      </c>
      <c r="C3088" t="s">
        <v>73</v>
      </c>
      <c r="D3088" t="s">
        <v>31</v>
      </c>
      <c r="E3088" t="s">
        <v>522</v>
      </c>
      <c r="F3088">
        <v>393.11</v>
      </c>
      <c r="G3088">
        <v>0</v>
      </c>
      <c r="H3088">
        <v>2019</v>
      </c>
      <c r="I3088">
        <v>4</v>
      </c>
      <c r="J3088">
        <v>91</v>
      </c>
    </row>
    <row r="3089" spans="1:10" x14ac:dyDescent="0.25">
      <c r="A3089">
        <f>--SUBTOTAL(103,B$2:B3089)</f>
        <v>1788</v>
      </c>
      <c r="B3089" s="86">
        <v>43577</v>
      </c>
      <c r="C3089" t="s">
        <v>72</v>
      </c>
      <c r="D3089" t="s">
        <v>62</v>
      </c>
      <c r="E3089" t="s">
        <v>522</v>
      </c>
      <c r="F3089">
        <v>0</v>
      </c>
      <c r="G3089">
        <v>24</v>
      </c>
      <c r="H3089">
        <v>2019</v>
      </c>
      <c r="I3089">
        <v>4</v>
      </c>
      <c r="J3089">
        <v>91</v>
      </c>
    </row>
    <row r="3090" spans="1:10" x14ac:dyDescent="0.25">
      <c r="A3090">
        <f>--SUBTOTAL(103,B$2:B3090)</f>
        <v>1789</v>
      </c>
      <c r="B3090" s="86">
        <v>43577</v>
      </c>
      <c r="C3090" t="s">
        <v>67</v>
      </c>
      <c r="D3090" t="s">
        <v>32</v>
      </c>
      <c r="E3090" t="s">
        <v>522</v>
      </c>
      <c r="F3090">
        <v>20</v>
      </c>
      <c r="G3090">
        <v>0</v>
      </c>
      <c r="H3090">
        <v>2019</v>
      </c>
      <c r="I3090">
        <v>4</v>
      </c>
      <c r="J3090">
        <v>91</v>
      </c>
    </row>
    <row r="3091" spans="1:10" x14ac:dyDescent="0.25">
      <c r="A3091">
        <f>--SUBTOTAL(103,B$2:B3091)</f>
        <v>1790</v>
      </c>
      <c r="B3091" s="86">
        <v>43577</v>
      </c>
      <c r="C3091" t="s">
        <v>102</v>
      </c>
      <c r="D3091" t="s">
        <v>61</v>
      </c>
      <c r="E3091" t="s">
        <v>522</v>
      </c>
      <c r="F3091">
        <v>44.4</v>
      </c>
      <c r="G3091">
        <v>0</v>
      </c>
      <c r="H3091">
        <v>2019</v>
      </c>
      <c r="I3091">
        <v>4</v>
      </c>
      <c r="J3091">
        <v>91</v>
      </c>
    </row>
    <row r="3092" spans="1:10" x14ac:dyDescent="0.25">
      <c r="A3092">
        <f>--SUBTOTAL(103,B$2:B3092)</f>
        <v>1791</v>
      </c>
      <c r="B3092" s="86">
        <v>43577</v>
      </c>
      <c r="C3092" t="s">
        <v>22</v>
      </c>
      <c r="D3092" t="s">
        <v>32</v>
      </c>
      <c r="E3092" t="s">
        <v>522</v>
      </c>
      <c r="F3092">
        <v>8</v>
      </c>
      <c r="G3092">
        <v>0</v>
      </c>
      <c r="H3092">
        <v>2019</v>
      </c>
      <c r="I3092">
        <v>4</v>
      </c>
      <c r="J3092">
        <v>95</v>
      </c>
    </row>
    <row r="3093" spans="1:10" x14ac:dyDescent="0.25">
      <c r="A3093">
        <f>--SUBTOTAL(103,B$2:B3093)</f>
        <v>1792</v>
      </c>
      <c r="B3093" s="86">
        <v>43578</v>
      </c>
      <c r="C3093" t="s">
        <v>23</v>
      </c>
      <c r="D3093" t="s">
        <v>59</v>
      </c>
      <c r="E3093" t="s">
        <v>523</v>
      </c>
      <c r="F3093">
        <v>81.03</v>
      </c>
      <c r="G3093">
        <v>0</v>
      </c>
      <c r="H3093">
        <v>2019</v>
      </c>
      <c r="I3093">
        <v>4</v>
      </c>
      <c r="J3093">
        <v>89</v>
      </c>
    </row>
    <row r="3094" spans="1:10" x14ac:dyDescent="0.25">
      <c r="A3094">
        <f>--SUBTOTAL(103,B$2:B3094)</f>
        <v>1793</v>
      </c>
      <c r="B3094" s="86">
        <v>43578</v>
      </c>
      <c r="C3094" t="s">
        <v>23</v>
      </c>
      <c r="D3094" t="s">
        <v>59</v>
      </c>
      <c r="E3094" t="s">
        <v>523</v>
      </c>
      <c r="F3094">
        <v>73.5</v>
      </c>
      <c r="G3094">
        <v>0</v>
      </c>
      <c r="H3094">
        <v>2019</v>
      </c>
      <c r="I3094">
        <v>4</v>
      </c>
      <c r="J3094">
        <v>10</v>
      </c>
    </row>
    <row r="3095" spans="1:10" x14ac:dyDescent="0.25">
      <c r="A3095">
        <f>--SUBTOTAL(103,B$2:B3095)</f>
        <v>1794</v>
      </c>
      <c r="B3095" s="86">
        <v>43578</v>
      </c>
      <c r="C3095" t="s">
        <v>23</v>
      </c>
      <c r="D3095" t="s">
        <v>59</v>
      </c>
      <c r="E3095" t="s">
        <v>523</v>
      </c>
      <c r="F3095">
        <v>52.02</v>
      </c>
      <c r="G3095">
        <v>0</v>
      </c>
      <c r="H3095">
        <v>2019</v>
      </c>
      <c r="I3095">
        <v>4</v>
      </c>
      <c r="J3095">
        <v>19</v>
      </c>
    </row>
    <row r="3096" spans="1:10" x14ac:dyDescent="0.25">
      <c r="A3096">
        <f>--SUBTOTAL(103,B$2:B3096)</f>
        <v>1795</v>
      </c>
      <c r="B3096" s="86">
        <v>43578</v>
      </c>
      <c r="C3096" t="s">
        <v>23</v>
      </c>
      <c r="D3096" t="s">
        <v>59</v>
      </c>
      <c r="E3096" t="s">
        <v>523</v>
      </c>
      <c r="F3096">
        <v>42.45</v>
      </c>
      <c r="G3096">
        <v>0</v>
      </c>
      <c r="H3096">
        <v>2019</v>
      </c>
      <c r="I3096">
        <v>4</v>
      </c>
      <c r="J3096">
        <v>1</v>
      </c>
    </row>
    <row r="3097" spans="1:10" x14ac:dyDescent="0.25">
      <c r="A3097">
        <f>--SUBTOTAL(103,B$2:B3097)</f>
        <v>1796</v>
      </c>
      <c r="B3097" s="86">
        <v>43578</v>
      </c>
      <c r="C3097" t="s">
        <v>23</v>
      </c>
      <c r="D3097" t="s">
        <v>59</v>
      </c>
      <c r="E3097" t="s">
        <v>523</v>
      </c>
      <c r="F3097">
        <v>41.14</v>
      </c>
      <c r="G3097">
        <v>0</v>
      </c>
      <c r="H3097">
        <v>2019</v>
      </c>
      <c r="I3097">
        <v>4</v>
      </c>
      <c r="J3097">
        <v>74</v>
      </c>
    </row>
    <row r="3098" spans="1:10" x14ac:dyDescent="0.25">
      <c r="A3098">
        <f>--SUBTOTAL(103,B$2:B3098)</f>
        <v>1797</v>
      </c>
      <c r="B3098" s="86">
        <v>43578</v>
      </c>
      <c r="C3098" t="s">
        <v>23</v>
      </c>
      <c r="D3098" t="s">
        <v>33</v>
      </c>
      <c r="E3098" t="s">
        <v>104</v>
      </c>
      <c r="F3098">
        <v>26</v>
      </c>
      <c r="G3098">
        <v>0</v>
      </c>
      <c r="H3098">
        <v>2019</v>
      </c>
      <c r="I3098">
        <v>4</v>
      </c>
      <c r="J3098">
        <v>33</v>
      </c>
    </row>
    <row r="3099" spans="1:10" x14ac:dyDescent="0.25">
      <c r="A3099">
        <f>--SUBTOTAL(103,B$2:B3099)</f>
        <v>1798</v>
      </c>
      <c r="B3099" s="86">
        <v>43578</v>
      </c>
      <c r="C3099" t="s">
        <v>23</v>
      </c>
      <c r="D3099" t="s">
        <v>33</v>
      </c>
      <c r="E3099" t="s">
        <v>440</v>
      </c>
      <c r="F3099">
        <v>3.7</v>
      </c>
      <c r="G3099">
        <v>0</v>
      </c>
      <c r="H3099">
        <v>2019</v>
      </c>
      <c r="I3099">
        <v>4</v>
      </c>
      <c r="J3099">
        <v>66</v>
      </c>
    </row>
    <row r="3100" spans="1:10" x14ac:dyDescent="0.25">
      <c r="A3100">
        <f>--SUBTOTAL(103,B$2:B3100)</f>
        <v>1799</v>
      </c>
      <c r="B3100" s="86">
        <v>43578</v>
      </c>
      <c r="C3100" t="s">
        <v>23</v>
      </c>
      <c r="D3100" t="s">
        <v>33</v>
      </c>
      <c r="E3100" t="s">
        <v>113</v>
      </c>
      <c r="F3100">
        <v>3.7</v>
      </c>
      <c r="G3100">
        <v>0</v>
      </c>
      <c r="H3100">
        <v>2019</v>
      </c>
      <c r="I3100">
        <v>4</v>
      </c>
      <c r="J3100">
        <v>8</v>
      </c>
    </row>
    <row r="3101" spans="1:10" x14ac:dyDescent="0.25">
      <c r="A3101">
        <f>--SUBTOTAL(103,B$2:B3101)</f>
        <v>1800</v>
      </c>
      <c r="B3101" s="86">
        <v>43578</v>
      </c>
      <c r="C3101" t="s">
        <v>23</v>
      </c>
      <c r="D3101" t="s">
        <v>33</v>
      </c>
      <c r="E3101" t="s">
        <v>352</v>
      </c>
      <c r="F3101">
        <v>3</v>
      </c>
      <c r="G3101">
        <v>0</v>
      </c>
      <c r="H3101">
        <v>2019</v>
      </c>
      <c r="I3101">
        <v>4</v>
      </c>
      <c r="J3101">
        <v>79</v>
      </c>
    </row>
    <row r="3102" spans="1:10" x14ac:dyDescent="0.25">
      <c r="A3102">
        <f>--SUBTOTAL(103,B$2:B3102)</f>
        <v>1801</v>
      </c>
      <c r="B3102" s="86">
        <v>43578</v>
      </c>
      <c r="C3102" t="s">
        <v>23</v>
      </c>
      <c r="D3102" t="s">
        <v>33</v>
      </c>
      <c r="E3102" t="s">
        <v>524</v>
      </c>
      <c r="F3102">
        <v>2.4</v>
      </c>
      <c r="G3102">
        <v>0</v>
      </c>
      <c r="H3102">
        <v>2019</v>
      </c>
      <c r="I3102">
        <v>4</v>
      </c>
      <c r="J3102">
        <v>45</v>
      </c>
    </row>
    <row r="3103" spans="1:10" x14ac:dyDescent="0.25">
      <c r="A3103">
        <f>--SUBTOTAL(103,B$2:B3103)</f>
        <v>1802</v>
      </c>
      <c r="B3103" s="86">
        <v>43578</v>
      </c>
      <c r="C3103" t="s">
        <v>23</v>
      </c>
      <c r="D3103" t="s">
        <v>33</v>
      </c>
      <c r="E3103" t="s">
        <v>266</v>
      </c>
      <c r="F3103">
        <v>2.4</v>
      </c>
      <c r="G3103">
        <v>0</v>
      </c>
      <c r="H3103">
        <v>2019</v>
      </c>
      <c r="I3103">
        <v>4</v>
      </c>
      <c r="J3103">
        <v>97</v>
      </c>
    </row>
    <row r="3104" spans="1:10" x14ac:dyDescent="0.25">
      <c r="A3104">
        <f>--SUBTOTAL(103,B$2:B3104)</f>
        <v>1803</v>
      </c>
      <c r="B3104" s="86">
        <v>43578</v>
      </c>
      <c r="C3104" t="s">
        <v>23</v>
      </c>
      <c r="D3104" t="s">
        <v>33</v>
      </c>
      <c r="E3104" t="s">
        <v>117</v>
      </c>
      <c r="F3104">
        <v>1.8</v>
      </c>
      <c r="G3104">
        <v>0</v>
      </c>
      <c r="H3104">
        <v>2019</v>
      </c>
      <c r="I3104">
        <v>4</v>
      </c>
      <c r="J3104">
        <v>74</v>
      </c>
    </row>
    <row r="3105" spans="1:10" x14ac:dyDescent="0.25">
      <c r="A3105">
        <f>--SUBTOTAL(103,B$2:B3105)</f>
        <v>1804</v>
      </c>
      <c r="B3105" s="86">
        <v>43578</v>
      </c>
      <c r="C3105" t="s">
        <v>79</v>
      </c>
      <c r="D3105" t="s">
        <v>54</v>
      </c>
      <c r="E3105" t="s">
        <v>523</v>
      </c>
      <c r="F3105">
        <v>73.75</v>
      </c>
      <c r="G3105">
        <v>0</v>
      </c>
      <c r="H3105">
        <v>2019</v>
      </c>
      <c r="I3105">
        <v>4</v>
      </c>
      <c r="J3105">
        <v>91</v>
      </c>
    </row>
    <row r="3106" spans="1:10" x14ac:dyDescent="0.25">
      <c r="A3106">
        <f>--SUBTOTAL(103,B$2:B3106)</f>
        <v>1805</v>
      </c>
      <c r="B3106" s="86">
        <v>43578</v>
      </c>
      <c r="C3106" t="s">
        <v>21</v>
      </c>
      <c r="D3106" t="s">
        <v>32</v>
      </c>
      <c r="E3106" t="s">
        <v>523</v>
      </c>
      <c r="F3106">
        <v>48</v>
      </c>
      <c r="G3106">
        <v>0</v>
      </c>
      <c r="H3106">
        <v>2019</v>
      </c>
      <c r="I3106">
        <v>4</v>
      </c>
      <c r="J3106">
        <v>23</v>
      </c>
    </row>
    <row r="3107" spans="1:10" x14ac:dyDescent="0.25">
      <c r="A3107">
        <f>--SUBTOTAL(103,B$2:B3107)</f>
        <v>1806</v>
      </c>
      <c r="B3107" s="86">
        <v>43578</v>
      </c>
      <c r="C3107" t="s">
        <v>21</v>
      </c>
      <c r="D3107" t="s">
        <v>32</v>
      </c>
      <c r="E3107" t="s">
        <v>523</v>
      </c>
      <c r="F3107">
        <v>32</v>
      </c>
      <c r="G3107">
        <v>0</v>
      </c>
      <c r="H3107">
        <v>2019</v>
      </c>
      <c r="I3107">
        <v>4</v>
      </c>
      <c r="J3107">
        <v>19</v>
      </c>
    </row>
    <row r="3108" spans="1:10" x14ac:dyDescent="0.25">
      <c r="A3108">
        <f>--SUBTOTAL(103,B$2:B3108)</f>
        <v>1807</v>
      </c>
      <c r="B3108" s="86">
        <v>43578</v>
      </c>
      <c r="C3108" t="s">
        <v>21</v>
      </c>
      <c r="D3108" t="s">
        <v>32</v>
      </c>
      <c r="E3108" t="s">
        <v>523</v>
      </c>
      <c r="F3108">
        <v>16</v>
      </c>
      <c r="G3108">
        <v>0</v>
      </c>
      <c r="H3108">
        <v>2019</v>
      </c>
      <c r="I3108">
        <v>4</v>
      </c>
      <c r="J3108">
        <v>49</v>
      </c>
    </row>
    <row r="3109" spans="1:10" x14ac:dyDescent="0.25">
      <c r="A3109">
        <f>--SUBTOTAL(103,B$2:B3109)</f>
        <v>1808</v>
      </c>
      <c r="B3109" s="86">
        <v>43578</v>
      </c>
      <c r="C3109" t="s">
        <v>71</v>
      </c>
      <c r="D3109" t="s">
        <v>59</v>
      </c>
      <c r="E3109" t="s">
        <v>523</v>
      </c>
      <c r="F3109">
        <v>23.19</v>
      </c>
      <c r="G3109">
        <v>0</v>
      </c>
      <c r="H3109">
        <v>2019</v>
      </c>
      <c r="I3109">
        <v>4</v>
      </c>
      <c r="J3109">
        <v>91</v>
      </c>
    </row>
    <row r="3110" spans="1:10" x14ac:dyDescent="0.25">
      <c r="A3110">
        <f>--SUBTOTAL(103,B$2:B3110)</f>
        <v>1809</v>
      </c>
      <c r="B3110" s="86">
        <v>43578</v>
      </c>
      <c r="C3110" t="s">
        <v>71</v>
      </c>
      <c r="D3110" t="s">
        <v>60</v>
      </c>
      <c r="E3110" t="s">
        <v>523</v>
      </c>
      <c r="F3110">
        <v>15.95</v>
      </c>
      <c r="G3110">
        <v>0</v>
      </c>
      <c r="H3110">
        <v>2019</v>
      </c>
      <c r="I3110">
        <v>4</v>
      </c>
      <c r="J3110">
        <v>91</v>
      </c>
    </row>
    <row r="3111" spans="1:10" x14ac:dyDescent="0.25">
      <c r="A3111">
        <f>--SUBTOTAL(103,B$2:B3111)</f>
        <v>1810</v>
      </c>
      <c r="B3111" s="86">
        <v>43578</v>
      </c>
      <c r="C3111" t="s">
        <v>67</v>
      </c>
      <c r="D3111" t="s">
        <v>61</v>
      </c>
      <c r="E3111" t="s">
        <v>523</v>
      </c>
      <c r="F3111">
        <v>7.62</v>
      </c>
      <c r="G3111">
        <v>0</v>
      </c>
      <c r="H3111">
        <v>2019</v>
      </c>
      <c r="I3111">
        <v>4</v>
      </c>
      <c r="J3111">
        <v>91</v>
      </c>
    </row>
    <row r="3112" spans="1:10" x14ac:dyDescent="0.25">
      <c r="A3112">
        <f>--SUBTOTAL(103,B$2:B3112)</f>
        <v>1811</v>
      </c>
      <c r="B3112" s="86">
        <v>43578</v>
      </c>
      <c r="C3112" t="s">
        <v>76</v>
      </c>
      <c r="D3112" t="s">
        <v>54</v>
      </c>
      <c r="E3112" t="s">
        <v>523</v>
      </c>
      <c r="F3112">
        <v>70.09</v>
      </c>
      <c r="G3112">
        <v>0</v>
      </c>
      <c r="H3112">
        <v>2019</v>
      </c>
      <c r="I3112">
        <v>4</v>
      </c>
      <c r="J3112">
        <v>91</v>
      </c>
    </row>
    <row r="3113" spans="1:10" x14ac:dyDescent="0.25">
      <c r="A3113">
        <f>--SUBTOTAL(103,B$2:B3113)</f>
        <v>1812</v>
      </c>
      <c r="B3113" s="86">
        <v>43578</v>
      </c>
      <c r="C3113" t="s">
        <v>247</v>
      </c>
      <c r="D3113" t="s">
        <v>59</v>
      </c>
      <c r="E3113" t="s">
        <v>523</v>
      </c>
      <c r="F3113">
        <v>70.42</v>
      </c>
      <c r="G3113">
        <v>0</v>
      </c>
      <c r="H3113">
        <v>2019</v>
      </c>
      <c r="I3113">
        <v>4</v>
      </c>
      <c r="J3113">
        <v>91</v>
      </c>
    </row>
    <row r="3114" spans="1:10" x14ac:dyDescent="0.25">
      <c r="A3114">
        <f>--SUBTOTAL(103,B$2:B3114)</f>
        <v>1813</v>
      </c>
      <c r="B3114" s="86">
        <v>43578</v>
      </c>
      <c r="C3114" t="s">
        <v>69</v>
      </c>
      <c r="D3114" t="s">
        <v>61</v>
      </c>
      <c r="E3114" t="s">
        <v>523</v>
      </c>
      <c r="F3114">
        <v>42</v>
      </c>
      <c r="G3114">
        <v>0</v>
      </c>
      <c r="H3114">
        <v>2019</v>
      </c>
      <c r="I3114">
        <v>4</v>
      </c>
      <c r="J3114">
        <v>91</v>
      </c>
    </row>
    <row r="3115" spans="1:10" x14ac:dyDescent="0.25">
      <c r="A3115">
        <f>--SUBTOTAL(103,B$2:B3115)</f>
        <v>1814</v>
      </c>
      <c r="B3115" s="86">
        <v>43579</v>
      </c>
      <c r="C3115" t="s">
        <v>23</v>
      </c>
      <c r="D3115" t="s">
        <v>61</v>
      </c>
      <c r="E3115" t="s">
        <v>525</v>
      </c>
      <c r="F3115">
        <v>12</v>
      </c>
      <c r="G3115">
        <v>0</v>
      </c>
      <c r="H3115">
        <v>2019</v>
      </c>
      <c r="I3115">
        <v>4</v>
      </c>
      <c r="J3115">
        <v>46</v>
      </c>
    </row>
    <row r="3116" spans="1:10" x14ac:dyDescent="0.25">
      <c r="A3116">
        <f>--SUBTOTAL(103,B$2:B3116)</f>
        <v>1815</v>
      </c>
      <c r="B3116" s="86">
        <v>43579</v>
      </c>
      <c r="C3116" t="s">
        <v>23</v>
      </c>
      <c r="D3116" t="s">
        <v>33</v>
      </c>
      <c r="E3116" t="s">
        <v>182</v>
      </c>
      <c r="F3116">
        <v>9.1999999999999993</v>
      </c>
      <c r="G3116">
        <v>0</v>
      </c>
      <c r="H3116">
        <v>2019</v>
      </c>
      <c r="I3116">
        <v>4</v>
      </c>
      <c r="J3116">
        <v>6</v>
      </c>
    </row>
    <row r="3117" spans="1:10" x14ac:dyDescent="0.25">
      <c r="A3117">
        <f>--SUBTOTAL(103,B$2:B3117)</f>
        <v>1816</v>
      </c>
      <c r="B3117" s="86">
        <v>43579</v>
      </c>
      <c r="C3117" t="s">
        <v>23</v>
      </c>
      <c r="D3117" t="s">
        <v>33</v>
      </c>
      <c r="E3117" t="s">
        <v>55</v>
      </c>
      <c r="F3117">
        <v>7.35</v>
      </c>
      <c r="G3117">
        <v>0</v>
      </c>
      <c r="H3117">
        <v>2019</v>
      </c>
      <c r="I3117">
        <v>4</v>
      </c>
      <c r="J3117">
        <v>196</v>
      </c>
    </row>
    <row r="3118" spans="1:10" x14ac:dyDescent="0.25">
      <c r="A3118">
        <f>--SUBTOTAL(103,B$2:B3118)</f>
        <v>1817</v>
      </c>
      <c r="B3118" s="86">
        <v>43579</v>
      </c>
      <c r="C3118" t="s">
        <v>65</v>
      </c>
      <c r="D3118" t="s">
        <v>60</v>
      </c>
      <c r="E3118" t="s">
        <v>525</v>
      </c>
      <c r="F3118">
        <v>91.91</v>
      </c>
      <c r="G3118">
        <v>0</v>
      </c>
      <c r="H3118">
        <v>2019</v>
      </c>
      <c r="I3118">
        <v>4</v>
      </c>
      <c r="J3118">
        <v>91</v>
      </c>
    </row>
    <row r="3119" spans="1:10" x14ac:dyDescent="0.25">
      <c r="A3119">
        <f>--SUBTOTAL(103,B$2:B3119)</f>
        <v>1818</v>
      </c>
      <c r="B3119" s="86">
        <v>43579</v>
      </c>
      <c r="C3119" t="s">
        <v>77</v>
      </c>
      <c r="D3119" t="s">
        <v>31</v>
      </c>
      <c r="E3119" t="s">
        <v>525</v>
      </c>
      <c r="F3119">
        <v>228</v>
      </c>
      <c r="G3119">
        <v>0</v>
      </c>
      <c r="H3119">
        <v>2019</v>
      </c>
      <c r="I3119">
        <v>4</v>
      </c>
      <c r="J3119">
        <v>91</v>
      </c>
    </row>
    <row r="3120" spans="1:10" x14ac:dyDescent="0.25">
      <c r="A3120">
        <f>--SUBTOTAL(103,B$2:B3120)</f>
        <v>1819</v>
      </c>
      <c r="B3120" s="86">
        <v>43579</v>
      </c>
      <c r="C3120" t="s">
        <v>281</v>
      </c>
      <c r="D3120" t="s">
        <v>31</v>
      </c>
      <c r="E3120" t="s">
        <v>525</v>
      </c>
      <c r="F3120">
        <v>139.03</v>
      </c>
      <c r="G3120">
        <v>0</v>
      </c>
      <c r="H3120">
        <v>2019</v>
      </c>
      <c r="I3120">
        <v>4</v>
      </c>
      <c r="J3120">
        <v>91</v>
      </c>
    </row>
    <row r="3121" spans="1:10" x14ac:dyDescent="0.25">
      <c r="A3121">
        <f>--SUBTOTAL(103,B$2:B3121)</f>
        <v>1820</v>
      </c>
      <c r="B3121" s="86">
        <v>43579</v>
      </c>
      <c r="C3121" t="s">
        <v>21</v>
      </c>
      <c r="D3121" t="s">
        <v>32</v>
      </c>
      <c r="E3121" t="s">
        <v>525</v>
      </c>
      <c r="F3121">
        <v>104</v>
      </c>
      <c r="G3121">
        <v>0</v>
      </c>
      <c r="H3121">
        <v>2019</v>
      </c>
      <c r="I3121">
        <v>4</v>
      </c>
      <c r="J3121">
        <v>26</v>
      </c>
    </row>
    <row r="3122" spans="1:10" x14ac:dyDescent="0.25">
      <c r="A3122">
        <f>--SUBTOTAL(103,B$2:B3122)</f>
        <v>1821</v>
      </c>
      <c r="B3122" s="86">
        <v>43579</v>
      </c>
      <c r="C3122" t="s">
        <v>21</v>
      </c>
      <c r="D3122" t="s">
        <v>32</v>
      </c>
      <c r="E3122" t="s">
        <v>525</v>
      </c>
      <c r="F3122">
        <v>56</v>
      </c>
      <c r="G3122">
        <v>0</v>
      </c>
      <c r="H3122">
        <v>2019</v>
      </c>
      <c r="I3122">
        <v>4</v>
      </c>
      <c r="J3122">
        <v>73</v>
      </c>
    </row>
    <row r="3123" spans="1:10" x14ac:dyDescent="0.25">
      <c r="A3123">
        <f>--SUBTOTAL(103,B$2:B3123)</f>
        <v>1822</v>
      </c>
      <c r="B3123" s="86">
        <v>43579</v>
      </c>
      <c r="C3123" t="s">
        <v>21</v>
      </c>
      <c r="D3123" t="s">
        <v>32</v>
      </c>
      <c r="E3123" t="s">
        <v>525</v>
      </c>
      <c r="F3123">
        <v>32</v>
      </c>
      <c r="G3123">
        <v>0</v>
      </c>
      <c r="H3123">
        <v>2019</v>
      </c>
      <c r="I3123">
        <v>4</v>
      </c>
      <c r="J3123">
        <v>10</v>
      </c>
    </row>
    <row r="3124" spans="1:10" x14ac:dyDescent="0.25">
      <c r="A3124">
        <f>--SUBTOTAL(103,B$2:B3124)</f>
        <v>1823</v>
      </c>
      <c r="B3124" s="86">
        <v>43579</v>
      </c>
      <c r="C3124" t="s">
        <v>21</v>
      </c>
      <c r="D3124" t="s">
        <v>32</v>
      </c>
      <c r="E3124" t="s">
        <v>525</v>
      </c>
      <c r="F3124">
        <v>16</v>
      </c>
      <c r="G3124">
        <v>0</v>
      </c>
      <c r="H3124">
        <v>2019</v>
      </c>
      <c r="I3124">
        <v>4</v>
      </c>
      <c r="J3124">
        <v>13</v>
      </c>
    </row>
    <row r="3125" spans="1:10" x14ac:dyDescent="0.25">
      <c r="A3125">
        <f>--SUBTOTAL(103,B$2:B3125)</f>
        <v>1824</v>
      </c>
      <c r="B3125" s="86">
        <v>43579</v>
      </c>
      <c r="C3125" t="s">
        <v>21</v>
      </c>
      <c r="D3125" t="s">
        <v>32</v>
      </c>
      <c r="E3125" t="s">
        <v>525</v>
      </c>
      <c r="F3125">
        <v>16</v>
      </c>
      <c r="G3125">
        <v>0</v>
      </c>
      <c r="H3125">
        <v>2019</v>
      </c>
      <c r="I3125">
        <v>4</v>
      </c>
      <c r="J3125">
        <v>19</v>
      </c>
    </row>
    <row r="3126" spans="1:10" x14ac:dyDescent="0.25">
      <c r="A3126">
        <f>--SUBTOTAL(103,B$2:B3126)</f>
        <v>1825</v>
      </c>
      <c r="B3126" s="86">
        <v>43579</v>
      </c>
      <c r="C3126" t="s">
        <v>21</v>
      </c>
      <c r="D3126" t="s">
        <v>32</v>
      </c>
      <c r="E3126" t="s">
        <v>525</v>
      </c>
      <c r="F3126">
        <v>16</v>
      </c>
      <c r="G3126">
        <v>0</v>
      </c>
      <c r="H3126">
        <v>2019</v>
      </c>
      <c r="I3126">
        <v>4</v>
      </c>
      <c r="J3126">
        <v>97</v>
      </c>
    </row>
    <row r="3127" spans="1:10" x14ac:dyDescent="0.25">
      <c r="A3127">
        <f>--SUBTOTAL(103,B$2:B3127)</f>
        <v>1826</v>
      </c>
      <c r="B3127" s="86">
        <v>43579</v>
      </c>
      <c r="C3127" t="s">
        <v>21</v>
      </c>
      <c r="D3127" t="s">
        <v>32</v>
      </c>
      <c r="E3127" t="s">
        <v>525</v>
      </c>
      <c r="F3127">
        <v>8</v>
      </c>
      <c r="G3127">
        <v>0</v>
      </c>
      <c r="H3127">
        <v>2019</v>
      </c>
      <c r="I3127">
        <v>4</v>
      </c>
      <c r="J3127">
        <v>34</v>
      </c>
    </row>
    <row r="3128" spans="1:10" x14ac:dyDescent="0.25">
      <c r="A3128">
        <f>--SUBTOTAL(103,B$2:B3128)</f>
        <v>1827</v>
      </c>
      <c r="B3128" s="86">
        <v>43579</v>
      </c>
      <c r="C3128" t="s">
        <v>68</v>
      </c>
      <c r="D3128" t="s">
        <v>61</v>
      </c>
      <c r="E3128" t="s">
        <v>525</v>
      </c>
      <c r="F3128">
        <v>56</v>
      </c>
      <c r="G3128">
        <v>0</v>
      </c>
      <c r="H3128">
        <v>2019</v>
      </c>
      <c r="I3128">
        <v>4</v>
      </c>
      <c r="J3128">
        <v>91</v>
      </c>
    </row>
    <row r="3129" spans="1:10" x14ac:dyDescent="0.25">
      <c r="A3129">
        <f>--SUBTOTAL(103,B$2:B3129)</f>
        <v>1828</v>
      </c>
      <c r="B3129" s="86">
        <v>43579</v>
      </c>
      <c r="C3129" t="s">
        <v>22</v>
      </c>
      <c r="D3129" t="s">
        <v>32</v>
      </c>
      <c r="E3129" t="s">
        <v>525</v>
      </c>
      <c r="F3129">
        <v>16</v>
      </c>
      <c r="G3129">
        <v>0</v>
      </c>
      <c r="H3129">
        <v>2019</v>
      </c>
      <c r="I3129">
        <v>4</v>
      </c>
      <c r="J3129">
        <v>73</v>
      </c>
    </row>
    <row r="3130" spans="1:10" x14ac:dyDescent="0.25">
      <c r="A3130">
        <f>--SUBTOTAL(103,B$2:B3130)</f>
        <v>1829</v>
      </c>
      <c r="B3130" s="86">
        <v>43579</v>
      </c>
      <c r="C3130" t="s">
        <v>74</v>
      </c>
      <c r="D3130" t="s">
        <v>32</v>
      </c>
      <c r="E3130" t="s">
        <v>525</v>
      </c>
      <c r="F3130">
        <v>22.1</v>
      </c>
      <c r="G3130">
        <v>0</v>
      </c>
      <c r="H3130">
        <v>2019</v>
      </c>
      <c r="I3130">
        <v>4</v>
      </c>
      <c r="J3130">
        <v>91</v>
      </c>
    </row>
    <row r="3131" spans="1:10" x14ac:dyDescent="0.25">
      <c r="A3131">
        <f>--SUBTOTAL(103,B$2:B3131)</f>
        <v>1830</v>
      </c>
      <c r="B3131" s="86">
        <v>43580</v>
      </c>
      <c r="C3131" t="s">
        <v>23</v>
      </c>
      <c r="D3131" t="s">
        <v>527</v>
      </c>
      <c r="E3131" t="s">
        <v>528</v>
      </c>
      <c r="F3131">
        <v>138.09</v>
      </c>
      <c r="G3131">
        <v>0</v>
      </c>
      <c r="H3131">
        <v>2019</v>
      </c>
      <c r="I3131">
        <v>4</v>
      </c>
      <c r="J3131">
        <v>42</v>
      </c>
    </row>
    <row r="3132" spans="1:10" x14ac:dyDescent="0.25">
      <c r="A3132">
        <f>--SUBTOTAL(103,B$2:B3132)</f>
        <v>1831</v>
      </c>
      <c r="B3132" s="86">
        <v>43580</v>
      </c>
      <c r="C3132" t="s">
        <v>23</v>
      </c>
      <c r="D3132" t="s">
        <v>527</v>
      </c>
      <c r="E3132" t="s">
        <v>528</v>
      </c>
      <c r="F3132">
        <v>88.18</v>
      </c>
      <c r="G3132">
        <v>0</v>
      </c>
      <c r="H3132">
        <v>2019</v>
      </c>
      <c r="I3132">
        <v>4</v>
      </c>
      <c r="J3132">
        <v>73</v>
      </c>
    </row>
    <row r="3133" spans="1:10" x14ac:dyDescent="0.25">
      <c r="A3133">
        <f>--SUBTOTAL(103,B$2:B3133)</f>
        <v>1832</v>
      </c>
      <c r="B3133" s="86">
        <v>43580</v>
      </c>
      <c r="C3133" t="s">
        <v>23</v>
      </c>
      <c r="D3133" t="s">
        <v>33</v>
      </c>
      <c r="E3133" t="s">
        <v>105</v>
      </c>
      <c r="F3133">
        <v>50</v>
      </c>
      <c r="G3133">
        <v>0</v>
      </c>
      <c r="H3133">
        <v>2019</v>
      </c>
      <c r="I3133">
        <v>4</v>
      </c>
      <c r="J3133">
        <v>35</v>
      </c>
    </row>
    <row r="3134" spans="1:10" x14ac:dyDescent="0.25">
      <c r="A3134">
        <f>--SUBTOTAL(103,B$2:B3134)</f>
        <v>1833</v>
      </c>
      <c r="B3134" s="86">
        <v>43580</v>
      </c>
      <c r="C3134" t="s">
        <v>23</v>
      </c>
      <c r="D3134" t="s">
        <v>527</v>
      </c>
      <c r="E3134" t="s">
        <v>528</v>
      </c>
      <c r="F3134">
        <v>47.78</v>
      </c>
      <c r="G3134">
        <v>0</v>
      </c>
      <c r="H3134">
        <v>2019</v>
      </c>
      <c r="I3134">
        <v>4</v>
      </c>
      <c r="J3134">
        <v>13</v>
      </c>
    </row>
    <row r="3135" spans="1:10" x14ac:dyDescent="0.25">
      <c r="A3135">
        <f>--SUBTOTAL(103,B$2:B3135)</f>
        <v>1834</v>
      </c>
      <c r="B3135" s="86">
        <v>43580</v>
      </c>
      <c r="C3135" t="s">
        <v>23</v>
      </c>
      <c r="D3135" t="s">
        <v>527</v>
      </c>
      <c r="E3135" t="s">
        <v>528</v>
      </c>
      <c r="F3135">
        <v>38.03</v>
      </c>
      <c r="G3135">
        <v>0</v>
      </c>
      <c r="H3135">
        <v>2019</v>
      </c>
      <c r="I3135">
        <v>4</v>
      </c>
      <c r="J3135">
        <v>2</v>
      </c>
    </row>
    <row r="3136" spans="1:10" x14ac:dyDescent="0.25">
      <c r="A3136">
        <f>--SUBTOTAL(103,B$2:B3136)</f>
        <v>1835</v>
      </c>
      <c r="B3136" s="86">
        <v>43580</v>
      </c>
      <c r="C3136" t="s">
        <v>23</v>
      </c>
      <c r="D3136" t="s">
        <v>59</v>
      </c>
      <c r="E3136" t="s">
        <v>526</v>
      </c>
      <c r="F3136">
        <v>36.659999999999997</v>
      </c>
      <c r="G3136">
        <v>0</v>
      </c>
      <c r="H3136">
        <v>2019</v>
      </c>
      <c r="I3136">
        <v>4</v>
      </c>
      <c r="J3136">
        <v>76</v>
      </c>
    </row>
    <row r="3137" spans="1:10" x14ac:dyDescent="0.25">
      <c r="A3137">
        <f>--SUBTOTAL(103,B$2:B3137)</f>
        <v>1836</v>
      </c>
      <c r="B3137" s="86">
        <v>43580</v>
      </c>
      <c r="C3137" t="s">
        <v>23</v>
      </c>
      <c r="D3137" t="s">
        <v>527</v>
      </c>
      <c r="E3137" t="s">
        <v>528</v>
      </c>
      <c r="F3137">
        <v>30.08</v>
      </c>
      <c r="G3137">
        <v>0</v>
      </c>
      <c r="H3137">
        <v>2019</v>
      </c>
      <c r="I3137">
        <v>4</v>
      </c>
      <c r="J3137">
        <v>30</v>
      </c>
    </row>
    <row r="3138" spans="1:10" x14ac:dyDescent="0.25">
      <c r="A3138">
        <f>--SUBTOTAL(103,B$2:B3138)</f>
        <v>1837</v>
      </c>
      <c r="B3138" s="86">
        <v>43580</v>
      </c>
      <c r="C3138" t="s">
        <v>23</v>
      </c>
      <c r="D3138" t="s">
        <v>59</v>
      </c>
      <c r="E3138" t="s">
        <v>526</v>
      </c>
      <c r="F3138">
        <v>29.5</v>
      </c>
      <c r="G3138">
        <v>0</v>
      </c>
      <c r="H3138">
        <v>2019</v>
      </c>
      <c r="I3138">
        <v>4</v>
      </c>
      <c r="J3138">
        <v>40</v>
      </c>
    </row>
    <row r="3139" spans="1:10" x14ac:dyDescent="0.25">
      <c r="A3139">
        <f>--SUBTOTAL(103,B$2:B3139)</f>
        <v>1838</v>
      </c>
      <c r="B3139" s="86">
        <v>43580</v>
      </c>
      <c r="C3139" t="s">
        <v>23</v>
      </c>
      <c r="D3139" t="s">
        <v>33</v>
      </c>
      <c r="E3139" t="s">
        <v>328</v>
      </c>
      <c r="F3139">
        <v>16.399999999999999</v>
      </c>
      <c r="G3139">
        <v>0</v>
      </c>
      <c r="H3139">
        <v>2019</v>
      </c>
      <c r="I3139">
        <v>4</v>
      </c>
      <c r="J3139">
        <v>165</v>
      </c>
    </row>
    <row r="3140" spans="1:10" x14ac:dyDescent="0.25">
      <c r="A3140">
        <f>--SUBTOTAL(103,B$2:B3140)</f>
        <v>1839</v>
      </c>
      <c r="B3140" s="86">
        <v>43580</v>
      </c>
      <c r="C3140" t="s">
        <v>23</v>
      </c>
      <c r="D3140" t="s">
        <v>33</v>
      </c>
      <c r="E3140" t="s">
        <v>315</v>
      </c>
      <c r="F3140">
        <v>8.4</v>
      </c>
      <c r="G3140">
        <v>0</v>
      </c>
      <c r="H3140">
        <v>2019</v>
      </c>
      <c r="I3140">
        <v>4</v>
      </c>
      <c r="J3140">
        <v>69</v>
      </c>
    </row>
    <row r="3141" spans="1:10" x14ac:dyDescent="0.25">
      <c r="A3141">
        <f>--SUBTOTAL(103,B$2:B3141)</f>
        <v>1840</v>
      </c>
      <c r="B3141" s="86">
        <v>43580</v>
      </c>
      <c r="C3141" t="s">
        <v>23</v>
      </c>
      <c r="D3141" t="s">
        <v>33</v>
      </c>
      <c r="E3141" t="s">
        <v>141</v>
      </c>
      <c r="F3141">
        <v>8</v>
      </c>
      <c r="G3141">
        <v>0</v>
      </c>
      <c r="H3141">
        <v>2019</v>
      </c>
      <c r="I3141">
        <v>4</v>
      </c>
      <c r="J3141">
        <v>53</v>
      </c>
    </row>
    <row r="3142" spans="1:10" x14ac:dyDescent="0.25">
      <c r="A3142">
        <f>--SUBTOTAL(103,B$2:B3142)</f>
        <v>1841</v>
      </c>
      <c r="B3142" s="86">
        <v>43580</v>
      </c>
      <c r="C3142" t="s">
        <v>23</v>
      </c>
      <c r="D3142" t="s">
        <v>33</v>
      </c>
      <c r="E3142" t="s">
        <v>162</v>
      </c>
      <c r="F3142">
        <v>4.5</v>
      </c>
      <c r="G3142">
        <v>0</v>
      </c>
      <c r="H3142">
        <v>2019</v>
      </c>
      <c r="I3142">
        <v>4</v>
      </c>
      <c r="J3142">
        <v>125</v>
      </c>
    </row>
    <row r="3143" spans="1:10" x14ac:dyDescent="0.25">
      <c r="A3143">
        <f>--SUBTOTAL(103,B$2:B3143)</f>
        <v>1842</v>
      </c>
      <c r="B3143" s="86">
        <v>43580</v>
      </c>
      <c r="C3143" t="s">
        <v>23</v>
      </c>
      <c r="D3143" t="s">
        <v>33</v>
      </c>
      <c r="E3143" t="s">
        <v>174</v>
      </c>
      <c r="F3143">
        <v>2.7</v>
      </c>
      <c r="G3143">
        <v>0</v>
      </c>
      <c r="H3143">
        <v>2019</v>
      </c>
      <c r="I3143">
        <v>4</v>
      </c>
      <c r="J3143">
        <v>131</v>
      </c>
    </row>
    <row r="3144" spans="1:10" x14ac:dyDescent="0.25">
      <c r="A3144">
        <f>--SUBTOTAL(103,B$2:B3144)</f>
        <v>1843</v>
      </c>
      <c r="B3144" s="86">
        <v>43580</v>
      </c>
      <c r="C3144" t="s">
        <v>23</v>
      </c>
      <c r="D3144" t="s">
        <v>33</v>
      </c>
      <c r="E3144" t="s">
        <v>182</v>
      </c>
      <c r="F3144">
        <v>2.7</v>
      </c>
      <c r="G3144">
        <v>0</v>
      </c>
      <c r="H3144">
        <v>2019</v>
      </c>
      <c r="I3144">
        <v>4</v>
      </c>
      <c r="J3144">
        <v>6</v>
      </c>
    </row>
    <row r="3145" spans="1:10" x14ac:dyDescent="0.25">
      <c r="A3145">
        <f>--SUBTOTAL(103,B$2:B3145)</f>
        <v>1844</v>
      </c>
      <c r="B3145" s="86">
        <v>43580</v>
      </c>
      <c r="C3145" t="s">
        <v>23</v>
      </c>
      <c r="D3145" t="s">
        <v>33</v>
      </c>
      <c r="E3145" t="s">
        <v>215</v>
      </c>
      <c r="F3145">
        <v>2.4</v>
      </c>
      <c r="G3145">
        <v>0</v>
      </c>
      <c r="H3145">
        <v>2019</v>
      </c>
      <c r="I3145">
        <v>4</v>
      </c>
      <c r="J3145">
        <v>17</v>
      </c>
    </row>
    <row r="3146" spans="1:10" x14ac:dyDescent="0.25">
      <c r="A3146">
        <f>--SUBTOTAL(103,B$2:B3146)</f>
        <v>1845</v>
      </c>
      <c r="B3146" s="86">
        <v>43580</v>
      </c>
      <c r="C3146" t="s">
        <v>64</v>
      </c>
      <c r="D3146" t="s">
        <v>527</v>
      </c>
      <c r="E3146" t="s">
        <v>528</v>
      </c>
      <c r="F3146">
        <v>1738.68</v>
      </c>
      <c r="G3146">
        <v>0</v>
      </c>
      <c r="H3146">
        <v>2019</v>
      </c>
      <c r="I3146">
        <v>4</v>
      </c>
      <c r="J3146">
        <v>91</v>
      </c>
    </row>
    <row r="3147" spans="1:10" x14ac:dyDescent="0.25">
      <c r="A3147">
        <f>--SUBTOTAL(103,B$2:B3147)</f>
        <v>1846</v>
      </c>
      <c r="B3147" s="86">
        <v>43580</v>
      </c>
      <c r="C3147" t="s">
        <v>64</v>
      </c>
      <c r="D3147" t="s">
        <v>32</v>
      </c>
      <c r="E3147" t="s">
        <v>526</v>
      </c>
      <c r="F3147">
        <v>129.9</v>
      </c>
      <c r="G3147">
        <v>0</v>
      </c>
      <c r="H3147">
        <v>2019</v>
      </c>
      <c r="I3147">
        <v>4</v>
      </c>
      <c r="J3147">
        <v>91</v>
      </c>
    </row>
    <row r="3148" spans="1:10" x14ac:dyDescent="0.25">
      <c r="A3148">
        <f>--SUBTOTAL(103,B$2:B3148)</f>
        <v>1847</v>
      </c>
      <c r="B3148" s="86">
        <v>43580</v>
      </c>
      <c r="C3148" t="s">
        <v>70</v>
      </c>
      <c r="D3148" t="s">
        <v>61</v>
      </c>
      <c r="E3148" t="s">
        <v>526</v>
      </c>
      <c r="F3148">
        <v>44.22</v>
      </c>
      <c r="G3148">
        <v>0</v>
      </c>
      <c r="H3148">
        <v>2019</v>
      </c>
      <c r="I3148">
        <v>4</v>
      </c>
      <c r="J3148">
        <v>91</v>
      </c>
    </row>
    <row r="3149" spans="1:10" x14ac:dyDescent="0.25">
      <c r="A3149">
        <f>--SUBTOTAL(103,B$2:B3149)</f>
        <v>1848</v>
      </c>
      <c r="B3149" s="86">
        <v>43580</v>
      </c>
      <c r="C3149" t="s">
        <v>78</v>
      </c>
      <c r="D3149" t="s">
        <v>62</v>
      </c>
      <c r="E3149" t="s">
        <v>526</v>
      </c>
      <c r="F3149">
        <v>398.73</v>
      </c>
      <c r="G3149">
        <v>0</v>
      </c>
      <c r="H3149">
        <v>2019</v>
      </c>
      <c r="I3149">
        <v>4</v>
      </c>
      <c r="J3149">
        <v>91</v>
      </c>
    </row>
    <row r="3150" spans="1:10" x14ac:dyDescent="0.25">
      <c r="A3150">
        <f>--SUBTOTAL(103,B$2:B3150)</f>
        <v>1849</v>
      </c>
      <c r="B3150" s="86">
        <v>43580</v>
      </c>
      <c r="C3150" t="s">
        <v>78</v>
      </c>
      <c r="D3150" t="s">
        <v>59</v>
      </c>
      <c r="E3150" t="s">
        <v>526</v>
      </c>
      <c r="F3150">
        <v>17</v>
      </c>
      <c r="G3150">
        <v>0</v>
      </c>
      <c r="H3150">
        <v>2019</v>
      </c>
      <c r="I3150">
        <v>4</v>
      </c>
      <c r="J3150">
        <v>91</v>
      </c>
    </row>
    <row r="3151" spans="1:10" x14ac:dyDescent="0.25">
      <c r="A3151">
        <f>--SUBTOTAL(103,B$2:B3151)</f>
        <v>1850</v>
      </c>
      <c r="B3151" s="86">
        <v>43580</v>
      </c>
      <c r="C3151" t="s">
        <v>21</v>
      </c>
      <c r="D3151" t="s">
        <v>527</v>
      </c>
      <c r="E3151" t="s">
        <v>528</v>
      </c>
      <c r="F3151">
        <v>644.11</v>
      </c>
      <c r="G3151">
        <v>0</v>
      </c>
      <c r="H3151">
        <v>2019</v>
      </c>
      <c r="I3151">
        <v>4</v>
      </c>
      <c r="J3151">
        <v>26</v>
      </c>
    </row>
    <row r="3152" spans="1:10" x14ac:dyDescent="0.25">
      <c r="A3152">
        <f>--SUBTOTAL(103,B$2:B3152)</f>
        <v>1851</v>
      </c>
      <c r="B3152" s="86">
        <v>43580</v>
      </c>
      <c r="C3152" t="s">
        <v>21</v>
      </c>
      <c r="D3152" t="s">
        <v>527</v>
      </c>
      <c r="E3152" t="s">
        <v>528</v>
      </c>
      <c r="F3152">
        <v>618.82000000000005</v>
      </c>
      <c r="G3152">
        <v>0</v>
      </c>
      <c r="H3152">
        <v>2019</v>
      </c>
      <c r="I3152">
        <v>4</v>
      </c>
      <c r="J3152">
        <v>5</v>
      </c>
    </row>
    <row r="3153" spans="1:10" x14ac:dyDescent="0.25">
      <c r="A3153">
        <f>--SUBTOTAL(103,B$2:B3153)</f>
        <v>1852</v>
      </c>
      <c r="B3153" s="86">
        <v>43580</v>
      </c>
      <c r="C3153" t="s">
        <v>21</v>
      </c>
      <c r="D3153" t="s">
        <v>527</v>
      </c>
      <c r="E3153" t="s">
        <v>528</v>
      </c>
      <c r="F3153">
        <v>539.51</v>
      </c>
      <c r="G3153">
        <v>0</v>
      </c>
      <c r="H3153">
        <v>2019</v>
      </c>
      <c r="I3153">
        <v>4</v>
      </c>
      <c r="J3153">
        <v>73</v>
      </c>
    </row>
    <row r="3154" spans="1:10" x14ac:dyDescent="0.25">
      <c r="A3154">
        <f>--SUBTOTAL(103,B$2:B3154)</f>
        <v>1853</v>
      </c>
      <c r="B3154" s="86">
        <v>43580</v>
      </c>
      <c r="C3154" t="s">
        <v>21</v>
      </c>
      <c r="D3154" t="s">
        <v>527</v>
      </c>
      <c r="E3154" t="s">
        <v>528</v>
      </c>
      <c r="F3154">
        <v>504.84</v>
      </c>
      <c r="G3154">
        <v>0</v>
      </c>
      <c r="H3154">
        <v>2019</v>
      </c>
      <c r="I3154">
        <v>4</v>
      </c>
      <c r="J3154">
        <v>13</v>
      </c>
    </row>
    <row r="3155" spans="1:10" x14ac:dyDescent="0.25">
      <c r="A3155">
        <f>--SUBTOTAL(103,B$2:B3155)</f>
        <v>1854</v>
      </c>
      <c r="B3155" s="86">
        <v>43580</v>
      </c>
      <c r="C3155" t="s">
        <v>21</v>
      </c>
      <c r="D3155" t="s">
        <v>527</v>
      </c>
      <c r="E3155" t="s">
        <v>528</v>
      </c>
      <c r="F3155">
        <v>486.85</v>
      </c>
      <c r="G3155">
        <v>0</v>
      </c>
      <c r="H3155">
        <v>2019</v>
      </c>
      <c r="I3155">
        <v>4</v>
      </c>
      <c r="J3155">
        <v>18</v>
      </c>
    </row>
    <row r="3156" spans="1:10" x14ac:dyDescent="0.25">
      <c r="A3156">
        <f>--SUBTOTAL(103,B$2:B3156)</f>
        <v>1855</v>
      </c>
      <c r="B3156" s="86">
        <v>43580</v>
      </c>
      <c r="C3156" t="s">
        <v>21</v>
      </c>
      <c r="D3156" t="s">
        <v>527</v>
      </c>
      <c r="E3156" t="s">
        <v>528</v>
      </c>
      <c r="F3156">
        <v>430.92</v>
      </c>
      <c r="G3156">
        <v>0</v>
      </c>
      <c r="H3156">
        <v>2019</v>
      </c>
      <c r="I3156">
        <v>4</v>
      </c>
      <c r="J3156">
        <v>19</v>
      </c>
    </row>
    <row r="3157" spans="1:10" x14ac:dyDescent="0.25">
      <c r="A3157">
        <f>--SUBTOTAL(103,B$2:B3157)</f>
        <v>1856</v>
      </c>
      <c r="B3157" s="86">
        <v>43580</v>
      </c>
      <c r="C3157" t="s">
        <v>21</v>
      </c>
      <c r="D3157" t="s">
        <v>527</v>
      </c>
      <c r="E3157" t="s">
        <v>528</v>
      </c>
      <c r="F3157">
        <v>427.96</v>
      </c>
      <c r="G3157">
        <v>0</v>
      </c>
      <c r="H3157">
        <v>2019</v>
      </c>
      <c r="I3157">
        <v>4</v>
      </c>
      <c r="J3157">
        <v>23</v>
      </c>
    </row>
    <row r="3158" spans="1:10" x14ac:dyDescent="0.25">
      <c r="A3158">
        <f>--SUBTOTAL(103,B$2:B3158)</f>
        <v>1857</v>
      </c>
      <c r="B3158" s="86">
        <v>43580</v>
      </c>
      <c r="C3158" t="s">
        <v>21</v>
      </c>
      <c r="D3158" t="s">
        <v>527</v>
      </c>
      <c r="E3158" t="s">
        <v>528</v>
      </c>
      <c r="F3158">
        <v>396.19</v>
      </c>
      <c r="G3158">
        <v>0</v>
      </c>
      <c r="H3158">
        <v>2019</v>
      </c>
      <c r="I3158">
        <v>4</v>
      </c>
      <c r="J3158">
        <v>30</v>
      </c>
    </row>
    <row r="3159" spans="1:10" x14ac:dyDescent="0.25">
      <c r="A3159">
        <f>--SUBTOTAL(103,B$2:B3159)</f>
        <v>1858</v>
      </c>
      <c r="B3159" s="86">
        <v>43580</v>
      </c>
      <c r="C3159" t="s">
        <v>21</v>
      </c>
      <c r="D3159" t="s">
        <v>527</v>
      </c>
      <c r="E3159" t="s">
        <v>528</v>
      </c>
      <c r="F3159">
        <v>391.03</v>
      </c>
      <c r="G3159">
        <v>0</v>
      </c>
      <c r="H3159">
        <v>2019</v>
      </c>
      <c r="I3159">
        <v>4</v>
      </c>
      <c r="J3159">
        <v>97</v>
      </c>
    </row>
    <row r="3160" spans="1:10" x14ac:dyDescent="0.25">
      <c r="A3160">
        <f>--SUBTOTAL(103,B$2:B3160)</f>
        <v>1859</v>
      </c>
      <c r="B3160" s="86">
        <v>43580</v>
      </c>
      <c r="C3160" t="s">
        <v>21</v>
      </c>
      <c r="D3160" t="s">
        <v>527</v>
      </c>
      <c r="E3160" t="s">
        <v>528</v>
      </c>
      <c r="F3160">
        <v>384.42</v>
      </c>
      <c r="G3160">
        <v>0</v>
      </c>
      <c r="H3160">
        <v>2019</v>
      </c>
      <c r="I3160">
        <v>4</v>
      </c>
      <c r="J3160">
        <v>22</v>
      </c>
    </row>
    <row r="3161" spans="1:10" x14ac:dyDescent="0.25">
      <c r="A3161">
        <f>--SUBTOTAL(103,B$2:B3161)</f>
        <v>1860</v>
      </c>
      <c r="B3161" s="86">
        <v>43580</v>
      </c>
      <c r="C3161" t="s">
        <v>21</v>
      </c>
      <c r="D3161" t="s">
        <v>527</v>
      </c>
      <c r="E3161" t="s">
        <v>528</v>
      </c>
      <c r="F3161">
        <v>379.26</v>
      </c>
      <c r="G3161">
        <v>0</v>
      </c>
      <c r="H3161">
        <v>2019</v>
      </c>
      <c r="I3161">
        <v>4</v>
      </c>
      <c r="J3161">
        <v>34</v>
      </c>
    </row>
    <row r="3162" spans="1:10" x14ac:dyDescent="0.25">
      <c r="A3162">
        <f>--SUBTOTAL(103,B$2:B3162)</f>
        <v>1861</v>
      </c>
      <c r="B3162" s="86">
        <v>43580</v>
      </c>
      <c r="C3162" t="s">
        <v>21</v>
      </c>
      <c r="D3162" t="s">
        <v>527</v>
      </c>
      <c r="E3162" t="s">
        <v>528</v>
      </c>
      <c r="F3162">
        <v>330.37</v>
      </c>
      <c r="G3162">
        <v>0</v>
      </c>
      <c r="H3162">
        <v>2019</v>
      </c>
      <c r="I3162">
        <v>4</v>
      </c>
      <c r="J3162">
        <v>43</v>
      </c>
    </row>
    <row r="3163" spans="1:10" x14ac:dyDescent="0.25">
      <c r="A3163">
        <f>--SUBTOTAL(103,B$2:B3163)</f>
        <v>1862</v>
      </c>
      <c r="B3163" s="86">
        <v>43580</v>
      </c>
      <c r="C3163" t="s">
        <v>21</v>
      </c>
      <c r="D3163" t="s">
        <v>527</v>
      </c>
      <c r="E3163" t="s">
        <v>528</v>
      </c>
      <c r="F3163">
        <v>321.02999999999997</v>
      </c>
      <c r="G3163">
        <v>0</v>
      </c>
      <c r="H3163">
        <v>2019</v>
      </c>
      <c r="I3163">
        <v>4</v>
      </c>
      <c r="J3163">
        <v>46</v>
      </c>
    </row>
    <row r="3164" spans="1:10" x14ac:dyDescent="0.25">
      <c r="A3164">
        <f>--SUBTOTAL(103,B$2:B3164)</f>
        <v>1863</v>
      </c>
      <c r="B3164" s="86">
        <v>43580</v>
      </c>
      <c r="C3164" t="s">
        <v>21</v>
      </c>
      <c r="D3164" t="s">
        <v>527</v>
      </c>
      <c r="E3164" t="s">
        <v>528</v>
      </c>
      <c r="F3164">
        <v>290.17</v>
      </c>
      <c r="G3164">
        <v>0</v>
      </c>
      <c r="H3164">
        <v>2019</v>
      </c>
      <c r="I3164">
        <v>4</v>
      </c>
      <c r="J3164">
        <v>10</v>
      </c>
    </row>
    <row r="3165" spans="1:10" x14ac:dyDescent="0.25">
      <c r="A3165">
        <f>--SUBTOTAL(103,B$2:B3165)</f>
        <v>1864</v>
      </c>
      <c r="B3165" s="86">
        <v>43580</v>
      </c>
      <c r="C3165" t="s">
        <v>21</v>
      </c>
      <c r="D3165" t="s">
        <v>527</v>
      </c>
      <c r="E3165" t="s">
        <v>528</v>
      </c>
      <c r="F3165">
        <v>233.45</v>
      </c>
      <c r="G3165">
        <v>0</v>
      </c>
      <c r="H3165">
        <v>2019</v>
      </c>
      <c r="I3165">
        <v>4</v>
      </c>
      <c r="J3165">
        <v>95</v>
      </c>
    </row>
    <row r="3166" spans="1:10" x14ac:dyDescent="0.25">
      <c r="A3166">
        <f>--SUBTOTAL(103,B$2:B3166)</f>
        <v>1865</v>
      </c>
      <c r="B3166" s="86">
        <v>43580</v>
      </c>
      <c r="C3166" t="s">
        <v>21</v>
      </c>
      <c r="D3166" t="s">
        <v>527</v>
      </c>
      <c r="E3166" t="s">
        <v>528</v>
      </c>
      <c r="F3166">
        <v>204.36</v>
      </c>
      <c r="G3166">
        <v>0</v>
      </c>
      <c r="H3166">
        <v>2019</v>
      </c>
      <c r="I3166">
        <v>4</v>
      </c>
      <c r="J3166">
        <v>51</v>
      </c>
    </row>
    <row r="3167" spans="1:10" x14ac:dyDescent="0.25">
      <c r="A3167">
        <f>--SUBTOTAL(103,B$2:B3167)</f>
        <v>1866</v>
      </c>
      <c r="B3167" s="86">
        <v>43580</v>
      </c>
      <c r="C3167" t="s">
        <v>21</v>
      </c>
      <c r="D3167" t="s">
        <v>527</v>
      </c>
      <c r="E3167" t="s">
        <v>528</v>
      </c>
      <c r="F3167">
        <v>168.11</v>
      </c>
      <c r="G3167">
        <v>0</v>
      </c>
      <c r="H3167">
        <v>2019</v>
      </c>
      <c r="I3167">
        <v>4</v>
      </c>
      <c r="J3167">
        <v>49</v>
      </c>
    </row>
    <row r="3168" spans="1:10" x14ac:dyDescent="0.25">
      <c r="A3168">
        <f>--SUBTOTAL(103,B$2:B3168)</f>
        <v>1867</v>
      </c>
      <c r="B3168" s="86">
        <v>43580</v>
      </c>
      <c r="C3168" t="s">
        <v>21</v>
      </c>
      <c r="D3168" t="s">
        <v>527</v>
      </c>
      <c r="E3168" t="s">
        <v>528</v>
      </c>
      <c r="F3168">
        <v>149.43</v>
      </c>
      <c r="G3168">
        <v>0</v>
      </c>
      <c r="H3168">
        <v>2019</v>
      </c>
      <c r="I3168">
        <v>4</v>
      </c>
      <c r="J3168">
        <v>44</v>
      </c>
    </row>
    <row r="3169" spans="1:10" x14ac:dyDescent="0.25">
      <c r="A3169">
        <f>--SUBTOTAL(103,B$2:B3169)</f>
        <v>1868</v>
      </c>
      <c r="B3169" s="86">
        <v>43580</v>
      </c>
      <c r="C3169" t="s">
        <v>21</v>
      </c>
      <c r="D3169" t="s">
        <v>527</v>
      </c>
      <c r="E3169" t="s">
        <v>528</v>
      </c>
      <c r="F3169">
        <v>138.5</v>
      </c>
      <c r="G3169">
        <v>0</v>
      </c>
      <c r="H3169">
        <v>2019</v>
      </c>
      <c r="I3169">
        <v>4</v>
      </c>
      <c r="J3169">
        <v>39</v>
      </c>
    </row>
    <row r="3170" spans="1:10" x14ac:dyDescent="0.25">
      <c r="A3170">
        <f>--SUBTOTAL(103,B$2:B3170)</f>
        <v>1869</v>
      </c>
      <c r="B3170" s="86">
        <v>43580</v>
      </c>
      <c r="C3170" t="s">
        <v>21</v>
      </c>
      <c r="D3170" t="s">
        <v>527</v>
      </c>
      <c r="E3170" t="s">
        <v>528</v>
      </c>
      <c r="F3170">
        <v>112.93</v>
      </c>
      <c r="G3170">
        <v>0</v>
      </c>
      <c r="H3170">
        <v>2019</v>
      </c>
      <c r="I3170">
        <v>4</v>
      </c>
      <c r="J3170">
        <v>20</v>
      </c>
    </row>
    <row r="3171" spans="1:10" x14ac:dyDescent="0.25">
      <c r="A3171">
        <f>--SUBTOTAL(103,B$2:B3171)</f>
        <v>1870</v>
      </c>
      <c r="B3171" s="86">
        <v>43580</v>
      </c>
      <c r="C3171" t="s">
        <v>21</v>
      </c>
      <c r="D3171" t="s">
        <v>527</v>
      </c>
      <c r="E3171" t="s">
        <v>528</v>
      </c>
      <c r="F3171">
        <v>83.16</v>
      </c>
      <c r="G3171">
        <v>0</v>
      </c>
      <c r="H3171">
        <v>2019</v>
      </c>
      <c r="I3171">
        <v>4</v>
      </c>
      <c r="J3171">
        <v>77</v>
      </c>
    </row>
    <row r="3172" spans="1:10" x14ac:dyDescent="0.25">
      <c r="A3172">
        <f>--SUBTOTAL(103,B$2:B3172)</f>
        <v>1871</v>
      </c>
      <c r="B3172" s="86">
        <v>43580</v>
      </c>
      <c r="C3172" t="s">
        <v>21</v>
      </c>
      <c r="D3172" t="s">
        <v>527</v>
      </c>
      <c r="E3172" t="s">
        <v>528</v>
      </c>
      <c r="F3172">
        <v>82.01</v>
      </c>
      <c r="G3172">
        <v>0</v>
      </c>
      <c r="H3172">
        <v>2019</v>
      </c>
      <c r="I3172">
        <v>4</v>
      </c>
      <c r="J3172">
        <v>80</v>
      </c>
    </row>
    <row r="3173" spans="1:10" x14ac:dyDescent="0.25">
      <c r="A3173">
        <f>--SUBTOTAL(103,B$2:B3173)</f>
        <v>1872</v>
      </c>
      <c r="B3173" s="86">
        <v>43580</v>
      </c>
      <c r="C3173" t="s">
        <v>21</v>
      </c>
      <c r="D3173" t="s">
        <v>527</v>
      </c>
      <c r="E3173" t="s">
        <v>528</v>
      </c>
      <c r="F3173">
        <v>80.13</v>
      </c>
      <c r="G3173">
        <v>0</v>
      </c>
      <c r="H3173">
        <v>2019</v>
      </c>
      <c r="I3173">
        <v>4</v>
      </c>
      <c r="J3173">
        <v>164</v>
      </c>
    </row>
    <row r="3174" spans="1:10" x14ac:dyDescent="0.25">
      <c r="A3174">
        <f>--SUBTOTAL(103,B$2:B3174)</f>
        <v>1873</v>
      </c>
      <c r="B3174" s="86">
        <v>43580</v>
      </c>
      <c r="C3174" t="s">
        <v>21</v>
      </c>
      <c r="D3174" t="s">
        <v>527</v>
      </c>
      <c r="E3174" t="s">
        <v>528</v>
      </c>
      <c r="F3174">
        <v>72.31</v>
      </c>
      <c r="G3174">
        <v>0</v>
      </c>
      <c r="H3174">
        <v>2019</v>
      </c>
      <c r="I3174">
        <v>4</v>
      </c>
      <c r="J3174">
        <v>3</v>
      </c>
    </row>
    <row r="3175" spans="1:10" x14ac:dyDescent="0.25">
      <c r="A3175">
        <f>--SUBTOTAL(103,B$2:B3175)</f>
        <v>1874</v>
      </c>
      <c r="B3175" s="86">
        <v>43580</v>
      </c>
      <c r="C3175" t="s">
        <v>21</v>
      </c>
      <c r="D3175" t="s">
        <v>527</v>
      </c>
      <c r="E3175" t="s">
        <v>528</v>
      </c>
      <c r="F3175">
        <v>63.22</v>
      </c>
      <c r="G3175">
        <v>0</v>
      </c>
      <c r="H3175">
        <v>2019</v>
      </c>
      <c r="I3175">
        <v>4</v>
      </c>
      <c r="J3175">
        <v>72</v>
      </c>
    </row>
    <row r="3176" spans="1:10" x14ac:dyDescent="0.25">
      <c r="A3176">
        <f>--SUBTOTAL(103,B$2:B3176)</f>
        <v>1875</v>
      </c>
      <c r="B3176" s="86">
        <v>43580</v>
      </c>
      <c r="C3176" t="s">
        <v>21</v>
      </c>
      <c r="D3176" t="s">
        <v>527</v>
      </c>
      <c r="E3176" t="s">
        <v>528</v>
      </c>
      <c r="F3176">
        <v>59.35</v>
      </c>
      <c r="G3176">
        <v>0</v>
      </c>
      <c r="H3176">
        <v>2019</v>
      </c>
      <c r="I3176">
        <v>4</v>
      </c>
      <c r="J3176">
        <v>101</v>
      </c>
    </row>
    <row r="3177" spans="1:10" x14ac:dyDescent="0.25">
      <c r="A3177">
        <f>--SUBTOTAL(103,B$2:B3177)</f>
        <v>1876</v>
      </c>
      <c r="B3177" s="86">
        <v>43580</v>
      </c>
      <c r="C3177" t="s">
        <v>21</v>
      </c>
      <c r="D3177" t="s">
        <v>527</v>
      </c>
      <c r="E3177" t="s">
        <v>528</v>
      </c>
      <c r="F3177">
        <v>56.89</v>
      </c>
      <c r="G3177">
        <v>0</v>
      </c>
      <c r="H3177">
        <v>2019</v>
      </c>
      <c r="I3177">
        <v>4</v>
      </c>
      <c r="J3177">
        <v>38</v>
      </c>
    </row>
    <row r="3178" spans="1:10" x14ac:dyDescent="0.25">
      <c r="A3178">
        <f>--SUBTOTAL(103,B$2:B3178)</f>
        <v>1877</v>
      </c>
      <c r="B3178" s="86">
        <v>43580</v>
      </c>
      <c r="C3178" t="s">
        <v>21</v>
      </c>
      <c r="D3178" t="s">
        <v>527</v>
      </c>
      <c r="E3178" t="s">
        <v>528</v>
      </c>
      <c r="F3178">
        <v>50.11</v>
      </c>
      <c r="G3178">
        <v>0</v>
      </c>
      <c r="H3178">
        <v>2019</v>
      </c>
      <c r="I3178">
        <v>4</v>
      </c>
      <c r="J3178">
        <v>69</v>
      </c>
    </row>
    <row r="3179" spans="1:10" x14ac:dyDescent="0.25">
      <c r="A3179">
        <f>--SUBTOTAL(103,B$2:B3179)</f>
        <v>1878</v>
      </c>
      <c r="B3179" s="86">
        <v>43580</v>
      </c>
      <c r="C3179" t="s">
        <v>21</v>
      </c>
      <c r="D3179" t="s">
        <v>32</v>
      </c>
      <c r="E3179" t="s">
        <v>526</v>
      </c>
      <c r="F3179">
        <v>48</v>
      </c>
      <c r="G3179">
        <v>0</v>
      </c>
      <c r="H3179">
        <v>2019</v>
      </c>
      <c r="I3179">
        <v>4</v>
      </c>
      <c r="J3179">
        <v>13</v>
      </c>
    </row>
    <row r="3180" spans="1:10" x14ac:dyDescent="0.25">
      <c r="A3180">
        <f>--SUBTOTAL(103,B$2:B3180)</f>
        <v>1879</v>
      </c>
      <c r="B3180" s="86">
        <v>43580</v>
      </c>
      <c r="C3180" t="s">
        <v>21</v>
      </c>
      <c r="D3180" t="s">
        <v>527</v>
      </c>
      <c r="E3180" t="s">
        <v>528</v>
      </c>
      <c r="F3180">
        <v>45.98</v>
      </c>
      <c r="G3180">
        <v>0</v>
      </c>
      <c r="H3180">
        <v>2019</v>
      </c>
      <c r="I3180">
        <v>4</v>
      </c>
      <c r="J3180">
        <v>76</v>
      </c>
    </row>
    <row r="3181" spans="1:10" x14ac:dyDescent="0.25">
      <c r="A3181">
        <f>--SUBTOTAL(103,B$2:B3181)</f>
        <v>1880</v>
      </c>
      <c r="B3181" s="86">
        <v>43580</v>
      </c>
      <c r="C3181" t="s">
        <v>21</v>
      </c>
      <c r="D3181" t="s">
        <v>32</v>
      </c>
      <c r="E3181" t="s">
        <v>526</v>
      </c>
      <c r="F3181">
        <v>32</v>
      </c>
      <c r="G3181">
        <v>0</v>
      </c>
      <c r="H3181">
        <v>2019</v>
      </c>
      <c r="I3181">
        <v>4</v>
      </c>
      <c r="J3181">
        <v>95</v>
      </c>
    </row>
    <row r="3182" spans="1:10" x14ac:dyDescent="0.25">
      <c r="A3182">
        <f>--SUBTOTAL(103,B$2:B3182)</f>
        <v>1881</v>
      </c>
      <c r="B3182" s="86">
        <v>43580</v>
      </c>
      <c r="C3182" t="s">
        <v>21</v>
      </c>
      <c r="D3182" t="s">
        <v>527</v>
      </c>
      <c r="E3182" t="s">
        <v>528</v>
      </c>
      <c r="F3182">
        <v>23.39</v>
      </c>
      <c r="G3182">
        <v>0</v>
      </c>
      <c r="H3182">
        <v>2019</v>
      </c>
      <c r="I3182">
        <v>4</v>
      </c>
      <c r="J3182">
        <v>4</v>
      </c>
    </row>
    <row r="3183" spans="1:10" x14ac:dyDescent="0.25">
      <c r="A3183">
        <f>--SUBTOTAL(103,B$2:B3183)</f>
        <v>1882</v>
      </c>
      <c r="B3183" s="86">
        <v>43580</v>
      </c>
      <c r="C3183" t="s">
        <v>21</v>
      </c>
      <c r="D3183" t="s">
        <v>527</v>
      </c>
      <c r="E3183" t="s">
        <v>528</v>
      </c>
      <c r="F3183">
        <v>20.239999999999998</v>
      </c>
      <c r="G3183">
        <v>0</v>
      </c>
      <c r="H3183">
        <v>2019</v>
      </c>
      <c r="I3183">
        <v>4</v>
      </c>
      <c r="J3183">
        <v>125</v>
      </c>
    </row>
    <row r="3184" spans="1:10" x14ac:dyDescent="0.25">
      <c r="A3184">
        <f>--SUBTOTAL(103,B$2:B3184)</f>
        <v>1883</v>
      </c>
      <c r="B3184" s="86">
        <v>43580</v>
      </c>
      <c r="C3184" t="s">
        <v>21</v>
      </c>
      <c r="D3184" t="s">
        <v>32</v>
      </c>
      <c r="E3184" t="s">
        <v>526</v>
      </c>
      <c r="F3184">
        <v>16</v>
      </c>
      <c r="G3184">
        <v>0</v>
      </c>
      <c r="H3184">
        <v>2019</v>
      </c>
      <c r="I3184">
        <v>4</v>
      </c>
      <c r="J3184">
        <v>44</v>
      </c>
    </row>
    <row r="3185" spans="1:10" x14ac:dyDescent="0.25">
      <c r="A3185">
        <f>--SUBTOTAL(103,B$2:B3185)</f>
        <v>1884</v>
      </c>
      <c r="B3185" s="86">
        <v>43580</v>
      </c>
      <c r="C3185" t="s">
        <v>21</v>
      </c>
      <c r="D3185" t="s">
        <v>527</v>
      </c>
      <c r="E3185" t="s">
        <v>528</v>
      </c>
      <c r="F3185">
        <v>13.77</v>
      </c>
      <c r="G3185">
        <v>0</v>
      </c>
      <c r="H3185">
        <v>2019</v>
      </c>
      <c r="I3185">
        <v>4</v>
      </c>
      <c r="J3185">
        <v>78</v>
      </c>
    </row>
    <row r="3186" spans="1:10" x14ac:dyDescent="0.25">
      <c r="A3186">
        <f>--SUBTOTAL(103,B$2:B3186)</f>
        <v>1885</v>
      </c>
      <c r="B3186" s="86">
        <v>43580</v>
      </c>
      <c r="C3186" t="s">
        <v>21</v>
      </c>
      <c r="D3186" t="s">
        <v>527</v>
      </c>
      <c r="E3186" t="s">
        <v>528</v>
      </c>
      <c r="F3186">
        <v>13.32</v>
      </c>
      <c r="G3186">
        <v>0</v>
      </c>
      <c r="H3186">
        <v>2019</v>
      </c>
      <c r="I3186">
        <v>4</v>
      </c>
      <c r="J3186">
        <v>7</v>
      </c>
    </row>
    <row r="3187" spans="1:10" x14ac:dyDescent="0.25">
      <c r="A3187">
        <f>--SUBTOTAL(103,B$2:B3187)</f>
        <v>1886</v>
      </c>
      <c r="B3187" s="86">
        <v>43580</v>
      </c>
      <c r="C3187" t="s">
        <v>21</v>
      </c>
      <c r="D3187" t="s">
        <v>32</v>
      </c>
      <c r="E3187" t="s">
        <v>526</v>
      </c>
      <c r="F3187">
        <v>8</v>
      </c>
      <c r="G3187">
        <v>0</v>
      </c>
      <c r="H3187">
        <v>2019</v>
      </c>
      <c r="I3187">
        <v>4</v>
      </c>
      <c r="J3187">
        <v>5</v>
      </c>
    </row>
    <row r="3188" spans="1:10" x14ac:dyDescent="0.25">
      <c r="A3188">
        <f>--SUBTOTAL(103,B$2:B3188)</f>
        <v>1887</v>
      </c>
      <c r="B3188" s="86">
        <v>43580</v>
      </c>
      <c r="C3188" t="s">
        <v>21</v>
      </c>
      <c r="D3188" t="s">
        <v>32</v>
      </c>
      <c r="E3188" t="s">
        <v>526</v>
      </c>
      <c r="F3188">
        <v>8</v>
      </c>
      <c r="G3188">
        <v>0</v>
      </c>
      <c r="H3188">
        <v>2019</v>
      </c>
      <c r="I3188">
        <v>4</v>
      </c>
      <c r="J3188">
        <v>46</v>
      </c>
    </row>
    <row r="3189" spans="1:10" x14ac:dyDescent="0.25">
      <c r="A3189">
        <f>--SUBTOTAL(103,B$2:B3189)</f>
        <v>1888</v>
      </c>
      <c r="B3189" s="86">
        <v>43580</v>
      </c>
      <c r="C3189" t="s">
        <v>21</v>
      </c>
      <c r="D3189" t="s">
        <v>32</v>
      </c>
      <c r="E3189" t="s">
        <v>526</v>
      </c>
      <c r="F3189">
        <v>8</v>
      </c>
      <c r="G3189">
        <v>0</v>
      </c>
      <c r="H3189">
        <v>2019</v>
      </c>
      <c r="I3189">
        <v>4</v>
      </c>
      <c r="J3189">
        <v>73</v>
      </c>
    </row>
    <row r="3190" spans="1:10" x14ac:dyDescent="0.25">
      <c r="A3190">
        <f>--SUBTOTAL(103,B$2:B3190)</f>
        <v>1889</v>
      </c>
      <c r="B3190" s="86">
        <v>43580</v>
      </c>
      <c r="C3190" t="s">
        <v>21</v>
      </c>
      <c r="D3190" t="s">
        <v>527</v>
      </c>
      <c r="E3190" t="s">
        <v>528</v>
      </c>
      <c r="F3190">
        <v>7.42</v>
      </c>
      <c r="G3190">
        <v>0</v>
      </c>
      <c r="H3190">
        <v>2019</v>
      </c>
      <c r="I3190">
        <v>4</v>
      </c>
      <c r="J3190">
        <v>102</v>
      </c>
    </row>
    <row r="3191" spans="1:10" x14ac:dyDescent="0.25">
      <c r="A3191">
        <f>--SUBTOTAL(103,B$2:B3191)</f>
        <v>1890</v>
      </c>
      <c r="B3191" s="86">
        <v>43580</v>
      </c>
      <c r="C3191" t="s">
        <v>103</v>
      </c>
      <c r="D3191" t="s">
        <v>61</v>
      </c>
      <c r="E3191" t="s">
        <v>526</v>
      </c>
      <c r="F3191">
        <v>26.2</v>
      </c>
      <c r="G3191">
        <v>0</v>
      </c>
      <c r="H3191">
        <v>2019</v>
      </c>
      <c r="I3191">
        <v>4</v>
      </c>
      <c r="J3191">
        <v>91</v>
      </c>
    </row>
    <row r="3192" spans="1:10" x14ac:dyDescent="0.25">
      <c r="A3192">
        <f>--SUBTOTAL(103,B$2:B3192)</f>
        <v>1891</v>
      </c>
      <c r="B3192" s="86">
        <v>43580</v>
      </c>
      <c r="C3192" t="s">
        <v>71</v>
      </c>
      <c r="D3192" t="s">
        <v>527</v>
      </c>
      <c r="E3192" t="s">
        <v>528</v>
      </c>
      <c r="F3192">
        <v>10767.85</v>
      </c>
      <c r="G3192">
        <v>0</v>
      </c>
      <c r="H3192">
        <v>2019</v>
      </c>
      <c r="I3192">
        <v>4</v>
      </c>
      <c r="J3192">
        <v>91</v>
      </c>
    </row>
    <row r="3193" spans="1:10" x14ac:dyDescent="0.25">
      <c r="A3193">
        <f>--SUBTOTAL(103,B$2:B3193)</f>
        <v>1892</v>
      </c>
      <c r="B3193" s="86">
        <v>43580</v>
      </c>
      <c r="C3193" t="s">
        <v>75</v>
      </c>
      <c r="D3193" t="s">
        <v>527</v>
      </c>
      <c r="E3193" t="s">
        <v>528</v>
      </c>
      <c r="F3193">
        <v>49.9</v>
      </c>
      <c r="G3193">
        <v>0</v>
      </c>
      <c r="H3193">
        <v>2019</v>
      </c>
      <c r="I3193">
        <v>4</v>
      </c>
      <c r="J3193">
        <v>91</v>
      </c>
    </row>
    <row r="3194" spans="1:10" x14ac:dyDescent="0.25">
      <c r="A3194">
        <f>--SUBTOTAL(103,B$2:B3194)</f>
        <v>1893</v>
      </c>
      <c r="B3194" s="86">
        <v>43580</v>
      </c>
      <c r="C3194" t="s">
        <v>72</v>
      </c>
      <c r="D3194" t="s">
        <v>527</v>
      </c>
      <c r="E3194" t="s">
        <v>528</v>
      </c>
      <c r="F3194">
        <v>537.95000000000005</v>
      </c>
      <c r="G3194">
        <v>0</v>
      </c>
      <c r="H3194">
        <v>2019</v>
      </c>
      <c r="I3194">
        <v>4</v>
      </c>
      <c r="J3194">
        <v>91</v>
      </c>
    </row>
    <row r="3195" spans="1:10" x14ac:dyDescent="0.25">
      <c r="A3195">
        <f>--SUBTOTAL(103,B$2:B3195)</f>
        <v>1894</v>
      </c>
      <c r="B3195" s="86">
        <v>43580</v>
      </c>
      <c r="C3195" t="s">
        <v>67</v>
      </c>
      <c r="D3195" t="s">
        <v>527</v>
      </c>
      <c r="E3195" t="s">
        <v>528</v>
      </c>
      <c r="F3195">
        <v>2256.5</v>
      </c>
      <c r="G3195">
        <v>0</v>
      </c>
      <c r="H3195">
        <v>2019</v>
      </c>
      <c r="I3195">
        <v>4</v>
      </c>
      <c r="J3195">
        <v>91</v>
      </c>
    </row>
    <row r="3196" spans="1:10" x14ac:dyDescent="0.25">
      <c r="A3196">
        <f>--SUBTOTAL(103,B$2:B3196)</f>
        <v>1895</v>
      </c>
      <c r="B3196" s="86">
        <v>43580</v>
      </c>
      <c r="C3196" t="s">
        <v>76</v>
      </c>
      <c r="D3196" t="s">
        <v>527</v>
      </c>
      <c r="E3196" t="s">
        <v>528</v>
      </c>
      <c r="F3196">
        <v>518.6</v>
      </c>
      <c r="G3196">
        <v>0</v>
      </c>
      <c r="H3196">
        <v>2019</v>
      </c>
      <c r="I3196">
        <v>4</v>
      </c>
      <c r="J3196">
        <v>91</v>
      </c>
    </row>
    <row r="3197" spans="1:10" x14ac:dyDescent="0.25">
      <c r="A3197">
        <f>--SUBTOTAL(103,B$2:B3197)</f>
        <v>1896</v>
      </c>
      <c r="B3197" s="86">
        <v>43580</v>
      </c>
      <c r="C3197" t="s">
        <v>68</v>
      </c>
      <c r="D3197" t="s">
        <v>527</v>
      </c>
      <c r="E3197" t="s">
        <v>528</v>
      </c>
      <c r="F3197">
        <v>13.02</v>
      </c>
      <c r="G3197">
        <v>0</v>
      </c>
      <c r="H3197">
        <v>2019</v>
      </c>
      <c r="I3197">
        <v>4</v>
      </c>
      <c r="J3197">
        <v>91</v>
      </c>
    </row>
    <row r="3198" spans="1:10" x14ac:dyDescent="0.25">
      <c r="A3198">
        <f>--SUBTOTAL(103,B$2:B3198)</f>
        <v>1897</v>
      </c>
      <c r="B3198" s="86">
        <v>43580</v>
      </c>
      <c r="C3198" t="s">
        <v>69</v>
      </c>
      <c r="D3198" t="s">
        <v>527</v>
      </c>
      <c r="E3198" t="s">
        <v>528</v>
      </c>
      <c r="F3198">
        <v>181.36</v>
      </c>
      <c r="G3198">
        <v>0</v>
      </c>
      <c r="H3198">
        <v>2019</v>
      </c>
      <c r="I3198">
        <v>4</v>
      </c>
      <c r="J3198">
        <v>91</v>
      </c>
    </row>
    <row r="3199" spans="1:10" x14ac:dyDescent="0.25">
      <c r="A3199">
        <f>--SUBTOTAL(103,B$2:B3199)</f>
        <v>1898</v>
      </c>
      <c r="B3199" s="86">
        <v>43580</v>
      </c>
      <c r="C3199" t="s">
        <v>290</v>
      </c>
      <c r="D3199" t="s">
        <v>62</v>
      </c>
      <c r="E3199" t="s">
        <v>526</v>
      </c>
      <c r="F3199">
        <v>393.28</v>
      </c>
      <c r="G3199">
        <v>0</v>
      </c>
      <c r="H3199">
        <v>2019</v>
      </c>
      <c r="I3199">
        <v>4</v>
      </c>
      <c r="J3199">
        <v>91</v>
      </c>
    </row>
    <row r="3200" spans="1:10" x14ac:dyDescent="0.25">
      <c r="A3200">
        <f>--SUBTOTAL(103,B$2:B3200)</f>
        <v>1899</v>
      </c>
      <c r="B3200" s="86">
        <v>43580</v>
      </c>
      <c r="C3200" t="s">
        <v>22</v>
      </c>
      <c r="D3200" t="s">
        <v>527</v>
      </c>
      <c r="E3200" t="s">
        <v>528</v>
      </c>
      <c r="F3200">
        <v>193.97</v>
      </c>
      <c r="G3200">
        <v>0</v>
      </c>
      <c r="H3200">
        <v>2019</v>
      </c>
      <c r="I3200">
        <v>4</v>
      </c>
      <c r="J3200">
        <v>40</v>
      </c>
    </row>
    <row r="3201" spans="1:10" x14ac:dyDescent="0.25">
      <c r="A3201">
        <f>--SUBTOTAL(103,B$2:B3201)</f>
        <v>1900</v>
      </c>
      <c r="B3201" s="86">
        <v>43580</v>
      </c>
      <c r="C3201" t="s">
        <v>22</v>
      </c>
      <c r="D3201" t="s">
        <v>527</v>
      </c>
      <c r="E3201" t="s">
        <v>528</v>
      </c>
      <c r="F3201">
        <v>130.63999999999999</v>
      </c>
      <c r="G3201">
        <v>0</v>
      </c>
      <c r="H3201">
        <v>2019</v>
      </c>
      <c r="I3201">
        <v>4</v>
      </c>
      <c r="J3201">
        <v>73</v>
      </c>
    </row>
    <row r="3202" spans="1:10" x14ac:dyDescent="0.25">
      <c r="A3202">
        <f>--SUBTOTAL(103,B$2:B3202)</f>
        <v>1901</v>
      </c>
      <c r="B3202" s="86">
        <v>43580</v>
      </c>
      <c r="C3202" t="s">
        <v>22</v>
      </c>
      <c r="D3202" t="s">
        <v>527</v>
      </c>
      <c r="E3202" t="s">
        <v>528</v>
      </c>
      <c r="F3202">
        <v>108.33</v>
      </c>
      <c r="G3202">
        <v>0</v>
      </c>
      <c r="H3202">
        <v>2019</v>
      </c>
      <c r="I3202">
        <v>4</v>
      </c>
      <c r="J3202">
        <v>51</v>
      </c>
    </row>
    <row r="3203" spans="1:10" x14ac:dyDescent="0.25">
      <c r="A3203">
        <f>--SUBTOTAL(103,B$2:B3203)</f>
        <v>1902</v>
      </c>
      <c r="B3203" s="86">
        <v>43580</v>
      </c>
      <c r="C3203" t="s">
        <v>22</v>
      </c>
      <c r="D3203" t="s">
        <v>527</v>
      </c>
      <c r="E3203" t="s">
        <v>528</v>
      </c>
      <c r="F3203">
        <v>61.3</v>
      </c>
      <c r="G3203">
        <v>0</v>
      </c>
      <c r="H3203">
        <v>2019</v>
      </c>
      <c r="I3203">
        <v>4</v>
      </c>
      <c r="J3203">
        <v>39</v>
      </c>
    </row>
    <row r="3204" spans="1:10" x14ac:dyDescent="0.25">
      <c r="A3204">
        <f>--SUBTOTAL(103,B$2:B3204)</f>
        <v>1903</v>
      </c>
      <c r="B3204" s="86">
        <v>43580</v>
      </c>
      <c r="C3204" t="s">
        <v>22</v>
      </c>
      <c r="D3204" t="s">
        <v>527</v>
      </c>
      <c r="E3204" t="s">
        <v>528</v>
      </c>
      <c r="F3204">
        <v>48.4</v>
      </c>
      <c r="G3204">
        <v>0</v>
      </c>
      <c r="H3204">
        <v>2019</v>
      </c>
      <c r="I3204">
        <v>4</v>
      </c>
      <c r="J3204">
        <v>13</v>
      </c>
    </row>
    <row r="3205" spans="1:10" x14ac:dyDescent="0.25">
      <c r="A3205">
        <f>--SUBTOTAL(103,B$2:B3205)</f>
        <v>1904</v>
      </c>
      <c r="B3205" s="86">
        <v>43580</v>
      </c>
      <c r="C3205" t="s">
        <v>22</v>
      </c>
      <c r="D3205" t="s">
        <v>527</v>
      </c>
      <c r="E3205" t="s">
        <v>528</v>
      </c>
      <c r="F3205">
        <v>46.57</v>
      </c>
      <c r="G3205">
        <v>0</v>
      </c>
      <c r="H3205">
        <v>2019</v>
      </c>
      <c r="I3205">
        <v>4</v>
      </c>
      <c r="J3205">
        <v>34</v>
      </c>
    </row>
    <row r="3206" spans="1:10" x14ac:dyDescent="0.25">
      <c r="A3206">
        <f>--SUBTOTAL(103,B$2:B3206)</f>
        <v>1905</v>
      </c>
      <c r="B3206" s="86">
        <v>43580</v>
      </c>
      <c r="C3206" t="s">
        <v>22</v>
      </c>
      <c r="D3206" t="s">
        <v>527</v>
      </c>
      <c r="E3206" t="s">
        <v>528</v>
      </c>
      <c r="F3206">
        <v>33.229999999999997</v>
      </c>
      <c r="G3206">
        <v>0</v>
      </c>
      <c r="H3206">
        <v>2019</v>
      </c>
      <c r="I3206">
        <v>4</v>
      </c>
      <c r="J3206">
        <v>22</v>
      </c>
    </row>
    <row r="3207" spans="1:10" x14ac:dyDescent="0.25">
      <c r="A3207">
        <f>--SUBTOTAL(103,B$2:B3207)</f>
        <v>1906</v>
      </c>
      <c r="B3207" s="86">
        <v>43580</v>
      </c>
      <c r="C3207" t="s">
        <v>22</v>
      </c>
      <c r="D3207" t="s">
        <v>32</v>
      </c>
      <c r="E3207" t="s">
        <v>526</v>
      </c>
      <c r="F3207">
        <v>32</v>
      </c>
      <c r="G3207">
        <v>0</v>
      </c>
      <c r="H3207">
        <v>2019</v>
      </c>
      <c r="I3207">
        <v>4</v>
      </c>
      <c r="J3207">
        <v>73</v>
      </c>
    </row>
    <row r="3208" spans="1:10" x14ac:dyDescent="0.25">
      <c r="A3208">
        <f>--SUBTOTAL(103,B$2:B3208)</f>
        <v>1907</v>
      </c>
      <c r="B3208" s="86">
        <v>43580</v>
      </c>
      <c r="C3208" t="s">
        <v>22</v>
      </c>
      <c r="D3208" t="s">
        <v>527</v>
      </c>
      <c r="E3208" t="s">
        <v>528</v>
      </c>
      <c r="F3208">
        <v>29.35</v>
      </c>
      <c r="G3208">
        <v>0</v>
      </c>
      <c r="H3208">
        <v>2019</v>
      </c>
      <c r="I3208">
        <v>4</v>
      </c>
      <c r="J3208">
        <v>95</v>
      </c>
    </row>
    <row r="3209" spans="1:10" x14ac:dyDescent="0.25">
      <c r="A3209">
        <f>--SUBTOTAL(103,B$2:B3209)</f>
        <v>1908</v>
      </c>
      <c r="B3209" s="86">
        <v>43580</v>
      </c>
      <c r="C3209" t="s">
        <v>22</v>
      </c>
      <c r="D3209" t="s">
        <v>527</v>
      </c>
      <c r="E3209" t="s">
        <v>528</v>
      </c>
      <c r="F3209">
        <v>26.38</v>
      </c>
      <c r="G3209">
        <v>0</v>
      </c>
      <c r="H3209">
        <v>2019</v>
      </c>
      <c r="I3209">
        <v>4</v>
      </c>
      <c r="J3209">
        <v>23</v>
      </c>
    </row>
    <row r="3210" spans="1:10" x14ac:dyDescent="0.25">
      <c r="A3210">
        <f>--SUBTOTAL(103,B$2:B3210)</f>
        <v>1909</v>
      </c>
      <c r="B3210" s="86">
        <v>43580</v>
      </c>
      <c r="C3210" t="s">
        <v>22</v>
      </c>
      <c r="D3210" t="s">
        <v>527</v>
      </c>
      <c r="E3210" t="s">
        <v>528</v>
      </c>
      <c r="F3210">
        <v>25.11</v>
      </c>
      <c r="G3210">
        <v>0</v>
      </c>
      <c r="H3210">
        <v>2019</v>
      </c>
      <c r="I3210">
        <v>4</v>
      </c>
      <c r="J3210">
        <v>26</v>
      </c>
    </row>
    <row r="3211" spans="1:10" x14ac:dyDescent="0.25">
      <c r="A3211">
        <f>--SUBTOTAL(103,B$2:B3211)</f>
        <v>1910</v>
      </c>
      <c r="B3211" s="86">
        <v>43580</v>
      </c>
      <c r="C3211" t="s">
        <v>22</v>
      </c>
      <c r="D3211" t="s">
        <v>527</v>
      </c>
      <c r="E3211" t="s">
        <v>528</v>
      </c>
      <c r="F3211">
        <v>21.92</v>
      </c>
      <c r="G3211">
        <v>0</v>
      </c>
      <c r="H3211">
        <v>2019</v>
      </c>
      <c r="I3211">
        <v>4</v>
      </c>
      <c r="J3211">
        <v>8</v>
      </c>
    </row>
    <row r="3212" spans="1:10" x14ac:dyDescent="0.25">
      <c r="A3212">
        <f>--SUBTOTAL(103,B$2:B3212)</f>
        <v>1911</v>
      </c>
      <c r="B3212" s="86">
        <v>43580</v>
      </c>
      <c r="C3212" t="s">
        <v>22</v>
      </c>
      <c r="D3212" t="s">
        <v>527</v>
      </c>
      <c r="E3212" t="s">
        <v>528</v>
      </c>
      <c r="F3212">
        <v>16.88</v>
      </c>
      <c r="G3212">
        <v>0</v>
      </c>
      <c r="H3212">
        <v>2019</v>
      </c>
      <c r="I3212">
        <v>4</v>
      </c>
      <c r="J3212">
        <v>15</v>
      </c>
    </row>
    <row r="3213" spans="1:10" x14ac:dyDescent="0.25">
      <c r="A3213">
        <f>--SUBTOTAL(103,B$2:B3213)</f>
        <v>1912</v>
      </c>
      <c r="B3213" s="86">
        <v>43580</v>
      </c>
      <c r="C3213" t="s">
        <v>22</v>
      </c>
      <c r="D3213" t="s">
        <v>527</v>
      </c>
      <c r="E3213" t="s">
        <v>528</v>
      </c>
      <c r="F3213">
        <v>9.89</v>
      </c>
      <c r="G3213">
        <v>0</v>
      </c>
      <c r="H3213">
        <v>2019</v>
      </c>
      <c r="I3213">
        <v>4</v>
      </c>
      <c r="J3213">
        <v>71</v>
      </c>
    </row>
    <row r="3214" spans="1:10" x14ac:dyDescent="0.25">
      <c r="A3214">
        <f>--SUBTOTAL(103,B$2:B3214)</f>
        <v>1913</v>
      </c>
      <c r="B3214" s="86">
        <v>43580</v>
      </c>
      <c r="C3214" t="s">
        <v>22</v>
      </c>
      <c r="D3214" t="s">
        <v>32</v>
      </c>
      <c r="E3214" t="s">
        <v>526</v>
      </c>
      <c r="F3214">
        <v>8</v>
      </c>
      <c r="G3214">
        <v>0</v>
      </c>
      <c r="H3214">
        <v>2019</v>
      </c>
      <c r="I3214">
        <v>4</v>
      </c>
      <c r="J3214">
        <v>46</v>
      </c>
    </row>
    <row r="3215" spans="1:10" x14ac:dyDescent="0.25">
      <c r="A3215">
        <f>--SUBTOTAL(103,B$2:B3215)</f>
        <v>1914</v>
      </c>
      <c r="B3215" s="86">
        <v>43581</v>
      </c>
      <c r="C3215" t="s">
        <v>23</v>
      </c>
      <c r="D3215" t="s">
        <v>61</v>
      </c>
      <c r="E3215" t="s">
        <v>529</v>
      </c>
      <c r="F3215">
        <v>43.4</v>
      </c>
      <c r="G3215">
        <v>0</v>
      </c>
      <c r="H3215">
        <v>2019</v>
      </c>
      <c r="I3215">
        <v>4</v>
      </c>
      <c r="J3215">
        <v>27</v>
      </c>
    </row>
    <row r="3216" spans="1:10" x14ac:dyDescent="0.25">
      <c r="A3216">
        <f>--SUBTOTAL(103,B$2:B3216)</f>
        <v>1915</v>
      </c>
      <c r="B3216" s="86">
        <v>43581</v>
      </c>
      <c r="C3216" t="s">
        <v>23</v>
      </c>
      <c r="D3216" t="s">
        <v>33</v>
      </c>
      <c r="E3216" t="s">
        <v>146</v>
      </c>
      <c r="F3216">
        <v>16.399999999999999</v>
      </c>
      <c r="G3216">
        <v>0</v>
      </c>
      <c r="H3216">
        <v>2019</v>
      </c>
      <c r="I3216">
        <v>4</v>
      </c>
      <c r="J3216">
        <v>41</v>
      </c>
    </row>
    <row r="3217" spans="1:10" x14ac:dyDescent="0.25">
      <c r="A3217">
        <f>--SUBTOTAL(103,B$2:B3217)</f>
        <v>1916</v>
      </c>
      <c r="B3217" s="86">
        <v>43581</v>
      </c>
      <c r="C3217" t="s">
        <v>23</v>
      </c>
      <c r="D3217" t="s">
        <v>33</v>
      </c>
      <c r="E3217" t="s">
        <v>315</v>
      </c>
      <c r="F3217">
        <v>9.1999999999999993</v>
      </c>
      <c r="G3217">
        <v>0</v>
      </c>
      <c r="H3217">
        <v>2019</v>
      </c>
      <c r="I3217">
        <v>4</v>
      </c>
      <c r="J3217">
        <v>69</v>
      </c>
    </row>
    <row r="3218" spans="1:10" x14ac:dyDescent="0.25">
      <c r="A3218">
        <f>--SUBTOTAL(103,B$2:B3218)</f>
        <v>1917</v>
      </c>
      <c r="B3218" s="86">
        <v>43581</v>
      </c>
      <c r="C3218" t="s">
        <v>23</v>
      </c>
      <c r="D3218" t="s">
        <v>33</v>
      </c>
      <c r="E3218" t="s">
        <v>113</v>
      </c>
      <c r="F3218">
        <v>9.1999999999999993</v>
      </c>
      <c r="G3218">
        <v>0</v>
      </c>
      <c r="H3218">
        <v>2019</v>
      </c>
      <c r="I3218">
        <v>4</v>
      </c>
      <c r="J3218">
        <v>8</v>
      </c>
    </row>
    <row r="3219" spans="1:10" x14ac:dyDescent="0.25">
      <c r="A3219">
        <f>--SUBTOTAL(103,B$2:B3219)</f>
        <v>1918</v>
      </c>
      <c r="B3219" s="86">
        <v>43581</v>
      </c>
      <c r="C3219" t="s">
        <v>23</v>
      </c>
      <c r="D3219" t="s">
        <v>32</v>
      </c>
      <c r="E3219" t="s">
        <v>529</v>
      </c>
      <c r="F3219">
        <v>8</v>
      </c>
      <c r="G3219">
        <v>0</v>
      </c>
      <c r="H3219">
        <v>2019</v>
      </c>
      <c r="I3219">
        <v>4</v>
      </c>
      <c r="J3219">
        <v>39</v>
      </c>
    </row>
    <row r="3220" spans="1:10" x14ac:dyDescent="0.25">
      <c r="A3220">
        <f>--SUBTOTAL(103,B$2:B3220)</f>
        <v>1919</v>
      </c>
      <c r="B3220" s="86">
        <v>43581</v>
      </c>
      <c r="C3220" t="s">
        <v>23</v>
      </c>
      <c r="D3220" t="s">
        <v>33</v>
      </c>
      <c r="E3220" t="s">
        <v>135</v>
      </c>
      <c r="F3220">
        <v>5</v>
      </c>
      <c r="G3220">
        <v>0</v>
      </c>
      <c r="H3220">
        <v>2019</v>
      </c>
      <c r="I3220">
        <v>4</v>
      </c>
      <c r="J3220">
        <v>1</v>
      </c>
    </row>
    <row r="3221" spans="1:10" x14ac:dyDescent="0.25">
      <c r="A3221">
        <f>--SUBTOTAL(103,B$2:B3221)</f>
        <v>1920</v>
      </c>
      <c r="B3221" s="86">
        <v>43581</v>
      </c>
      <c r="C3221" t="s">
        <v>23</v>
      </c>
      <c r="D3221" t="s">
        <v>33</v>
      </c>
      <c r="E3221" t="s">
        <v>55</v>
      </c>
      <c r="F3221">
        <v>2.25</v>
      </c>
      <c r="G3221">
        <v>0</v>
      </c>
      <c r="H3221">
        <v>2019</v>
      </c>
      <c r="I3221">
        <v>4</v>
      </c>
      <c r="J3221">
        <v>196</v>
      </c>
    </row>
    <row r="3222" spans="1:10" x14ac:dyDescent="0.25">
      <c r="A3222">
        <f>--SUBTOTAL(103,B$2:B3222)</f>
        <v>1921</v>
      </c>
      <c r="B3222" s="86">
        <v>43581</v>
      </c>
      <c r="C3222" t="s">
        <v>64</v>
      </c>
      <c r="D3222" t="s">
        <v>62</v>
      </c>
      <c r="E3222" t="s">
        <v>529</v>
      </c>
      <c r="F3222">
        <v>571.54999999999995</v>
      </c>
      <c r="G3222">
        <v>0</v>
      </c>
      <c r="H3222">
        <v>2019</v>
      </c>
      <c r="I3222">
        <v>4</v>
      </c>
      <c r="J3222">
        <v>91</v>
      </c>
    </row>
    <row r="3223" spans="1:10" x14ac:dyDescent="0.25">
      <c r="A3223">
        <f>--SUBTOTAL(103,B$2:B3223)</f>
        <v>1922</v>
      </c>
      <c r="B3223" s="86">
        <v>43581</v>
      </c>
      <c r="C3223" t="s">
        <v>65</v>
      </c>
      <c r="D3223" t="s">
        <v>62</v>
      </c>
      <c r="E3223" t="s">
        <v>529</v>
      </c>
      <c r="F3223">
        <v>143</v>
      </c>
      <c r="G3223">
        <v>0</v>
      </c>
      <c r="H3223">
        <v>2019</v>
      </c>
      <c r="I3223">
        <v>4</v>
      </c>
      <c r="J3223">
        <v>91</v>
      </c>
    </row>
    <row r="3224" spans="1:10" x14ac:dyDescent="0.25">
      <c r="A3224">
        <f>--SUBTOTAL(103,B$2:B3224)</f>
        <v>1923</v>
      </c>
      <c r="B3224" s="86">
        <v>43581</v>
      </c>
      <c r="C3224" t="s">
        <v>79</v>
      </c>
      <c r="D3224" t="s">
        <v>62</v>
      </c>
      <c r="E3224" t="s">
        <v>529</v>
      </c>
      <c r="F3224">
        <v>51.8</v>
      </c>
      <c r="G3224">
        <v>0</v>
      </c>
      <c r="H3224">
        <v>2019</v>
      </c>
      <c r="I3224">
        <v>4</v>
      </c>
      <c r="J3224">
        <v>91</v>
      </c>
    </row>
    <row r="3225" spans="1:10" x14ac:dyDescent="0.25">
      <c r="A3225">
        <f>--SUBTOTAL(103,B$2:B3225)</f>
        <v>1924</v>
      </c>
      <c r="B3225" s="86">
        <v>43581</v>
      </c>
      <c r="C3225" t="s">
        <v>21</v>
      </c>
      <c r="D3225" t="s">
        <v>32</v>
      </c>
      <c r="E3225" t="s">
        <v>529</v>
      </c>
      <c r="F3225">
        <v>24</v>
      </c>
      <c r="G3225">
        <v>0</v>
      </c>
      <c r="H3225">
        <v>2019</v>
      </c>
      <c r="I3225">
        <v>4</v>
      </c>
      <c r="J3225">
        <v>30</v>
      </c>
    </row>
    <row r="3226" spans="1:10" x14ac:dyDescent="0.25">
      <c r="A3226">
        <f>--SUBTOTAL(103,B$2:B3226)</f>
        <v>1925</v>
      </c>
      <c r="B3226" s="86">
        <v>43581</v>
      </c>
      <c r="C3226" t="s">
        <v>21</v>
      </c>
      <c r="D3226" t="s">
        <v>32</v>
      </c>
      <c r="E3226" t="s">
        <v>529</v>
      </c>
      <c r="F3226">
        <v>16</v>
      </c>
      <c r="G3226">
        <v>0</v>
      </c>
      <c r="H3226">
        <v>2019</v>
      </c>
      <c r="I3226">
        <v>4</v>
      </c>
      <c r="J3226">
        <v>19</v>
      </c>
    </row>
    <row r="3227" spans="1:10" x14ac:dyDescent="0.25">
      <c r="A3227">
        <f>--SUBTOTAL(103,B$2:B3227)</f>
        <v>1926</v>
      </c>
      <c r="B3227" s="86">
        <v>43581</v>
      </c>
      <c r="C3227" t="s">
        <v>21</v>
      </c>
      <c r="D3227" t="s">
        <v>32</v>
      </c>
      <c r="E3227" t="s">
        <v>529</v>
      </c>
      <c r="F3227">
        <v>16</v>
      </c>
      <c r="G3227">
        <v>0</v>
      </c>
      <c r="H3227">
        <v>2019</v>
      </c>
      <c r="I3227">
        <v>4</v>
      </c>
      <c r="J3227">
        <v>97</v>
      </c>
    </row>
    <row r="3228" spans="1:10" x14ac:dyDescent="0.25">
      <c r="A3228">
        <f>--SUBTOTAL(103,B$2:B3228)</f>
        <v>1927</v>
      </c>
      <c r="B3228" s="86">
        <v>43581</v>
      </c>
      <c r="C3228" t="s">
        <v>71</v>
      </c>
      <c r="D3228" t="s">
        <v>61</v>
      </c>
      <c r="E3228" t="s">
        <v>529</v>
      </c>
      <c r="F3228">
        <v>88</v>
      </c>
      <c r="G3228">
        <v>0</v>
      </c>
      <c r="H3228">
        <v>2019</v>
      </c>
      <c r="I3228">
        <v>4</v>
      </c>
      <c r="J3228">
        <v>91</v>
      </c>
    </row>
    <row r="3229" spans="1:10" x14ac:dyDescent="0.25">
      <c r="A3229">
        <f>--SUBTOTAL(103,B$2:B3229)</f>
        <v>1928</v>
      </c>
      <c r="B3229" s="86">
        <v>43581</v>
      </c>
      <c r="C3229" t="s">
        <v>67</v>
      </c>
      <c r="D3229" t="s">
        <v>61</v>
      </c>
      <c r="E3229" t="s">
        <v>529</v>
      </c>
      <c r="F3229">
        <v>29.3</v>
      </c>
      <c r="G3229">
        <v>0</v>
      </c>
      <c r="H3229">
        <v>2019</v>
      </c>
      <c r="I3229">
        <v>4</v>
      </c>
      <c r="J3229">
        <v>91</v>
      </c>
    </row>
    <row r="3230" spans="1:10" x14ac:dyDescent="0.25">
      <c r="A3230">
        <f>--SUBTOTAL(103,B$2:B3230)</f>
        <v>1929</v>
      </c>
      <c r="B3230" s="86">
        <v>43581</v>
      </c>
      <c r="C3230" t="s">
        <v>22</v>
      </c>
      <c r="D3230" t="s">
        <v>32</v>
      </c>
      <c r="E3230" t="s">
        <v>529</v>
      </c>
      <c r="F3230">
        <v>8</v>
      </c>
      <c r="G3230">
        <v>0</v>
      </c>
      <c r="H3230">
        <v>2019</v>
      </c>
      <c r="I3230">
        <v>4</v>
      </c>
      <c r="J3230">
        <v>46</v>
      </c>
    </row>
    <row r="3231" spans="1:10" x14ac:dyDescent="0.25">
      <c r="A3231">
        <f>--SUBTOTAL(103,B$2:B3231)</f>
        <v>1930</v>
      </c>
      <c r="B3231" s="86">
        <v>43581</v>
      </c>
      <c r="C3231" t="s">
        <v>74</v>
      </c>
      <c r="D3231" t="s">
        <v>62</v>
      </c>
      <c r="E3231" t="s">
        <v>529</v>
      </c>
      <c r="F3231">
        <v>349.8</v>
      </c>
      <c r="G3231">
        <v>0</v>
      </c>
      <c r="H3231">
        <v>2019</v>
      </c>
      <c r="I3231">
        <v>4</v>
      </c>
      <c r="J3231">
        <v>91</v>
      </c>
    </row>
    <row r="3232" spans="1:10" x14ac:dyDescent="0.25">
      <c r="A3232">
        <f>--SUBTOTAL(103,B$2:B3232)</f>
        <v>1931</v>
      </c>
      <c r="B3232" s="86">
        <v>43581</v>
      </c>
      <c r="C3232" t="s">
        <v>81</v>
      </c>
      <c r="D3232" t="s">
        <v>62</v>
      </c>
      <c r="E3232" t="s">
        <v>529</v>
      </c>
      <c r="F3232">
        <v>121.75</v>
      </c>
      <c r="G3232">
        <v>0</v>
      </c>
      <c r="H3232">
        <v>2019</v>
      </c>
      <c r="I3232">
        <v>4</v>
      </c>
      <c r="J3232">
        <v>91</v>
      </c>
    </row>
    <row r="3233" spans="1:10" x14ac:dyDescent="0.25">
      <c r="A3233">
        <f>--SUBTOTAL(103,B$2:B3233)</f>
        <v>1932</v>
      </c>
      <c r="B3233" s="86">
        <v>43582</v>
      </c>
      <c r="C3233" t="s">
        <v>23</v>
      </c>
      <c r="D3233" t="s">
        <v>33</v>
      </c>
      <c r="E3233" t="s">
        <v>104</v>
      </c>
      <c r="F3233">
        <v>26</v>
      </c>
      <c r="G3233">
        <v>0</v>
      </c>
      <c r="H3233">
        <v>2019</v>
      </c>
      <c r="I3233">
        <v>4</v>
      </c>
      <c r="J3233">
        <v>33</v>
      </c>
    </row>
    <row r="3234" spans="1:10" x14ac:dyDescent="0.25">
      <c r="A3234">
        <f>--SUBTOTAL(103,B$2:B3234)</f>
        <v>1933</v>
      </c>
      <c r="B3234" s="86">
        <v>43582</v>
      </c>
      <c r="C3234" t="s">
        <v>23</v>
      </c>
      <c r="D3234" t="s">
        <v>33</v>
      </c>
      <c r="E3234" t="s">
        <v>509</v>
      </c>
      <c r="F3234">
        <v>6.6</v>
      </c>
      <c r="G3234">
        <v>0</v>
      </c>
      <c r="H3234">
        <v>2019</v>
      </c>
      <c r="I3234">
        <v>4</v>
      </c>
      <c r="J3234">
        <v>68</v>
      </c>
    </row>
    <row r="3235" spans="1:10" x14ac:dyDescent="0.25">
      <c r="A3235">
        <f>--SUBTOTAL(103,B$2:B3235)</f>
        <v>1934</v>
      </c>
      <c r="B3235" s="86">
        <v>43582</v>
      </c>
      <c r="C3235" t="s">
        <v>23</v>
      </c>
      <c r="D3235" t="s">
        <v>33</v>
      </c>
      <c r="E3235" t="s">
        <v>128</v>
      </c>
      <c r="F3235">
        <v>4.75</v>
      </c>
      <c r="G3235">
        <v>0</v>
      </c>
      <c r="H3235">
        <v>2019</v>
      </c>
      <c r="I3235">
        <v>4</v>
      </c>
      <c r="J3235">
        <v>28</v>
      </c>
    </row>
    <row r="3236" spans="1:10" x14ac:dyDescent="0.25">
      <c r="A3236">
        <f>--SUBTOTAL(103,B$2:B3236)</f>
        <v>1935</v>
      </c>
      <c r="B3236" s="86">
        <v>43584</v>
      </c>
      <c r="C3236" t="s">
        <v>23</v>
      </c>
      <c r="D3236" t="s">
        <v>59</v>
      </c>
      <c r="E3236" t="s">
        <v>530</v>
      </c>
      <c r="F3236">
        <v>107.63</v>
      </c>
      <c r="G3236">
        <v>0</v>
      </c>
      <c r="H3236">
        <v>2019</v>
      </c>
      <c r="I3236">
        <v>4</v>
      </c>
      <c r="J3236">
        <v>33</v>
      </c>
    </row>
    <row r="3237" spans="1:10" x14ac:dyDescent="0.25">
      <c r="A3237">
        <f>--SUBTOTAL(103,B$2:B3237)</f>
        <v>1936</v>
      </c>
      <c r="B3237" s="86">
        <v>43584</v>
      </c>
      <c r="C3237" t="s">
        <v>23</v>
      </c>
      <c r="D3237" t="s">
        <v>59</v>
      </c>
      <c r="E3237" t="s">
        <v>530</v>
      </c>
      <c r="F3237">
        <v>75.75</v>
      </c>
      <c r="G3237">
        <v>0</v>
      </c>
      <c r="H3237">
        <v>2019</v>
      </c>
      <c r="I3237">
        <v>4</v>
      </c>
      <c r="J3237">
        <v>27</v>
      </c>
    </row>
    <row r="3238" spans="1:10" x14ac:dyDescent="0.25">
      <c r="A3238">
        <f>--SUBTOTAL(103,B$2:B3238)</f>
        <v>1937</v>
      </c>
      <c r="B3238" s="86">
        <v>43584</v>
      </c>
      <c r="C3238" t="s">
        <v>23</v>
      </c>
      <c r="D3238" t="s">
        <v>59</v>
      </c>
      <c r="E3238" t="s">
        <v>530</v>
      </c>
      <c r="F3238">
        <v>72.760000000000005</v>
      </c>
      <c r="G3238">
        <v>0</v>
      </c>
      <c r="H3238">
        <v>2019</v>
      </c>
      <c r="I3238">
        <v>4</v>
      </c>
      <c r="J3238">
        <v>43</v>
      </c>
    </row>
    <row r="3239" spans="1:10" x14ac:dyDescent="0.25">
      <c r="A3239">
        <f>--SUBTOTAL(103,B$2:B3239)</f>
        <v>1938</v>
      </c>
      <c r="B3239" s="86">
        <v>43584</v>
      </c>
      <c r="C3239" t="s">
        <v>23</v>
      </c>
      <c r="D3239" t="s">
        <v>59</v>
      </c>
      <c r="E3239" t="s">
        <v>530</v>
      </c>
      <c r="F3239">
        <v>60</v>
      </c>
      <c r="G3239">
        <v>0</v>
      </c>
      <c r="H3239">
        <v>2019</v>
      </c>
      <c r="I3239">
        <v>4</v>
      </c>
      <c r="J3239">
        <v>99</v>
      </c>
    </row>
    <row r="3240" spans="1:10" x14ac:dyDescent="0.25">
      <c r="A3240">
        <f>--SUBTOTAL(103,B$2:B3240)</f>
        <v>1939</v>
      </c>
      <c r="B3240" s="86">
        <v>43584</v>
      </c>
      <c r="C3240" t="s">
        <v>23</v>
      </c>
      <c r="D3240" t="s">
        <v>54</v>
      </c>
      <c r="E3240" t="s">
        <v>530</v>
      </c>
      <c r="F3240">
        <v>32.799999999999997</v>
      </c>
      <c r="G3240">
        <v>0</v>
      </c>
      <c r="H3240">
        <v>2019</v>
      </c>
      <c r="I3240">
        <v>4</v>
      </c>
      <c r="J3240">
        <v>15</v>
      </c>
    </row>
    <row r="3241" spans="1:10" x14ac:dyDescent="0.25">
      <c r="A3241">
        <f>--SUBTOTAL(103,B$2:B3241)</f>
        <v>1940</v>
      </c>
      <c r="B3241" s="86">
        <v>43584</v>
      </c>
      <c r="C3241" t="s">
        <v>23</v>
      </c>
      <c r="D3241" t="s">
        <v>61</v>
      </c>
      <c r="E3241" t="s">
        <v>530</v>
      </c>
      <c r="F3241">
        <v>32</v>
      </c>
      <c r="G3241">
        <v>0</v>
      </c>
      <c r="H3241">
        <v>2019</v>
      </c>
      <c r="I3241">
        <v>4</v>
      </c>
      <c r="J3241">
        <v>54</v>
      </c>
    </row>
    <row r="3242" spans="1:10" x14ac:dyDescent="0.25">
      <c r="A3242">
        <f>--SUBTOTAL(103,B$2:B3242)</f>
        <v>1941</v>
      </c>
      <c r="B3242" s="86">
        <v>43584</v>
      </c>
      <c r="C3242" t="s">
        <v>23</v>
      </c>
      <c r="D3242" t="s">
        <v>59</v>
      </c>
      <c r="E3242" t="s">
        <v>530</v>
      </c>
      <c r="F3242">
        <v>24.15</v>
      </c>
      <c r="G3242">
        <v>0</v>
      </c>
      <c r="H3242">
        <v>2019</v>
      </c>
      <c r="I3242">
        <v>4</v>
      </c>
      <c r="J3242">
        <v>103</v>
      </c>
    </row>
    <row r="3243" spans="1:10" x14ac:dyDescent="0.25">
      <c r="A3243">
        <f>--SUBTOTAL(103,B$2:B3243)</f>
        <v>1942</v>
      </c>
      <c r="B3243" s="86">
        <v>43584</v>
      </c>
      <c r="C3243" t="s">
        <v>23</v>
      </c>
      <c r="D3243" t="s">
        <v>59</v>
      </c>
      <c r="E3243" t="s">
        <v>530</v>
      </c>
      <c r="F3243">
        <v>23.85</v>
      </c>
      <c r="G3243">
        <v>0</v>
      </c>
      <c r="H3243">
        <v>2019</v>
      </c>
      <c r="I3243">
        <v>4</v>
      </c>
      <c r="J3243">
        <v>53</v>
      </c>
    </row>
    <row r="3244" spans="1:10" x14ac:dyDescent="0.25">
      <c r="A3244">
        <f>--SUBTOTAL(103,B$2:B3244)</f>
        <v>1943</v>
      </c>
      <c r="B3244" s="86">
        <v>43584</v>
      </c>
      <c r="C3244" t="s">
        <v>23</v>
      </c>
      <c r="D3244" t="s">
        <v>61</v>
      </c>
      <c r="E3244" t="s">
        <v>530</v>
      </c>
      <c r="F3244">
        <v>12</v>
      </c>
      <c r="G3244">
        <v>0</v>
      </c>
      <c r="H3244">
        <v>2019</v>
      </c>
      <c r="I3244">
        <v>4</v>
      </c>
      <c r="J3244">
        <v>46</v>
      </c>
    </row>
    <row r="3245" spans="1:10" x14ac:dyDescent="0.25">
      <c r="A3245">
        <f>--SUBTOTAL(103,B$2:B3245)</f>
        <v>1944</v>
      </c>
      <c r="B3245" s="86">
        <v>43584</v>
      </c>
      <c r="C3245" t="s">
        <v>23</v>
      </c>
      <c r="D3245" t="s">
        <v>59</v>
      </c>
      <c r="E3245" t="s">
        <v>530</v>
      </c>
      <c r="F3245">
        <v>7.47</v>
      </c>
      <c r="G3245">
        <v>0</v>
      </c>
      <c r="H3245">
        <v>2019</v>
      </c>
      <c r="I3245">
        <v>4</v>
      </c>
      <c r="J3245">
        <v>28</v>
      </c>
    </row>
    <row r="3246" spans="1:10" x14ac:dyDescent="0.25">
      <c r="A3246">
        <f>--SUBTOTAL(103,B$2:B3246)</f>
        <v>1945</v>
      </c>
      <c r="B3246" s="86">
        <v>43584</v>
      </c>
      <c r="C3246" t="s">
        <v>65</v>
      </c>
      <c r="D3246" t="s">
        <v>61</v>
      </c>
      <c r="E3246" t="s">
        <v>530</v>
      </c>
      <c r="F3246">
        <v>7.7</v>
      </c>
      <c r="G3246">
        <v>0</v>
      </c>
      <c r="H3246">
        <v>2019</v>
      </c>
      <c r="I3246">
        <v>4</v>
      </c>
      <c r="J3246">
        <v>91</v>
      </c>
    </row>
    <row r="3247" spans="1:10" x14ac:dyDescent="0.25">
      <c r="A3247">
        <f>--SUBTOTAL(103,B$2:B3247)</f>
        <v>1946</v>
      </c>
      <c r="B3247" s="86">
        <v>43584</v>
      </c>
      <c r="C3247" t="s">
        <v>66</v>
      </c>
      <c r="D3247" t="s">
        <v>62</v>
      </c>
      <c r="E3247" t="s">
        <v>530</v>
      </c>
      <c r="F3247">
        <v>50.6</v>
      </c>
      <c r="G3247">
        <v>0</v>
      </c>
      <c r="H3247">
        <v>2019</v>
      </c>
      <c r="I3247">
        <v>4</v>
      </c>
      <c r="J3247">
        <v>91</v>
      </c>
    </row>
    <row r="3248" spans="1:10" x14ac:dyDescent="0.25">
      <c r="A3248">
        <f>--SUBTOTAL(103,B$2:B3248)</f>
        <v>1947</v>
      </c>
      <c r="B3248" s="86">
        <v>43584</v>
      </c>
      <c r="C3248" t="s">
        <v>21</v>
      </c>
      <c r="D3248" t="s">
        <v>32</v>
      </c>
      <c r="E3248" t="s">
        <v>530</v>
      </c>
      <c r="F3248">
        <v>24</v>
      </c>
      <c r="G3248">
        <v>0</v>
      </c>
      <c r="H3248">
        <v>2019</v>
      </c>
      <c r="I3248">
        <v>4</v>
      </c>
      <c r="J3248">
        <v>39</v>
      </c>
    </row>
    <row r="3249" spans="1:10" x14ac:dyDescent="0.25">
      <c r="A3249">
        <f>--SUBTOTAL(103,B$2:B3249)</f>
        <v>1948</v>
      </c>
      <c r="B3249" s="86">
        <v>43584</v>
      </c>
      <c r="C3249" t="s">
        <v>21</v>
      </c>
      <c r="D3249" t="s">
        <v>32</v>
      </c>
      <c r="E3249" t="s">
        <v>530</v>
      </c>
      <c r="F3249">
        <v>24</v>
      </c>
      <c r="G3249">
        <v>0</v>
      </c>
      <c r="H3249">
        <v>2019</v>
      </c>
      <c r="I3249">
        <v>4</v>
      </c>
      <c r="J3249">
        <v>46</v>
      </c>
    </row>
    <row r="3250" spans="1:10" x14ac:dyDescent="0.25">
      <c r="A3250">
        <f>--SUBTOTAL(103,B$2:B3250)</f>
        <v>1949</v>
      </c>
      <c r="B3250" s="86">
        <v>43584</v>
      </c>
      <c r="C3250" t="s">
        <v>21</v>
      </c>
      <c r="D3250" t="s">
        <v>32</v>
      </c>
      <c r="E3250" t="s">
        <v>530</v>
      </c>
      <c r="F3250">
        <v>8</v>
      </c>
      <c r="G3250">
        <v>0</v>
      </c>
      <c r="H3250">
        <v>2019</v>
      </c>
      <c r="I3250">
        <v>4</v>
      </c>
      <c r="J3250">
        <v>30</v>
      </c>
    </row>
    <row r="3251" spans="1:10" x14ac:dyDescent="0.25">
      <c r="A3251">
        <f>--SUBTOTAL(103,B$2:B3251)</f>
        <v>1950</v>
      </c>
      <c r="B3251" s="86">
        <v>43584</v>
      </c>
      <c r="C3251" t="s">
        <v>21</v>
      </c>
      <c r="D3251" t="s">
        <v>32</v>
      </c>
      <c r="E3251" t="s">
        <v>530</v>
      </c>
      <c r="F3251">
        <v>8</v>
      </c>
      <c r="G3251">
        <v>0</v>
      </c>
      <c r="H3251">
        <v>2019</v>
      </c>
      <c r="I3251">
        <v>4</v>
      </c>
      <c r="J3251">
        <v>33</v>
      </c>
    </row>
    <row r="3252" spans="1:10" x14ac:dyDescent="0.25">
      <c r="A3252">
        <f>--SUBTOTAL(103,B$2:B3252)</f>
        <v>1951</v>
      </c>
      <c r="B3252" s="86">
        <v>43584</v>
      </c>
      <c r="C3252" t="s">
        <v>71</v>
      </c>
      <c r="D3252" t="s">
        <v>518</v>
      </c>
      <c r="E3252" t="s">
        <v>531</v>
      </c>
      <c r="F3252">
        <v>691.7</v>
      </c>
      <c r="G3252">
        <v>0</v>
      </c>
      <c r="H3252">
        <v>2019</v>
      </c>
      <c r="I3252">
        <v>4</v>
      </c>
      <c r="J3252">
        <v>91</v>
      </c>
    </row>
    <row r="3253" spans="1:10" x14ac:dyDescent="0.25">
      <c r="A3253">
        <f>--SUBTOTAL(103,B$2:B3253)</f>
        <v>1952</v>
      </c>
      <c r="B3253" s="86">
        <v>43584</v>
      </c>
      <c r="C3253" t="s">
        <v>67</v>
      </c>
      <c r="D3253" t="s">
        <v>61</v>
      </c>
      <c r="E3253" t="s">
        <v>530</v>
      </c>
      <c r="F3253">
        <v>8</v>
      </c>
      <c r="G3253">
        <v>0</v>
      </c>
      <c r="H3253">
        <v>2019</v>
      </c>
      <c r="I3253">
        <v>4</v>
      </c>
      <c r="J3253">
        <v>91</v>
      </c>
    </row>
    <row r="3254" spans="1:10" x14ac:dyDescent="0.25">
      <c r="A3254">
        <f>--SUBTOTAL(103,B$2:B3254)</f>
        <v>1953</v>
      </c>
      <c r="B3254" s="86">
        <v>43584</v>
      </c>
      <c r="C3254" t="s">
        <v>22</v>
      </c>
      <c r="D3254" t="s">
        <v>32</v>
      </c>
      <c r="E3254" t="s">
        <v>530</v>
      </c>
      <c r="F3254">
        <v>24</v>
      </c>
      <c r="G3254">
        <v>0</v>
      </c>
      <c r="H3254">
        <v>2019</v>
      </c>
      <c r="I3254">
        <v>4</v>
      </c>
      <c r="J3254">
        <v>39</v>
      </c>
    </row>
    <row r="3255" spans="1:10" x14ac:dyDescent="0.25">
      <c r="A3255">
        <f>--SUBTOTAL(103,B$2:B3255)</f>
        <v>1954</v>
      </c>
      <c r="B3255" s="86">
        <v>43584</v>
      </c>
      <c r="C3255" t="s">
        <v>22</v>
      </c>
      <c r="D3255" t="s">
        <v>32</v>
      </c>
      <c r="E3255" t="s">
        <v>530</v>
      </c>
      <c r="F3255">
        <v>8</v>
      </c>
      <c r="G3255">
        <v>0</v>
      </c>
      <c r="H3255">
        <v>2019</v>
      </c>
      <c r="I3255">
        <v>4</v>
      </c>
      <c r="J3255">
        <v>46</v>
      </c>
    </row>
    <row r="3256" spans="1:10" x14ac:dyDescent="0.25">
      <c r="A3256">
        <f>--SUBTOTAL(103,B$2:B3256)</f>
        <v>1955</v>
      </c>
      <c r="B3256" s="86">
        <v>43584</v>
      </c>
      <c r="C3256" t="s">
        <v>22</v>
      </c>
      <c r="D3256" t="s">
        <v>32</v>
      </c>
      <c r="E3256" t="s">
        <v>530</v>
      </c>
      <c r="F3256">
        <v>8</v>
      </c>
      <c r="G3256">
        <v>0</v>
      </c>
      <c r="H3256">
        <v>2019</v>
      </c>
      <c r="I3256">
        <v>4</v>
      </c>
      <c r="J3256">
        <v>73</v>
      </c>
    </row>
    <row r="3257" spans="1:10" x14ac:dyDescent="0.25">
      <c r="A3257">
        <f>--SUBTOTAL(103,B$2:B3257)</f>
        <v>1956</v>
      </c>
      <c r="B3257" s="86">
        <v>43584</v>
      </c>
      <c r="C3257" t="s">
        <v>74</v>
      </c>
      <c r="D3257" t="s">
        <v>54</v>
      </c>
      <c r="E3257" t="s">
        <v>530</v>
      </c>
      <c r="F3257">
        <v>81.349999999999994</v>
      </c>
      <c r="G3257">
        <v>0</v>
      </c>
      <c r="H3257">
        <v>2019</v>
      </c>
      <c r="I3257">
        <v>4</v>
      </c>
      <c r="J3257">
        <v>91</v>
      </c>
    </row>
    <row r="3258" spans="1:10" x14ac:dyDescent="0.25">
      <c r="A3258">
        <f>--SUBTOTAL(103,B$2:B3258)</f>
        <v>1957</v>
      </c>
      <c r="B3258" s="86">
        <v>43585</v>
      </c>
      <c r="C3258" t="s">
        <v>281</v>
      </c>
      <c r="D3258" t="s">
        <v>101</v>
      </c>
      <c r="E3258" t="s">
        <v>532</v>
      </c>
      <c r="F3258">
        <v>1000</v>
      </c>
      <c r="G3258">
        <v>0</v>
      </c>
      <c r="H3258">
        <v>2019</v>
      </c>
      <c r="I3258">
        <v>4</v>
      </c>
      <c r="J3258">
        <v>91</v>
      </c>
    </row>
    <row r="3259" spans="1:10" x14ac:dyDescent="0.25">
      <c r="A3259">
        <f>--SUBTOTAL(103,B$2:B3259)</f>
        <v>1958</v>
      </c>
      <c r="B3259" s="86">
        <v>43585</v>
      </c>
      <c r="C3259" t="s">
        <v>21</v>
      </c>
      <c r="D3259" t="s">
        <v>61</v>
      </c>
      <c r="E3259" t="s">
        <v>532</v>
      </c>
      <c r="F3259">
        <v>676</v>
      </c>
      <c r="G3259">
        <v>0</v>
      </c>
      <c r="H3259">
        <v>2019</v>
      </c>
      <c r="I3259">
        <v>4</v>
      </c>
      <c r="J3259">
        <v>33</v>
      </c>
    </row>
    <row r="3260" spans="1:10" x14ac:dyDescent="0.25">
      <c r="A3260">
        <f>--SUBTOTAL(103,B$2:B3260)</f>
        <v>1959</v>
      </c>
      <c r="B3260" s="86">
        <v>43585</v>
      </c>
      <c r="C3260" t="s">
        <v>21</v>
      </c>
      <c r="D3260" t="s">
        <v>61</v>
      </c>
      <c r="E3260" t="s">
        <v>532</v>
      </c>
      <c r="F3260">
        <v>182</v>
      </c>
      <c r="G3260">
        <v>0</v>
      </c>
      <c r="H3260">
        <v>2019</v>
      </c>
      <c r="I3260">
        <v>4</v>
      </c>
      <c r="J3260">
        <v>40</v>
      </c>
    </row>
    <row r="3261" spans="1:10" x14ac:dyDescent="0.25">
      <c r="A3261">
        <f>--SUBTOTAL(103,B$2:B3261)</f>
        <v>1960</v>
      </c>
      <c r="B3261" s="86">
        <v>43585</v>
      </c>
      <c r="C3261" t="s">
        <v>21</v>
      </c>
      <c r="D3261" t="s">
        <v>61</v>
      </c>
      <c r="E3261" t="s">
        <v>532</v>
      </c>
      <c r="F3261">
        <v>110.5</v>
      </c>
      <c r="G3261">
        <v>0</v>
      </c>
      <c r="H3261">
        <v>2019</v>
      </c>
      <c r="I3261">
        <v>4</v>
      </c>
      <c r="J3261">
        <v>37</v>
      </c>
    </row>
    <row r="3262" spans="1:10" x14ac:dyDescent="0.25">
      <c r="A3262">
        <f>--SUBTOTAL(103,B$2:B3262)</f>
        <v>1961</v>
      </c>
      <c r="B3262" s="86">
        <v>43585</v>
      </c>
      <c r="C3262" t="s">
        <v>71</v>
      </c>
      <c r="D3262" t="s">
        <v>101</v>
      </c>
      <c r="E3262" t="s">
        <v>532</v>
      </c>
      <c r="F3262">
        <v>4850</v>
      </c>
      <c r="G3262">
        <v>0</v>
      </c>
      <c r="H3262">
        <v>2019</v>
      </c>
      <c r="I3262">
        <v>4</v>
      </c>
      <c r="J3262">
        <v>91</v>
      </c>
    </row>
    <row r="3263" spans="1:10" x14ac:dyDescent="0.25">
      <c r="A3263">
        <f>--SUBTOTAL(103,B$2:B3263)</f>
        <v>1962</v>
      </c>
      <c r="B3263" s="86">
        <v>43585</v>
      </c>
      <c r="C3263" t="s">
        <v>71</v>
      </c>
      <c r="D3263" t="s">
        <v>533</v>
      </c>
      <c r="E3263" t="s">
        <v>467</v>
      </c>
      <c r="F3263">
        <v>0</v>
      </c>
      <c r="G3263">
        <v>6000</v>
      </c>
      <c r="H3263">
        <v>2019</v>
      </c>
      <c r="I3263">
        <v>4</v>
      </c>
      <c r="J3263">
        <v>91</v>
      </c>
    </row>
    <row r="3264" spans="1:10" x14ac:dyDescent="0.25">
      <c r="A3264">
        <f>--SUBTOTAL(103,B$2:B3264)</f>
        <v>1963</v>
      </c>
      <c r="B3264" s="86">
        <v>43585</v>
      </c>
      <c r="C3264" t="s">
        <v>74</v>
      </c>
      <c r="D3264" t="s">
        <v>59</v>
      </c>
      <c r="E3264" t="s">
        <v>532</v>
      </c>
      <c r="F3264">
        <v>764.79</v>
      </c>
      <c r="G3264">
        <v>0</v>
      </c>
      <c r="H3264">
        <v>2019</v>
      </c>
      <c r="I3264">
        <v>4</v>
      </c>
      <c r="J3264">
        <v>91</v>
      </c>
    </row>
    <row r="3265" spans="1:10" x14ac:dyDescent="0.25">
      <c r="A3265">
        <f>--SUBTOTAL(103,B$2:B3265)</f>
        <v>1964</v>
      </c>
      <c r="B3265" s="86">
        <v>43587</v>
      </c>
      <c r="C3265" t="s">
        <v>23</v>
      </c>
      <c r="D3265" t="s">
        <v>33</v>
      </c>
      <c r="E3265" t="s">
        <v>168</v>
      </c>
      <c r="F3265">
        <v>10</v>
      </c>
      <c r="G3265">
        <v>0</v>
      </c>
      <c r="H3265">
        <v>2019</v>
      </c>
      <c r="I3265">
        <v>5</v>
      </c>
      <c r="J3265">
        <v>20</v>
      </c>
    </row>
    <row r="3266" spans="1:10" x14ac:dyDescent="0.25">
      <c r="A3266">
        <f>--SUBTOTAL(103,B$2:B3266)</f>
        <v>1965</v>
      </c>
      <c r="B3266" s="86">
        <v>43587</v>
      </c>
      <c r="C3266" t="s">
        <v>23</v>
      </c>
      <c r="D3266" t="s">
        <v>32</v>
      </c>
      <c r="E3266" t="s">
        <v>534</v>
      </c>
      <c r="F3266">
        <v>8</v>
      </c>
      <c r="G3266">
        <v>0</v>
      </c>
      <c r="H3266">
        <v>2019</v>
      </c>
      <c r="I3266">
        <v>5</v>
      </c>
      <c r="J3266">
        <v>26</v>
      </c>
    </row>
    <row r="3267" spans="1:10" x14ac:dyDescent="0.25">
      <c r="A3267">
        <f>--SUBTOTAL(103,B$2:B3267)</f>
        <v>1966</v>
      </c>
      <c r="B3267" s="86">
        <v>43587</v>
      </c>
      <c r="C3267" t="s">
        <v>23</v>
      </c>
      <c r="D3267" t="s">
        <v>261</v>
      </c>
      <c r="E3267" t="s">
        <v>496</v>
      </c>
      <c r="F3267">
        <v>5</v>
      </c>
      <c r="G3267">
        <v>0</v>
      </c>
      <c r="H3267">
        <v>2019</v>
      </c>
      <c r="I3267">
        <v>5</v>
      </c>
      <c r="J3267">
        <v>54</v>
      </c>
    </row>
    <row r="3268" spans="1:10" x14ac:dyDescent="0.25">
      <c r="A3268">
        <f>--SUBTOTAL(103,B$2:B3268)</f>
        <v>1967</v>
      </c>
      <c r="B3268" s="86">
        <v>43587</v>
      </c>
      <c r="C3268" t="s">
        <v>64</v>
      </c>
      <c r="D3268" t="s">
        <v>60</v>
      </c>
      <c r="E3268" t="s">
        <v>534</v>
      </c>
      <c r="F3268">
        <v>46.13</v>
      </c>
      <c r="G3268">
        <v>0</v>
      </c>
      <c r="H3268">
        <v>2019</v>
      </c>
      <c r="I3268">
        <v>5</v>
      </c>
      <c r="J3268">
        <v>91</v>
      </c>
    </row>
    <row r="3269" spans="1:10" x14ac:dyDescent="0.25">
      <c r="A3269">
        <f>--SUBTOTAL(103,B$2:B3269)</f>
        <v>1968</v>
      </c>
      <c r="B3269" s="86">
        <v>43587</v>
      </c>
      <c r="C3269" t="s">
        <v>65</v>
      </c>
      <c r="D3269" t="s">
        <v>61</v>
      </c>
      <c r="E3269" t="s">
        <v>534</v>
      </c>
      <c r="F3269">
        <v>7.7</v>
      </c>
      <c r="G3269">
        <v>0</v>
      </c>
      <c r="H3269">
        <v>2019</v>
      </c>
      <c r="I3269">
        <v>5</v>
      </c>
      <c r="J3269">
        <v>91</v>
      </c>
    </row>
    <row r="3270" spans="1:10" x14ac:dyDescent="0.25">
      <c r="A3270">
        <f>--SUBTOTAL(103,B$2:B3270)</f>
        <v>1969</v>
      </c>
      <c r="B3270" s="86">
        <v>43587</v>
      </c>
      <c r="C3270" t="s">
        <v>21</v>
      </c>
      <c r="D3270" t="s">
        <v>32</v>
      </c>
      <c r="E3270" t="s">
        <v>534</v>
      </c>
      <c r="F3270">
        <v>88</v>
      </c>
      <c r="G3270">
        <v>0</v>
      </c>
      <c r="H3270">
        <v>2019</v>
      </c>
      <c r="I3270">
        <v>5</v>
      </c>
      <c r="J3270">
        <v>19</v>
      </c>
    </row>
    <row r="3271" spans="1:10" x14ac:dyDescent="0.25">
      <c r="A3271">
        <f>--SUBTOTAL(103,B$2:B3271)</f>
        <v>1970</v>
      </c>
      <c r="B3271" s="86">
        <v>43587</v>
      </c>
      <c r="C3271" t="s">
        <v>21</v>
      </c>
      <c r="D3271" t="s">
        <v>32</v>
      </c>
      <c r="E3271" t="s">
        <v>534</v>
      </c>
      <c r="F3271">
        <v>24</v>
      </c>
      <c r="G3271">
        <v>0</v>
      </c>
      <c r="H3271">
        <v>2019</v>
      </c>
      <c r="I3271">
        <v>5</v>
      </c>
      <c r="J3271">
        <v>97</v>
      </c>
    </row>
    <row r="3272" spans="1:10" x14ac:dyDescent="0.25">
      <c r="A3272">
        <f>--SUBTOTAL(103,B$2:B3272)</f>
        <v>1971</v>
      </c>
      <c r="B3272" s="86">
        <v>43587</v>
      </c>
      <c r="C3272" t="s">
        <v>21</v>
      </c>
      <c r="D3272" t="s">
        <v>32</v>
      </c>
      <c r="E3272" t="s">
        <v>534</v>
      </c>
      <c r="F3272">
        <v>16</v>
      </c>
      <c r="G3272">
        <v>0</v>
      </c>
      <c r="H3272">
        <v>2019</v>
      </c>
      <c r="I3272">
        <v>5</v>
      </c>
      <c r="J3272">
        <v>49</v>
      </c>
    </row>
    <row r="3273" spans="1:10" x14ac:dyDescent="0.25">
      <c r="A3273">
        <f>--SUBTOTAL(103,B$2:B3273)</f>
        <v>1972</v>
      </c>
      <c r="B3273" s="86">
        <v>43587</v>
      </c>
      <c r="C3273" t="s">
        <v>21</v>
      </c>
      <c r="D3273" t="s">
        <v>32</v>
      </c>
      <c r="E3273" t="s">
        <v>534</v>
      </c>
      <c r="F3273">
        <v>16</v>
      </c>
      <c r="G3273">
        <v>0</v>
      </c>
      <c r="H3273">
        <v>2019</v>
      </c>
      <c r="I3273">
        <v>5</v>
      </c>
      <c r="J3273">
        <v>80</v>
      </c>
    </row>
    <row r="3274" spans="1:10" x14ac:dyDescent="0.25">
      <c r="A3274">
        <f>--SUBTOTAL(103,B$2:B3274)</f>
        <v>1973</v>
      </c>
      <c r="B3274" s="86">
        <v>43587</v>
      </c>
      <c r="C3274" t="s">
        <v>21</v>
      </c>
      <c r="D3274" t="s">
        <v>32</v>
      </c>
      <c r="E3274" t="s">
        <v>534</v>
      </c>
      <c r="F3274">
        <v>8</v>
      </c>
      <c r="G3274">
        <v>0</v>
      </c>
      <c r="H3274">
        <v>2019</v>
      </c>
      <c r="I3274">
        <v>5</v>
      </c>
      <c r="J3274">
        <v>39</v>
      </c>
    </row>
    <row r="3275" spans="1:10" x14ac:dyDescent="0.25">
      <c r="A3275">
        <f>--SUBTOTAL(103,B$2:B3275)</f>
        <v>1974</v>
      </c>
      <c r="B3275" s="86">
        <v>43587</v>
      </c>
      <c r="C3275" t="s">
        <v>21</v>
      </c>
      <c r="D3275" t="s">
        <v>32</v>
      </c>
      <c r="E3275" t="s">
        <v>534</v>
      </c>
      <c r="F3275">
        <v>8</v>
      </c>
      <c r="G3275">
        <v>0</v>
      </c>
      <c r="H3275">
        <v>2019</v>
      </c>
      <c r="I3275">
        <v>5</v>
      </c>
      <c r="J3275">
        <v>51</v>
      </c>
    </row>
    <row r="3276" spans="1:10" x14ac:dyDescent="0.25">
      <c r="A3276">
        <f>--SUBTOTAL(103,B$2:B3276)</f>
        <v>1975</v>
      </c>
      <c r="B3276" s="86">
        <v>43587</v>
      </c>
      <c r="C3276" t="s">
        <v>71</v>
      </c>
      <c r="D3276" t="s">
        <v>101</v>
      </c>
      <c r="E3276" t="s">
        <v>534</v>
      </c>
      <c r="F3276">
        <v>20320</v>
      </c>
      <c r="G3276">
        <v>0</v>
      </c>
      <c r="H3276">
        <v>2019</v>
      </c>
      <c r="I3276">
        <v>5</v>
      </c>
      <c r="J3276">
        <v>91</v>
      </c>
    </row>
    <row r="3277" spans="1:10" x14ac:dyDescent="0.25">
      <c r="A3277">
        <f>--SUBTOTAL(103,B$2:B3277)</f>
        <v>1976</v>
      </c>
      <c r="B3277" s="86">
        <v>43587</v>
      </c>
      <c r="C3277" t="s">
        <v>71</v>
      </c>
      <c r="D3277" t="s">
        <v>61</v>
      </c>
      <c r="E3277" t="s">
        <v>534</v>
      </c>
      <c r="F3277">
        <v>30.26</v>
      </c>
      <c r="G3277">
        <v>0</v>
      </c>
      <c r="H3277">
        <v>2019</v>
      </c>
      <c r="I3277">
        <v>5</v>
      </c>
      <c r="J3277">
        <v>91</v>
      </c>
    </row>
    <row r="3278" spans="1:10" x14ac:dyDescent="0.25">
      <c r="A3278">
        <f>--SUBTOTAL(103,B$2:B3278)</f>
        <v>1977</v>
      </c>
      <c r="B3278" s="86">
        <v>43587</v>
      </c>
      <c r="C3278" t="s">
        <v>73</v>
      </c>
      <c r="D3278" t="s">
        <v>60</v>
      </c>
      <c r="E3278" t="s">
        <v>534</v>
      </c>
      <c r="F3278">
        <v>30</v>
      </c>
      <c r="G3278">
        <v>0</v>
      </c>
      <c r="H3278">
        <v>2019</v>
      </c>
      <c r="I3278">
        <v>5</v>
      </c>
      <c r="J3278">
        <v>91</v>
      </c>
    </row>
    <row r="3279" spans="1:10" x14ac:dyDescent="0.25">
      <c r="A3279">
        <f>--SUBTOTAL(103,B$2:B3279)</f>
        <v>1978</v>
      </c>
      <c r="B3279" s="86">
        <v>43587</v>
      </c>
      <c r="C3279" t="s">
        <v>67</v>
      </c>
      <c r="D3279" t="s">
        <v>61</v>
      </c>
      <c r="E3279" t="s">
        <v>534</v>
      </c>
      <c r="F3279">
        <v>10</v>
      </c>
      <c r="G3279">
        <v>0</v>
      </c>
      <c r="H3279">
        <v>2019</v>
      </c>
      <c r="I3279">
        <v>5</v>
      </c>
      <c r="J3279">
        <v>91</v>
      </c>
    </row>
    <row r="3280" spans="1:10" x14ac:dyDescent="0.25">
      <c r="A3280">
        <f>--SUBTOTAL(103,B$2:B3280)</f>
        <v>1979</v>
      </c>
      <c r="B3280" s="86">
        <v>43587</v>
      </c>
      <c r="C3280" t="s">
        <v>76</v>
      </c>
      <c r="D3280" t="s">
        <v>60</v>
      </c>
      <c r="E3280" t="s">
        <v>534</v>
      </c>
      <c r="F3280">
        <v>92</v>
      </c>
      <c r="G3280">
        <v>0</v>
      </c>
      <c r="H3280">
        <v>2019</v>
      </c>
      <c r="I3280">
        <v>5</v>
      </c>
      <c r="J3280">
        <v>91</v>
      </c>
    </row>
    <row r="3281" spans="1:10" x14ac:dyDescent="0.25">
      <c r="A3281">
        <f>--SUBTOTAL(103,B$2:B3281)</f>
        <v>1980</v>
      </c>
      <c r="B3281" s="86">
        <v>43587</v>
      </c>
      <c r="C3281" t="s">
        <v>290</v>
      </c>
      <c r="D3281" t="s">
        <v>61</v>
      </c>
      <c r="E3281" t="s">
        <v>534</v>
      </c>
      <c r="F3281">
        <v>14</v>
      </c>
      <c r="G3281">
        <v>0</v>
      </c>
      <c r="H3281">
        <v>2019</v>
      </c>
      <c r="I3281">
        <v>5</v>
      </c>
      <c r="J3281">
        <v>91</v>
      </c>
    </row>
    <row r="3282" spans="1:10" x14ac:dyDescent="0.25">
      <c r="A3282">
        <f>--SUBTOTAL(103,B$2:B3282)</f>
        <v>1981</v>
      </c>
      <c r="B3282" s="86">
        <v>43587</v>
      </c>
      <c r="C3282" t="s">
        <v>102</v>
      </c>
      <c r="D3282" t="s">
        <v>61</v>
      </c>
      <c r="E3282" t="s">
        <v>534</v>
      </c>
      <c r="F3282">
        <v>22.5</v>
      </c>
      <c r="G3282">
        <v>0</v>
      </c>
      <c r="H3282">
        <v>2019</v>
      </c>
      <c r="I3282">
        <v>5</v>
      </c>
      <c r="J3282">
        <v>91</v>
      </c>
    </row>
    <row r="3283" spans="1:10" x14ac:dyDescent="0.25">
      <c r="A3283">
        <f>--SUBTOTAL(103,B$2:B3283)</f>
        <v>1982</v>
      </c>
      <c r="B3283" s="86">
        <v>43587</v>
      </c>
      <c r="C3283" t="s">
        <v>22</v>
      </c>
      <c r="D3283" t="s">
        <v>32</v>
      </c>
      <c r="E3283" t="s">
        <v>534</v>
      </c>
      <c r="F3283">
        <v>16</v>
      </c>
      <c r="G3283">
        <v>0</v>
      </c>
      <c r="H3283">
        <v>2019</v>
      </c>
      <c r="I3283">
        <v>5</v>
      </c>
      <c r="J3283">
        <v>26</v>
      </c>
    </row>
    <row r="3284" spans="1:10" x14ac:dyDescent="0.25">
      <c r="A3284">
        <f>--SUBTOTAL(103,B$2:B3284)</f>
        <v>1983</v>
      </c>
      <c r="B3284" s="86">
        <v>43587</v>
      </c>
      <c r="C3284" t="s">
        <v>22</v>
      </c>
      <c r="D3284" t="s">
        <v>32</v>
      </c>
      <c r="E3284" t="s">
        <v>534</v>
      </c>
      <c r="F3284">
        <v>8</v>
      </c>
      <c r="G3284">
        <v>0</v>
      </c>
      <c r="H3284">
        <v>2019</v>
      </c>
      <c r="I3284">
        <v>5</v>
      </c>
      <c r="J3284">
        <v>44</v>
      </c>
    </row>
    <row r="3285" spans="1:10" x14ac:dyDescent="0.25">
      <c r="A3285">
        <f>--SUBTOTAL(103,B$2:B3285)</f>
        <v>1984</v>
      </c>
      <c r="B3285" s="86">
        <v>43587</v>
      </c>
      <c r="C3285" t="s">
        <v>22</v>
      </c>
      <c r="D3285" t="s">
        <v>32</v>
      </c>
      <c r="E3285" t="s">
        <v>534</v>
      </c>
      <c r="F3285">
        <v>8</v>
      </c>
      <c r="G3285">
        <v>0</v>
      </c>
      <c r="H3285">
        <v>2019</v>
      </c>
      <c r="I3285">
        <v>5</v>
      </c>
      <c r="J3285">
        <v>68</v>
      </c>
    </row>
    <row r="3286" spans="1:10" x14ac:dyDescent="0.25">
      <c r="A3286">
        <f>--SUBTOTAL(103,B$2:B3286)</f>
        <v>1985</v>
      </c>
      <c r="B3286" s="86">
        <v>43588</v>
      </c>
      <c r="C3286" t="s">
        <v>23</v>
      </c>
      <c r="D3286" t="s">
        <v>31</v>
      </c>
      <c r="E3286" t="s">
        <v>535</v>
      </c>
      <c r="F3286">
        <v>245.24</v>
      </c>
      <c r="G3286">
        <v>0</v>
      </c>
      <c r="H3286">
        <v>2019</v>
      </c>
      <c r="I3286">
        <v>5</v>
      </c>
      <c r="J3286">
        <v>91</v>
      </c>
    </row>
    <row r="3287" spans="1:10" x14ac:dyDescent="0.25">
      <c r="A3287">
        <f>--SUBTOTAL(103,B$2:B3287)</f>
        <v>1986</v>
      </c>
      <c r="B3287" s="86">
        <v>43588</v>
      </c>
      <c r="C3287" t="s">
        <v>23</v>
      </c>
      <c r="D3287" t="s">
        <v>54</v>
      </c>
      <c r="E3287" t="s">
        <v>535</v>
      </c>
      <c r="F3287">
        <v>160.66</v>
      </c>
      <c r="G3287">
        <v>0</v>
      </c>
      <c r="H3287">
        <v>2019</v>
      </c>
      <c r="I3287">
        <v>5</v>
      </c>
      <c r="J3287">
        <v>39</v>
      </c>
    </row>
    <row r="3288" spans="1:10" x14ac:dyDescent="0.25">
      <c r="A3288">
        <f>--SUBTOTAL(103,B$2:B3288)</f>
        <v>1987</v>
      </c>
      <c r="B3288" s="86">
        <v>43588</v>
      </c>
      <c r="C3288" t="s">
        <v>23</v>
      </c>
      <c r="D3288" t="s">
        <v>59</v>
      </c>
      <c r="E3288" t="s">
        <v>535</v>
      </c>
      <c r="F3288">
        <v>128.6</v>
      </c>
      <c r="G3288">
        <v>0</v>
      </c>
      <c r="H3288">
        <v>2019</v>
      </c>
      <c r="I3288">
        <v>5</v>
      </c>
      <c r="J3288">
        <v>13</v>
      </c>
    </row>
    <row r="3289" spans="1:10" x14ac:dyDescent="0.25">
      <c r="A3289">
        <f>--SUBTOTAL(103,B$2:B3289)</f>
        <v>1988</v>
      </c>
      <c r="B3289" s="86">
        <v>43588</v>
      </c>
      <c r="C3289" t="s">
        <v>23</v>
      </c>
      <c r="D3289" t="s">
        <v>54</v>
      </c>
      <c r="E3289" t="s">
        <v>535</v>
      </c>
      <c r="F3289">
        <v>118.89</v>
      </c>
      <c r="G3289">
        <v>0</v>
      </c>
      <c r="H3289">
        <v>2019</v>
      </c>
      <c r="I3289">
        <v>5</v>
      </c>
      <c r="J3289">
        <v>5</v>
      </c>
    </row>
    <row r="3290" spans="1:10" x14ac:dyDescent="0.25">
      <c r="A3290">
        <f>--SUBTOTAL(103,B$2:B3290)</f>
        <v>1989</v>
      </c>
      <c r="B3290" s="86">
        <v>43588</v>
      </c>
      <c r="C3290" t="s">
        <v>23</v>
      </c>
      <c r="D3290" t="s">
        <v>54</v>
      </c>
      <c r="E3290" t="s">
        <v>535</v>
      </c>
      <c r="F3290">
        <v>96</v>
      </c>
      <c r="G3290">
        <v>0</v>
      </c>
      <c r="H3290">
        <v>2019</v>
      </c>
      <c r="I3290">
        <v>5</v>
      </c>
      <c r="J3290">
        <v>69</v>
      </c>
    </row>
    <row r="3291" spans="1:10" x14ac:dyDescent="0.25">
      <c r="A3291">
        <f>--SUBTOTAL(103,B$2:B3291)</f>
        <v>1990</v>
      </c>
      <c r="B3291" s="86">
        <v>43588</v>
      </c>
      <c r="C3291" t="s">
        <v>23</v>
      </c>
      <c r="D3291" t="s">
        <v>59</v>
      </c>
      <c r="E3291" t="s">
        <v>535</v>
      </c>
      <c r="F3291">
        <v>84.3</v>
      </c>
      <c r="G3291">
        <v>0</v>
      </c>
      <c r="H3291">
        <v>2019</v>
      </c>
      <c r="I3291">
        <v>5</v>
      </c>
      <c r="J3291">
        <v>26</v>
      </c>
    </row>
    <row r="3292" spans="1:10" x14ac:dyDescent="0.25">
      <c r="A3292">
        <f>--SUBTOTAL(103,B$2:B3292)</f>
        <v>1991</v>
      </c>
      <c r="B3292" s="86">
        <v>43588</v>
      </c>
      <c r="C3292" t="s">
        <v>23</v>
      </c>
      <c r="D3292" t="s">
        <v>59</v>
      </c>
      <c r="E3292" t="s">
        <v>535</v>
      </c>
      <c r="F3292">
        <v>81.069999999999993</v>
      </c>
      <c r="G3292">
        <v>0</v>
      </c>
      <c r="H3292">
        <v>2019</v>
      </c>
      <c r="I3292">
        <v>5</v>
      </c>
      <c r="J3292">
        <v>46</v>
      </c>
    </row>
    <row r="3293" spans="1:10" x14ac:dyDescent="0.25">
      <c r="A3293">
        <f>--SUBTOTAL(103,B$2:B3293)</f>
        <v>1992</v>
      </c>
      <c r="B3293" s="86">
        <v>43588</v>
      </c>
      <c r="C3293" t="s">
        <v>23</v>
      </c>
      <c r="D3293" t="s">
        <v>59</v>
      </c>
      <c r="E3293" t="s">
        <v>535</v>
      </c>
      <c r="F3293">
        <v>77.64</v>
      </c>
      <c r="G3293">
        <v>0</v>
      </c>
      <c r="H3293">
        <v>2019</v>
      </c>
      <c r="I3293">
        <v>5</v>
      </c>
      <c r="J3293">
        <v>1</v>
      </c>
    </row>
    <row r="3294" spans="1:10" x14ac:dyDescent="0.25">
      <c r="A3294">
        <f>--SUBTOTAL(103,B$2:B3294)</f>
        <v>1993</v>
      </c>
      <c r="B3294" s="86">
        <v>43588</v>
      </c>
      <c r="C3294" t="s">
        <v>23</v>
      </c>
      <c r="D3294" t="s">
        <v>59</v>
      </c>
      <c r="E3294" t="s">
        <v>535</v>
      </c>
      <c r="F3294">
        <v>66.81</v>
      </c>
      <c r="G3294">
        <v>0</v>
      </c>
      <c r="H3294">
        <v>2019</v>
      </c>
      <c r="I3294">
        <v>5</v>
      </c>
      <c r="J3294">
        <v>23</v>
      </c>
    </row>
    <row r="3295" spans="1:10" x14ac:dyDescent="0.25">
      <c r="A3295">
        <f>--SUBTOTAL(103,B$2:B3295)</f>
        <v>1994</v>
      </c>
      <c r="B3295" s="86">
        <v>43588</v>
      </c>
      <c r="C3295" t="s">
        <v>23</v>
      </c>
      <c r="D3295" t="s">
        <v>59</v>
      </c>
      <c r="E3295" t="s">
        <v>535</v>
      </c>
      <c r="F3295">
        <v>63.7</v>
      </c>
      <c r="G3295">
        <v>0</v>
      </c>
      <c r="H3295">
        <v>2019</v>
      </c>
      <c r="I3295">
        <v>5</v>
      </c>
      <c r="J3295">
        <v>28</v>
      </c>
    </row>
    <row r="3296" spans="1:10" x14ac:dyDescent="0.25">
      <c r="A3296">
        <f>--SUBTOTAL(103,B$2:B3296)</f>
        <v>1995</v>
      </c>
      <c r="B3296" s="86">
        <v>43588</v>
      </c>
      <c r="C3296" t="s">
        <v>23</v>
      </c>
      <c r="D3296" t="s">
        <v>59</v>
      </c>
      <c r="E3296" t="s">
        <v>535</v>
      </c>
      <c r="F3296">
        <v>33.44</v>
      </c>
      <c r="G3296">
        <v>0</v>
      </c>
      <c r="H3296">
        <v>2019</v>
      </c>
      <c r="I3296">
        <v>5</v>
      </c>
      <c r="J3296">
        <v>39</v>
      </c>
    </row>
    <row r="3297" spans="1:10" x14ac:dyDescent="0.25">
      <c r="A3297">
        <f>--SUBTOTAL(103,B$2:B3297)</f>
        <v>1996</v>
      </c>
      <c r="B3297" s="86">
        <v>43588</v>
      </c>
      <c r="C3297" t="s">
        <v>23</v>
      </c>
      <c r="D3297" t="s">
        <v>59</v>
      </c>
      <c r="E3297" t="s">
        <v>535</v>
      </c>
      <c r="F3297">
        <v>28.07</v>
      </c>
      <c r="G3297">
        <v>0</v>
      </c>
      <c r="H3297">
        <v>2019</v>
      </c>
      <c r="I3297">
        <v>5</v>
      </c>
      <c r="J3297">
        <v>80</v>
      </c>
    </row>
    <row r="3298" spans="1:10" x14ac:dyDescent="0.25">
      <c r="A3298">
        <f>--SUBTOTAL(103,B$2:B3298)</f>
        <v>1997</v>
      </c>
      <c r="B3298" s="86">
        <v>43588</v>
      </c>
      <c r="C3298" t="s">
        <v>23</v>
      </c>
      <c r="D3298" t="s">
        <v>54</v>
      </c>
      <c r="E3298" t="s">
        <v>535</v>
      </c>
      <c r="F3298">
        <v>23.99</v>
      </c>
      <c r="G3298">
        <v>0</v>
      </c>
      <c r="H3298">
        <v>2019</v>
      </c>
      <c r="I3298">
        <v>5</v>
      </c>
      <c r="J3298">
        <v>1</v>
      </c>
    </row>
    <row r="3299" spans="1:10" x14ac:dyDescent="0.25">
      <c r="A3299">
        <f>--SUBTOTAL(103,B$2:B3299)</f>
        <v>1998</v>
      </c>
      <c r="B3299" s="86">
        <v>43588</v>
      </c>
      <c r="C3299" t="s">
        <v>23</v>
      </c>
      <c r="D3299" t="s">
        <v>59</v>
      </c>
      <c r="E3299" t="s">
        <v>535</v>
      </c>
      <c r="F3299">
        <v>23.76</v>
      </c>
      <c r="G3299">
        <v>0</v>
      </c>
      <c r="H3299">
        <v>2019</v>
      </c>
      <c r="I3299">
        <v>5</v>
      </c>
      <c r="J3299">
        <v>95</v>
      </c>
    </row>
    <row r="3300" spans="1:10" x14ac:dyDescent="0.25">
      <c r="A3300">
        <f>--SUBTOTAL(103,B$2:B3300)</f>
        <v>1999</v>
      </c>
      <c r="B3300" s="86">
        <v>43588</v>
      </c>
      <c r="C3300" t="s">
        <v>23</v>
      </c>
      <c r="D3300" t="s">
        <v>59</v>
      </c>
      <c r="E3300" t="s">
        <v>535</v>
      </c>
      <c r="F3300">
        <v>21.95</v>
      </c>
      <c r="G3300">
        <v>0</v>
      </c>
      <c r="H3300">
        <v>2019</v>
      </c>
      <c r="I3300">
        <v>5</v>
      </c>
      <c r="J3300">
        <v>71</v>
      </c>
    </row>
    <row r="3301" spans="1:10" x14ac:dyDescent="0.25">
      <c r="A3301">
        <f>--SUBTOTAL(103,B$2:B3301)</f>
        <v>2000</v>
      </c>
      <c r="B3301" s="86">
        <v>43588</v>
      </c>
      <c r="C3301" t="s">
        <v>23</v>
      </c>
      <c r="D3301" t="s">
        <v>61</v>
      </c>
      <c r="E3301" t="s">
        <v>535</v>
      </c>
      <c r="F3301">
        <v>8.9499999999999993</v>
      </c>
      <c r="G3301">
        <v>0</v>
      </c>
      <c r="H3301">
        <v>2019</v>
      </c>
      <c r="I3301">
        <v>5</v>
      </c>
      <c r="J3301">
        <v>49</v>
      </c>
    </row>
    <row r="3302" spans="1:10" x14ac:dyDescent="0.25">
      <c r="A3302">
        <f>--SUBTOTAL(103,B$2:B3302)</f>
        <v>2001</v>
      </c>
      <c r="B3302" s="86">
        <v>43588</v>
      </c>
      <c r="C3302" t="s">
        <v>23</v>
      </c>
      <c r="D3302" t="s">
        <v>33</v>
      </c>
      <c r="E3302" t="s">
        <v>125</v>
      </c>
      <c r="F3302">
        <v>3.5</v>
      </c>
      <c r="G3302">
        <v>0</v>
      </c>
      <c r="H3302">
        <v>2019</v>
      </c>
      <c r="I3302">
        <v>5</v>
      </c>
      <c r="J3302">
        <v>43</v>
      </c>
    </row>
    <row r="3303" spans="1:10" x14ac:dyDescent="0.25">
      <c r="A3303">
        <f>--SUBTOTAL(103,B$2:B3303)</f>
        <v>2002</v>
      </c>
      <c r="B3303" s="86">
        <v>43588</v>
      </c>
      <c r="C3303" t="s">
        <v>23</v>
      </c>
      <c r="D3303" t="s">
        <v>33</v>
      </c>
      <c r="E3303" t="s">
        <v>135</v>
      </c>
      <c r="F3303">
        <v>2.25</v>
      </c>
      <c r="G3303">
        <v>0</v>
      </c>
      <c r="H3303">
        <v>2019</v>
      </c>
      <c r="I3303">
        <v>5</v>
      </c>
      <c r="J3303">
        <v>1</v>
      </c>
    </row>
    <row r="3304" spans="1:10" x14ac:dyDescent="0.25">
      <c r="A3304">
        <f>--SUBTOTAL(103,B$2:B3304)</f>
        <v>2003</v>
      </c>
      <c r="B3304" s="86">
        <v>43588</v>
      </c>
      <c r="C3304" t="s">
        <v>65</v>
      </c>
      <c r="D3304" t="s">
        <v>31</v>
      </c>
      <c r="E3304" t="s">
        <v>535</v>
      </c>
      <c r="F3304">
        <v>70.23</v>
      </c>
      <c r="G3304">
        <v>0</v>
      </c>
      <c r="H3304">
        <v>2019</v>
      </c>
      <c r="I3304">
        <v>5</v>
      </c>
      <c r="J3304">
        <v>91</v>
      </c>
    </row>
    <row r="3305" spans="1:10" x14ac:dyDescent="0.25">
      <c r="A3305">
        <f>--SUBTOTAL(103,B$2:B3305)</f>
        <v>2004</v>
      </c>
      <c r="B3305" s="86">
        <v>43588</v>
      </c>
      <c r="C3305" t="s">
        <v>77</v>
      </c>
      <c r="D3305" t="s">
        <v>61</v>
      </c>
      <c r="E3305" t="s">
        <v>535</v>
      </c>
      <c r="F3305">
        <v>1330.46</v>
      </c>
      <c r="G3305">
        <v>0</v>
      </c>
      <c r="H3305">
        <v>2019</v>
      </c>
      <c r="I3305">
        <v>5</v>
      </c>
      <c r="J3305">
        <v>91</v>
      </c>
    </row>
    <row r="3306" spans="1:10" x14ac:dyDescent="0.25">
      <c r="A3306">
        <f>--SUBTOTAL(103,B$2:B3306)</f>
        <v>2005</v>
      </c>
      <c r="B3306" s="86">
        <v>43588</v>
      </c>
      <c r="C3306" t="s">
        <v>77</v>
      </c>
      <c r="D3306" t="s">
        <v>31</v>
      </c>
      <c r="E3306" t="s">
        <v>535</v>
      </c>
      <c r="F3306">
        <v>70.23</v>
      </c>
      <c r="G3306">
        <v>0</v>
      </c>
      <c r="H3306">
        <v>2019</v>
      </c>
      <c r="I3306">
        <v>5</v>
      </c>
      <c r="J3306">
        <v>91</v>
      </c>
    </row>
    <row r="3307" spans="1:10" x14ac:dyDescent="0.25">
      <c r="A3307">
        <f>--SUBTOTAL(103,B$2:B3307)</f>
        <v>2006</v>
      </c>
      <c r="B3307" s="86">
        <v>43588</v>
      </c>
      <c r="C3307" t="s">
        <v>77</v>
      </c>
      <c r="D3307" t="s">
        <v>32</v>
      </c>
      <c r="E3307" t="s">
        <v>535</v>
      </c>
      <c r="F3307">
        <v>62.75</v>
      </c>
      <c r="G3307">
        <v>0</v>
      </c>
      <c r="H3307">
        <v>2019</v>
      </c>
      <c r="I3307">
        <v>5</v>
      </c>
      <c r="J3307">
        <v>91</v>
      </c>
    </row>
    <row r="3308" spans="1:10" x14ac:dyDescent="0.25">
      <c r="A3308">
        <f>--SUBTOTAL(103,B$2:B3308)</f>
        <v>2007</v>
      </c>
      <c r="B3308" s="86">
        <v>43588</v>
      </c>
      <c r="C3308" t="s">
        <v>70</v>
      </c>
      <c r="D3308" t="s">
        <v>61</v>
      </c>
      <c r="E3308" t="s">
        <v>535</v>
      </c>
      <c r="F3308">
        <v>379.7</v>
      </c>
      <c r="G3308">
        <v>0</v>
      </c>
      <c r="H3308">
        <v>2019</v>
      </c>
      <c r="I3308">
        <v>5</v>
      </c>
      <c r="J3308">
        <v>91</v>
      </c>
    </row>
    <row r="3309" spans="1:10" x14ac:dyDescent="0.25">
      <c r="A3309">
        <f>--SUBTOTAL(103,B$2:B3309)</f>
        <v>2008</v>
      </c>
      <c r="B3309" s="86">
        <v>43588</v>
      </c>
      <c r="C3309" t="s">
        <v>66</v>
      </c>
      <c r="D3309" t="s">
        <v>61</v>
      </c>
      <c r="E3309" t="s">
        <v>535</v>
      </c>
      <c r="F3309">
        <v>38.200000000000003</v>
      </c>
      <c r="G3309">
        <v>0</v>
      </c>
      <c r="H3309">
        <v>2019</v>
      </c>
      <c r="I3309">
        <v>5</v>
      </c>
      <c r="J3309">
        <v>91</v>
      </c>
    </row>
    <row r="3310" spans="1:10" x14ac:dyDescent="0.25">
      <c r="A3310">
        <f>--SUBTOTAL(103,B$2:B3310)</f>
        <v>2009</v>
      </c>
      <c r="B3310" s="86">
        <v>43588</v>
      </c>
      <c r="C3310" t="s">
        <v>82</v>
      </c>
      <c r="D3310" t="s">
        <v>62</v>
      </c>
      <c r="E3310" t="s">
        <v>535</v>
      </c>
      <c r="F3310">
        <v>36.799999999999997</v>
      </c>
      <c r="G3310">
        <v>0</v>
      </c>
      <c r="H3310">
        <v>2019</v>
      </c>
      <c r="I3310">
        <v>5</v>
      </c>
      <c r="J3310">
        <v>91</v>
      </c>
    </row>
    <row r="3311" spans="1:10" x14ac:dyDescent="0.25">
      <c r="A3311">
        <f>--SUBTOTAL(103,B$2:B3311)</f>
        <v>2010</v>
      </c>
      <c r="B3311" s="86">
        <v>43588</v>
      </c>
      <c r="C3311" t="s">
        <v>21</v>
      </c>
      <c r="D3311" t="s">
        <v>32</v>
      </c>
      <c r="E3311" t="s">
        <v>535</v>
      </c>
      <c r="F3311">
        <v>32</v>
      </c>
      <c r="G3311">
        <v>0</v>
      </c>
      <c r="H3311">
        <v>2019</v>
      </c>
      <c r="I3311">
        <v>5</v>
      </c>
      <c r="J3311">
        <v>46</v>
      </c>
    </row>
    <row r="3312" spans="1:10" x14ac:dyDescent="0.25">
      <c r="A3312">
        <f>--SUBTOTAL(103,B$2:B3312)</f>
        <v>2011</v>
      </c>
      <c r="B3312" s="86">
        <v>43588</v>
      </c>
      <c r="C3312" t="s">
        <v>21</v>
      </c>
      <c r="D3312" t="s">
        <v>32</v>
      </c>
      <c r="E3312" t="s">
        <v>535</v>
      </c>
      <c r="F3312">
        <v>16</v>
      </c>
      <c r="G3312">
        <v>0</v>
      </c>
      <c r="H3312">
        <v>2019</v>
      </c>
      <c r="I3312">
        <v>5</v>
      </c>
      <c r="J3312">
        <v>30</v>
      </c>
    </row>
    <row r="3313" spans="1:10" x14ac:dyDescent="0.25">
      <c r="A3313">
        <f>--SUBTOTAL(103,B$2:B3313)</f>
        <v>2012</v>
      </c>
      <c r="B3313" s="86">
        <v>43588</v>
      </c>
      <c r="C3313" t="s">
        <v>21</v>
      </c>
      <c r="D3313" t="s">
        <v>32</v>
      </c>
      <c r="E3313" t="s">
        <v>535</v>
      </c>
      <c r="F3313">
        <v>8</v>
      </c>
      <c r="G3313">
        <v>0</v>
      </c>
      <c r="H3313">
        <v>2019</v>
      </c>
      <c r="I3313">
        <v>5</v>
      </c>
      <c r="J3313">
        <v>5</v>
      </c>
    </row>
    <row r="3314" spans="1:10" x14ac:dyDescent="0.25">
      <c r="A3314">
        <f>--SUBTOTAL(103,B$2:B3314)</f>
        <v>2013</v>
      </c>
      <c r="B3314" s="86">
        <v>43588</v>
      </c>
      <c r="C3314" t="s">
        <v>21</v>
      </c>
      <c r="D3314" t="s">
        <v>32</v>
      </c>
      <c r="E3314" t="s">
        <v>535</v>
      </c>
      <c r="F3314">
        <v>8</v>
      </c>
      <c r="G3314">
        <v>0</v>
      </c>
      <c r="H3314">
        <v>2019</v>
      </c>
      <c r="I3314">
        <v>5</v>
      </c>
      <c r="J3314">
        <v>49</v>
      </c>
    </row>
    <row r="3315" spans="1:10" x14ac:dyDescent="0.25">
      <c r="A3315">
        <f>--SUBTOTAL(103,B$2:B3315)</f>
        <v>2014</v>
      </c>
      <c r="B3315" s="86">
        <v>43588</v>
      </c>
      <c r="C3315" t="s">
        <v>21</v>
      </c>
      <c r="D3315" t="s">
        <v>32</v>
      </c>
      <c r="E3315" t="s">
        <v>535</v>
      </c>
      <c r="F3315">
        <v>8</v>
      </c>
      <c r="G3315">
        <v>0</v>
      </c>
      <c r="H3315">
        <v>2019</v>
      </c>
      <c r="I3315">
        <v>5</v>
      </c>
      <c r="J3315">
        <v>95</v>
      </c>
    </row>
    <row r="3316" spans="1:10" x14ac:dyDescent="0.25">
      <c r="A3316">
        <f>--SUBTOTAL(103,B$2:B3316)</f>
        <v>2015</v>
      </c>
      <c r="B3316" s="86">
        <v>43588</v>
      </c>
      <c r="C3316" t="s">
        <v>103</v>
      </c>
      <c r="D3316" t="s">
        <v>62</v>
      </c>
      <c r="E3316" t="s">
        <v>535</v>
      </c>
      <c r="F3316">
        <v>2023.13</v>
      </c>
      <c r="G3316">
        <v>0</v>
      </c>
      <c r="H3316">
        <v>2019</v>
      </c>
      <c r="I3316">
        <v>5</v>
      </c>
      <c r="J3316">
        <v>91</v>
      </c>
    </row>
    <row r="3317" spans="1:10" x14ac:dyDescent="0.25">
      <c r="A3317">
        <f>--SUBTOTAL(103,B$2:B3317)</f>
        <v>2016</v>
      </c>
      <c r="B3317" s="86">
        <v>43588</v>
      </c>
      <c r="C3317" t="s">
        <v>103</v>
      </c>
      <c r="D3317" t="s">
        <v>61</v>
      </c>
      <c r="E3317" t="s">
        <v>535</v>
      </c>
      <c r="F3317">
        <v>475</v>
      </c>
      <c r="G3317">
        <v>0</v>
      </c>
      <c r="H3317">
        <v>2019</v>
      </c>
      <c r="I3317">
        <v>5</v>
      </c>
      <c r="J3317">
        <v>91</v>
      </c>
    </row>
    <row r="3318" spans="1:10" x14ac:dyDescent="0.25">
      <c r="A3318">
        <f>--SUBTOTAL(103,B$2:B3318)</f>
        <v>2017</v>
      </c>
      <c r="B3318" s="86">
        <v>43588</v>
      </c>
      <c r="C3318" t="s">
        <v>71</v>
      </c>
      <c r="D3318" t="s">
        <v>61</v>
      </c>
      <c r="E3318" t="s">
        <v>535</v>
      </c>
      <c r="F3318">
        <v>235</v>
      </c>
      <c r="G3318">
        <v>0</v>
      </c>
      <c r="H3318">
        <v>2019</v>
      </c>
      <c r="I3318">
        <v>5</v>
      </c>
      <c r="J3318">
        <v>91</v>
      </c>
    </row>
    <row r="3319" spans="1:10" x14ac:dyDescent="0.25">
      <c r="A3319">
        <f>--SUBTOTAL(103,B$2:B3319)</f>
        <v>2018</v>
      </c>
      <c r="B3319" s="86">
        <v>43588</v>
      </c>
      <c r="C3319" t="s">
        <v>71</v>
      </c>
      <c r="D3319" t="s">
        <v>54</v>
      </c>
      <c r="E3319" t="s">
        <v>535</v>
      </c>
      <c r="F3319">
        <v>80.02</v>
      </c>
      <c r="G3319">
        <v>0</v>
      </c>
      <c r="H3319">
        <v>2019</v>
      </c>
      <c r="I3319">
        <v>5</v>
      </c>
      <c r="J3319">
        <v>91</v>
      </c>
    </row>
    <row r="3320" spans="1:10" x14ac:dyDescent="0.25">
      <c r="A3320">
        <f>--SUBTOTAL(103,B$2:B3320)</f>
        <v>2019</v>
      </c>
      <c r="B3320" s="86">
        <v>43588</v>
      </c>
      <c r="C3320" t="s">
        <v>71</v>
      </c>
      <c r="D3320" t="s">
        <v>32</v>
      </c>
      <c r="E3320" t="s">
        <v>535</v>
      </c>
      <c r="F3320">
        <v>45</v>
      </c>
      <c r="G3320">
        <v>0</v>
      </c>
      <c r="H3320">
        <v>2019</v>
      </c>
      <c r="I3320">
        <v>5</v>
      </c>
      <c r="J3320">
        <v>91</v>
      </c>
    </row>
    <row r="3321" spans="1:10" x14ac:dyDescent="0.25">
      <c r="A3321">
        <f>--SUBTOTAL(103,B$2:B3321)</f>
        <v>2020</v>
      </c>
      <c r="B3321" s="86">
        <v>43588</v>
      </c>
      <c r="C3321" t="s">
        <v>73</v>
      </c>
      <c r="D3321" t="s">
        <v>61</v>
      </c>
      <c r="E3321" t="s">
        <v>535</v>
      </c>
      <c r="F3321">
        <v>435</v>
      </c>
      <c r="G3321">
        <v>0</v>
      </c>
      <c r="H3321">
        <v>2019</v>
      </c>
      <c r="I3321">
        <v>5</v>
      </c>
      <c r="J3321">
        <v>91</v>
      </c>
    </row>
    <row r="3322" spans="1:10" x14ac:dyDescent="0.25">
      <c r="A3322">
        <f>--SUBTOTAL(103,B$2:B3322)</f>
        <v>2021</v>
      </c>
      <c r="B3322" s="86">
        <v>43588</v>
      </c>
      <c r="C3322" t="s">
        <v>72</v>
      </c>
      <c r="D3322" t="s">
        <v>61</v>
      </c>
      <c r="E3322" t="s">
        <v>535</v>
      </c>
      <c r="F3322">
        <v>150</v>
      </c>
      <c r="G3322">
        <v>0</v>
      </c>
      <c r="H3322">
        <v>2019</v>
      </c>
      <c r="I3322">
        <v>5</v>
      </c>
      <c r="J3322">
        <v>91</v>
      </c>
    </row>
    <row r="3323" spans="1:10" x14ac:dyDescent="0.25">
      <c r="A3323">
        <f>--SUBTOTAL(103,B$2:B3323)</f>
        <v>2022</v>
      </c>
      <c r="B3323" s="86">
        <v>43588</v>
      </c>
      <c r="C3323" t="s">
        <v>67</v>
      </c>
      <c r="D3323" t="s">
        <v>61</v>
      </c>
      <c r="E3323" t="s">
        <v>535</v>
      </c>
      <c r="F3323">
        <v>2100</v>
      </c>
      <c r="G3323">
        <v>0</v>
      </c>
      <c r="H3323">
        <v>2019</v>
      </c>
      <c r="I3323">
        <v>5</v>
      </c>
      <c r="J3323">
        <v>91</v>
      </c>
    </row>
    <row r="3324" spans="1:10" x14ac:dyDescent="0.25">
      <c r="A3324">
        <f>--SUBTOTAL(103,B$2:B3324)</f>
        <v>2023</v>
      </c>
      <c r="B3324" s="86">
        <v>43588</v>
      </c>
      <c r="C3324" t="s">
        <v>290</v>
      </c>
      <c r="D3324" t="s">
        <v>61</v>
      </c>
      <c r="E3324" t="s">
        <v>535</v>
      </c>
      <c r="F3324">
        <v>170</v>
      </c>
      <c r="G3324">
        <v>0</v>
      </c>
      <c r="H3324">
        <v>2019</v>
      </c>
      <c r="I3324">
        <v>5</v>
      </c>
      <c r="J3324">
        <v>91</v>
      </c>
    </row>
    <row r="3325" spans="1:10" x14ac:dyDescent="0.25">
      <c r="A3325">
        <f>--SUBTOTAL(103,B$2:B3325)</f>
        <v>2024</v>
      </c>
      <c r="B3325" s="86">
        <v>43588</v>
      </c>
      <c r="C3325" t="s">
        <v>102</v>
      </c>
      <c r="D3325" t="s">
        <v>54</v>
      </c>
      <c r="E3325" t="s">
        <v>535</v>
      </c>
      <c r="F3325">
        <v>51.51</v>
      </c>
      <c r="G3325">
        <v>0</v>
      </c>
      <c r="H3325">
        <v>2019</v>
      </c>
      <c r="I3325">
        <v>5</v>
      </c>
      <c r="J3325">
        <v>91</v>
      </c>
    </row>
    <row r="3326" spans="1:10" x14ac:dyDescent="0.25">
      <c r="A3326">
        <f>--SUBTOTAL(103,B$2:B3326)</f>
        <v>2025</v>
      </c>
      <c r="B3326" s="86">
        <v>43588</v>
      </c>
      <c r="C3326" t="s">
        <v>22</v>
      </c>
      <c r="D3326" t="s">
        <v>32</v>
      </c>
      <c r="E3326" t="s">
        <v>535</v>
      </c>
      <c r="F3326">
        <v>8</v>
      </c>
      <c r="G3326">
        <v>0</v>
      </c>
      <c r="H3326">
        <v>2019</v>
      </c>
      <c r="I3326">
        <v>5</v>
      </c>
      <c r="J3326">
        <v>19</v>
      </c>
    </row>
    <row r="3327" spans="1:10" x14ac:dyDescent="0.25">
      <c r="A3327">
        <f>--SUBTOTAL(103,B$2:B3327)</f>
        <v>2026</v>
      </c>
      <c r="B3327" s="86">
        <v>43588</v>
      </c>
      <c r="C3327" t="s">
        <v>22</v>
      </c>
      <c r="D3327" t="s">
        <v>32</v>
      </c>
      <c r="E3327" t="s">
        <v>535</v>
      </c>
      <c r="F3327">
        <v>8</v>
      </c>
      <c r="G3327">
        <v>0</v>
      </c>
      <c r="H3327">
        <v>2019</v>
      </c>
      <c r="I3327">
        <v>5</v>
      </c>
      <c r="J3327">
        <v>49</v>
      </c>
    </row>
    <row r="3328" spans="1:10" x14ac:dyDescent="0.25">
      <c r="A3328">
        <f>--SUBTOTAL(103,B$2:B3328)</f>
        <v>2027</v>
      </c>
      <c r="B3328" s="86">
        <v>43589</v>
      </c>
      <c r="C3328" t="s">
        <v>23</v>
      </c>
      <c r="D3328" t="s">
        <v>32</v>
      </c>
      <c r="E3328" t="s">
        <v>536</v>
      </c>
      <c r="F3328">
        <v>8</v>
      </c>
      <c r="G3328">
        <v>0</v>
      </c>
      <c r="H3328">
        <v>2019</v>
      </c>
      <c r="I3328">
        <v>5</v>
      </c>
      <c r="J3328">
        <v>99</v>
      </c>
    </row>
    <row r="3329" spans="1:10" x14ac:dyDescent="0.25">
      <c r="A3329">
        <f>--SUBTOTAL(103,B$2:B3329)</f>
        <v>2028</v>
      </c>
      <c r="B3329" s="86">
        <v>43589</v>
      </c>
      <c r="C3329" t="s">
        <v>23</v>
      </c>
      <c r="D3329" t="s">
        <v>33</v>
      </c>
      <c r="E3329" t="s">
        <v>226</v>
      </c>
      <c r="F3329">
        <v>2.65</v>
      </c>
      <c r="G3329">
        <v>0</v>
      </c>
      <c r="H3329">
        <v>2019</v>
      </c>
      <c r="I3329">
        <v>5</v>
      </c>
      <c r="J3329">
        <v>76</v>
      </c>
    </row>
    <row r="3330" spans="1:10" x14ac:dyDescent="0.25">
      <c r="A3330">
        <f>--SUBTOTAL(103,B$2:B3330)</f>
        <v>2029</v>
      </c>
      <c r="B3330" s="86">
        <v>43589</v>
      </c>
      <c r="C3330" t="s">
        <v>65</v>
      </c>
      <c r="D3330" t="s">
        <v>60</v>
      </c>
      <c r="E3330" t="s">
        <v>536</v>
      </c>
      <c r="F3330">
        <v>25.95</v>
      </c>
      <c r="G3330">
        <v>0</v>
      </c>
      <c r="H3330">
        <v>2019</v>
      </c>
      <c r="I3330">
        <v>5</v>
      </c>
      <c r="J3330">
        <v>91</v>
      </c>
    </row>
    <row r="3331" spans="1:10" x14ac:dyDescent="0.25">
      <c r="A3331">
        <f>--SUBTOTAL(103,B$2:B3331)</f>
        <v>2030</v>
      </c>
      <c r="B3331" s="86">
        <v>43589</v>
      </c>
      <c r="C3331" t="s">
        <v>65</v>
      </c>
      <c r="D3331" t="s">
        <v>32</v>
      </c>
      <c r="E3331" t="s">
        <v>536</v>
      </c>
      <c r="F3331">
        <v>10</v>
      </c>
      <c r="G3331">
        <v>0</v>
      </c>
      <c r="H3331">
        <v>2019</v>
      </c>
      <c r="I3331">
        <v>5</v>
      </c>
      <c r="J3331">
        <v>91</v>
      </c>
    </row>
    <row r="3332" spans="1:10" x14ac:dyDescent="0.25">
      <c r="A3332">
        <f>--SUBTOTAL(103,B$2:B3332)</f>
        <v>2031</v>
      </c>
      <c r="B3332" s="86">
        <v>43589</v>
      </c>
      <c r="C3332" t="s">
        <v>65</v>
      </c>
      <c r="D3332" t="s">
        <v>61</v>
      </c>
      <c r="E3332" t="s">
        <v>536</v>
      </c>
      <c r="F3332">
        <v>4.5999999999999996</v>
      </c>
      <c r="G3332">
        <v>0</v>
      </c>
      <c r="H3332">
        <v>2019</v>
      </c>
      <c r="I3332">
        <v>5</v>
      </c>
      <c r="J3332">
        <v>91</v>
      </c>
    </row>
    <row r="3333" spans="1:10" x14ac:dyDescent="0.25">
      <c r="A3333">
        <f>--SUBTOTAL(103,B$2:B3333)</f>
        <v>2032</v>
      </c>
      <c r="B3333" s="86">
        <v>43589</v>
      </c>
      <c r="C3333" t="s">
        <v>21</v>
      </c>
      <c r="D3333" t="s">
        <v>32</v>
      </c>
      <c r="E3333" t="s">
        <v>536</v>
      </c>
      <c r="F3333">
        <v>96</v>
      </c>
      <c r="G3333">
        <v>0</v>
      </c>
      <c r="H3333">
        <v>2019</v>
      </c>
      <c r="I3333">
        <v>5</v>
      </c>
      <c r="J3333">
        <v>73</v>
      </c>
    </row>
    <row r="3334" spans="1:10" x14ac:dyDescent="0.25">
      <c r="A3334">
        <f>--SUBTOTAL(103,B$2:B3334)</f>
        <v>2033</v>
      </c>
      <c r="B3334" s="86">
        <v>43589</v>
      </c>
      <c r="C3334" t="s">
        <v>21</v>
      </c>
      <c r="D3334" t="s">
        <v>32</v>
      </c>
      <c r="E3334" t="s">
        <v>536</v>
      </c>
      <c r="F3334">
        <v>80</v>
      </c>
      <c r="G3334">
        <v>0</v>
      </c>
      <c r="H3334">
        <v>2019</v>
      </c>
      <c r="I3334">
        <v>5</v>
      </c>
      <c r="J3334">
        <v>18</v>
      </c>
    </row>
    <row r="3335" spans="1:10" x14ac:dyDescent="0.25">
      <c r="A3335">
        <f>--SUBTOTAL(103,B$2:B3335)</f>
        <v>2034</v>
      </c>
      <c r="B3335" s="86">
        <v>43589</v>
      </c>
      <c r="C3335" t="s">
        <v>21</v>
      </c>
      <c r="D3335" t="s">
        <v>32</v>
      </c>
      <c r="E3335" t="s">
        <v>536</v>
      </c>
      <c r="F3335">
        <v>80</v>
      </c>
      <c r="G3335">
        <v>0</v>
      </c>
      <c r="H3335">
        <v>2019</v>
      </c>
      <c r="I3335">
        <v>5</v>
      </c>
      <c r="J3335">
        <v>26</v>
      </c>
    </row>
    <row r="3336" spans="1:10" x14ac:dyDescent="0.25">
      <c r="A3336">
        <f>--SUBTOTAL(103,B$2:B3336)</f>
        <v>2035</v>
      </c>
      <c r="B3336" s="86">
        <v>43589</v>
      </c>
      <c r="C3336" t="s">
        <v>21</v>
      </c>
      <c r="D3336" t="s">
        <v>32</v>
      </c>
      <c r="E3336" t="s">
        <v>536</v>
      </c>
      <c r="F3336">
        <v>48</v>
      </c>
      <c r="G3336">
        <v>0</v>
      </c>
      <c r="H3336">
        <v>2019</v>
      </c>
      <c r="I3336">
        <v>5</v>
      </c>
      <c r="J3336">
        <v>19</v>
      </c>
    </row>
    <row r="3337" spans="1:10" x14ac:dyDescent="0.25">
      <c r="A3337">
        <f>--SUBTOTAL(103,B$2:B3337)</f>
        <v>2036</v>
      </c>
      <c r="B3337" s="86">
        <v>43589</v>
      </c>
      <c r="C3337" t="s">
        <v>21</v>
      </c>
      <c r="D3337" t="s">
        <v>32</v>
      </c>
      <c r="E3337" t="s">
        <v>536</v>
      </c>
      <c r="F3337">
        <v>40</v>
      </c>
      <c r="G3337">
        <v>0</v>
      </c>
      <c r="H3337">
        <v>2019</v>
      </c>
      <c r="I3337">
        <v>5</v>
      </c>
      <c r="J3337">
        <v>13</v>
      </c>
    </row>
    <row r="3338" spans="1:10" x14ac:dyDescent="0.25">
      <c r="A3338">
        <f>--SUBTOTAL(103,B$2:B3338)</f>
        <v>2037</v>
      </c>
      <c r="B3338" s="86">
        <v>43589</v>
      </c>
      <c r="C3338" t="s">
        <v>21</v>
      </c>
      <c r="D3338" t="s">
        <v>32</v>
      </c>
      <c r="E3338" t="s">
        <v>536</v>
      </c>
      <c r="F3338">
        <v>40</v>
      </c>
      <c r="G3338">
        <v>0</v>
      </c>
      <c r="H3338">
        <v>2019</v>
      </c>
      <c r="I3338">
        <v>5</v>
      </c>
      <c r="J3338">
        <v>95</v>
      </c>
    </row>
    <row r="3339" spans="1:10" x14ac:dyDescent="0.25">
      <c r="A3339">
        <f>--SUBTOTAL(103,B$2:B3339)</f>
        <v>2038</v>
      </c>
      <c r="B3339" s="86">
        <v>43589</v>
      </c>
      <c r="C3339" t="s">
        <v>21</v>
      </c>
      <c r="D3339" t="s">
        <v>32</v>
      </c>
      <c r="E3339" t="s">
        <v>536</v>
      </c>
      <c r="F3339">
        <v>32</v>
      </c>
      <c r="G3339">
        <v>0</v>
      </c>
      <c r="H3339">
        <v>2019</v>
      </c>
      <c r="I3339">
        <v>5</v>
      </c>
      <c r="J3339">
        <v>46</v>
      </c>
    </row>
    <row r="3340" spans="1:10" x14ac:dyDescent="0.25">
      <c r="A3340">
        <f>--SUBTOTAL(103,B$2:B3340)</f>
        <v>2039</v>
      </c>
      <c r="B3340" s="86">
        <v>43589</v>
      </c>
      <c r="C3340" t="s">
        <v>21</v>
      </c>
      <c r="D3340" t="s">
        <v>32</v>
      </c>
      <c r="E3340" t="s">
        <v>536</v>
      </c>
      <c r="F3340">
        <v>16</v>
      </c>
      <c r="G3340">
        <v>0</v>
      </c>
      <c r="H3340">
        <v>2019</v>
      </c>
      <c r="I3340">
        <v>5</v>
      </c>
      <c r="J3340">
        <v>1</v>
      </c>
    </row>
    <row r="3341" spans="1:10" x14ac:dyDescent="0.25">
      <c r="A3341">
        <f>--SUBTOTAL(103,B$2:B3341)</f>
        <v>2040</v>
      </c>
      <c r="B3341" s="86">
        <v>43589</v>
      </c>
      <c r="C3341" t="s">
        <v>21</v>
      </c>
      <c r="D3341" t="s">
        <v>32</v>
      </c>
      <c r="E3341" t="s">
        <v>536</v>
      </c>
      <c r="F3341">
        <v>16</v>
      </c>
      <c r="G3341">
        <v>0</v>
      </c>
      <c r="H3341">
        <v>2019</v>
      </c>
      <c r="I3341">
        <v>5</v>
      </c>
      <c r="J3341">
        <v>39</v>
      </c>
    </row>
    <row r="3342" spans="1:10" x14ac:dyDescent="0.25">
      <c r="A3342">
        <f>--SUBTOTAL(103,B$2:B3342)</f>
        <v>2041</v>
      </c>
      <c r="B3342" s="86">
        <v>43589</v>
      </c>
      <c r="C3342" t="s">
        <v>21</v>
      </c>
      <c r="D3342" t="s">
        <v>32</v>
      </c>
      <c r="E3342" t="s">
        <v>536</v>
      </c>
      <c r="F3342">
        <v>8</v>
      </c>
      <c r="G3342">
        <v>0</v>
      </c>
      <c r="H3342">
        <v>2019</v>
      </c>
      <c r="I3342">
        <v>5</v>
      </c>
      <c r="J3342">
        <v>30</v>
      </c>
    </row>
    <row r="3343" spans="1:10" x14ac:dyDescent="0.25">
      <c r="A3343">
        <f>--SUBTOTAL(103,B$2:B3343)</f>
        <v>2042</v>
      </c>
      <c r="B3343" s="86">
        <v>43589</v>
      </c>
      <c r="C3343" t="s">
        <v>67</v>
      </c>
      <c r="D3343" t="s">
        <v>61</v>
      </c>
      <c r="E3343" t="s">
        <v>536</v>
      </c>
      <c r="F3343">
        <v>14.05</v>
      </c>
      <c r="G3343">
        <v>0</v>
      </c>
      <c r="H3343">
        <v>2019</v>
      </c>
      <c r="I3343">
        <v>5</v>
      </c>
      <c r="J3343">
        <v>91</v>
      </c>
    </row>
    <row r="3344" spans="1:10" x14ac:dyDescent="0.25">
      <c r="A3344">
        <f>--SUBTOTAL(103,B$2:B3344)</f>
        <v>2043</v>
      </c>
      <c r="B3344" s="86">
        <v>43589</v>
      </c>
      <c r="C3344" t="s">
        <v>22</v>
      </c>
      <c r="D3344" t="s">
        <v>32</v>
      </c>
      <c r="E3344" t="s">
        <v>536</v>
      </c>
      <c r="F3344">
        <v>16</v>
      </c>
      <c r="G3344">
        <v>0</v>
      </c>
      <c r="H3344">
        <v>2019</v>
      </c>
      <c r="I3344">
        <v>5</v>
      </c>
      <c r="J3344">
        <v>73</v>
      </c>
    </row>
    <row r="3345" spans="1:10" x14ac:dyDescent="0.25">
      <c r="A3345">
        <f>--SUBTOTAL(103,B$2:B3345)</f>
        <v>2044</v>
      </c>
      <c r="B3345" s="86">
        <v>43591</v>
      </c>
      <c r="C3345" t="s">
        <v>23</v>
      </c>
      <c r="D3345" t="s">
        <v>59</v>
      </c>
      <c r="E3345" t="s">
        <v>537</v>
      </c>
      <c r="F3345">
        <v>91</v>
      </c>
      <c r="G3345">
        <v>0</v>
      </c>
      <c r="H3345">
        <v>2019</v>
      </c>
      <c r="I3345">
        <v>5</v>
      </c>
      <c r="J3345">
        <v>77</v>
      </c>
    </row>
    <row r="3346" spans="1:10" x14ac:dyDescent="0.25">
      <c r="A3346">
        <f>--SUBTOTAL(103,B$2:B3346)</f>
        <v>2045</v>
      </c>
      <c r="B3346" s="86">
        <v>43591</v>
      </c>
      <c r="C3346" t="s">
        <v>23</v>
      </c>
      <c r="D3346" t="s">
        <v>59</v>
      </c>
      <c r="E3346" t="s">
        <v>537</v>
      </c>
      <c r="F3346">
        <v>67.069999999999993</v>
      </c>
      <c r="G3346">
        <v>0</v>
      </c>
      <c r="H3346">
        <v>2019</v>
      </c>
      <c r="I3346">
        <v>5</v>
      </c>
      <c r="J3346">
        <v>49</v>
      </c>
    </row>
    <row r="3347" spans="1:10" x14ac:dyDescent="0.25">
      <c r="A3347">
        <f>--SUBTOTAL(103,B$2:B3347)</f>
        <v>2046</v>
      </c>
      <c r="B3347" s="86">
        <v>43591</v>
      </c>
      <c r="C3347" t="s">
        <v>23</v>
      </c>
      <c r="D3347" t="s">
        <v>59</v>
      </c>
      <c r="E3347" t="s">
        <v>537</v>
      </c>
      <c r="F3347">
        <v>55.52</v>
      </c>
      <c r="G3347">
        <v>0</v>
      </c>
      <c r="H3347">
        <v>2019</v>
      </c>
      <c r="I3347">
        <v>5</v>
      </c>
      <c r="J3347">
        <v>7</v>
      </c>
    </row>
    <row r="3348" spans="1:10" x14ac:dyDescent="0.25">
      <c r="A3348">
        <f>--SUBTOTAL(103,B$2:B3348)</f>
        <v>2047</v>
      </c>
      <c r="B3348" s="86">
        <v>43591</v>
      </c>
      <c r="C3348" t="s">
        <v>23</v>
      </c>
      <c r="D3348" t="s">
        <v>59</v>
      </c>
      <c r="E3348" t="s">
        <v>537</v>
      </c>
      <c r="F3348">
        <v>48.62</v>
      </c>
      <c r="G3348">
        <v>0</v>
      </c>
      <c r="H3348">
        <v>2019</v>
      </c>
      <c r="I3348">
        <v>5</v>
      </c>
      <c r="J3348">
        <v>54</v>
      </c>
    </row>
    <row r="3349" spans="1:10" x14ac:dyDescent="0.25">
      <c r="A3349">
        <f>--SUBTOTAL(103,B$2:B3349)</f>
        <v>2048</v>
      </c>
      <c r="B3349" s="86">
        <v>43591</v>
      </c>
      <c r="C3349" t="s">
        <v>23</v>
      </c>
      <c r="D3349" t="s">
        <v>59</v>
      </c>
      <c r="E3349" t="s">
        <v>537</v>
      </c>
      <c r="F3349">
        <v>31.03</v>
      </c>
      <c r="G3349">
        <v>0</v>
      </c>
      <c r="H3349">
        <v>2019</v>
      </c>
      <c r="I3349">
        <v>5</v>
      </c>
      <c r="J3349">
        <v>18</v>
      </c>
    </row>
    <row r="3350" spans="1:10" x14ac:dyDescent="0.25">
      <c r="A3350">
        <f>--SUBTOTAL(103,B$2:B3350)</f>
        <v>2049</v>
      </c>
      <c r="B3350" s="86">
        <v>43591</v>
      </c>
      <c r="C3350" t="s">
        <v>23</v>
      </c>
      <c r="D3350" t="s">
        <v>59</v>
      </c>
      <c r="E3350" t="s">
        <v>537</v>
      </c>
      <c r="F3350">
        <v>24.57</v>
      </c>
      <c r="G3350">
        <v>0</v>
      </c>
      <c r="H3350">
        <v>2019</v>
      </c>
      <c r="I3350">
        <v>5</v>
      </c>
      <c r="J3350">
        <v>78</v>
      </c>
    </row>
    <row r="3351" spans="1:10" x14ac:dyDescent="0.25">
      <c r="A3351">
        <f>--SUBTOTAL(103,B$2:B3351)</f>
        <v>2050</v>
      </c>
      <c r="B3351" s="86">
        <v>43591</v>
      </c>
      <c r="C3351" t="s">
        <v>23</v>
      </c>
      <c r="D3351" t="s">
        <v>33</v>
      </c>
      <c r="E3351" t="s">
        <v>139</v>
      </c>
      <c r="F3351">
        <v>22</v>
      </c>
      <c r="G3351">
        <v>0</v>
      </c>
      <c r="H3351">
        <v>2019</v>
      </c>
      <c r="I3351">
        <v>5</v>
      </c>
      <c r="J3351">
        <v>48</v>
      </c>
    </row>
    <row r="3352" spans="1:10" x14ac:dyDescent="0.25">
      <c r="A3352">
        <f>--SUBTOTAL(103,B$2:B3352)</f>
        <v>2051</v>
      </c>
      <c r="B3352" s="86">
        <v>43591</v>
      </c>
      <c r="C3352" t="s">
        <v>23</v>
      </c>
      <c r="D3352" t="s">
        <v>32</v>
      </c>
      <c r="E3352" t="s">
        <v>537</v>
      </c>
      <c r="F3352">
        <v>16</v>
      </c>
      <c r="G3352">
        <v>0</v>
      </c>
      <c r="H3352">
        <v>2019</v>
      </c>
      <c r="I3352">
        <v>5</v>
      </c>
      <c r="J3352">
        <v>44</v>
      </c>
    </row>
    <row r="3353" spans="1:10" x14ac:dyDescent="0.25">
      <c r="A3353">
        <f>--SUBTOTAL(103,B$2:B3353)</f>
        <v>2052</v>
      </c>
      <c r="B3353" s="86">
        <v>43591</v>
      </c>
      <c r="C3353" t="s">
        <v>23</v>
      </c>
      <c r="D3353" t="s">
        <v>59</v>
      </c>
      <c r="E3353" t="s">
        <v>537</v>
      </c>
      <c r="F3353">
        <v>9.89</v>
      </c>
      <c r="G3353">
        <v>0</v>
      </c>
      <c r="H3353">
        <v>2019</v>
      </c>
      <c r="I3353">
        <v>5</v>
      </c>
      <c r="J3353">
        <v>29</v>
      </c>
    </row>
    <row r="3354" spans="1:10" x14ac:dyDescent="0.25">
      <c r="A3354">
        <f>--SUBTOTAL(103,B$2:B3354)</f>
        <v>2053</v>
      </c>
      <c r="B3354" s="86">
        <v>43591</v>
      </c>
      <c r="C3354" t="s">
        <v>23</v>
      </c>
      <c r="D3354" t="s">
        <v>33</v>
      </c>
      <c r="E3354" t="s">
        <v>131</v>
      </c>
      <c r="F3354">
        <v>3.15</v>
      </c>
      <c r="G3354">
        <v>0</v>
      </c>
      <c r="H3354">
        <v>2019</v>
      </c>
      <c r="I3354">
        <v>5</v>
      </c>
      <c r="J3354">
        <v>51</v>
      </c>
    </row>
    <row r="3355" spans="1:10" x14ac:dyDescent="0.25">
      <c r="A3355">
        <f>--SUBTOTAL(103,B$2:B3355)</f>
        <v>2054</v>
      </c>
      <c r="B3355" s="86">
        <v>43591</v>
      </c>
      <c r="C3355" t="s">
        <v>23</v>
      </c>
      <c r="D3355" t="s">
        <v>33</v>
      </c>
      <c r="E3355" t="s">
        <v>149</v>
      </c>
      <c r="F3355">
        <v>3</v>
      </c>
      <c r="G3355">
        <v>0</v>
      </c>
      <c r="H3355">
        <v>2019</v>
      </c>
      <c r="I3355">
        <v>5</v>
      </c>
      <c r="J3355">
        <v>23</v>
      </c>
    </row>
    <row r="3356" spans="1:10" x14ac:dyDescent="0.25">
      <c r="A3356">
        <f>--SUBTOTAL(103,B$2:B3356)</f>
        <v>2055</v>
      </c>
      <c r="B3356" s="86">
        <v>43591</v>
      </c>
      <c r="C3356" t="s">
        <v>65</v>
      </c>
      <c r="D3356" t="s">
        <v>61</v>
      </c>
      <c r="E3356" t="s">
        <v>537</v>
      </c>
      <c r="F3356">
        <v>4.78</v>
      </c>
      <c r="G3356">
        <v>0</v>
      </c>
      <c r="H3356">
        <v>2019</v>
      </c>
      <c r="I3356">
        <v>5</v>
      </c>
      <c r="J3356">
        <v>91</v>
      </c>
    </row>
    <row r="3357" spans="1:10" x14ac:dyDescent="0.25">
      <c r="A3357">
        <f>--SUBTOTAL(103,B$2:B3357)</f>
        <v>2056</v>
      </c>
      <c r="B3357" s="86">
        <v>43591</v>
      </c>
      <c r="C3357" t="s">
        <v>70</v>
      </c>
      <c r="D3357" t="s">
        <v>61</v>
      </c>
      <c r="E3357" t="s">
        <v>537</v>
      </c>
      <c r="F3357">
        <v>76.349999999999994</v>
      </c>
      <c r="G3357">
        <v>0</v>
      </c>
      <c r="H3357">
        <v>2019</v>
      </c>
      <c r="I3357">
        <v>5</v>
      </c>
      <c r="J3357">
        <v>91</v>
      </c>
    </row>
    <row r="3358" spans="1:10" x14ac:dyDescent="0.25">
      <c r="A3358">
        <f>--SUBTOTAL(103,B$2:B3358)</f>
        <v>2057</v>
      </c>
      <c r="B3358" s="86">
        <v>43591</v>
      </c>
      <c r="C3358" t="s">
        <v>66</v>
      </c>
      <c r="D3358" t="s">
        <v>61</v>
      </c>
      <c r="E3358" t="s">
        <v>537</v>
      </c>
      <c r="F3358">
        <v>213.19</v>
      </c>
      <c r="G3358">
        <v>0</v>
      </c>
      <c r="H3358">
        <v>2019</v>
      </c>
      <c r="I3358">
        <v>5</v>
      </c>
      <c r="J3358">
        <v>91</v>
      </c>
    </row>
    <row r="3359" spans="1:10" x14ac:dyDescent="0.25">
      <c r="A3359">
        <f>--SUBTOTAL(103,B$2:B3359)</f>
        <v>2058</v>
      </c>
      <c r="B3359" s="86">
        <v>43591</v>
      </c>
      <c r="C3359" t="s">
        <v>21</v>
      </c>
      <c r="D3359" t="s">
        <v>61</v>
      </c>
      <c r="E3359" t="s">
        <v>537</v>
      </c>
      <c r="F3359">
        <v>380</v>
      </c>
      <c r="G3359">
        <v>0</v>
      </c>
      <c r="H3359">
        <v>2019</v>
      </c>
      <c r="I3359">
        <v>5</v>
      </c>
      <c r="J3359">
        <v>73</v>
      </c>
    </row>
    <row r="3360" spans="1:10" x14ac:dyDescent="0.25">
      <c r="A3360">
        <f>--SUBTOTAL(103,B$2:B3360)</f>
        <v>2059</v>
      </c>
      <c r="B3360" s="86">
        <v>43591</v>
      </c>
      <c r="C3360" t="s">
        <v>21</v>
      </c>
      <c r="D3360" t="s">
        <v>32</v>
      </c>
      <c r="E3360" t="s">
        <v>537</v>
      </c>
      <c r="F3360">
        <v>88</v>
      </c>
      <c r="G3360">
        <v>0</v>
      </c>
      <c r="H3360">
        <v>2019</v>
      </c>
      <c r="I3360">
        <v>5</v>
      </c>
      <c r="J3360">
        <v>13</v>
      </c>
    </row>
    <row r="3361" spans="1:10" x14ac:dyDescent="0.25">
      <c r="A3361">
        <f>--SUBTOTAL(103,B$2:B3361)</f>
        <v>2060</v>
      </c>
      <c r="B3361" s="86">
        <v>43591</v>
      </c>
      <c r="C3361" t="s">
        <v>21</v>
      </c>
      <c r="D3361" t="s">
        <v>32</v>
      </c>
      <c r="E3361" t="s">
        <v>537</v>
      </c>
      <c r="F3361">
        <v>64</v>
      </c>
      <c r="G3361">
        <v>0</v>
      </c>
      <c r="H3361">
        <v>2019</v>
      </c>
      <c r="I3361">
        <v>5</v>
      </c>
      <c r="J3361">
        <v>97</v>
      </c>
    </row>
    <row r="3362" spans="1:10" x14ac:dyDescent="0.25">
      <c r="A3362">
        <f>--SUBTOTAL(103,B$2:B3362)</f>
        <v>2061</v>
      </c>
      <c r="B3362" s="86">
        <v>43591</v>
      </c>
      <c r="C3362" t="s">
        <v>21</v>
      </c>
      <c r="D3362" t="s">
        <v>32</v>
      </c>
      <c r="E3362" t="s">
        <v>537</v>
      </c>
      <c r="F3362">
        <v>56</v>
      </c>
      <c r="G3362">
        <v>0</v>
      </c>
      <c r="H3362">
        <v>2019</v>
      </c>
      <c r="I3362">
        <v>5</v>
      </c>
      <c r="J3362">
        <v>19</v>
      </c>
    </row>
    <row r="3363" spans="1:10" x14ac:dyDescent="0.25">
      <c r="A3363">
        <f>--SUBTOTAL(103,B$2:B3363)</f>
        <v>2062</v>
      </c>
      <c r="B3363" s="86">
        <v>43591</v>
      </c>
      <c r="C3363" t="s">
        <v>21</v>
      </c>
      <c r="D3363" t="s">
        <v>32</v>
      </c>
      <c r="E3363" t="s">
        <v>537</v>
      </c>
      <c r="F3363">
        <v>56</v>
      </c>
      <c r="G3363">
        <v>0</v>
      </c>
      <c r="H3363">
        <v>2019</v>
      </c>
      <c r="I3363">
        <v>5</v>
      </c>
      <c r="J3363">
        <v>44</v>
      </c>
    </row>
    <row r="3364" spans="1:10" x14ac:dyDescent="0.25">
      <c r="A3364">
        <f>--SUBTOTAL(103,B$2:B3364)</f>
        <v>2063</v>
      </c>
      <c r="B3364" s="86">
        <v>43591</v>
      </c>
      <c r="C3364" t="s">
        <v>21</v>
      </c>
      <c r="D3364" t="s">
        <v>32</v>
      </c>
      <c r="E3364" t="s">
        <v>537</v>
      </c>
      <c r="F3364">
        <v>40</v>
      </c>
      <c r="G3364">
        <v>0</v>
      </c>
      <c r="H3364">
        <v>2019</v>
      </c>
      <c r="I3364">
        <v>5</v>
      </c>
      <c r="J3364">
        <v>30</v>
      </c>
    </row>
    <row r="3365" spans="1:10" x14ac:dyDescent="0.25">
      <c r="A3365">
        <f>--SUBTOTAL(103,B$2:B3365)</f>
        <v>2064</v>
      </c>
      <c r="B3365" s="86">
        <v>43591</v>
      </c>
      <c r="C3365" t="s">
        <v>21</v>
      </c>
      <c r="D3365" t="s">
        <v>32</v>
      </c>
      <c r="E3365" t="s">
        <v>537</v>
      </c>
      <c r="F3365">
        <v>32</v>
      </c>
      <c r="G3365">
        <v>0</v>
      </c>
      <c r="H3365">
        <v>2019</v>
      </c>
      <c r="I3365">
        <v>5</v>
      </c>
      <c r="J3365">
        <v>43</v>
      </c>
    </row>
    <row r="3366" spans="1:10" x14ac:dyDescent="0.25">
      <c r="A3366">
        <f>--SUBTOTAL(103,B$2:B3366)</f>
        <v>2065</v>
      </c>
      <c r="B3366" s="86">
        <v>43591</v>
      </c>
      <c r="C3366" t="s">
        <v>21</v>
      </c>
      <c r="D3366" t="s">
        <v>32</v>
      </c>
      <c r="E3366" t="s">
        <v>537</v>
      </c>
      <c r="F3366">
        <v>32</v>
      </c>
      <c r="G3366">
        <v>0</v>
      </c>
      <c r="H3366">
        <v>2019</v>
      </c>
      <c r="I3366">
        <v>5</v>
      </c>
      <c r="J3366">
        <v>51</v>
      </c>
    </row>
    <row r="3367" spans="1:10" x14ac:dyDescent="0.25">
      <c r="A3367">
        <f>--SUBTOTAL(103,B$2:B3367)</f>
        <v>2066</v>
      </c>
      <c r="B3367" s="86">
        <v>43591</v>
      </c>
      <c r="C3367" t="s">
        <v>21</v>
      </c>
      <c r="D3367" t="s">
        <v>32</v>
      </c>
      <c r="E3367" t="s">
        <v>537</v>
      </c>
      <c r="F3367">
        <v>24</v>
      </c>
      <c r="G3367">
        <v>0</v>
      </c>
      <c r="H3367">
        <v>2019</v>
      </c>
      <c r="I3367">
        <v>5</v>
      </c>
      <c r="J3367">
        <v>5</v>
      </c>
    </row>
    <row r="3368" spans="1:10" x14ac:dyDescent="0.25">
      <c r="A3368">
        <f>--SUBTOTAL(103,B$2:B3368)</f>
        <v>2067</v>
      </c>
      <c r="B3368" s="86">
        <v>43591</v>
      </c>
      <c r="C3368" t="s">
        <v>21</v>
      </c>
      <c r="D3368" t="s">
        <v>32</v>
      </c>
      <c r="E3368" t="s">
        <v>537</v>
      </c>
      <c r="F3368">
        <v>16</v>
      </c>
      <c r="G3368">
        <v>0</v>
      </c>
      <c r="H3368">
        <v>2019</v>
      </c>
      <c r="I3368">
        <v>5</v>
      </c>
      <c r="J3368">
        <v>39</v>
      </c>
    </row>
    <row r="3369" spans="1:10" x14ac:dyDescent="0.25">
      <c r="A3369">
        <f>--SUBTOTAL(103,B$2:B3369)</f>
        <v>2068</v>
      </c>
      <c r="B3369" s="86">
        <v>43591</v>
      </c>
      <c r="C3369" t="s">
        <v>21</v>
      </c>
      <c r="D3369" t="s">
        <v>32</v>
      </c>
      <c r="E3369" t="s">
        <v>537</v>
      </c>
      <c r="F3369">
        <v>16</v>
      </c>
      <c r="G3369">
        <v>0</v>
      </c>
      <c r="H3369">
        <v>2019</v>
      </c>
      <c r="I3369">
        <v>5</v>
      </c>
      <c r="J3369">
        <v>46</v>
      </c>
    </row>
    <row r="3370" spans="1:10" x14ac:dyDescent="0.25">
      <c r="A3370">
        <f>--SUBTOTAL(103,B$2:B3370)</f>
        <v>2069</v>
      </c>
      <c r="B3370" s="86">
        <v>43591</v>
      </c>
      <c r="C3370" t="s">
        <v>21</v>
      </c>
      <c r="D3370" t="s">
        <v>32</v>
      </c>
      <c r="E3370" t="s">
        <v>537</v>
      </c>
      <c r="F3370">
        <v>16</v>
      </c>
      <c r="G3370">
        <v>0</v>
      </c>
      <c r="H3370">
        <v>2019</v>
      </c>
      <c r="I3370">
        <v>5</v>
      </c>
      <c r="J3370">
        <v>49</v>
      </c>
    </row>
    <row r="3371" spans="1:10" x14ac:dyDescent="0.25">
      <c r="A3371">
        <f>--SUBTOTAL(103,B$2:B3371)</f>
        <v>2070</v>
      </c>
      <c r="B3371" s="86">
        <v>43591</v>
      </c>
      <c r="C3371" t="s">
        <v>21</v>
      </c>
      <c r="D3371" t="s">
        <v>32</v>
      </c>
      <c r="E3371" t="s">
        <v>537</v>
      </c>
      <c r="F3371">
        <v>8</v>
      </c>
      <c r="G3371">
        <v>0</v>
      </c>
      <c r="H3371">
        <v>2019</v>
      </c>
      <c r="I3371">
        <v>5</v>
      </c>
      <c r="J3371">
        <v>1</v>
      </c>
    </row>
    <row r="3372" spans="1:10" x14ac:dyDescent="0.25">
      <c r="A3372">
        <f>--SUBTOTAL(103,B$2:B3372)</f>
        <v>2071</v>
      </c>
      <c r="B3372" s="86">
        <v>43591</v>
      </c>
      <c r="C3372" t="s">
        <v>103</v>
      </c>
      <c r="D3372" t="s">
        <v>32</v>
      </c>
      <c r="E3372" t="s">
        <v>537</v>
      </c>
      <c r="F3372">
        <v>49.79</v>
      </c>
      <c r="G3372">
        <v>0</v>
      </c>
      <c r="H3372">
        <v>2019</v>
      </c>
      <c r="I3372">
        <v>5</v>
      </c>
      <c r="J3372">
        <v>91</v>
      </c>
    </row>
    <row r="3373" spans="1:10" x14ac:dyDescent="0.25">
      <c r="A3373">
        <f>--SUBTOTAL(103,B$2:B3373)</f>
        <v>2072</v>
      </c>
      <c r="B3373" s="86">
        <v>43591</v>
      </c>
      <c r="C3373" t="s">
        <v>71</v>
      </c>
      <c r="D3373" t="s">
        <v>54</v>
      </c>
      <c r="E3373" t="s">
        <v>537</v>
      </c>
      <c r="F3373">
        <v>21</v>
      </c>
      <c r="G3373">
        <v>0</v>
      </c>
      <c r="H3373">
        <v>2019</v>
      </c>
      <c r="I3373">
        <v>5</v>
      </c>
      <c r="J3373">
        <v>91</v>
      </c>
    </row>
    <row r="3374" spans="1:10" x14ac:dyDescent="0.25">
      <c r="A3374">
        <f>--SUBTOTAL(103,B$2:B3374)</f>
        <v>2073</v>
      </c>
      <c r="B3374" s="86">
        <v>43591</v>
      </c>
      <c r="C3374" t="s">
        <v>69</v>
      </c>
      <c r="D3374" t="s">
        <v>60</v>
      </c>
      <c r="E3374" t="s">
        <v>537</v>
      </c>
      <c r="F3374">
        <v>292.12</v>
      </c>
      <c r="G3374">
        <v>0</v>
      </c>
      <c r="H3374">
        <v>2019</v>
      </c>
      <c r="I3374">
        <v>5</v>
      </c>
      <c r="J3374">
        <v>91</v>
      </c>
    </row>
    <row r="3375" spans="1:10" x14ac:dyDescent="0.25">
      <c r="A3375">
        <f>--SUBTOTAL(103,B$2:B3375)</f>
        <v>2074</v>
      </c>
      <c r="B3375" s="86">
        <v>43591</v>
      </c>
      <c r="C3375" t="s">
        <v>106</v>
      </c>
      <c r="D3375" t="s">
        <v>61</v>
      </c>
      <c r="E3375" t="s">
        <v>537</v>
      </c>
      <c r="F3375">
        <v>51.55</v>
      </c>
      <c r="G3375">
        <v>0</v>
      </c>
      <c r="H3375">
        <v>2019</v>
      </c>
      <c r="I3375">
        <v>5</v>
      </c>
      <c r="J3375">
        <v>91</v>
      </c>
    </row>
    <row r="3376" spans="1:10" x14ac:dyDescent="0.25">
      <c r="A3376">
        <f>--SUBTOTAL(103,B$2:B3376)</f>
        <v>2075</v>
      </c>
      <c r="B3376" s="86">
        <v>43592</v>
      </c>
      <c r="C3376" t="s">
        <v>23</v>
      </c>
      <c r="D3376" t="s">
        <v>59</v>
      </c>
      <c r="E3376" t="s">
        <v>538</v>
      </c>
      <c r="F3376">
        <v>163.47999999999999</v>
      </c>
      <c r="G3376">
        <v>0</v>
      </c>
      <c r="H3376">
        <v>2019</v>
      </c>
      <c r="I3376">
        <v>5</v>
      </c>
      <c r="J3376">
        <v>97</v>
      </c>
    </row>
    <row r="3377" spans="1:10" x14ac:dyDescent="0.25">
      <c r="A3377">
        <f>--SUBTOTAL(103,B$2:B3377)</f>
        <v>2076</v>
      </c>
      <c r="B3377" s="86">
        <v>43592</v>
      </c>
      <c r="C3377" t="s">
        <v>23</v>
      </c>
      <c r="D3377" t="s">
        <v>59</v>
      </c>
      <c r="E3377" t="s">
        <v>538</v>
      </c>
      <c r="F3377">
        <v>64.31</v>
      </c>
      <c r="G3377">
        <v>0</v>
      </c>
      <c r="H3377">
        <v>2019</v>
      </c>
      <c r="I3377">
        <v>5</v>
      </c>
      <c r="J3377">
        <v>44</v>
      </c>
    </row>
    <row r="3378" spans="1:10" x14ac:dyDescent="0.25">
      <c r="A3378">
        <f>--SUBTOTAL(103,B$2:B3378)</f>
        <v>2077</v>
      </c>
      <c r="B3378" s="86">
        <v>43592</v>
      </c>
      <c r="C3378" t="s">
        <v>23</v>
      </c>
      <c r="D3378" t="s">
        <v>59</v>
      </c>
      <c r="E3378" t="s">
        <v>538</v>
      </c>
      <c r="F3378">
        <v>53.37</v>
      </c>
      <c r="G3378">
        <v>0</v>
      </c>
      <c r="H3378">
        <v>2019</v>
      </c>
      <c r="I3378">
        <v>5</v>
      </c>
      <c r="J3378">
        <v>1</v>
      </c>
    </row>
    <row r="3379" spans="1:10" x14ac:dyDescent="0.25">
      <c r="A3379">
        <f>--SUBTOTAL(103,B$2:B3379)</f>
        <v>2078</v>
      </c>
      <c r="B3379" s="86">
        <v>43592</v>
      </c>
      <c r="C3379" t="s">
        <v>23</v>
      </c>
      <c r="D3379" t="s">
        <v>59</v>
      </c>
      <c r="E3379" t="s">
        <v>538</v>
      </c>
      <c r="F3379">
        <v>42.03</v>
      </c>
      <c r="G3379">
        <v>0</v>
      </c>
      <c r="H3379">
        <v>2019</v>
      </c>
      <c r="I3379">
        <v>5</v>
      </c>
      <c r="J3379">
        <v>66</v>
      </c>
    </row>
    <row r="3380" spans="1:10" x14ac:dyDescent="0.25">
      <c r="A3380">
        <f>--SUBTOTAL(103,B$2:B3380)</f>
        <v>2079</v>
      </c>
      <c r="B3380" s="86">
        <v>43592</v>
      </c>
      <c r="C3380" t="s">
        <v>23</v>
      </c>
      <c r="D3380" t="s">
        <v>59</v>
      </c>
      <c r="E3380" t="s">
        <v>538</v>
      </c>
      <c r="F3380">
        <v>36.979999999999997</v>
      </c>
      <c r="G3380">
        <v>0</v>
      </c>
      <c r="H3380">
        <v>2019</v>
      </c>
      <c r="I3380">
        <v>5</v>
      </c>
      <c r="J3380">
        <v>101</v>
      </c>
    </row>
    <row r="3381" spans="1:10" x14ac:dyDescent="0.25">
      <c r="A3381">
        <f>--SUBTOTAL(103,B$2:B3381)</f>
        <v>2080</v>
      </c>
      <c r="B3381" s="86">
        <v>43592</v>
      </c>
      <c r="C3381" t="s">
        <v>23</v>
      </c>
      <c r="D3381" t="s">
        <v>54</v>
      </c>
      <c r="E3381" t="s">
        <v>538</v>
      </c>
      <c r="F3381">
        <v>35.950000000000003</v>
      </c>
      <c r="G3381">
        <v>0</v>
      </c>
      <c r="H3381">
        <v>2019</v>
      </c>
      <c r="I3381">
        <v>5</v>
      </c>
      <c r="J3381">
        <v>157</v>
      </c>
    </row>
    <row r="3382" spans="1:10" x14ac:dyDescent="0.25">
      <c r="A3382">
        <f>--SUBTOTAL(103,B$2:B3382)</f>
        <v>2081</v>
      </c>
      <c r="B3382" s="86">
        <v>43592</v>
      </c>
      <c r="C3382" t="s">
        <v>23</v>
      </c>
      <c r="D3382" t="s">
        <v>59</v>
      </c>
      <c r="E3382" t="s">
        <v>538</v>
      </c>
      <c r="F3382">
        <v>25.57</v>
      </c>
      <c r="G3382">
        <v>0</v>
      </c>
      <c r="H3382">
        <v>2019</v>
      </c>
      <c r="I3382">
        <v>5</v>
      </c>
      <c r="J3382">
        <v>125</v>
      </c>
    </row>
    <row r="3383" spans="1:10" x14ac:dyDescent="0.25">
      <c r="A3383">
        <f>--SUBTOTAL(103,B$2:B3383)</f>
        <v>2082</v>
      </c>
      <c r="B3383" s="86">
        <v>43592</v>
      </c>
      <c r="C3383" t="s">
        <v>23</v>
      </c>
      <c r="D3383" t="s">
        <v>33</v>
      </c>
      <c r="E3383" t="s">
        <v>139</v>
      </c>
      <c r="F3383">
        <v>22</v>
      </c>
      <c r="G3383">
        <v>0</v>
      </c>
      <c r="H3383">
        <v>2019</v>
      </c>
      <c r="I3383">
        <v>5</v>
      </c>
      <c r="J3383">
        <v>48</v>
      </c>
    </row>
    <row r="3384" spans="1:10" x14ac:dyDescent="0.25">
      <c r="A3384">
        <f>--SUBTOTAL(103,B$2:B3384)</f>
        <v>2083</v>
      </c>
      <c r="B3384" s="86">
        <v>43592</v>
      </c>
      <c r="C3384" t="s">
        <v>23</v>
      </c>
      <c r="D3384" t="s">
        <v>261</v>
      </c>
      <c r="E3384" t="s">
        <v>496</v>
      </c>
      <c r="F3384">
        <v>10</v>
      </c>
      <c r="G3384">
        <v>0</v>
      </c>
      <c r="H3384">
        <v>2019</v>
      </c>
      <c r="I3384">
        <v>5</v>
      </c>
      <c r="J3384">
        <v>54</v>
      </c>
    </row>
    <row r="3385" spans="1:10" x14ac:dyDescent="0.25">
      <c r="A3385">
        <f>--SUBTOTAL(103,B$2:B3385)</f>
        <v>2084</v>
      </c>
      <c r="B3385" s="86">
        <v>43592</v>
      </c>
      <c r="C3385" t="s">
        <v>64</v>
      </c>
      <c r="D3385" t="s">
        <v>54</v>
      </c>
      <c r="E3385" t="s">
        <v>538</v>
      </c>
      <c r="F3385">
        <v>142.87</v>
      </c>
      <c r="G3385">
        <v>0</v>
      </c>
      <c r="H3385">
        <v>2019</v>
      </c>
      <c r="I3385">
        <v>5</v>
      </c>
      <c r="J3385">
        <v>91</v>
      </c>
    </row>
    <row r="3386" spans="1:10" x14ac:dyDescent="0.25">
      <c r="A3386">
        <f>--SUBTOTAL(103,B$2:B3386)</f>
        <v>2085</v>
      </c>
      <c r="B3386" s="86">
        <v>43592</v>
      </c>
      <c r="C3386" t="s">
        <v>66</v>
      </c>
      <c r="D3386" t="s">
        <v>61</v>
      </c>
      <c r="E3386" t="s">
        <v>538</v>
      </c>
      <c r="F3386">
        <v>360.16</v>
      </c>
      <c r="G3386">
        <v>0</v>
      </c>
      <c r="H3386">
        <v>2019</v>
      </c>
      <c r="I3386">
        <v>5</v>
      </c>
      <c r="J3386">
        <v>91</v>
      </c>
    </row>
    <row r="3387" spans="1:10" x14ac:dyDescent="0.25">
      <c r="A3387">
        <f>--SUBTOTAL(103,B$2:B3387)</f>
        <v>2086</v>
      </c>
      <c r="B3387" s="86">
        <v>43592</v>
      </c>
      <c r="C3387" t="s">
        <v>79</v>
      </c>
      <c r="D3387" t="s">
        <v>54</v>
      </c>
      <c r="E3387" t="s">
        <v>538</v>
      </c>
      <c r="F3387">
        <v>5.16</v>
      </c>
      <c r="G3387">
        <v>0</v>
      </c>
      <c r="H3387">
        <v>2019</v>
      </c>
      <c r="I3387">
        <v>5</v>
      </c>
      <c r="J3387">
        <v>91</v>
      </c>
    </row>
    <row r="3388" spans="1:10" x14ac:dyDescent="0.25">
      <c r="A3388">
        <f>--SUBTOTAL(103,B$2:B3388)</f>
        <v>2087</v>
      </c>
      <c r="B3388" s="86">
        <v>43592</v>
      </c>
      <c r="C3388" t="s">
        <v>21</v>
      </c>
      <c r="D3388" t="s">
        <v>61</v>
      </c>
      <c r="E3388" t="s">
        <v>538</v>
      </c>
      <c r="F3388">
        <v>147.9</v>
      </c>
      <c r="G3388">
        <v>0</v>
      </c>
      <c r="H3388">
        <v>2019</v>
      </c>
      <c r="I3388">
        <v>5</v>
      </c>
      <c r="J3388">
        <v>38</v>
      </c>
    </row>
    <row r="3389" spans="1:10" x14ac:dyDescent="0.25">
      <c r="A3389">
        <f>--SUBTOTAL(103,B$2:B3389)</f>
        <v>2088</v>
      </c>
      <c r="B3389" s="86">
        <v>43592</v>
      </c>
      <c r="C3389" t="s">
        <v>21</v>
      </c>
      <c r="D3389" t="s">
        <v>539</v>
      </c>
      <c r="E3389" t="s">
        <v>540</v>
      </c>
      <c r="F3389">
        <v>114.74</v>
      </c>
      <c r="G3389">
        <v>0</v>
      </c>
      <c r="H3389">
        <v>2019</v>
      </c>
      <c r="I3389">
        <v>5</v>
      </c>
      <c r="J3389">
        <v>43</v>
      </c>
    </row>
    <row r="3390" spans="1:10" x14ac:dyDescent="0.25">
      <c r="A3390">
        <f>--SUBTOTAL(103,B$2:B3390)</f>
        <v>2089</v>
      </c>
      <c r="B3390" s="86">
        <v>43592</v>
      </c>
      <c r="C3390" t="s">
        <v>21</v>
      </c>
      <c r="D3390" t="s">
        <v>32</v>
      </c>
      <c r="E3390" t="s">
        <v>538</v>
      </c>
      <c r="F3390">
        <v>80</v>
      </c>
      <c r="G3390">
        <v>0</v>
      </c>
      <c r="H3390">
        <v>2019</v>
      </c>
      <c r="I3390">
        <v>5</v>
      </c>
      <c r="J3390">
        <v>23</v>
      </c>
    </row>
    <row r="3391" spans="1:10" x14ac:dyDescent="0.25">
      <c r="A3391">
        <f>--SUBTOTAL(103,B$2:B3391)</f>
        <v>2090</v>
      </c>
      <c r="B3391" s="86">
        <v>43592</v>
      </c>
      <c r="C3391" t="s">
        <v>21</v>
      </c>
      <c r="D3391" t="s">
        <v>32</v>
      </c>
      <c r="E3391" t="s">
        <v>538</v>
      </c>
      <c r="F3391">
        <v>56</v>
      </c>
      <c r="G3391">
        <v>0</v>
      </c>
      <c r="H3391">
        <v>2019</v>
      </c>
      <c r="I3391">
        <v>5</v>
      </c>
      <c r="J3391">
        <v>73</v>
      </c>
    </row>
    <row r="3392" spans="1:10" x14ac:dyDescent="0.25">
      <c r="A3392">
        <f>--SUBTOTAL(103,B$2:B3392)</f>
        <v>2091</v>
      </c>
      <c r="B3392" s="86">
        <v>43592</v>
      </c>
      <c r="C3392" t="s">
        <v>21</v>
      </c>
      <c r="D3392" t="s">
        <v>32</v>
      </c>
      <c r="E3392" t="s">
        <v>538</v>
      </c>
      <c r="F3392">
        <v>24</v>
      </c>
      <c r="G3392">
        <v>0</v>
      </c>
      <c r="H3392">
        <v>2019</v>
      </c>
      <c r="I3392">
        <v>5</v>
      </c>
      <c r="J3392">
        <v>80</v>
      </c>
    </row>
    <row r="3393" spans="1:10" x14ac:dyDescent="0.25">
      <c r="A3393">
        <f>--SUBTOTAL(103,B$2:B3393)</f>
        <v>2092</v>
      </c>
      <c r="B3393" s="86">
        <v>43592</v>
      </c>
      <c r="C3393" t="s">
        <v>21</v>
      </c>
      <c r="D3393" t="s">
        <v>32</v>
      </c>
      <c r="E3393" t="s">
        <v>538</v>
      </c>
      <c r="F3393">
        <v>24</v>
      </c>
      <c r="G3393">
        <v>0</v>
      </c>
      <c r="H3393">
        <v>2019</v>
      </c>
      <c r="I3393">
        <v>5</v>
      </c>
      <c r="J3393">
        <v>97</v>
      </c>
    </row>
    <row r="3394" spans="1:10" x14ac:dyDescent="0.25">
      <c r="A3394">
        <f>--SUBTOTAL(103,B$2:B3394)</f>
        <v>2093</v>
      </c>
      <c r="B3394" s="86">
        <v>43592</v>
      </c>
      <c r="C3394" t="s">
        <v>21</v>
      </c>
      <c r="D3394" t="s">
        <v>32</v>
      </c>
      <c r="E3394" t="s">
        <v>538</v>
      </c>
      <c r="F3394">
        <v>16</v>
      </c>
      <c r="G3394">
        <v>0</v>
      </c>
      <c r="H3394">
        <v>2019</v>
      </c>
      <c r="I3394">
        <v>5</v>
      </c>
      <c r="J3394">
        <v>13</v>
      </c>
    </row>
    <row r="3395" spans="1:10" x14ac:dyDescent="0.25">
      <c r="A3395">
        <f>--SUBTOTAL(103,B$2:B3395)</f>
        <v>2094</v>
      </c>
      <c r="B3395" s="86">
        <v>43592</v>
      </c>
      <c r="C3395" t="s">
        <v>21</v>
      </c>
      <c r="D3395" t="s">
        <v>32</v>
      </c>
      <c r="E3395" t="s">
        <v>538</v>
      </c>
      <c r="F3395">
        <v>16</v>
      </c>
      <c r="G3395">
        <v>0</v>
      </c>
      <c r="H3395">
        <v>2019</v>
      </c>
      <c r="I3395">
        <v>5</v>
      </c>
      <c r="J3395">
        <v>38</v>
      </c>
    </row>
    <row r="3396" spans="1:10" x14ac:dyDescent="0.25">
      <c r="A3396">
        <f>--SUBTOTAL(103,B$2:B3396)</f>
        <v>2095</v>
      </c>
      <c r="B3396" s="86">
        <v>43592</v>
      </c>
      <c r="C3396" t="s">
        <v>21</v>
      </c>
      <c r="D3396" t="s">
        <v>32</v>
      </c>
      <c r="E3396" t="s">
        <v>538</v>
      </c>
      <c r="F3396">
        <v>16</v>
      </c>
      <c r="G3396">
        <v>0</v>
      </c>
      <c r="H3396">
        <v>2019</v>
      </c>
      <c r="I3396">
        <v>5</v>
      </c>
      <c r="J3396">
        <v>44</v>
      </c>
    </row>
    <row r="3397" spans="1:10" x14ac:dyDescent="0.25">
      <c r="A3397">
        <f>--SUBTOTAL(103,B$2:B3397)</f>
        <v>2096</v>
      </c>
      <c r="B3397" s="86">
        <v>43592</v>
      </c>
      <c r="C3397" t="s">
        <v>21</v>
      </c>
      <c r="D3397" t="s">
        <v>32</v>
      </c>
      <c r="E3397" t="s">
        <v>538</v>
      </c>
      <c r="F3397">
        <v>16</v>
      </c>
      <c r="G3397">
        <v>0</v>
      </c>
      <c r="H3397">
        <v>2019</v>
      </c>
      <c r="I3397">
        <v>5</v>
      </c>
      <c r="J3397">
        <v>51</v>
      </c>
    </row>
    <row r="3398" spans="1:10" x14ac:dyDescent="0.25">
      <c r="A3398">
        <f>--SUBTOTAL(103,B$2:B3398)</f>
        <v>2097</v>
      </c>
      <c r="B3398" s="86">
        <v>43592</v>
      </c>
      <c r="C3398" t="s">
        <v>21</v>
      </c>
      <c r="D3398" t="s">
        <v>32</v>
      </c>
      <c r="E3398" t="s">
        <v>538</v>
      </c>
      <c r="F3398">
        <v>8</v>
      </c>
      <c r="G3398">
        <v>0</v>
      </c>
      <c r="H3398">
        <v>2019</v>
      </c>
      <c r="I3398">
        <v>5</v>
      </c>
      <c r="J3398">
        <v>18</v>
      </c>
    </row>
    <row r="3399" spans="1:10" x14ac:dyDescent="0.25">
      <c r="A3399">
        <f>--SUBTOTAL(103,B$2:B3399)</f>
        <v>2098</v>
      </c>
      <c r="B3399" s="86">
        <v>43592</v>
      </c>
      <c r="C3399" t="s">
        <v>21</v>
      </c>
      <c r="D3399" t="s">
        <v>32</v>
      </c>
      <c r="E3399" t="s">
        <v>538</v>
      </c>
      <c r="F3399">
        <v>8</v>
      </c>
      <c r="G3399">
        <v>0</v>
      </c>
      <c r="H3399">
        <v>2019</v>
      </c>
      <c r="I3399">
        <v>5</v>
      </c>
      <c r="J3399">
        <v>30</v>
      </c>
    </row>
    <row r="3400" spans="1:10" x14ac:dyDescent="0.25">
      <c r="A3400">
        <f>--SUBTOTAL(103,B$2:B3400)</f>
        <v>2099</v>
      </c>
      <c r="B3400" s="86">
        <v>43592</v>
      </c>
      <c r="C3400" t="s">
        <v>21</v>
      </c>
      <c r="D3400" t="s">
        <v>32</v>
      </c>
      <c r="E3400" t="s">
        <v>538</v>
      </c>
      <c r="F3400">
        <v>8</v>
      </c>
      <c r="G3400">
        <v>0</v>
      </c>
      <c r="H3400">
        <v>2019</v>
      </c>
      <c r="I3400">
        <v>5</v>
      </c>
      <c r="J3400">
        <v>49</v>
      </c>
    </row>
    <row r="3401" spans="1:10" x14ac:dyDescent="0.25">
      <c r="A3401">
        <f>--SUBTOTAL(103,B$2:B3401)</f>
        <v>2100</v>
      </c>
      <c r="B3401" s="86">
        <v>43592</v>
      </c>
      <c r="C3401" t="s">
        <v>103</v>
      </c>
      <c r="D3401" t="s">
        <v>61</v>
      </c>
      <c r="E3401" t="s">
        <v>538</v>
      </c>
      <c r="F3401">
        <v>26.2</v>
      </c>
      <c r="G3401">
        <v>0</v>
      </c>
      <c r="H3401">
        <v>2019</v>
      </c>
      <c r="I3401">
        <v>5</v>
      </c>
      <c r="J3401">
        <v>91</v>
      </c>
    </row>
    <row r="3402" spans="1:10" x14ac:dyDescent="0.25">
      <c r="A3402">
        <f>--SUBTOTAL(103,B$2:B3402)</f>
        <v>2101</v>
      </c>
      <c r="B3402" s="86">
        <v>43592</v>
      </c>
      <c r="C3402" t="s">
        <v>73</v>
      </c>
      <c r="D3402" t="s">
        <v>63</v>
      </c>
      <c r="E3402" t="s">
        <v>538</v>
      </c>
      <c r="F3402">
        <v>84.53</v>
      </c>
      <c r="G3402">
        <v>0</v>
      </c>
      <c r="H3402">
        <v>2019</v>
      </c>
      <c r="I3402">
        <v>5</v>
      </c>
      <c r="J3402">
        <v>91</v>
      </c>
    </row>
    <row r="3403" spans="1:10" x14ac:dyDescent="0.25">
      <c r="A3403">
        <f>--SUBTOTAL(103,B$2:B3403)</f>
        <v>2102</v>
      </c>
      <c r="B3403" s="86">
        <v>43592</v>
      </c>
      <c r="C3403" t="s">
        <v>73</v>
      </c>
      <c r="D3403" t="s">
        <v>61</v>
      </c>
      <c r="E3403" t="s">
        <v>538</v>
      </c>
      <c r="F3403">
        <v>23.05</v>
      </c>
      <c r="G3403">
        <v>0</v>
      </c>
      <c r="H3403">
        <v>2019</v>
      </c>
      <c r="I3403">
        <v>5</v>
      </c>
      <c r="J3403">
        <v>91</v>
      </c>
    </row>
    <row r="3404" spans="1:10" x14ac:dyDescent="0.25">
      <c r="A3404">
        <f>--SUBTOTAL(103,B$2:B3404)</f>
        <v>2103</v>
      </c>
      <c r="B3404" s="86">
        <v>43592</v>
      </c>
      <c r="C3404" t="s">
        <v>76</v>
      </c>
      <c r="D3404" t="s">
        <v>32</v>
      </c>
      <c r="E3404" t="s">
        <v>538</v>
      </c>
      <c r="F3404">
        <v>21.06</v>
      </c>
      <c r="G3404">
        <v>0</v>
      </c>
      <c r="H3404">
        <v>2019</v>
      </c>
      <c r="I3404">
        <v>5</v>
      </c>
      <c r="J3404">
        <v>91</v>
      </c>
    </row>
    <row r="3405" spans="1:10" x14ac:dyDescent="0.25">
      <c r="A3405">
        <f>--SUBTOTAL(103,B$2:B3405)</f>
        <v>2104</v>
      </c>
      <c r="B3405" s="86">
        <v>43592</v>
      </c>
      <c r="C3405" t="s">
        <v>102</v>
      </c>
      <c r="D3405" t="s">
        <v>60</v>
      </c>
      <c r="E3405" t="s">
        <v>538</v>
      </c>
      <c r="F3405">
        <v>30</v>
      </c>
      <c r="G3405">
        <v>0</v>
      </c>
      <c r="H3405">
        <v>2019</v>
      </c>
      <c r="I3405">
        <v>5</v>
      </c>
      <c r="J3405">
        <v>91</v>
      </c>
    </row>
    <row r="3406" spans="1:10" x14ac:dyDescent="0.25">
      <c r="A3406">
        <f>--SUBTOTAL(103,B$2:B3406)</f>
        <v>2105</v>
      </c>
      <c r="B3406" s="86">
        <v>43592</v>
      </c>
      <c r="C3406" t="s">
        <v>22</v>
      </c>
      <c r="D3406" t="s">
        <v>32</v>
      </c>
      <c r="E3406" t="s">
        <v>538</v>
      </c>
      <c r="F3406">
        <v>8</v>
      </c>
      <c r="G3406">
        <v>0</v>
      </c>
      <c r="H3406">
        <v>2019</v>
      </c>
      <c r="I3406">
        <v>5</v>
      </c>
      <c r="J3406">
        <v>5</v>
      </c>
    </row>
    <row r="3407" spans="1:10" x14ac:dyDescent="0.25">
      <c r="A3407">
        <f>--SUBTOTAL(103,B$2:B3407)</f>
        <v>2106</v>
      </c>
      <c r="B3407" s="86">
        <v>43592</v>
      </c>
      <c r="C3407" t="s">
        <v>22</v>
      </c>
      <c r="D3407" t="s">
        <v>32</v>
      </c>
      <c r="E3407" t="s">
        <v>538</v>
      </c>
      <c r="F3407">
        <v>8</v>
      </c>
      <c r="G3407">
        <v>0</v>
      </c>
      <c r="H3407">
        <v>2019</v>
      </c>
      <c r="I3407">
        <v>5</v>
      </c>
      <c r="J3407">
        <v>73</v>
      </c>
    </row>
    <row r="3408" spans="1:10" x14ac:dyDescent="0.25">
      <c r="A3408">
        <f>--SUBTOTAL(103,B$2:B3408)</f>
        <v>2107</v>
      </c>
      <c r="B3408" s="86">
        <v>43592</v>
      </c>
      <c r="C3408" t="s">
        <v>74</v>
      </c>
      <c r="D3408" t="s">
        <v>32</v>
      </c>
      <c r="E3408" t="s">
        <v>538</v>
      </c>
      <c r="F3408">
        <v>159.9</v>
      </c>
      <c r="G3408">
        <v>0</v>
      </c>
      <c r="H3408">
        <v>2019</v>
      </c>
      <c r="I3408">
        <v>5</v>
      </c>
      <c r="J3408">
        <v>91</v>
      </c>
    </row>
    <row r="3409" spans="1:10" x14ac:dyDescent="0.25">
      <c r="A3409">
        <f>--SUBTOTAL(103,B$2:B3409)</f>
        <v>2108</v>
      </c>
      <c r="B3409" s="86">
        <v>43593</v>
      </c>
      <c r="C3409" t="s">
        <v>23</v>
      </c>
      <c r="D3409" t="s">
        <v>33</v>
      </c>
      <c r="E3409" t="s">
        <v>195</v>
      </c>
      <c r="F3409">
        <v>16.350000000000001</v>
      </c>
      <c r="G3409">
        <v>0</v>
      </c>
      <c r="H3409">
        <v>2019</v>
      </c>
      <c r="I3409">
        <v>5</v>
      </c>
      <c r="J3409">
        <v>32</v>
      </c>
    </row>
    <row r="3410" spans="1:10" x14ac:dyDescent="0.25">
      <c r="A3410">
        <f>--SUBTOTAL(103,B$2:B3410)</f>
        <v>2109</v>
      </c>
      <c r="B3410" s="86">
        <v>43593</v>
      </c>
      <c r="C3410" t="s">
        <v>23</v>
      </c>
      <c r="D3410" t="s">
        <v>61</v>
      </c>
      <c r="E3410" t="s">
        <v>541</v>
      </c>
      <c r="F3410">
        <v>12</v>
      </c>
      <c r="G3410">
        <v>0</v>
      </c>
      <c r="H3410">
        <v>2019</v>
      </c>
      <c r="I3410">
        <v>5</v>
      </c>
      <c r="J3410">
        <v>76</v>
      </c>
    </row>
    <row r="3411" spans="1:10" x14ac:dyDescent="0.25">
      <c r="A3411">
        <f>--SUBTOTAL(103,B$2:B3411)</f>
        <v>2110</v>
      </c>
      <c r="B3411" s="86">
        <v>43593</v>
      </c>
      <c r="C3411" t="s">
        <v>23</v>
      </c>
      <c r="D3411" t="s">
        <v>33</v>
      </c>
      <c r="E3411" t="s">
        <v>266</v>
      </c>
      <c r="F3411">
        <v>4.8</v>
      </c>
      <c r="G3411">
        <v>0</v>
      </c>
      <c r="H3411">
        <v>2019</v>
      </c>
      <c r="I3411">
        <v>5</v>
      </c>
      <c r="J3411">
        <v>97</v>
      </c>
    </row>
    <row r="3412" spans="1:10" x14ac:dyDescent="0.25">
      <c r="A3412">
        <f>--SUBTOTAL(103,B$2:B3412)</f>
        <v>2111</v>
      </c>
      <c r="B3412" s="86">
        <v>43593</v>
      </c>
      <c r="C3412" t="s">
        <v>23</v>
      </c>
      <c r="D3412" t="s">
        <v>33</v>
      </c>
      <c r="E3412" t="s">
        <v>264</v>
      </c>
      <c r="F3412">
        <v>3.6</v>
      </c>
      <c r="G3412">
        <v>0</v>
      </c>
      <c r="H3412">
        <v>2019</v>
      </c>
      <c r="I3412">
        <v>5</v>
      </c>
      <c r="J3412">
        <v>21</v>
      </c>
    </row>
    <row r="3413" spans="1:10" x14ac:dyDescent="0.25">
      <c r="A3413">
        <f>--SUBTOTAL(103,B$2:B3413)</f>
        <v>2112</v>
      </c>
      <c r="B3413" s="86">
        <v>43593</v>
      </c>
      <c r="C3413" t="s">
        <v>64</v>
      </c>
      <c r="D3413" t="s">
        <v>32</v>
      </c>
      <c r="E3413" t="s">
        <v>541</v>
      </c>
      <c r="F3413">
        <v>12.64</v>
      </c>
      <c r="G3413">
        <v>0</v>
      </c>
      <c r="H3413">
        <v>2019</v>
      </c>
      <c r="I3413">
        <v>5</v>
      </c>
      <c r="J3413">
        <v>91</v>
      </c>
    </row>
    <row r="3414" spans="1:10" x14ac:dyDescent="0.25">
      <c r="A3414">
        <f>--SUBTOTAL(103,B$2:B3414)</f>
        <v>2113</v>
      </c>
      <c r="B3414" s="86">
        <v>43593</v>
      </c>
      <c r="C3414" t="s">
        <v>64</v>
      </c>
      <c r="D3414" t="s">
        <v>54</v>
      </c>
      <c r="E3414" t="s">
        <v>541</v>
      </c>
      <c r="F3414">
        <v>0</v>
      </c>
      <c r="G3414">
        <v>129.9</v>
      </c>
      <c r="H3414">
        <v>2019</v>
      </c>
      <c r="I3414">
        <v>5</v>
      </c>
      <c r="J3414">
        <v>91</v>
      </c>
    </row>
    <row r="3415" spans="1:10" x14ac:dyDescent="0.25">
      <c r="A3415">
        <f>--SUBTOTAL(103,B$2:B3415)</f>
        <v>2114</v>
      </c>
      <c r="B3415" s="86">
        <v>43593</v>
      </c>
      <c r="C3415" t="s">
        <v>65</v>
      </c>
      <c r="D3415" t="s">
        <v>61</v>
      </c>
      <c r="E3415" t="s">
        <v>541</v>
      </c>
      <c r="F3415">
        <v>24</v>
      </c>
      <c r="G3415">
        <v>0</v>
      </c>
      <c r="H3415">
        <v>2019</v>
      </c>
      <c r="I3415">
        <v>5</v>
      </c>
      <c r="J3415">
        <v>91</v>
      </c>
    </row>
    <row r="3416" spans="1:10" x14ac:dyDescent="0.25">
      <c r="A3416">
        <f>--SUBTOTAL(103,B$2:B3416)</f>
        <v>2115</v>
      </c>
      <c r="B3416" s="86">
        <v>43593</v>
      </c>
      <c r="C3416" t="s">
        <v>70</v>
      </c>
      <c r="D3416" t="s">
        <v>61</v>
      </c>
      <c r="E3416" t="s">
        <v>541</v>
      </c>
      <c r="F3416">
        <v>38</v>
      </c>
      <c r="G3416">
        <v>0</v>
      </c>
      <c r="H3416">
        <v>2019</v>
      </c>
      <c r="I3416">
        <v>5</v>
      </c>
      <c r="J3416">
        <v>91</v>
      </c>
    </row>
    <row r="3417" spans="1:10" x14ac:dyDescent="0.25">
      <c r="A3417">
        <f>--SUBTOTAL(103,B$2:B3417)</f>
        <v>2116</v>
      </c>
      <c r="B3417" s="86">
        <v>43593</v>
      </c>
      <c r="C3417" t="s">
        <v>21</v>
      </c>
      <c r="D3417" t="s">
        <v>32</v>
      </c>
      <c r="E3417" t="s">
        <v>541</v>
      </c>
      <c r="F3417">
        <v>24</v>
      </c>
      <c r="G3417">
        <v>0</v>
      </c>
      <c r="H3417">
        <v>2019</v>
      </c>
      <c r="I3417">
        <v>5</v>
      </c>
      <c r="J3417">
        <v>10</v>
      </c>
    </row>
    <row r="3418" spans="1:10" x14ac:dyDescent="0.25">
      <c r="A3418">
        <f>--SUBTOTAL(103,B$2:B3418)</f>
        <v>2117</v>
      </c>
      <c r="B3418" s="86">
        <v>43593</v>
      </c>
      <c r="C3418" t="s">
        <v>21</v>
      </c>
      <c r="D3418" t="s">
        <v>32</v>
      </c>
      <c r="E3418" t="s">
        <v>541</v>
      </c>
      <c r="F3418">
        <v>16</v>
      </c>
      <c r="G3418">
        <v>0</v>
      </c>
      <c r="H3418">
        <v>2019</v>
      </c>
      <c r="I3418">
        <v>5</v>
      </c>
      <c r="J3418">
        <v>19</v>
      </c>
    </row>
    <row r="3419" spans="1:10" x14ac:dyDescent="0.25">
      <c r="A3419">
        <f>--SUBTOTAL(103,B$2:B3419)</f>
        <v>2118</v>
      </c>
      <c r="B3419" s="86">
        <v>43593</v>
      </c>
      <c r="C3419" t="s">
        <v>21</v>
      </c>
      <c r="D3419" t="s">
        <v>32</v>
      </c>
      <c r="E3419" t="s">
        <v>541</v>
      </c>
      <c r="F3419">
        <v>8</v>
      </c>
      <c r="G3419">
        <v>0</v>
      </c>
      <c r="H3419">
        <v>2019</v>
      </c>
      <c r="I3419">
        <v>5</v>
      </c>
      <c r="J3419">
        <v>18</v>
      </c>
    </row>
    <row r="3420" spans="1:10" x14ac:dyDescent="0.25">
      <c r="A3420">
        <f>--SUBTOTAL(103,B$2:B3420)</f>
        <v>2119</v>
      </c>
      <c r="B3420" s="86">
        <v>43593</v>
      </c>
      <c r="C3420" t="s">
        <v>21</v>
      </c>
      <c r="D3420" t="s">
        <v>32</v>
      </c>
      <c r="E3420" t="s">
        <v>541</v>
      </c>
      <c r="F3420">
        <v>8</v>
      </c>
      <c r="G3420">
        <v>0</v>
      </c>
      <c r="H3420">
        <v>2019</v>
      </c>
      <c r="I3420">
        <v>5</v>
      </c>
      <c r="J3420">
        <v>43</v>
      </c>
    </row>
    <row r="3421" spans="1:10" x14ac:dyDescent="0.25">
      <c r="A3421">
        <f>--SUBTOTAL(103,B$2:B3421)</f>
        <v>2120</v>
      </c>
      <c r="B3421" s="86">
        <v>43593</v>
      </c>
      <c r="C3421" t="s">
        <v>76</v>
      </c>
      <c r="D3421" t="s">
        <v>60</v>
      </c>
      <c r="E3421" t="s">
        <v>541</v>
      </c>
      <c r="F3421">
        <v>85.7</v>
      </c>
      <c r="G3421">
        <v>0</v>
      </c>
      <c r="H3421">
        <v>2019</v>
      </c>
      <c r="I3421">
        <v>5</v>
      </c>
      <c r="J3421">
        <v>91</v>
      </c>
    </row>
    <row r="3422" spans="1:10" x14ac:dyDescent="0.25">
      <c r="A3422">
        <f>--SUBTOTAL(103,B$2:B3422)</f>
        <v>2121</v>
      </c>
      <c r="B3422" s="86">
        <v>43594</v>
      </c>
      <c r="C3422" t="s">
        <v>23</v>
      </c>
      <c r="D3422" t="s">
        <v>61</v>
      </c>
      <c r="E3422" t="s">
        <v>542</v>
      </c>
      <c r="F3422">
        <v>60</v>
      </c>
      <c r="G3422">
        <v>0</v>
      </c>
      <c r="H3422">
        <v>2019</v>
      </c>
      <c r="I3422">
        <v>5</v>
      </c>
      <c r="J3422">
        <v>33</v>
      </c>
    </row>
    <row r="3423" spans="1:10" x14ac:dyDescent="0.25">
      <c r="A3423">
        <f>--SUBTOTAL(103,B$2:B3423)</f>
        <v>2122</v>
      </c>
      <c r="B3423" s="86">
        <v>43594</v>
      </c>
      <c r="C3423" t="s">
        <v>23</v>
      </c>
      <c r="D3423" t="s">
        <v>59</v>
      </c>
      <c r="E3423" t="s">
        <v>542</v>
      </c>
      <c r="F3423">
        <v>43.38</v>
      </c>
      <c r="G3423">
        <v>0</v>
      </c>
      <c r="H3423">
        <v>2019</v>
      </c>
      <c r="I3423">
        <v>5</v>
      </c>
      <c r="J3423">
        <v>196</v>
      </c>
    </row>
    <row r="3424" spans="1:10" x14ac:dyDescent="0.25">
      <c r="A3424">
        <f>--SUBTOTAL(103,B$2:B3424)</f>
        <v>2123</v>
      </c>
      <c r="B3424" s="86">
        <v>43594</v>
      </c>
      <c r="C3424" t="s">
        <v>23</v>
      </c>
      <c r="D3424" t="s">
        <v>59</v>
      </c>
      <c r="E3424" t="s">
        <v>542</v>
      </c>
      <c r="F3424">
        <v>39.44</v>
      </c>
      <c r="G3424">
        <v>0</v>
      </c>
      <c r="H3424">
        <v>2019</v>
      </c>
      <c r="I3424">
        <v>5</v>
      </c>
      <c r="J3424">
        <v>98</v>
      </c>
    </row>
    <row r="3425" spans="1:10" x14ac:dyDescent="0.25">
      <c r="A3425">
        <f>--SUBTOTAL(103,B$2:B3425)</f>
        <v>2124</v>
      </c>
      <c r="B3425" s="86">
        <v>43594</v>
      </c>
      <c r="C3425" t="s">
        <v>23</v>
      </c>
      <c r="D3425" t="s">
        <v>59</v>
      </c>
      <c r="E3425" t="s">
        <v>542</v>
      </c>
      <c r="F3425">
        <v>32.82</v>
      </c>
      <c r="G3425">
        <v>0</v>
      </c>
      <c r="H3425">
        <v>2019</v>
      </c>
      <c r="I3425">
        <v>5</v>
      </c>
      <c r="J3425">
        <v>68</v>
      </c>
    </row>
    <row r="3426" spans="1:10" x14ac:dyDescent="0.25">
      <c r="A3426">
        <f>--SUBTOTAL(103,B$2:B3426)</f>
        <v>2125</v>
      </c>
      <c r="B3426" s="86">
        <v>43594</v>
      </c>
      <c r="C3426" t="s">
        <v>23</v>
      </c>
      <c r="D3426" t="s">
        <v>59</v>
      </c>
      <c r="E3426" t="s">
        <v>542</v>
      </c>
      <c r="F3426">
        <v>32.799999999999997</v>
      </c>
      <c r="G3426">
        <v>0</v>
      </c>
      <c r="H3426">
        <v>2019</v>
      </c>
      <c r="I3426">
        <v>5</v>
      </c>
      <c r="J3426">
        <v>165</v>
      </c>
    </row>
    <row r="3427" spans="1:10" x14ac:dyDescent="0.25">
      <c r="A3427">
        <f>--SUBTOTAL(103,B$2:B3427)</f>
        <v>2126</v>
      </c>
      <c r="B3427" s="86">
        <v>43594</v>
      </c>
      <c r="C3427" t="s">
        <v>23</v>
      </c>
      <c r="D3427" t="s">
        <v>32</v>
      </c>
      <c r="E3427" t="s">
        <v>542</v>
      </c>
      <c r="F3427">
        <v>24</v>
      </c>
      <c r="G3427">
        <v>0</v>
      </c>
      <c r="H3427">
        <v>2019</v>
      </c>
      <c r="I3427">
        <v>5</v>
      </c>
      <c r="J3427">
        <v>51</v>
      </c>
    </row>
    <row r="3428" spans="1:10" x14ac:dyDescent="0.25">
      <c r="A3428">
        <f>--SUBTOTAL(103,B$2:B3428)</f>
        <v>2127</v>
      </c>
      <c r="B3428" s="86">
        <v>43594</v>
      </c>
      <c r="C3428" t="s">
        <v>23</v>
      </c>
      <c r="D3428" t="s">
        <v>59</v>
      </c>
      <c r="E3428" t="s">
        <v>542</v>
      </c>
      <c r="F3428">
        <v>20.67</v>
      </c>
      <c r="G3428">
        <v>0</v>
      </c>
      <c r="H3428">
        <v>2019</v>
      </c>
      <c r="I3428">
        <v>5</v>
      </c>
      <c r="J3428">
        <v>102</v>
      </c>
    </row>
    <row r="3429" spans="1:10" x14ac:dyDescent="0.25">
      <c r="A3429">
        <f>--SUBTOTAL(103,B$2:B3429)</f>
        <v>2128</v>
      </c>
      <c r="B3429" s="86">
        <v>43594</v>
      </c>
      <c r="C3429" t="s">
        <v>23</v>
      </c>
      <c r="D3429" t="s">
        <v>33</v>
      </c>
      <c r="E3429" t="s">
        <v>129</v>
      </c>
      <c r="F3429">
        <v>5.55</v>
      </c>
      <c r="G3429">
        <v>0</v>
      </c>
      <c r="H3429">
        <v>2019</v>
      </c>
      <c r="I3429">
        <v>5</v>
      </c>
      <c r="J3429">
        <v>19</v>
      </c>
    </row>
    <row r="3430" spans="1:10" x14ac:dyDescent="0.25">
      <c r="A3430">
        <f>--SUBTOTAL(103,B$2:B3430)</f>
        <v>2129</v>
      </c>
      <c r="B3430" s="86">
        <v>43594</v>
      </c>
      <c r="C3430" t="s">
        <v>23</v>
      </c>
      <c r="D3430" t="s">
        <v>61</v>
      </c>
      <c r="E3430" t="s">
        <v>542</v>
      </c>
      <c r="F3430">
        <v>5.4</v>
      </c>
      <c r="G3430">
        <v>0</v>
      </c>
      <c r="H3430">
        <v>2019</v>
      </c>
      <c r="I3430">
        <v>5</v>
      </c>
      <c r="J3430">
        <v>51</v>
      </c>
    </row>
    <row r="3431" spans="1:10" x14ac:dyDescent="0.25">
      <c r="A3431">
        <f>--SUBTOTAL(103,B$2:B3431)</f>
        <v>2130</v>
      </c>
      <c r="B3431" s="86">
        <v>43594</v>
      </c>
      <c r="C3431" t="s">
        <v>23</v>
      </c>
      <c r="D3431" t="s">
        <v>33</v>
      </c>
      <c r="E3431" t="s">
        <v>164</v>
      </c>
      <c r="F3431">
        <v>1.8</v>
      </c>
      <c r="G3431">
        <v>0</v>
      </c>
      <c r="H3431">
        <v>2019</v>
      </c>
      <c r="I3431">
        <v>5</v>
      </c>
      <c r="J3431">
        <v>4</v>
      </c>
    </row>
    <row r="3432" spans="1:10" x14ac:dyDescent="0.25">
      <c r="A3432">
        <f>--SUBTOTAL(103,B$2:B3432)</f>
        <v>2131</v>
      </c>
      <c r="B3432" s="86">
        <v>43594</v>
      </c>
      <c r="C3432" t="s">
        <v>64</v>
      </c>
      <c r="D3432" t="s">
        <v>101</v>
      </c>
      <c r="E3432" t="s">
        <v>542</v>
      </c>
      <c r="F3432">
        <v>90.05</v>
      </c>
      <c r="G3432">
        <v>0</v>
      </c>
      <c r="H3432">
        <v>2019</v>
      </c>
      <c r="I3432">
        <v>5</v>
      </c>
      <c r="J3432">
        <v>91</v>
      </c>
    </row>
    <row r="3433" spans="1:10" x14ac:dyDescent="0.25">
      <c r="A3433">
        <f>--SUBTOTAL(103,B$2:B3433)</f>
        <v>2132</v>
      </c>
      <c r="B3433" s="86">
        <v>43594</v>
      </c>
      <c r="C3433" t="s">
        <v>21</v>
      </c>
      <c r="D3433" t="s">
        <v>32</v>
      </c>
      <c r="E3433" t="s">
        <v>542</v>
      </c>
      <c r="F3433">
        <v>56</v>
      </c>
      <c r="G3433">
        <v>0</v>
      </c>
      <c r="H3433">
        <v>2019</v>
      </c>
      <c r="I3433">
        <v>5</v>
      </c>
      <c r="J3433">
        <v>19</v>
      </c>
    </row>
    <row r="3434" spans="1:10" x14ac:dyDescent="0.25">
      <c r="A3434">
        <f>--SUBTOTAL(103,B$2:B3434)</f>
        <v>2133</v>
      </c>
      <c r="B3434" s="86">
        <v>43594</v>
      </c>
      <c r="C3434" t="s">
        <v>21</v>
      </c>
      <c r="D3434" t="s">
        <v>32</v>
      </c>
      <c r="E3434" t="s">
        <v>542</v>
      </c>
      <c r="F3434">
        <v>16</v>
      </c>
      <c r="G3434">
        <v>0</v>
      </c>
      <c r="H3434">
        <v>2019</v>
      </c>
      <c r="I3434">
        <v>5</v>
      </c>
      <c r="J3434">
        <v>97</v>
      </c>
    </row>
    <row r="3435" spans="1:10" x14ac:dyDescent="0.25">
      <c r="A3435">
        <f>--SUBTOTAL(103,B$2:B3435)</f>
        <v>2134</v>
      </c>
      <c r="B3435" s="86">
        <v>43594</v>
      </c>
      <c r="C3435" t="s">
        <v>21</v>
      </c>
      <c r="D3435" t="s">
        <v>32</v>
      </c>
      <c r="E3435" t="s">
        <v>542</v>
      </c>
      <c r="F3435">
        <v>8</v>
      </c>
      <c r="G3435">
        <v>0</v>
      </c>
      <c r="H3435">
        <v>2019</v>
      </c>
      <c r="I3435">
        <v>5</v>
      </c>
      <c r="J3435">
        <v>39</v>
      </c>
    </row>
    <row r="3436" spans="1:10" x14ac:dyDescent="0.25">
      <c r="A3436">
        <f>--SUBTOTAL(103,B$2:B3436)</f>
        <v>2135</v>
      </c>
      <c r="B3436" s="86">
        <v>43594</v>
      </c>
      <c r="C3436" t="s">
        <v>71</v>
      </c>
      <c r="D3436" t="s">
        <v>54</v>
      </c>
      <c r="E3436" t="s">
        <v>542</v>
      </c>
      <c r="F3436">
        <v>29.5</v>
      </c>
      <c r="G3436">
        <v>0</v>
      </c>
      <c r="H3436">
        <v>2019</v>
      </c>
      <c r="I3436">
        <v>5</v>
      </c>
      <c r="J3436">
        <v>91</v>
      </c>
    </row>
    <row r="3437" spans="1:10" x14ac:dyDescent="0.25">
      <c r="A3437">
        <f>--SUBTOTAL(103,B$2:B3437)</f>
        <v>2136</v>
      </c>
      <c r="B3437" s="86">
        <v>43594</v>
      </c>
      <c r="C3437" t="s">
        <v>72</v>
      </c>
      <c r="D3437" t="s">
        <v>61</v>
      </c>
      <c r="E3437" t="s">
        <v>542</v>
      </c>
      <c r="F3437">
        <v>8</v>
      </c>
      <c r="G3437">
        <v>0</v>
      </c>
      <c r="H3437">
        <v>2019</v>
      </c>
      <c r="I3437">
        <v>5</v>
      </c>
      <c r="J3437">
        <v>91</v>
      </c>
    </row>
    <row r="3438" spans="1:10" x14ac:dyDescent="0.25">
      <c r="A3438">
        <f>--SUBTOTAL(103,B$2:B3438)</f>
        <v>2137</v>
      </c>
      <c r="B3438" s="86">
        <v>43594</v>
      </c>
      <c r="C3438" t="s">
        <v>76</v>
      </c>
      <c r="D3438" t="s">
        <v>62</v>
      </c>
      <c r="E3438" t="s">
        <v>542</v>
      </c>
      <c r="F3438">
        <v>28.95</v>
      </c>
      <c r="G3438">
        <v>0</v>
      </c>
      <c r="H3438">
        <v>2019</v>
      </c>
      <c r="I3438">
        <v>5</v>
      </c>
      <c r="J3438">
        <v>91</v>
      </c>
    </row>
    <row r="3439" spans="1:10" x14ac:dyDescent="0.25">
      <c r="A3439">
        <f>--SUBTOTAL(103,B$2:B3439)</f>
        <v>2138</v>
      </c>
      <c r="B3439" s="86">
        <v>43594</v>
      </c>
      <c r="C3439" t="s">
        <v>22</v>
      </c>
      <c r="D3439" t="s">
        <v>32</v>
      </c>
      <c r="E3439" t="s">
        <v>542</v>
      </c>
      <c r="F3439">
        <v>8</v>
      </c>
      <c r="G3439">
        <v>0</v>
      </c>
      <c r="H3439">
        <v>2019</v>
      </c>
      <c r="I3439">
        <v>5</v>
      </c>
      <c r="J3439">
        <v>19</v>
      </c>
    </row>
    <row r="3440" spans="1:10" x14ac:dyDescent="0.25">
      <c r="A3440">
        <f>--SUBTOTAL(103,B$2:B3440)</f>
        <v>2139</v>
      </c>
      <c r="B3440" s="86">
        <v>43594</v>
      </c>
      <c r="C3440" t="s">
        <v>74</v>
      </c>
      <c r="D3440" t="s">
        <v>32</v>
      </c>
      <c r="E3440" t="s">
        <v>542</v>
      </c>
      <c r="F3440">
        <v>14.5</v>
      </c>
      <c r="G3440">
        <v>0</v>
      </c>
      <c r="H3440">
        <v>2019</v>
      </c>
      <c r="I3440">
        <v>5</v>
      </c>
      <c r="J3440">
        <v>91</v>
      </c>
    </row>
    <row r="3441" spans="1:10" x14ac:dyDescent="0.25">
      <c r="A3441">
        <f>--SUBTOTAL(103,B$2:B3441)</f>
        <v>2140</v>
      </c>
      <c r="B3441" s="86">
        <v>43595</v>
      </c>
      <c r="C3441" t="s">
        <v>23</v>
      </c>
      <c r="D3441" t="s">
        <v>544</v>
      </c>
      <c r="E3441" t="s">
        <v>545</v>
      </c>
      <c r="F3441">
        <v>409.39</v>
      </c>
      <c r="G3441">
        <v>0</v>
      </c>
      <c r="H3441">
        <v>2019</v>
      </c>
      <c r="I3441">
        <v>5</v>
      </c>
      <c r="J3441">
        <v>22</v>
      </c>
    </row>
    <row r="3442" spans="1:10" x14ac:dyDescent="0.25">
      <c r="A3442">
        <f>--SUBTOTAL(103,B$2:B3442)</f>
        <v>2141</v>
      </c>
      <c r="B3442" s="86">
        <v>43595</v>
      </c>
      <c r="C3442" t="s">
        <v>23</v>
      </c>
      <c r="D3442" t="s">
        <v>59</v>
      </c>
      <c r="E3442" t="s">
        <v>543</v>
      </c>
      <c r="F3442">
        <v>94.69</v>
      </c>
      <c r="G3442">
        <v>0</v>
      </c>
      <c r="H3442">
        <v>2019</v>
      </c>
      <c r="I3442">
        <v>5</v>
      </c>
      <c r="J3442">
        <v>13</v>
      </c>
    </row>
    <row r="3443" spans="1:10" x14ac:dyDescent="0.25">
      <c r="A3443">
        <f>--SUBTOTAL(103,B$2:B3443)</f>
        <v>2142</v>
      </c>
      <c r="B3443" s="86">
        <v>43595</v>
      </c>
      <c r="C3443" t="s">
        <v>23</v>
      </c>
      <c r="D3443" t="s">
        <v>544</v>
      </c>
      <c r="E3443" t="s">
        <v>545</v>
      </c>
      <c r="F3443">
        <v>86.68</v>
      </c>
      <c r="G3443">
        <v>0</v>
      </c>
      <c r="H3443">
        <v>2019</v>
      </c>
      <c r="I3443">
        <v>5</v>
      </c>
      <c r="J3443">
        <v>73</v>
      </c>
    </row>
    <row r="3444" spans="1:10" x14ac:dyDescent="0.25">
      <c r="A3444">
        <f>--SUBTOTAL(103,B$2:B3444)</f>
        <v>2143</v>
      </c>
      <c r="B3444" s="86">
        <v>43595</v>
      </c>
      <c r="C3444" t="s">
        <v>23</v>
      </c>
      <c r="D3444" t="s">
        <v>544</v>
      </c>
      <c r="E3444" t="s">
        <v>545</v>
      </c>
      <c r="F3444">
        <v>85.06</v>
      </c>
      <c r="G3444">
        <v>0</v>
      </c>
      <c r="H3444">
        <v>2019</v>
      </c>
      <c r="I3444">
        <v>5</v>
      </c>
      <c r="J3444">
        <v>51</v>
      </c>
    </row>
    <row r="3445" spans="1:10" x14ac:dyDescent="0.25">
      <c r="A3445">
        <f>--SUBTOTAL(103,B$2:B3445)</f>
        <v>2144</v>
      </c>
      <c r="B3445" s="86">
        <v>43595</v>
      </c>
      <c r="C3445" t="s">
        <v>23</v>
      </c>
      <c r="D3445" t="s">
        <v>544</v>
      </c>
      <c r="E3445" t="s">
        <v>545</v>
      </c>
      <c r="F3445">
        <v>83.57</v>
      </c>
      <c r="G3445">
        <v>0</v>
      </c>
      <c r="H3445">
        <v>2019</v>
      </c>
      <c r="I3445">
        <v>5</v>
      </c>
      <c r="J3445">
        <v>13</v>
      </c>
    </row>
    <row r="3446" spans="1:10" x14ac:dyDescent="0.25">
      <c r="A3446">
        <f>--SUBTOTAL(103,B$2:B3446)</f>
        <v>2145</v>
      </c>
      <c r="B3446" s="86">
        <v>43595</v>
      </c>
      <c r="C3446" t="s">
        <v>23</v>
      </c>
      <c r="D3446" t="s">
        <v>544</v>
      </c>
      <c r="E3446" t="s">
        <v>545</v>
      </c>
      <c r="F3446">
        <v>74.62</v>
      </c>
      <c r="G3446">
        <v>0</v>
      </c>
      <c r="H3446">
        <v>2019</v>
      </c>
      <c r="I3446">
        <v>5</v>
      </c>
      <c r="J3446">
        <v>26</v>
      </c>
    </row>
    <row r="3447" spans="1:10" x14ac:dyDescent="0.25">
      <c r="A3447">
        <f>--SUBTOTAL(103,B$2:B3447)</f>
        <v>2146</v>
      </c>
      <c r="B3447" s="86">
        <v>43595</v>
      </c>
      <c r="C3447" t="s">
        <v>23</v>
      </c>
      <c r="D3447" t="s">
        <v>59</v>
      </c>
      <c r="E3447" t="s">
        <v>543</v>
      </c>
      <c r="F3447">
        <v>71.5</v>
      </c>
      <c r="G3447">
        <v>0</v>
      </c>
      <c r="H3447">
        <v>2019</v>
      </c>
      <c r="I3447">
        <v>5</v>
      </c>
      <c r="J3447">
        <v>14</v>
      </c>
    </row>
    <row r="3448" spans="1:10" x14ac:dyDescent="0.25">
      <c r="A3448">
        <f>--SUBTOTAL(103,B$2:B3448)</f>
        <v>2147</v>
      </c>
      <c r="B3448" s="86">
        <v>43595</v>
      </c>
      <c r="C3448" t="s">
        <v>23</v>
      </c>
      <c r="D3448" t="s">
        <v>544</v>
      </c>
      <c r="E3448" t="s">
        <v>545</v>
      </c>
      <c r="F3448">
        <v>67.13</v>
      </c>
      <c r="G3448">
        <v>0</v>
      </c>
      <c r="H3448">
        <v>2019</v>
      </c>
      <c r="I3448">
        <v>5</v>
      </c>
      <c r="J3448">
        <v>34</v>
      </c>
    </row>
    <row r="3449" spans="1:10" x14ac:dyDescent="0.25">
      <c r="A3449">
        <f>--SUBTOTAL(103,B$2:B3449)</f>
        <v>2148</v>
      </c>
      <c r="B3449" s="86">
        <v>43595</v>
      </c>
      <c r="C3449" t="s">
        <v>23</v>
      </c>
      <c r="D3449" t="s">
        <v>544</v>
      </c>
      <c r="E3449" t="s">
        <v>545</v>
      </c>
      <c r="F3449">
        <v>52.97</v>
      </c>
      <c r="G3449">
        <v>0</v>
      </c>
      <c r="H3449">
        <v>2019</v>
      </c>
      <c r="I3449">
        <v>5</v>
      </c>
      <c r="J3449">
        <v>30</v>
      </c>
    </row>
    <row r="3450" spans="1:10" x14ac:dyDescent="0.25">
      <c r="A3450">
        <f>--SUBTOTAL(103,B$2:B3450)</f>
        <v>2149</v>
      </c>
      <c r="B3450" s="86">
        <v>43595</v>
      </c>
      <c r="C3450" t="s">
        <v>23</v>
      </c>
      <c r="D3450" t="s">
        <v>59</v>
      </c>
      <c r="E3450" t="s">
        <v>543</v>
      </c>
      <c r="F3450">
        <v>45.28</v>
      </c>
      <c r="G3450">
        <v>0</v>
      </c>
      <c r="H3450">
        <v>2019</v>
      </c>
      <c r="I3450">
        <v>5</v>
      </c>
      <c r="J3450">
        <v>49</v>
      </c>
    </row>
    <row r="3451" spans="1:10" x14ac:dyDescent="0.25">
      <c r="A3451">
        <f>--SUBTOTAL(103,B$2:B3451)</f>
        <v>2150</v>
      </c>
      <c r="B3451" s="86">
        <v>43595</v>
      </c>
      <c r="C3451" t="s">
        <v>23</v>
      </c>
      <c r="D3451" t="s">
        <v>544</v>
      </c>
      <c r="E3451" t="s">
        <v>545</v>
      </c>
      <c r="F3451">
        <v>38.03</v>
      </c>
      <c r="G3451">
        <v>0</v>
      </c>
      <c r="H3451">
        <v>2019</v>
      </c>
      <c r="I3451">
        <v>5</v>
      </c>
      <c r="J3451">
        <v>2</v>
      </c>
    </row>
    <row r="3452" spans="1:10" x14ac:dyDescent="0.25">
      <c r="A3452">
        <f>--SUBTOTAL(103,B$2:B3452)</f>
        <v>2151</v>
      </c>
      <c r="B3452" s="86">
        <v>43595</v>
      </c>
      <c r="C3452" t="s">
        <v>23</v>
      </c>
      <c r="D3452" t="s">
        <v>32</v>
      </c>
      <c r="E3452" t="s">
        <v>543</v>
      </c>
      <c r="F3452">
        <v>32</v>
      </c>
      <c r="G3452">
        <v>0</v>
      </c>
      <c r="H3452">
        <v>2019</v>
      </c>
      <c r="I3452">
        <v>5</v>
      </c>
      <c r="J3452">
        <v>5</v>
      </c>
    </row>
    <row r="3453" spans="1:10" x14ac:dyDescent="0.25">
      <c r="A3453">
        <f>--SUBTOTAL(103,B$2:B3453)</f>
        <v>2152</v>
      </c>
      <c r="B3453" s="86">
        <v>43595</v>
      </c>
      <c r="C3453" t="s">
        <v>23</v>
      </c>
      <c r="D3453" t="s">
        <v>60</v>
      </c>
      <c r="E3453" t="s">
        <v>543</v>
      </c>
      <c r="F3453">
        <v>30</v>
      </c>
      <c r="G3453">
        <v>0</v>
      </c>
      <c r="H3453">
        <v>2019</v>
      </c>
      <c r="I3453">
        <v>5</v>
      </c>
      <c r="J3453">
        <v>49</v>
      </c>
    </row>
    <row r="3454" spans="1:10" x14ac:dyDescent="0.25">
      <c r="A3454">
        <f>--SUBTOTAL(103,B$2:B3454)</f>
        <v>2153</v>
      </c>
      <c r="B3454" s="86">
        <v>43595</v>
      </c>
      <c r="C3454" t="s">
        <v>23</v>
      </c>
      <c r="D3454" t="s">
        <v>60</v>
      </c>
      <c r="E3454" t="s">
        <v>543</v>
      </c>
      <c r="F3454">
        <v>25.06</v>
      </c>
      <c r="G3454">
        <v>0</v>
      </c>
      <c r="H3454">
        <v>2019</v>
      </c>
      <c r="I3454">
        <v>5</v>
      </c>
      <c r="J3454">
        <v>101</v>
      </c>
    </row>
    <row r="3455" spans="1:10" x14ac:dyDescent="0.25">
      <c r="A3455">
        <f>--SUBTOTAL(103,B$2:B3455)</f>
        <v>2154</v>
      </c>
      <c r="B3455" s="86">
        <v>43595</v>
      </c>
      <c r="C3455" t="s">
        <v>23</v>
      </c>
      <c r="D3455" t="s">
        <v>59</v>
      </c>
      <c r="E3455" t="s">
        <v>543</v>
      </c>
      <c r="F3455">
        <v>21.2</v>
      </c>
      <c r="G3455">
        <v>0</v>
      </c>
      <c r="H3455">
        <v>2019</v>
      </c>
      <c r="I3455">
        <v>5</v>
      </c>
      <c r="J3455">
        <v>71</v>
      </c>
    </row>
    <row r="3456" spans="1:10" x14ac:dyDescent="0.25">
      <c r="A3456">
        <f>--SUBTOTAL(103,B$2:B3456)</f>
        <v>2155</v>
      </c>
      <c r="B3456" s="86">
        <v>43595</v>
      </c>
      <c r="C3456" t="s">
        <v>23</v>
      </c>
      <c r="D3456" t="s">
        <v>59</v>
      </c>
      <c r="E3456" t="s">
        <v>543</v>
      </c>
      <c r="F3456">
        <v>18.88</v>
      </c>
      <c r="G3456">
        <v>0</v>
      </c>
      <c r="H3456">
        <v>2019</v>
      </c>
      <c r="I3456">
        <v>5</v>
      </c>
      <c r="J3456">
        <v>80</v>
      </c>
    </row>
    <row r="3457" spans="1:10" x14ac:dyDescent="0.25">
      <c r="A3457">
        <f>--SUBTOTAL(103,B$2:B3457)</f>
        <v>2156</v>
      </c>
      <c r="B3457" s="86">
        <v>43595</v>
      </c>
      <c r="C3457" t="s">
        <v>23</v>
      </c>
      <c r="D3457" t="s">
        <v>33</v>
      </c>
      <c r="E3457" t="s">
        <v>105</v>
      </c>
      <c r="F3457">
        <v>15</v>
      </c>
      <c r="G3457">
        <v>0</v>
      </c>
      <c r="H3457">
        <v>2019</v>
      </c>
      <c r="I3457">
        <v>5</v>
      </c>
      <c r="J3457">
        <v>35</v>
      </c>
    </row>
    <row r="3458" spans="1:10" x14ac:dyDescent="0.25">
      <c r="A3458">
        <f>--SUBTOTAL(103,B$2:B3458)</f>
        <v>2157</v>
      </c>
      <c r="B3458" s="86">
        <v>43595</v>
      </c>
      <c r="C3458" t="s">
        <v>23</v>
      </c>
      <c r="D3458" t="s">
        <v>59</v>
      </c>
      <c r="E3458" t="s">
        <v>543</v>
      </c>
      <c r="F3458">
        <v>13.99</v>
      </c>
      <c r="G3458">
        <v>0</v>
      </c>
      <c r="H3458">
        <v>2019</v>
      </c>
      <c r="I3458">
        <v>5</v>
      </c>
      <c r="J3458">
        <v>7</v>
      </c>
    </row>
    <row r="3459" spans="1:10" x14ac:dyDescent="0.25">
      <c r="A3459">
        <f>--SUBTOTAL(103,B$2:B3459)</f>
        <v>2158</v>
      </c>
      <c r="B3459" s="86">
        <v>43595</v>
      </c>
      <c r="C3459" t="s">
        <v>23</v>
      </c>
      <c r="D3459" t="s">
        <v>33</v>
      </c>
      <c r="E3459" t="s">
        <v>58</v>
      </c>
      <c r="F3459">
        <v>12</v>
      </c>
      <c r="G3459">
        <v>0</v>
      </c>
      <c r="H3459">
        <v>2019</v>
      </c>
      <c r="I3459">
        <v>5</v>
      </c>
      <c r="J3459">
        <v>164</v>
      </c>
    </row>
    <row r="3460" spans="1:10" x14ac:dyDescent="0.25">
      <c r="A3460">
        <f>--SUBTOTAL(103,B$2:B3460)</f>
        <v>2159</v>
      </c>
      <c r="B3460" s="86">
        <v>43595</v>
      </c>
      <c r="C3460" t="s">
        <v>23</v>
      </c>
      <c r="D3460" t="s">
        <v>61</v>
      </c>
      <c r="E3460" t="s">
        <v>543</v>
      </c>
      <c r="F3460">
        <v>12</v>
      </c>
      <c r="G3460">
        <v>0</v>
      </c>
      <c r="H3460">
        <v>2019</v>
      </c>
      <c r="I3460">
        <v>5</v>
      </c>
      <c r="J3460">
        <v>46</v>
      </c>
    </row>
    <row r="3461" spans="1:10" x14ac:dyDescent="0.25">
      <c r="A3461">
        <f>--SUBTOTAL(103,B$2:B3461)</f>
        <v>2160</v>
      </c>
      <c r="B3461" s="86">
        <v>43595</v>
      </c>
      <c r="C3461" t="s">
        <v>23</v>
      </c>
      <c r="D3461" t="s">
        <v>33</v>
      </c>
      <c r="E3461" t="s">
        <v>328</v>
      </c>
      <c r="F3461">
        <v>9.5500000000000007</v>
      </c>
      <c r="G3461">
        <v>0</v>
      </c>
      <c r="H3461">
        <v>2019</v>
      </c>
      <c r="I3461">
        <v>5</v>
      </c>
      <c r="J3461">
        <v>165</v>
      </c>
    </row>
    <row r="3462" spans="1:10" x14ac:dyDescent="0.25">
      <c r="A3462">
        <f>--SUBTOTAL(103,B$2:B3462)</f>
        <v>2161</v>
      </c>
      <c r="B3462" s="86">
        <v>43595</v>
      </c>
      <c r="C3462" t="s">
        <v>23</v>
      </c>
      <c r="D3462" t="s">
        <v>54</v>
      </c>
      <c r="E3462" t="s">
        <v>543</v>
      </c>
      <c r="F3462">
        <v>9.5</v>
      </c>
      <c r="G3462">
        <v>0</v>
      </c>
      <c r="H3462">
        <v>2019</v>
      </c>
      <c r="I3462">
        <v>5</v>
      </c>
      <c r="J3462">
        <v>37</v>
      </c>
    </row>
    <row r="3463" spans="1:10" x14ac:dyDescent="0.25">
      <c r="A3463">
        <f>--SUBTOTAL(103,B$2:B3463)</f>
        <v>2162</v>
      </c>
      <c r="B3463" s="86">
        <v>43595</v>
      </c>
      <c r="C3463" t="s">
        <v>64</v>
      </c>
      <c r="D3463" t="s">
        <v>544</v>
      </c>
      <c r="E3463" t="s">
        <v>545</v>
      </c>
      <c r="F3463">
        <v>1065.6300000000001</v>
      </c>
      <c r="G3463">
        <v>0</v>
      </c>
      <c r="H3463">
        <v>2019</v>
      </c>
      <c r="I3463">
        <v>5</v>
      </c>
      <c r="J3463">
        <v>91</v>
      </c>
    </row>
    <row r="3464" spans="1:10" x14ac:dyDescent="0.25">
      <c r="A3464">
        <f>--SUBTOTAL(103,B$2:B3464)</f>
        <v>2163</v>
      </c>
      <c r="B3464" s="86">
        <v>43595</v>
      </c>
      <c r="C3464" t="s">
        <v>65</v>
      </c>
      <c r="D3464" t="s">
        <v>544</v>
      </c>
      <c r="E3464" t="s">
        <v>545</v>
      </c>
      <c r="F3464">
        <v>18.37</v>
      </c>
      <c r="G3464">
        <v>0</v>
      </c>
      <c r="H3464">
        <v>2019</v>
      </c>
      <c r="I3464">
        <v>5</v>
      </c>
      <c r="J3464">
        <v>91</v>
      </c>
    </row>
    <row r="3465" spans="1:10" x14ac:dyDescent="0.25">
      <c r="A3465">
        <f>--SUBTOTAL(103,B$2:B3465)</f>
        <v>2164</v>
      </c>
      <c r="B3465" s="86">
        <v>43595</v>
      </c>
      <c r="C3465" t="s">
        <v>65</v>
      </c>
      <c r="D3465" t="s">
        <v>61</v>
      </c>
      <c r="E3465" t="s">
        <v>543</v>
      </c>
      <c r="F3465">
        <v>14.05</v>
      </c>
      <c r="G3465">
        <v>0</v>
      </c>
      <c r="H3465">
        <v>2019</v>
      </c>
      <c r="I3465">
        <v>5</v>
      </c>
      <c r="J3465">
        <v>91</v>
      </c>
    </row>
    <row r="3466" spans="1:10" x14ac:dyDescent="0.25">
      <c r="A3466">
        <f>--SUBTOTAL(103,B$2:B3466)</f>
        <v>2165</v>
      </c>
      <c r="B3466" s="86">
        <v>43595</v>
      </c>
      <c r="C3466" t="s">
        <v>281</v>
      </c>
      <c r="D3466" t="s">
        <v>544</v>
      </c>
      <c r="E3466" t="s">
        <v>545</v>
      </c>
      <c r="F3466">
        <v>344.62</v>
      </c>
      <c r="G3466">
        <v>0</v>
      </c>
      <c r="H3466">
        <v>2019</v>
      </c>
      <c r="I3466">
        <v>5</v>
      </c>
      <c r="J3466">
        <v>91</v>
      </c>
    </row>
    <row r="3467" spans="1:10" x14ac:dyDescent="0.25">
      <c r="A3467">
        <f>--SUBTOTAL(103,B$2:B3467)</f>
        <v>2166</v>
      </c>
      <c r="B3467" s="86">
        <v>43595</v>
      </c>
      <c r="C3467" t="s">
        <v>79</v>
      </c>
      <c r="D3467" t="s">
        <v>54</v>
      </c>
      <c r="E3467" t="s">
        <v>543</v>
      </c>
      <c r="F3467">
        <v>91.6</v>
      </c>
      <c r="G3467">
        <v>0</v>
      </c>
      <c r="H3467">
        <v>2019</v>
      </c>
      <c r="I3467">
        <v>5</v>
      </c>
      <c r="J3467">
        <v>91</v>
      </c>
    </row>
    <row r="3468" spans="1:10" x14ac:dyDescent="0.25">
      <c r="A3468">
        <f>--SUBTOTAL(103,B$2:B3468)</f>
        <v>2167</v>
      </c>
      <c r="B3468" s="86">
        <v>43595</v>
      </c>
      <c r="C3468" t="s">
        <v>21</v>
      </c>
      <c r="D3468" t="s">
        <v>544</v>
      </c>
      <c r="E3468" t="s">
        <v>545</v>
      </c>
      <c r="F3468">
        <v>1143.8499999999999</v>
      </c>
      <c r="G3468">
        <v>0</v>
      </c>
      <c r="H3468">
        <v>2019</v>
      </c>
      <c r="I3468">
        <v>5</v>
      </c>
      <c r="J3468">
        <v>19</v>
      </c>
    </row>
    <row r="3469" spans="1:10" x14ac:dyDescent="0.25">
      <c r="A3469">
        <f>--SUBTOTAL(103,B$2:B3469)</f>
        <v>2168</v>
      </c>
      <c r="B3469" s="86">
        <v>43595</v>
      </c>
      <c r="C3469" t="s">
        <v>21</v>
      </c>
      <c r="D3469" t="s">
        <v>544</v>
      </c>
      <c r="E3469" t="s">
        <v>545</v>
      </c>
      <c r="F3469">
        <v>681.89</v>
      </c>
      <c r="G3469">
        <v>0</v>
      </c>
      <c r="H3469">
        <v>2019</v>
      </c>
      <c r="I3469">
        <v>5</v>
      </c>
      <c r="J3469">
        <v>5</v>
      </c>
    </row>
    <row r="3470" spans="1:10" x14ac:dyDescent="0.25">
      <c r="A3470">
        <f>--SUBTOTAL(103,B$2:B3470)</f>
        <v>2169</v>
      </c>
      <c r="B3470" s="86">
        <v>43595</v>
      </c>
      <c r="C3470" t="s">
        <v>21</v>
      </c>
      <c r="D3470" t="s">
        <v>544</v>
      </c>
      <c r="E3470" t="s">
        <v>545</v>
      </c>
      <c r="F3470">
        <v>671.12</v>
      </c>
      <c r="G3470">
        <v>0</v>
      </c>
      <c r="H3470">
        <v>2019</v>
      </c>
      <c r="I3470">
        <v>5</v>
      </c>
      <c r="J3470">
        <v>73</v>
      </c>
    </row>
    <row r="3471" spans="1:10" x14ac:dyDescent="0.25">
      <c r="A3471">
        <f>--SUBTOTAL(103,B$2:B3471)</f>
        <v>2170</v>
      </c>
      <c r="B3471" s="86">
        <v>43595</v>
      </c>
      <c r="C3471" t="s">
        <v>21</v>
      </c>
      <c r="D3471" t="s">
        <v>544</v>
      </c>
      <c r="E3471" t="s">
        <v>545</v>
      </c>
      <c r="F3471">
        <v>597.71</v>
      </c>
      <c r="G3471">
        <v>0</v>
      </c>
      <c r="H3471">
        <v>2019</v>
      </c>
      <c r="I3471">
        <v>5</v>
      </c>
      <c r="J3471">
        <v>13</v>
      </c>
    </row>
    <row r="3472" spans="1:10" x14ac:dyDescent="0.25">
      <c r="A3472">
        <f>--SUBTOTAL(103,B$2:B3472)</f>
        <v>2171</v>
      </c>
      <c r="B3472" s="86">
        <v>43595</v>
      </c>
      <c r="C3472" t="s">
        <v>21</v>
      </c>
      <c r="D3472" t="s">
        <v>544</v>
      </c>
      <c r="E3472" t="s">
        <v>545</v>
      </c>
      <c r="F3472">
        <v>597.52</v>
      </c>
      <c r="G3472">
        <v>0</v>
      </c>
      <c r="H3472">
        <v>2019</v>
      </c>
      <c r="I3472">
        <v>5</v>
      </c>
      <c r="J3472">
        <v>30</v>
      </c>
    </row>
    <row r="3473" spans="1:10" x14ac:dyDescent="0.25">
      <c r="A3473">
        <f>--SUBTOTAL(103,B$2:B3473)</f>
        <v>2172</v>
      </c>
      <c r="B3473" s="86">
        <v>43595</v>
      </c>
      <c r="C3473" t="s">
        <v>21</v>
      </c>
      <c r="D3473" t="s">
        <v>544</v>
      </c>
      <c r="E3473" t="s">
        <v>545</v>
      </c>
      <c r="F3473">
        <v>571.58000000000004</v>
      </c>
      <c r="G3473">
        <v>0</v>
      </c>
      <c r="H3473">
        <v>2019</v>
      </c>
      <c r="I3473">
        <v>5</v>
      </c>
      <c r="J3473">
        <v>22</v>
      </c>
    </row>
    <row r="3474" spans="1:10" x14ac:dyDescent="0.25">
      <c r="A3474">
        <f>--SUBTOTAL(103,B$2:B3474)</f>
        <v>2173</v>
      </c>
      <c r="B3474" s="86">
        <v>43595</v>
      </c>
      <c r="C3474" t="s">
        <v>21</v>
      </c>
      <c r="D3474" t="s">
        <v>544</v>
      </c>
      <c r="E3474" t="s">
        <v>545</v>
      </c>
      <c r="F3474">
        <v>448.2</v>
      </c>
      <c r="G3474">
        <v>0</v>
      </c>
      <c r="H3474">
        <v>2019</v>
      </c>
      <c r="I3474">
        <v>5</v>
      </c>
      <c r="J3474">
        <v>97</v>
      </c>
    </row>
    <row r="3475" spans="1:10" x14ac:dyDescent="0.25">
      <c r="A3475">
        <f>--SUBTOTAL(103,B$2:B3475)</f>
        <v>2174</v>
      </c>
      <c r="B3475" s="86">
        <v>43595</v>
      </c>
      <c r="C3475" t="s">
        <v>21</v>
      </c>
      <c r="D3475" t="s">
        <v>544</v>
      </c>
      <c r="E3475" t="s">
        <v>545</v>
      </c>
      <c r="F3475">
        <v>440.66</v>
      </c>
      <c r="G3475">
        <v>0</v>
      </c>
      <c r="H3475">
        <v>2019</v>
      </c>
      <c r="I3475">
        <v>5</v>
      </c>
      <c r="J3475">
        <v>23</v>
      </c>
    </row>
    <row r="3476" spans="1:10" x14ac:dyDescent="0.25">
      <c r="A3476">
        <f>--SUBTOTAL(103,B$2:B3476)</f>
        <v>2175</v>
      </c>
      <c r="B3476" s="86">
        <v>43595</v>
      </c>
      <c r="C3476" t="s">
        <v>21</v>
      </c>
      <c r="D3476" t="s">
        <v>544</v>
      </c>
      <c r="E3476" t="s">
        <v>545</v>
      </c>
      <c r="F3476">
        <v>368.43</v>
      </c>
      <c r="G3476">
        <v>0</v>
      </c>
      <c r="H3476">
        <v>2019</v>
      </c>
      <c r="I3476">
        <v>5</v>
      </c>
      <c r="J3476">
        <v>18</v>
      </c>
    </row>
    <row r="3477" spans="1:10" x14ac:dyDescent="0.25">
      <c r="A3477">
        <f>--SUBTOTAL(103,B$2:B3477)</f>
        <v>2176</v>
      </c>
      <c r="B3477" s="86">
        <v>43595</v>
      </c>
      <c r="C3477" t="s">
        <v>21</v>
      </c>
      <c r="D3477" t="s">
        <v>544</v>
      </c>
      <c r="E3477" t="s">
        <v>545</v>
      </c>
      <c r="F3477">
        <v>365.42</v>
      </c>
      <c r="G3477">
        <v>0</v>
      </c>
      <c r="H3477">
        <v>2019</v>
      </c>
      <c r="I3477">
        <v>5</v>
      </c>
      <c r="J3477">
        <v>26</v>
      </c>
    </row>
    <row r="3478" spans="1:10" x14ac:dyDescent="0.25">
      <c r="A3478">
        <f>--SUBTOTAL(103,B$2:B3478)</f>
        <v>2177</v>
      </c>
      <c r="B3478" s="86">
        <v>43595</v>
      </c>
      <c r="C3478" t="s">
        <v>21</v>
      </c>
      <c r="D3478" t="s">
        <v>544</v>
      </c>
      <c r="E3478" t="s">
        <v>545</v>
      </c>
      <c r="F3478">
        <v>365.3</v>
      </c>
      <c r="G3478">
        <v>0</v>
      </c>
      <c r="H3478">
        <v>2019</v>
      </c>
      <c r="I3478">
        <v>5</v>
      </c>
      <c r="J3478">
        <v>95</v>
      </c>
    </row>
    <row r="3479" spans="1:10" x14ac:dyDescent="0.25">
      <c r="A3479">
        <f>--SUBTOTAL(103,B$2:B3479)</f>
        <v>2178</v>
      </c>
      <c r="B3479" s="86">
        <v>43595</v>
      </c>
      <c r="C3479" t="s">
        <v>21</v>
      </c>
      <c r="D3479" t="s">
        <v>544</v>
      </c>
      <c r="E3479" t="s">
        <v>545</v>
      </c>
      <c r="F3479">
        <v>360.46</v>
      </c>
      <c r="G3479">
        <v>0</v>
      </c>
      <c r="H3479">
        <v>2019</v>
      </c>
      <c r="I3479">
        <v>5</v>
      </c>
      <c r="J3479">
        <v>10</v>
      </c>
    </row>
    <row r="3480" spans="1:10" x14ac:dyDescent="0.25">
      <c r="A3480">
        <f>--SUBTOTAL(103,B$2:B3480)</f>
        <v>2179</v>
      </c>
      <c r="B3480" s="86">
        <v>43595</v>
      </c>
      <c r="C3480" t="s">
        <v>21</v>
      </c>
      <c r="D3480" t="s">
        <v>544</v>
      </c>
      <c r="E3480" t="s">
        <v>545</v>
      </c>
      <c r="F3480">
        <v>355.04</v>
      </c>
      <c r="G3480">
        <v>0</v>
      </c>
      <c r="H3480">
        <v>2019</v>
      </c>
      <c r="I3480">
        <v>5</v>
      </c>
      <c r="J3480">
        <v>34</v>
      </c>
    </row>
    <row r="3481" spans="1:10" x14ac:dyDescent="0.25">
      <c r="A3481">
        <f>--SUBTOTAL(103,B$2:B3481)</f>
        <v>2180</v>
      </c>
      <c r="B3481" s="86">
        <v>43595</v>
      </c>
      <c r="C3481" t="s">
        <v>21</v>
      </c>
      <c r="D3481" t="s">
        <v>544</v>
      </c>
      <c r="E3481" t="s">
        <v>545</v>
      </c>
      <c r="F3481">
        <v>303.57</v>
      </c>
      <c r="G3481">
        <v>0</v>
      </c>
      <c r="H3481">
        <v>2019</v>
      </c>
      <c r="I3481">
        <v>5</v>
      </c>
      <c r="J3481">
        <v>51</v>
      </c>
    </row>
    <row r="3482" spans="1:10" x14ac:dyDescent="0.25">
      <c r="A3482">
        <f>--SUBTOTAL(103,B$2:B3482)</f>
        <v>2181</v>
      </c>
      <c r="B3482" s="86">
        <v>43595</v>
      </c>
      <c r="C3482" t="s">
        <v>21</v>
      </c>
      <c r="D3482" t="s">
        <v>544</v>
      </c>
      <c r="E3482" t="s">
        <v>545</v>
      </c>
      <c r="F3482">
        <v>259.92</v>
      </c>
      <c r="G3482">
        <v>0</v>
      </c>
      <c r="H3482">
        <v>2019</v>
      </c>
      <c r="I3482">
        <v>5</v>
      </c>
      <c r="J3482">
        <v>46</v>
      </c>
    </row>
    <row r="3483" spans="1:10" x14ac:dyDescent="0.25">
      <c r="A3483">
        <f>--SUBTOTAL(103,B$2:B3483)</f>
        <v>2182</v>
      </c>
      <c r="B3483" s="86">
        <v>43595</v>
      </c>
      <c r="C3483" t="s">
        <v>21</v>
      </c>
      <c r="D3483" t="s">
        <v>544</v>
      </c>
      <c r="E3483" t="s">
        <v>545</v>
      </c>
      <c r="F3483">
        <v>252.32</v>
      </c>
      <c r="G3483">
        <v>0</v>
      </c>
      <c r="H3483">
        <v>2019</v>
      </c>
      <c r="I3483">
        <v>5</v>
      </c>
      <c r="J3483">
        <v>43</v>
      </c>
    </row>
    <row r="3484" spans="1:10" x14ac:dyDescent="0.25">
      <c r="A3484">
        <f>--SUBTOTAL(103,B$2:B3484)</f>
        <v>2183</v>
      </c>
      <c r="B3484" s="86">
        <v>43595</v>
      </c>
      <c r="C3484" t="s">
        <v>21</v>
      </c>
      <c r="D3484" t="s">
        <v>544</v>
      </c>
      <c r="E3484" t="s">
        <v>545</v>
      </c>
      <c r="F3484">
        <v>215.34</v>
      </c>
      <c r="G3484">
        <v>0</v>
      </c>
      <c r="H3484">
        <v>2019</v>
      </c>
      <c r="I3484">
        <v>5</v>
      </c>
      <c r="J3484">
        <v>44</v>
      </c>
    </row>
    <row r="3485" spans="1:10" x14ac:dyDescent="0.25">
      <c r="A3485">
        <f>--SUBTOTAL(103,B$2:B3485)</f>
        <v>2184</v>
      </c>
      <c r="B3485" s="86">
        <v>43595</v>
      </c>
      <c r="C3485" t="s">
        <v>21</v>
      </c>
      <c r="D3485" t="s">
        <v>544</v>
      </c>
      <c r="E3485" t="s">
        <v>545</v>
      </c>
      <c r="F3485">
        <v>183.98</v>
      </c>
      <c r="G3485">
        <v>0</v>
      </c>
      <c r="H3485">
        <v>2019</v>
      </c>
      <c r="I3485">
        <v>5</v>
      </c>
      <c r="J3485">
        <v>49</v>
      </c>
    </row>
    <row r="3486" spans="1:10" x14ac:dyDescent="0.25">
      <c r="A3486">
        <f>--SUBTOTAL(103,B$2:B3486)</f>
        <v>2185</v>
      </c>
      <c r="B3486" s="86">
        <v>43595</v>
      </c>
      <c r="C3486" t="s">
        <v>21</v>
      </c>
      <c r="D3486" t="s">
        <v>544</v>
      </c>
      <c r="E3486" t="s">
        <v>545</v>
      </c>
      <c r="F3486">
        <v>132.81</v>
      </c>
      <c r="G3486">
        <v>0</v>
      </c>
      <c r="H3486">
        <v>2019</v>
      </c>
      <c r="I3486">
        <v>5</v>
      </c>
      <c r="J3486">
        <v>80</v>
      </c>
    </row>
    <row r="3487" spans="1:10" x14ac:dyDescent="0.25">
      <c r="A3487">
        <f>--SUBTOTAL(103,B$2:B3487)</f>
        <v>2186</v>
      </c>
      <c r="B3487" s="86">
        <v>43595</v>
      </c>
      <c r="C3487" t="s">
        <v>21</v>
      </c>
      <c r="D3487" t="s">
        <v>544</v>
      </c>
      <c r="E3487" t="s">
        <v>545</v>
      </c>
      <c r="F3487">
        <v>125.81</v>
      </c>
      <c r="G3487">
        <v>0</v>
      </c>
      <c r="H3487">
        <v>2019</v>
      </c>
      <c r="I3487">
        <v>5</v>
      </c>
      <c r="J3487">
        <v>39</v>
      </c>
    </row>
    <row r="3488" spans="1:10" x14ac:dyDescent="0.25">
      <c r="A3488">
        <f>--SUBTOTAL(103,B$2:B3488)</f>
        <v>2187</v>
      </c>
      <c r="B3488" s="86">
        <v>43595</v>
      </c>
      <c r="C3488" t="s">
        <v>21</v>
      </c>
      <c r="D3488" t="s">
        <v>544</v>
      </c>
      <c r="E3488" t="s">
        <v>545</v>
      </c>
      <c r="F3488">
        <v>88.69</v>
      </c>
      <c r="G3488">
        <v>0</v>
      </c>
      <c r="H3488">
        <v>2019</v>
      </c>
      <c r="I3488">
        <v>5</v>
      </c>
      <c r="J3488">
        <v>38</v>
      </c>
    </row>
    <row r="3489" spans="1:10" x14ac:dyDescent="0.25">
      <c r="A3489">
        <f>--SUBTOTAL(103,B$2:B3489)</f>
        <v>2188</v>
      </c>
      <c r="B3489" s="86">
        <v>43595</v>
      </c>
      <c r="C3489" t="s">
        <v>21</v>
      </c>
      <c r="D3489" t="s">
        <v>544</v>
      </c>
      <c r="E3489" t="s">
        <v>545</v>
      </c>
      <c r="F3489">
        <v>24.96</v>
      </c>
      <c r="G3489">
        <v>0</v>
      </c>
      <c r="H3489">
        <v>2019</v>
      </c>
      <c r="I3489">
        <v>5</v>
      </c>
      <c r="J3489">
        <v>69</v>
      </c>
    </row>
    <row r="3490" spans="1:10" x14ac:dyDescent="0.25">
      <c r="A3490">
        <f>--SUBTOTAL(103,B$2:B3490)</f>
        <v>2189</v>
      </c>
      <c r="B3490" s="86">
        <v>43595</v>
      </c>
      <c r="C3490" t="s">
        <v>21</v>
      </c>
      <c r="D3490" t="s">
        <v>32</v>
      </c>
      <c r="E3490" t="s">
        <v>543</v>
      </c>
      <c r="F3490">
        <v>16</v>
      </c>
      <c r="G3490">
        <v>0</v>
      </c>
      <c r="H3490">
        <v>2019</v>
      </c>
      <c r="I3490">
        <v>5</v>
      </c>
      <c r="J3490">
        <v>39</v>
      </c>
    </row>
    <row r="3491" spans="1:10" x14ac:dyDescent="0.25">
      <c r="A3491">
        <f>--SUBTOTAL(103,B$2:B3491)</f>
        <v>2190</v>
      </c>
      <c r="B3491" s="86">
        <v>43595</v>
      </c>
      <c r="C3491" t="s">
        <v>21</v>
      </c>
      <c r="D3491" t="s">
        <v>32</v>
      </c>
      <c r="E3491" t="s">
        <v>543</v>
      </c>
      <c r="F3491">
        <v>16</v>
      </c>
      <c r="G3491">
        <v>0</v>
      </c>
      <c r="H3491">
        <v>2019</v>
      </c>
      <c r="I3491">
        <v>5</v>
      </c>
      <c r="J3491">
        <v>44</v>
      </c>
    </row>
    <row r="3492" spans="1:10" x14ac:dyDescent="0.25">
      <c r="A3492">
        <f>--SUBTOTAL(103,B$2:B3492)</f>
        <v>2191</v>
      </c>
      <c r="B3492" s="86">
        <v>43595</v>
      </c>
      <c r="C3492" t="s">
        <v>21</v>
      </c>
      <c r="D3492" t="s">
        <v>32</v>
      </c>
      <c r="E3492" t="s">
        <v>543</v>
      </c>
      <c r="F3492">
        <v>16</v>
      </c>
      <c r="G3492">
        <v>0</v>
      </c>
      <c r="H3492">
        <v>2019</v>
      </c>
      <c r="I3492">
        <v>5</v>
      </c>
      <c r="J3492">
        <v>97</v>
      </c>
    </row>
    <row r="3493" spans="1:10" x14ac:dyDescent="0.25">
      <c r="A3493">
        <f>--SUBTOTAL(103,B$2:B3493)</f>
        <v>2192</v>
      </c>
      <c r="B3493" s="86">
        <v>43595</v>
      </c>
      <c r="C3493" t="s">
        <v>21</v>
      </c>
      <c r="D3493" t="s">
        <v>544</v>
      </c>
      <c r="E3493" t="s">
        <v>545</v>
      </c>
      <c r="F3493">
        <v>10.050000000000001</v>
      </c>
      <c r="G3493">
        <v>0</v>
      </c>
      <c r="H3493">
        <v>2019</v>
      </c>
      <c r="I3493">
        <v>5</v>
      </c>
      <c r="J3493">
        <v>77</v>
      </c>
    </row>
    <row r="3494" spans="1:10" x14ac:dyDescent="0.25">
      <c r="A3494">
        <f>--SUBTOTAL(103,B$2:B3494)</f>
        <v>2193</v>
      </c>
      <c r="B3494" s="86">
        <v>43595</v>
      </c>
      <c r="C3494" t="s">
        <v>21</v>
      </c>
      <c r="D3494" t="s">
        <v>544</v>
      </c>
      <c r="E3494" t="s">
        <v>545</v>
      </c>
      <c r="F3494">
        <v>9.66</v>
      </c>
      <c r="G3494">
        <v>0</v>
      </c>
      <c r="H3494">
        <v>2019</v>
      </c>
      <c r="I3494">
        <v>5</v>
      </c>
      <c r="J3494">
        <v>102</v>
      </c>
    </row>
    <row r="3495" spans="1:10" x14ac:dyDescent="0.25">
      <c r="A3495">
        <f>--SUBTOTAL(103,B$2:B3495)</f>
        <v>2194</v>
      </c>
      <c r="B3495" s="86">
        <v>43595</v>
      </c>
      <c r="C3495" t="s">
        <v>71</v>
      </c>
      <c r="D3495" t="s">
        <v>544</v>
      </c>
      <c r="E3495" t="s">
        <v>545</v>
      </c>
      <c r="F3495">
        <v>2484.4899999999998</v>
      </c>
      <c r="G3495">
        <v>0</v>
      </c>
      <c r="H3495">
        <v>2019</v>
      </c>
      <c r="I3495">
        <v>5</v>
      </c>
      <c r="J3495">
        <v>91</v>
      </c>
    </row>
    <row r="3496" spans="1:10" x14ac:dyDescent="0.25">
      <c r="A3496">
        <f>--SUBTOTAL(103,B$2:B3496)</f>
        <v>2195</v>
      </c>
      <c r="B3496" s="86">
        <v>43595</v>
      </c>
      <c r="C3496" t="s">
        <v>75</v>
      </c>
      <c r="D3496" t="s">
        <v>544</v>
      </c>
      <c r="E3496" t="s">
        <v>545</v>
      </c>
      <c r="F3496">
        <v>22.38</v>
      </c>
      <c r="G3496">
        <v>0</v>
      </c>
      <c r="H3496">
        <v>2019</v>
      </c>
      <c r="I3496">
        <v>5</v>
      </c>
      <c r="J3496">
        <v>91</v>
      </c>
    </row>
    <row r="3497" spans="1:10" x14ac:dyDescent="0.25">
      <c r="A3497">
        <f>--SUBTOTAL(103,B$2:B3497)</f>
        <v>2196</v>
      </c>
      <c r="B3497" s="86">
        <v>43595</v>
      </c>
      <c r="C3497" t="s">
        <v>72</v>
      </c>
      <c r="D3497" t="s">
        <v>544</v>
      </c>
      <c r="E3497" t="s">
        <v>545</v>
      </c>
      <c r="F3497">
        <v>1368.34</v>
      </c>
      <c r="G3497">
        <v>0</v>
      </c>
      <c r="H3497">
        <v>2019</v>
      </c>
      <c r="I3497">
        <v>5</v>
      </c>
      <c r="J3497">
        <v>91</v>
      </c>
    </row>
    <row r="3498" spans="1:10" x14ac:dyDescent="0.25">
      <c r="A3498">
        <f>--SUBTOTAL(103,B$2:B3498)</f>
        <v>2197</v>
      </c>
      <c r="B3498" s="86">
        <v>43595</v>
      </c>
      <c r="C3498" t="s">
        <v>72</v>
      </c>
      <c r="D3498" t="s">
        <v>60</v>
      </c>
      <c r="E3498" t="s">
        <v>543</v>
      </c>
      <c r="F3498">
        <v>66</v>
      </c>
      <c r="G3498">
        <v>0</v>
      </c>
      <c r="H3498">
        <v>2019</v>
      </c>
      <c r="I3498">
        <v>5</v>
      </c>
      <c r="J3498">
        <v>91</v>
      </c>
    </row>
    <row r="3499" spans="1:10" x14ac:dyDescent="0.25">
      <c r="A3499">
        <f>--SUBTOTAL(103,B$2:B3499)</f>
        <v>2198</v>
      </c>
      <c r="B3499" s="86">
        <v>43595</v>
      </c>
      <c r="C3499" t="s">
        <v>67</v>
      </c>
      <c r="D3499" t="s">
        <v>544</v>
      </c>
      <c r="E3499" t="s">
        <v>545</v>
      </c>
      <c r="F3499">
        <v>2309.17</v>
      </c>
      <c r="G3499">
        <v>0</v>
      </c>
      <c r="H3499">
        <v>2019</v>
      </c>
      <c r="I3499">
        <v>5</v>
      </c>
      <c r="J3499">
        <v>91</v>
      </c>
    </row>
    <row r="3500" spans="1:10" x14ac:dyDescent="0.25">
      <c r="A3500">
        <f>--SUBTOTAL(103,B$2:B3500)</f>
        <v>2199</v>
      </c>
      <c r="B3500" s="86">
        <v>43595</v>
      </c>
      <c r="C3500" t="s">
        <v>67</v>
      </c>
      <c r="D3500" t="s">
        <v>60</v>
      </c>
      <c r="E3500" t="s">
        <v>543</v>
      </c>
      <c r="F3500">
        <v>81.73</v>
      </c>
      <c r="G3500">
        <v>0</v>
      </c>
      <c r="H3500">
        <v>2019</v>
      </c>
      <c r="I3500">
        <v>5</v>
      </c>
      <c r="J3500">
        <v>91</v>
      </c>
    </row>
    <row r="3501" spans="1:10" x14ac:dyDescent="0.25">
      <c r="A3501">
        <f>--SUBTOTAL(103,B$2:B3501)</f>
        <v>2200</v>
      </c>
      <c r="B3501" s="86">
        <v>43595</v>
      </c>
      <c r="C3501" t="s">
        <v>67</v>
      </c>
      <c r="D3501" t="s">
        <v>61</v>
      </c>
      <c r="E3501" t="s">
        <v>543</v>
      </c>
      <c r="F3501">
        <v>23.86</v>
      </c>
      <c r="G3501">
        <v>0</v>
      </c>
      <c r="H3501">
        <v>2019</v>
      </c>
      <c r="I3501">
        <v>5</v>
      </c>
      <c r="J3501">
        <v>91</v>
      </c>
    </row>
    <row r="3502" spans="1:10" x14ac:dyDescent="0.25">
      <c r="A3502">
        <f>--SUBTOTAL(103,B$2:B3502)</f>
        <v>2201</v>
      </c>
      <c r="B3502" s="86">
        <v>43595</v>
      </c>
      <c r="C3502" t="s">
        <v>76</v>
      </c>
      <c r="D3502" t="s">
        <v>544</v>
      </c>
      <c r="E3502" t="s">
        <v>545</v>
      </c>
      <c r="F3502">
        <v>542.38</v>
      </c>
      <c r="G3502">
        <v>0</v>
      </c>
      <c r="H3502">
        <v>2019</v>
      </c>
      <c r="I3502">
        <v>5</v>
      </c>
      <c r="J3502">
        <v>91</v>
      </c>
    </row>
    <row r="3503" spans="1:10" x14ac:dyDescent="0.25">
      <c r="A3503">
        <f>--SUBTOTAL(103,B$2:B3503)</f>
        <v>2202</v>
      </c>
      <c r="B3503" s="86">
        <v>43595</v>
      </c>
      <c r="C3503" t="s">
        <v>68</v>
      </c>
      <c r="D3503" t="s">
        <v>544</v>
      </c>
      <c r="E3503" t="s">
        <v>545</v>
      </c>
      <c r="F3503">
        <v>38.590000000000003</v>
      </c>
      <c r="G3503">
        <v>0</v>
      </c>
      <c r="H3503">
        <v>2019</v>
      </c>
      <c r="I3503">
        <v>5</v>
      </c>
      <c r="J3503">
        <v>91</v>
      </c>
    </row>
    <row r="3504" spans="1:10" x14ac:dyDescent="0.25">
      <c r="A3504">
        <f>--SUBTOTAL(103,B$2:B3504)</f>
        <v>2203</v>
      </c>
      <c r="B3504" s="86">
        <v>43595</v>
      </c>
      <c r="C3504" t="s">
        <v>22</v>
      </c>
      <c r="D3504" t="s">
        <v>544</v>
      </c>
      <c r="E3504" t="s">
        <v>545</v>
      </c>
      <c r="F3504">
        <v>334.93</v>
      </c>
      <c r="G3504">
        <v>0</v>
      </c>
      <c r="H3504">
        <v>2019</v>
      </c>
      <c r="I3504">
        <v>5</v>
      </c>
      <c r="J3504">
        <v>102</v>
      </c>
    </row>
    <row r="3505" spans="1:10" x14ac:dyDescent="0.25">
      <c r="A3505">
        <f>--SUBTOTAL(103,B$2:B3505)</f>
        <v>2204</v>
      </c>
      <c r="B3505" s="86">
        <v>43595</v>
      </c>
      <c r="C3505" t="s">
        <v>22</v>
      </c>
      <c r="D3505" t="s">
        <v>544</v>
      </c>
      <c r="E3505" t="s">
        <v>545</v>
      </c>
      <c r="F3505">
        <v>324.77</v>
      </c>
      <c r="G3505">
        <v>0</v>
      </c>
      <c r="H3505">
        <v>2019</v>
      </c>
      <c r="I3505">
        <v>5</v>
      </c>
      <c r="J3505">
        <v>40</v>
      </c>
    </row>
    <row r="3506" spans="1:10" x14ac:dyDescent="0.25">
      <c r="A3506">
        <f>--SUBTOTAL(103,B$2:B3506)</f>
        <v>2205</v>
      </c>
      <c r="B3506" s="86">
        <v>43595</v>
      </c>
      <c r="C3506" t="s">
        <v>22</v>
      </c>
      <c r="D3506" t="s">
        <v>544</v>
      </c>
      <c r="E3506" t="s">
        <v>545</v>
      </c>
      <c r="F3506">
        <v>143.35</v>
      </c>
      <c r="G3506">
        <v>0</v>
      </c>
      <c r="H3506">
        <v>2019</v>
      </c>
      <c r="I3506">
        <v>5</v>
      </c>
      <c r="J3506">
        <v>34</v>
      </c>
    </row>
    <row r="3507" spans="1:10" x14ac:dyDescent="0.25">
      <c r="A3507">
        <f>--SUBTOTAL(103,B$2:B3507)</f>
        <v>2206</v>
      </c>
      <c r="B3507" s="86">
        <v>43595</v>
      </c>
      <c r="C3507" t="s">
        <v>22</v>
      </c>
      <c r="D3507" t="s">
        <v>544</v>
      </c>
      <c r="E3507" t="s">
        <v>545</v>
      </c>
      <c r="F3507">
        <v>108.19</v>
      </c>
      <c r="G3507">
        <v>0</v>
      </c>
      <c r="H3507">
        <v>2019</v>
      </c>
      <c r="I3507">
        <v>5</v>
      </c>
      <c r="J3507">
        <v>73</v>
      </c>
    </row>
    <row r="3508" spans="1:10" x14ac:dyDescent="0.25">
      <c r="A3508">
        <f>--SUBTOTAL(103,B$2:B3508)</f>
        <v>2207</v>
      </c>
      <c r="B3508" s="86">
        <v>43595</v>
      </c>
      <c r="C3508" t="s">
        <v>22</v>
      </c>
      <c r="D3508" t="s">
        <v>544</v>
      </c>
      <c r="E3508" t="s">
        <v>545</v>
      </c>
      <c r="F3508">
        <v>107.54</v>
      </c>
      <c r="G3508">
        <v>0</v>
      </c>
      <c r="H3508">
        <v>2019</v>
      </c>
      <c r="I3508">
        <v>5</v>
      </c>
      <c r="J3508">
        <v>51</v>
      </c>
    </row>
    <row r="3509" spans="1:10" x14ac:dyDescent="0.25">
      <c r="A3509">
        <f>--SUBTOTAL(103,B$2:B3509)</f>
        <v>2208</v>
      </c>
      <c r="B3509" s="86">
        <v>43595</v>
      </c>
      <c r="C3509" t="s">
        <v>22</v>
      </c>
      <c r="D3509" t="s">
        <v>544</v>
      </c>
      <c r="E3509" t="s">
        <v>545</v>
      </c>
      <c r="F3509">
        <v>60.14</v>
      </c>
      <c r="G3509">
        <v>0</v>
      </c>
      <c r="H3509">
        <v>2019</v>
      </c>
      <c r="I3509">
        <v>5</v>
      </c>
      <c r="J3509">
        <v>19</v>
      </c>
    </row>
    <row r="3510" spans="1:10" x14ac:dyDescent="0.25">
      <c r="A3510">
        <f>--SUBTOTAL(103,B$2:B3510)</f>
        <v>2209</v>
      </c>
      <c r="B3510" s="86">
        <v>43595</v>
      </c>
      <c r="C3510" t="s">
        <v>22</v>
      </c>
      <c r="D3510" t="s">
        <v>544</v>
      </c>
      <c r="E3510" t="s">
        <v>545</v>
      </c>
      <c r="F3510">
        <v>42.8</v>
      </c>
      <c r="G3510">
        <v>0</v>
      </c>
      <c r="H3510">
        <v>2019</v>
      </c>
      <c r="I3510">
        <v>5</v>
      </c>
      <c r="J3510">
        <v>26</v>
      </c>
    </row>
    <row r="3511" spans="1:10" x14ac:dyDescent="0.25">
      <c r="A3511">
        <f>--SUBTOTAL(103,B$2:B3511)</f>
        <v>2210</v>
      </c>
      <c r="B3511" s="86">
        <v>43595</v>
      </c>
      <c r="C3511" t="s">
        <v>22</v>
      </c>
      <c r="D3511" t="s">
        <v>544</v>
      </c>
      <c r="E3511" t="s">
        <v>545</v>
      </c>
      <c r="F3511">
        <v>40.04</v>
      </c>
      <c r="G3511">
        <v>0</v>
      </c>
      <c r="H3511">
        <v>2019</v>
      </c>
      <c r="I3511">
        <v>5</v>
      </c>
      <c r="J3511">
        <v>46</v>
      </c>
    </row>
    <row r="3512" spans="1:10" x14ac:dyDescent="0.25">
      <c r="A3512">
        <f>--SUBTOTAL(103,B$2:B3512)</f>
        <v>2211</v>
      </c>
      <c r="B3512" s="86">
        <v>43595</v>
      </c>
      <c r="C3512" t="s">
        <v>22</v>
      </c>
      <c r="D3512" t="s">
        <v>544</v>
      </c>
      <c r="E3512" t="s">
        <v>545</v>
      </c>
      <c r="F3512">
        <v>37.83</v>
      </c>
      <c r="G3512">
        <v>0</v>
      </c>
      <c r="H3512">
        <v>2019</v>
      </c>
      <c r="I3512">
        <v>5</v>
      </c>
      <c r="J3512">
        <v>39</v>
      </c>
    </row>
    <row r="3513" spans="1:10" x14ac:dyDescent="0.25">
      <c r="A3513">
        <f>--SUBTOTAL(103,B$2:B3513)</f>
        <v>2212</v>
      </c>
      <c r="B3513" s="86">
        <v>43595</v>
      </c>
      <c r="C3513" t="s">
        <v>22</v>
      </c>
      <c r="D3513" t="s">
        <v>544</v>
      </c>
      <c r="E3513" t="s">
        <v>545</v>
      </c>
      <c r="F3513">
        <v>32.380000000000003</v>
      </c>
      <c r="G3513">
        <v>0</v>
      </c>
      <c r="H3513">
        <v>2019</v>
      </c>
      <c r="I3513">
        <v>5</v>
      </c>
      <c r="J3513">
        <v>43</v>
      </c>
    </row>
    <row r="3514" spans="1:10" x14ac:dyDescent="0.25">
      <c r="A3514">
        <f>--SUBTOTAL(103,B$2:B3514)</f>
        <v>2213</v>
      </c>
      <c r="B3514" s="86">
        <v>43595</v>
      </c>
      <c r="C3514" t="s">
        <v>22</v>
      </c>
      <c r="D3514" t="s">
        <v>544</v>
      </c>
      <c r="E3514" t="s">
        <v>545</v>
      </c>
      <c r="F3514">
        <v>32.01</v>
      </c>
      <c r="G3514">
        <v>0</v>
      </c>
      <c r="H3514">
        <v>2019</v>
      </c>
      <c r="I3514">
        <v>5</v>
      </c>
      <c r="J3514">
        <v>5</v>
      </c>
    </row>
    <row r="3515" spans="1:10" x14ac:dyDescent="0.25">
      <c r="A3515">
        <f>--SUBTOTAL(103,B$2:B3515)</f>
        <v>2214</v>
      </c>
      <c r="B3515" s="86">
        <v>43595</v>
      </c>
      <c r="C3515" t="s">
        <v>22</v>
      </c>
      <c r="D3515" t="s">
        <v>544</v>
      </c>
      <c r="E3515" t="s">
        <v>545</v>
      </c>
      <c r="F3515">
        <v>27.47</v>
      </c>
      <c r="G3515">
        <v>0</v>
      </c>
      <c r="H3515">
        <v>2019</v>
      </c>
      <c r="I3515">
        <v>5</v>
      </c>
      <c r="J3515">
        <v>13</v>
      </c>
    </row>
    <row r="3516" spans="1:10" x14ac:dyDescent="0.25">
      <c r="A3516">
        <f>--SUBTOTAL(103,B$2:B3516)</f>
        <v>2215</v>
      </c>
      <c r="B3516" s="86">
        <v>43595</v>
      </c>
      <c r="C3516" t="s">
        <v>22</v>
      </c>
      <c r="D3516" t="s">
        <v>544</v>
      </c>
      <c r="E3516" t="s">
        <v>545</v>
      </c>
      <c r="F3516">
        <v>27.06</v>
      </c>
      <c r="G3516">
        <v>0</v>
      </c>
      <c r="H3516">
        <v>2019</v>
      </c>
      <c r="I3516">
        <v>5</v>
      </c>
      <c r="J3516">
        <v>23</v>
      </c>
    </row>
    <row r="3517" spans="1:10" x14ac:dyDescent="0.25">
      <c r="A3517">
        <f>--SUBTOTAL(103,B$2:B3517)</f>
        <v>2216</v>
      </c>
      <c r="B3517" s="86">
        <v>43595</v>
      </c>
      <c r="C3517" t="s">
        <v>22</v>
      </c>
      <c r="D3517" t="s">
        <v>544</v>
      </c>
      <c r="E3517" t="s">
        <v>545</v>
      </c>
      <c r="F3517">
        <v>25.48</v>
      </c>
      <c r="G3517">
        <v>0</v>
      </c>
      <c r="H3517">
        <v>2019</v>
      </c>
      <c r="I3517">
        <v>5</v>
      </c>
      <c r="J3517">
        <v>38</v>
      </c>
    </row>
    <row r="3518" spans="1:10" x14ac:dyDescent="0.25">
      <c r="A3518">
        <f>--SUBTOTAL(103,B$2:B3518)</f>
        <v>2217</v>
      </c>
      <c r="B3518" s="86">
        <v>43595</v>
      </c>
      <c r="C3518" t="s">
        <v>22</v>
      </c>
      <c r="D3518" t="s">
        <v>544</v>
      </c>
      <c r="E3518" t="s">
        <v>545</v>
      </c>
      <c r="F3518">
        <v>14.18</v>
      </c>
      <c r="G3518">
        <v>0</v>
      </c>
      <c r="H3518">
        <v>2019</v>
      </c>
      <c r="I3518">
        <v>5</v>
      </c>
      <c r="J3518">
        <v>18</v>
      </c>
    </row>
    <row r="3519" spans="1:10" x14ac:dyDescent="0.25">
      <c r="A3519">
        <f>--SUBTOTAL(103,B$2:B3519)</f>
        <v>2218</v>
      </c>
      <c r="B3519" s="86">
        <v>43595</v>
      </c>
      <c r="C3519" t="s">
        <v>22</v>
      </c>
      <c r="D3519" t="s">
        <v>544</v>
      </c>
      <c r="E3519" t="s">
        <v>545</v>
      </c>
      <c r="F3519">
        <v>12.62</v>
      </c>
      <c r="G3519">
        <v>0</v>
      </c>
      <c r="H3519">
        <v>2019</v>
      </c>
      <c r="I3519">
        <v>5</v>
      </c>
      <c r="J3519">
        <v>95</v>
      </c>
    </row>
    <row r="3520" spans="1:10" x14ac:dyDescent="0.25">
      <c r="A3520">
        <f>--SUBTOTAL(103,B$2:B3520)</f>
        <v>2219</v>
      </c>
      <c r="B3520" s="86">
        <v>43595</v>
      </c>
      <c r="C3520" t="s">
        <v>22</v>
      </c>
      <c r="D3520" t="s">
        <v>544</v>
      </c>
      <c r="E3520" t="s">
        <v>545</v>
      </c>
      <c r="F3520">
        <v>9.67</v>
      </c>
      <c r="G3520">
        <v>0</v>
      </c>
      <c r="H3520">
        <v>2019</v>
      </c>
      <c r="I3520">
        <v>5</v>
      </c>
      <c r="J3520">
        <v>76</v>
      </c>
    </row>
    <row r="3521" spans="1:10" x14ac:dyDescent="0.25">
      <c r="A3521">
        <f>--SUBTOTAL(103,B$2:B3521)</f>
        <v>2220</v>
      </c>
      <c r="B3521" s="86">
        <v>43595</v>
      </c>
      <c r="C3521" t="s">
        <v>22</v>
      </c>
      <c r="D3521" t="s">
        <v>32</v>
      </c>
      <c r="E3521" t="s">
        <v>543</v>
      </c>
      <c r="F3521">
        <v>8</v>
      </c>
      <c r="G3521">
        <v>0</v>
      </c>
      <c r="H3521">
        <v>2019</v>
      </c>
      <c r="I3521">
        <v>5</v>
      </c>
      <c r="J3521">
        <v>5</v>
      </c>
    </row>
    <row r="3522" spans="1:10" x14ac:dyDescent="0.25">
      <c r="A3522">
        <f>--SUBTOTAL(103,B$2:B3522)</f>
        <v>2221</v>
      </c>
      <c r="B3522" s="86">
        <v>43595</v>
      </c>
      <c r="C3522" t="s">
        <v>74</v>
      </c>
      <c r="D3522" t="s">
        <v>54</v>
      </c>
      <c r="E3522" t="s">
        <v>543</v>
      </c>
      <c r="F3522">
        <v>728.97</v>
      </c>
      <c r="G3522">
        <v>0</v>
      </c>
      <c r="H3522">
        <v>2019</v>
      </c>
      <c r="I3522">
        <v>5</v>
      </c>
      <c r="J3522">
        <v>91</v>
      </c>
    </row>
    <row r="3523" spans="1:10" x14ac:dyDescent="0.25">
      <c r="A3523">
        <f>--SUBTOTAL(103,B$2:B3523)</f>
        <v>2222</v>
      </c>
      <c r="B3523" s="86">
        <v>43595</v>
      </c>
      <c r="C3523" t="s">
        <v>74</v>
      </c>
      <c r="D3523" t="s">
        <v>59</v>
      </c>
      <c r="E3523" t="s">
        <v>543</v>
      </c>
      <c r="F3523">
        <v>5.08</v>
      </c>
      <c r="G3523">
        <v>0</v>
      </c>
      <c r="H3523">
        <v>2019</v>
      </c>
      <c r="I3523">
        <v>5</v>
      </c>
      <c r="J3523">
        <v>91</v>
      </c>
    </row>
    <row r="3524" spans="1:10" x14ac:dyDescent="0.25">
      <c r="A3524">
        <f>--SUBTOTAL(103,B$2:B3524)</f>
        <v>2223</v>
      </c>
      <c r="B3524" s="86">
        <v>43595</v>
      </c>
      <c r="C3524" t="s">
        <v>80</v>
      </c>
      <c r="D3524" t="s">
        <v>61</v>
      </c>
      <c r="E3524" t="s">
        <v>543</v>
      </c>
      <c r="F3524">
        <v>10.25</v>
      </c>
      <c r="G3524">
        <v>0</v>
      </c>
      <c r="H3524">
        <v>2019</v>
      </c>
      <c r="I3524">
        <v>5</v>
      </c>
      <c r="J3524">
        <v>91</v>
      </c>
    </row>
    <row r="3525" spans="1:10" x14ac:dyDescent="0.25">
      <c r="A3525">
        <f>--SUBTOTAL(103,B$2:B3525)</f>
        <v>2224</v>
      </c>
      <c r="B3525" s="86">
        <v>43596</v>
      </c>
      <c r="C3525" t="s">
        <v>23</v>
      </c>
      <c r="D3525" t="s">
        <v>33</v>
      </c>
      <c r="E3525" t="s">
        <v>149</v>
      </c>
      <c r="F3525">
        <v>6.4</v>
      </c>
      <c r="G3525">
        <v>0</v>
      </c>
      <c r="H3525">
        <v>2019</v>
      </c>
      <c r="I3525">
        <v>5</v>
      </c>
      <c r="J3525">
        <v>23</v>
      </c>
    </row>
    <row r="3526" spans="1:10" x14ac:dyDescent="0.25">
      <c r="A3526">
        <f>--SUBTOTAL(103,B$2:B3526)</f>
        <v>2225</v>
      </c>
      <c r="B3526" s="86">
        <v>43598</v>
      </c>
      <c r="C3526" t="s">
        <v>23</v>
      </c>
      <c r="D3526" t="s">
        <v>59</v>
      </c>
      <c r="E3526" t="s">
        <v>546</v>
      </c>
      <c r="F3526">
        <v>35</v>
      </c>
      <c r="G3526">
        <v>0</v>
      </c>
      <c r="H3526">
        <v>2019</v>
      </c>
      <c r="I3526">
        <v>5</v>
      </c>
      <c r="J3526">
        <v>42</v>
      </c>
    </row>
    <row r="3527" spans="1:10" x14ac:dyDescent="0.25">
      <c r="A3527">
        <f>--SUBTOTAL(103,B$2:B3527)</f>
        <v>2226</v>
      </c>
      <c r="B3527" s="86">
        <v>43598</v>
      </c>
      <c r="C3527" t="s">
        <v>23</v>
      </c>
      <c r="D3527" t="s">
        <v>33</v>
      </c>
      <c r="E3527" t="s">
        <v>104</v>
      </c>
      <c r="F3527">
        <v>26</v>
      </c>
      <c r="G3527">
        <v>0</v>
      </c>
      <c r="H3527">
        <v>2019</v>
      </c>
      <c r="I3527">
        <v>5</v>
      </c>
      <c r="J3527">
        <v>33</v>
      </c>
    </row>
    <row r="3528" spans="1:10" x14ac:dyDescent="0.25">
      <c r="A3528">
        <f>--SUBTOTAL(103,B$2:B3528)</f>
        <v>2227</v>
      </c>
      <c r="B3528" s="86">
        <v>43598</v>
      </c>
      <c r="C3528" t="s">
        <v>23</v>
      </c>
      <c r="D3528" t="s">
        <v>59</v>
      </c>
      <c r="E3528" t="s">
        <v>546</v>
      </c>
      <c r="F3528">
        <v>24.82</v>
      </c>
      <c r="G3528">
        <v>0</v>
      </c>
      <c r="H3528">
        <v>2019</v>
      </c>
      <c r="I3528">
        <v>5</v>
      </c>
      <c r="J3528">
        <v>79</v>
      </c>
    </row>
    <row r="3529" spans="1:10" x14ac:dyDescent="0.25">
      <c r="A3529">
        <f>--SUBTOTAL(103,B$2:B3529)</f>
        <v>2228</v>
      </c>
      <c r="B3529" s="86">
        <v>43598</v>
      </c>
      <c r="C3529" t="s">
        <v>23</v>
      </c>
      <c r="D3529" t="s">
        <v>32</v>
      </c>
      <c r="E3529" t="s">
        <v>546</v>
      </c>
      <c r="F3529">
        <v>8</v>
      </c>
      <c r="G3529">
        <v>0</v>
      </c>
      <c r="H3529">
        <v>2019</v>
      </c>
      <c r="I3529">
        <v>5</v>
      </c>
      <c r="J3529">
        <v>97</v>
      </c>
    </row>
    <row r="3530" spans="1:10" x14ac:dyDescent="0.25">
      <c r="A3530">
        <f>--SUBTOTAL(103,B$2:B3530)</f>
        <v>2229</v>
      </c>
      <c r="B3530" s="86">
        <v>43598</v>
      </c>
      <c r="C3530" t="s">
        <v>23</v>
      </c>
      <c r="D3530" t="s">
        <v>33</v>
      </c>
      <c r="E3530" t="s">
        <v>328</v>
      </c>
      <c r="F3530">
        <v>4.2</v>
      </c>
      <c r="G3530">
        <v>0</v>
      </c>
      <c r="H3530">
        <v>2019</v>
      </c>
      <c r="I3530">
        <v>5</v>
      </c>
      <c r="J3530">
        <v>165</v>
      </c>
    </row>
    <row r="3531" spans="1:10" x14ac:dyDescent="0.25">
      <c r="A3531">
        <f>--SUBTOTAL(103,B$2:B3531)</f>
        <v>2230</v>
      </c>
      <c r="B3531" s="86">
        <v>43598</v>
      </c>
      <c r="C3531" t="s">
        <v>23</v>
      </c>
      <c r="D3531" t="s">
        <v>33</v>
      </c>
      <c r="E3531" t="s">
        <v>135</v>
      </c>
      <c r="F3531">
        <v>3</v>
      </c>
      <c r="G3531">
        <v>0</v>
      </c>
      <c r="H3531">
        <v>2019</v>
      </c>
      <c r="I3531">
        <v>5</v>
      </c>
      <c r="J3531">
        <v>1</v>
      </c>
    </row>
    <row r="3532" spans="1:10" x14ac:dyDescent="0.25">
      <c r="A3532">
        <f>--SUBTOTAL(103,B$2:B3532)</f>
        <v>2231</v>
      </c>
      <c r="B3532" s="86">
        <v>43598</v>
      </c>
      <c r="C3532" t="s">
        <v>65</v>
      </c>
      <c r="D3532" t="s">
        <v>61</v>
      </c>
      <c r="E3532" t="s">
        <v>546</v>
      </c>
      <c r="F3532">
        <v>11</v>
      </c>
      <c r="G3532">
        <v>0</v>
      </c>
      <c r="H3532">
        <v>2019</v>
      </c>
      <c r="I3532">
        <v>5</v>
      </c>
      <c r="J3532">
        <v>91</v>
      </c>
    </row>
    <row r="3533" spans="1:10" x14ac:dyDescent="0.25">
      <c r="A3533">
        <f>--SUBTOTAL(103,B$2:B3533)</f>
        <v>2232</v>
      </c>
      <c r="B3533" s="86">
        <v>43598</v>
      </c>
      <c r="C3533" t="s">
        <v>21</v>
      </c>
      <c r="D3533" t="s">
        <v>32</v>
      </c>
      <c r="E3533" t="s">
        <v>546</v>
      </c>
      <c r="F3533">
        <v>48</v>
      </c>
      <c r="G3533">
        <v>0</v>
      </c>
      <c r="H3533">
        <v>2019</v>
      </c>
      <c r="I3533">
        <v>5</v>
      </c>
      <c r="J3533">
        <v>13</v>
      </c>
    </row>
    <row r="3534" spans="1:10" x14ac:dyDescent="0.25">
      <c r="A3534">
        <f>--SUBTOTAL(103,B$2:B3534)</f>
        <v>2233</v>
      </c>
      <c r="B3534" s="86">
        <v>43598</v>
      </c>
      <c r="C3534" t="s">
        <v>21</v>
      </c>
      <c r="D3534" t="s">
        <v>32</v>
      </c>
      <c r="E3534" t="s">
        <v>546</v>
      </c>
      <c r="F3534">
        <v>48</v>
      </c>
      <c r="G3534">
        <v>0</v>
      </c>
      <c r="H3534">
        <v>2019</v>
      </c>
      <c r="I3534">
        <v>5</v>
      </c>
      <c r="J3534">
        <v>73</v>
      </c>
    </row>
    <row r="3535" spans="1:10" x14ac:dyDescent="0.25">
      <c r="A3535">
        <f>--SUBTOTAL(103,B$2:B3535)</f>
        <v>2234</v>
      </c>
      <c r="B3535" s="86">
        <v>43598</v>
      </c>
      <c r="C3535" t="s">
        <v>21</v>
      </c>
      <c r="D3535" t="s">
        <v>32</v>
      </c>
      <c r="E3535" t="s">
        <v>546</v>
      </c>
      <c r="F3535">
        <v>40</v>
      </c>
      <c r="G3535">
        <v>0</v>
      </c>
      <c r="H3535">
        <v>2019</v>
      </c>
      <c r="I3535">
        <v>5</v>
      </c>
      <c r="J3535">
        <v>19</v>
      </c>
    </row>
    <row r="3536" spans="1:10" x14ac:dyDescent="0.25">
      <c r="A3536">
        <f>--SUBTOTAL(103,B$2:B3536)</f>
        <v>2235</v>
      </c>
      <c r="B3536" s="86">
        <v>43598</v>
      </c>
      <c r="C3536" t="s">
        <v>21</v>
      </c>
      <c r="D3536" t="s">
        <v>32</v>
      </c>
      <c r="E3536" t="s">
        <v>546</v>
      </c>
      <c r="F3536">
        <v>16</v>
      </c>
      <c r="G3536">
        <v>0</v>
      </c>
      <c r="H3536">
        <v>2019</v>
      </c>
      <c r="I3536">
        <v>5</v>
      </c>
      <c r="J3536">
        <v>97</v>
      </c>
    </row>
    <row r="3537" spans="1:10" x14ac:dyDescent="0.25">
      <c r="A3537">
        <f>--SUBTOTAL(103,B$2:B3537)</f>
        <v>2236</v>
      </c>
      <c r="B3537" s="86">
        <v>43598</v>
      </c>
      <c r="C3537" t="s">
        <v>21</v>
      </c>
      <c r="D3537" t="s">
        <v>32</v>
      </c>
      <c r="E3537" t="s">
        <v>546</v>
      </c>
      <c r="F3537">
        <v>8</v>
      </c>
      <c r="G3537">
        <v>0</v>
      </c>
      <c r="H3537">
        <v>2019</v>
      </c>
      <c r="I3537">
        <v>5</v>
      </c>
      <c r="J3537">
        <v>30</v>
      </c>
    </row>
    <row r="3538" spans="1:10" x14ac:dyDescent="0.25">
      <c r="A3538">
        <f>--SUBTOTAL(103,B$2:B3538)</f>
        <v>2237</v>
      </c>
      <c r="B3538" s="86">
        <v>43598</v>
      </c>
      <c r="C3538" t="s">
        <v>21</v>
      </c>
      <c r="D3538" t="s">
        <v>32</v>
      </c>
      <c r="E3538" t="s">
        <v>546</v>
      </c>
      <c r="F3538">
        <v>8</v>
      </c>
      <c r="G3538">
        <v>0</v>
      </c>
      <c r="H3538">
        <v>2019</v>
      </c>
      <c r="I3538">
        <v>5</v>
      </c>
      <c r="J3538">
        <v>39</v>
      </c>
    </row>
    <row r="3539" spans="1:10" x14ac:dyDescent="0.25">
      <c r="A3539">
        <f>--SUBTOTAL(103,B$2:B3539)</f>
        <v>2238</v>
      </c>
      <c r="B3539" s="86">
        <v>43598</v>
      </c>
      <c r="C3539" t="s">
        <v>71</v>
      </c>
      <c r="D3539" t="s">
        <v>54</v>
      </c>
      <c r="E3539" t="s">
        <v>546</v>
      </c>
      <c r="F3539">
        <v>64.650000000000006</v>
      </c>
      <c r="G3539">
        <v>0</v>
      </c>
      <c r="H3539">
        <v>2019</v>
      </c>
      <c r="I3539">
        <v>5</v>
      </c>
      <c r="J3539">
        <v>91</v>
      </c>
    </row>
    <row r="3540" spans="1:10" x14ac:dyDescent="0.25">
      <c r="A3540">
        <f>--SUBTOTAL(103,B$2:B3540)</f>
        <v>2239</v>
      </c>
      <c r="B3540" s="86">
        <v>43598</v>
      </c>
      <c r="C3540" t="s">
        <v>71</v>
      </c>
      <c r="D3540" t="s">
        <v>63</v>
      </c>
      <c r="E3540" t="s">
        <v>546</v>
      </c>
      <c r="F3540">
        <v>50</v>
      </c>
      <c r="G3540">
        <v>0</v>
      </c>
      <c r="H3540">
        <v>2019</v>
      </c>
      <c r="I3540">
        <v>5</v>
      </c>
      <c r="J3540">
        <v>91</v>
      </c>
    </row>
    <row r="3541" spans="1:10" x14ac:dyDescent="0.25">
      <c r="A3541">
        <f>--SUBTOTAL(103,B$2:B3541)</f>
        <v>2240</v>
      </c>
      <c r="B3541" s="86">
        <v>43598</v>
      </c>
      <c r="C3541" t="s">
        <v>22</v>
      </c>
      <c r="D3541" t="s">
        <v>32</v>
      </c>
      <c r="E3541" t="s">
        <v>546</v>
      </c>
      <c r="F3541">
        <v>24</v>
      </c>
      <c r="G3541">
        <v>0</v>
      </c>
      <c r="H3541">
        <v>2019</v>
      </c>
      <c r="I3541">
        <v>5</v>
      </c>
      <c r="J3541">
        <v>73</v>
      </c>
    </row>
    <row r="3542" spans="1:10" x14ac:dyDescent="0.25">
      <c r="A3542">
        <f>--SUBTOTAL(103,B$2:B3542)</f>
        <v>2241</v>
      </c>
      <c r="B3542" s="86">
        <v>43598</v>
      </c>
      <c r="C3542" t="s">
        <v>22</v>
      </c>
      <c r="D3542" t="s">
        <v>32</v>
      </c>
      <c r="E3542" t="s">
        <v>546</v>
      </c>
      <c r="F3542">
        <v>8</v>
      </c>
      <c r="G3542">
        <v>0</v>
      </c>
      <c r="H3542">
        <v>2019</v>
      </c>
      <c r="I3542">
        <v>5</v>
      </c>
      <c r="J3542">
        <v>97</v>
      </c>
    </row>
    <row r="3543" spans="1:10" x14ac:dyDescent="0.25">
      <c r="A3543">
        <f>--SUBTOTAL(103,B$2:B3543)</f>
        <v>2242</v>
      </c>
      <c r="B3543" s="86">
        <v>43599</v>
      </c>
      <c r="C3543" t="s">
        <v>23</v>
      </c>
      <c r="D3543" t="s">
        <v>33</v>
      </c>
      <c r="E3543" t="s">
        <v>104</v>
      </c>
      <c r="F3543">
        <v>26</v>
      </c>
      <c r="G3543">
        <v>0</v>
      </c>
      <c r="H3543">
        <v>2019</v>
      </c>
      <c r="I3543">
        <v>5</v>
      </c>
      <c r="J3543">
        <v>33</v>
      </c>
    </row>
    <row r="3544" spans="1:10" x14ac:dyDescent="0.25">
      <c r="A3544">
        <f>--SUBTOTAL(103,B$2:B3544)</f>
        <v>2243</v>
      </c>
      <c r="B3544" s="86">
        <v>43599</v>
      </c>
      <c r="C3544" t="s">
        <v>23</v>
      </c>
      <c r="D3544" t="s">
        <v>61</v>
      </c>
      <c r="E3544" t="s">
        <v>547</v>
      </c>
      <c r="F3544">
        <v>12</v>
      </c>
      <c r="G3544">
        <v>0</v>
      </c>
      <c r="H3544">
        <v>2019</v>
      </c>
      <c r="I3544">
        <v>5</v>
      </c>
      <c r="J3544">
        <v>76</v>
      </c>
    </row>
    <row r="3545" spans="1:10" x14ac:dyDescent="0.25">
      <c r="A3545">
        <f>--SUBTOTAL(103,B$2:B3545)</f>
        <v>2244</v>
      </c>
      <c r="B3545" s="86">
        <v>43599</v>
      </c>
      <c r="C3545" t="s">
        <v>23</v>
      </c>
      <c r="D3545" t="s">
        <v>32</v>
      </c>
      <c r="E3545" t="s">
        <v>547</v>
      </c>
      <c r="F3545">
        <v>8</v>
      </c>
      <c r="G3545">
        <v>0</v>
      </c>
      <c r="H3545">
        <v>2019</v>
      </c>
      <c r="I3545">
        <v>5</v>
      </c>
      <c r="J3545">
        <v>46</v>
      </c>
    </row>
    <row r="3546" spans="1:10" x14ac:dyDescent="0.25">
      <c r="A3546">
        <f>--SUBTOTAL(103,B$2:B3546)</f>
        <v>2245</v>
      </c>
      <c r="B3546" s="86">
        <v>43599</v>
      </c>
      <c r="C3546" t="s">
        <v>23</v>
      </c>
      <c r="D3546" t="s">
        <v>33</v>
      </c>
      <c r="E3546" t="s">
        <v>57</v>
      </c>
      <c r="F3546">
        <v>3</v>
      </c>
      <c r="G3546">
        <v>0</v>
      </c>
      <c r="H3546">
        <v>2019</v>
      </c>
      <c r="I3546">
        <v>5</v>
      </c>
      <c r="J3546">
        <v>3</v>
      </c>
    </row>
    <row r="3547" spans="1:10" x14ac:dyDescent="0.25">
      <c r="A3547">
        <f>--SUBTOTAL(103,B$2:B3547)</f>
        <v>2246</v>
      </c>
      <c r="B3547" s="86">
        <v>43599</v>
      </c>
      <c r="C3547" t="s">
        <v>23</v>
      </c>
      <c r="D3547" t="s">
        <v>59</v>
      </c>
      <c r="E3547" t="s">
        <v>547</v>
      </c>
      <c r="F3547">
        <v>0</v>
      </c>
      <c r="G3547">
        <v>5</v>
      </c>
      <c r="H3547">
        <v>2019</v>
      </c>
      <c r="I3547">
        <v>5</v>
      </c>
      <c r="J3547">
        <v>42</v>
      </c>
    </row>
    <row r="3548" spans="1:10" x14ac:dyDescent="0.25">
      <c r="A3548">
        <f>--SUBTOTAL(103,B$2:B3548)</f>
        <v>2247</v>
      </c>
      <c r="B3548" s="86">
        <v>43599</v>
      </c>
      <c r="C3548" t="s">
        <v>65</v>
      </c>
      <c r="D3548" t="s">
        <v>61</v>
      </c>
      <c r="E3548" t="s">
        <v>547</v>
      </c>
      <c r="F3548">
        <v>17.68</v>
      </c>
      <c r="G3548">
        <v>0</v>
      </c>
      <c r="H3548">
        <v>2019</v>
      </c>
      <c r="I3548">
        <v>5</v>
      </c>
      <c r="J3548">
        <v>91</v>
      </c>
    </row>
    <row r="3549" spans="1:10" x14ac:dyDescent="0.25">
      <c r="A3549">
        <f>--SUBTOTAL(103,B$2:B3549)</f>
        <v>2248</v>
      </c>
      <c r="B3549" s="86">
        <v>43599</v>
      </c>
      <c r="C3549" t="s">
        <v>68</v>
      </c>
      <c r="D3549" t="s">
        <v>61</v>
      </c>
      <c r="E3549" t="s">
        <v>547</v>
      </c>
      <c r="F3549">
        <v>25</v>
      </c>
      <c r="G3549">
        <v>0</v>
      </c>
      <c r="H3549">
        <v>2019</v>
      </c>
      <c r="I3549">
        <v>5</v>
      </c>
      <c r="J3549">
        <v>91</v>
      </c>
    </row>
    <row r="3550" spans="1:10" x14ac:dyDescent="0.25">
      <c r="A3550">
        <f>--SUBTOTAL(103,B$2:B3550)</f>
        <v>2249</v>
      </c>
      <c r="B3550" s="86">
        <v>43600</v>
      </c>
      <c r="C3550" t="s">
        <v>23</v>
      </c>
      <c r="D3550" t="s">
        <v>59</v>
      </c>
      <c r="E3550" t="s">
        <v>548</v>
      </c>
      <c r="F3550">
        <v>142.61000000000001</v>
      </c>
      <c r="G3550">
        <v>0</v>
      </c>
      <c r="H3550">
        <v>2019</v>
      </c>
      <c r="I3550">
        <v>5</v>
      </c>
      <c r="J3550">
        <v>16</v>
      </c>
    </row>
    <row r="3551" spans="1:10" x14ac:dyDescent="0.25">
      <c r="A3551">
        <f>--SUBTOTAL(103,B$2:B3551)</f>
        <v>2250</v>
      </c>
      <c r="B3551" s="86">
        <v>43600</v>
      </c>
      <c r="C3551" t="s">
        <v>23</v>
      </c>
      <c r="D3551" t="s">
        <v>32</v>
      </c>
      <c r="E3551" t="s">
        <v>548</v>
      </c>
      <c r="F3551">
        <v>130</v>
      </c>
      <c r="G3551">
        <v>0</v>
      </c>
      <c r="H3551">
        <v>2019</v>
      </c>
      <c r="I3551">
        <v>5</v>
      </c>
      <c r="J3551">
        <v>9</v>
      </c>
    </row>
    <row r="3552" spans="1:10" x14ac:dyDescent="0.25">
      <c r="A3552">
        <f>--SUBTOTAL(103,B$2:B3552)</f>
        <v>2251</v>
      </c>
      <c r="B3552" s="86">
        <v>43600</v>
      </c>
      <c r="C3552" t="s">
        <v>23</v>
      </c>
      <c r="D3552" t="s">
        <v>59</v>
      </c>
      <c r="E3552" t="s">
        <v>548</v>
      </c>
      <c r="F3552">
        <v>122.34</v>
      </c>
      <c r="G3552">
        <v>0</v>
      </c>
      <c r="H3552">
        <v>2019</v>
      </c>
      <c r="I3552">
        <v>5</v>
      </c>
      <c r="J3552">
        <v>73</v>
      </c>
    </row>
    <row r="3553" spans="1:10" x14ac:dyDescent="0.25">
      <c r="A3553">
        <f>--SUBTOTAL(103,B$2:B3553)</f>
        <v>2252</v>
      </c>
      <c r="B3553" s="86">
        <v>43600</v>
      </c>
      <c r="C3553" t="s">
        <v>23</v>
      </c>
      <c r="D3553" t="s">
        <v>59</v>
      </c>
      <c r="E3553" t="s">
        <v>548</v>
      </c>
      <c r="F3553">
        <v>92.79</v>
      </c>
      <c r="G3553">
        <v>0</v>
      </c>
      <c r="H3553">
        <v>2019</v>
      </c>
      <c r="I3553">
        <v>5</v>
      </c>
      <c r="J3553">
        <v>95</v>
      </c>
    </row>
    <row r="3554" spans="1:10" x14ac:dyDescent="0.25">
      <c r="A3554">
        <f>--SUBTOTAL(103,B$2:B3554)</f>
        <v>2253</v>
      </c>
      <c r="B3554" s="86">
        <v>43600</v>
      </c>
      <c r="C3554" t="s">
        <v>23</v>
      </c>
      <c r="D3554" t="s">
        <v>54</v>
      </c>
      <c r="E3554" t="s">
        <v>548</v>
      </c>
      <c r="F3554">
        <v>64.95</v>
      </c>
      <c r="G3554">
        <v>0</v>
      </c>
      <c r="H3554">
        <v>2019</v>
      </c>
      <c r="I3554">
        <v>5</v>
      </c>
      <c r="J3554">
        <v>73</v>
      </c>
    </row>
    <row r="3555" spans="1:10" x14ac:dyDescent="0.25">
      <c r="A3555">
        <f>--SUBTOTAL(103,B$2:B3555)</f>
        <v>2254</v>
      </c>
      <c r="B3555" s="86">
        <v>43600</v>
      </c>
      <c r="C3555" t="s">
        <v>23</v>
      </c>
      <c r="D3555" t="s">
        <v>63</v>
      </c>
      <c r="E3555" t="s">
        <v>548</v>
      </c>
      <c r="F3555">
        <v>50</v>
      </c>
      <c r="G3555">
        <v>0</v>
      </c>
      <c r="H3555">
        <v>2019</v>
      </c>
      <c r="I3555">
        <v>5</v>
      </c>
      <c r="J3555">
        <v>98</v>
      </c>
    </row>
    <row r="3556" spans="1:10" x14ac:dyDescent="0.25">
      <c r="A3556">
        <f>--SUBTOTAL(103,B$2:B3556)</f>
        <v>2255</v>
      </c>
      <c r="B3556" s="86">
        <v>43600</v>
      </c>
      <c r="C3556" t="s">
        <v>23</v>
      </c>
      <c r="D3556" t="s">
        <v>59</v>
      </c>
      <c r="E3556" t="s">
        <v>548</v>
      </c>
      <c r="F3556">
        <v>31.14</v>
      </c>
      <c r="G3556">
        <v>0</v>
      </c>
      <c r="H3556">
        <v>2019</v>
      </c>
      <c r="I3556">
        <v>5</v>
      </c>
      <c r="J3556">
        <v>17</v>
      </c>
    </row>
    <row r="3557" spans="1:10" x14ac:dyDescent="0.25">
      <c r="A3557">
        <f>--SUBTOTAL(103,B$2:B3557)</f>
        <v>2256</v>
      </c>
      <c r="B3557" s="86">
        <v>43600</v>
      </c>
      <c r="C3557" t="s">
        <v>23</v>
      </c>
      <c r="D3557" t="s">
        <v>59</v>
      </c>
      <c r="E3557" t="s">
        <v>548</v>
      </c>
      <c r="F3557">
        <v>22.65</v>
      </c>
      <c r="G3557">
        <v>0</v>
      </c>
      <c r="H3557">
        <v>2019</v>
      </c>
      <c r="I3557">
        <v>5</v>
      </c>
      <c r="J3557">
        <v>41</v>
      </c>
    </row>
    <row r="3558" spans="1:10" x14ac:dyDescent="0.25">
      <c r="A3558">
        <f>--SUBTOTAL(103,B$2:B3558)</f>
        <v>2257</v>
      </c>
      <c r="B3558" s="86">
        <v>43600</v>
      </c>
      <c r="C3558" t="s">
        <v>23</v>
      </c>
      <c r="D3558" t="s">
        <v>59</v>
      </c>
      <c r="E3558" t="s">
        <v>548</v>
      </c>
      <c r="F3558">
        <v>19.29</v>
      </c>
      <c r="G3558">
        <v>0</v>
      </c>
      <c r="H3558">
        <v>2019</v>
      </c>
      <c r="I3558">
        <v>5</v>
      </c>
      <c r="J3558">
        <v>80</v>
      </c>
    </row>
    <row r="3559" spans="1:10" x14ac:dyDescent="0.25">
      <c r="A3559">
        <f>--SUBTOTAL(103,B$2:B3559)</f>
        <v>2258</v>
      </c>
      <c r="B3559" s="86">
        <v>43600</v>
      </c>
      <c r="C3559" t="s">
        <v>23</v>
      </c>
      <c r="D3559" t="s">
        <v>33</v>
      </c>
      <c r="E3559" t="s">
        <v>226</v>
      </c>
      <c r="F3559">
        <v>8.6999999999999993</v>
      </c>
      <c r="G3559">
        <v>0</v>
      </c>
      <c r="H3559">
        <v>2019</v>
      </c>
      <c r="I3559">
        <v>5</v>
      </c>
      <c r="J3559">
        <v>76</v>
      </c>
    </row>
    <row r="3560" spans="1:10" x14ac:dyDescent="0.25">
      <c r="A3560">
        <f>--SUBTOTAL(103,B$2:B3560)</f>
        <v>2259</v>
      </c>
      <c r="B3560" s="86">
        <v>43600</v>
      </c>
      <c r="C3560" t="s">
        <v>23</v>
      </c>
      <c r="D3560" t="s">
        <v>59</v>
      </c>
      <c r="E3560" t="s">
        <v>548</v>
      </c>
      <c r="F3560">
        <v>8.6999999999999993</v>
      </c>
      <c r="G3560">
        <v>0</v>
      </c>
      <c r="H3560">
        <v>2019</v>
      </c>
      <c r="I3560">
        <v>5</v>
      </c>
      <c r="J3560">
        <v>38</v>
      </c>
    </row>
    <row r="3561" spans="1:10" x14ac:dyDescent="0.25">
      <c r="A3561">
        <f>--SUBTOTAL(103,B$2:B3561)</f>
        <v>2260</v>
      </c>
      <c r="B3561" s="86">
        <v>43600</v>
      </c>
      <c r="C3561" t="s">
        <v>23</v>
      </c>
      <c r="D3561" t="s">
        <v>33</v>
      </c>
      <c r="E3561" t="s">
        <v>132</v>
      </c>
      <c r="F3561">
        <v>3</v>
      </c>
      <c r="G3561">
        <v>0</v>
      </c>
      <c r="H3561">
        <v>2019</v>
      </c>
      <c r="I3561">
        <v>5</v>
      </c>
      <c r="J3561">
        <v>13</v>
      </c>
    </row>
    <row r="3562" spans="1:10" x14ac:dyDescent="0.25">
      <c r="A3562">
        <f>--SUBTOTAL(103,B$2:B3562)</f>
        <v>2261</v>
      </c>
      <c r="B3562" s="86">
        <v>43600</v>
      </c>
      <c r="C3562" t="s">
        <v>65</v>
      </c>
      <c r="D3562" t="s">
        <v>32</v>
      </c>
      <c r="E3562" t="s">
        <v>548</v>
      </c>
      <c r="F3562">
        <v>10</v>
      </c>
      <c r="G3562">
        <v>0</v>
      </c>
      <c r="H3562">
        <v>2019</v>
      </c>
      <c r="I3562">
        <v>5</v>
      </c>
      <c r="J3562">
        <v>91</v>
      </c>
    </row>
    <row r="3563" spans="1:10" x14ac:dyDescent="0.25">
      <c r="A3563">
        <f>--SUBTOTAL(103,B$2:B3563)</f>
        <v>2262</v>
      </c>
      <c r="B3563" s="86">
        <v>43600</v>
      </c>
      <c r="C3563" t="s">
        <v>78</v>
      </c>
      <c r="D3563" t="s">
        <v>61</v>
      </c>
      <c r="E3563" t="s">
        <v>548</v>
      </c>
      <c r="F3563">
        <v>127.12</v>
      </c>
      <c r="G3563">
        <v>0</v>
      </c>
      <c r="H3563">
        <v>2019</v>
      </c>
      <c r="I3563">
        <v>5</v>
      </c>
      <c r="J3563">
        <v>91</v>
      </c>
    </row>
    <row r="3564" spans="1:10" x14ac:dyDescent="0.25">
      <c r="A3564">
        <f>--SUBTOTAL(103,B$2:B3564)</f>
        <v>2263</v>
      </c>
      <c r="B3564" s="86">
        <v>43600</v>
      </c>
      <c r="C3564" t="s">
        <v>21</v>
      </c>
      <c r="D3564" t="s">
        <v>61</v>
      </c>
      <c r="E3564" t="s">
        <v>548</v>
      </c>
      <c r="F3564">
        <v>152</v>
      </c>
      <c r="G3564">
        <v>0</v>
      </c>
      <c r="H3564">
        <v>2019</v>
      </c>
      <c r="I3564">
        <v>5</v>
      </c>
      <c r="J3564">
        <v>73</v>
      </c>
    </row>
    <row r="3565" spans="1:10" x14ac:dyDescent="0.25">
      <c r="A3565">
        <f>--SUBTOTAL(103,B$2:B3565)</f>
        <v>2264</v>
      </c>
      <c r="B3565" s="86">
        <v>43600</v>
      </c>
      <c r="C3565" t="s">
        <v>21</v>
      </c>
      <c r="D3565" t="s">
        <v>32</v>
      </c>
      <c r="E3565" t="s">
        <v>548</v>
      </c>
      <c r="F3565">
        <v>64</v>
      </c>
      <c r="G3565">
        <v>0</v>
      </c>
      <c r="H3565">
        <v>2019</v>
      </c>
      <c r="I3565">
        <v>5</v>
      </c>
      <c r="J3565">
        <v>19</v>
      </c>
    </row>
    <row r="3566" spans="1:10" x14ac:dyDescent="0.25">
      <c r="A3566">
        <f>--SUBTOTAL(103,B$2:B3566)</f>
        <v>2265</v>
      </c>
      <c r="B3566" s="86">
        <v>43600</v>
      </c>
      <c r="C3566" t="s">
        <v>21</v>
      </c>
      <c r="D3566" t="s">
        <v>32</v>
      </c>
      <c r="E3566" t="s">
        <v>548</v>
      </c>
      <c r="F3566">
        <v>40</v>
      </c>
      <c r="G3566">
        <v>0</v>
      </c>
      <c r="H3566">
        <v>2019</v>
      </c>
      <c r="I3566">
        <v>5</v>
      </c>
      <c r="J3566">
        <v>13</v>
      </c>
    </row>
    <row r="3567" spans="1:10" x14ac:dyDescent="0.25">
      <c r="A3567">
        <f>--SUBTOTAL(103,B$2:B3567)</f>
        <v>2266</v>
      </c>
      <c r="B3567" s="86">
        <v>43600</v>
      </c>
      <c r="C3567" t="s">
        <v>21</v>
      </c>
      <c r="D3567" t="s">
        <v>32</v>
      </c>
      <c r="E3567" t="s">
        <v>548</v>
      </c>
      <c r="F3567">
        <v>16</v>
      </c>
      <c r="G3567">
        <v>0</v>
      </c>
      <c r="H3567">
        <v>2019</v>
      </c>
      <c r="I3567">
        <v>5</v>
      </c>
      <c r="J3567">
        <v>39</v>
      </c>
    </row>
    <row r="3568" spans="1:10" x14ac:dyDescent="0.25">
      <c r="A3568">
        <f>--SUBTOTAL(103,B$2:B3568)</f>
        <v>2267</v>
      </c>
      <c r="B3568" s="86">
        <v>43600</v>
      </c>
      <c r="C3568" t="s">
        <v>21</v>
      </c>
      <c r="D3568" t="s">
        <v>32</v>
      </c>
      <c r="E3568" t="s">
        <v>548</v>
      </c>
      <c r="F3568">
        <v>16</v>
      </c>
      <c r="G3568">
        <v>0</v>
      </c>
      <c r="H3568">
        <v>2019</v>
      </c>
      <c r="I3568">
        <v>5</v>
      </c>
      <c r="J3568">
        <v>44</v>
      </c>
    </row>
    <row r="3569" spans="1:10" x14ac:dyDescent="0.25">
      <c r="A3569">
        <f>--SUBTOTAL(103,B$2:B3569)</f>
        <v>2268</v>
      </c>
      <c r="B3569" s="86">
        <v>43600</v>
      </c>
      <c r="C3569" t="s">
        <v>21</v>
      </c>
      <c r="D3569" t="s">
        <v>32</v>
      </c>
      <c r="E3569" t="s">
        <v>548</v>
      </c>
      <c r="F3569">
        <v>8</v>
      </c>
      <c r="G3569">
        <v>0</v>
      </c>
      <c r="H3569">
        <v>2019</v>
      </c>
      <c r="I3569">
        <v>5</v>
      </c>
      <c r="J3569">
        <v>38</v>
      </c>
    </row>
    <row r="3570" spans="1:10" x14ac:dyDescent="0.25">
      <c r="A3570">
        <f>--SUBTOTAL(103,B$2:B3570)</f>
        <v>2269</v>
      </c>
      <c r="B3570" s="86">
        <v>43600</v>
      </c>
      <c r="C3570" t="s">
        <v>21</v>
      </c>
      <c r="D3570" t="s">
        <v>32</v>
      </c>
      <c r="E3570" t="s">
        <v>548</v>
      </c>
      <c r="F3570">
        <v>8</v>
      </c>
      <c r="G3570">
        <v>0</v>
      </c>
      <c r="H3570">
        <v>2019</v>
      </c>
      <c r="I3570">
        <v>5</v>
      </c>
      <c r="J3570">
        <v>49</v>
      </c>
    </row>
    <row r="3571" spans="1:10" x14ac:dyDescent="0.25">
      <c r="A3571">
        <f>--SUBTOTAL(103,B$2:B3571)</f>
        <v>2270</v>
      </c>
      <c r="B3571" s="86">
        <v>43600</v>
      </c>
      <c r="C3571" t="s">
        <v>21</v>
      </c>
      <c r="D3571" t="s">
        <v>32</v>
      </c>
      <c r="E3571" t="s">
        <v>548</v>
      </c>
      <c r="F3571">
        <v>8</v>
      </c>
      <c r="G3571">
        <v>0</v>
      </c>
      <c r="H3571">
        <v>2019</v>
      </c>
      <c r="I3571">
        <v>5</v>
      </c>
      <c r="J3571">
        <v>97</v>
      </c>
    </row>
    <row r="3572" spans="1:10" x14ac:dyDescent="0.25">
      <c r="A3572">
        <f>--SUBTOTAL(103,B$2:B3572)</f>
        <v>2271</v>
      </c>
      <c r="B3572" s="86">
        <v>43600</v>
      </c>
      <c r="C3572" t="s">
        <v>103</v>
      </c>
      <c r="D3572" t="s">
        <v>32</v>
      </c>
      <c r="E3572" t="s">
        <v>548</v>
      </c>
      <c r="F3572">
        <v>138.59</v>
      </c>
      <c r="G3572">
        <v>0</v>
      </c>
      <c r="H3572">
        <v>2019</v>
      </c>
      <c r="I3572">
        <v>5</v>
      </c>
      <c r="J3572">
        <v>91</v>
      </c>
    </row>
    <row r="3573" spans="1:10" x14ac:dyDescent="0.25">
      <c r="A3573">
        <f>--SUBTOTAL(103,B$2:B3573)</f>
        <v>2272</v>
      </c>
      <c r="B3573" s="86">
        <v>43600</v>
      </c>
      <c r="C3573" t="s">
        <v>71</v>
      </c>
      <c r="D3573" t="s">
        <v>59</v>
      </c>
      <c r="E3573" t="s">
        <v>548</v>
      </c>
      <c r="F3573">
        <v>22.86</v>
      </c>
      <c r="G3573">
        <v>0</v>
      </c>
      <c r="H3573">
        <v>2019</v>
      </c>
      <c r="I3573">
        <v>5</v>
      </c>
      <c r="J3573">
        <v>91</v>
      </c>
    </row>
    <row r="3574" spans="1:10" x14ac:dyDescent="0.25">
      <c r="A3574">
        <f>--SUBTOTAL(103,B$2:B3574)</f>
        <v>2273</v>
      </c>
      <c r="B3574" s="86">
        <v>43600</v>
      </c>
      <c r="C3574" t="s">
        <v>223</v>
      </c>
      <c r="D3574" t="s">
        <v>61</v>
      </c>
      <c r="E3574" t="s">
        <v>548</v>
      </c>
      <c r="F3574">
        <v>258.66000000000003</v>
      </c>
      <c r="G3574">
        <v>0</v>
      </c>
      <c r="H3574">
        <v>2019</v>
      </c>
      <c r="I3574">
        <v>5</v>
      </c>
      <c r="J3574">
        <v>91</v>
      </c>
    </row>
    <row r="3575" spans="1:10" x14ac:dyDescent="0.25">
      <c r="A3575">
        <f>--SUBTOTAL(103,B$2:B3575)</f>
        <v>2274</v>
      </c>
      <c r="B3575" s="86">
        <v>43600</v>
      </c>
      <c r="C3575" t="s">
        <v>74</v>
      </c>
      <c r="D3575" t="s">
        <v>63</v>
      </c>
      <c r="E3575" t="s">
        <v>548</v>
      </c>
      <c r="F3575">
        <v>281.52999999999997</v>
      </c>
      <c r="G3575">
        <v>0</v>
      </c>
      <c r="H3575">
        <v>2019</v>
      </c>
      <c r="I3575">
        <v>5</v>
      </c>
      <c r="J3575">
        <v>91</v>
      </c>
    </row>
    <row r="3576" spans="1:10" x14ac:dyDescent="0.25">
      <c r="A3576">
        <f>--SUBTOTAL(103,B$2:B3576)</f>
        <v>2275</v>
      </c>
      <c r="B3576" s="86">
        <v>43600</v>
      </c>
      <c r="C3576" t="s">
        <v>74</v>
      </c>
      <c r="D3576" t="s">
        <v>61</v>
      </c>
      <c r="E3576" t="s">
        <v>548</v>
      </c>
      <c r="F3576">
        <v>10.7</v>
      </c>
      <c r="G3576">
        <v>0</v>
      </c>
      <c r="H3576">
        <v>2019</v>
      </c>
      <c r="I3576">
        <v>5</v>
      </c>
      <c r="J3576">
        <v>91</v>
      </c>
    </row>
    <row r="3577" spans="1:10" x14ac:dyDescent="0.25">
      <c r="A3577">
        <f>--SUBTOTAL(103,B$2:B3577)</f>
        <v>2276</v>
      </c>
      <c r="B3577" s="86">
        <v>43601</v>
      </c>
      <c r="C3577" t="s">
        <v>23</v>
      </c>
      <c r="D3577" t="s">
        <v>54</v>
      </c>
      <c r="E3577" t="s">
        <v>549</v>
      </c>
      <c r="F3577">
        <v>112</v>
      </c>
      <c r="G3577">
        <v>0</v>
      </c>
      <c r="H3577">
        <v>2019</v>
      </c>
      <c r="I3577">
        <v>5</v>
      </c>
      <c r="J3577">
        <v>8</v>
      </c>
    </row>
    <row r="3578" spans="1:10" x14ac:dyDescent="0.25">
      <c r="A3578">
        <f>--SUBTOTAL(103,B$2:B3578)</f>
        <v>2277</v>
      </c>
      <c r="B3578" s="86">
        <v>43601</v>
      </c>
      <c r="C3578" t="s">
        <v>23</v>
      </c>
      <c r="D3578" t="s">
        <v>54</v>
      </c>
      <c r="E3578" t="s">
        <v>549</v>
      </c>
      <c r="F3578">
        <v>112</v>
      </c>
      <c r="G3578">
        <v>0</v>
      </c>
      <c r="H3578">
        <v>2019</v>
      </c>
      <c r="I3578">
        <v>5</v>
      </c>
      <c r="J3578">
        <v>69</v>
      </c>
    </row>
    <row r="3579" spans="1:10" x14ac:dyDescent="0.25">
      <c r="A3579">
        <f>--SUBTOTAL(103,B$2:B3579)</f>
        <v>2278</v>
      </c>
      <c r="B3579" s="86">
        <v>43601</v>
      </c>
      <c r="C3579" t="s">
        <v>23</v>
      </c>
      <c r="D3579" t="s">
        <v>61</v>
      </c>
      <c r="E3579" t="s">
        <v>549</v>
      </c>
      <c r="F3579">
        <v>110.5</v>
      </c>
      <c r="G3579">
        <v>0</v>
      </c>
      <c r="H3579">
        <v>2019</v>
      </c>
      <c r="I3579">
        <v>5</v>
      </c>
      <c r="J3579">
        <v>37</v>
      </c>
    </row>
    <row r="3580" spans="1:10" x14ac:dyDescent="0.25">
      <c r="A3580">
        <f>--SUBTOTAL(103,B$2:B3580)</f>
        <v>2279</v>
      </c>
      <c r="B3580" s="86">
        <v>43601</v>
      </c>
      <c r="C3580" t="s">
        <v>23</v>
      </c>
      <c r="D3580" t="s">
        <v>33</v>
      </c>
      <c r="E3580" t="s">
        <v>320</v>
      </c>
      <c r="F3580">
        <v>22.5</v>
      </c>
      <c r="G3580">
        <v>0</v>
      </c>
      <c r="H3580">
        <v>2019</v>
      </c>
      <c r="I3580">
        <v>5</v>
      </c>
      <c r="J3580">
        <v>47</v>
      </c>
    </row>
    <row r="3581" spans="1:10" x14ac:dyDescent="0.25">
      <c r="A3581">
        <f>--SUBTOTAL(103,B$2:B3581)</f>
        <v>2280</v>
      </c>
      <c r="B3581" s="86">
        <v>43601</v>
      </c>
      <c r="C3581" t="s">
        <v>23</v>
      </c>
      <c r="D3581" t="s">
        <v>33</v>
      </c>
      <c r="E3581" t="s">
        <v>56</v>
      </c>
      <c r="F3581">
        <v>5</v>
      </c>
      <c r="G3581">
        <v>0</v>
      </c>
      <c r="H3581">
        <v>2019</v>
      </c>
      <c r="I3581">
        <v>5</v>
      </c>
      <c r="J3581">
        <v>73</v>
      </c>
    </row>
    <row r="3582" spans="1:10" x14ac:dyDescent="0.25">
      <c r="A3582">
        <f>--SUBTOTAL(103,B$2:B3582)</f>
        <v>2281</v>
      </c>
      <c r="B3582" s="86">
        <v>43601</v>
      </c>
      <c r="C3582" t="s">
        <v>23</v>
      </c>
      <c r="D3582" t="s">
        <v>33</v>
      </c>
      <c r="E3582" t="s">
        <v>55</v>
      </c>
      <c r="F3582">
        <v>3</v>
      </c>
      <c r="G3582">
        <v>0</v>
      </c>
      <c r="H3582">
        <v>2019</v>
      </c>
      <c r="I3582">
        <v>5</v>
      </c>
      <c r="J3582">
        <v>196</v>
      </c>
    </row>
    <row r="3583" spans="1:10" hidden="1" x14ac:dyDescent="0.25">
      <c r="A3583">
        <f>--SUBTOTAL(103,B$2:B3583)</f>
        <v>2281</v>
      </c>
      <c r="B3583" s="86">
        <v>43326</v>
      </c>
      <c r="C3583" t="s">
        <v>23</v>
      </c>
      <c r="D3583" t="s">
        <v>59</v>
      </c>
      <c r="E3583" t="s">
        <v>158</v>
      </c>
      <c r="F3583">
        <v>71.92</v>
      </c>
      <c r="G3583">
        <v>0</v>
      </c>
      <c r="H3583">
        <v>2018</v>
      </c>
      <c r="I3583">
        <v>8</v>
      </c>
      <c r="J3583">
        <v>28</v>
      </c>
    </row>
    <row r="3584" spans="1:10" hidden="1" x14ac:dyDescent="0.25">
      <c r="A3584">
        <f>--SUBTOTAL(103,B$2:B3584)</f>
        <v>2281</v>
      </c>
      <c r="B3584" s="86">
        <v>43326</v>
      </c>
      <c r="C3584" t="s">
        <v>23</v>
      </c>
      <c r="D3584" t="s">
        <v>59</v>
      </c>
      <c r="E3584" t="s">
        <v>158</v>
      </c>
      <c r="F3584">
        <v>15.98</v>
      </c>
      <c r="G3584">
        <v>0</v>
      </c>
      <c r="H3584">
        <v>2018</v>
      </c>
      <c r="I3584">
        <v>8</v>
      </c>
      <c r="J3584">
        <v>33</v>
      </c>
    </row>
    <row r="3585" spans="1:10" hidden="1" x14ac:dyDescent="0.25">
      <c r="A3585">
        <f>--SUBTOTAL(103,B$2:B3585)</f>
        <v>2281</v>
      </c>
      <c r="B3585" s="86">
        <v>43326</v>
      </c>
      <c r="C3585" t="s">
        <v>23</v>
      </c>
      <c r="D3585" t="s">
        <v>33</v>
      </c>
      <c r="E3585" t="s">
        <v>120</v>
      </c>
      <c r="F3585">
        <v>3</v>
      </c>
      <c r="G3585">
        <v>0</v>
      </c>
      <c r="H3585">
        <v>2018</v>
      </c>
      <c r="I3585">
        <v>8</v>
      </c>
      <c r="J3585">
        <v>40</v>
      </c>
    </row>
    <row r="3586" spans="1:10" hidden="1" x14ac:dyDescent="0.25">
      <c r="A3586">
        <f>--SUBTOTAL(103,B$2:B3586)</f>
        <v>2281</v>
      </c>
      <c r="B3586" s="86">
        <v>43326</v>
      </c>
      <c r="C3586" t="s">
        <v>23</v>
      </c>
      <c r="D3586" t="s">
        <v>54</v>
      </c>
      <c r="E3586" t="s">
        <v>158</v>
      </c>
      <c r="F3586">
        <v>42.85</v>
      </c>
      <c r="G3586">
        <v>0</v>
      </c>
      <c r="H3586">
        <v>2018</v>
      </c>
      <c r="I3586">
        <v>8</v>
      </c>
      <c r="J3586">
        <v>41</v>
      </c>
    </row>
    <row r="3587" spans="1:10" hidden="1" x14ac:dyDescent="0.25">
      <c r="A3587">
        <f>--SUBTOTAL(103,B$2:B3587)</f>
        <v>2281</v>
      </c>
      <c r="B3587" s="86">
        <v>43326</v>
      </c>
      <c r="C3587" t="s">
        <v>23</v>
      </c>
      <c r="D3587" t="s">
        <v>59</v>
      </c>
      <c r="E3587" t="s">
        <v>158</v>
      </c>
      <c r="F3587">
        <v>65.489999999999995</v>
      </c>
      <c r="G3587">
        <v>0</v>
      </c>
      <c r="H3587">
        <v>2018</v>
      </c>
      <c r="I3587">
        <v>8</v>
      </c>
      <c r="J3587">
        <v>49</v>
      </c>
    </row>
    <row r="3588" spans="1:10" hidden="1" x14ac:dyDescent="0.25">
      <c r="A3588">
        <f>--SUBTOTAL(103,B$2:B3588)</f>
        <v>2281</v>
      </c>
      <c r="B3588" s="86">
        <v>43326</v>
      </c>
      <c r="C3588" t="s">
        <v>23</v>
      </c>
      <c r="D3588" t="s">
        <v>59</v>
      </c>
      <c r="E3588" t="s">
        <v>158</v>
      </c>
      <c r="F3588">
        <v>25</v>
      </c>
      <c r="G3588">
        <v>0</v>
      </c>
      <c r="H3588">
        <v>2018</v>
      </c>
      <c r="I3588">
        <v>8</v>
      </c>
      <c r="J3588">
        <v>70</v>
      </c>
    </row>
    <row r="3589" spans="1:10" hidden="1" x14ac:dyDescent="0.25">
      <c r="A3589">
        <f>--SUBTOTAL(103,B$2:B3589)</f>
        <v>2281</v>
      </c>
      <c r="B3589" s="86">
        <v>43326</v>
      </c>
      <c r="C3589" t="s">
        <v>23</v>
      </c>
      <c r="D3589" t="s">
        <v>33</v>
      </c>
      <c r="E3589" t="s">
        <v>117</v>
      </c>
      <c r="F3589">
        <v>2.25</v>
      </c>
      <c r="G3589">
        <v>0</v>
      </c>
      <c r="H3589">
        <v>2018</v>
      </c>
      <c r="I3589">
        <v>8</v>
      </c>
      <c r="J3589">
        <v>74</v>
      </c>
    </row>
    <row r="3590" spans="1:10" hidden="1" x14ac:dyDescent="0.25">
      <c r="A3590">
        <f>--SUBTOTAL(103,B$2:B3590)</f>
        <v>2281</v>
      </c>
      <c r="B3590" s="86">
        <v>43326</v>
      </c>
      <c r="C3590" t="s">
        <v>23</v>
      </c>
      <c r="D3590" t="s">
        <v>54</v>
      </c>
      <c r="E3590" t="s">
        <v>158</v>
      </c>
      <c r="F3590">
        <v>39.979999999999997</v>
      </c>
      <c r="G3590">
        <v>0</v>
      </c>
      <c r="H3590">
        <v>2018</v>
      </c>
      <c r="I3590">
        <v>8</v>
      </c>
      <c r="J3590">
        <v>74</v>
      </c>
    </row>
    <row r="3591" spans="1:10" hidden="1" x14ac:dyDescent="0.25">
      <c r="A3591">
        <f>--SUBTOTAL(103,B$2:B3591)</f>
        <v>2281</v>
      </c>
      <c r="B3591" s="86">
        <v>43326</v>
      </c>
      <c r="C3591" t="s">
        <v>23</v>
      </c>
      <c r="D3591" t="s">
        <v>59</v>
      </c>
      <c r="E3591" t="s">
        <v>158</v>
      </c>
      <c r="F3591">
        <v>63.22</v>
      </c>
      <c r="G3591">
        <v>0</v>
      </c>
      <c r="H3591">
        <v>2018</v>
      </c>
      <c r="I3591">
        <v>8</v>
      </c>
      <c r="J3591">
        <v>95</v>
      </c>
    </row>
    <row r="3592" spans="1:10" hidden="1" x14ac:dyDescent="0.25">
      <c r="A3592">
        <f>--SUBTOTAL(103,B$2:B3592)</f>
        <v>2281</v>
      </c>
      <c r="B3592" s="86">
        <v>43326</v>
      </c>
      <c r="C3592" t="s">
        <v>23</v>
      </c>
      <c r="D3592" t="s">
        <v>59</v>
      </c>
      <c r="E3592" t="s">
        <v>158</v>
      </c>
      <c r="F3592">
        <v>21.57</v>
      </c>
      <c r="G3592">
        <v>0</v>
      </c>
      <c r="H3592">
        <v>2018</v>
      </c>
      <c r="I3592">
        <v>8</v>
      </c>
      <c r="J3592">
        <v>103</v>
      </c>
    </row>
    <row r="3593" spans="1:10" hidden="1" x14ac:dyDescent="0.25">
      <c r="A3593">
        <f>--SUBTOTAL(103,B$2:B3593)</f>
        <v>2281</v>
      </c>
      <c r="B3593" s="86">
        <v>43326</v>
      </c>
      <c r="C3593" t="s">
        <v>23</v>
      </c>
      <c r="D3593" t="s">
        <v>31</v>
      </c>
      <c r="E3593" t="s">
        <v>158</v>
      </c>
      <c r="F3593">
        <v>9.5</v>
      </c>
      <c r="G3593">
        <v>0</v>
      </c>
      <c r="H3593">
        <v>2018</v>
      </c>
      <c r="I3593">
        <v>8</v>
      </c>
      <c r="J3593">
        <v>125</v>
      </c>
    </row>
    <row r="3594" spans="1:10" hidden="1" x14ac:dyDescent="0.25">
      <c r="A3594">
        <f>--SUBTOTAL(103,B$2:B3594)</f>
        <v>2281</v>
      </c>
      <c r="B3594" s="86">
        <v>43326</v>
      </c>
      <c r="C3594" t="s">
        <v>23</v>
      </c>
      <c r="D3594" t="s">
        <v>54</v>
      </c>
      <c r="E3594" t="s">
        <v>158</v>
      </c>
      <c r="F3594">
        <v>29.98</v>
      </c>
      <c r="G3594">
        <v>0</v>
      </c>
      <c r="H3594">
        <v>2018</v>
      </c>
      <c r="I3594">
        <v>8</v>
      </c>
      <c r="J3594">
        <v>157</v>
      </c>
    </row>
    <row r="3595" spans="1:10" hidden="1" x14ac:dyDescent="0.25">
      <c r="A3595">
        <f>--SUBTOTAL(103,B$2:B3595)</f>
        <v>2281</v>
      </c>
      <c r="B3595" s="86">
        <v>43326</v>
      </c>
      <c r="C3595" t="s">
        <v>23</v>
      </c>
      <c r="D3595" t="s">
        <v>59</v>
      </c>
      <c r="E3595" t="s">
        <v>158</v>
      </c>
      <c r="F3595">
        <v>58.05</v>
      </c>
      <c r="G3595">
        <v>0</v>
      </c>
      <c r="H3595">
        <v>2018</v>
      </c>
      <c r="I3595">
        <v>8</v>
      </c>
      <c r="J3595">
        <v>157</v>
      </c>
    </row>
    <row r="3596" spans="1:10" hidden="1" x14ac:dyDescent="0.25">
      <c r="A3596">
        <f>--SUBTOTAL(103,B$2:B3596)</f>
        <v>2281</v>
      </c>
      <c r="B3596" s="86">
        <v>43327</v>
      </c>
      <c r="C3596" t="s">
        <v>22</v>
      </c>
      <c r="D3596" t="s">
        <v>137</v>
      </c>
      <c r="E3596" t="s">
        <v>159</v>
      </c>
      <c r="F3596">
        <v>15.81</v>
      </c>
      <c r="G3596">
        <v>0</v>
      </c>
      <c r="H3596">
        <v>2018</v>
      </c>
      <c r="I3596">
        <v>8</v>
      </c>
      <c r="J3596">
        <v>23</v>
      </c>
    </row>
    <row r="3597" spans="1:10" hidden="1" x14ac:dyDescent="0.25">
      <c r="A3597">
        <f>--SUBTOTAL(103,B$2:B3597)</f>
        <v>2281</v>
      </c>
      <c r="B3597" s="86">
        <v>43327</v>
      </c>
      <c r="C3597" t="s">
        <v>67</v>
      </c>
      <c r="D3597" t="s">
        <v>60</v>
      </c>
      <c r="E3597" t="s">
        <v>160</v>
      </c>
      <c r="F3597">
        <v>40</v>
      </c>
      <c r="G3597">
        <v>0</v>
      </c>
      <c r="H3597">
        <v>2018</v>
      </c>
      <c r="I3597">
        <v>8</v>
      </c>
      <c r="J3597">
        <v>91</v>
      </c>
    </row>
    <row r="3598" spans="1:10" hidden="1" x14ac:dyDescent="0.25">
      <c r="A3598">
        <f>--SUBTOTAL(103,B$2:B3598)</f>
        <v>2281</v>
      </c>
      <c r="B3598" s="86">
        <v>43327</v>
      </c>
      <c r="C3598" t="s">
        <v>21</v>
      </c>
      <c r="D3598" t="s">
        <v>32</v>
      </c>
      <c r="E3598" t="s">
        <v>160</v>
      </c>
      <c r="F3598">
        <v>16</v>
      </c>
      <c r="G3598">
        <v>0</v>
      </c>
      <c r="H3598">
        <v>2018</v>
      </c>
      <c r="I3598">
        <v>8</v>
      </c>
      <c r="J3598">
        <v>39</v>
      </c>
    </row>
    <row r="3599" spans="1:10" hidden="1" x14ac:dyDescent="0.25">
      <c r="A3599">
        <f>--SUBTOTAL(103,B$2:B3599)</f>
        <v>2281</v>
      </c>
      <c r="B3599" s="86">
        <v>43327</v>
      </c>
      <c r="C3599" t="s">
        <v>21</v>
      </c>
      <c r="D3599" t="s">
        <v>137</v>
      </c>
      <c r="E3599" t="s">
        <v>159</v>
      </c>
      <c r="F3599">
        <v>79.02</v>
      </c>
      <c r="G3599">
        <v>0</v>
      </c>
      <c r="H3599">
        <v>2018</v>
      </c>
      <c r="I3599">
        <v>8</v>
      </c>
      <c r="J3599">
        <v>43</v>
      </c>
    </row>
    <row r="3600" spans="1:10" hidden="1" x14ac:dyDescent="0.25">
      <c r="A3600">
        <f>--SUBTOTAL(103,B$2:B3600)</f>
        <v>2281</v>
      </c>
      <c r="B3600" s="86">
        <v>43327</v>
      </c>
      <c r="C3600" t="s">
        <v>79</v>
      </c>
      <c r="D3600" t="s">
        <v>31</v>
      </c>
      <c r="E3600" t="s">
        <v>160</v>
      </c>
      <c r="F3600">
        <v>3.34</v>
      </c>
      <c r="G3600">
        <v>0</v>
      </c>
      <c r="H3600">
        <v>2018</v>
      </c>
      <c r="I3600">
        <v>8</v>
      </c>
      <c r="J3600">
        <v>91</v>
      </c>
    </row>
    <row r="3601" spans="1:10" hidden="1" x14ac:dyDescent="0.25">
      <c r="A3601">
        <f>--SUBTOTAL(103,B$2:B3601)</f>
        <v>2281</v>
      </c>
      <c r="B3601" s="86">
        <v>43327</v>
      </c>
      <c r="C3601" t="s">
        <v>79</v>
      </c>
      <c r="D3601" t="s">
        <v>32</v>
      </c>
      <c r="E3601" t="s">
        <v>160</v>
      </c>
      <c r="F3601">
        <v>42.94</v>
      </c>
      <c r="G3601">
        <v>0</v>
      </c>
      <c r="H3601">
        <v>2018</v>
      </c>
      <c r="I3601">
        <v>8</v>
      </c>
      <c r="J3601">
        <v>91</v>
      </c>
    </row>
    <row r="3602" spans="1:10" hidden="1" x14ac:dyDescent="0.25">
      <c r="A3602">
        <f>--SUBTOTAL(103,B$2:B3602)</f>
        <v>2281</v>
      </c>
      <c r="B3602" s="86">
        <v>43327</v>
      </c>
      <c r="C3602" t="s">
        <v>64</v>
      </c>
      <c r="D3602" t="s">
        <v>32</v>
      </c>
      <c r="E3602" t="s">
        <v>160</v>
      </c>
      <c r="F3602">
        <v>46.03</v>
      </c>
      <c r="G3602">
        <v>0</v>
      </c>
      <c r="H3602">
        <v>2018</v>
      </c>
      <c r="I3602">
        <v>8</v>
      </c>
      <c r="J3602">
        <v>91</v>
      </c>
    </row>
    <row r="3603" spans="1:10" hidden="1" x14ac:dyDescent="0.25">
      <c r="A3603">
        <f>--SUBTOTAL(103,B$2:B3603)</f>
        <v>2281</v>
      </c>
      <c r="B3603" s="86">
        <v>43327</v>
      </c>
      <c r="C3603" t="s">
        <v>64</v>
      </c>
      <c r="D3603" t="s">
        <v>60</v>
      </c>
      <c r="E3603" t="s">
        <v>160</v>
      </c>
      <c r="F3603">
        <v>100</v>
      </c>
      <c r="G3603">
        <v>0</v>
      </c>
      <c r="H3603">
        <v>2018</v>
      </c>
      <c r="I3603">
        <v>8</v>
      </c>
      <c r="J3603">
        <v>91</v>
      </c>
    </row>
    <row r="3604" spans="1:10" hidden="1" x14ac:dyDescent="0.25">
      <c r="A3604">
        <f>--SUBTOTAL(103,B$2:B3604)</f>
        <v>2281</v>
      </c>
      <c r="B3604" s="86">
        <v>43327</v>
      </c>
      <c r="C3604" t="s">
        <v>23</v>
      </c>
      <c r="D3604" t="s">
        <v>33</v>
      </c>
      <c r="E3604" t="s">
        <v>149</v>
      </c>
      <c r="F3604">
        <v>3.7</v>
      </c>
      <c r="G3604">
        <v>0</v>
      </c>
      <c r="H3604">
        <v>2018</v>
      </c>
      <c r="I3604">
        <v>8</v>
      </c>
      <c r="J3604">
        <v>23</v>
      </c>
    </row>
    <row r="3605" spans="1:10" hidden="1" x14ac:dyDescent="0.25">
      <c r="A3605">
        <f>--SUBTOTAL(103,B$2:B3605)</f>
        <v>2281</v>
      </c>
      <c r="B3605" s="86">
        <v>43327</v>
      </c>
      <c r="C3605" t="s">
        <v>23</v>
      </c>
      <c r="D3605" t="s">
        <v>33</v>
      </c>
      <c r="E3605" t="s">
        <v>125</v>
      </c>
      <c r="F3605">
        <v>7.35</v>
      </c>
      <c r="G3605">
        <v>0</v>
      </c>
      <c r="H3605">
        <v>2018</v>
      </c>
      <c r="I3605">
        <v>8</v>
      </c>
      <c r="J3605">
        <v>43</v>
      </c>
    </row>
    <row r="3606" spans="1:10" hidden="1" x14ac:dyDescent="0.25">
      <c r="A3606">
        <f>--SUBTOTAL(103,B$2:B3606)</f>
        <v>2281</v>
      </c>
      <c r="B3606" s="86">
        <v>43328</v>
      </c>
      <c r="C3606" t="s">
        <v>22</v>
      </c>
      <c r="D3606" t="s">
        <v>32</v>
      </c>
      <c r="E3606" t="s">
        <v>161</v>
      </c>
      <c r="F3606">
        <v>8</v>
      </c>
      <c r="G3606">
        <v>0</v>
      </c>
      <c r="H3606">
        <v>2018</v>
      </c>
      <c r="I3606">
        <v>8</v>
      </c>
      <c r="J3606">
        <v>5</v>
      </c>
    </row>
    <row r="3607" spans="1:10" hidden="1" x14ac:dyDescent="0.25">
      <c r="A3607">
        <f>--SUBTOTAL(103,B$2:B3607)</f>
        <v>2281</v>
      </c>
      <c r="B3607" s="86">
        <v>43328</v>
      </c>
      <c r="C3607" t="s">
        <v>22</v>
      </c>
      <c r="D3607" t="s">
        <v>31</v>
      </c>
      <c r="E3607" t="s">
        <v>161</v>
      </c>
      <c r="F3607">
        <v>338</v>
      </c>
      <c r="G3607">
        <v>0</v>
      </c>
      <c r="H3607">
        <v>2018</v>
      </c>
      <c r="I3607">
        <v>8</v>
      </c>
      <c r="J3607">
        <v>33</v>
      </c>
    </row>
    <row r="3608" spans="1:10" hidden="1" x14ac:dyDescent="0.25">
      <c r="A3608">
        <f>--SUBTOTAL(103,B$2:B3608)</f>
        <v>2281</v>
      </c>
      <c r="B3608" s="86">
        <v>43328</v>
      </c>
      <c r="C3608" t="s">
        <v>22</v>
      </c>
      <c r="D3608" t="s">
        <v>31</v>
      </c>
      <c r="E3608" t="s">
        <v>161</v>
      </c>
      <c r="F3608">
        <v>182</v>
      </c>
      <c r="G3608">
        <v>0</v>
      </c>
      <c r="H3608">
        <v>2018</v>
      </c>
      <c r="I3608">
        <v>8</v>
      </c>
      <c r="J3608">
        <v>40</v>
      </c>
    </row>
    <row r="3609" spans="1:10" hidden="1" x14ac:dyDescent="0.25">
      <c r="A3609">
        <f>--SUBTOTAL(103,B$2:B3609)</f>
        <v>2281</v>
      </c>
      <c r="B3609" s="86">
        <v>43328</v>
      </c>
      <c r="C3609" t="s">
        <v>22</v>
      </c>
      <c r="D3609" t="s">
        <v>32</v>
      </c>
      <c r="E3609" t="s">
        <v>161</v>
      </c>
      <c r="F3609">
        <v>8</v>
      </c>
      <c r="G3609">
        <v>0</v>
      </c>
      <c r="H3609">
        <v>2018</v>
      </c>
      <c r="I3609">
        <v>8</v>
      </c>
      <c r="J3609">
        <v>43</v>
      </c>
    </row>
    <row r="3610" spans="1:10" hidden="1" x14ac:dyDescent="0.25">
      <c r="A3610">
        <f>--SUBTOTAL(103,B$2:B3610)</f>
        <v>2281</v>
      </c>
      <c r="B3610" s="86">
        <v>43328</v>
      </c>
      <c r="C3610" t="s">
        <v>22</v>
      </c>
      <c r="D3610" t="s">
        <v>31</v>
      </c>
      <c r="E3610" t="s">
        <v>161</v>
      </c>
      <c r="F3610">
        <v>136.5</v>
      </c>
      <c r="G3610">
        <v>0</v>
      </c>
      <c r="H3610">
        <v>2018</v>
      </c>
      <c r="I3610">
        <v>8</v>
      </c>
      <c r="J3610">
        <v>53</v>
      </c>
    </row>
    <row r="3611" spans="1:10" hidden="1" x14ac:dyDescent="0.25">
      <c r="A3611">
        <f>--SUBTOTAL(103,B$2:B3611)</f>
        <v>2281</v>
      </c>
      <c r="B3611" s="86">
        <v>43328</v>
      </c>
      <c r="C3611" t="s">
        <v>22</v>
      </c>
      <c r="D3611" t="s">
        <v>31</v>
      </c>
      <c r="E3611" t="s">
        <v>161</v>
      </c>
      <c r="F3611">
        <v>190.4</v>
      </c>
      <c r="G3611">
        <v>0</v>
      </c>
      <c r="H3611">
        <v>2018</v>
      </c>
      <c r="I3611">
        <v>8</v>
      </c>
      <c r="J3611">
        <v>54</v>
      </c>
    </row>
    <row r="3612" spans="1:10" hidden="1" x14ac:dyDescent="0.25">
      <c r="A3612">
        <f>--SUBTOTAL(103,B$2:B3612)</f>
        <v>2281</v>
      </c>
      <c r="B3612" s="86">
        <v>43328</v>
      </c>
      <c r="C3612" t="s">
        <v>67</v>
      </c>
      <c r="D3612" t="s">
        <v>31</v>
      </c>
      <c r="E3612" t="s">
        <v>161</v>
      </c>
      <c r="F3612">
        <v>5</v>
      </c>
      <c r="G3612">
        <v>0</v>
      </c>
      <c r="H3612">
        <v>2018</v>
      </c>
      <c r="I3612">
        <v>8</v>
      </c>
      <c r="J3612">
        <v>91</v>
      </c>
    </row>
    <row r="3613" spans="1:10" hidden="1" x14ac:dyDescent="0.25">
      <c r="A3613">
        <f>--SUBTOTAL(103,B$2:B3613)</f>
        <v>2281</v>
      </c>
      <c r="B3613" s="86">
        <v>43328</v>
      </c>
      <c r="C3613" t="s">
        <v>123</v>
      </c>
      <c r="D3613" t="s">
        <v>32</v>
      </c>
      <c r="E3613" t="s">
        <v>161</v>
      </c>
      <c r="F3613">
        <v>280</v>
      </c>
      <c r="G3613">
        <v>0</v>
      </c>
      <c r="H3613">
        <v>2018</v>
      </c>
      <c r="I3613">
        <v>8</v>
      </c>
      <c r="J3613">
        <v>91</v>
      </c>
    </row>
    <row r="3614" spans="1:10" hidden="1" x14ac:dyDescent="0.25">
      <c r="A3614">
        <f>--SUBTOTAL(103,B$2:B3614)</f>
        <v>2281</v>
      </c>
      <c r="B3614" s="86">
        <v>43328</v>
      </c>
      <c r="C3614" t="s">
        <v>21</v>
      </c>
      <c r="D3614" t="s">
        <v>32</v>
      </c>
      <c r="E3614" t="s">
        <v>161</v>
      </c>
      <c r="F3614">
        <v>64</v>
      </c>
      <c r="G3614">
        <v>0</v>
      </c>
      <c r="H3614">
        <v>2018</v>
      </c>
      <c r="I3614">
        <v>8</v>
      </c>
      <c r="J3614">
        <v>19</v>
      </c>
    </row>
    <row r="3615" spans="1:10" hidden="1" x14ac:dyDescent="0.25">
      <c r="A3615">
        <f>--SUBTOTAL(103,B$2:B3615)</f>
        <v>2281</v>
      </c>
      <c r="B3615" s="86">
        <v>43328</v>
      </c>
      <c r="C3615" t="s">
        <v>21</v>
      </c>
      <c r="D3615" t="s">
        <v>31</v>
      </c>
      <c r="E3615" t="s">
        <v>161</v>
      </c>
      <c r="F3615">
        <v>312</v>
      </c>
      <c r="G3615">
        <v>0</v>
      </c>
      <c r="H3615">
        <v>2018</v>
      </c>
      <c r="I3615">
        <v>8</v>
      </c>
      <c r="J3615">
        <v>33</v>
      </c>
    </row>
    <row r="3616" spans="1:10" hidden="1" x14ac:dyDescent="0.25">
      <c r="A3616">
        <f>--SUBTOTAL(103,B$2:B3616)</f>
        <v>2281</v>
      </c>
      <c r="B3616" s="86">
        <v>43328</v>
      </c>
      <c r="C3616" t="s">
        <v>21</v>
      </c>
      <c r="D3616" t="s">
        <v>32</v>
      </c>
      <c r="E3616" t="s">
        <v>161</v>
      </c>
      <c r="F3616">
        <v>8</v>
      </c>
      <c r="G3616">
        <v>0</v>
      </c>
      <c r="H3616">
        <v>2018</v>
      </c>
      <c r="I3616">
        <v>8</v>
      </c>
      <c r="J3616">
        <v>39</v>
      </c>
    </row>
    <row r="3617" spans="1:10" hidden="1" x14ac:dyDescent="0.25">
      <c r="A3617">
        <f>--SUBTOTAL(103,B$2:B3617)</f>
        <v>2281</v>
      </c>
      <c r="B3617" s="86">
        <v>43328</v>
      </c>
      <c r="C3617" t="s">
        <v>66</v>
      </c>
      <c r="D3617" t="s">
        <v>31</v>
      </c>
      <c r="E3617" t="s">
        <v>161</v>
      </c>
      <c r="F3617">
        <v>68.22</v>
      </c>
      <c r="G3617">
        <v>0</v>
      </c>
      <c r="H3617">
        <v>2018</v>
      </c>
      <c r="I3617">
        <v>8</v>
      </c>
      <c r="J3617">
        <v>91</v>
      </c>
    </row>
    <row r="3618" spans="1:10" hidden="1" x14ac:dyDescent="0.25">
      <c r="A3618">
        <f>--SUBTOTAL(103,B$2:B3618)</f>
        <v>2281</v>
      </c>
      <c r="B3618" s="86">
        <v>43328</v>
      </c>
      <c r="C3618" t="s">
        <v>66</v>
      </c>
      <c r="D3618" t="s">
        <v>60</v>
      </c>
      <c r="E3618" t="s">
        <v>161</v>
      </c>
      <c r="F3618">
        <v>156.84</v>
      </c>
      <c r="G3618">
        <v>0</v>
      </c>
      <c r="H3618">
        <v>2018</v>
      </c>
      <c r="I3618">
        <v>8</v>
      </c>
      <c r="J3618">
        <v>91</v>
      </c>
    </row>
    <row r="3619" spans="1:10" hidden="1" x14ac:dyDescent="0.25">
      <c r="A3619">
        <f>--SUBTOTAL(103,B$2:B3619)</f>
        <v>2281</v>
      </c>
      <c r="B3619" s="86">
        <v>43328</v>
      </c>
      <c r="C3619" t="s">
        <v>23</v>
      </c>
      <c r="D3619" t="s">
        <v>33</v>
      </c>
      <c r="E3619" t="s">
        <v>128</v>
      </c>
      <c r="F3619">
        <v>1.45</v>
      </c>
      <c r="G3619">
        <v>0</v>
      </c>
      <c r="H3619">
        <v>2018</v>
      </c>
      <c r="I3619">
        <v>8</v>
      </c>
      <c r="J3619">
        <v>28</v>
      </c>
    </row>
    <row r="3620" spans="1:10" hidden="1" x14ac:dyDescent="0.25">
      <c r="A3620">
        <f>--SUBTOTAL(103,B$2:B3620)</f>
        <v>2281</v>
      </c>
      <c r="B3620" s="86">
        <v>43328</v>
      </c>
      <c r="C3620" t="s">
        <v>23</v>
      </c>
      <c r="D3620" t="s">
        <v>32</v>
      </c>
      <c r="E3620" t="s">
        <v>161</v>
      </c>
      <c r="F3620">
        <v>8</v>
      </c>
      <c r="G3620">
        <v>0</v>
      </c>
      <c r="H3620">
        <v>2018</v>
      </c>
      <c r="I3620">
        <v>8</v>
      </c>
      <c r="J3620">
        <v>44</v>
      </c>
    </row>
    <row r="3621" spans="1:10" hidden="1" x14ac:dyDescent="0.25">
      <c r="A3621">
        <f>--SUBTOTAL(103,B$2:B3621)</f>
        <v>2281</v>
      </c>
      <c r="B3621" s="86">
        <v>43328</v>
      </c>
      <c r="C3621" t="s">
        <v>23</v>
      </c>
      <c r="D3621" t="s">
        <v>54</v>
      </c>
      <c r="E3621" t="s">
        <v>161</v>
      </c>
      <c r="F3621">
        <v>112</v>
      </c>
      <c r="G3621">
        <v>0</v>
      </c>
      <c r="H3621">
        <v>2018</v>
      </c>
      <c r="I3621">
        <v>8</v>
      </c>
      <c r="J3621">
        <v>69</v>
      </c>
    </row>
    <row r="3622" spans="1:10" hidden="1" x14ac:dyDescent="0.25">
      <c r="A3622">
        <f>--SUBTOTAL(103,B$2:B3622)</f>
        <v>2281</v>
      </c>
      <c r="B3622" s="86">
        <v>43328</v>
      </c>
      <c r="C3622" t="s">
        <v>23</v>
      </c>
      <c r="D3622" t="s">
        <v>60</v>
      </c>
      <c r="E3622" t="s">
        <v>161</v>
      </c>
      <c r="F3622">
        <v>47.57</v>
      </c>
      <c r="G3622">
        <v>0</v>
      </c>
      <c r="H3622">
        <v>2018</v>
      </c>
      <c r="I3622">
        <v>8</v>
      </c>
      <c r="J3622">
        <v>89</v>
      </c>
    </row>
    <row r="3623" spans="1:10" hidden="1" x14ac:dyDescent="0.25">
      <c r="A3623">
        <f>--SUBTOTAL(103,B$2:B3623)</f>
        <v>2281</v>
      </c>
      <c r="B3623" s="86">
        <v>43328</v>
      </c>
      <c r="C3623" t="s">
        <v>23</v>
      </c>
      <c r="D3623" t="s">
        <v>33</v>
      </c>
      <c r="E3623" t="s">
        <v>162</v>
      </c>
      <c r="F3623">
        <v>4.5</v>
      </c>
      <c r="G3623">
        <v>0</v>
      </c>
      <c r="H3623">
        <v>2018</v>
      </c>
      <c r="I3623">
        <v>8</v>
      </c>
      <c r="J3623">
        <v>125</v>
      </c>
    </row>
    <row r="3624" spans="1:10" hidden="1" x14ac:dyDescent="0.25">
      <c r="A3624">
        <f>--SUBTOTAL(103,B$2:B3624)</f>
        <v>2281</v>
      </c>
      <c r="B3624" s="86">
        <v>43329</v>
      </c>
      <c r="C3624" t="s">
        <v>22</v>
      </c>
      <c r="D3624" t="s">
        <v>32</v>
      </c>
      <c r="E3624" t="s">
        <v>163</v>
      </c>
      <c r="F3624">
        <v>8</v>
      </c>
      <c r="G3624">
        <v>0</v>
      </c>
      <c r="H3624">
        <v>2018</v>
      </c>
      <c r="I3624">
        <v>8</v>
      </c>
      <c r="J3624">
        <v>46</v>
      </c>
    </row>
    <row r="3625" spans="1:10" hidden="1" x14ac:dyDescent="0.25">
      <c r="A3625">
        <f>--SUBTOTAL(103,B$2:B3625)</f>
        <v>2281</v>
      </c>
      <c r="B3625" s="86">
        <v>43329</v>
      </c>
      <c r="C3625" t="s">
        <v>68</v>
      </c>
      <c r="D3625" t="s">
        <v>61</v>
      </c>
      <c r="E3625" t="s">
        <v>163</v>
      </c>
      <c r="F3625">
        <v>114</v>
      </c>
      <c r="G3625">
        <v>0</v>
      </c>
      <c r="H3625">
        <v>2018</v>
      </c>
      <c r="I3625">
        <v>8</v>
      </c>
      <c r="J3625">
        <v>91</v>
      </c>
    </row>
    <row r="3626" spans="1:10" hidden="1" x14ac:dyDescent="0.25">
      <c r="A3626">
        <f>--SUBTOTAL(103,B$2:B3626)</f>
        <v>2281</v>
      </c>
      <c r="B3626" s="86">
        <v>43329</v>
      </c>
      <c r="C3626" t="s">
        <v>67</v>
      </c>
      <c r="D3626" t="s">
        <v>31</v>
      </c>
      <c r="E3626" t="s">
        <v>163</v>
      </c>
      <c r="F3626">
        <v>27.7</v>
      </c>
      <c r="G3626">
        <v>0</v>
      </c>
      <c r="H3626">
        <v>2018</v>
      </c>
      <c r="I3626">
        <v>8</v>
      </c>
      <c r="J3626">
        <v>91</v>
      </c>
    </row>
    <row r="3627" spans="1:10" hidden="1" x14ac:dyDescent="0.25">
      <c r="A3627">
        <f>--SUBTOTAL(103,B$2:B3627)</f>
        <v>2281</v>
      </c>
      <c r="B3627" s="86">
        <v>43329</v>
      </c>
      <c r="C3627" t="s">
        <v>71</v>
      </c>
      <c r="D3627" t="s">
        <v>62</v>
      </c>
      <c r="E3627" t="s">
        <v>163</v>
      </c>
      <c r="F3627">
        <v>409.83</v>
      </c>
      <c r="G3627">
        <v>0</v>
      </c>
      <c r="H3627">
        <v>2018</v>
      </c>
      <c r="I3627">
        <v>8</v>
      </c>
      <c r="J3627">
        <v>91</v>
      </c>
    </row>
    <row r="3628" spans="1:10" hidden="1" x14ac:dyDescent="0.25">
      <c r="A3628">
        <f>--SUBTOTAL(103,B$2:B3628)</f>
        <v>2281</v>
      </c>
      <c r="B3628" s="86">
        <v>43329</v>
      </c>
      <c r="C3628" t="s">
        <v>21</v>
      </c>
      <c r="D3628" t="s">
        <v>32</v>
      </c>
      <c r="E3628" t="s">
        <v>163</v>
      </c>
      <c r="F3628">
        <v>24</v>
      </c>
      <c r="G3628">
        <v>0</v>
      </c>
      <c r="H3628">
        <v>2018</v>
      </c>
      <c r="I3628">
        <v>8</v>
      </c>
      <c r="J3628">
        <v>13</v>
      </c>
    </row>
    <row r="3629" spans="1:10" hidden="1" x14ac:dyDescent="0.25">
      <c r="A3629">
        <f>--SUBTOTAL(103,B$2:B3629)</f>
        <v>2281</v>
      </c>
      <c r="B3629" s="86">
        <v>43329</v>
      </c>
      <c r="C3629" t="s">
        <v>21</v>
      </c>
      <c r="D3629" t="s">
        <v>32</v>
      </c>
      <c r="E3629" t="s">
        <v>163</v>
      </c>
      <c r="F3629">
        <v>16</v>
      </c>
      <c r="G3629">
        <v>0</v>
      </c>
      <c r="H3629">
        <v>2018</v>
      </c>
      <c r="I3629">
        <v>8</v>
      </c>
      <c r="J3629">
        <v>18</v>
      </c>
    </row>
    <row r="3630" spans="1:10" hidden="1" x14ac:dyDescent="0.25">
      <c r="A3630">
        <f>--SUBTOTAL(103,B$2:B3630)</f>
        <v>2281</v>
      </c>
      <c r="B3630" s="86">
        <v>43329</v>
      </c>
      <c r="C3630" t="s">
        <v>21</v>
      </c>
      <c r="D3630" t="s">
        <v>32</v>
      </c>
      <c r="E3630" t="s">
        <v>163</v>
      </c>
      <c r="F3630">
        <v>80</v>
      </c>
      <c r="G3630">
        <v>0</v>
      </c>
      <c r="H3630">
        <v>2018</v>
      </c>
      <c r="I3630">
        <v>8</v>
      </c>
      <c r="J3630">
        <v>19</v>
      </c>
    </row>
    <row r="3631" spans="1:10" hidden="1" x14ac:dyDescent="0.25">
      <c r="A3631">
        <f>--SUBTOTAL(103,B$2:B3631)</f>
        <v>2281</v>
      </c>
      <c r="B3631" s="86">
        <v>43329</v>
      </c>
      <c r="C3631" t="s">
        <v>21</v>
      </c>
      <c r="D3631" t="s">
        <v>32</v>
      </c>
      <c r="E3631" t="s">
        <v>163</v>
      </c>
      <c r="F3631">
        <v>16</v>
      </c>
      <c r="G3631">
        <v>0</v>
      </c>
      <c r="H3631">
        <v>2018</v>
      </c>
      <c r="I3631">
        <v>8</v>
      </c>
      <c r="J3631">
        <v>44</v>
      </c>
    </row>
    <row r="3632" spans="1:10" hidden="1" x14ac:dyDescent="0.25">
      <c r="A3632">
        <f>--SUBTOTAL(103,B$2:B3632)</f>
        <v>2281</v>
      </c>
      <c r="B3632" s="86">
        <v>43329</v>
      </c>
      <c r="C3632" t="s">
        <v>21</v>
      </c>
      <c r="D3632" t="s">
        <v>32</v>
      </c>
      <c r="E3632" t="s">
        <v>163</v>
      </c>
      <c r="F3632">
        <v>48</v>
      </c>
      <c r="G3632">
        <v>0</v>
      </c>
      <c r="H3632">
        <v>2018</v>
      </c>
      <c r="I3632">
        <v>8</v>
      </c>
      <c r="J3632">
        <v>46</v>
      </c>
    </row>
    <row r="3633" spans="1:10" hidden="1" x14ac:dyDescent="0.25">
      <c r="A3633">
        <f>--SUBTOTAL(103,B$2:B3633)</f>
        <v>2281</v>
      </c>
      <c r="B3633" s="86">
        <v>43329</v>
      </c>
      <c r="C3633" t="s">
        <v>21</v>
      </c>
      <c r="D3633" t="s">
        <v>32</v>
      </c>
      <c r="E3633" t="s">
        <v>163</v>
      </c>
      <c r="F3633">
        <v>16</v>
      </c>
      <c r="G3633">
        <v>0</v>
      </c>
      <c r="H3633">
        <v>2018</v>
      </c>
      <c r="I3633">
        <v>8</v>
      </c>
      <c r="J3633">
        <v>73</v>
      </c>
    </row>
    <row r="3634" spans="1:10" hidden="1" x14ac:dyDescent="0.25">
      <c r="A3634">
        <f>--SUBTOTAL(103,B$2:B3634)</f>
        <v>2281</v>
      </c>
      <c r="B3634" s="86">
        <v>43329</v>
      </c>
      <c r="C3634" t="s">
        <v>21</v>
      </c>
      <c r="D3634" t="s">
        <v>32</v>
      </c>
      <c r="E3634" t="s">
        <v>163</v>
      </c>
      <c r="F3634">
        <v>16</v>
      </c>
      <c r="G3634">
        <v>0</v>
      </c>
      <c r="H3634">
        <v>2018</v>
      </c>
      <c r="I3634">
        <v>8</v>
      </c>
      <c r="J3634">
        <v>76</v>
      </c>
    </row>
    <row r="3635" spans="1:10" hidden="1" x14ac:dyDescent="0.25">
      <c r="A3635">
        <f>--SUBTOTAL(103,B$2:B3635)</f>
        <v>2281</v>
      </c>
      <c r="B3635" s="86">
        <v>43329</v>
      </c>
      <c r="C3635" t="s">
        <v>21</v>
      </c>
      <c r="D3635" t="s">
        <v>32</v>
      </c>
      <c r="E3635" t="s">
        <v>163</v>
      </c>
      <c r="F3635">
        <v>8</v>
      </c>
      <c r="G3635">
        <v>0</v>
      </c>
      <c r="H3635">
        <v>2018</v>
      </c>
      <c r="I3635">
        <v>8</v>
      </c>
      <c r="J3635">
        <v>97</v>
      </c>
    </row>
    <row r="3636" spans="1:10" hidden="1" x14ac:dyDescent="0.25">
      <c r="A3636">
        <f>--SUBTOTAL(103,B$2:B3636)</f>
        <v>2281</v>
      </c>
      <c r="B3636" s="86">
        <v>43329</v>
      </c>
      <c r="C3636" t="s">
        <v>70</v>
      </c>
      <c r="D3636" t="s">
        <v>31</v>
      </c>
      <c r="E3636" t="s">
        <v>163</v>
      </c>
      <c r="F3636">
        <v>46</v>
      </c>
      <c r="G3636">
        <v>0</v>
      </c>
      <c r="H3636">
        <v>2018</v>
      </c>
      <c r="I3636">
        <v>8</v>
      </c>
      <c r="J3636">
        <v>91</v>
      </c>
    </row>
    <row r="3637" spans="1:10" hidden="1" x14ac:dyDescent="0.25">
      <c r="A3637">
        <f>--SUBTOTAL(103,B$2:B3637)</f>
        <v>2281</v>
      </c>
      <c r="B3637" s="86">
        <v>43329</v>
      </c>
      <c r="C3637" t="s">
        <v>23</v>
      </c>
      <c r="D3637" t="s">
        <v>33</v>
      </c>
      <c r="E3637" t="s">
        <v>164</v>
      </c>
      <c r="F3637">
        <v>2.4</v>
      </c>
      <c r="G3637">
        <v>0</v>
      </c>
      <c r="H3637">
        <v>2018</v>
      </c>
      <c r="I3637">
        <v>8</v>
      </c>
      <c r="J3637">
        <v>4</v>
      </c>
    </row>
    <row r="3638" spans="1:10" hidden="1" x14ac:dyDescent="0.25">
      <c r="A3638">
        <f>--SUBTOTAL(103,B$2:B3638)</f>
        <v>2281</v>
      </c>
      <c r="B3638" s="86">
        <v>43329</v>
      </c>
      <c r="C3638" t="s">
        <v>23</v>
      </c>
      <c r="D3638" t="s">
        <v>54</v>
      </c>
      <c r="E3638" t="s">
        <v>163</v>
      </c>
      <c r="F3638">
        <v>48.07</v>
      </c>
      <c r="G3638">
        <v>0</v>
      </c>
      <c r="H3638">
        <v>2018</v>
      </c>
      <c r="I3638">
        <v>8</v>
      </c>
      <c r="J3638">
        <v>15</v>
      </c>
    </row>
    <row r="3639" spans="1:10" hidden="1" x14ac:dyDescent="0.25">
      <c r="A3639">
        <f>--SUBTOTAL(103,B$2:B3639)</f>
        <v>2281</v>
      </c>
      <c r="B3639" s="86">
        <v>43329</v>
      </c>
      <c r="C3639" t="s">
        <v>23</v>
      </c>
      <c r="D3639" t="s">
        <v>59</v>
      </c>
      <c r="E3639" t="s">
        <v>163</v>
      </c>
      <c r="F3639">
        <v>49.46</v>
      </c>
      <c r="G3639">
        <v>0</v>
      </c>
      <c r="H3639">
        <v>2018</v>
      </c>
      <c r="I3639">
        <v>8</v>
      </c>
      <c r="J3639">
        <v>17</v>
      </c>
    </row>
    <row r="3640" spans="1:10" hidden="1" x14ac:dyDescent="0.25">
      <c r="A3640">
        <f>--SUBTOTAL(103,B$2:B3640)</f>
        <v>2281</v>
      </c>
      <c r="B3640" s="86">
        <v>43329</v>
      </c>
      <c r="C3640" t="s">
        <v>23</v>
      </c>
      <c r="D3640" t="s">
        <v>31</v>
      </c>
      <c r="E3640" t="s">
        <v>163</v>
      </c>
      <c r="F3640">
        <v>26</v>
      </c>
      <c r="G3640">
        <v>0</v>
      </c>
      <c r="H3640">
        <v>2018</v>
      </c>
      <c r="I3640">
        <v>8</v>
      </c>
      <c r="J3640">
        <v>33</v>
      </c>
    </row>
    <row r="3641" spans="1:10" hidden="1" x14ac:dyDescent="0.25">
      <c r="A3641">
        <f>--SUBTOTAL(103,B$2:B3641)</f>
        <v>2281</v>
      </c>
      <c r="B3641" s="86">
        <v>43329</v>
      </c>
      <c r="C3641" t="s">
        <v>23</v>
      </c>
      <c r="D3641" t="s">
        <v>31</v>
      </c>
      <c r="E3641" t="s">
        <v>163</v>
      </c>
      <c r="F3641">
        <v>12</v>
      </c>
      <c r="G3641">
        <v>0</v>
      </c>
      <c r="H3641">
        <v>2018</v>
      </c>
      <c r="I3641">
        <v>8</v>
      </c>
      <c r="J3641">
        <v>34</v>
      </c>
    </row>
    <row r="3642" spans="1:10" hidden="1" x14ac:dyDescent="0.25">
      <c r="A3642">
        <f>--SUBTOTAL(103,B$2:B3642)</f>
        <v>2281</v>
      </c>
      <c r="B3642" s="86">
        <v>43329</v>
      </c>
      <c r="C3642" t="s">
        <v>23</v>
      </c>
      <c r="D3642" t="s">
        <v>31</v>
      </c>
      <c r="E3642" t="s">
        <v>163</v>
      </c>
      <c r="F3642">
        <v>12</v>
      </c>
      <c r="G3642">
        <v>0</v>
      </c>
      <c r="H3642">
        <v>2018</v>
      </c>
      <c r="I3642">
        <v>8</v>
      </c>
      <c r="J3642">
        <v>46</v>
      </c>
    </row>
    <row r="3643" spans="1:10" hidden="1" x14ac:dyDescent="0.25">
      <c r="A3643">
        <f>--SUBTOTAL(103,B$2:B3643)</f>
        <v>2281</v>
      </c>
      <c r="B3643" s="86">
        <v>43329</v>
      </c>
      <c r="C3643" t="s">
        <v>23</v>
      </c>
      <c r="D3643" t="s">
        <v>54</v>
      </c>
      <c r="E3643" t="s">
        <v>163</v>
      </c>
      <c r="F3643">
        <v>27.47</v>
      </c>
      <c r="G3643">
        <v>0</v>
      </c>
      <c r="H3643">
        <v>2018</v>
      </c>
      <c r="I3643">
        <v>8</v>
      </c>
      <c r="J3643">
        <v>46</v>
      </c>
    </row>
    <row r="3644" spans="1:10" hidden="1" x14ac:dyDescent="0.25">
      <c r="A3644">
        <f>--SUBTOTAL(103,B$2:B3644)</f>
        <v>2281</v>
      </c>
      <c r="B3644" s="86">
        <v>43329</v>
      </c>
      <c r="C3644" t="s">
        <v>23</v>
      </c>
      <c r="D3644" t="s">
        <v>59</v>
      </c>
      <c r="E3644" t="s">
        <v>163</v>
      </c>
      <c r="F3644">
        <v>29.77</v>
      </c>
      <c r="G3644">
        <v>0</v>
      </c>
      <c r="H3644">
        <v>2018</v>
      </c>
      <c r="I3644">
        <v>8</v>
      </c>
      <c r="J3644">
        <v>46</v>
      </c>
    </row>
    <row r="3645" spans="1:10" hidden="1" x14ac:dyDescent="0.25">
      <c r="A3645">
        <f>--SUBTOTAL(103,B$2:B3645)</f>
        <v>2281</v>
      </c>
      <c r="B3645" s="86">
        <v>43329</v>
      </c>
      <c r="C3645" t="s">
        <v>23</v>
      </c>
      <c r="D3645" t="s">
        <v>62</v>
      </c>
      <c r="E3645" t="s">
        <v>163</v>
      </c>
      <c r="F3645">
        <v>136.61000000000001</v>
      </c>
      <c r="G3645">
        <v>0</v>
      </c>
      <c r="H3645">
        <v>2018</v>
      </c>
      <c r="I3645">
        <v>8</v>
      </c>
      <c r="J3645">
        <v>48</v>
      </c>
    </row>
    <row r="3646" spans="1:10" hidden="1" x14ac:dyDescent="0.25">
      <c r="A3646">
        <f>--SUBTOTAL(103,B$2:B3646)</f>
        <v>2281</v>
      </c>
      <c r="B3646" s="86">
        <v>43329</v>
      </c>
      <c r="C3646" t="s">
        <v>23</v>
      </c>
      <c r="D3646" t="s">
        <v>33</v>
      </c>
      <c r="E3646" t="s">
        <v>122</v>
      </c>
      <c r="F3646">
        <v>2.4</v>
      </c>
      <c r="G3646">
        <v>0</v>
      </c>
      <c r="H3646">
        <v>2018</v>
      </c>
      <c r="I3646">
        <v>8</v>
      </c>
      <c r="J3646">
        <v>70</v>
      </c>
    </row>
    <row r="3647" spans="1:10" hidden="1" x14ac:dyDescent="0.25">
      <c r="A3647">
        <f>--SUBTOTAL(103,B$2:B3647)</f>
        <v>2281</v>
      </c>
      <c r="B3647" s="86">
        <v>43329</v>
      </c>
      <c r="C3647" t="s">
        <v>23</v>
      </c>
      <c r="D3647" t="s">
        <v>54</v>
      </c>
      <c r="E3647" t="s">
        <v>163</v>
      </c>
      <c r="F3647">
        <v>14.45</v>
      </c>
      <c r="G3647">
        <v>0</v>
      </c>
      <c r="H3647">
        <v>2018</v>
      </c>
      <c r="I3647">
        <v>8</v>
      </c>
      <c r="J3647">
        <v>76</v>
      </c>
    </row>
    <row r="3648" spans="1:10" hidden="1" x14ac:dyDescent="0.25">
      <c r="A3648">
        <f>--SUBTOTAL(103,B$2:B3648)</f>
        <v>2281</v>
      </c>
      <c r="B3648" s="86">
        <v>43329</v>
      </c>
      <c r="C3648" t="s">
        <v>23</v>
      </c>
      <c r="D3648" t="s">
        <v>60</v>
      </c>
      <c r="E3648" t="s">
        <v>163</v>
      </c>
      <c r="F3648">
        <v>30</v>
      </c>
      <c r="G3648">
        <v>0</v>
      </c>
      <c r="H3648">
        <v>2018</v>
      </c>
      <c r="I3648">
        <v>8</v>
      </c>
      <c r="J3648">
        <v>95</v>
      </c>
    </row>
    <row r="3649" spans="1:10" hidden="1" x14ac:dyDescent="0.25">
      <c r="A3649">
        <f>--SUBTOTAL(103,B$2:B3649)</f>
        <v>2281</v>
      </c>
      <c r="B3649" s="86">
        <v>43329</v>
      </c>
      <c r="C3649" t="s">
        <v>23</v>
      </c>
      <c r="D3649" t="s">
        <v>54</v>
      </c>
      <c r="E3649" t="s">
        <v>163</v>
      </c>
      <c r="F3649">
        <v>33.76</v>
      </c>
      <c r="G3649">
        <v>0</v>
      </c>
      <c r="H3649">
        <v>2018</v>
      </c>
      <c r="I3649">
        <v>8</v>
      </c>
      <c r="J3649">
        <v>125</v>
      </c>
    </row>
    <row r="3650" spans="1:10" hidden="1" x14ac:dyDescent="0.25">
      <c r="A3650">
        <f>--SUBTOTAL(103,B$2:B3650)</f>
        <v>2281</v>
      </c>
      <c r="B3650" s="86">
        <v>43329</v>
      </c>
      <c r="C3650" t="s">
        <v>23</v>
      </c>
      <c r="D3650" t="s">
        <v>59</v>
      </c>
      <c r="E3650" t="s">
        <v>163</v>
      </c>
      <c r="F3650">
        <v>91.99</v>
      </c>
      <c r="G3650">
        <v>0</v>
      </c>
      <c r="H3650">
        <v>2018</v>
      </c>
      <c r="I3650">
        <v>8</v>
      </c>
      <c r="J3650">
        <v>125</v>
      </c>
    </row>
    <row r="3651" spans="1:10" hidden="1" x14ac:dyDescent="0.25">
      <c r="A3651">
        <f>--SUBTOTAL(103,B$2:B3651)</f>
        <v>2281</v>
      </c>
      <c r="B3651" s="86">
        <v>43329</v>
      </c>
      <c r="C3651" t="s">
        <v>23</v>
      </c>
      <c r="D3651" t="s">
        <v>54</v>
      </c>
      <c r="E3651" t="s">
        <v>163</v>
      </c>
      <c r="F3651">
        <v>13.99</v>
      </c>
      <c r="G3651">
        <v>0</v>
      </c>
      <c r="H3651">
        <v>2018</v>
      </c>
      <c r="I3651">
        <v>8</v>
      </c>
      <c r="J3651">
        <v>162</v>
      </c>
    </row>
    <row r="3652" spans="1:10" hidden="1" x14ac:dyDescent="0.25">
      <c r="A3652">
        <f>--SUBTOTAL(103,B$2:B3652)</f>
        <v>2281</v>
      </c>
      <c r="B3652" s="86">
        <v>43330</v>
      </c>
      <c r="C3652" t="s">
        <v>71</v>
      </c>
      <c r="D3652" t="s">
        <v>31</v>
      </c>
      <c r="E3652" t="s">
        <v>165</v>
      </c>
      <c r="F3652">
        <v>38</v>
      </c>
      <c r="G3652">
        <v>0</v>
      </c>
      <c r="H3652">
        <v>2018</v>
      </c>
      <c r="I3652">
        <v>8</v>
      </c>
      <c r="J3652">
        <v>91</v>
      </c>
    </row>
    <row r="3653" spans="1:10" hidden="1" x14ac:dyDescent="0.25">
      <c r="A3653">
        <f>--SUBTOTAL(103,B$2:B3653)</f>
        <v>2281</v>
      </c>
      <c r="B3653" s="86">
        <v>43330</v>
      </c>
      <c r="C3653" t="s">
        <v>23</v>
      </c>
      <c r="D3653" t="s">
        <v>33</v>
      </c>
      <c r="E3653" t="s">
        <v>166</v>
      </c>
      <c r="F3653">
        <v>27.4</v>
      </c>
      <c r="G3653">
        <v>0</v>
      </c>
      <c r="H3653">
        <v>2018</v>
      </c>
      <c r="I3653">
        <v>8</v>
      </c>
      <c r="J3653">
        <v>22</v>
      </c>
    </row>
    <row r="3654" spans="1:10" hidden="1" x14ac:dyDescent="0.25">
      <c r="A3654">
        <f>--SUBTOTAL(103,B$2:B3654)</f>
        <v>2281</v>
      </c>
      <c r="B3654" s="86">
        <v>43332</v>
      </c>
      <c r="C3654" t="s">
        <v>22</v>
      </c>
      <c r="D3654" t="s">
        <v>32</v>
      </c>
      <c r="E3654" t="s">
        <v>167</v>
      </c>
      <c r="F3654">
        <v>24</v>
      </c>
      <c r="G3654">
        <v>0</v>
      </c>
      <c r="H3654">
        <v>2018</v>
      </c>
      <c r="I3654">
        <v>8</v>
      </c>
      <c r="J3654">
        <v>10</v>
      </c>
    </row>
    <row r="3655" spans="1:10" hidden="1" x14ac:dyDescent="0.25">
      <c r="A3655">
        <f>--SUBTOTAL(103,B$2:B3655)</f>
        <v>2281</v>
      </c>
      <c r="B3655" s="86">
        <v>43332</v>
      </c>
      <c r="C3655" t="s">
        <v>102</v>
      </c>
      <c r="D3655" t="s">
        <v>101</v>
      </c>
      <c r="E3655" t="s">
        <v>167</v>
      </c>
      <c r="F3655">
        <v>48</v>
      </c>
      <c r="G3655">
        <v>0</v>
      </c>
      <c r="H3655">
        <v>2018</v>
      </c>
      <c r="I3655">
        <v>8</v>
      </c>
      <c r="J3655">
        <v>91</v>
      </c>
    </row>
    <row r="3656" spans="1:10" hidden="1" x14ac:dyDescent="0.25">
      <c r="A3656">
        <f>--SUBTOTAL(103,B$2:B3656)</f>
        <v>2281</v>
      </c>
      <c r="B3656" s="86">
        <v>43332</v>
      </c>
      <c r="C3656" t="s">
        <v>21</v>
      </c>
      <c r="D3656" t="s">
        <v>32</v>
      </c>
      <c r="E3656" t="s">
        <v>167</v>
      </c>
      <c r="F3656">
        <v>16</v>
      </c>
      <c r="G3656">
        <v>0</v>
      </c>
      <c r="H3656">
        <v>2018</v>
      </c>
      <c r="I3656">
        <v>8</v>
      </c>
      <c r="J3656">
        <v>13</v>
      </c>
    </row>
    <row r="3657" spans="1:10" hidden="1" x14ac:dyDescent="0.25">
      <c r="A3657">
        <f>--SUBTOTAL(103,B$2:B3657)</f>
        <v>2281</v>
      </c>
      <c r="B3657" s="86">
        <v>43332</v>
      </c>
      <c r="C3657" t="s">
        <v>21</v>
      </c>
      <c r="D3657" t="s">
        <v>32</v>
      </c>
      <c r="E3657" t="s">
        <v>167</v>
      </c>
      <c r="F3657">
        <v>48</v>
      </c>
      <c r="G3657">
        <v>0</v>
      </c>
      <c r="H3657">
        <v>2018</v>
      </c>
      <c r="I3657">
        <v>8</v>
      </c>
      <c r="J3657">
        <v>18</v>
      </c>
    </row>
    <row r="3658" spans="1:10" hidden="1" x14ac:dyDescent="0.25">
      <c r="A3658">
        <f>--SUBTOTAL(103,B$2:B3658)</f>
        <v>2281</v>
      </c>
      <c r="B3658" s="86">
        <v>43332</v>
      </c>
      <c r="C3658" t="s">
        <v>21</v>
      </c>
      <c r="D3658" t="s">
        <v>32</v>
      </c>
      <c r="E3658" t="s">
        <v>167</v>
      </c>
      <c r="F3658">
        <v>32</v>
      </c>
      <c r="G3658">
        <v>0</v>
      </c>
      <c r="H3658">
        <v>2018</v>
      </c>
      <c r="I3658">
        <v>8</v>
      </c>
      <c r="J3658">
        <v>46</v>
      </c>
    </row>
    <row r="3659" spans="1:10" hidden="1" x14ac:dyDescent="0.25">
      <c r="A3659">
        <f>--SUBTOTAL(103,B$2:B3659)</f>
        <v>2281</v>
      </c>
      <c r="B3659" s="86">
        <v>43332</v>
      </c>
      <c r="C3659" t="s">
        <v>21</v>
      </c>
      <c r="D3659" t="s">
        <v>32</v>
      </c>
      <c r="E3659" t="s">
        <v>167</v>
      </c>
      <c r="F3659">
        <v>40</v>
      </c>
      <c r="G3659">
        <v>0</v>
      </c>
      <c r="H3659">
        <v>2018</v>
      </c>
      <c r="I3659">
        <v>8</v>
      </c>
      <c r="J3659">
        <v>73</v>
      </c>
    </row>
    <row r="3660" spans="1:10" hidden="1" x14ac:dyDescent="0.25">
      <c r="A3660">
        <f>--SUBTOTAL(103,B$2:B3660)</f>
        <v>2281</v>
      </c>
      <c r="B3660" s="86">
        <v>43332</v>
      </c>
      <c r="C3660" t="s">
        <v>21</v>
      </c>
      <c r="D3660" t="s">
        <v>32</v>
      </c>
      <c r="E3660" t="s">
        <v>167</v>
      </c>
      <c r="F3660">
        <v>112</v>
      </c>
      <c r="G3660">
        <v>0</v>
      </c>
      <c r="H3660">
        <v>2018</v>
      </c>
      <c r="I3660">
        <v>8</v>
      </c>
      <c r="J3660">
        <v>97</v>
      </c>
    </row>
    <row r="3661" spans="1:10" hidden="1" x14ac:dyDescent="0.25">
      <c r="A3661">
        <f>--SUBTOTAL(103,B$2:B3661)</f>
        <v>2281</v>
      </c>
      <c r="B3661" s="86">
        <v>43332</v>
      </c>
      <c r="C3661" t="s">
        <v>77</v>
      </c>
      <c r="D3661" t="s">
        <v>31</v>
      </c>
      <c r="E3661" t="s">
        <v>167</v>
      </c>
      <c r="F3661">
        <v>48</v>
      </c>
      <c r="G3661">
        <v>0</v>
      </c>
      <c r="H3661">
        <v>2018</v>
      </c>
      <c r="I3661">
        <v>8</v>
      </c>
      <c r="J3661">
        <v>91</v>
      </c>
    </row>
    <row r="3662" spans="1:10" hidden="1" x14ac:dyDescent="0.25">
      <c r="A3662">
        <f>--SUBTOTAL(103,B$2:B3662)</f>
        <v>2281</v>
      </c>
      <c r="B3662" s="86">
        <v>43332</v>
      </c>
      <c r="C3662" t="s">
        <v>23</v>
      </c>
      <c r="D3662" t="s">
        <v>60</v>
      </c>
      <c r="E3662" t="s">
        <v>167</v>
      </c>
      <c r="F3662">
        <v>202.5</v>
      </c>
      <c r="G3662">
        <v>0</v>
      </c>
      <c r="H3662">
        <v>2018</v>
      </c>
      <c r="I3662">
        <v>8</v>
      </c>
      <c r="J3662">
        <v>3</v>
      </c>
    </row>
    <row r="3663" spans="1:10" hidden="1" x14ac:dyDescent="0.25">
      <c r="A3663">
        <f>--SUBTOTAL(103,B$2:B3663)</f>
        <v>2281</v>
      </c>
      <c r="B3663" s="86">
        <v>43332</v>
      </c>
      <c r="C3663" t="s">
        <v>23</v>
      </c>
      <c r="D3663" t="s">
        <v>33</v>
      </c>
      <c r="E3663" t="s">
        <v>132</v>
      </c>
      <c r="F3663">
        <v>10.7</v>
      </c>
      <c r="G3663">
        <v>0</v>
      </c>
      <c r="H3663">
        <v>2018</v>
      </c>
      <c r="I3663">
        <v>8</v>
      </c>
      <c r="J3663">
        <v>13</v>
      </c>
    </row>
    <row r="3664" spans="1:10" hidden="1" x14ac:dyDescent="0.25">
      <c r="A3664">
        <f>--SUBTOTAL(103,B$2:B3664)</f>
        <v>2281</v>
      </c>
      <c r="B3664" s="86">
        <v>43332</v>
      </c>
      <c r="C3664" t="s">
        <v>23</v>
      </c>
      <c r="D3664" t="s">
        <v>33</v>
      </c>
      <c r="E3664" t="s">
        <v>168</v>
      </c>
      <c r="F3664">
        <v>1100</v>
      </c>
      <c r="G3664">
        <v>0</v>
      </c>
      <c r="H3664">
        <v>2018</v>
      </c>
      <c r="I3664">
        <v>8</v>
      </c>
      <c r="J3664">
        <v>20</v>
      </c>
    </row>
    <row r="3665" spans="1:10" hidden="1" x14ac:dyDescent="0.25">
      <c r="A3665">
        <f>--SUBTOTAL(103,B$2:B3665)</f>
        <v>2281</v>
      </c>
      <c r="B3665" s="86">
        <v>43332</v>
      </c>
      <c r="C3665" t="s">
        <v>23</v>
      </c>
      <c r="D3665" t="s">
        <v>33</v>
      </c>
      <c r="E3665" t="s">
        <v>128</v>
      </c>
      <c r="F3665">
        <v>6.4</v>
      </c>
      <c r="G3665">
        <v>0</v>
      </c>
      <c r="H3665">
        <v>2018</v>
      </c>
      <c r="I3665">
        <v>8</v>
      </c>
      <c r="J3665">
        <v>28</v>
      </c>
    </row>
    <row r="3666" spans="1:10" hidden="1" x14ac:dyDescent="0.25">
      <c r="A3666">
        <f>--SUBTOTAL(103,B$2:B3666)</f>
        <v>2281</v>
      </c>
      <c r="B3666" s="86">
        <v>43332</v>
      </c>
      <c r="C3666" t="s">
        <v>23</v>
      </c>
      <c r="D3666" t="s">
        <v>33</v>
      </c>
      <c r="E3666" t="s">
        <v>120</v>
      </c>
      <c r="F3666">
        <v>14</v>
      </c>
      <c r="G3666">
        <v>0</v>
      </c>
      <c r="H3666">
        <v>2018</v>
      </c>
      <c r="I3666">
        <v>8</v>
      </c>
      <c r="J3666">
        <v>40</v>
      </c>
    </row>
    <row r="3667" spans="1:10" hidden="1" x14ac:dyDescent="0.25">
      <c r="A3667">
        <f>--SUBTOTAL(103,B$2:B3667)</f>
        <v>2281</v>
      </c>
      <c r="B3667" s="86">
        <v>43333</v>
      </c>
      <c r="C3667" t="s">
        <v>22</v>
      </c>
      <c r="D3667" t="s">
        <v>32</v>
      </c>
      <c r="E3667" t="s">
        <v>169</v>
      </c>
      <c r="F3667">
        <v>8</v>
      </c>
      <c r="G3667">
        <v>0</v>
      </c>
      <c r="H3667">
        <v>2018</v>
      </c>
      <c r="I3667">
        <v>8</v>
      </c>
      <c r="J3667">
        <v>39</v>
      </c>
    </row>
    <row r="3668" spans="1:10" hidden="1" x14ac:dyDescent="0.25">
      <c r="A3668">
        <f>--SUBTOTAL(103,B$2:B3668)</f>
        <v>2281</v>
      </c>
      <c r="B3668" s="86">
        <v>43333</v>
      </c>
      <c r="C3668" t="s">
        <v>67</v>
      </c>
      <c r="D3668" t="s">
        <v>32</v>
      </c>
      <c r="E3668" t="s">
        <v>169</v>
      </c>
      <c r="F3668">
        <v>20</v>
      </c>
      <c r="G3668">
        <v>0</v>
      </c>
      <c r="H3668">
        <v>2018</v>
      </c>
      <c r="I3668">
        <v>8</v>
      </c>
      <c r="J3668">
        <v>91</v>
      </c>
    </row>
    <row r="3669" spans="1:10" hidden="1" x14ac:dyDescent="0.25">
      <c r="A3669">
        <f>--SUBTOTAL(103,B$2:B3669)</f>
        <v>2281</v>
      </c>
      <c r="B3669" s="86">
        <v>43333</v>
      </c>
      <c r="C3669" t="s">
        <v>67</v>
      </c>
      <c r="D3669" t="s">
        <v>31</v>
      </c>
      <c r="E3669" t="s">
        <v>169</v>
      </c>
      <c r="F3669">
        <v>27.28</v>
      </c>
      <c r="G3669">
        <v>0</v>
      </c>
      <c r="H3669">
        <v>2018</v>
      </c>
      <c r="I3669">
        <v>8</v>
      </c>
      <c r="J3669">
        <v>91</v>
      </c>
    </row>
    <row r="3670" spans="1:10" hidden="1" x14ac:dyDescent="0.25">
      <c r="A3670">
        <f>--SUBTOTAL(103,B$2:B3670)</f>
        <v>2281</v>
      </c>
      <c r="B3670" s="86">
        <v>43333</v>
      </c>
      <c r="C3670" t="s">
        <v>21</v>
      </c>
      <c r="D3670" t="s">
        <v>32</v>
      </c>
      <c r="E3670" t="s">
        <v>169</v>
      </c>
      <c r="F3670">
        <v>8</v>
      </c>
      <c r="G3670">
        <v>0</v>
      </c>
      <c r="H3670">
        <v>2018</v>
      </c>
      <c r="I3670">
        <v>8</v>
      </c>
      <c r="J3670">
        <v>10</v>
      </c>
    </row>
    <row r="3671" spans="1:10" hidden="1" x14ac:dyDescent="0.25">
      <c r="A3671">
        <f>--SUBTOTAL(103,B$2:B3671)</f>
        <v>2281</v>
      </c>
      <c r="B3671" s="86">
        <v>43333</v>
      </c>
      <c r="C3671" t="s">
        <v>21</v>
      </c>
      <c r="D3671" t="s">
        <v>32</v>
      </c>
      <c r="E3671" t="s">
        <v>169</v>
      </c>
      <c r="F3671">
        <v>40</v>
      </c>
      <c r="G3671">
        <v>0</v>
      </c>
      <c r="H3671">
        <v>2018</v>
      </c>
      <c r="I3671">
        <v>8</v>
      </c>
      <c r="J3671">
        <v>19</v>
      </c>
    </row>
    <row r="3672" spans="1:10" hidden="1" x14ac:dyDescent="0.25">
      <c r="A3672">
        <f>--SUBTOTAL(103,B$2:B3672)</f>
        <v>2281</v>
      </c>
      <c r="B3672" s="86">
        <v>43333</v>
      </c>
      <c r="C3672" t="s">
        <v>21</v>
      </c>
      <c r="D3672" t="s">
        <v>32</v>
      </c>
      <c r="E3672" t="s">
        <v>169</v>
      </c>
      <c r="F3672">
        <v>8</v>
      </c>
      <c r="G3672">
        <v>0</v>
      </c>
      <c r="H3672">
        <v>2018</v>
      </c>
      <c r="I3672">
        <v>8</v>
      </c>
      <c r="J3672">
        <v>39</v>
      </c>
    </row>
    <row r="3673" spans="1:10" hidden="1" x14ac:dyDescent="0.25">
      <c r="A3673">
        <f>--SUBTOTAL(103,B$2:B3673)</f>
        <v>2281</v>
      </c>
      <c r="B3673" s="86">
        <v>43333</v>
      </c>
      <c r="C3673" t="s">
        <v>21</v>
      </c>
      <c r="D3673" t="s">
        <v>32</v>
      </c>
      <c r="E3673" t="s">
        <v>169</v>
      </c>
      <c r="F3673">
        <v>8</v>
      </c>
      <c r="G3673">
        <v>0</v>
      </c>
      <c r="H3673">
        <v>2018</v>
      </c>
      <c r="I3673">
        <v>8</v>
      </c>
      <c r="J3673">
        <v>46</v>
      </c>
    </row>
    <row r="3674" spans="1:10" hidden="1" x14ac:dyDescent="0.25">
      <c r="A3674">
        <f>--SUBTOTAL(103,B$2:B3674)</f>
        <v>2281</v>
      </c>
      <c r="B3674" s="86">
        <v>43333</v>
      </c>
      <c r="C3674" t="s">
        <v>21</v>
      </c>
      <c r="D3674" t="s">
        <v>32</v>
      </c>
      <c r="E3674" t="s">
        <v>169</v>
      </c>
      <c r="F3674">
        <v>24</v>
      </c>
      <c r="G3674">
        <v>0</v>
      </c>
      <c r="H3674">
        <v>2018</v>
      </c>
      <c r="I3674">
        <v>8</v>
      </c>
      <c r="J3674">
        <v>49</v>
      </c>
    </row>
    <row r="3675" spans="1:10" hidden="1" x14ac:dyDescent="0.25">
      <c r="A3675">
        <f>--SUBTOTAL(103,B$2:B3675)</f>
        <v>2281</v>
      </c>
      <c r="B3675" s="86">
        <v>43333</v>
      </c>
      <c r="C3675" t="s">
        <v>21</v>
      </c>
      <c r="D3675" t="s">
        <v>32</v>
      </c>
      <c r="E3675" t="s">
        <v>169</v>
      </c>
      <c r="F3675">
        <v>8</v>
      </c>
      <c r="G3675">
        <v>0</v>
      </c>
      <c r="H3675">
        <v>2018</v>
      </c>
      <c r="I3675">
        <v>8</v>
      </c>
      <c r="J3675">
        <v>73</v>
      </c>
    </row>
    <row r="3676" spans="1:10" hidden="1" x14ac:dyDescent="0.25">
      <c r="A3676">
        <f>--SUBTOTAL(103,B$2:B3676)</f>
        <v>2281</v>
      </c>
      <c r="B3676" s="86">
        <v>43333</v>
      </c>
      <c r="C3676" t="s">
        <v>21</v>
      </c>
      <c r="D3676" t="s">
        <v>32</v>
      </c>
      <c r="E3676" t="s">
        <v>169</v>
      </c>
      <c r="F3676">
        <v>8</v>
      </c>
      <c r="G3676">
        <v>0</v>
      </c>
      <c r="H3676">
        <v>2018</v>
      </c>
      <c r="I3676">
        <v>8</v>
      </c>
      <c r="J3676">
        <v>76</v>
      </c>
    </row>
    <row r="3677" spans="1:10" hidden="1" x14ac:dyDescent="0.25">
      <c r="A3677">
        <f>--SUBTOTAL(103,B$2:B3677)</f>
        <v>2281</v>
      </c>
      <c r="B3677" s="86">
        <v>43333</v>
      </c>
      <c r="C3677" t="s">
        <v>23</v>
      </c>
      <c r="D3677" t="s">
        <v>33</v>
      </c>
      <c r="E3677" t="s">
        <v>119</v>
      </c>
      <c r="F3677">
        <v>6.5</v>
      </c>
      <c r="G3677">
        <v>0</v>
      </c>
      <c r="H3677">
        <v>2018</v>
      </c>
      <c r="I3677">
        <v>8</v>
      </c>
      <c r="J3677">
        <v>7</v>
      </c>
    </row>
    <row r="3678" spans="1:10" hidden="1" x14ac:dyDescent="0.25">
      <c r="A3678">
        <f>--SUBTOTAL(103,B$2:B3678)</f>
        <v>2281</v>
      </c>
      <c r="B3678" s="86">
        <v>43333</v>
      </c>
      <c r="C3678" t="s">
        <v>23</v>
      </c>
      <c r="D3678" t="s">
        <v>33</v>
      </c>
      <c r="E3678" t="s">
        <v>129</v>
      </c>
      <c r="F3678">
        <v>5.55</v>
      </c>
      <c r="G3678">
        <v>0</v>
      </c>
      <c r="H3678">
        <v>2018</v>
      </c>
      <c r="I3678">
        <v>8</v>
      </c>
      <c r="J3678">
        <v>19</v>
      </c>
    </row>
    <row r="3679" spans="1:10" hidden="1" x14ac:dyDescent="0.25">
      <c r="A3679">
        <f>--SUBTOTAL(103,B$2:B3679)</f>
        <v>2281</v>
      </c>
      <c r="B3679" s="86">
        <v>43333</v>
      </c>
      <c r="C3679" t="s">
        <v>23</v>
      </c>
      <c r="D3679" t="s">
        <v>33</v>
      </c>
      <c r="E3679" t="s">
        <v>170</v>
      </c>
      <c r="F3679">
        <v>1500</v>
      </c>
      <c r="G3679">
        <v>0</v>
      </c>
      <c r="H3679">
        <v>2018</v>
      </c>
      <c r="I3679">
        <v>8</v>
      </c>
      <c r="J3679">
        <v>27</v>
      </c>
    </row>
    <row r="3680" spans="1:10" hidden="1" x14ac:dyDescent="0.25">
      <c r="A3680">
        <f>--SUBTOTAL(103,B$2:B3680)</f>
        <v>2281</v>
      </c>
      <c r="B3680" s="86">
        <v>43333</v>
      </c>
      <c r="C3680" t="s">
        <v>23</v>
      </c>
      <c r="D3680" t="s">
        <v>31</v>
      </c>
      <c r="E3680" t="s">
        <v>169</v>
      </c>
      <c r="F3680">
        <v>39</v>
      </c>
      <c r="G3680">
        <v>0</v>
      </c>
      <c r="H3680">
        <v>2018</v>
      </c>
      <c r="I3680">
        <v>8</v>
      </c>
      <c r="J3680">
        <v>54</v>
      </c>
    </row>
    <row r="3681" spans="1:10" hidden="1" x14ac:dyDescent="0.25">
      <c r="A3681">
        <f>--SUBTOTAL(103,B$2:B3681)</f>
        <v>2281</v>
      </c>
      <c r="B3681" s="86">
        <v>43333</v>
      </c>
      <c r="C3681" t="s">
        <v>23</v>
      </c>
      <c r="D3681" t="s">
        <v>33</v>
      </c>
      <c r="E3681" t="s">
        <v>171</v>
      </c>
      <c r="F3681">
        <v>1100</v>
      </c>
      <c r="G3681">
        <v>0</v>
      </c>
      <c r="H3681">
        <v>2018</v>
      </c>
      <c r="I3681">
        <v>8</v>
      </c>
      <c r="J3681">
        <v>102</v>
      </c>
    </row>
    <row r="3682" spans="1:10" hidden="1" x14ac:dyDescent="0.25">
      <c r="A3682">
        <f>--SUBTOTAL(103,B$2:B3682)</f>
        <v>2281</v>
      </c>
      <c r="B3682" s="86">
        <v>43334</v>
      </c>
      <c r="C3682" t="s">
        <v>22</v>
      </c>
      <c r="D3682" t="s">
        <v>32</v>
      </c>
      <c r="E3682" t="s">
        <v>172</v>
      </c>
      <c r="F3682">
        <v>8</v>
      </c>
      <c r="G3682">
        <v>0</v>
      </c>
      <c r="H3682">
        <v>2018</v>
      </c>
      <c r="I3682">
        <v>8</v>
      </c>
      <c r="J3682">
        <v>80</v>
      </c>
    </row>
    <row r="3683" spans="1:10" hidden="1" x14ac:dyDescent="0.25">
      <c r="A3683">
        <f>--SUBTOTAL(103,B$2:B3683)</f>
        <v>2281</v>
      </c>
      <c r="B3683" s="86">
        <v>43334</v>
      </c>
      <c r="C3683" t="s">
        <v>67</v>
      </c>
      <c r="D3683" t="s">
        <v>31</v>
      </c>
      <c r="E3683" t="s">
        <v>172</v>
      </c>
      <c r="F3683">
        <v>20.11</v>
      </c>
      <c r="G3683">
        <v>0</v>
      </c>
      <c r="H3683">
        <v>2018</v>
      </c>
      <c r="I3683">
        <v>8</v>
      </c>
      <c r="J3683">
        <v>91</v>
      </c>
    </row>
    <row r="3684" spans="1:10" hidden="1" x14ac:dyDescent="0.25">
      <c r="A3684">
        <f>--SUBTOTAL(103,B$2:B3684)</f>
        <v>2281</v>
      </c>
      <c r="B3684" s="86">
        <v>43334</v>
      </c>
      <c r="C3684" t="s">
        <v>71</v>
      </c>
      <c r="D3684" t="s">
        <v>31</v>
      </c>
      <c r="E3684" t="s">
        <v>172</v>
      </c>
      <c r="F3684">
        <v>128</v>
      </c>
      <c r="G3684">
        <v>0</v>
      </c>
      <c r="H3684">
        <v>2018</v>
      </c>
      <c r="I3684">
        <v>8</v>
      </c>
      <c r="J3684">
        <v>91</v>
      </c>
    </row>
    <row r="3685" spans="1:10" hidden="1" x14ac:dyDescent="0.25">
      <c r="A3685">
        <f>--SUBTOTAL(103,B$2:B3685)</f>
        <v>2281</v>
      </c>
      <c r="B3685" s="86">
        <v>43334</v>
      </c>
      <c r="C3685" t="s">
        <v>21</v>
      </c>
      <c r="D3685" t="s">
        <v>32</v>
      </c>
      <c r="E3685" t="s">
        <v>172</v>
      </c>
      <c r="F3685">
        <v>48</v>
      </c>
      <c r="G3685">
        <v>0</v>
      </c>
      <c r="H3685">
        <v>2018</v>
      </c>
      <c r="I3685">
        <v>8</v>
      </c>
      <c r="J3685">
        <v>1</v>
      </c>
    </row>
    <row r="3686" spans="1:10" hidden="1" x14ac:dyDescent="0.25">
      <c r="A3686">
        <f>--SUBTOTAL(103,B$2:B3686)</f>
        <v>2281</v>
      </c>
      <c r="B3686" s="86">
        <v>43334</v>
      </c>
      <c r="C3686" t="s">
        <v>21</v>
      </c>
      <c r="D3686" t="s">
        <v>32</v>
      </c>
      <c r="E3686" t="s">
        <v>172</v>
      </c>
      <c r="F3686">
        <v>40</v>
      </c>
      <c r="G3686">
        <v>0</v>
      </c>
      <c r="H3686">
        <v>2018</v>
      </c>
      <c r="I3686">
        <v>8</v>
      </c>
      <c r="J3686">
        <v>5</v>
      </c>
    </row>
    <row r="3687" spans="1:10" hidden="1" x14ac:dyDescent="0.25">
      <c r="A3687">
        <f>--SUBTOTAL(103,B$2:B3687)</f>
        <v>2281</v>
      </c>
      <c r="B3687" s="86">
        <v>43334</v>
      </c>
      <c r="C3687" t="s">
        <v>21</v>
      </c>
      <c r="D3687" t="s">
        <v>32</v>
      </c>
      <c r="E3687" t="s">
        <v>172</v>
      </c>
      <c r="F3687">
        <v>72</v>
      </c>
      <c r="G3687">
        <v>0</v>
      </c>
      <c r="H3687">
        <v>2018</v>
      </c>
      <c r="I3687">
        <v>8</v>
      </c>
      <c r="J3687">
        <v>13</v>
      </c>
    </row>
    <row r="3688" spans="1:10" hidden="1" x14ac:dyDescent="0.25">
      <c r="A3688">
        <f>--SUBTOTAL(103,B$2:B3688)</f>
        <v>2281</v>
      </c>
      <c r="B3688" s="86">
        <v>43334</v>
      </c>
      <c r="C3688" t="s">
        <v>21</v>
      </c>
      <c r="D3688" t="s">
        <v>32</v>
      </c>
      <c r="E3688" t="s">
        <v>172</v>
      </c>
      <c r="F3688">
        <v>8</v>
      </c>
      <c r="G3688">
        <v>0</v>
      </c>
      <c r="H3688">
        <v>2018</v>
      </c>
      <c r="I3688">
        <v>8</v>
      </c>
      <c r="J3688">
        <v>19</v>
      </c>
    </row>
    <row r="3689" spans="1:10" hidden="1" x14ac:dyDescent="0.25">
      <c r="A3689">
        <f>--SUBTOTAL(103,B$2:B3689)</f>
        <v>2281</v>
      </c>
      <c r="B3689" s="86">
        <v>43334</v>
      </c>
      <c r="C3689" t="s">
        <v>21</v>
      </c>
      <c r="D3689" t="s">
        <v>32</v>
      </c>
      <c r="E3689" t="s">
        <v>172</v>
      </c>
      <c r="F3689">
        <v>16</v>
      </c>
      <c r="G3689">
        <v>0</v>
      </c>
      <c r="H3689">
        <v>2018</v>
      </c>
      <c r="I3689">
        <v>8</v>
      </c>
      <c r="J3689">
        <v>39</v>
      </c>
    </row>
    <row r="3690" spans="1:10" hidden="1" x14ac:dyDescent="0.25">
      <c r="A3690">
        <f>--SUBTOTAL(103,B$2:B3690)</f>
        <v>2281</v>
      </c>
      <c r="B3690" s="86">
        <v>43334</v>
      </c>
      <c r="C3690" t="s">
        <v>21</v>
      </c>
      <c r="D3690" t="s">
        <v>32</v>
      </c>
      <c r="E3690" t="s">
        <v>172</v>
      </c>
      <c r="F3690">
        <v>24</v>
      </c>
      <c r="G3690">
        <v>0</v>
      </c>
      <c r="H3690">
        <v>2018</v>
      </c>
      <c r="I3690">
        <v>8</v>
      </c>
      <c r="J3690">
        <v>43</v>
      </c>
    </row>
    <row r="3691" spans="1:10" hidden="1" x14ac:dyDescent="0.25">
      <c r="A3691">
        <f>--SUBTOTAL(103,B$2:B3691)</f>
        <v>2281</v>
      </c>
      <c r="B3691" s="86">
        <v>43334</v>
      </c>
      <c r="C3691" t="s">
        <v>21</v>
      </c>
      <c r="D3691" t="s">
        <v>32</v>
      </c>
      <c r="E3691" t="s">
        <v>172</v>
      </c>
      <c r="F3691">
        <v>16</v>
      </c>
      <c r="G3691">
        <v>0</v>
      </c>
      <c r="H3691">
        <v>2018</v>
      </c>
      <c r="I3691">
        <v>8</v>
      </c>
      <c r="J3691">
        <v>44</v>
      </c>
    </row>
    <row r="3692" spans="1:10" hidden="1" x14ac:dyDescent="0.25">
      <c r="A3692">
        <f>--SUBTOTAL(103,B$2:B3692)</f>
        <v>2281</v>
      </c>
      <c r="B3692" s="86">
        <v>43334</v>
      </c>
      <c r="C3692" t="s">
        <v>21</v>
      </c>
      <c r="D3692" t="s">
        <v>32</v>
      </c>
      <c r="E3692" t="s">
        <v>172</v>
      </c>
      <c r="F3692">
        <v>88</v>
      </c>
      <c r="G3692">
        <v>0</v>
      </c>
      <c r="H3692">
        <v>2018</v>
      </c>
      <c r="I3692">
        <v>8</v>
      </c>
      <c r="J3692">
        <v>51</v>
      </c>
    </row>
    <row r="3693" spans="1:10" hidden="1" x14ac:dyDescent="0.25">
      <c r="A3693">
        <f>--SUBTOTAL(103,B$2:B3693)</f>
        <v>2281</v>
      </c>
      <c r="B3693" s="86">
        <v>43334</v>
      </c>
      <c r="C3693" t="s">
        <v>21</v>
      </c>
      <c r="D3693" t="s">
        <v>32</v>
      </c>
      <c r="E3693" t="s">
        <v>172</v>
      </c>
      <c r="F3693">
        <v>48</v>
      </c>
      <c r="G3693">
        <v>0</v>
      </c>
      <c r="H3693">
        <v>2018</v>
      </c>
      <c r="I3693">
        <v>8</v>
      </c>
      <c r="J3693">
        <v>73</v>
      </c>
    </row>
    <row r="3694" spans="1:10" hidden="1" x14ac:dyDescent="0.25">
      <c r="A3694">
        <f>--SUBTOTAL(103,B$2:B3694)</f>
        <v>2281</v>
      </c>
      <c r="B3694" s="86">
        <v>43334</v>
      </c>
      <c r="C3694" t="s">
        <v>21</v>
      </c>
      <c r="D3694" t="s">
        <v>32</v>
      </c>
      <c r="E3694" t="s">
        <v>172</v>
      </c>
      <c r="F3694">
        <v>24</v>
      </c>
      <c r="G3694">
        <v>0</v>
      </c>
      <c r="H3694">
        <v>2018</v>
      </c>
      <c r="I3694">
        <v>8</v>
      </c>
      <c r="J3694">
        <v>80</v>
      </c>
    </row>
    <row r="3695" spans="1:10" hidden="1" x14ac:dyDescent="0.25">
      <c r="A3695">
        <f>--SUBTOTAL(103,B$2:B3695)</f>
        <v>2281</v>
      </c>
      <c r="B3695" s="86">
        <v>43334</v>
      </c>
      <c r="C3695" t="s">
        <v>21</v>
      </c>
      <c r="D3695" t="s">
        <v>32</v>
      </c>
      <c r="E3695" t="s">
        <v>172</v>
      </c>
      <c r="F3695">
        <v>8</v>
      </c>
      <c r="G3695">
        <v>0</v>
      </c>
      <c r="H3695">
        <v>2018</v>
      </c>
      <c r="I3695">
        <v>8</v>
      </c>
      <c r="J3695">
        <v>97</v>
      </c>
    </row>
    <row r="3696" spans="1:10" hidden="1" x14ac:dyDescent="0.25">
      <c r="A3696">
        <f>--SUBTOTAL(103,B$2:B3696)</f>
        <v>2281</v>
      </c>
      <c r="B3696" s="86">
        <v>43334</v>
      </c>
      <c r="C3696" t="s">
        <v>79</v>
      </c>
      <c r="D3696" t="s">
        <v>61</v>
      </c>
      <c r="E3696" t="s">
        <v>172</v>
      </c>
      <c r="F3696">
        <v>340</v>
      </c>
      <c r="G3696">
        <v>0</v>
      </c>
      <c r="H3696">
        <v>2018</v>
      </c>
      <c r="I3696">
        <v>8</v>
      </c>
      <c r="J3696">
        <v>91</v>
      </c>
    </row>
    <row r="3697" spans="1:10" hidden="1" x14ac:dyDescent="0.25">
      <c r="A3697">
        <f>--SUBTOTAL(103,B$2:B3697)</f>
        <v>2281</v>
      </c>
      <c r="B3697" s="86">
        <v>43334</v>
      </c>
      <c r="C3697" t="s">
        <v>78</v>
      </c>
      <c r="D3697" t="s">
        <v>61</v>
      </c>
      <c r="E3697" t="s">
        <v>172</v>
      </c>
      <c r="F3697">
        <v>85</v>
      </c>
      <c r="G3697">
        <v>0</v>
      </c>
      <c r="H3697">
        <v>2018</v>
      </c>
      <c r="I3697">
        <v>8</v>
      </c>
      <c r="J3697">
        <v>91</v>
      </c>
    </row>
    <row r="3698" spans="1:10" hidden="1" x14ac:dyDescent="0.25">
      <c r="A3698">
        <f>--SUBTOTAL(103,B$2:B3698)</f>
        <v>2281</v>
      </c>
      <c r="B3698" s="86">
        <v>43334</v>
      </c>
      <c r="C3698" t="s">
        <v>78</v>
      </c>
      <c r="D3698" t="s">
        <v>31</v>
      </c>
      <c r="E3698" t="s">
        <v>172</v>
      </c>
      <c r="F3698">
        <v>118.76</v>
      </c>
      <c r="G3698">
        <v>0</v>
      </c>
      <c r="H3698">
        <v>2018</v>
      </c>
      <c r="I3698">
        <v>8</v>
      </c>
      <c r="J3698">
        <v>91</v>
      </c>
    </row>
    <row r="3699" spans="1:10" hidden="1" x14ac:dyDescent="0.25">
      <c r="A3699">
        <f>--SUBTOTAL(103,B$2:B3699)</f>
        <v>2281</v>
      </c>
      <c r="B3699" s="86">
        <v>43334</v>
      </c>
      <c r="C3699" t="s">
        <v>77</v>
      </c>
      <c r="D3699" t="s">
        <v>61</v>
      </c>
      <c r="E3699" t="s">
        <v>172</v>
      </c>
      <c r="F3699">
        <v>340</v>
      </c>
      <c r="G3699">
        <v>0</v>
      </c>
      <c r="H3699">
        <v>2018</v>
      </c>
      <c r="I3699">
        <v>8</v>
      </c>
      <c r="J3699">
        <v>91</v>
      </c>
    </row>
    <row r="3700" spans="1:10" hidden="1" x14ac:dyDescent="0.25">
      <c r="A3700">
        <f>--SUBTOTAL(103,B$2:B3700)</f>
        <v>2281</v>
      </c>
      <c r="B3700" s="86">
        <v>43334</v>
      </c>
      <c r="C3700" t="s">
        <v>65</v>
      </c>
      <c r="D3700" t="s">
        <v>31</v>
      </c>
      <c r="E3700" t="s">
        <v>172</v>
      </c>
      <c r="F3700">
        <v>10</v>
      </c>
      <c r="G3700">
        <v>0</v>
      </c>
      <c r="H3700">
        <v>2018</v>
      </c>
      <c r="I3700">
        <v>8</v>
      </c>
      <c r="J3700">
        <v>91</v>
      </c>
    </row>
    <row r="3701" spans="1:10" hidden="1" x14ac:dyDescent="0.25">
      <c r="A3701">
        <f>--SUBTOTAL(103,B$2:B3701)</f>
        <v>2281</v>
      </c>
      <c r="B3701" s="86">
        <v>43334</v>
      </c>
      <c r="C3701" t="s">
        <v>65</v>
      </c>
      <c r="D3701" t="s">
        <v>61</v>
      </c>
      <c r="E3701" t="s">
        <v>172</v>
      </c>
      <c r="F3701">
        <v>85</v>
      </c>
      <c r="G3701">
        <v>0</v>
      </c>
      <c r="H3701">
        <v>2018</v>
      </c>
      <c r="I3701">
        <v>8</v>
      </c>
      <c r="J3701">
        <v>91</v>
      </c>
    </row>
    <row r="3702" spans="1:10" hidden="1" x14ac:dyDescent="0.25">
      <c r="A3702">
        <f>--SUBTOTAL(103,B$2:B3702)</f>
        <v>2281</v>
      </c>
      <c r="B3702" s="86">
        <v>43334</v>
      </c>
      <c r="C3702" t="s">
        <v>23</v>
      </c>
      <c r="D3702" t="s">
        <v>33</v>
      </c>
      <c r="E3702" t="s">
        <v>126</v>
      </c>
      <c r="F3702">
        <v>13.3</v>
      </c>
      <c r="G3702">
        <v>0</v>
      </c>
      <c r="H3702">
        <v>2018</v>
      </c>
      <c r="I3702">
        <v>8</v>
      </c>
      <c r="J3702">
        <v>72</v>
      </c>
    </row>
    <row r="3703" spans="1:10" hidden="1" x14ac:dyDescent="0.25">
      <c r="A3703">
        <f>--SUBTOTAL(103,B$2:B3703)</f>
        <v>2281</v>
      </c>
      <c r="B3703" s="86">
        <v>43334</v>
      </c>
      <c r="C3703" t="s">
        <v>23</v>
      </c>
      <c r="D3703" t="s">
        <v>33</v>
      </c>
      <c r="E3703" t="s">
        <v>55</v>
      </c>
      <c r="F3703">
        <v>3.6</v>
      </c>
      <c r="G3703">
        <v>0</v>
      </c>
      <c r="H3703">
        <v>2018</v>
      </c>
      <c r="I3703">
        <v>8</v>
      </c>
      <c r="J3703">
        <v>196</v>
      </c>
    </row>
    <row r="3704" spans="1:10" hidden="1" x14ac:dyDescent="0.25">
      <c r="A3704">
        <f>--SUBTOTAL(103,B$2:B3704)</f>
        <v>2281</v>
      </c>
      <c r="B3704" s="86">
        <v>43335</v>
      </c>
      <c r="C3704" t="s">
        <v>80</v>
      </c>
      <c r="D3704" t="s">
        <v>31</v>
      </c>
      <c r="E3704" t="s">
        <v>173</v>
      </c>
      <c r="F3704">
        <v>70.23</v>
      </c>
      <c r="G3704">
        <v>0</v>
      </c>
      <c r="H3704">
        <v>2018</v>
      </c>
      <c r="I3704">
        <v>8</v>
      </c>
      <c r="J3704">
        <v>91</v>
      </c>
    </row>
    <row r="3705" spans="1:10" hidden="1" x14ac:dyDescent="0.25">
      <c r="A3705">
        <f>--SUBTOTAL(103,B$2:B3705)</f>
        <v>2281</v>
      </c>
      <c r="B3705" s="86">
        <v>43335</v>
      </c>
      <c r="C3705" t="s">
        <v>74</v>
      </c>
      <c r="D3705" t="s">
        <v>32</v>
      </c>
      <c r="E3705" t="s">
        <v>173</v>
      </c>
      <c r="F3705">
        <v>125.2</v>
      </c>
      <c r="G3705">
        <v>0</v>
      </c>
      <c r="H3705">
        <v>2018</v>
      </c>
      <c r="I3705">
        <v>8</v>
      </c>
      <c r="J3705">
        <v>91</v>
      </c>
    </row>
    <row r="3706" spans="1:10" hidden="1" x14ac:dyDescent="0.25">
      <c r="A3706">
        <f>--SUBTOTAL(103,B$2:B3706)</f>
        <v>2281</v>
      </c>
      <c r="B3706" s="86">
        <v>43335</v>
      </c>
      <c r="C3706" t="s">
        <v>74</v>
      </c>
      <c r="D3706" t="s">
        <v>63</v>
      </c>
      <c r="E3706" t="s">
        <v>173</v>
      </c>
      <c r="F3706">
        <v>210</v>
      </c>
      <c r="G3706">
        <v>0</v>
      </c>
      <c r="H3706">
        <v>2018</v>
      </c>
      <c r="I3706">
        <v>8</v>
      </c>
      <c r="J3706">
        <v>91</v>
      </c>
    </row>
    <row r="3707" spans="1:10" hidden="1" x14ac:dyDescent="0.25">
      <c r="A3707">
        <f>--SUBTOTAL(103,B$2:B3707)</f>
        <v>2281</v>
      </c>
      <c r="B3707" s="86">
        <v>43335</v>
      </c>
      <c r="C3707" t="s">
        <v>22</v>
      </c>
      <c r="D3707" t="s">
        <v>32</v>
      </c>
      <c r="E3707" t="s">
        <v>173</v>
      </c>
      <c r="F3707">
        <v>8</v>
      </c>
      <c r="G3707">
        <v>0</v>
      </c>
      <c r="H3707">
        <v>2018</v>
      </c>
      <c r="I3707">
        <v>8</v>
      </c>
      <c r="J3707">
        <v>97</v>
      </c>
    </row>
    <row r="3708" spans="1:10" hidden="1" x14ac:dyDescent="0.25">
      <c r="A3708">
        <f>--SUBTOTAL(103,B$2:B3708)</f>
        <v>2281</v>
      </c>
      <c r="B3708" s="86">
        <v>43335</v>
      </c>
      <c r="C3708" t="s">
        <v>106</v>
      </c>
      <c r="D3708" t="s">
        <v>101</v>
      </c>
      <c r="E3708" t="s">
        <v>173</v>
      </c>
      <c r="F3708">
        <v>80</v>
      </c>
      <c r="G3708">
        <v>0</v>
      </c>
      <c r="H3708">
        <v>2018</v>
      </c>
      <c r="I3708">
        <v>8</v>
      </c>
      <c r="J3708">
        <v>91</v>
      </c>
    </row>
    <row r="3709" spans="1:10" hidden="1" x14ac:dyDescent="0.25">
      <c r="A3709">
        <f>--SUBTOTAL(103,B$2:B3709)</f>
        <v>2281</v>
      </c>
      <c r="B3709" s="86">
        <v>43335</v>
      </c>
      <c r="C3709" t="s">
        <v>69</v>
      </c>
      <c r="D3709" t="s">
        <v>31</v>
      </c>
      <c r="E3709" t="s">
        <v>173</v>
      </c>
      <c r="F3709">
        <v>21.65</v>
      </c>
      <c r="G3709">
        <v>0</v>
      </c>
      <c r="H3709">
        <v>2018</v>
      </c>
      <c r="I3709">
        <v>8</v>
      </c>
      <c r="J3709">
        <v>91</v>
      </c>
    </row>
    <row r="3710" spans="1:10" hidden="1" x14ac:dyDescent="0.25">
      <c r="A3710">
        <f>--SUBTOTAL(103,B$2:B3710)</f>
        <v>2281</v>
      </c>
      <c r="B3710" s="86">
        <v>43335</v>
      </c>
      <c r="C3710" t="s">
        <v>67</v>
      </c>
      <c r="D3710" t="s">
        <v>63</v>
      </c>
      <c r="E3710" t="s">
        <v>173</v>
      </c>
      <c r="F3710">
        <v>25</v>
      </c>
      <c r="G3710">
        <v>0</v>
      </c>
      <c r="H3710">
        <v>2018</v>
      </c>
      <c r="I3710">
        <v>8</v>
      </c>
      <c r="J3710">
        <v>91</v>
      </c>
    </row>
    <row r="3711" spans="1:10" hidden="1" x14ac:dyDescent="0.25">
      <c r="A3711">
        <f>--SUBTOTAL(103,B$2:B3711)</f>
        <v>2281</v>
      </c>
      <c r="B3711" s="86">
        <v>43335</v>
      </c>
      <c r="C3711" t="s">
        <v>73</v>
      </c>
      <c r="D3711" t="s">
        <v>101</v>
      </c>
      <c r="E3711" t="s">
        <v>173</v>
      </c>
      <c r="F3711">
        <v>134.82</v>
      </c>
      <c r="G3711">
        <v>0</v>
      </c>
      <c r="H3711">
        <v>2018</v>
      </c>
      <c r="I3711">
        <v>8</v>
      </c>
      <c r="J3711">
        <v>91</v>
      </c>
    </row>
    <row r="3712" spans="1:10" hidden="1" x14ac:dyDescent="0.25">
      <c r="A3712">
        <f>--SUBTOTAL(103,B$2:B3712)</f>
        <v>2281</v>
      </c>
      <c r="B3712" s="86">
        <v>43335</v>
      </c>
      <c r="C3712" t="s">
        <v>71</v>
      </c>
      <c r="D3712" t="s">
        <v>31</v>
      </c>
      <c r="E3712" t="s">
        <v>173</v>
      </c>
      <c r="F3712">
        <v>56</v>
      </c>
      <c r="G3712">
        <v>0</v>
      </c>
      <c r="H3712">
        <v>2018</v>
      </c>
      <c r="I3712">
        <v>8</v>
      </c>
      <c r="J3712">
        <v>91</v>
      </c>
    </row>
    <row r="3713" spans="1:10" hidden="1" x14ac:dyDescent="0.25">
      <c r="A3713">
        <f>--SUBTOTAL(103,B$2:B3713)</f>
        <v>2281</v>
      </c>
      <c r="B3713" s="86">
        <v>43335</v>
      </c>
      <c r="C3713" t="s">
        <v>71</v>
      </c>
      <c r="D3713" t="s">
        <v>59</v>
      </c>
      <c r="E3713" t="s">
        <v>173</v>
      </c>
      <c r="F3713">
        <v>84</v>
      </c>
      <c r="G3713">
        <v>0</v>
      </c>
      <c r="H3713">
        <v>2018</v>
      </c>
      <c r="I3713">
        <v>8</v>
      </c>
      <c r="J3713">
        <v>91</v>
      </c>
    </row>
    <row r="3714" spans="1:10" hidden="1" x14ac:dyDescent="0.25">
      <c r="A3714">
        <f>--SUBTOTAL(103,B$2:B3714)</f>
        <v>2281</v>
      </c>
      <c r="B3714" s="86">
        <v>43335</v>
      </c>
      <c r="C3714" t="s">
        <v>103</v>
      </c>
      <c r="D3714" t="s">
        <v>31</v>
      </c>
      <c r="E3714" t="s">
        <v>173</v>
      </c>
      <c r="F3714">
        <v>8.94</v>
      </c>
      <c r="G3714">
        <v>0</v>
      </c>
      <c r="H3714">
        <v>2018</v>
      </c>
      <c r="I3714">
        <v>8</v>
      </c>
      <c r="J3714">
        <v>91</v>
      </c>
    </row>
    <row r="3715" spans="1:10" hidden="1" x14ac:dyDescent="0.25">
      <c r="A3715">
        <f>--SUBTOTAL(103,B$2:B3715)</f>
        <v>2281</v>
      </c>
      <c r="B3715" s="86">
        <v>43335</v>
      </c>
      <c r="C3715" t="s">
        <v>21</v>
      </c>
      <c r="D3715" t="s">
        <v>32</v>
      </c>
      <c r="E3715" t="s">
        <v>173</v>
      </c>
      <c r="F3715">
        <v>48</v>
      </c>
      <c r="G3715">
        <v>0</v>
      </c>
      <c r="H3715">
        <v>2018</v>
      </c>
      <c r="I3715">
        <v>8</v>
      </c>
      <c r="J3715">
        <v>13</v>
      </c>
    </row>
    <row r="3716" spans="1:10" hidden="1" x14ac:dyDescent="0.25">
      <c r="A3716">
        <f>--SUBTOTAL(103,B$2:B3716)</f>
        <v>2281</v>
      </c>
      <c r="B3716" s="86">
        <v>43335</v>
      </c>
      <c r="C3716" t="s">
        <v>21</v>
      </c>
      <c r="D3716" t="s">
        <v>32</v>
      </c>
      <c r="E3716" t="s">
        <v>173</v>
      </c>
      <c r="F3716">
        <v>48</v>
      </c>
      <c r="G3716">
        <v>0</v>
      </c>
      <c r="H3716">
        <v>2018</v>
      </c>
      <c r="I3716">
        <v>8</v>
      </c>
      <c r="J3716">
        <v>19</v>
      </c>
    </row>
    <row r="3717" spans="1:10" hidden="1" x14ac:dyDescent="0.25">
      <c r="A3717">
        <f>--SUBTOTAL(103,B$2:B3717)</f>
        <v>2281</v>
      </c>
      <c r="B3717" s="86">
        <v>43335</v>
      </c>
      <c r="C3717" t="s">
        <v>21</v>
      </c>
      <c r="D3717" t="s">
        <v>32</v>
      </c>
      <c r="E3717" t="s">
        <v>173</v>
      </c>
      <c r="F3717">
        <v>16</v>
      </c>
      <c r="G3717">
        <v>0</v>
      </c>
      <c r="H3717">
        <v>2018</v>
      </c>
      <c r="I3717">
        <v>8</v>
      </c>
      <c r="J3717">
        <v>39</v>
      </c>
    </row>
    <row r="3718" spans="1:10" hidden="1" x14ac:dyDescent="0.25">
      <c r="A3718">
        <f>--SUBTOTAL(103,B$2:B3718)</f>
        <v>2281</v>
      </c>
      <c r="B3718" s="86">
        <v>43335</v>
      </c>
      <c r="C3718" t="s">
        <v>21</v>
      </c>
      <c r="D3718" t="s">
        <v>32</v>
      </c>
      <c r="E3718" t="s">
        <v>173</v>
      </c>
      <c r="F3718">
        <v>8</v>
      </c>
      <c r="G3718">
        <v>0</v>
      </c>
      <c r="H3718">
        <v>2018</v>
      </c>
      <c r="I3718">
        <v>8</v>
      </c>
      <c r="J3718">
        <v>46</v>
      </c>
    </row>
    <row r="3719" spans="1:10" hidden="1" x14ac:dyDescent="0.25">
      <c r="A3719">
        <f>--SUBTOTAL(103,B$2:B3719)</f>
        <v>2281</v>
      </c>
      <c r="B3719" s="86">
        <v>43335</v>
      </c>
      <c r="C3719" t="s">
        <v>21</v>
      </c>
      <c r="D3719" t="s">
        <v>32</v>
      </c>
      <c r="E3719" t="s">
        <v>173</v>
      </c>
      <c r="F3719">
        <v>8</v>
      </c>
      <c r="G3719">
        <v>0</v>
      </c>
      <c r="H3719">
        <v>2018</v>
      </c>
      <c r="I3719">
        <v>8</v>
      </c>
      <c r="J3719">
        <v>51</v>
      </c>
    </row>
    <row r="3720" spans="1:10" hidden="1" x14ac:dyDescent="0.25">
      <c r="A3720">
        <f>--SUBTOTAL(103,B$2:B3720)</f>
        <v>2281</v>
      </c>
      <c r="B3720" s="86">
        <v>43335</v>
      </c>
      <c r="C3720" t="s">
        <v>21</v>
      </c>
      <c r="D3720" t="s">
        <v>32</v>
      </c>
      <c r="E3720" t="s">
        <v>173</v>
      </c>
      <c r="F3720">
        <v>8</v>
      </c>
      <c r="G3720">
        <v>0</v>
      </c>
      <c r="H3720">
        <v>2018</v>
      </c>
      <c r="I3720">
        <v>8</v>
      </c>
      <c r="J3720">
        <v>73</v>
      </c>
    </row>
    <row r="3721" spans="1:10" hidden="1" x14ac:dyDescent="0.25">
      <c r="A3721">
        <f>--SUBTOTAL(103,B$2:B3721)</f>
        <v>2281</v>
      </c>
      <c r="B3721" s="86">
        <v>43335</v>
      </c>
      <c r="C3721" t="s">
        <v>21</v>
      </c>
      <c r="D3721" t="s">
        <v>32</v>
      </c>
      <c r="E3721" t="s">
        <v>173</v>
      </c>
      <c r="F3721">
        <v>16</v>
      </c>
      <c r="G3721">
        <v>0</v>
      </c>
      <c r="H3721">
        <v>2018</v>
      </c>
      <c r="I3721">
        <v>8</v>
      </c>
      <c r="J3721">
        <v>97</v>
      </c>
    </row>
    <row r="3722" spans="1:10" hidden="1" x14ac:dyDescent="0.25">
      <c r="A3722">
        <f>--SUBTOTAL(103,B$2:B3722)</f>
        <v>2281</v>
      </c>
      <c r="B3722" s="86">
        <v>43335</v>
      </c>
      <c r="C3722" t="s">
        <v>82</v>
      </c>
      <c r="D3722" t="s">
        <v>62</v>
      </c>
      <c r="E3722" t="s">
        <v>173</v>
      </c>
      <c r="F3722">
        <v>13.8</v>
      </c>
      <c r="G3722">
        <v>0</v>
      </c>
      <c r="H3722">
        <v>2018</v>
      </c>
      <c r="I3722">
        <v>8</v>
      </c>
      <c r="J3722">
        <v>91</v>
      </c>
    </row>
    <row r="3723" spans="1:10" hidden="1" x14ac:dyDescent="0.25">
      <c r="A3723">
        <f>--SUBTOTAL(103,B$2:B3723)</f>
        <v>2281</v>
      </c>
      <c r="B3723" s="86">
        <v>43335</v>
      </c>
      <c r="C3723" t="s">
        <v>78</v>
      </c>
      <c r="D3723" t="s">
        <v>31</v>
      </c>
      <c r="E3723" t="s">
        <v>173</v>
      </c>
      <c r="F3723">
        <v>55</v>
      </c>
      <c r="G3723">
        <v>0</v>
      </c>
      <c r="H3723">
        <v>2018</v>
      </c>
      <c r="I3723">
        <v>8</v>
      </c>
      <c r="J3723">
        <v>91</v>
      </c>
    </row>
    <row r="3724" spans="1:10" hidden="1" x14ac:dyDescent="0.25">
      <c r="A3724">
        <f>--SUBTOTAL(103,B$2:B3724)</f>
        <v>2281</v>
      </c>
      <c r="B3724" s="86">
        <v>43335</v>
      </c>
      <c r="C3724" t="s">
        <v>65</v>
      </c>
      <c r="D3724" t="s">
        <v>60</v>
      </c>
      <c r="E3724" t="s">
        <v>173</v>
      </c>
      <c r="F3724">
        <v>79.48</v>
      </c>
      <c r="G3724">
        <v>0</v>
      </c>
      <c r="H3724">
        <v>2018</v>
      </c>
      <c r="I3724">
        <v>8</v>
      </c>
      <c r="J3724">
        <v>91</v>
      </c>
    </row>
    <row r="3725" spans="1:10" hidden="1" x14ac:dyDescent="0.25">
      <c r="A3725">
        <f>--SUBTOTAL(103,B$2:B3725)</f>
        <v>2281</v>
      </c>
      <c r="B3725" s="86">
        <v>43335</v>
      </c>
      <c r="C3725" t="s">
        <v>64</v>
      </c>
      <c r="D3725" t="s">
        <v>32</v>
      </c>
      <c r="E3725" t="s">
        <v>173</v>
      </c>
      <c r="F3725">
        <v>68.2</v>
      </c>
      <c r="G3725">
        <v>0</v>
      </c>
      <c r="H3725">
        <v>2018</v>
      </c>
      <c r="I3725">
        <v>8</v>
      </c>
      <c r="J3725">
        <v>91</v>
      </c>
    </row>
    <row r="3726" spans="1:10" hidden="1" x14ac:dyDescent="0.25">
      <c r="A3726">
        <f>--SUBTOTAL(103,B$2:B3726)</f>
        <v>2281</v>
      </c>
      <c r="B3726" s="86">
        <v>43335</v>
      </c>
      <c r="C3726" t="s">
        <v>23</v>
      </c>
      <c r="D3726" t="s">
        <v>54</v>
      </c>
      <c r="E3726" t="s">
        <v>173</v>
      </c>
      <c r="F3726">
        <v>63.13</v>
      </c>
      <c r="G3726">
        <v>0</v>
      </c>
      <c r="H3726">
        <v>2018</v>
      </c>
      <c r="I3726">
        <v>8</v>
      </c>
      <c r="J3726">
        <v>1</v>
      </c>
    </row>
    <row r="3727" spans="1:10" hidden="1" x14ac:dyDescent="0.25">
      <c r="A3727">
        <f>--SUBTOTAL(103,B$2:B3727)</f>
        <v>2281</v>
      </c>
      <c r="B3727" s="86">
        <v>43335</v>
      </c>
      <c r="C3727" t="s">
        <v>23</v>
      </c>
      <c r="D3727" t="s">
        <v>32</v>
      </c>
      <c r="E3727" t="s">
        <v>173</v>
      </c>
      <c r="F3727">
        <v>16</v>
      </c>
      <c r="G3727">
        <v>0</v>
      </c>
      <c r="H3727">
        <v>2018</v>
      </c>
      <c r="I3727">
        <v>8</v>
      </c>
      <c r="J3727">
        <v>5</v>
      </c>
    </row>
    <row r="3728" spans="1:10" hidden="1" x14ac:dyDescent="0.25">
      <c r="A3728">
        <f>--SUBTOTAL(103,B$2:B3728)</f>
        <v>2281</v>
      </c>
      <c r="B3728" s="86">
        <v>43335</v>
      </c>
      <c r="C3728" t="s">
        <v>23</v>
      </c>
      <c r="D3728" t="s">
        <v>54</v>
      </c>
      <c r="E3728" t="s">
        <v>173</v>
      </c>
      <c r="F3728">
        <v>113</v>
      </c>
      <c r="G3728">
        <v>0</v>
      </c>
      <c r="H3728">
        <v>2018</v>
      </c>
      <c r="I3728">
        <v>8</v>
      </c>
      <c r="J3728">
        <v>5</v>
      </c>
    </row>
    <row r="3729" spans="1:10" hidden="1" x14ac:dyDescent="0.25">
      <c r="A3729">
        <f>--SUBTOTAL(103,B$2:B3729)</f>
        <v>2281</v>
      </c>
      <c r="B3729" s="86">
        <v>43335</v>
      </c>
      <c r="C3729" t="s">
        <v>23</v>
      </c>
      <c r="D3729" t="s">
        <v>59</v>
      </c>
      <c r="E3729" t="s">
        <v>173</v>
      </c>
      <c r="F3729">
        <v>211</v>
      </c>
      <c r="G3729">
        <v>0</v>
      </c>
      <c r="H3729">
        <v>2018</v>
      </c>
      <c r="I3729">
        <v>8</v>
      </c>
      <c r="J3729">
        <v>5</v>
      </c>
    </row>
    <row r="3730" spans="1:10" hidden="1" x14ac:dyDescent="0.25">
      <c r="A3730">
        <f>--SUBTOTAL(103,B$2:B3730)</f>
        <v>2281</v>
      </c>
      <c r="B3730" s="86">
        <v>43335</v>
      </c>
      <c r="C3730" t="s">
        <v>23</v>
      </c>
      <c r="D3730" t="s">
        <v>59</v>
      </c>
      <c r="E3730" t="s">
        <v>173</v>
      </c>
      <c r="F3730">
        <v>63.77</v>
      </c>
      <c r="G3730">
        <v>0</v>
      </c>
      <c r="H3730">
        <v>2018</v>
      </c>
      <c r="I3730">
        <v>8</v>
      </c>
      <c r="J3730">
        <v>6</v>
      </c>
    </row>
    <row r="3731" spans="1:10" hidden="1" x14ac:dyDescent="0.25">
      <c r="A3731">
        <f>--SUBTOTAL(103,B$2:B3731)</f>
        <v>2281</v>
      </c>
      <c r="B3731" s="86">
        <v>43335</v>
      </c>
      <c r="C3731" t="s">
        <v>23</v>
      </c>
      <c r="D3731" t="s">
        <v>59</v>
      </c>
      <c r="E3731" t="s">
        <v>173</v>
      </c>
      <c r="F3731">
        <v>128.04</v>
      </c>
      <c r="G3731">
        <v>0</v>
      </c>
      <c r="H3731">
        <v>2018</v>
      </c>
      <c r="I3731">
        <v>8</v>
      </c>
      <c r="J3731">
        <v>9</v>
      </c>
    </row>
    <row r="3732" spans="1:10" hidden="1" x14ac:dyDescent="0.25">
      <c r="A3732">
        <f>--SUBTOTAL(103,B$2:B3732)</f>
        <v>2281</v>
      </c>
      <c r="B3732" s="86">
        <v>43335</v>
      </c>
      <c r="C3732" t="s">
        <v>23</v>
      </c>
      <c r="D3732" t="s">
        <v>33</v>
      </c>
      <c r="E3732" t="s">
        <v>118</v>
      </c>
      <c r="F3732">
        <v>4.5</v>
      </c>
      <c r="G3732">
        <v>0</v>
      </c>
      <c r="H3732">
        <v>2018</v>
      </c>
      <c r="I3732">
        <v>8</v>
      </c>
      <c r="J3732">
        <v>15</v>
      </c>
    </row>
    <row r="3733" spans="1:10" hidden="1" x14ac:dyDescent="0.25">
      <c r="A3733">
        <f>--SUBTOTAL(103,B$2:B3733)</f>
        <v>2281</v>
      </c>
      <c r="B3733" s="86">
        <v>43335</v>
      </c>
      <c r="C3733" t="s">
        <v>23</v>
      </c>
      <c r="D3733" t="s">
        <v>59</v>
      </c>
      <c r="E3733" t="s">
        <v>173</v>
      </c>
      <c r="F3733">
        <v>29.96</v>
      </c>
      <c r="G3733">
        <v>0</v>
      </c>
      <c r="H3733">
        <v>2018</v>
      </c>
      <c r="I3733">
        <v>8</v>
      </c>
      <c r="J3733">
        <v>20</v>
      </c>
    </row>
    <row r="3734" spans="1:10" hidden="1" x14ac:dyDescent="0.25">
      <c r="A3734">
        <f>--SUBTOTAL(103,B$2:B3734)</f>
        <v>2281</v>
      </c>
      <c r="B3734" s="86">
        <v>43335</v>
      </c>
      <c r="C3734" t="s">
        <v>23</v>
      </c>
      <c r="D3734" t="s">
        <v>54</v>
      </c>
      <c r="E3734" t="s">
        <v>173</v>
      </c>
      <c r="F3734">
        <v>14.25</v>
      </c>
      <c r="G3734">
        <v>0</v>
      </c>
      <c r="H3734">
        <v>2018</v>
      </c>
      <c r="I3734">
        <v>8</v>
      </c>
      <c r="J3734">
        <v>37</v>
      </c>
    </row>
    <row r="3735" spans="1:10" hidden="1" x14ac:dyDescent="0.25">
      <c r="A3735">
        <f>--SUBTOTAL(103,B$2:B3735)</f>
        <v>2281</v>
      </c>
      <c r="B3735" s="86">
        <v>43335</v>
      </c>
      <c r="C3735" t="s">
        <v>23</v>
      </c>
      <c r="D3735" t="s">
        <v>59</v>
      </c>
      <c r="E3735" t="s">
        <v>173</v>
      </c>
      <c r="F3735">
        <v>47</v>
      </c>
      <c r="G3735">
        <v>0</v>
      </c>
      <c r="H3735">
        <v>2018</v>
      </c>
      <c r="I3735">
        <v>8</v>
      </c>
      <c r="J3735">
        <v>43</v>
      </c>
    </row>
    <row r="3736" spans="1:10" hidden="1" x14ac:dyDescent="0.25">
      <c r="A3736">
        <f>--SUBTOTAL(103,B$2:B3736)</f>
        <v>2281</v>
      </c>
      <c r="B3736" s="86">
        <v>43335</v>
      </c>
      <c r="C3736" t="s">
        <v>23</v>
      </c>
      <c r="D3736" t="s">
        <v>59</v>
      </c>
      <c r="E3736" t="s">
        <v>173</v>
      </c>
      <c r="F3736">
        <v>0.01</v>
      </c>
      <c r="G3736">
        <v>0</v>
      </c>
      <c r="H3736">
        <v>2018</v>
      </c>
      <c r="I3736">
        <v>8</v>
      </c>
      <c r="J3736">
        <v>44</v>
      </c>
    </row>
    <row r="3737" spans="1:10" hidden="1" x14ac:dyDescent="0.25">
      <c r="A3737">
        <f>--SUBTOTAL(103,B$2:B3737)</f>
        <v>2281</v>
      </c>
      <c r="B3737" s="86">
        <v>43335</v>
      </c>
      <c r="C3737" t="s">
        <v>23</v>
      </c>
      <c r="D3737" t="s">
        <v>59</v>
      </c>
      <c r="E3737" t="s">
        <v>173</v>
      </c>
      <c r="F3737">
        <v>0</v>
      </c>
      <c r="G3737">
        <v>0.01</v>
      </c>
      <c r="H3737">
        <v>2018</v>
      </c>
      <c r="I3737">
        <v>8</v>
      </c>
      <c r="J3737">
        <v>44</v>
      </c>
    </row>
    <row r="3738" spans="1:10" hidden="1" x14ac:dyDescent="0.25">
      <c r="A3738">
        <f>--SUBTOTAL(103,B$2:B3738)</f>
        <v>2281</v>
      </c>
      <c r="B3738" s="86">
        <v>43335</v>
      </c>
      <c r="C3738" t="s">
        <v>23</v>
      </c>
      <c r="D3738" t="s">
        <v>59</v>
      </c>
      <c r="E3738" t="s">
        <v>173</v>
      </c>
      <c r="F3738">
        <v>86.93</v>
      </c>
      <c r="G3738">
        <v>0</v>
      </c>
      <c r="H3738">
        <v>2018</v>
      </c>
      <c r="I3738">
        <v>8</v>
      </c>
      <c r="J3738">
        <v>53</v>
      </c>
    </row>
    <row r="3739" spans="1:10" hidden="1" x14ac:dyDescent="0.25">
      <c r="A3739">
        <f>--SUBTOTAL(103,B$2:B3739)</f>
        <v>2281</v>
      </c>
      <c r="B3739" s="86">
        <v>43335</v>
      </c>
      <c r="C3739" t="s">
        <v>23</v>
      </c>
      <c r="D3739" t="s">
        <v>54</v>
      </c>
      <c r="E3739" t="s">
        <v>173</v>
      </c>
      <c r="F3739">
        <v>24.62</v>
      </c>
      <c r="G3739">
        <v>0</v>
      </c>
      <c r="H3739">
        <v>2018</v>
      </c>
      <c r="I3739">
        <v>8</v>
      </c>
      <c r="J3739">
        <v>54</v>
      </c>
    </row>
    <row r="3740" spans="1:10" hidden="1" x14ac:dyDescent="0.25">
      <c r="A3740">
        <f>--SUBTOTAL(103,B$2:B3740)</f>
        <v>2281</v>
      </c>
      <c r="B3740" s="86">
        <v>43335</v>
      </c>
      <c r="C3740" t="s">
        <v>23</v>
      </c>
      <c r="D3740" t="s">
        <v>59</v>
      </c>
      <c r="E3740" t="s">
        <v>173</v>
      </c>
      <c r="F3740">
        <v>35.659999999999997</v>
      </c>
      <c r="G3740">
        <v>0</v>
      </c>
      <c r="H3740">
        <v>2018</v>
      </c>
      <c r="I3740">
        <v>8</v>
      </c>
      <c r="J3740">
        <v>72</v>
      </c>
    </row>
    <row r="3741" spans="1:10" hidden="1" x14ac:dyDescent="0.25">
      <c r="A3741">
        <f>--SUBTOTAL(103,B$2:B3741)</f>
        <v>2281</v>
      </c>
      <c r="B3741" s="86">
        <v>43335</v>
      </c>
      <c r="C3741" t="s">
        <v>23</v>
      </c>
      <c r="D3741" t="s">
        <v>54</v>
      </c>
      <c r="E3741" t="s">
        <v>173</v>
      </c>
      <c r="F3741">
        <v>31.6</v>
      </c>
      <c r="G3741">
        <v>0</v>
      </c>
      <c r="H3741">
        <v>2018</v>
      </c>
      <c r="I3741">
        <v>8</v>
      </c>
      <c r="J3741">
        <v>77</v>
      </c>
    </row>
    <row r="3742" spans="1:10" hidden="1" x14ac:dyDescent="0.25">
      <c r="A3742">
        <f>--SUBTOTAL(103,B$2:B3742)</f>
        <v>2281</v>
      </c>
      <c r="B3742" s="86">
        <v>43335</v>
      </c>
      <c r="C3742" t="s">
        <v>23</v>
      </c>
      <c r="D3742" t="s">
        <v>33</v>
      </c>
      <c r="E3742" t="s">
        <v>156</v>
      </c>
      <c r="F3742">
        <v>6.5</v>
      </c>
      <c r="G3742">
        <v>0</v>
      </c>
      <c r="H3742">
        <v>2018</v>
      </c>
      <c r="I3742">
        <v>8</v>
      </c>
      <c r="J3742">
        <v>78</v>
      </c>
    </row>
    <row r="3743" spans="1:10" hidden="1" x14ac:dyDescent="0.25">
      <c r="A3743">
        <f>--SUBTOTAL(103,B$2:B3743)</f>
        <v>2281</v>
      </c>
      <c r="B3743" s="86">
        <v>43335</v>
      </c>
      <c r="C3743" t="s">
        <v>23</v>
      </c>
      <c r="D3743" t="s">
        <v>59</v>
      </c>
      <c r="E3743" t="s">
        <v>173</v>
      </c>
      <c r="F3743">
        <v>15.95</v>
      </c>
      <c r="G3743">
        <v>0</v>
      </c>
      <c r="H3743">
        <v>2018</v>
      </c>
      <c r="I3743">
        <v>8</v>
      </c>
      <c r="J3743">
        <v>102</v>
      </c>
    </row>
    <row r="3744" spans="1:10" hidden="1" x14ac:dyDescent="0.25">
      <c r="A3744">
        <f>--SUBTOTAL(103,B$2:B3744)</f>
        <v>2281</v>
      </c>
      <c r="B3744" s="86">
        <v>43335</v>
      </c>
      <c r="C3744" t="s">
        <v>23</v>
      </c>
      <c r="D3744" t="s">
        <v>33</v>
      </c>
      <c r="E3744" t="s">
        <v>174</v>
      </c>
      <c r="F3744">
        <v>1.8</v>
      </c>
      <c r="G3744">
        <v>0</v>
      </c>
      <c r="H3744">
        <v>2018</v>
      </c>
      <c r="I3744">
        <v>8</v>
      </c>
      <c r="J3744">
        <v>131</v>
      </c>
    </row>
    <row r="3745" spans="1:10" hidden="1" x14ac:dyDescent="0.25">
      <c r="A3745">
        <f>--SUBTOTAL(103,B$2:B3745)</f>
        <v>2281</v>
      </c>
      <c r="B3745" s="86">
        <v>43335</v>
      </c>
      <c r="C3745" t="s">
        <v>23</v>
      </c>
      <c r="D3745" t="s">
        <v>54</v>
      </c>
      <c r="E3745" t="s">
        <v>173</v>
      </c>
      <c r="F3745">
        <v>40.450000000000003</v>
      </c>
      <c r="G3745">
        <v>0</v>
      </c>
      <c r="H3745">
        <v>2018</v>
      </c>
      <c r="I3745">
        <v>8</v>
      </c>
      <c r="J3745">
        <v>164</v>
      </c>
    </row>
    <row r="3746" spans="1:10" hidden="1" x14ac:dyDescent="0.25">
      <c r="A3746">
        <f>--SUBTOTAL(103,B$2:B3746)</f>
        <v>2281</v>
      </c>
      <c r="B3746" s="86">
        <v>43336</v>
      </c>
      <c r="C3746" t="s">
        <v>22</v>
      </c>
      <c r="D3746" t="s">
        <v>32</v>
      </c>
      <c r="E3746" t="s">
        <v>175</v>
      </c>
      <c r="F3746">
        <v>8</v>
      </c>
      <c r="G3746">
        <v>0</v>
      </c>
      <c r="H3746">
        <v>2018</v>
      </c>
      <c r="I3746">
        <v>8</v>
      </c>
      <c r="J3746">
        <v>26</v>
      </c>
    </row>
    <row r="3747" spans="1:10" hidden="1" x14ac:dyDescent="0.25">
      <c r="A3747">
        <f>--SUBTOTAL(103,B$2:B3747)</f>
        <v>2281</v>
      </c>
      <c r="B3747" s="86">
        <v>43336</v>
      </c>
      <c r="C3747" t="s">
        <v>22</v>
      </c>
      <c r="D3747" t="s">
        <v>32</v>
      </c>
      <c r="E3747" t="s">
        <v>175</v>
      </c>
      <c r="F3747">
        <v>8</v>
      </c>
      <c r="G3747">
        <v>0</v>
      </c>
      <c r="H3747">
        <v>2018</v>
      </c>
      <c r="I3747">
        <v>8</v>
      </c>
      <c r="J3747">
        <v>68</v>
      </c>
    </row>
    <row r="3748" spans="1:10" hidden="1" x14ac:dyDescent="0.25">
      <c r="A3748">
        <f>--SUBTOTAL(103,B$2:B3748)</f>
        <v>2281</v>
      </c>
      <c r="B3748" s="86">
        <v>43336</v>
      </c>
      <c r="C3748" t="s">
        <v>22</v>
      </c>
      <c r="D3748" t="s">
        <v>32</v>
      </c>
      <c r="E3748" t="s">
        <v>175</v>
      </c>
      <c r="F3748">
        <v>8</v>
      </c>
      <c r="G3748">
        <v>0</v>
      </c>
      <c r="H3748">
        <v>2018</v>
      </c>
      <c r="I3748">
        <v>8</v>
      </c>
      <c r="J3748">
        <v>73</v>
      </c>
    </row>
    <row r="3749" spans="1:10" hidden="1" x14ac:dyDescent="0.25">
      <c r="A3749">
        <f>--SUBTOTAL(103,B$2:B3749)</f>
        <v>2281</v>
      </c>
      <c r="B3749" s="86">
        <v>43336</v>
      </c>
      <c r="C3749" t="s">
        <v>22</v>
      </c>
      <c r="D3749" t="s">
        <v>32</v>
      </c>
      <c r="E3749" t="s">
        <v>175</v>
      </c>
      <c r="F3749">
        <v>8</v>
      </c>
      <c r="G3749">
        <v>0</v>
      </c>
      <c r="H3749">
        <v>2018</v>
      </c>
      <c r="I3749">
        <v>8</v>
      </c>
      <c r="J3749">
        <v>97</v>
      </c>
    </row>
    <row r="3750" spans="1:10" hidden="1" x14ac:dyDescent="0.25">
      <c r="A3750">
        <f>--SUBTOTAL(103,B$2:B3750)</f>
        <v>2281</v>
      </c>
      <c r="B3750" s="86">
        <v>43336</v>
      </c>
      <c r="C3750" t="s">
        <v>68</v>
      </c>
      <c r="D3750" t="s">
        <v>61</v>
      </c>
      <c r="E3750" t="s">
        <v>175</v>
      </c>
      <c r="F3750">
        <v>40</v>
      </c>
      <c r="G3750">
        <v>0</v>
      </c>
      <c r="H3750">
        <v>2018</v>
      </c>
      <c r="I3750">
        <v>8</v>
      </c>
      <c r="J3750">
        <v>91</v>
      </c>
    </row>
    <row r="3751" spans="1:10" hidden="1" x14ac:dyDescent="0.25">
      <c r="A3751">
        <f>--SUBTOTAL(103,B$2:B3751)</f>
        <v>2281</v>
      </c>
      <c r="B3751" s="86">
        <v>43336</v>
      </c>
      <c r="C3751" t="s">
        <v>67</v>
      </c>
      <c r="D3751" t="s">
        <v>31</v>
      </c>
      <c r="E3751" t="s">
        <v>175</v>
      </c>
      <c r="F3751">
        <v>15.64</v>
      </c>
      <c r="G3751">
        <v>0</v>
      </c>
      <c r="H3751">
        <v>2018</v>
      </c>
      <c r="I3751">
        <v>8</v>
      </c>
      <c r="J3751">
        <v>91</v>
      </c>
    </row>
    <row r="3752" spans="1:10" hidden="1" x14ac:dyDescent="0.25">
      <c r="A3752">
        <f>--SUBTOTAL(103,B$2:B3752)</f>
        <v>2281</v>
      </c>
      <c r="B3752" s="86">
        <v>43336</v>
      </c>
      <c r="C3752" t="s">
        <v>21</v>
      </c>
      <c r="D3752" t="s">
        <v>32</v>
      </c>
      <c r="E3752" t="s">
        <v>175</v>
      </c>
      <c r="F3752">
        <v>32</v>
      </c>
      <c r="G3752">
        <v>0</v>
      </c>
      <c r="H3752">
        <v>2018</v>
      </c>
      <c r="I3752">
        <v>8</v>
      </c>
      <c r="J3752">
        <v>13</v>
      </c>
    </row>
    <row r="3753" spans="1:10" hidden="1" x14ac:dyDescent="0.25">
      <c r="A3753">
        <f>--SUBTOTAL(103,B$2:B3753)</f>
        <v>2281</v>
      </c>
      <c r="B3753" s="86">
        <v>43336</v>
      </c>
      <c r="C3753" t="s">
        <v>21</v>
      </c>
      <c r="D3753" t="s">
        <v>32</v>
      </c>
      <c r="E3753" t="s">
        <v>175</v>
      </c>
      <c r="F3753">
        <v>16</v>
      </c>
      <c r="G3753">
        <v>0</v>
      </c>
      <c r="H3753">
        <v>2018</v>
      </c>
      <c r="I3753">
        <v>8</v>
      </c>
      <c r="J3753">
        <v>19</v>
      </c>
    </row>
    <row r="3754" spans="1:10" hidden="1" x14ac:dyDescent="0.25">
      <c r="A3754">
        <f>--SUBTOTAL(103,B$2:B3754)</f>
        <v>2281</v>
      </c>
      <c r="B3754" s="86">
        <v>43336</v>
      </c>
      <c r="C3754" t="s">
        <v>21</v>
      </c>
      <c r="D3754" t="s">
        <v>32</v>
      </c>
      <c r="E3754" t="s">
        <v>175</v>
      </c>
      <c r="F3754">
        <v>64</v>
      </c>
      <c r="G3754">
        <v>0</v>
      </c>
      <c r="H3754">
        <v>2018</v>
      </c>
      <c r="I3754">
        <v>8</v>
      </c>
      <c r="J3754">
        <v>23</v>
      </c>
    </row>
    <row r="3755" spans="1:10" hidden="1" x14ac:dyDescent="0.25">
      <c r="A3755">
        <f>--SUBTOTAL(103,B$2:B3755)</f>
        <v>2281</v>
      </c>
      <c r="B3755" s="86">
        <v>43336</v>
      </c>
      <c r="C3755" t="s">
        <v>21</v>
      </c>
      <c r="D3755" t="s">
        <v>32</v>
      </c>
      <c r="E3755" t="s">
        <v>175</v>
      </c>
      <c r="F3755">
        <v>112</v>
      </c>
      <c r="G3755">
        <v>0</v>
      </c>
      <c r="H3755">
        <v>2018</v>
      </c>
      <c r="I3755">
        <v>8</v>
      </c>
      <c r="J3755">
        <v>26</v>
      </c>
    </row>
    <row r="3756" spans="1:10" hidden="1" x14ac:dyDescent="0.25">
      <c r="A3756">
        <f>--SUBTOTAL(103,B$2:B3756)</f>
        <v>2281</v>
      </c>
      <c r="B3756" s="86">
        <v>43336</v>
      </c>
      <c r="C3756" t="s">
        <v>21</v>
      </c>
      <c r="D3756" t="s">
        <v>32</v>
      </c>
      <c r="E3756" t="s">
        <v>175</v>
      </c>
      <c r="F3756">
        <v>8</v>
      </c>
      <c r="G3756">
        <v>0</v>
      </c>
      <c r="H3756">
        <v>2018</v>
      </c>
      <c r="I3756">
        <v>8</v>
      </c>
      <c r="J3756">
        <v>38</v>
      </c>
    </row>
    <row r="3757" spans="1:10" hidden="1" x14ac:dyDescent="0.25">
      <c r="A3757">
        <f>--SUBTOTAL(103,B$2:B3757)</f>
        <v>2281</v>
      </c>
      <c r="B3757" s="86">
        <v>43336</v>
      </c>
      <c r="C3757" t="s">
        <v>21</v>
      </c>
      <c r="D3757" t="s">
        <v>32</v>
      </c>
      <c r="E3757" t="s">
        <v>175</v>
      </c>
      <c r="F3757">
        <v>24</v>
      </c>
      <c r="G3757">
        <v>0</v>
      </c>
      <c r="H3757">
        <v>2018</v>
      </c>
      <c r="I3757">
        <v>8</v>
      </c>
      <c r="J3757">
        <v>39</v>
      </c>
    </row>
    <row r="3758" spans="1:10" hidden="1" x14ac:dyDescent="0.25">
      <c r="A3758">
        <f>--SUBTOTAL(103,B$2:B3758)</f>
        <v>2281</v>
      </c>
      <c r="B3758" s="86">
        <v>43336</v>
      </c>
      <c r="C3758" t="s">
        <v>21</v>
      </c>
      <c r="D3758" t="s">
        <v>32</v>
      </c>
      <c r="E3758" t="s">
        <v>175</v>
      </c>
      <c r="F3758">
        <v>16</v>
      </c>
      <c r="G3758">
        <v>0</v>
      </c>
      <c r="H3758">
        <v>2018</v>
      </c>
      <c r="I3758">
        <v>8</v>
      </c>
      <c r="J3758">
        <v>46</v>
      </c>
    </row>
    <row r="3759" spans="1:10" hidden="1" x14ac:dyDescent="0.25">
      <c r="A3759">
        <f>--SUBTOTAL(103,B$2:B3759)</f>
        <v>2281</v>
      </c>
      <c r="B3759" s="86">
        <v>43336</v>
      </c>
      <c r="C3759" t="s">
        <v>21</v>
      </c>
      <c r="D3759" t="s">
        <v>32</v>
      </c>
      <c r="E3759" t="s">
        <v>175</v>
      </c>
      <c r="F3759">
        <v>24</v>
      </c>
      <c r="G3759">
        <v>0</v>
      </c>
      <c r="H3759">
        <v>2018</v>
      </c>
      <c r="I3759">
        <v>8</v>
      </c>
      <c r="J3759">
        <v>49</v>
      </c>
    </row>
    <row r="3760" spans="1:10" hidden="1" x14ac:dyDescent="0.25">
      <c r="A3760">
        <f>--SUBTOTAL(103,B$2:B3760)</f>
        <v>2281</v>
      </c>
      <c r="B3760" s="86">
        <v>43336</v>
      </c>
      <c r="C3760" t="s">
        <v>21</v>
      </c>
      <c r="D3760" t="s">
        <v>32</v>
      </c>
      <c r="E3760" t="s">
        <v>175</v>
      </c>
      <c r="F3760">
        <v>16</v>
      </c>
      <c r="G3760">
        <v>0</v>
      </c>
      <c r="H3760">
        <v>2018</v>
      </c>
      <c r="I3760">
        <v>8</v>
      </c>
      <c r="J3760">
        <v>73</v>
      </c>
    </row>
    <row r="3761" spans="1:10" hidden="1" x14ac:dyDescent="0.25">
      <c r="A3761">
        <f>--SUBTOTAL(103,B$2:B3761)</f>
        <v>2281</v>
      </c>
      <c r="B3761" s="86">
        <v>43336</v>
      </c>
      <c r="C3761" t="s">
        <v>21</v>
      </c>
      <c r="D3761" t="s">
        <v>32</v>
      </c>
      <c r="E3761" t="s">
        <v>175</v>
      </c>
      <c r="F3761">
        <v>32</v>
      </c>
      <c r="G3761">
        <v>0</v>
      </c>
      <c r="H3761">
        <v>2018</v>
      </c>
      <c r="I3761">
        <v>8</v>
      </c>
      <c r="J3761">
        <v>97</v>
      </c>
    </row>
    <row r="3762" spans="1:10" hidden="1" x14ac:dyDescent="0.25">
      <c r="A3762">
        <f>--SUBTOTAL(103,B$2:B3762)</f>
        <v>2281</v>
      </c>
      <c r="B3762" s="86">
        <v>43336</v>
      </c>
      <c r="C3762" t="s">
        <v>66</v>
      </c>
      <c r="D3762" t="s">
        <v>31</v>
      </c>
      <c r="E3762" t="s">
        <v>175</v>
      </c>
      <c r="F3762">
        <v>212.77</v>
      </c>
      <c r="G3762">
        <v>0</v>
      </c>
      <c r="H3762">
        <v>2018</v>
      </c>
      <c r="I3762">
        <v>8</v>
      </c>
      <c r="J3762">
        <v>91</v>
      </c>
    </row>
    <row r="3763" spans="1:10" hidden="1" x14ac:dyDescent="0.25">
      <c r="A3763">
        <f>--SUBTOTAL(103,B$2:B3763)</f>
        <v>2281</v>
      </c>
      <c r="B3763" s="86">
        <v>43336</v>
      </c>
      <c r="C3763" t="s">
        <v>65</v>
      </c>
      <c r="D3763" t="s">
        <v>31</v>
      </c>
      <c r="E3763" t="s">
        <v>175</v>
      </c>
      <c r="F3763">
        <v>34.33</v>
      </c>
      <c r="G3763">
        <v>0</v>
      </c>
      <c r="H3763">
        <v>2018</v>
      </c>
      <c r="I3763">
        <v>8</v>
      </c>
      <c r="J3763">
        <v>91</v>
      </c>
    </row>
    <row r="3764" spans="1:10" hidden="1" x14ac:dyDescent="0.25">
      <c r="A3764">
        <f>--SUBTOTAL(103,B$2:B3764)</f>
        <v>2281</v>
      </c>
      <c r="B3764" s="86">
        <v>43336</v>
      </c>
      <c r="C3764" t="s">
        <v>23</v>
      </c>
      <c r="D3764" t="s">
        <v>33</v>
      </c>
      <c r="E3764" t="s">
        <v>182</v>
      </c>
      <c r="F3764">
        <v>18.399999999999999</v>
      </c>
      <c r="G3764">
        <v>0</v>
      </c>
      <c r="H3764">
        <v>2018</v>
      </c>
      <c r="I3764">
        <v>8</v>
      </c>
      <c r="J3764">
        <v>6</v>
      </c>
    </row>
    <row r="3765" spans="1:10" hidden="1" x14ac:dyDescent="0.25">
      <c r="A3765">
        <f>--SUBTOTAL(103,B$2:B3765)</f>
        <v>2281</v>
      </c>
      <c r="B3765" s="86">
        <v>43336</v>
      </c>
      <c r="C3765" t="s">
        <v>23</v>
      </c>
      <c r="D3765" t="s">
        <v>178</v>
      </c>
      <c r="E3765" t="s">
        <v>179</v>
      </c>
      <c r="F3765">
        <v>0</v>
      </c>
      <c r="G3765">
        <v>1100</v>
      </c>
      <c r="H3765">
        <v>2018</v>
      </c>
      <c r="I3765">
        <v>8</v>
      </c>
      <c r="J3765">
        <v>20</v>
      </c>
    </row>
    <row r="3766" spans="1:10" hidden="1" x14ac:dyDescent="0.25">
      <c r="A3766">
        <f>--SUBTOTAL(103,B$2:B3766)</f>
        <v>2281</v>
      </c>
      <c r="B3766" s="86">
        <v>43336</v>
      </c>
      <c r="C3766" t="s">
        <v>23</v>
      </c>
      <c r="D3766" t="s">
        <v>180</v>
      </c>
      <c r="E3766" t="s">
        <v>177</v>
      </c>
      <c r="F3766">
        <v>0</v>
      </c>
      <c r="G3766">
        <v>1500</v>
      </c>
      <c r="H3766">
        <v>2018</v>
      </c>
      <c r="I3766">
        <v>8</v>
      </c>
      <c r="J3766">
        <v>27</v>
      </c>
    </row>
    <row r="3767" spans="1:10" hidden="1" x14ac:dyDescent="0.25">
      <c r="A3767">
        <f>--SUBTOTAL(103,B$2:B3767)</f>
        <v>2281</v>
      </c>
      <c r="B3767" s="86">
        <v>43336</v>
      </c>
      <c r="C3767" t="s">
        <v>23</v>
      </c>
      <c r="D3767" t="s">
        <v>60</v>
      </c>
      <c r="E3767" t="s">
        <v>175</v>
      </c>
      <c r="F3767">
        <v>29.33</v>
      </c>
      <c r="G3767">
        <v>0</v>
      </c>
      <c r="H3767">
        <v>2018</v>
      </c>
      <c r="I3767">
        <v>8</v>
      </c>
      <c r="J3767">
        <v>71</v>
      </c>
    </row>
    <row r="3768" spans="1:10" hidden="1" x14ac:dyDescent="0.25">
      <c r="A3768">
        <f>--SUBTOTAL(103,B$2:B3768)</f>
        <v>2281</v>
      </c>
      <c r="B3768" s="86">
        <v>43336</v>
      </c>
      <c r="C3768" t="s">
        <v>23</v>
      </c>
      <c r="D3768" t="s">
        <v>183</v>
      </c>
      <c r="E3768" t="s">
        <v>177</v>
      </c>
      <c r="F3768">
        <v>0</v>
      </c>
      <c r="G3768">
        <v>1500</v>
      </c>
      <c r="H3768">
        <v>2018</v>
      </c>
      <c r="I3768">
        <v>8</v>
      </c>
      <c r="J3768">
        <v>71</v>
      </c>
    </row>
    <row r="3769" spans="1:10" hidden="1" x14ac:dyDescent="0.25">
      <c r="A3769">
        <f>--SUBTOTAL(103,B$2:B3769)</f>
        <v>2281</v>
      </c>
      <c r="B3769" s="86">
        <v>43336</v>
      </c>
      <c r="C3769" t="s">
        <v>23</v>
      </c>
      <c r="D3769" t="s">
        <v>176</v>
      </c>
      <c r="E3769" t="s">
        <v>177</v>
      </c>
      <c r="F3769">
        <v>0</v>
      </c>
      <c r="G3769">
        <v>1200</v>
      </c>
      <c r="H3769">
        <v>2018</v>
      </c>
      <c r="I3769">
        <v>8</v>
      </c>
      <c r="J3769">
        <v>78</v>
      </c>
    </row>
    <row r="3770" spans="1:10" hidden="1" x14ac:dyDescent="0.25">
      <c r="A3770">
        <f>--SUBTOTAL(103,B$2:B3770)</f>
        <v>2281</v>
      </c>
      <c r="B3770" s="86">
        <v>43336</v>
      </c>
      <c r="C3770" t="s">
        <v>23</v>
      </c>
      <c r="D3770" t="s">
        <v>31</v>
      </c>
      <c r="E3770" t="s">
        <v>175</v>
      </c>
      <c r="F3770">
        <v>167.26</v>
      </c>
      <c r="G3770">
        <v>0</v>
      </c>
      <c r="H3770">
        <v>2018</v>
      </c>
      <c r="I3770">
        <v>8</v>
      </c>
      <c r="J3770">
        <v>91</v>
      </c>
    </row>
    <row r="3771" spans="1:10" hidden="1" x14ac:dyDescent="0.25">
      <c r="A3771">
        <f>--SUBTOTAL(103,B$2:B3771)</f>
        <v>2281</v>
      </c>
      <c r="B3771" s="86">
        <v>43336</v>
      </c>
      <c r="C3771" t="s">
        <v>23</v>
      </c>
      <c r="D3771" t="s">
        <v>31</v>
      </c>
      <c r="E3771" t="s">
        <v>175</v>
      </c>
      <c r="F3771">
        <v>12</v>
      </c>
      <c r="G3771">
        <v>0</v>
      </c>
      <c r="H3771">
        <v>2018</v>
      </c>
      <c r="I3771">
        <v>8</v>
      </c>
      <c r="J3771">
        <v>99</v>
      </c>
    </row>
    <row r="3772" spans="1:10" hidden="1" x14ac:dyDescent="0.25">
      <c r="A3772">
        <f>--SUBTOTAL(103,B$2:B3772)</f>
        <v>2281</v>
      </c>
      <c r="B3772" s="86">
        <v>43336</v>
      </c>
      <c r="C3772" t="s">
        <v>23</v>
      </c>
      <c r="D3772" t="s">
        <v>181</v>
      </c>
      <c r="E3772" t="s">
        <v>179</v>
      </c>
      <c r="F3772">
        <v>0</v>
      </c>
      <c r="G3772">
        <v>1100</v>
      </c>
      <c r="H3772">
        <v>2018</v>
      </c>
      <c r="I3772">
        <v>8</v>
      </c>
      <c r="J3772">
        <v>102</v>
      </c>
    </row>
    <row r="3773" spans="1:10" hidden="1" x14ac:dyDescent="0.25">
      <c r="A3773">
        <f>--SUBTOTAL(103,B$2:B3773)</f>
        <v>2281</v>
      </c>
      <c r="B3773" s="86">
        <v>43337</v>
      </c>
      <c r="C3773" t="s">
        <v>74</v>
      </c>
      <c r="D3773" t="s">
        <v>184</v>
      </c>
      <c r="E3773" t="s">
        <v>185</v>
      </c>
      <c r="F3773">
        <v>488.12</v>
      </c>
      <c r="G3773">
        <v>0</v>
      </c>
      <c r="H3773">
        <v>2018</v>
      </c>
      <c r="I3773">
        <v>8</v>
      </c>
      <c r="J3773">
        <v>91</v>
      </c>
    </row>
    <row r="3774" spans="1:10" hidden="1" x14ac:dyDescent="0.25">
      <c r="A3774">
        <f>--SUBTOTAL(103,B$2:B3774)</f>
        <v>2281</v>
      </c>
      <c r="B3774" s="86">
        <v>43337</v>
      </c>
      <c r="C3774" t="s">
        <v>22</v>
      </c>
      <c r="D3774" t="s">
        <v>184</v>
      </c>
      <c r="E3774" t="s">
        <v>185</v>
      </c>
      <c r="F3774">
        <v>55.37</v>
      </c>
      <c r="G3774">
        <v>0</v>
      </c>
      <c r="H3774">
        <v>2018</v>
      </c>
      <c r="I3774">
        <v>8</v>
      </c>
      <c r="J3774">
        <v>1</v>
      </c>
    </row>
    <row r="3775" spans="1:10" hidden="1" x14ac:dyDescent="0.25">
      <c r="A3775">
        <f>--SUBTOTAL(103,B$2:B3775)</f>
        <v>2281</v>
      </c>
      <c r="B3775" s="86">
        <v>43337</v>
      </c>
      <c r="C3775" t="s">
        <v>22</v>
      </c>
      <c r="D3775" t="s">
        <v>184</v>
      </c>
      <c r="E3775" t="s">
        <v>185</v>
      </c>
      <c r="F3775">
        <v>30.92</v>
      </c>
      <c r="G3775">
        <v>0</v>
      </c>
      <c r="H3775">
        <v>2018</v>
      </c>
      <c r="I3775">
        <v>8</v>
      </c>
      <c r="J3775">
        <v>5</v>
      </c>
    </row>
    <row r="3776" spans="1:10" hidden="1" x14ac:dyDescent="0.25">
      <c r="A3776">
        <f>--SUBTOTAL(103,B$2:B3776)</f>
        <v>2281</v>
      </c>
      <c r="B3776" s="86">
        <v>43337</v>
      </c>
      <c r="C3776" t="s">
        <v>22</v>
      </c>
      <c r="D3776" t="s">
        <v>184</v>
      </c>
      <c r="E3776" t="s">
        <v>185</v>
      </c>
      <c r="F3776">
        <v>43.81</v>
      </c>
      <c r="G3776">
        <v>0</v>
      </c>
      <c r="H3776">
        <v>2018</v>
      </c>
      <c r="I3776">
        <v>8</v>
      </c>
      <c r="J3776">
        <v>10</v>
      </c>
    </row>
    <row r="3777" spans="1:10" hidden="1" x14ac:dyDescent="0.25">
      <c r="A3777">
        <f>--SUBTOTAL(103,B$2:B3777)</f>
        <v>2281</v>
      </c>
      <c r="B3777" s="86">
        <v>43337</v>
      </c>
      <c r="C3777" t="s">
        <v>22</v>
      </c>
      <c r="D3777" t="s">
        <v>184</v>
      </c>
      <c r="E3777" t="s">
        <v>185</v>
      </c>
      <c r="F3777">
        <v>49.7</v>
      </c>
      <c r="G3777">
        <v>0</v>
      </c>
      <c r="H3777">
        <v>2018</v>
      </c>
      <c r="I3777">
        <v>8</v>
      </c>
      <c r="J3777">
        <v>13</v>
      </c>
    </row>
    <row r="3778" spans="1:10" hidden="1" x14ac:dyDescent="0.25">
      <c r="A3778">
        <f>--SUBTOTAL(103,B$2:B3778)</f>
        <v>2281</v>
      </c>
      <c r="B3778" s="86">
        <v>43337</v>
      </c>
      <c r="C3778" t="s">
        <v>22</v>
      </c>
      <c r="D3778" t="s">
        <v>184</v>
      </c>
      <c r="E3778" t="s">
        <v>185</v>
      </c>
      <c r="F3778">
        <v>52.49</v>
      </c>
      <c r="G3778">
        <v>0</v>
      </c>
      <c r="H3778">
        <v>2018</v>
      </c>
      <c r="I3778">
        <v>8</v>
      </c>
      <c r="J3778">
        <v>26</v>
      </c>
    </row>
    <row r="3779" spans="1:10" hidden="1" x14ac:dyDescent="0.25">
      <c r="A3779">
        <f>--SUBTOTAL(103,B$2:B3779)</f>
        <v>2281</v>
      </c>
      <c r="B3779" s="86">
        <v>43337</v>
      </c>
      <c r="C3779" t="s">
        <v>22</v>
      </c>
      <c r="D3779" t="s">
        <v>184</v>
      </c>
      <c r="E3779" t="s">
        <v>185</v>
      </c>
      <c r="F3779">
        <v>24.92</v>
      </c>
      <c r="G3779">
        <v>0</v>
      </c>
      <c r="H3779">
        <v>2018</v>
      </c>
      <c r="I3779">
        <v>8</v>
      </c>
      <c r="J3779">
        <v>32</v>
      </c>
    </row>
    <row r="3780" spans="1:10" hidden="1" x14ac:dyDescent="0.25">
      <c r="A3780">
        <f>--SUBTOTAL(103,B$2:B3780)</f>
        <v>2281</v>
      </c>
      <c r="B3780" s="86">
        <v>43337</v>
      </c>
      <c r="C3780" t="s">
        <v>22</v>
      </c>
      <c r="D3780" t="s">
        <v>184</v>
      </c>
      <c r="E3780" t="s">
        <v>185</v>
      </c>
      <c r="F3780">
        <v>13.86</v>
      </c>
      <c r="G3780">
        <v>0</v>
      </c>
      <c r="H3780">
        <v>2018</v>
      </c>
      <c r="I3780">
        <v>8</v>
      </c>
      <c r="J3780">
        <v>46</v>
      </c>
    </row>
    <row r="3781" spans="1:10" hidden="1" x14ac:dyDescent="0.25">
      <c r="A3781">
        <f>--SUBTOTAL(103,B$2:B3781)</f>
        <v>2281</v>
      </c>
      <c r="B3781" s="86">
        <v>43337</v>
      </c>
      <c r="C3781" t="s">
        <v>22</v>
      </c>
      <c r="D3781" t="s">
        <v>184</v>
      </c>
      <c r="E3781" t="s">
        <v>185</v>
      </c>
      <c r="F3781">
        <v>77.28</v>
      </c>
      <c r="G3781">
        <v>0</v>
      </c>
      <c r="H3781">
        <v>2018</v>
      </c>
      <c r="I3781">
        <v>8</v>
      </c>
      <c r="J3781">
        <v>72</v>
      </c>
    </row>
    <row r="3782" spans="1:10" hidden="1" x14ac:dyDescent="0.25">
      <c r="A3782">
        <f>--SUBTOTAL(103,B$2:B3782)</f>
        <v>2281</v>
      </c>
      <c r="B3782" s="86">
        <v>43337</v>
      </c>
      <c r="C3782" t="s">
        <v>22</v>
      </c>
      <c r="D3782" t="s">
        <v>184</v>
      </c>
      <c r="E3782" t="s">
        <v>185</v>
      </c>
      <c r="F3782">
        <v>28.06</v>
      </c>
      <c r="G3782">
        <v>0</v>
      </c>
      <c r="H3782">
        <v>2018</v>
      </c>
      <c r="I3782">
        <v>8</v>
      </c>
      <c r="J3782">
        <v>89</v>
      </c>
    </row>
    <row r="3783" spans="1:10" hidden="1" x14ac:dyDescent="0.25">
      <c r="A3783">
        <f>--SUBTOTAL(103,B$2:B3783)</f>
        <v>2281</v>
      </c>
      <c r="B3783" s="86">
        <v>43337</v>
      </c>
      <c r="C3783" t="s">
        <v>22</v>
      </c>
      <c r="D3783" t="s">
        <v>184</v>
      </c>
      <c r="E3783" t="s">
        <v>185</v>
      </c>
      <c r="F3783">
        <v>29.35</v>
      </c>
      <c r="G3783">
        <v>0</v>
      </c>
      <c r="H3783">
        <v>2018</v>
      </c>
      <c r="I3783">
        <v>8</v>
      </c>
      <c r="J3783">
        <v>95</v>
      </c>
    </row>
    <row r="3784" spans="1:10" hidden="1" x14ac:dyDescent="0.25">
      <c r="A3784">
        <f>--SUBTOTAL(103,B$2:B3784)</f>
        <v>2281</v>
      </c>
      <c r="B3784" s="86">
        <v>43337</v>
      </c>
      <c r="C3784" t="s">
        <v>22</v>
      </c>
      <c r="D3784" t="s">
        <v>184</v>
      </c>
      <c r="E3784" t="s">
        <v>185</v>
      </c>
      <c r="F3784">
        <v>15.39</v>
      </c>
      <c r="G3784">
        <v>0</v>
      </c>
      <c r="H3784">
        <v>2018</v>
      </c>
      <c r="I3784">
        <v>8</v>
      </c>
      <c r="J3784">
        <v>97</v>
      </c>
    </row>
    <row r="3785" spans="1:10" hidden="1" x14ac:dyDescent="0.25">
      <c r="A3785">
        <f>--SUBTOTAL(103,B$2:B3785)</f>
        <v>2281</v>
      </c>
      <c r="B3785" s="86">
        <v>43337</v>
      </c>
      <c r="C3785" t="s">
        <v>76</v>
      </c>
      <c r="D3785" t="s">
        <v>184</v>
      </c>
      <c r="E3785" t="s">
        <v>185</v>
      </c>
      <c r="F3785">
        <v>120.7</v>
      </c>
      <c r="G3785">
        <v>0</v>
      </c>
      <c r="H3785">
        <v>2018</v>
      </c>
      <c r="I3785">
        <v>8</v>
      </c>
      <c r="J3785">
        <v>91</v>
      </c>
    </row>
    <row r="3786" spans="1:10" hidden="1" x14ac:dyDescent="0.25">
      <c r="A3786">
        <f>--SUBTOTAL(103,B$2:B3786)</f>
        <v>2281</v>
      </c>
      <c r="B3786" s="86">
        <v>43337</v>
      </c>
      <c r="C3786" t="s">
        <v>67</v>
      </c>
      <c r="D3786" t="s">
        <v>184</v>
      </c>
      <c r="E3786" t="s">
        <v>185</v>
      </c>
      <c r="F3786">
        <v>3012.69</v>
      </c>
      <c r="G3786">
        <v>0</v>
      </c>
      <c r="H3786">
        <v>2018</v>
      </c>
      <c r="I3786">
        <v>8</v>
      </c>
      <c r="J3786">
        <v>91</v>
      </c>
    </row>
    <row r="3787" spans="1:10" hidden="1" x14ac:dyDescent="0.25">
      <c r="A3787">
        <f>--SUBTOTAL(103,B$2:B3787)</f>
        <v>2281</v>
      </c>
      <c r="B3787" s="86">
        <v>43337</v>
      </c>
      <c r="C3787" t="s">
        <v>75</v>
      </c>
      <c r="D3787" t="s">
        <v>184</v>
      </c>
      <c r="E3787" t="s">
        <v>185</v>
      </c>
      <c r="F3787">
        <v>21.39</v>
      </c>
      <c r="G3787">
        <v>0</v>
      </c>
      <c r="H3787">
        <v>2018</v>
      </c>
      <c r="I3787">
        <v>8</v>
      </c>
      <c r="J3787">
        <v>91</v>
      </c>
    </row>
    <row r="3788" spans="1:10" hidden="1" x14ac:dyDescent="0.25">
      <c r="A3788">
        <f>--SUBTOTAL(103,B$2:B3788)</f>
        <v>2281</v>
      </c>
      <c r="B3788" s="86">
        <v>43337</v>
      </c>
      <c r="C3788" t="s">
        <v>21</v>
      </c>
      <c r="D3788" t="s">
        <v>184</v>
      </c>
      <c r="E3788" t="s">
        <v>185</v>
      </c>
      <c r="F3788">
        <v>60.69</v>
      </c>
      <c r="G3788">
        <v>0</v>
      </c>
      <c r="H3788">
        <v>2018</v>
      </c>
      <c r="I3788">
        <v>8</v>
      </c>
      <c r="J3788">
        <v>3</v>
      </c>
    </row>
    <row r="3789" spans="1:10" hidden="1" x14ac:dyDescent="0.25">
      <c r="A3789">
        <f>--SUBTOTAL(103,B$2:B3789)</f>
        <v>2281</v>
      </c>
      <c r="B3789" s="86">
        <v>43337</v>
      </c>
      <c r="C3789" t="s">
        <v>21</v>
      </c>
      <c r="D3789" t="s">
        <v>184</v>
      </c>
      <c r="E3789" t="s">
        <v>185</v>
      </c>
      <c r="F3789">
        <v>938.84</v>
      </c>
      <c r="G3789">
        <v>0</v>
      </c>
      <c r="H3789">
        <v>2018</v>
      </c>
      <c r="I3789">
        <v>8</v>
      </c>
      <c r="J3789">
        <v>5</v>
      </c>
    </row>
    <row r="3790" spans="1:10" hidden="1" x14ac:dyDescent="0.25">
      <c r="A3790">
        <f>--SUBTOTAL(103,B$2:B3790)</f>
        <v>2281</v>
      </c>
      <c r="B3790" s="86">
        <v>43337</v>
      </c>
      <c r="C3790" t="s">
        <v>21</v>
      </c>
      <c r="D3790" t="s">
        <v>184</v>
      </c>
      <c r="E3790" t="s">
        <v>185</v>
      </c>
      <c r="F3790">
        <v>25.14</v>
      </c>
      <c r="G3790">
        <v>0</v>
      </c>
      <c r="H3790">
        <v>2018</v>
      </c>
      <c r="I3790">
        <v>8</v>
      </c>
      <c r="J3790">
        <v>6</v>
      </c>
    </row>
    <row r="3791" spans="1:10" hidden="1" x14ac:dyDescent="0.25">
      <c r="A3791">
        <f>--SUBTOTAL(103,B$2:B3791)</f>
        <v>2281</v>
      </c>
      <c r="B3791" s="86">
        <v>43337</v>
      </c>
      <c r="C3791" t="s">
        <v>21</v>
      </c>
      <c r="D3791" t="s">
        <v>184</v>
      </c>
      <c r="E3791" t="s">
        <v>185</v>
      </c>
      <c r="F3791">
        <v>6.66</v>
      </c>
      <c r="G3791">
        <v>0</v>
      </c>
      <c r="H3791">
        <v>2018</v>
      </c>
      <c r="I3791">
        <v>8</v>
      </c>
      <c r="J3791">
        <v>9</v>
      </c>
    </row>
    <row r="3792" spans="1:10" hidden="1" x14ac:dyDescent="0.25">
      <c r="A3792">
        <f>--SUBTOTAL(103,B$2:B3792)</f>
        <v>2281</v>
      </c>
      <c r="B3792" s="86">
        <v>43337</v>
      </c>
      <c r="C3792" t="s">
        <v>21</v>
      </c>
      <c r="D3792" t="s">
        <v>184</v>
      </c>
      <c r="E3792" t="s">
        <v>185</v>
      </c>
      <c r="F3792">
        <v>281.75</v>
      </c>
      <c r="G3792">
        <v>0</v>
      </c>
      <c r="H3792">
        <v>2018</v>
      </c>
      <c r="I3792">
        <v>8</v>
      </c>
      <c r="J3792">
        <v>10</v>
      </c>
    </row>
    <row r="3793" spans="1:10" hidden="1" x14ac:dyDescent="0.25">
      <c r="A3793">
        <f>--SUBTOTAL(103,B$2:B3793)</f>
        <v>2281</v>
      </c>
      <c r="B3793" s="86">
        <v>43337</v>
      </c>
      <c r="C3793" t="s">
        <v>21</v>
      </c>
      <c r="D3793" t="s">
        <v>184</v>
      </c>
      <c r="E3793" t="s">
        <v>185</v>
      </c>
      <c r="F3793">
        <v>867.93</v>
      </c>
      <c r="G3793">
        <v>0</v>
      </c>
      <c r="H3793">
        <v>2018</v>
      </c>
      <c r="I3793">
        <v>8</v>
      </c>
      <c r="J3793">
        <v>13</v>
      </c>
    </row>
    <row r="3794" spans="1:10" hidden="1" x14ac:dyDescent="0.25">
      <c r="A3794">
        <f>--SUBTOTAL(103,B$2:B3794)</f>
        <v>2281</v>
      </c>
      <c r="B3794" s="86">
        <v>43337</v>
      </c>
      <c r="C3794" t="s">
        <v>21</v>
      </c>
      <c r="D3794" t="s">
        <v>184</v>
      </c>
      <c r="E3794" t="s">
        <v>185</v>
      </c>
      <c r="F3794">
        <v>24.85</v>
      </c>
      <c r="G3794">
        <v>0</v>
      </c>
      <c r="H3794">
        <v>2018</v>
      </c>
      <c r="I3794">
        <v>8</v>
      </c>
      <c r="J3794">
        <v>17</v>
      </c>
    </row>
    <row r="3795" spans="1:10" hidden="1" x14ac:dyDescent="0.25">
      <c r="A3795">
        <f>--SUBTOTAL(103,B$2:B3795)</f>
        <v>2281</v>
      </c>
      <c r="B3795" s="86">
        <v>43337</v>
      </c>
      <c r="C3795" t="s">
        <v>21</v>
      </c>
      <c r="D3795" t="s">
        <v>184</v>
      </c>
      <c r="E3795" t="s">
        <v>185</v>
      </c>
      <c r="F3795">
        <v>403.79</v>
      </c>
      <c r="G3795">
        <v>0</v>
      </c>
      <c r="H3795">
        <v>2018</v>
      </c>
      <c r="I3795">
        <v>8</v>
      </c>
      <c r="J3795">
        <v>18</v>
      </c>
    </row>
    <row r="3796" spans="1:10" hidden="1" x14ac:dyDescent="0.25">
      <c r="A3796">
        <f>--SUBTOTAL(103,B$2:B3796)</f>
        <v>2281</v>
      </c>
      <c r="B3796" s="86">
        <v>43337</v>
      </c>
      <c r="C3796" t="s">
        <v>21</v>
      </c>
      <c r="D3796" t="s">
        <v>184</v>
      </c>
      <c r="E3796" t="s">
        <v>185</v>
      </c>
      <c r="F3796">
        <v>1388.9</v>
      </c>
      <c r="G3796">
        <v>0</v>
      </c>
      <c r="H3796">
        <v>2018</v>
      </c>
      <c r="I3796">
        <v>8</v>
      </c>
      <c r="J3796">
        <v>19</v>
      </c>
    </row>
    <row r="3797" spans="1:10" hidden="1" x14ac:dyDescent="0.25">
      <c r="A3797">
        <f>--SUBTOTAL(103,B$2:B3797)</f>
        <v>2281</v>
      </c>
      <c r="B3797" s="86">
        <v>43337</v>
      </c>
      <c r="C3797" t="s">
        <v>21</v>
      </c>
      <c r="D3797" t="s">
        <v>184</v>
      </c>
      <c r="E3797" t="s">
        <v>185</v>
      </c>
      <c r="F3797">
        <v>327.9</v>
      </c>
      <c r="G3797">
        <v>0</v>
      </c>
      <c r="H3797">
        <v>2018</v>
      </c>
      <c r="I3797">
        <v>8</v>
      </c>
      <c r="J3797">
        <v>22</v>
      </c>
    </row>
    <row r="3798" spans="1:10" hidden="1" x14ac:dyDescent="0.25">
      <c r="A3798">
        <f>--SUBTOTAL(103,B$2:B3798)</f>
        <v>2281</v>
      </c>
      <c r="B3798" s="86">
        <v>43337</v>
      </c>
      <c r="C3798" t="s">
        <v>21</v>
      </c>
      <c r="D3798" t="s">
        <v>184</v>
      </c>
      <c r="E3798" t="s">
        <v>185</v>
      </c>
      <c r="F3798">
        <v>471.52</v>
      </c>
      <c r="G3798">
        <v>0</v>
      </c>
      <c r="H3798">
        <v>2018</v>
      </c>
      <c r="I3798">
        <v>8</v>
      </c>
      <c r="J3798">
        <v>23</v>
      </c>
    </row>
    <row r="3799" spans="1:10" hidden="1" x14ac:dyDescent="0.25">
      <c r="A3799">
        <f>--SUBTOTAL(103,B$2:B3799)</f>
        <v>2281</v>
      </c>
      <c r="B3799" s="86">
        <v>43337</v>
      </c>
      <c r="C3799" t="s">
        <v>21</v>
      </c>
      <c r="D3799" t="s">
        <v>184</v>
      </c>
      <c r="E3799" t="s">
        <v>185</v>
      </c>
      <c r="F3799">
        <v>1473.5</v>
      </c>
      <c r="G3799">
        <v>0</v>
      </c>
      <c r="H3799">
        <v>2018</v>
      </c>
      <c r="I3799">
        <v>8</v>
      </c>
      <c r="J3799">
        <v>26</v>
      </c>
    </row>
    <row r="3800" spans="1:10" hidden="1" x14ac:dyDescent="0.25">
      <c r="A3800">
        <f>--SUBTOTAL(103,B$2:B3800)</f>
        <v>2281</v>
      </c>
      <c r="B3800" s="86">
        <v>43337</v>
      </c>
      <c r="C3800" t="s">
        <v>21</v>
      </c>
      <c r="D3800" t="s">
        <v>184</v>
      </c>
      <c r="E3800" t="s">
        <v>185</v>
      </c>
      <c r="F3800">
        <v>80.37</v>
      </c>
      <c r="G3800">
        <v>0</v>
      </c>
      <c r="H3800">
        <v>2018</v>
      </c>
      <c r="I3800">
        <v>8</v>
      </c>
      <c r="J3800">
        <v>29</v>
      </c>
    </row>
    <row r="3801" spans="1:10" hidden="1" x14ac:dyDescent="0.25">
      <c r="A3801">
        <f>--SUBTOTAL(103,B$2:B3801)</f>
        <v>2281</v>
      </c>
      <c r="B3801" s="86">
        <v>43337</v>
      </c>
      <c r="C3801" t="s">
        <v>21</v>
      </c>
      <c r="D3801" t="s">
        <v>184</v>
      </c>
      <c r="E3801" t="s">
        <v>185</v>
      </c>
      <c r="F3801">
        <v>465.27</v>
      </c>
      <c r="G3801">
        <v>0</v>
      </c>
      <c r="H3801">
        <v>2018</v>
      </c>
      <c r="I3801">
        <v>8</v>
      </c>
      <c r="J3801">
        <v>30</v>
      </c>
    </row>
    <row r="3802" spans="1:10" hidden="1" x14ac:dyDescent="0.25">
      <c r="A3802">
        <f>--SUBTOTAL(103,B$2:B3802)</f>
        <v>2281</v>
      </c>
      <c r="B3802" s="86">
        <v>43337</v>
      </c>
      <c r="C3802" t="s">
        <v>21</v>
      </c>
      <c r="D3802" t="s">
        <v>184</v>
      </c>
      <c r="E3802" t="s">
        <v>185</v>
      </c>
      <c r="F3802">
        <v>451.51</v>
      </c>
      <c r="G3802">
        <v>0</v>
      </c>
      <c r="H3802">
        <v>2018</v>
      </c>
      <c r="I3802">
        <v>8</v>
      </c>
      <c r="J3802">
        <v>34</v>
      </c>
    </row>
    <row r="3803" spans="1:10" hidden="1" x14ac:dyDescent="0.25">
      <c r="A3803">
        <f>--SUBTOTAL(103,B$2:B3803)</f>
        <v>2281</v>
      </c>
      <c r="B3803" s="86">
        <v>43337</v>
      </c>
      <c r="C3803" t="s">
        <v>21</v>
      </c>
      <c r="D3803" t="s">
        <v>184</v>
      </c>
      <c r="E3803" t="s">
        <v>185</v>
      </c>
      <c r="F3803">
        <v>83.43</v>
      </c>
      <c r="G3803">
        <v>0</v>
      </c>
      <c r="H3803">
        <v>2018</v>
      </c>
      <c r="I3803">
        <v>8</v>
      </c>
      <c r="J3803">
        <v>38</v>
      </c>
    </row>
    <row r="3804" spans="1:10" hidden="1" x14ac:dyDescent="0.25">
      <c r="A3804">
        <f>--SUBTOTAL(103,B$2:B3804)</f>
        <v>2281</v>
      </c>
      <c r="B3804" s="86">
        <v>43337</v>
      </c>
      <c r="C3804" t="s">
        <v>21</v>
      </c>
      <c r="D3804" t="s">
        <v>184</v>
      </c>
      <c r="E3804" t="s">
        <v>185</v>
      </c>
      <c r="F3804">
        <v>323.60000000000002</v>
      </c>
      <c r="G3804">
        <v>0</v>
      </c>
      <c r="H3804">
        <v>2018</v>
      </c>
      <c r="I3804">
        <v>8</v>
      </c>
      <c r="J3804">
        <v>39</v>
      </c>
    </row>
    <row r="3805" spans="1:10" hidden="1" x14ac:dyDescent="0.25">
      <c r="A3805">
        <f>--SUBTOTAL(103,B$2:B3805)</f>
        <v>2281</v>
      </c>
      <c r="B3805" s="86">
        <v>43337</v>
      </c>
      <c r="C3805" t="s">
        <v>21</v>
      </c>
      <c r="D3805" t="s">
        <v>184</v>
      </c>
      <c r="E3805" t="s">
        <v>185</v>
      </c>
      <c r="F3805">
        <v>51.73</v>
      </c>
      <c r="G3805">
        <v>0</v>
      </c>
      <c r="H3805">
        <v>2018</v>
      </c>
      <c r="I3805">
        <v>8</v>
      </c>
      <c r="J3805">
        <v>41</v>
      </c>
    </row>
    <row r="3806" spans="1:10" hidden="1" x14ac:dyDescent="0.25">
      <c r="A3806">
        <f>--SUBTOTAL(103,B$2:B3806)</f>
        <v>2281</v>
      </c>
      <c r="B3806" s="86">
        <v>43337</v>
      </c>
      <c r="C3806" t="s">
        <v>21</v>
      </c>
      <c r="D3806" t="s">
        <v>184</v>
      </c>
      <c r="E3806" t="s">
        <v>185</v>
      </c>
      <c r="F3806">
        <v>235.92</v>
      </c>
      <c r="G3806">
        <v>0</v>
      </c>
      <c r="H3806">
        <v>2018</v>
      </c>
      <c r="I3806">
        <v>8</v>
      </c>
      <c r="J3806">
        <v>43</v>
      </c>
    </row>
    <row r="3807" spans="1:10" hidden="1" x14ac:dyDescent="0.25">
      <c r="A3807">
        <f>--SUBTOTAL(103,B$2:B3807)</f>
        <v>2281</v>
      </c>
      <c r="B3807" s="86">
        <v>43337</v>
      </c>
      <c r="C3807" t="s">
        <v>21</v>
      </c>
      <c r="D3807" t="s">
        <v>184</v>
      </c>
      <c r="E3807" t="s">
        <v>185</v>
      </c>
      <c r="F3807">
        <v>301.62</v>
      </c>
      <c r="G3807">
        <v>0</v>
      </c>
      <c r="H3807">
        <v>2018</v>
      </c>
      <c r="I3807">
        <v>8</v>
      </c>
      <c r="J3807">
        <v>44</v>
      </c>
    </row>
    <row r="3808" spans="1:10" hidden="1" x14ac:dyDescent="0.25">
      <c r="A3808">
        <f>--SUBTOTAL(103,B$2:B3808)</f>
        <v>2281</v>
      </c>
      <c r="B3808" s="86">
        <v>43337</v>
      </c>
      <c r="C3808" t="s">
        <v>21</v>
      </c>
      <c r="D3808" t="s">
        <v>184</v>
      </c>
      <c r="E3808" t="s">
        <v>185</v>
      </c>
      <c r="F3808">
        <v>246.81</v>
      </c>
      <c r="G3808">
        <v>0</v>
      </c>
      <c r="H3808">
        <v>2018</v>
      </c>
      <c r="I3808">
        <v>8</v>
      </c>
      <c r="J3808">
        <v>46</v>
      </c>
    </row>
    <row r="3809" spans="1:10" hidden="1" x14ac:dyDescent="0.25">
      <c r="A3809">
        <f>--SUBTOTAL(103,B$2:B3809)</f>
        <v>2281</v>
      </c>
      <c r="B3809" s="86">
        <v>43337</v>
      </c>
      <c r="C3809" t="s">
        <v>21</v>
      </c>
      <c r="D3809" t="s">
        <v>184</v>
      </c>
      <c r="E3809" t="s">
        <v>185</v>
      </c>
      <c r="F3809">
        <v>45.75</v>
      </c>
      <c r="G3809">
        <v>0</v>
      </c>
      <c r="H3809">
        <v>2018</v>
      </c>
      <c r="I3809">
        <v>8</v>
      </c>
      <c r="J3809">
        <v>48</v>
      </c>
    </row>
    <row r="3810" spans="1:10" hidden="1" x14ac:dyDescent="0.25">
      <c r="A3810">
        <f>--SUBTOTAL(103,B$2:B3810)</f>
        <v>2281</v>
      </c>
      <c r="B3810" s="86">
        <v>43337</v>
      </c>
      <c r="C3810" t="s">
        <v>21</v>
      </c>
      <c r="D3810" t="s">
        <v>184</v>
      </c>
      <c r="E3810" t="s">
        <v>185</v>
      </c>
      <c r="F3810">
        <v>172.65</v>
      </c>
      <c r="G3810">
        <v>0</v>
      </c>
      <c r="H3810">
        <v>2018</v>
      </c>
      <c r="I3810">
        <v>8</v>
      </c>
      <c r="J3810">
        <v>49</v>
      </c>
    </row>
    <row r="3811" spans="1:10" hidden="1" x14ac:dyDescent="0.25">
      <c r="A3811">
        <f>--SUBTOTAL(103,B$2:B3811)</f>
        <v>2281</v>
      </c>
      <c r="B3811" s="86">
        <v>43337</v>
      </c>
      <c r="C3811" t="s">
        <v>21</v>
      </c>
      <c r="D3811" t="s">
        <v>184</v>
      </c>
      <c r="E3811" t="s">
        <v>185</v>
      </c>
      <c r="F3811">
        <v>306.07</v>
      </c>
      <c r="G3811">
        <v>0</v>
      </c>
      <c r="H3811">
        <v>2018</v>
      </c>
      <c r="I3811">
        <v>8</v>
      </c>
      <c r="J3811">
        <v>51</v>
      </c>
    </row>
    <row r="3812" spans="1:10" hidden="1" x14ac:dyDescent="0.25">
      <c r="A3812">
        <f>--SUBTOTAL(103,B$2:B3812)</f>
        <v>2281</v>
      </c>
      <c r="B3812" s="86">
        <v>43337</v>
      </c>
      <c r="C3812" t="s">
        <v>21</v>
      </c>
      <c r="D3812" t="s">
        <v>184</v>
      </c>
      <c r="E3812" t="s">
        <v>185</v>
      </c>
      <c r="F3812">
        <v>45.5</v>
      </c>
      <c r="G3812">
        <v>0</v>
      </c>
      <c r="H3812">
        <v>2018</v>
      </c>
      <c r="I3812">
        <v>8</v>
      </c>
      <c r="J3812">
        <v>68</v>
      </c>
    </row>
    <row r="3813" spans="1:10" hidden="1" x14ac:dyDescent="0.25">
      <c r="A3813">
        <f>--SUBTOTAL(103,B$2:B3813)</f>
        <v>2281</v>
      </c>
      <c r="B3813" s="86">
        <v>43337</v>
      </c>
      <c r="C3813" t="s">
        <v>21</v>
      </c>
      <c r="D3813" t="s">
        <v>184</v>
      </c>
      <c r="E3813" t="s">
        <v>185</v>
      </c>
      <c r="F3813">
        <v>9.59</v>
      </c>
      <c r="G3813">
        <v>0</v>
      </c>
      <c r="H3813">
        <v>2018</v>
      </c>
      <c r="I3813">
        <v>8</v>
      </c>
      <c r="J3813">
        <v>71</v>
      </c>
    </row>
    <row r="3814" spans="1:10" hidden="1" x14ac:dyDescent="0.25">
      <c r="A3814">
        <f>--SUBTOTAL(103,B$2:B3814)</f>
        <v>2281</v>
      </c>
      <c r="B3814" s="86">
        <v>43337</v>
      </c>
      <c r="C3814" t="s">
        <v>21</v>
      </c>
      <c r="D3814" t="s">
        <v>184</v>
      </c>
      <c r="E3814" t="s">
        <v>185</v>
      </c>
      <c r="F3814">
        <v>1066.53</v>
      </c>
      <c r="G3814">
        <v>0</v>
      </c>
      <c r="H3814">
        <v>2018</v>
      </c>
      <c r="I3814">
        <v>8</v>
      </c>
      <c r="J3814">
        <v>73</v>
      </c>
    </row>
    <row r="3815" spans="1:10" hidden="1" x14ac:dyDescent="0.25">
      <c r="A3815">
        <f>--SUBTOTAL(103,B$2:B3815)</f>
        <v>2281</v>
      </c>
      <c r="B3815" s="86">
        <v>43337</v>
      </c>
      <c r="C3815" t="s">
        <v>21</v>
      </c>
      <c r="D3815" t="s">
        <v>184</v>
      </c>
      <c r="E3815" t="s">
        <v>185</v>
      </c>
      <c r="F3815">
        <v>51.17</v>
      </c>
      <c r="G3815">
        <v>0</v>
      </c>
      <c r="H3815">
        <v>2018</v>
      </c>
      <c r="I3815">
        <v>8</v>
      </c>
      <c r="J3815">
        <v>77</v>
      </c>
    </row>
    <row r="3816" spans="1:10" hidden="1" x14ac:dyDescent="0.25">
      <c r="A3816">
        <f>--SUBTOTAL(103,B$2:B3816)</f>
        <v>2281</v>
      </c>
      <c r="B3816" s="86">
        <v>43337</v>
      </c>
      <c r="C3816" t="s">
        <v>21</v>
      </c>
      <c r="D3816" t="s">
        <v>184</v>
      </c>
      <c r="E3816" t="s">
        <v>185</v>
      </c>
      <c r="F3816">
        <v>281.07</v>
      </c>
      <c r="G3816">
        <v>0</v>
      </c>
      <c r="H3816">
        <v>2018</v>
      </c>
      <c r="I3816">
        <v>8</v>
      </c>
      <c r="J3816">
        <v>80</v>
      </c>
    </row>
    <row r="3817" spans="1:10" hidden="1" x14ac:dyDescent="0.25">
      <c r="A3817">
        <f>--SUBTOTAL(103,B$2:B3817)</f>
        <v>2281</v>
      </c>
      <c r="B3817" s="86">
        <v>43337</v>
      </c>
      <c r="C3817" t="s">
        <v>21</v>
      </c>
      <c r="D3817" t="s">
        <v>184</v>
      </c>
      <c r="E3817" t="s">
        <v>185</v>
      </c>
      <c r="F3817">
        <v>53.95</v>
      </c>
      <c r="G3817">
        <v>0</v>
      </c>
      <c r="H3817">
        <v>2018</v>
      </c>
      <c r="I3817">
        <v>8</v>
      </c>
      <c r="J3817">
        <v>95</v>
      </c>
    </row>
    <row r="3818" spans="1:10" hidden="1" x14ac:dyDescent="0.25">
      <c r="A3818">
        <f>--SUBTOTAL(103,B$2:B3818)</f>
        <v>2281</v>
      </c>
      <c r="B3818" s="86">
        <v>43337</v>
      </c>
      <c r="C3818" t="s">
        <v>21</v>
      </c>
      <c r="D3818" t="s">
        <v>184</v>
      </c>
      <c r="E3818" t="s">
        <v>185</v>
      </c>
      <c r="F3818">
        <v>661.6</v>
      </c>
      <c r="G3818">
        <v>0</v>
      </c>
      <c r="H3818">
        <v>2018</v>
      </c>
      <c r="I3818">
        <v>8</v>
      </c>
      <c r="J3818">
        <v>97</v>
      </c>
    </row>
    <row r="3819" spans="1:10" hidden="1" x14ac:dyDescent="0.25">
      <c r="A3819">
        <f>--SUBTOTAL(103,B$2:B3819)</f>
        <v>2281</v>
      </c>
      <c r="B3819" s="86">
        <v>43337</v>
      </c>
      <c r="C3819" t="s">
        <v>21</v>
      </c>
      <c r="D3819" t="s">
        <v>184</v>
      </c>
      <c r="E3819" t="s">
        <v>185</v>
      </c>
      <c r="F3819">
        <v>12.65</v>
      </c>
      <c r="G3819">
        <v>0</v>
      </c>
      <c r="H3819">
        <v>2018</v>
      </c>
      <c r="I3819">
        <v>8</v>
      </c>
      <c r="J3819">
        <v>101</v>
      </c>
    </row>
    <row r="3820" spans="1:10" hidden="1" x14ac:dyDescent="0.25">
      <c r="A3820">
        <f>--SUBTOTAL(103,B$2:B3820)</f>
        <v>2281</v>
      </c>
      <c r="B3820" s="86">
        <v>43337</v>
      </c>
      <c r="C3820" t="s">
        <v>21</v>
      </c>
      <c r="D3820" t="s">
        <v>184</v>
      </c>
      <c r="E3820" t="s">
        <v>185</v>
      </c>
      <c r="F3820">
        <v>119.59</v>
      </c>
      <c r="G3820">
        <v>0</v>
      </c>
      <c r="H3820">
        <v>2018</v>
      </c>
      <c r="I3820">
        <v>8</v>
      </c>
      <c r="J3820">
        <v>162</v>
      </c>
    </row>
    <row r="3821" spans="1:10" hidden="1" x14ac:dyDescent="0.25">
      <c r="A3821">
        <f>--SUBTOTAL(103,B$2:B3821)</f>
        <v>2281</v>
      </c>
      <c r="B3821" s="86">
        <v>43337</v>
      </c>
      <c r="C3821" t="s">
        <v>21</v>
      </c>
      <c r="D3821" t="s">
        <v>184</v>
      </c>
      <c r="E3821" t="s">
        <v>185</v>
      </c>
      <c r="F3821">
        <v>12.79</v>
      </c>
      <c r="G3821">
        <v>0</v>
      </c>
      <c r="H3821">
        <v>2018</v>
      </c>
      <c r="I3821">
        <v>8</v>
      </c>
      <c r="J3821">
        <v>2</v>
      </c>
    </row>
    <row r="3822" spans="1:10" hidden="1" x14ac:dyDescent="0.25">
      <c r="A3822">
        <f>--SUBTOTAL(103,B$2:B3822)</f>
        <v>2281</v>
      </c>
      <c r="B3822" s="86">
        <v>43337</v>
      </c>
      <c r="C3822" t="s">
        <v>65</v>
      </c>
      <c r="D3822" t="s">
        <v>184</v>
      </c>
      <c r="E3822" t="s">
        <v>185</v>
      </c>
      <c r="F3822">
        <v>14.22</v>
      </c>
      <c r="G3822">
        <v>0</v>
      </c>
      <c r="H3822">
        <v>2018</v>
      </c>
      <c r="I3822">
        <v>8</v>
      </c>
      <c r="J3822">
        <v>91</v>
      </c>
    </row>
    <row r="3823" spans="1:10" hidden="1" x14ac:dyDescent="0.25">
      <c r="A3823">
        <f>--SUBTOTAL(103,B$2:B3823)</f>
        <v>2281</v>
      </c>
      <c r="B3823" s="86">
        <v>43337</v>
      </c>
      <c r="C3823" t="s">
        <v>64</v>
      </c>
      <c r="D3823" t="s">
        <v>184</v>
      </c>
      <c r="E3823" t="s">
        <v>185</v>
      </c>
      <c r="F3823">
        <v>343.02</v>
      </c>
      <c r="G3823">
        <v>0</v>
      </c>
      <c r="H3823">
        <v>2018</v>
      </c>
      <c r="I3823">
        <v>8</v>
      </c>
      <c r="J3823">
        <v>91</v>
      </c>
    </row>
    <row r="3824" spans="1:10" hidden="1" x14ac:dyDescent="0.25">
      <c r="A3824">
        <f>--SUBTOTAL(103,B$2:B3824)</f>
        <v>2281</v>
      </c>
      <c r="B3824" s="86">
        <v>43337</v>
      </c>
      <c r="C3824" t="s">
        <v>23</v>
      </c>
      <c r="D3824" t="s">
        <v>184</v>
      </c>
      <c r="E3824" t="s">
        <v>185</v>
      </c>
      <c r="F3824">
        <v>49.82</v>
      </c>
      <c r="G3824">
        <v>0</v>
      </c>
      <c r="H3824">
        <v>2018</v>
      </c>
      <c r="I3824">
        <v>8</v>
      </c>
      <c r="J3824">
        <v>6</v>
      </c>
    </row>
    <row r="3825" spans="1:10" hidden="1" x14ac:dyDescent="0.25">
      <c r="A3825">
        <f>--SUBTOTAL(103,B$2:B3825)</f>
        <v>2281</v>
      </c>
      <c r="B3825" s="86">
        <v>43337</v>
      </c>
      <c r="C3825" t="s">
        <v>23</v>
      </c>
      <c r="D3825" t="s">
        <v>54</v>
      </c>
      <c r="E3825" t="s">
        <v>186</v>
      </c>
      <c r="F3825">
        <v>104</v>
      </c>
      <c r="G3825">
        <v>0</v>
      </c>
      <c r="H3825">
        <v>2018</v>
      </c>
      <c r="I3825">
        <v>8</v>
      </c>
      <c r="J3825">
        <v>8</v>
      </c>
    </row>
    <row r="3826" spans="1:10" hidden="1" x14ac:dyDescent="0.25">
      <c r="A3826">
        <f>--SUBTOTAL(103,B$2:B3826)</f>
        <v>2281</v>
      </c>
      <c r="B3826" s="86">
        <v>43337</v>
      </c>
      <c r="C3826" t="s">
        <v>23</v>
      </c>
      <c r="D3826" t="s">
        <v>184</v>
      </c>
      <c r="E3826" t="s">
        <v>185</v>
      </c>
      <c r="F3826">
        <v>34.42</v>
      </c>
      <c r="G3826">
        <v>0</v>
      </c>
      <c r="H3826">
        <v>2018</v>
      </c>
      <c r="I3826">
        <v>8</v>
      </c>
      <c r="J3826">
        <v>26</v>
      </c>
    </row>
    <row r="3827" spans="1:10" hidden="1" x14ac:dyDescent="0.25">
      <c r="A3827">
        <f>--SUBTOTAL(103,B$2:B3827)</f>
        <v>2281</v>
      </c>
      <c r="B3827" s="86">
        <v>43337</v>
      </c>
      <c r="C3827" t="s">
        <v>23</v>
      </c>
      <c r="D3827" t="s">
        <v>33</v>
      </c>
      <c r="E3827" t="s">
        <v>120</v>
      </c>
      <c r="F3827">
        <v>14</v>
      </c>
      <c r="G3827">
        <v>0</v>
      </c>
      <c r="H3827">
        <v>2018</v>
      </c>
      <c r="I3827">
        <v>8</v>
      </c>
      <c r="J3827">
        <v>40</v>
      </c>
    </row>
    <row r="3828" spans="1:10" hidden="1" x14ac:dyDescent="0.25">
      <c r="A3828">
        <f>--SUBTOTAL(103,B$2:B3828)</f>
        <v>2281</v>
      </c>
      <c r="B3828" s="86">
        <v>43337</v>
      </c>
      <c r="C3828" t="s">
        <v>23</v>
      </c>
      <c r="D3828" t="s">
        <v>184</v>
      </c>
      <c r="E3828" t="s">
        <v>185</v>
      </c>
      <c r="F3828">
        <v>28.22</v>
      </c>
      <c r="G3828">
        <v>0</v>
      </c>
      <c r="H3828">
        <v>2018</v>
      </c>
      <c r="I3828">
        <v>8</v>
      </c>
      <c r="J3828">
        <v>44</v>
      </c>
    </row>
    <row r="3829" spans="1:10" hidden="1" x14ac:dyDescent="0.25">
      <c r="A3829">
        <f>--SUBTOTAL(103,B$2:B3829)</f>
        <v>2281</v>
      </c>
      <c r="B3829" s="86">
        <v>43337</v>
      </c>
      <c r="C3829" t="s">
        <v>23</v>
      </c>
      <c r="D3829" t="s">
        <v>33</v>
      </c>
      <c r="E3829" t="s">
        <v>156</v>
      </c>
      <c r="F3829">
        <v>14.55</v>
      </c>
      <c r="G3829">
        <v>0</v>
      </c>
      <c r="H3829">
        <v>2018</v>
      </c>
      <c r="I3829">
        <v>8</v>
      </c>
      <c r="J3829">
        <v>78</v>
      </c>
    </row>
    <row r="3830" spans="1:10" hidden="1" x14ac:dyDescent="0.25">
      <c r="A3830">
        <f>--SUBTOTAL(103,B$2:B3830)</f>
        <v>2281</v>
      </c>
      <c r="B3830" s="86">
        <v>43337</v>
      </c>
      <c r="C3830" t="s">
        <v>23</v>
      </c>
      <c r="D3830" t="s">
        <v>184</v>
      </c>
      <c r="E3830" t="s">
        <v>185</v>
      </c>
      <c r="F3830">
        <v>73.349999999999994</v>
      </c>
      <c r="G3830">
        <v>0</v>
      </c>
      <c r="H3830">
        <v>2018</v>
      </c>
      <c r="I3830">
        <v>8</v>
      </c>
      <c r="J3830">
        <v>2</v>
      </c>
    </row>
    <row r="3831" spans="1:10" hidden="1" x14ac:dyDescent="0.25">
      <c r="A3831">
        <f>--SUBTOTAL(103,B$2:B3831)</f>
        <v>2281</v>
      </c>
      <c r="B3831" s="86">
        <v>43339</v>
      </c>
      <c r="C3831" t="s">
        <v>22</v>
      </c>
      <c r="D3831" t="s">
        <v>32</v>
      </c>
      <c r="E3831" t="s">
        <v>187</v>
      </c>
      <c r="F3831">
        <v>8</v>
      </c>
      <c r="G3831">
        <v>0</v>
      </c>
      <c r="H3831">
        <v>2018</v>
      </c>
      <c r="I3831">
        <v>8</v>
      </c>
      <c r="J3831">
        <v>73</v>
      </c>
    </row>
    <row r="3832" spans="1:10" hidden="1" x14ac:dyDescent="0.25">
      <c r="A3832">
        <f>--SUBTOTAL(103,B$2:B3832)</f>
        <v>2281</v>
      </c>
      <c r="B3832" s="86">
        <v>43339</v>
      </c>
      <c r="C3832" t="s">
        <v>21</v>
      </c>
      <c r="D3832" t="s">
        <v>32</v>
      </c>
      <c r="E3832" t="s">
        <v>187</v>
      </c>
      <c r="F3832">
        <v>8</v>
      </c>
      <c r="G3832">
        <v>0</v>
      </c>
      <c r="H3832">
        <v>2018</v>
      </c>
      <c r="I3832">
        <v>8</v>
      </c>
      <c r="J3832">
        <v>13</v>
      </c>
    </row>
    <row r="3833" spans="1:10" hidden="1" x14ac:dyDescent="0.25">
      <c r="A3833">
        <f>--SUBTOTAL(103,B$2:B3833)</f>
        <v>2281</v>
      </c>
      <c r="B3833" s="86">
        <v>43339</v>
      </c>
      <c r="C3833" t="s">
        <v>21</v>
      </c>
      <c r="D3833" t="s">
        <v>32</v>
      </c>
      <c r="E3833" t="s">
        <v>187</v>
      </c>
      <c r="F3833">
        <v>8</v>
      </c>
      <c r="G3833">
        <v>0</v>
      </c>
      <c r="H3833">
        <v>2018</v>
      </c>
      <c r="I3833">
        <v>8</v>
      </c>
      <c r="J3833">
        <v>19</v>
      </c>
    </row>
    <row r="3834" spans="1:10" hidden="1" x14ac:dyDescent="0.25">
      <c r="A3834">
        <f>--SUBTOTAL(103,B$2:B3834)</f>
        <v>2281</v>
      </c>
      <c r="B3834" s="86">
        <v>43339</v>
      </c>
      <c r="C3834" t="s">
        <v>21</v>
      </c>
      <c r="D3834" t="s">
        <v>32</v>
      </c>
      <c r="E3834" t="s">
        <v>187</v>
      </c>
      <c r="F3834">
        <v>8</v>
      </c>
      <c r="G3834">
        <v>0</v>
      </c>
      <c r="H3834">
        <v>2018</v>
      </c>
      <c r="I3834">
        <v>8</v>
      </c>
      <c r="J3834">
        <v>72</v>
      </c>
    </row>
    <row r="3835" spans="1:10" hidden="1" x14ac:dyDescent="0.25">
      <c r="A3835">
        <f>--SUBTOTAL(103,B$2:B3835)</f>
        <v>2281</v>
      </c>
      <c r="B3835" s="86">
        <v>43339</v>
      </c>
      <c r="C3835" t="s">
        <v>21</v>
      </c>
      <c r="D3835" t="s">
        <v>32</v>
      </c>
      <c r="E3835" t="s">
        <v>187</v>
      </c>
      <c r="F3835">
        <v>16</v>
      </c>
      <c r="G3835">
        <v>0</v>
      </c>
      <c r="H3835">
        <v>2018</v>
      </c>
      <c r="I3835">
        <v>8</v>
      </c>
      <c r="J3835">
        <v>73</v>
      </c>
    </row>
    <row r="3836" spans="1:10" hidden="1" x14ac:dyDescent="0.25">
      <c r="A3836">
        <f>--SUBTOTAL(103,B$2:B3836)</f>
        <v>2281</v>
      </c>
      <c r="B3836" s="86">
        <v>43339</v>
      </c>
      <c r="C3836" t="s">
        <v>21</v>
      </c>
      <c r="D3836" t="s">
        <v>188</v>
      </c>
      <c r="E3836" t="s">
        <v>189</v>
      </c>
      <c r="F3836">
        <v>0</v>
      </c>
      <c r="G3836">
        <v>6.85</v>
      </c>
      <c r="H3836">
        <v>2018</v>
      </c>
      <c r="I3836">
        <v>8</v>
      </c>
      <c r="J3836">
        <v>131</v>
      </c>
    </row>
    <row r="3837" spans="1:10" hidden="1" x14ac:dyDescent="0.25">
      <c r="A3837">
        <f>--SUBTOTAL(103,B$2:B3837)</f>
        <v>2281</v>
      </c>
      <c r="B3837" s="86">
        <v>43339</v>
      </c>
      <c r="C3837" t="s">
        <v>64</v>
      </c>
      <c r="D3837" t="s">
        <v>32</v>
      </c>
      <c r="E3837" t="s">
        <v>187</v>
      </c>
      <c r="F3837">
        <v>35.909999999999997</v>
      </c>
      <c r="G3837">
        <v>0</v>
      </c>
      <c r="H3837">
        <v>2018</v>
      </c>
      <c r="I3837">
        <v>8</v>
      </c>
      <c r="J3837">
        <v>91</v>
      </c>
    </row>
    <row r="3838" spans="1:10" hidden="1" x14ac:dyDescent="0.25">
      <c r="A3838">
        <f>--SUBTOTAL(103,B$2:B3838)</f>
        <v>2281</v>
      </c>
      <c r="B3838" s="86">
        <v>43339</v>
      </c>
      <c r="C3838" t="s">
        <v>64</v>
      </c>
      <c r="D3838" t="s">
        <v>60</v>
      </c>
      <c r="E3838" t="s">
        <v>187</v>
      </c>
      <c r="F3838">
        <v>41.08</v>
      </c>
      <c r="G3838">
        <v>0</v>
      </c>
      <c r="H3838">
        <v>2018</v>
      </c>
      <c r="I3838">
        <v>8</v>
      </c>
      <c r="J3838">
        <v>91</v>
      </c>
    </row>
    <row r="3839" spans="1:10" hidden="1" x14ac:dyDescent="0.25">
      <c r="A3839">
        <f>--SUBTOTAL(103,B$2:B3839)</f>
        <v>2281</v>
      </c>
      <c r="B3839" s="86">
        <v>43339</v>
      </c>
      <c r="C3839" t="s">
        <v>23</v>
      </c>
      <c r="D3839" t="s">
        <v>33</v>
      </c>
      <c r="E3839" t="s">
        <v>135</v>
      </c>
      <c r="F3839">
        <v>2.4</v>
      </c>
      <c r="G3839">
        <v>0</v>
      </c>
      <c r="H3839">
        <v>2018</v>
      </c>
      <c r="I3839">
        <v>8</v>
      </c>
      <c r="J3839">
        <v>1</v>
      </c>
    </row>
    <row r="3840" spans="1:10" hidden="1" x14ac:dyDescent="0.25">
      <c r="A3840">
        <f>--SUBTOTAL(103,B$2:B3840)</f>
        <v>2281</v>
      </c>
      <c r="B3840" s="86">
        <v>43339</v>
      </c>
      <c r="C3840" t="s">
        <v>23</v>
      </c>
      <c r="D3840" t="s">
        <v>33</v>
      </c>
      <c r="E3840" t="s">
        <v>34</v>
      </c>
      <c r="F3840">
        <v>17.399999999999999</v>
      </c>
      <c r="G3840">
        <v>0</v>
      </c>
      <c r="H3840">
        <v>2018</v>
      </c>
      <c r="I3840">
        <v>8</v>
      </c>
      <c r="J3840">
        <v>38</v>
      </c>
    </row>
    <row r="3841" spans="1:10" hidden="1" x14ac:dyDescent="0.25">
      <c r="A3841">
        <f>--SUBTOTAL(103,B$2:B3841)</f>
        <v>2281</v>
      </c>
      <c r="B3841" s="86">
        <v>43339</v>
      </c>
      <c r="C3841" t="s">
        <v>23</v>
      </c>
      <c r="D3841" t="s">
        <v>60</v>
      </c>
      <c r="E3841" t="s">
        <v>187</v>
      </c>
      <c r="F3841">
        <v>16.82</v>
      </c>
      <c r="G3841">
        <v>0</v>
      </c>
      <c r="H3841">
        <v>2018</v>
      </c>
      <c r="I3841">
        <v>8</v>
      </c>
      <c r="J3841">
        <v>53</v>
      </c>
    </row>
    <row r="3842" spans="1:10" hidden="1" x14ac:dyDescent="0.25">
      <c r="A3842">
        <f>--SUBTOTAL(103,B$2:B3842)</f>
        <v>2281</v>
      </c>
      <c r="B3842" s="86">
        <v>43339</v>
      </c>
      <c r="C3842" t="s">
        <v>23</v>
      </c>
      <c r="D3842" t="s">
        <v>33</v>
      </c>
      <c r="E3842" t="s">
        <v>126</v>
      </c>
      <c r="F3842">
        <v>2.4</v>
      </c>
      <c r="G3842">
        <v>0</v>
      </c>
      <c r="H3842">
        <v>2018</v>
      </c>
      <c r="I3842">
        <v>8</v>
      </c>
      <c r="J3842">
        <v>72</v>
      </c>
    </row>
    <row r="3843" spans="1:10" hidden="1" x14ac:dyDescent="0.25">
      <c r="A3843">
        <f>--SUBTOTAL(103,B$2:B3843)</f>
        <v>2281</v>
      </c>
      <c r="B3843" s="86">
        <v>43340</v>
      </c>
      <c r="C3843" t="s">
        <v>22</v>
      </c>
      <c r="D3843" t="s">
        <v>32</v>
      </c>
      <c r="E3843" t="s">
        <v>190</v>
      </c>
      <c r="F3843">
        <v>8</v>
      </c>
      <c r="G3843">
        <v>0</v>
      </c>
      <c r="H3843">
        <v>2018</v>
      </c>
      <c r="I3843">
        <v>8</v>
      </c>
      <c r="J3843">
        <v>43</v>
      </c>
    </row>
    <row r="3844" spans="1:10" hidden="1" x14ac:dyDescent="0.25">
      <c r="A3844">
        <f>--SUBTOTAL(103,B$2:B3844)</f>
        <v>2281</v>
      </c>
      <c r="B3844" s="86">
        <v>43340</v>
      </c>
      <c r="C3844" t="s">
        <v>67</v>
      </c>
      <c r="D3844" t="s">
        <v>31</v>
      </c>
      <c r="E3844" t="s">
        <v>190</v>
      </c>
      <c r="F3844">
        <v>39.700000000000003</v>
      </c>
      <c r="G3844">
        <v>0</v>
      </c>
      <c r="H3844">
        <v>2018</v>
      </c>
      <c r="I3844">
        <v>8</v>
      </c>
      <c r="J3844">
        <v>91</v>
      </c>
    </row>
    <row r="3845" spans="1:10" hidden="1" x14ac:dyDescent="0.25">
      <c r="A3845">
        <f>--SUBTOTAL(103,B$2:B3845)</f>
        <v>2281</v>
      </c>
      <c r="B3845" s="86">
        <v>43340</v>
      </c>
      <c r="C3845" t="s">
        <v>21</v>
      </c>
      <c r="D3845" t="s">
        <v>32</v>
      </c>
      <c r="E3845" t="s">
        <v>190</v>
      </c>
      <c r="F3845">
        <v>32</v>
      </c>
      <c r="G3845">
        <v>0</v>
      </c>
      <c r="H3845">
        <v>2018</v>
      </c>
      <c r="I3845">
        <v>8</v>
      </c>
      <c r="J3845">
        <v>13</v>
      </c>
    </row>
    <row r="3846" spans="1:10" hidden="1" x14ac:dyDescent="0.25">
      <c r="A3846">
        <f>--SUBTOTAL(103,B$2:B3846)</f>
        <v>2281</v>
      </c>
      <c r="B3846" s="86">
        <v>43340</v>
      </c>
      <c r="C3846" t="s">
        <v>21</v>
      </c>
      <c r="D3846" t="s">
        <v>32</v>
      </c>
      <c r="E3846" t="s">
        <v>190</v>
      </c>
      <c r="F3846">
        <v>8</v>
      </c>
      <c r="G3846">
        <v>0</v>
      </c>
      <c r="H3846">
        <v>2018</v>
      </c>
      <c r="I3846">
        <v>8</v>
      </c>
      <c r="J3846">
        <v>44</v>
      </c>
    </row>
    <row r="3847" spans="1:10" hidden="1" x14ac:dyDescent="0.25">
      <c r="A3847">
        <f>--SUBTOTAL(103,B$2:B3847)</f>
        <v>2281</v>
      </c>
      <c r="B3847" s="86">
        <v>43340</v>
      </c>
      <c r="C3847" t="s">
        <v>21</v>
      </c>
      <c r="D3847" t="s">
        <v>32</v>
      </c>
      <c r="E3847" t="s">
        <v>190</v>
      </c>
      <c r="F3847">
        <v>16</v>
      </c>
      <c r="G3847">
        <v>0</v>
      </c>
      <c r="H3847">
        <v>2018</v>
      </c>
      <c r="I3847">
        <v>8</v>
      </c>
      <c r="J3847">
        <v>95</v>
      </c>
    </row>
    <row r="3848" spans="1:10" hidden="1" x14ac:dyDescent="0.25">
      <c r="A3848">
        <f>--SUBTOTAL(103,B$2:B3848)</f>
        <v>2281</v>
      </c>
      <c r="B3848" s="86">
        <v>43340</v>
      </c>
      <c r="C3848" t="s">
        <v>21</v>
      </c>
      <c r="D3848" t="s">
        <v>32</v>
      </c>
      <c r="E3848" t="s">
        <v>190</v>
      </c>
      <c r="F3848">
        <v>16</v>
      </c>
      <c r="G3848">
        <v>0</v>
      </c>
      <c r="H3848">
        <v>2018</v>
      </c>
      <c r="I3848">
        <v>8</v>
      </c>
      <c r="J3848">
        <v>97</v>
      </c>
    </row>
    <row r="3849" spans="1:10" hidden="1" x14ac:dyDescent="0.25">
      <c r="A3849">
        <f>--SUBTOTAL(103,B$2:B3849)</f>
        <v>2281</v>
      </c>
      <c r="B3849" s="86">
        <v>43340</v>
      </c>
      <c r="C3849" t="s">
        <v>66</v>
      </c>
      <c r="D3849" t="s">
        <v>32</v>
      </c>
      <c r="E3849" t="s">
        <v>190</v>
      </c>
      <c r="F3849">
        <v>132.62</v>
      </c>
      <c r="G3849">
        <v>0</v>
      </c>
      <c r="H3849">
        <v>2018</v>
      </c>
      <c r="I3849">
        <v>8</v>
      </c>
      <c r="J3849">
        <v>91</v>
      </c>
    </row>
    <row r="3850" spans="1:10" hidden="1" x14ac:dyDescent="0.25">
      <c r="A3850">
        <f>--SUBTOTAL(103,B$2:B3850)</f>
        <v>2281</v>
      </c>
      <c r="B3850" s="86">
        <v>43340</v>
      </c>
      <c r="C3850" t="s">
        <v>66</v>
      </c>
      <c r="D3850" t="s">
        <v>31</v>
      </c>
      <c r="E3850" t="s">
        <v>190</v>
      </c>
      <c r="F3850">
        <v>711.35</v>
      </c>
      <c r="G3850">
        <v>0</v>
      </c>
      <c r="H3850">
        <v>2018</v>
      </c>
      <c r="I3850">
        <v>8</v>
      </c>
      <c r="J3850">
        <v>91</v>
      </c>
    </row>
    <row r="3851" spans="1:10" hidden="1" x14ac:dyDescent="0.25">
      <c r="A3851">
        <f>--SUBTOTAL(103,B$2:B3851)</f>
        <v>2281</v>
      </c>
      <c r="B3851" s="86">
        <v>43340</v>
      </c>
      <c r="C3851" t="s">
        <v>64</v>
      </c>
      <c r="D3851" t="s">
        <v>32</v>
      </c>
      <c r="E3851" t="s">
        <v>190</v>
      </c>
      <c r="F3851">
        <v>68.2</v>
      </c>
      <c r="G3851">
        <v>0</v>
      </c>
      <c r="H3851">
        <v>2018</v>
      </c>
      <c r="I3851">
        <v>8</v>
      </c>
      <c r="J3851">
        <v>91</v>
      </c>
    </row>
    <row r="3852" spans="1:10" hidden="1" x14ac:dyDescent="0.25">
      <c r="A3852">
        <f>--SUBTOTAL(103,B$2:B3852)</f>
        <v>2281</v>
      </c>
      <c r="B3852" s="86">
        <v>43340</v>
      </c>
      <c r="C3852" t="s">
        <v>23</v>
      </c>
      <c r="D3852" t="s">
        <v>33</v>
      </c>
      <c r="E3852" t="s">
        <v>168</v>
      </c>
      <c r="F3852">
        <v>11.5</v>
      </c>
      <c r="G3852">
        <v>0</v>
      </c>
      <c r="H3852">
        <v>2018</v>
      </c>
      <c r="I3852">
        <v>8</v>
      </c>
      <c r="J3852">
        <v>20</v>
      </c>
    </row>
    <row r="3853" spans="1:10" hidden="1" x14ac:dyDescent="0.25">
      <c r="A3853">
        <f>--SUBTOTAL(103,B$2:B3853)</f>
        <v>2281</v>
      </c>
      <c r="B3853" s="86">
        <v>43340</v>
      </c>
      <c r="C3853" t="s">
        <v>23</v>
      </c>
      <c r="D3853" t="s">
        <v>33</v>
      </c>
      <c r="E3853" t="s">
        <v>105</v>
      </c>
      <c r="F3853">
        <v>15</v>
      </c>
      <c r="G3853">
        <v>0</v>
      </c>
      <c r="H3853">
        <v>2018</v>
      </c>
      <c r="I3853">
        <v>8</v>
      </c>
      <c r="J3853">
        <v>35</v>
      </c>
    </row>
    <row r="3854" spans="1:10" hidden="1" x14ac:dyDescent="0.25">
      <c r="A3854">
        <f>--SUBTOTAL(103,B$2:B3854)</f>
        <v>2281</v>
      </c>
      <c r="B3854" s="86">
        <v>43340</v>
      </c>
      <c r="C3854" t="s">
        <v>23</v>
      </c>
      <c r="D3854" t="s">
        <v>62</v>
      </c>
      <c r="E3854" t="s">
        <v>190</v>
      </c>
      <c r="F3854">
        <v>0</v>
      </c>
      <c r="G3854">
        <v>22</v>
      </c>
      <c r="H3854">
        <v>2018</v>
      </c>
      <c r="I3854">
        <v>8</v>
      </c>
      <c r="J3854">
        <v>48</v>
      </c>
    </row>
    <row r="3855" spans="1:10" hidden="1" x14ac:dyDescent="0.25">
      <c r="A3855">
        <f>--SUBTOTAL(103,B$2:B3855)</f>
        <v>2281</v>
      </c>
      <c r="B3855" s="86">
        <v>43340</v>
      </c>
      <c r="C3855" t="s">
        <v>23</v>
      </c>
      <c r="D3855" t="s">
        <v>33</v>
      </c>
      <c r="E3855" t="s">
        <v>122</v>
      </c>
      <c r="F3855">
        <v>1.8</v>
      </c>
      <c r="G3855">
        <v>0</v>
      </c>
      <c r="H3855">
        <v>2018</v>
      </c>
      <c r="I3855">
        <v>8</v>
      </c>
      <c r="J3855">
        <v>70</v>
      </c>
    </row>
    <row r="3856" spans="1:10" hidden="1" x14ac:dyDescent="0.25">
      <c r="A3856">
        <f>--SUBTOTAL(103,B$2:B3856)</f>
        <v>2281</v>
      </c>
      <c r="B3856" s="86">
        <v>43340</v>
      </c>
      <c r="C3856" t="s">
        <v>23</v>
      </c>
      <c r="D3856" t="s">
        <v>33</v>
      </c>
      <c r="E3856" t="s">
        <v>124</v>
      </c>
      <c r="F3856">
        <v>1.5</v>
      </c>
      <c r="G3856">
        <v>0</v>
      </c>
      <c r="H3856">
        <v>2018</v>
      </c>
      <c r="I3856">
        <v>8</v>
      </c>
      <c r="J3856">
        <v>71</v>
      </c>
    </row>
    <row r="3857" spans="1:10" hidden="1" x14ac:dyDescent="0.25">
      <c r="A3857">
        <f>--SUBTOTAL(103,B$2:B3857)</f>
        <v>2281</v>
      </c>
      <c r="B3857" s="86">
        <v>43341</v>
      </c>
      <c r="C3857" t="s">
        <v>22</v>
      </c>
      <c r="D3857" t="s">
        <v>32</v>
      </c>
      <c r="E3857" t="s">
        <v>191</v>
      </c>
      <c r="F3857">
        <v>8</v>
      </c>
      <c r="G3857">
        <v>0</v>
      </c>
      <c r="H3857">
        <v>2018</v>
      </c>
      <c r="I3857">
        <v>8</v>
      </c>
      <c r="J3857">
        <v>46</v>
      </c>
    </row>
    <row r="3858" spans="1:10" hidden="1" x14ac:dyDescent="0.25">
      <c r="A3858">
        <f>--SUBTOTAL(103,B$2:B3858)</f>
        <v>2281</v>
      </c>
      <c r="B3858" s="86">
        <v>43341</v>
      </c>
      <c r="C3858" t="s">
        <v>102</v>
      </c>
      <c r="D3858" t="s">
        <v>31</v>
      </c>
      <c r="E3858" t="s">
        <v>191</v>
      </c>
      <c r="F3858">
        <v>25.68</v>
      </c>
      <c r="G3858">
        <v>0</v>
      </c>
      <c r="H3858">
        <v>2018</v>
      </c>
      <c r="I3858">
        <v>8</v>
      </c>
      <c r="J3858">
        <v>91</v>
      </c>
    </row>
    <row r="3859" spans="1:10" hidden="1" x14ac:dyDescent="0.25">
      <c r="A3859">
        <f>--SUBTOTAL(103,B$2:B3859)</f>
        <v>2281</v>
      </c>
      <c r="B3859" s="86">
        <v>43341</v>
      </c>
      <c r="C3859" t="s">
        <v>75</v>
      </c>
      <c r="D3859" t="s">
        <v>31</v>
      </c>
      <c r="E3859" t="s">
        <v>191</v>
      </c>
      <c r="F3859">
        <v>23.4</v>
      </c>
      <c r="G3859">
        <v>0</v>
      </c>
      <c r="H3859">
        <v>2018</v>
      </c>
      <c r="I3859">
        <v>8</v>
      </c>
      <c r="J3859">
        <v>91</v>
      </c>
    </row>
    <row r="3860" spans="1:10" hidden="1" x14ac:dyDescent="0.25">
      <c r="A3860">
        <f>--SUBTOTAL(103,B$2:B3860)</f>
        <v>2281</v>
      </c>
      <c r="B3860" s="86">
        <v>43341</v>
      </c>
      <c r="C3860" t="s">
        <v>71</v>
      </c>
      <c r="D3860" t="s">
        <v>60</v>
      </c>
      <c r="E3860" t="s">
        <v>191</v>
      </c>
      <c r="F3860">
        <v>37</v>
      </c>
      <c r="G3860">
        <v>0</v>
      </c>
      <c r="H3860">
        <v>2018</v>
      </c>
      <c r="I3860">
        <v>8</v>
      </c>
      <c r="J3860">
        <v>91</v>
      </c>
    </row>
    <row r="3861" spans="1:10" hidden="1" x14ac:dyDescent="0.25">
      <c r="A3861">
        <f>--SUBTOTAL(103,B$2:B3861)</f>
        <v>2281</v>
      </c>
      <c r="B3861" s="86">
        <v>43341</v>
      </c>
      <c r="C3861" t="s">
        <v>21</v>
      </c>
      <c r="D3861" t="s">
        <v>32</v>
      </c>
      <c r="E3861" t="s">
        <v>191</v>
      </c>
      <c r="F3861">
        <v>8</v>
      </c>
      <c r="G3861">
        <v>0</v>
      </c>
      <c r="H3861">
        <v>2018</v>
      </c>
      <c r="I3861">
        <v>8</v>
      </c>
      <c r="J3861">
        <v>80</v>
      </c>
    </row>
    <row r="3862" spans="1:10" hidden="1" x14ac:dyDescent="0.25">
      <c r="A3862">
        <f>--SUBTOTAL(103,B$2:B3862)</f>
        <v>2281</v>
      </c>
      <c r="B3862" s="86">
        <v>43341</v>
      </c>
      <c r="C3862" t="s">
        <v>21</v>
      </c>
      <c r="D3862" t="s">
        <v>32</v>
      </c>
      <c r="E3862" t="s">
        <v>191</v>
      </c>
      <c r="F3862">
        <v>8</v>
      </c>
      <c r="G3862">
        <v>0</v>
      </c>
      <c r="H3862">
        <v>2018</v>
      </c>
      <c r="I3862">
        <v>8</v>
      </c>
      <c r="J3862">
        <v>97</v>
      </c>
    </row>
    <row r="3863" spans="1:10" hidden="1" x14ac:dyDescent="0.25">
      <c r="A3863">
        <f>--SUBTOTAL(103,B$2:B3863)</f>
        <v>2281</v>
      </c>
      <c r="B3863" s="86">
        <v>43341</v>
      </c>
      <c r="C3863" t="s">
        <v>21</v>
      </c>
      <c r="D3863" t="s">
        <v>192</v>
      </c>
      <c r="E3863" t="s">
        <v>193</v>
      </c>
      <c r="F3863">
        <v>6.85</v>
      </c>
      <c r="G3863">
        <v>0</v>
      </c>
      <c r="H3863">
        <v>2018</v>
      </c>
      <c r="I3863">
        <v>8</v>
      </c>
      <c r="J3863">
        <v>131</v>
      </c>
    </row>
    <row r="3864" spans="1:10" hidden="1" x14ac:dyDescent="0.25">
      <c r="A3864">
        <f>--SUBTOTAL(103,B$2:B3864)</f>
        <v>2281</v>
      </c>
      <c r="B3864" s="86">
        <v>43341</v>
      </c>
      <c r="C3864" t="s">
        <v>21</v>
      </c>
      <c r="D3864" t="s">
        <v>194</v>
      </c>
      <c r="E3864" t="s">
        <v>193</v>
      </c>
      <c r="F3864">
        <v>6.85</v>
      </c>
      <c r="G3864">
        <v>0</v>
      </c>
      <c r="H3864">
        <v>2018</v>
      </c>
      <c r="I3864">
        <v>8</v>
      </c>
      <c r="J3864">
        <v>131</v>
      </c>
    </row>
    <row r="3865" spans="1:10" hidden="1" x14ac:dyDescent="0.25">
      <c r="A3865">
        <f>--SUBTOTAL(103,B$2:B3865)</f>
        <v>2281</v>
      </c>
      <c r="B3865" s="86">
        <v>43341</v>
      </c>
      <c r="C3865" t="s">
        <v>79</v>
      </c>
      <c r="D3865" t="s">
        <v>32</v>
      </c>
      <c r="E3865" t="s">
        <v>191</v>
      </c>
      <c r="F3865">
        <v>9.4499999999999993</v>
      </c>
      <c r="G3865">
        <v>0</v>
      </c>
      <c r="H3865">
        <v>2018</v>
      </c>
      <c r="I3865">
        <v>8</v>
      </c>
      <c r="J3865">
        <v>91</v>
      </c>
    </row>
    <row r="3866" spans="1:10" hidden="1" x14ac:dyDescent="0.25">
      <c r="A3866">
        <f>--SUBTOTAL(103,B$2:B3866)</f>
        <v>2281</v>
      </c>
      <c r="B3866" s="86">
        <v>43341</v>
      </c>
      <c r="C3866" t="s">
        <v>23</v>
      </c>
      <c r="D3866" t="s">
        <v>33</v>
      </c>
      <c r="E3866" t="s">
        <v>164</v>
      </c>
      <c r="F3866">
        <v>1.8</v>
      </c>
      <c r="G3866">
        <v>0</v>
      </c>
      <c r="H3866">
        <v>2018</v>
      </c>
      <c r="I3866">
        <v>8</v>
      </c>
      <c r="J3866">
        <v>4</v>
      </c>
    </row>
    <row r="3867" spans="1:10" hidden="1" x14ac:dyDescent="0.25">
      <c r="A3867">
        <f>--SUBTOTAL(103,B$2:B3867)</f>
        <v>2281</v>
      </c>
      <c r="B3867" s="86">
        <v>43341</v>
      </c>
      <c r="C3867" t="s">
        <v>23</v>
      </c>
      <c r="D3867" t="s">
        <v>60</v>
      </c>
      <c r="E3867" t="s">
        <v>191</v>
      </c>
      <c r="F3867">
        <v>169.85</v>
      </c>
      <c r="G3867">
        <v>0</v>
      </c>
      <c r="H3867">
        <v>2018</v>
      </c>
      <c r="I3867">
        <v>8</v>
      </c>
      <c r="J3867">
        <v>26</v>
      </c>
    </row>
    <row r="3868" spans="1:10" hidden="1" x14ac:dyDescent="0.25">
      <c r="A3868">
        <f>--SUBTOTAL(103,B$2:B3868)</f>
        <v>2281</v>
      </c>
      <c r="B3868" s="86">
        <v>43341</v>
      </c>
      <c r="C3868" t="s">
        <v>23</v>
      </c>
      <c r="D3868" t="s">
        <v>33</v>
      </c>
      <c r="E3868" t="s">
        <v>195</v>
      </c>
      <c r="F3868">
        <v>9.5500000000000007</v>
      </c>
      <c r="G3868">
        <v>0</v>
      </c>
      <c r="H3868">
        <v>2018</v>
      </c>
      <c r="I3868">
        <v>8</v>
      </c>
      <c r="J3868">
        <v>32</v>
      </c>
    </row>
    <row r="3869" spans="1:10" hidden="1" x14ac:dyDescent="0.25">
      <c r="A3869">
        <f>--SUBTOTAL(103,B$2:B3869)</f>
        <v>2281</v>
      </c>
      <c r="B3869" s="86">
        <v>43341</v>
      </c>
      <c r="C3869" t="s">
        <v>23</v>
      </c>
      <c r="D3869" t="s">
        <v>59</v>
      </c>
      <c r="E3869" t="s">
        <v>191</v>
      </c>
      <c r="F3869">
        <v>52.89</v>
      </c>
      <c r="G3869">
        <v>0</v>
      </c>
      <c r="H3869">
        <v>2018</v>
      </c>
      <c r="I3869">
        <v>8</v>
      </c>
      <c r="J3869">
        <v>44</v>
      </c>
    </row>
    <row r="3870" spans="1:10" hidden="1" x14ac:dyDescent="0.25">
      <c r="A3870">
        <f>--SUBTOTAL(103,B$2:B3870)</f>
        <v>2281</v>
      </c>
      <c r="B3870" s="86">
        <v>43341</v>
      </c>
      <c r="C3870" t="s">
        <v>23</v>
      </c>
      <c r="D3870" t="s">
        <v>33</v>
      </c>
      <c r="E3870" t="s">
        <v>124</v>
      </c>
      <c r="F3870">
        <v>1.5</v>
      </c>
      <c r="G3870">
        <v>0</v>
      </c>
      <c r="H3870">
        <v>2018</v>
      </c>
      <c r="I3870">
        <v>8</v>
      </c>
      <c r="J3870">
        <v>71</v>
      </c>
    </row>
    <row r="3871" spans="1:10" hidden="1" x14ac:dyDescent="0.25">
      <c r="A3871">
        <f>--SUBTOTAL(103,B$2:B3871)</f>
        <v>2281</v>
      </c>
      <c r="B3871" s="86">
        <v>43342</v>
      </c>
      <c r="C3871" t="s">
        <v>74</v>
      </c>
      <c r="D3871" t="s">
        <v>32</v>
      </c>
      <c r="E3871" t="s">
        <v>196</v>
      </c>
      <c r="F3871">
        <v>23.89</v>
      </c>
      <c r="G3871">
        <v>0</v>
      </c>
      <c r="H3871">
        <v>2018</v>
      </c>
      <c r="I3871">
        <v>8</v>
      </c>
      <c r="J3871">
        <v>91</v>
      </c>
    </row>
    <row r="3872" spans="1:10" hidden="1" x14ac:dyDescent="0.25">
      <c r="A3872">
        <f>--SUBTOTAL(103,B$2:B3872)</f>
        <v>2281</v>
      </c>
      <c r="B3872" s="86">
        <v>43342</v>
      </c>
      <c r="C3872" t="s">
        <v>106</v>
      </c>
      <c r="D3872" t="s">
        <v>31</v>
      </c>
      <c r="E3872" t="s">
        <v>196</v>
      </c>
      <c r="F3872">
        <v>69.400000000000006</v>
      </c>
      <c r="G3872">
        <v>0</v>
      </c>
      <c r="H3872">
        <v>2018</v>
      </c>
      <c r="I3872">
        <v>8</v>
      </c>
      <c r="J3872">
        <v>91</v>
      </c>
    </row>
    <row r="3873" spans="1:10" hidden="1" x14ac:dyDescent="0.25">
      <c r="A3873">
        <f>--SUBTOTAL(103,B$2:B3873)</f>
        <v>2281</v>
      </c>
      <c r="B3873" s="86">
        <v>43342</v>
      </c>
      <c r="C3873" t="s">
        <v>103</v>
      </c>
      <c r="D3873" t="s">
        <v>31</v>
      </c>
      <c r="E3873" t="s">
        <v>196</v>
      </c>
      <c r="F3873">
        <v>10</v>
      </c>
      <c r="G3873">
        <v>0</v>
      </c>
      <c r="H3873">
        <v>2018</v>
      </c>
      <c r="I3873">
        <v>8</v>
      </c>
      <c r="J3873">
        <v>91</v>
      </c>
    </row>
    <row r="3874" spans="1:10" hidden="1" x14ac:dyDescent="0.25">
      <c r="A3874">
        <f>--SUBTOTAL(103,B$2:B3874)</f>
        <v>2281</v>
      </c>
      <c r="B3874" s="86">
        <v>43342</v>
      </c>
      <c r="C3874" t="s">
        <v>23</v>
      </c>
      <c r="D3874" t="s">
        <v>33</v>
      </c>
      <c r="E3874" t="s">
        <v>166</v>
      </c>
      <c r="F3874">
        <v>8.6999999999999993</v>
      </c>
      <c r="G3874">
        <v>0</v>
      </c>
      <c r="H3874">
        <v>2018</v>
      </c>
      <c r="I3874">
        <v>8</v>
      </c>
      <c r="J3874">
        <v>22</v>
      </c>
    </row>
    <row r="3875" spans="1:10" hidden="1" x14ac:dyDescent="0.25">
      <c r="A3875">
        <f>--SUBTOTAL(103,B$2:B3875)</f>
        <v>2281</v>
      </c>
      <c r="B3875" s="86">
        <v>43343</v>
      </c>
      <c r="C3875" t="s">
        <v>74</v>
      </c>
      <c r="D3875" t="s">
        <v>32</v>
      </c>
      <c r="E3875" t="s">
        <v>197</v>
      </c>
      <c r="F3875">
        <v>18.079999999999998</v>
      </c>
      <c r="G3875">
        <v>0</v>
      </c>
      <c r="H3875">
        <v>2018</v>
      </c>
      <c r="I3875">
        <v>8</v>
      </c>
      <c r="J3875">
        <v>91</v>
      </c>
    </row>
    <row r="3876" spans="1:10" hidden="1" x14ac:dyDescent="0.25">
      <c r="A3876">
        <f>--SUBTOTAL(103,B$2:B3876)</f>
        <v>2281</v>
      </c>
      <c r="B3876" s="86">
        <v>43343</v>
      </c>
      <c r="C3876" t="s">
        <v>22</v>
      </c>
      <c r="D3876" t="s">
        <v>32</v>
      </c>
      <c r="E3876" t="s">
        <v>197</v>
      </c>
      <c r="F3876">
        <v>8</v>
      </c>
      <c r="G3876">
        <v>0</v>
      </c>
      <c r="H3876">
        <v>2018</v>
      </c>
      <c r="I3876">
        <v>8</v>
      </c>
      <c r="J3876">
        <v>39</v>
      </c>
    </row>
    <row r="3877" spans="1:10" hidden="1" x14ac:dyDescent="0.25">
      <c r="A3877">
        <f>--SUBTOTAL(103,B$2:B3877)</f>
        <v>2281</v>
      </c>
      <c r="B3877" s="86">
        <v>43343</v>
      </c>
      <c r="C3877" t="s">
        <v>22</v>
      </c>
      <c r="D3877" t="s">
        <v>32</v>
      </c>
      <c r="E3877" t="s">
        <v>197</v>
      </c>
      <c r="F3877">
        <v>8</v>
      </c>
      <c r="G3877">
        <v>0</v>
      </c>
      <c r="H3877">
        <v>2018</v>
      </c>
      <c r="I3877">
        <v>8</v>
      </c>
      <c r="J3877">
        <v>43</v>
      </c>
    </row>
    <row r="3878" spans="1:10" hidden="1" x14ac:dyDescent="0.25">
      <c r="A3878">
        <f>--SUBTOTAL(103,B$2:B3878)</f>
        <v>2281</v>
      </c>
      <c r="B3878" s="86">
        <v>43343</v>
      </c>
      <c r="C3878" t="s">
        <v>76</v>
      </c>
      <c r="D3878" t="s">
        <v>31</v>
      </c>
      <c r="E3878" t="s">
        <v>197</v>
      </c>
      <c r="F3878">
        <v>35.299999999999997</v>
      </c>
      <c r="G3878">
        <v>0</v>
      </c>
      <c r="H3878">
        <v>2018</v>
      </c>
      <c r="I3878">
        <v>8</v>
      </c>
      <c r="J3878">
        <v>91</v>
      </c>
    </row>
    <row r="3879" spans="1:10" hidden="1" x14ac:dyDescent="0.25">
      <c r="A3879">
        <f>--SUBTOTAL(103,B$2:B3879)</f>
        <v>2281</v>
      </c>
      <c r="B3879" s="86">
        <v>43343</v>
      </c>
      <c r="C3879" t="s">
        <v>76</v>
      </c>
      <c r="D3879" t="s">
        <v>60</v>
      </c>
      <c r="E3879" t="s">
        <v>197</v>
      </c>
      <c r="F3879">
        <v>237.6</v>
      </c>
      <c r="G3879">
        <v>0</v>
      </c>
      <c r="H3879">
        <v>2018</v>
      </c>
      <c r="I3879">
        <v>8</v>
      </c>
      <c r="J3879">
        <v>91</v>
      </c>
    </row>
    <row r="3880" spans="1:10" hidden="1" x14ac:dyDescent="0.25">
      <c r="A3880">
        <f>--SUBTOTAL(103,B$2:B3880)</f>
        <v>2281</v>
      </c>
      <c r="B3880" s="86">
        <v>43343</v>
      </c>
      <c r="C3880" t="s">
        <v>21</v>
      </c>
      <c r="D3880" t="s">
        <v>32</v>
      </c>
      <c r="E3880" t="s">
        <v>197</v>
      </c>
      <c r="F3880">
        <v>16</v>
      </c>
      <c r="G3880">
        <v>0</v>
      </c>
      <c r="H3880">
        <v>2018</v>
      </c>
      <c r="I3880">
        <v>8</v>
      </c>
      <c r="J3880">
        <v>19</v>
      </c>
    </row>
    <row r="3881" spans="1:10" hidden="1" x14ac:dyDescent="0.25">
      <c r="A3881">
        <f>--SUBTOTAL(103,B$2:B3881)</f>
        <v>2281</v>
      </c>
      <c r="B3881" s="86">
        <v>43343</v>
      </c>
      <c r="C3881" t="s">
        <v>21</v>
      </c>
      <c r="D3881" t="s">
        <v>32</v>
      </c>
      <c r="E3881" t="s">
        <v>197</v>
      </c>
      <c r="F3881">
        <v>16</v>
      </c>
      <c r="G3881">
        <v>0</v>
      </c>
      <c r="H3881">
        <v>2018</v>
      </c>
      <c r="I3881">
        <v>8</v>
      </c>
      <c r="J3881">
        <v>97</v>
      </c>
    </row>
    <row r="3882" spans="1:10" hidden="1" x14ac:dyDescent="0.25">
      <c r="A3882">
        <f>--SUBTOTAL(103,B$2:B3882)</f>
        <v>2281</v>
      </c>
      <c r="B3882" s="86">
        <v>43343</v>
      </c>
      <c r="C3882" t="s">
        <v>70</v>
      </c>
      <c r="D3882" t="s">
        <v>31</v>
      </c>
      <c r="E3882" t="s">
        <v>197</v>
      </c>
      <c r="F3882">
        <v>83.01</v>
      </c>
      <c r="G3882">
        <v>0</v>
      </c>
      <c r="H3882">
        <v>2018</v>
      </c>
      <c r="I3882">
        <v>8</v>
      </c>
      <c r="J3882">
        <v>91</v>
      </c>
    </row>
    <row r="3883" spans="1:10" hidden="1" x14ac:dyDescent="0.25">
      <c r="A3883">
        <f>--SUBTOTAL(103,B$2:B3883)</f>
        <v>2281</v>
      </c>
      <c r="B3883" s="86">
        <v>43343</v>
      </c>
      <c r="C3883" t="s">
        <v>23</v>
      </c>
      <c r="D3883" t="s">
        <v>33</v>
      </c>
      <c r="E3883" t="s">
        <v>34</v>
      </c>
      <c r="F3883">
        <v>1.8</v>
      </c>
      <c r="G3883">
        <v>0</v>
      </c>
      <c r="H3883">
        <v>2018</v>
      </c>
      <c r="I3883">
        <v>8</v>
      </c>
      <c r="J3883">
        <v>38</v>
      </c>
    </row>
    <row r="3884" spans="1:10" hidden="1" x14ac:dyDescent="0.25">
      <c r="A3884">
        <f>--SUBTOTAL(103,B$2:B3884)</f>
        <v>2281</v>
      </c>
      <c r="B3884" s="86">
        <v>43343</v>
      </c>
      <c r="C3884" t="s">
        <v>23</v>
      </c>
      <c r="D3884" t="s">
        <v>33</v>
      </c>
      <c r="E3884" t="s">
        <v>146</v>
      </c>
      <c r="F3884">
        <v>14.55</v>
      </c>
      <c r="G3884">
        <v>0</v>
      </c>
      <c r="H3884">
        <v>2018</v>
      </c>
      <c r="I3884">
        <v>8</v>
      </c>
      <c r="J3884">
        <v>41</v>
      </c>
    </row>
    <row r="3885" spans="1:10" hidden="1" x14ac:dyDescent="0.25">
      <c r="A3885">
        <f>--SUBTOTAL(103,B$2:B3885)</f>
        <v>2281</v>
      </c>
      <c r="B3885" s="86">
        <v>43343</v>
      </c>
      <c r="C3885" t="s">
        <v>23</v>
      </c>
      <c r="D3885" t="s">
        <v>33</v>
      </c>
      <c r="E3885" t="s">
        <v>56</v>
      </c>
      <c r="F3885">
        <v>9</v>
      </c>
      <c r="G3885">
        <v>0</v>
      </c>
      <c r="H3885">
        <v>2018</v>
      </c>
      <c r="I3885">
        <v>8</v>
      </c>
      <c r="J3885">
        <v>73</v>
      </c>
    </row>
    <row r="3886" spans="1:10" hidden="1" x14ac:dyDescent="0.25">
      <c r="A3886">
        <f>--SUBTOTAL(103,B$2:B3886)</f>
        <v>2281</v>
      </c>
      <c r="B3886" s="86">
        <v>43343</v>
      </c>
      <c r="C3886" t="s">
        <v>23</v>
      </c>
      <c r="D3886" t="s">
        <v>33</v>
      </c>
      <c r="E3886" t="s">
        <v>115</v>
      </c>
      <c r="F3886">
        <v>4.5</v>
      </c>
      <c r="G3886">
        <v>0</v>
      </c>
      <c r="H3886">
        <v>2018</v>
      </c>
      <c r="I3886">
        <v>8</v>
      </c>
      <c r="J3886">
        <v>162</v>
      </c>
    </row>
    <row r="3887" spans="1:10" hidden="1" x14ac:dyDescent="0.25">
      <c r="A3887">
        <f>--SUBTOTAL(103,B$2:B3887)</f>
        <v>2281</v>
      </c>
      <c r="B3887" s="86">
        <v>43344</v>
      </c>
      <c r="C3887" t="s">
        <v>68</v>
      </c>
      <c r="D3887" t="s">
        <v>31</v>
      </c>
      <c r="E3887" t="s">
        <v>285</v>
      </c>
      <c r="F3887">
        <v>50</v>
      </c>
      <c r="G3887">
        <v>0</v>
      </c>
      <c r="H3887">
        <v>2018</v>
      </c>
      <c r="I3887">
        <v>9</v>
      </c>
      <c r="J3887">
        <v>91</v>
      </c>
    </row>
    <row r="3888" spans="1:10" hidden="1" x14ac:dyDescent="0.25">
      <c r="A3888">
        <f>--SUBTOTAL(103,B$2:B3888)</f>
        <v>2281</v>
      </c>
      <c r="B3888" s="86">
        <v>43344</v>
      </c>
      <c r="C3888" t="s">
        <v>71</v>
      </c>
      <c r="D3888" t="s">
        <v>61</v>
      </c>
      <c r="E3888" t="s">
        <v>285</v>
      </c>
      <c r="F3888">
        <v>1197.1400000000001</v>
      </c>
      <c r="G3888">
        <v>0</v>
      </c>
      <c r="H3888">
        <v>2018</v>
      </c>
      <c r="I3888">
        <v>9</v>
      </c>
      <c r="J3888">
        <v>91</v>
      </c>
    </row>
    <row r="3889" spans="1:10" hidden="1" x14ac:dyDescent="0.25">
      <c r="A3889">
        <f>--SUBTOTAL(103,B$2:B3889)</f>
        <v>2281</v>
      </c>
      <c r="B3889" s="86">
        <v>43344</v>
      </c>
      <c r="C3889" t="s">
        <v>79</v>
      </c>
      <c r="D3889" t="s">
        <v>61</v>
      </c>
      <c r="E3889" t="s">
        <v>285</v>
      </c>
      <c r="F3889">
        <v>513.05999999999995</v>
      </c>
      <c r="G3889">
        <v>0</v>
      </c>
      <c r="H3889">
        <v>2018</v>
      </c>
      <c r="I3889">
        <v>9</v>
      </c>
      <c r="J3889">
        <v>91</v>
      </c>
    </row>
    <row r="3890" spans="1:10" hidden="1" x14ac:dyDescent="0.25">
      <c r="A3890">
        <f>--SUBTOTAL(103,B$2:B3890)</f>
        <v>2281</v>
      </c>
      <c r="B3890" s="86">
        <v>43344</v>
      </c>
      <c r="C3890" t="s">
        <v>23</v>
      </c>
      <c r="D3890" t="s">
        <v>33</v>
      </c>
      <c r="E3890" t="s">
        <v>118</v>
      </c>
      <c r="F3890">
        <v>9</v>
      </c>
      <c r="G3890">
        <v>0</v>
      </c>
      <c r="H3890">
        <v>2018</v>
      </c>
      <c r="I3890">
        <v>9</v>
      </c>
      <c r="J3890">
        <v>15</v>
      </c>
    </row>
    <row r="3891" spans="1:10" hidden="1" x14ac:dyDescent="0.25">
      <c r="A3891">
        <f>--SUBTOTAL(103,B$2:B3891)</f>
        <v>2281</v>
      </c>
      <c r="B3891" s="86">
        <v>43344</v>
      </c>
      <c r="C3891" t="s">
        <v>23</v>
      </c>
      <c r="D3891" t="s">
        <v>31</v>
      </c>
      <c r="E3891" t="s">
        <v>285</v>
      </c>
      <c r="F3891">
        <v>234</v>
      </c>
      <c r="G3891">
        <v>0</v>
      </c>
      <c r="H3891">
        <v>2018</v>
      </c>
      <c r="I3891">
        <v>9</v>
      </c>
      <c r="J3891">
        <v>37</v>
      </c>
    </row>
    <row r="3892" spans="1:10" hidden="1" x14ac:dyDescent="0.25">
      <c r="A3892">
        <f>--SUBTOTAL(103,B$2:B3892)</f>
        <v>2281</v>
      </c>
      <c r="B3892" s="86">
        <v>43344</v>
      </c>
      <c r="C3892" t="s">
        <v>23</v>
      </c>
      <c r="D3892" t="s">
        <v>31</v>
      </c>
      <c r="E3892" t="s">
        <v>285</v>
      </c>
      <c r="F3892">
        <v>154</v>
      </c>
      <c r="G3892">
        <v>0</v>
      </c>
      <c r="H3892">
        <v>2018</v>
      </c>
      <c r="I3892">
        <v>9</v>
      </c>
      <c r="J3892">
        <v>40</v>
      </c>
    </row>
    <row r="3893" spans="1:10" hidden="1" x14ac:dyDescent="0.25">
      <c r="A3893">
        <f>--SUBTOTAL(103,B$2:B3893)</f>
        <v>2281</v>
      </c>
      <c r="B3893" s="86">
        <v>43344</v>
      </c>
      <c r="C3893" t="s">
        <v>23</v>
      </c>
      <c r="D3893" t="s">
        <v>31</v>
      </c>
      <c r="E3893" t="s">
        <v>285</v>
      </c>
      <c r="F3893">
        <v>149.5</v>
      </c>
      <c r="G3893">
        <v>0</v>
      </c>
      <c r="H3893">
        <v>2018</v>
      </c>
      <c r="I3893">
        <v>9</v>
      </c>
      <c r="J3893">
        <v>53</v>
      </c>
    </row>
    <row r="3894" spans="1:10" hidden="1" x14ac:dyDescent="0.25">
      <c r="A3894">
        <f>--SUBTOTAL(103,B$2:B3894)</f>
        <v>2281</v>
      </c>
      <c r="B3894" s="86">
        <v>43344</v>
      </c>
      <c r="C3894" t="s">
        <v>23</v>
      </c>
      <c r="D3894" t="s">
        <v>31</v>
      </c>
      <c r="E3894" t="s">
        <v>285</v>
      </c>
      <c r="F3894">
        <v>176.8</v>
      </c>
      <c r="G3894">
        <v>0</v>
      </c>
      <c r="H3894">
        <v>2018</v>
      </c>
      <c r="I3894">
        <v>9</v>
      </c>
      <c r="J3894">
        <v>54</v>
      </c>
    </row>
    <row r="3895" spans="1:10" hidden="1" x14ac:dyDescent="0.25">
      <c r="A3895">
        <f>--SUBTOTAL(103,B$2:B3895)</f>
        <v>2281</v>
      </c>
      <c r="B3895" s="86">
        <v>43344</v>
      </c>
      <c r="C3895" t="s">
        <v>23</v>
      </c>
      <c r="D3895" t="s">
        <v>54</v>
      </c>
      <c r="E3895" t="s">
        <v>285</v>
      </c>
      <c r="F3895">
        <v>104</v>
      </c>
      <c r="G3895">
        <v>0</v>
      </c>
      <c r="H3895">
        <v>2018</v>
      </c>
      <c r="I3895">
        <v>9</v>
      </c>
      <c r="J3895">
        <v>69</v>
      </c>
    </row>
    <row r="3896" spans="1:10" hidden="1" x14ac:dyDescent="0.25">
      <c r="A3896">
        <f>--SUBTOTAL(103,B$2:B3896)</f>
        <v>2281</v>
      </c>
      <c r="B3896" s="86">
        <v>43346</v>
      </c>
      <c r="C3896" t="s">
        <v>22</v>
      </c>
      <c r="D3896" t="s">
        <v>32</v>
      </c>
      <c r="E3896" t="s">
        <v>286</v>
      </c>
      <c r="F3896">
        <v>8</v>
      </c>
      <c r="G3896">
        <v>0</v>
      </c>
      <c r="H3896">
        <v>2018</v>
      </c>
      <c r="I3896">
        <v>9</v>
      </c>
      <c r="J3896">
        <v>46</v>
      </c>
    </row>
    <row r="3897" spans="1:10" hidden="1" x14ac:dyDescent="0.25">
      <c r="A3897">
        <f>--SUBTOTAL(103,B$2:B3897)</f>
        <v>2281</v>
      </c>
      <c r="B3897" s="86">
        <v>43346</v>
      </c>
      <c r="C3897" t="s">
        <v>22</v>
      </c>
      <c r="D3897" t="s">
        <v>32</v>
      </c>
      <c r="E3897" t="s">
        <v>286</v>
      </c>
      <c r="F3897">
        <v>8</v>
      </c>
      <c r="G3897">
        <v>0</v>
      </c>
      <c r="H3897">
        <v>2018</v>
      </c>
      <c r="I3897">
        <v>9</v>
      </c>
      <c r="J3897">
        <v>73</v>
      </c>
    </row>
    <row r="3898" spans="1:10" hidden="1" x14ac:dyDescent="0.25">
      <c r="A3898">
        <f>--SUBTOTAL(103,B$2:B3898)</f>
        <v>2281</v>
      </c>
      <c r="B3898" s="86">
        <v>43346</v>
      </c>
      <c r="C3898" t="s">
        <v>148</v>
      </c>
      <c r="D3898" t="s">
        <v>54</v>
      </c>
      <c r="E3898" t="s">
        <v>286</v>
      </c>
      <c r="F3898">
        <v>49.5</v>
      </c>
      <c r="G3898">
        <v>0</v>
      </c>
      <c r="H3898">
        <v>2018</v>
      </c>
      <c r="I3898">
        <v>9</v>
      </c>
      <c r="J3898">
        <v>91</v>
      </c>
    </row>
    <row r="3899" spans="1:10" hidden="1" x14ac:dyDescent="0.25">
      <c r="A3899">
        <f>--SUBTOTAL(103,B$2:B3899)</f>
        <v>2281</v>
      </c>
      <c r="B3899" s="86">
        <v>43346</v>
      </c>
      <c r="C3899" t="s">
        <v>71</v>
      </c>
      <c r="D3899" t="s">
        <v>59</v>
      </c>
      <c r="E3899" t="s">
        <v>286</v>
      </c>
      <c r="F3899">
        <v>64.849999999999994</v>
      </c>
      <c r="G3899">
        <v>0</v>
      </c>
      <c r="H3899">
        <v>2018</v>
      </c>
      <c r="I3899">
        <v>9</v>
      </c>
      <c r="J3899">
        <v>91</v>
      </c>
    </row>
    <row r="3900" spans="1:10" hidden="1" x14ac:dyDescent="0.25">
      <c r="A3900">
        <f>--SUBTOTAL(103,B$2:B3900)</f>
        <v>2281</v>
      </c>
      <c r="B3900" s="86">
        <v>43346</v>
      </c>
      <c r="C3900" t="s">
        <v>21</v>
      </c>
      <c r="D3900" t="s">
        <v>32</v>
      </c>
      <c r="E3900" t="s">
        <v>286</v>
      </c>
      <c r="F3900">
        <v>24</v>
      </c>
      <c r="G3900">
        <v>0</v>
      </c>
      <c r="H3900">
        <v>2018</v>
      </c>
      <c r="I3900">
        <v>9</v>
      </c>
      <c r="J3900">
        <v>13</v>
      </c>
    </row>
    <row r="3901" spans="1:10" hidden="1" x14ac:dyDescent="0.25">
      <c r="A3901">
        <f>--SUBTOTAL(103,B$2:B3901)</f>
        <v>2281</v>
      </c>
      <c r="B3901" s="86">
        <v>43346</v>
      </c>
      <c r="C3901" t="s">
        <v>21</v>
      </c>
      <c r="D3901" t="s">
        <v>32</v>
      </c>
      <c r="E3901" t="s">
        <v>286</v>
      </c>
      <c r="F3901">
        <v>8</v>
      </c>
      <c r="G3901">
        <v>0</v>
      </c>
      <c r="H3901">
        <v>2018</v>
      </c>
      <c r="I3901">
        <v>9</v>
      </c>
      <c r="J3901">
        <v>46</v>
      </c>
    </row>
    <row r="3902" spans="1:10" hidden="1" x14ac:dyDescent="0.25">
      <c r="A3902">
        <f>--SUBTOTAL(103,B$2:B3902)</f>
        <v>2281</v>
      </c>
      <c r="B3902" s="86">
        <v>43346</v>
      </c>
      <c r="C3902" t="s">
        <v>21</v>
      </c>
      <c r="D3902" t="s">
        <v>32</v>
      </c>
      <c r="E3902" t="s">
        <v>286</v>
      </c>
      <c r="F3902">
        <v>8</v>
      </c>
      <c r="G3902">
        <v>0</v>
      </c>
      <c r="H3902">
        <v>2018</v>
      </c>
      <c r="I3902">
        <v>9</v>
      </c>
      <c r="J3902">
        <v>73</v>
      </c>
    </row>
    <row r="3903" spans="1:10" hidden="1" x14ac:dyDescent="0.25">
      <c r="A3903">
        <f>--SUBTOTAL(103,B$2:B3903)</f>
        <v>2281</v>
      </c>
      <c r="B3903" s="86">
        <v>43346</v>
      </c>
      <c r="C3903" t="s">
        <v>66</v>
      </c>
      <c r="D3903" t="s">
        <v>62</v>
      </c>
      <c r="E3903" t="s">
        <v>286</v>
      </c>
      <c r="F3903">
        <v>67.48</v>
      </c>
      <c r="G3903">
        <v>0</v>
      </c>
      <c r="H3903">
        <v>2018</v>
      </c>
      <c r="I3903">
        <v>9</v>
      </c>
      <c r="J3903">
        <v>91</v>
      </c>
    </row>
    <row r="3904" spans="1:10" hidden="1" x14ac:dyDescent="0.25">
      <c r="A3904">
        <f>--SUBTOTAL(103,B$2:B3904)</f>
        <v>2281</v>
      </c>
      <c r="B3904" s="86">
        <v>43346</v>
      </c>
      <c r="C3904" t="s">
        <v>66</v>
      </c>
      <c r="D3904" t="s">
        <v>31</v>
      </c>
      <c r="E3904" t="s">
        <v>286</v>
      </c>
      <c r="F3904">
        <v>192.67</v>
      </c>
      <c r="G3904">
        <v>0</v>
      </c>
      <c r="H3904">
        <v>2018</v>
      </c>
      <c r="I3904">
        <v>9</v>
      </c>
      <c r="J3904">
        <v>91</v>
      </c>
    </row>
    <row r="3905" spans="1:10" hidden="1" x14ac:dyDescent="0.25">
      <c r="A3905">
        <f>--SUBTOTAL(103,B$2:B3905)</f>
        <v>2281</v>
      </c>
      <c r="B3905" s="86">
        <v>43346</v>
      </c>
      <c r="C3905" t="s">
        <v>78</v>
      </c>
      <c r="D3905" t="s">
        <v>62</v>
      </c>
      <c r="E3905" t="s">
        <v>286</v>
      </c>
      <c r="F3905">
        <v>131.15</v>
      </c>
      <c r="G3905">
        <v>0</v>
      </c>
      <c r="H3905">
        <v>2018</v>
      </c>
      <c r="I3905">
        <v>9</v>
      </c>
      <c r="J3905">
        <v>91</v>
      </c>
    </row>
    <row r="3906" spans="1:10" hidden="1" x14ac:dyDescent="0.25">
      <c r="A3906">
        <f>--SUBTOTAL(103,B$2:B3906)</f>
        <v>2281</v>
      </c>
      <c r="B3906" s="86">
        <v>43346</v>
      </c>
      <c r="C3906" t="s">
        <v>70</v>
      </c>
      <c r="D3906" t="s">
        <v>31</v>
      </c>
      <c r="E3906" t="s">
        <v>286</v>
      </c>
      <c r="F3906">
        <v>80.5</v>
      </c>
      <c r="G3906">
        <v>0</v>
      </c>
      <c r="H3906">
        <v>2018</v>
      </c>
      <c r="I3906">
        <v>9</v>
      </c>
      <c r="J3906">
        <v>91</v>
      </c>
    </row>
    <row r="3907" spans="1:10" hidden="1" x14ac:dyDescent="0.25">
      <c r="A3907">
        <f>--SUBTOTAL(103,B$2:B3907)</f>
        <v>2281</v>
      </c>
      <c r="B3907" s="86">
        <v>43346</v>
      </c>
      <c r="C3907" t="s">
        <v>77</v>
      </c>
      <c r="D3907" t="s">
        <v>54</v>
      </c>
      <c r="E3907" t="s">
        <v>286</v>
      </c>
      <c r="F3907">
        <v>86.3</v>
      </c>
      <c r="G3907">
        <v>0</v>
      </c>
      <c r="H3907">
        <v>2018</v>
      </c>
      <c r="I3907">
        <v>9</v>
      </c>
      <c r="J3907">
        <v>91</v>
      </c>
    </row>
    <row r="3908" spans="1:10" hidden="1" x14ac:dyDescent="0.25">
      <c r="A3908">
        <f>--SUBTOTAL(103,B$2:B3908)</f>
        <v>2281</v>
      </c>
      <c r="B3908" s="86">
        <v>43346</v>
      </c>
      <c r="C3908" t="s">
        <v>64</v>
      </c>
      <c r="D3908" t="s">
        <v>54</v>
      </c>
      <c r="E3908" t="s">
        <v>286</v>
      </c>
      <c r="F3908">
        <v>204.83</v>
      </c>
      <c r="G3908">
        <v>0</v>
      </c>
      <c r="H3908">
        <v>2018</v>
      </c>
      <c r="I3908">
        <v>9</v>
      </c>
      <c r="J3908">
        <v>91</v>
      </c>
    </row>
    <row r="3909" spans="1:10" hidden="1" x14ac:dyDescent="0.25">
      <c r="A3909">
        <f>--SUBTOTAL(103,B$2:B3909)</f>
        <v>2281</v>
      </c>
      <c r="B3909" s="86">
        <v>43346</v>
      </c>
      <c r="C3909" t="s">
        <v>23</v>
      </c>
      <c r="D3909" t="s">
        <v>59</v>
      </c>
      <c r="E3909" t="s">
        <v>286</v>
      </c>
      <c r="F3909">
        <v>45.62</v>
      </c>
      <c r="G3909">
        <v>0</v>
      </c>
      <c r="H3909">
        <v>2018</v>
      </c>
      <c r="I3909">
        <v>9</v>
      </c>
      <c r="J3909">
        <v>4</v>
      </c>
    </row>
    <row r="3910" spans="1:10" hidden="1" x14ac:dyDescent="0.25">
      <c r="A3910">
        <f>--SUBTOTAL(103,B$2:B3910)</f>
        <v>2281</v>
      </c>
      <c r="B3910" s="86">
        <v>43346</v>
      </c>
      <c r="C3910" t="s">
        <v>23</v>
      </c>
      <c r="D3910" t="s">
        <v>59</v>
      </c>
      <c r="E3910" t="s">
        <v>286</v>
      </c>
      <c r="F3910">
        <v>60</v>
      </c>
      <c r="G3910">
        <v>0</v>
      </c>
      <c r="H3910">
        <v>2018</v>
      </c>
      <c r="I3910">
        <v>9</v>
      </c>
      <c r="J3910">
        <v>7</v>
      </c>
    </row>
    <row r="3911" spans="1:10" hidden="1" x14ac:dyDescent="0.25">
      <c r="A3911">
        <f>--SUBTOTAL(103,B$2:B3911)</f>
        <v>2281</v>
      </c>
      <c r="B3911" s="86">
        <v>43346</v>
      </c>
      <c r="C3911" t="s">
        <v>23</v>
      </c>
      <c r="D3911" t="s">
        <v>33</v>
      </c>
      <c r="E3911" t="s">
        <v>134</v>
      </c>
      <c r="F3911">
        <v>35.200000000000003</v>
      </c>
      <c r="G3911">
        <v>0</v>
      </c>
      <c r="H3911">
        <v>2018</v>
      </c>
      <c r="I3911">
        <v>9</v>
      </c>
      <c r="J3911">
        <v>9</v>
      </c>
    </row>
    <row r="3912" spans="1:10" hidden="1" x14ac:dyDescent="0.25">
      <c r="A3912">
        <f>--SUBTOTAL(103,B$2:B3912)</f>
        <v>2281</v>
      </c>
      <c r="B3912" s="86">
        <v>43346</v>
      </c>
      <c r="C3912" t="s">
        <v>23</v>
      </c>
      <c r="D3912" t="s">
        <v>59</v>
      </c>
      <c r="E3912" t="s">
        <v>286</v>
      </c>
      <c r="F3912">
        <v>26.1</v>
      </c>
      <c r="G3912">
        <v>0</v>
      </c>
      <c r="H3912">
        <v>2018</v>
      </c>
      <c r="I3912">
        <v>9</v>
      </c>
      <c r="J3912">
        <v>13</v>
      </c>
    </row>
    <row r="3913" spans="1:10" hidden="1" x14ac:dyDescent="0.25">
      <c r="A3913">
        <f>--SUBTOTAL(103,B$2:B3913)</f>
        <v>2281</v>
      </c>
      <c r="B3913" s="86">
        <v>43346</v>
      </c>
      <c r="C3913" t="s">
        <v>23</v>
      </c>
      <c r="D3913" t="s">
        <v>54</v>
      </c>
      <c r="E3913" t="s">
        <v>286</v>
      </c>
      <c r="F3913">
        <v>21.29</v>
      </c>
      <c r="G3913">
        <v>0</v>
      </c>
      <c r="H3913">
        <v>2018</v>
      </c>
      <c r="I3913">
        <v>9</v>
      </c>
      <c r="J3913">
        <v>32</v>
      </c>
    </row>
    <row r="3914" spans="1:10" hidden="1" x14ac:dyDescent="0.25">
      <c r="A3914">
        <f>--SUBTOTAL(103,B$2:B3914)</f>
        <v>2281</v>
      </c>
      <c r="B3914" s="86">
        <v>43346</v>
      </c>
      <c r="C3914" t="s">
        <v>23</v>
      </c>
      <c r="D3914" t="s">
        <v>59</v>
      </c>
      <c r="E3914" t="s">
        <v>286</v>
      </c>
      <c r="F3914">
        <v>38.32</v>
      </c>
      <c r="G3914">
        <v>0</v>
      </c>
      <c r="H3914">
        <v>2018</v>
      </c>
      <c r="I3914">
        <v>9</v>
      </c>
      <c r="J3914">
        <v>32</v>
      </c>
    </row>
    <row r="3915" spans="1:10" hidden="1" x14ac:dyDescent="0.25">
      <c r="A3915">
        <f>--SUBTOTAL(103,B$2:B3915)</f>
        <v>2281</v>
      </c>
      <c r="B3915" s="86">
        <v>43346</v>
      </c>
      <c r="C3915" t="s">
        <v>23</v>
      </c>
      <c r="D3915" t="s">
        <v>59</v>
      </c>
      <c r="E3915" t="s">
        <v>286</v>
      </c>
      <c r="F3915">
        <v>71</v>
      </c>
      <c r="G3915">
        <v>0</v>
      </c>
      <c r="H3915">
        <v>2018</v>
      </c>
      <c r="I3915">
        <v>9</v>
      </c>
      <c r="J3915">
        <v>40</v>
      </c>
    </row>
    <row r="3916" spans="1:10" hidden="1" x14ac:dyDescent="0.25">
      <c r="A3916">
        <f>--SUBTOTAL(103,B$2:B3916)</f>
        <v>2281</v>
      </c>
      <c r="B3916" s="86">
        <v>43346</v>
      </c>
      <c r="C3916" t="s">
        <v>23</v>
      </c>
      <c r="D3916" t="s">
        <v>59</v>
      </c>
      <c r="E3916" t="s">
        <v>286</v>
      </c>
      <c r="F3916">
        <v>7.89</v>
      </c>
      <c r="G3916">
        <v>0</v>
      </c>
      <c r="H3916">
        <v>2018</v>
      </c>
      <c r="I3916">
        <v>9</v>
      </c>
      <c r="J3916">
        <v>42</v>
      </c>
    </row>
    <row r="3917" spans="1:10" hidden="1" x14ac:dyDescent="0.25">
      <c r="A3917">
        <f>--SUBTOTAL(103,B$2:B3917)</f>
        <v>2281</v>
      </c>
      <c r="B3917" s="86">
        <v>43346</v>
      </c>
      <c r="C3917" t="s">
        <v>23</v>
      </c>
      <c r="D3917" t="s">
        <v>59</v>
      </c>
      <c r="E3917" t="s">
        <v>286</v>
      </c>
      <c r="F3917">
        <v>28</v>
      </c>
      <c r="G3917">
        <v>0</v>
      </c>
      <c r="H3917">
        <v>2018</v>
      </c>
      <c r="I3917">
        <v>9</v>
      </c>
      <c r="J3917">
        <v>46</v>
      </c>
    </row>
    <row r="3918" spans="1:10" hidden="1" x14ac:dyDescent="0.25">
      <c r="A3918">
        <f>--SUBTOTAL(103,B$2:B3918)</f>
        <v>2281</v>
      </c>
      <c r="B3918" s="86">
        <v>43346</v>
      </c>
      <c r="C3918" t="s">
        <v>23</v>
      </c>
      <c r="D3918" t="s">
        <v>54</v>
      </c>
      <c r="E3918" t="s">
        <v>286</v>
      </c>
      <c r="F3918">
        <v>76.75</v>
      </c>
      <c r="G3918">
        <v>0</v>
      </c>
      <c r="H3918">
        <v>2018</v>
      </c>
      <c r="I3918">
        <v>9</v>
      </c>
      <c r="J3918">
        <v>73</v>
      </c>
    </row>
    <row r="3919" spans="1:10" hidden="1" x14ac:dyDescent="0.25">
      <c r="A3919">
        <f>--SUBTOTAL(103,B$2:B3919)</f>
        <v>2281</v>
      </c>
      <c r="B3919" s="86">
        <v>43346</v>
      </c>
      <c r="C3919" t="s">
        <v>23</v>
      </c>
      <c r="D3919" t="s">
        <v>59</v>
      </c>
      <c r="E3919" t="s">
        <v>286</v>
      </c>
      <c r="F3919">
        <v>124.78</v>
      </c>
      <c r="G3919">
        <v>0</v>
      </c>
      <c r="H3919">
        <v>2018</v>
      </c>
      <c r="I3919">
        <v>9</v>
      </c>
      <c r="J3919">
        <v>73</v>
      </c>
    </row>
    <row r="3920" spans="1:10" hidden="1" x14ac:dyDescent="0.25">
      <c r="A3920">
        <f>--SUBTOTAL(103,B$2:B3920)</f>
        <v>2281</v>
      </c>
      <c r="B3920" s="86">
        <v>43346</v>
      </c>
      <c r="C3920" t="s">
        <v>23</v>
      </c>
      <c r="D3920" t="s">
        <v>59</v>
      </c>
      <c r="E3920" t="s">
        <v>286</v>
      </c>
      <c r="F3920">
        <v>29.17</v>
      </c>
      <c r="G3920">
        <v>0</v>
      </c>
      <c r="H3920">
        <v>2018</v>
      </c>
      <c r="I3920">
        <v>9</v>
      </c>
      <c r="J3920">
        <v>78</v>
      </c>
    </row>
    <row r="3921" spans="1:10" hidden="1" x14ac:dyDescent="0.25">
      <c r="A3921">
        <f>--SUBTOTAL(103,B$2:B3921)</f>
        <v>2281</v>
      </c>
      <c r="B3921" s="86">
        <v>43346</v>
      </c>
      <c r="C3921" t="s">
        <v>23</v>
      </c>
      <c r="D3921" t="s">
        <v>59</v>
      </c>
      <c r="E3921" t="s">
        <v>286</v>
      </c>
      <c r="F3921">
        <v>82.16</v>
      </c>
      <c r="G3921">
        <v>0</v>
      </c>
      <c r="H3921">
        <v>2018</v>
      </c>
      <c r="I3921">
        <v>9</v>
      </c>
      <c r="J3921">
        <v>80</v>
      </c>
    </row>
    <row r="3922" spans="1:10" hidden="1" x14ac:dyDescent="0.25">
      <c r="A3922">
        <f>--SUBTOTAL(103,B$2:B3922)</f>
        <v>2281</v>
      </c>
      <c r="B3922" s="86">
        <v>43346</v>
      </c>
      <c r="C3922" t="s">
        <v>23</v>
      </c>
      <c r="D3922" t="s">
        <v>59</v>
      </c>
      <c r="E3922" t="s">
        <v>286</v>
      </c>
      <c r="F3922">
        <v>42.34</v>
      </c>
      <c r="G3922">
        <v>0</v>
      </c>
      <c r="H3922">
        <v>2018</v>
      </c>
      <c r="I3922">
        <v>9</v>
      </c>
      <c r="J3922">
        <v>89</v>
      </c>
    </row>
    <row r="3923" spans="1:10" hidden="1" x14ac:dyDescent="0.25">
      <c r="A3923">
        <f>--SUBTOTAL(103,B$2:B3923)</f>
        <v>2281</v>
      </c>
      <c r="B3923" s="86">
        <v>43346</v>
      </c>
      <c r="C3923" t="s">
        <v>23</v>
      </c>
      <c r="D3923" t="s">
        <v>33</v>
      </c>
      <c r="E3923" t="s">
        <v>162</v>
      </c>
      <c r="F3923">
        <v>25</v>
      </c>
      <c r="G3923">
        <v>0</v>
      </c>
      <c r="H3923">
        <v>2018</v>
      </c>
      <c r="I3923">
        <v>9</v>
      </c>
      <c r="J3923">
        <v>125</v>
      </c>
    </row>
    <row r="3924" spans="1:10" hidden="1" x14ac:dyDescent="0.25">
      <c r="A3924">
        <f>--SUBTOTAL(103,B$2:B3924)</f>
        <v>2281</v>
      </c>
      <c r="B3924" s="86">
        <v>43346</v>
      </c>
      <c r="C3924" t="s">
        <v>23</v>
      </c>
      <c r="D3924" t="s">
        <v>54</v>
      </c>
      <c r="E3924" t="s">
        <v>286</v>
      </c>
      <c r="F3924">
        <v>7.7</v>
      </c>
      <c r="G3924">
        <v>0</v>
      </c>
      <c r="H3924">
        <v>2018</v>
      </c>
      <c r="I3924">
        <v>9</v>
      </c>
      <c r="J3924">
        <v>162</v>
      </c>
    </row>
    <row r="3925" spans="1:10" hidden="1" x14ac:dyDescent="0.25">
      <c r="A3925">
        <f>--SUBTOTAL(103,B$2:B3925)</f>
        <v>2281</v>
      </c>
      <c r="B3925" s="86">
        <v>43347</v>
      </c>
      <c r="C3925" t="s">
        <v>68</v>
      </c>
      <c r="D3925" t="s">
        <v>31</v>
      </c>
      <c r="E3925" t="s">
        <v>287</v>
      </c>
      <c r="F3925">
        <v>49.6</v>
      </c>
      <c r="G3925">
        <v>0</v>
      </c>
      <c r="H3925">
        <v>2018</v>
      </c>
      <c r="I3925">
        <v>9</v>
      </c>
      <c r="J3925">
        <v>91</v>
      </c>
    </row>
    <row r="3926" spans="1:10" hidden="1" x14ac:dyDescent="0.25">
      <c r="A3926">
        <f>--SUBTOTAL(103,B$2:B3926)</f>
        <v>2281</v>
      </c>
      <c r="B3926" s="86">
        <v>43347</v>
      </c>
      <c r="C3926" t="s">
        <v>68</v>
      </c>
      <c r="D3926" t="s">
        <v>61</v>
      </c>
      <c r="E3926" t="s">
        <v>287</v>
      </c>
      <c r="F3926">
        <v>2166</v>
      </c>
      <c r="G3926">
        <v>0</v>
      </c>
      <c r="H3926">
        <v>2018</v>
      </c>
      <c r="I3926">
        <v>9</v>
      </c>
      <c r="J3926">
        <v>91</v>
      </c>
    </row>
    <row r="3927" spans="1:10" hidden="1" x14ac:dyDescent="0.25">
      <c r="A3927">
        <f>--SUBTOTAL(103,B$2:B3927)</f>
        <v>2281</v>
      </c>
      <c r="B3927" s="86">
        <v>43347</v>
      </c>
      <c r="C3927" t="s">
        <v>67</v>
      </c>
      <c r="D3927" t="s">
        <v>61</v>
      </c>
      <c r="E3927" t="s">
        <v>287</v>
      </c>
      <c r="F3927">
        <v>2400</v>
      </c>
      <c r="G3927">
        <v>0</v>
      </c>
      <c r="H3927">
        <v>2018</v>
      </c>
      <c r="I3927">
        <v>9</v>
      </c>
      <c r="J3927">
        <v>91</v>
      </c>
    </row>
    <row r="3928" spans="1:10" hidden="1" x14ac:dyDescent="0.25">
      <c r="A3928">
        <f>--SUBTOTAL(103,B$2:B3928)</f>
        <v>2281</v>
      </c>
      <c r="B3928" s="86">
        <v>43347</v>
      </c>
      <c r="C3928" t="s">
        <v>72</v>
      </c>
      <c r="D3928" t="s">
        <v>61</v>
      </c>
      <c r="E3928" t="s">
        <v>287</v>
      </c>
      <c r="F3928">
        <v>300</v>
      </c>
      <c r="G3928">
        <v>0</v>
      </c>
      <c r="H3928">
        <v>2018</v>
      </c>
      <c r="I3928">
        <v>9</v>
      </c>
      <c r="J3928">
        <v>91</v>
      </c>
    </row>
    <row r="3929" spans="1:10" hidden="1" x14ac:dyDescent="0.25">
      <c r="A3929">
        <f>--SUBTOTAL(103,B$2:B3929)</f>
        <v>2281</v>
      </c>
      <c r="B3929" s="86">
        <v>43347</v>
      </c>
      <c r="C3929" t="s">
        <v>71</v>
      </c>
      <c r="D3929" t="s">
        <v>61</v>
      </c>
      <c r="E3929" t="s">
        <v>287</v>
      </c>
      <c r="F3929">
        <v>150</v>
      </c>
      <c r="G3929">
        <v>0</v>
      </c>
      <c r="H3929">
        <v>2018</v>
      </c>
      <c r="I3929">
        <v>9</v>
      </c>
      <c r="J3929">
        <v>91</v>
      </c>
    </row>
    <row r="3930" spans="1:10" hidden="1" x14ac:dyDescent="0.25">
      <c r="A3930">
        <f>--SUBTOTAL(103,B$2:B3930)</f>
        <v>2281</v>
      </c>
      <c r="B3930" s="86">
        <v>43347</v>
      </c>
      <c r="C3930" t="s">
        <v>23</v>
      </c>
      <c r="D3930" t="s">
        <v>31</v>
      </c>
      <c r="E3930" t="s">
        <v>287</v>
      </c>
      <c r="F3930">
        <v>286</v>
      </c>
      <c r="G3930">
        <v>0</v>
      </c>
      <c r="H3930">
        <v>2018</v>
      </c>
      <c r="I3930">
        <v>9</v>
      </c>
      <c r="J3930">
        <v>48</v>
      </c>
    </row>
    <row r="3931" spans="1:10" hidden="1" x14ac:dyDescent="0.25">
      <c r="A3931">
        <f>--SUBTOTAL(103,B$2:B3931)</f>
        <v>2281</v>
      </c>
      <c r="B3931" s="86">
        <v>43348</v>
      </c>
      <c r="C3931" t="s">
        <v>22</v>
      </c>
      <c r="D3931" t="s">
        <v>32</v>
      </c>
      <c r="E3931" t="s">
        <v>288</v>
      </c>
      <c r="F3931">
        <v>16</v>
      </c>
      <c r="G3931">
        <v>0</v>
      </c>
      <c r="H3931">
        <v>2018</v>
      </c>
      <c r="I3931">
        <v>9</v>
      </c>
      <c r="J3931">
        <v>73</v>
      </c>
    </row>
    <row r="3932" spans="1:10" hidden="1" x14ac:dyDescent="0.25">
      <c r="A3932">
        <f>--SUBTOTAL(103,B$2:B3932)</f>
        <v>2281</v>
      </c>
      <c r="B3932" s="86">
        <v>43348</v>
      </c>
      <c r="C3932" t="s">
        <v>106</v>
      </c>
      <c r="D3932" t="s">
        <v>31</v>
      </c>
      <c r="E3932" t="s">
        <v>288</v>
      </c>
      <c r="F3932">
        <v>6.12</v>
      </c>
      <c r="G3932">
        <v>0</v>
      </c>
      <c r="H3932">
        <v>2018</v>
      </c>
      <c r="I3932">
        <v>9</v>
      </c>
      <c r="J3932">
        <v>91</v>
      </c>
    </row>
    <row r="3933" spans="1:10" hidden="1" x14ac:dyDescent="0.25">
      <c r="A3933">
        <f>--SUBTOTAL(103,B$2:B3933)</f>
        <v>2281</v>
      </c>
      <c r="B3933" s="86">
        <v>43348</v>
      </c>
      <c r="C3933" t="s">
        <v>67</v>
      </c>
      <c r="D3933" t="s">
        <v>32</v>
      </c>
      <c r="E3933" t="s">
        <v>288</v>
      </c>
      <c r="F3933">
        <v>10</v>
      </c>
      <c r="G3933">
        <v>0</v>
      </c>
      <c r="H3933">
        <v>2018</v>
      </c>
      <c r="I3933">
        <v>9</v>
      </c>
      <c r="J3933">
        <v>91</v>
      </c>
    </row>
    <row r="3934" spans="1:10" hidden="1" x14ac:dyDescent="0.25">
      <c r="A3934">
        <f>--SUBTOTAL(103,B$2:B3934)</f>
        <v>2281</v>
      </c>
      <c r="B3934" s="86">
        <v>43348</v>
      </c>
      <c r="C3934" t="s">
        <v>67</v>
      </c>
      <c r="D3934" t="s">
        <v>31</v>
      </c>
      <c r="E3934" t="s">
        <v>288</v>
      </c>
      <c r="F3934">
        <v>10.07</v>
      </c>
      <c r="G3934">
        <v>0</v>
      </c>
      <c r="H3934">
        <v>2018</v>
      </c>
      <c r="I3934">
        <v>9</v>
      </c>
      <c r="J3934">
        <v>91</v>
      </c>
    </row>
    <row r="3935" spans="1:10" hidden="1" x14ac:dyDescent="0.25">
      <c r="A3935">
        <f>--SUBTOTAL(103,B$2:B3935)</f>
        <v>2281</v>
      </c>
      <c r="B3935" s="86">
        <v>43348</v>
      </c>
      <c r="C3935" t="s">
        <v>67</v>
      </c>
      <c r="D3935" t="s">
        <v>60</v>
      </c>
      <c r="E3935" t="s">
        <v>288</v>
      </c>
      <c r="F3935">
        <v>22</v>
      </c>
      <c r="G3935">
        <v>0</v>
      </c>
      <c r="H3935">
        <v>2018</v>
      </c>
      <c r="I3935">
        <v>9</v>
      </c>
      <c r="J3935">
        <v>91</v>
      </c>
    </row>
    <row r="3936" spans="1:10" hidden="1" x14ac:dyDescent="0.25">
      <c r="A3936">
        <f>--SUBTOTAL(103,B$2:B3936)</f>
        <v>2281</v>
      </c>
      <c r="B3936" s="86">
        <v>43348</v>
      </c>
      <c r="C3936" t="s">
        <v>71</v>
      </c>
      <c r="D3936" t="s">
        <v>31</v>
      </c>
      <c r="E3936" t="s">
        <v>288</v>
      </c>
      <c r="F3936">
        <v>49</v>
      </c>
      <c r="G3936">
        <v>0</v>
      </c>
      <c r="H3936">
        <v>2018</v>
      </c>
      <c r="I3936">
        <v>9</v>
      </c>
      <c r="J3936">
        <v>91</v>
      </c>
    </row>
    <row r="3937" spans="1:10" hidden="1" x14ac:dyDescent="0.25">
      <c r="A3937">
        <f>--SUBTOTAL(103,B$2:B3937)</f>
        <v>2281</v>
      </c>
      <c r="B3937" s="86">
        <v>43348</v>
      </c>
      <c r="C3937" t="s">
        <v>21</v>
      </c>
      <c r="D3937" t="s">
        <v>32</v>
      </c>
      <c r="E3937" t="s">
        <v>288</v>
      </c>
      <c r="F3937">
        <v>40</v>
      </c>
      <c r="G3937">
        <v>0</v>
      </c>
      <c r="H3937">
        <v>2018</v>
      </c>
      <c r="I3937">
        <v>9</v>
      </c>
      <c r="J3937">
        <v>13</v>
      </c>
    </row>
    <row r="3938" spans="1:10" hidden="1" x14ac:dyDescent="0.25">
      <c r="A3938">
        <f>--SUBTOTAL(103,B$2:B3938)</f>
        <v>2281</v>
      </c>
      <c r="B3938" s="86">
        <v>43348</v>
      </c>
      <c r="C3938" t="s">
        <v>21</v>
      </c>
      <c r="D3938" t="s">
        <v>32</v>
      </c>
      <c r="E3938" t="s">
        <v>288</v>
      </c>
      <c r="F3938">
        <v>56</v>
      </c>
      <c r="G3938">
        <v>0</v>
      </c>
      <c r="H3938">
        <v>2018</v>
      </c>
      <c r="I3938">
        <v>9</v>
      </c>
      <c r="J3938">
        <v>19</v>
      </c>
    </row>
    <row r="3939" spans="1:10" hidden="1" x14ac:dyDescent="0.25">
      <c r="A3939">
        <f>--SUBTOTAL(103,B$2:B3939)</f>
        <v>2281</v>
      </c>
      <c r="B3939" s="86">
        <v>43348</v>
      </c>
      <c r="C3939" t="s">
        <v>21</v>
      </c>
      <c r="D3939" t="s">
        <v>32</v>
      </c>
      <c r="E3939" t="s">
        <v>288</v>
      </c>
      <c r="F3939">
        <v>32</v>
      </c>
      <c r="G3939">
        <v>0</v>
      </c>
      <c r="H3939">
        <v>2018</v>
      </c>
      <c r="I3939">
        <v>9</v>
      </c>
      <c r="J3939">
        <v>39</v>
      </c>
    </row>
    <row r="3940" spans="1:10" hidden="1" x14ac:dyDescent="0.25">
      <c r="A3940">
        <f>--SUBTOTAL(103,B$2:B3940)</f>
        <v>2281</v>
      </c>
      <c r="B3940" s="86">
        <v>43348</v>
      </c>
      <c r="C3940" t="s">
        <v>21</v>
      </c>
      <c r="D3940" t="s">
        <v>32</v>
      </c>
      <c r="E3940" t="s">
        <v>288</v>
      </c>
      <c r="F3940">
        <v>8</v>
      </c>
      <c r="G3940">
        <v>0</v>
      </c>
      <c r="H3940">
        <v>2018</v>
      </c>
      <c r="I3940">
        <v>9</v>
      </c>
      <c r="J3940">
        <v>43</v>
      </c>
    </row>
    <row r="3941" spans="1:10" hidden="1" x14ac:dyDescent="0.25">
      <c r="A3941">
        <f>--SUBTOTAL(103,B$2:B3941)</f>
        <v>2281</v>
      </c>
      <c r="B3941" s="86">
        <v>43348</v>
      </c>
      <c r="C3941" t="s">
        <v>21</v>
      </c>
      <c r="D3941" t="s">
        <v>32</v>
      </c>
      <c r="E3941" t="s">
        <v>288</v>
      </c>
      <c r="F3941">
        <v>24</v>
      </c>
      <c r="G3941">
        <v>0</v>
      </c>
      <c r="H3941">
        <v>2018</v>
      </c>
      <c r="I3941">
        <v>9</v>
      </c>
      <c r="J3941">
        <v>46</v>
      </c>
    </row>
    <row r="3942" spans="1:10" hidden="1" x14ac:dyDescent="0.25">
      <c r="A3942">
        <f>--SUBTOTAL(103,B$2:B3942)</f>
        <v>2281</v>
      </c>
      <c r="B3942" s="86">
        <v>43348</v>
      </c>
      <c r="C3942" t="s">
        <v>21</v>
      </c>
      <c r="D3942" t="s">
        <v>32</v>
      </c>
      <c r="E3942" t="s">
        <v>288</v>
      </c>
      <c r="F3942">
        <v>48</v>
      </c>
      <c r="G3942">
        <v>0</v>
      </c>
      <c r="H3942">
        <v>2018</v>
      </c>
      <c r="I3942">
        <v>9</v>
      </c>
      <c r="J3942">
        <v>73</v>
      </c>
    </row>
    <row r="3943" spans="1:10" hidden="1" x14ac:dyDescent="0.25">
      <c r="A3943">
        <f>--SUBTOTAL(103,B$2:B3943)</f>
        <v>2281</v>
      </c>
      <c r="B3943" s="86">
        <v>43348</v>
      </c>
      <c r="C3943" t="s">
        <v>21</v>
      </c>
      <c r="D3943" t="s">
        <v>32</v>
      </c>
      <c r="E3943" t="s">
        <v>288</v>
      </c>
      <c r="F3943">
        <v>16</v>
      </c>
      <c r="G3943">
        <v>0</v>
      </c>
      <c r="H3943">
        <v>2018</v>
      </c>
      <c r="I3943">
        <v>9</v>
      </c>
      <c r="J3943">
        <v>76</v>
      </c>
    </row>
    <row r="3944" spans="1:10" hidden="1" x14ac:dyDescent="0.25">
      <c r="A3944">
        <f>--SUBTOTAL(103,B$2:B3944)</f>
        <v>2281</v>
      </c>
      <c r="B3944" s="86">
        <v>43348</v>
      </c>
      <c r="C3944" t="s">
        <v>21</v>
      </c>
      <c r="D3944" t="s">
        <v>32</v>
      </c>
      <c r="E3944" t="s">
        <v>288</v>
      </c>
      <c r="F3944">
        <v>64</v>
      </c>
      <c r="G3944">
        <v>0</v>
      </c>
      <c r="H3944">
        <v>2018</v>
      </c>
      <c r="I3944">
        <v>9</v>
      </c>
      <c r="J3944">
        <v>97</v>
      </c>
    </row>
    <row r="3945" spans="1:10" hidden="1" x14ac:dyDescent="0.25">
      <c r="A3945">
        <f>--SUBTOTAL(103,B$2:B3945)</f>
        <v>2281</v>
      </c>
      <c r="B3945" s="86">
        <v>43348</v>
      </c>
      <c r="C3945" t="s">
        <v>66</v>
      </c>
      <c r="D3945" t="s">
        <v>31</v>
      </c>
      <c r="E3945" t="s">
        <v>288</v>
      </c>
      <c r="F3945">
        <v>37</v>
      </c>
      <c r="G3945">
        <v>0</v>
      </c>
      <c r="H3945">
        <v>2018</v>
      </c>
      <c r="I3945">
        <v>9</v>
      </c>
      <c r="J3945">
        <v>91</v>
      </c>
    </row>
    <row r="3946" spans="1:10" hidden="1" x14ac:dyDescent="0.25">
      <c r="A3946">
        <f>--SUBTOTAL(103,B$2:B3946)</f>
        <v>2281</v>
      </c>
      <c r="B3946" s="86">
        <v>43348</v>
      </c>
      <c r="C3946" t="s">
        <v>78</v>
      </c>
      <c r="D3946" t="s">
        <v>31</v>
      </c>
      <c r="E3946" t="s">
        <v>288</v>
      </c>
      <c r="F3946">
        <v>20</v>
      </c>
      <c r="G3946">
        <v>0</v>
      </c>
      <c r="H3946">
        <v>2018</v>
      </c>
      <c r="I3946">
        <v>9</v>
      </c>
      <c r="J3946">
        <v>91</v>
      </c>
    </row>
    <row r="3947" spans="1:10" hidden="1" x14ac:dyDescent="0.25">
      <c r="A3947">
        <f>--SUBTOTAL(103,B$2:B3947)</f>
        <v>2281</v>
      </c>
      <c r="B3947" s="86">
        <v>43348</v>
      </c>
      <c r="C3947" t="s">
        <v>70</v>
      </c>
      <c r="D3947" t="s">
        <v>31</v>
      </c>
      <c r="E3947" t="s">
        <v>288</v>
      </c>
      <c r="F3947">
        <v>159.38999999999999</v>
      </c>
      <c r="G3947">
        <v>0</v>
      </c>
      <c r="H3947">
        <v>2018</v>
      </c>
      <c r="I3947">
        <v>9</v>
      </c>
      <c r="J3947">
        <v>91</v>
      </c>
    </row>
    <row r="3948" spans="1:10" hidden="1" x14ac:dyDescent="0.25">
      <c r="A3948">
        <f>--SUBTOTAL(103,B$2:B3948)</f>
        <v>2281</v>
      </c>
      <c r="B3948" s="86">
        <v>43348</v>
      </c>
      <c r="C3948" t="s">
        <v>77</v>
      </c>
      <c r="D3948" t="s">
        <v>31</v>
      </c>
      <c r="E3948" t="s">
        <v>288</v>
      </c>
      <c r="F3948">
        <v>46</v>
      </c>
      <c r="G3948">
        <v>0</v>
      </c>
      <c r="H3948">
        <v>2018</v>
      </c>
      <c r="I3948">
        <v>9</v>
      </c>
      <c r="J3948">
        <v>91</v>
      </c>
    </row>
    <row r="3949" spans="1:10" hidden="1" x14ac:dyDescent="0.25">
      <c r="A3949">
        <f>--SUBTOTAL(103,B$2:B3949)</f>
        <v>2281</v>
      </c>
      <c r="B3949" s="86">
        <v>43348</v>
      </c>
      <c r="C3949" t="s">
        <v>23</v>
      </c>
      <c r="D3949" t="s">
        <v>33</v>
      </c>
      <c r="E3949" t="s">
        <v>118</v>
      </c>
      <c r="F3949">
        <v>2.25</v>
      </c>
      <c r="G3949">
        <v>0</v>
      </c>
      <c r="H3949">
        <v>2018</v>
      </c>
      <c r="I3949">
        <v>9</v>
      </c>
      <c r="J3949">
        <v>15</v>
      </c>
    </row>
    <row r="3950" spans="1:10" hidden="1" x14ac:dyDescent="0.25">
      <c r="A3950">
        <f>--SUBTOTAL(103,B$2:B3950)</f>
        <v>2281</v>
      </c>
      <c r="B3950" s="86">
        <v>43348</v>
      </c>
      <c r="C3950" t="s">
        <v>23</v>
      </c>
      <c r="D3950" t="s">
        <v>60</v>
      </c>
      <c r="E3950" t="s">
        <v>288</v>
      </c>
      <c r="F3950">
        <v>41.71</v>
      </c>
      <c r="G3950">
        <v>0</v>
      </c>
      <c r="H3950">
        <v>2018</v>
      </c>
      <c r="I3950">
        <v>9</v>
      </c>
      <c r="J3950">
        <v>79</v>
      </c>
    </row>
    <row r="3951" spans="1:10" hidden="1" x14ac:dyDescent="0.25">
      <c r="A3951">
        <f>--SUBTOTAL(103,B$2:B3951)</f>
        <v>2281</v>
      </c>
      <c r="B3951" s="86">
        <v>43349</v>
      </c>
      <c r="C3951" t="s">
        <v>74</v>
      </c>
      <c r="D3951" t="s">
        <v>59</v>
      </c>
      <c r="E3951" t="s">
        <v>289</v>
      </c>
      <c r="F3951">
        <v>8.57</v>
      </c>
      <c r="G3951">
        <v>0</v>
      </c>
      <c r="H3951">
        <v>2018</v>
      </c>
      <c r="I3951">
        <v>9</v>
      </c>
      <c r="J3951">
        <v>91</v>
      </c>
    </row>
    <row r="3952" spans="1:10" hidden="1" x14ac:dyDescent="0.25">
      <c r="A3952">
        <f>--SUBTOTAL(103,B$2:B3952)</f>
        <v>2281</v>
      </c>
      <c r="B3952" s="86">
        <v>43349</v>
      </c>
      <c r="C3952" t="s">
        <v>74</v>
      </c>
      <c r="D3952" t="s">
        <v>54</v>
      </c>
      <c r="E3952" t="s">
        <v>289</v>
      </c>
      <c r="F3952">
        <v>453.48</v>
      </c>
      <c r="G3952">
        <v>0</v>
      </c>
      <c r="H3952">
        <v>2018</v>
      </c>
      <c r="I3952">
        <v>9</v>
      </c>
      <c r="J3952">
        <v>91</v>
      </c>
    </row>
    <row r="3953" spans="1:10" hidden="1" x14ac:dyDescent="0.25">
      <c r="A3953">
        <f>--SUBTOTAL(103,B$2:B3953)</f>
        <v>2281</v>
      </c>
      <c r="B3953" s="86">
        <v>43349</v>
      </c>
      <c r="C3953" t="s">
        <v>290</v>
      </c>
      <c r="D3953" t="s">
        <v>54</v>
      </c>
      <c r="E3953" t="s">
        <v>289</v>
      </c>
      <c r="F3953">
        <v>163.9</v>
      </c>
      <c r="G3953">
        <v>0</v>
      </c>
      <c r="H3953">
        <v>2018</v>
      </c>
      <c r="I3953">
        <v>9</v>
      </c>
      <c r="J3953">
        <v>91</v>
      </c>
    </row>
    <row r="3954" spans="1:10" hidden="1" x14ac:dyDescent="0.25">
      <c r="A3954">
        <f>--SUBTOTAL(103,B$2:B3954)</f>
        <v>2281</v>
      </c>
      <c r="B3954" s="86">
        <v>43349</v>
      </c>
      <c r="C3954" t="s">
        <v>148</v>
      </c>
      <c r="D3954" t="s">
        <v>31</v>
      </c>
      <c r="E3954" t="s">
        <v>289</v>
      </c>
      <c r="F3954">
        <v>50.75</v>
      </c>
      <c r="G3954">
        <v>0</v>
      </c>
      <c r="H3954">
        <v>2018</v>
      </c>
      <c r="I3954">
        <v>9</v>
      </c>
      <c r="J3954">
        <v>91</v>
      </c>
    </row>
    <row r="3955" spans="1:10" hidden="1" x14ac:dyDescent="0.25">
      <c r="A3955">
        <f>--SUBTOTAL(103,B$2:B3955)</f>
        <v>2281</v>
      </c>
      <c r="B3955" s="86">
        <v>43349</v>
      </c>
      <c r="C3955" t="s">
        <v>69</v>
      </c>
      <c r="D3955" t="s">
        <v>60</v>
      </c>
      <c r="E3955" t="s">
        <v>289</v>
      </c>
      <c r="F3955">
        <v>253.24</v>
      </c>
      <c r="G3955">
        <v>0</v>
      </c>
      <c r="H3955">
        <v>2018</v>
      </c>
      <c r="I3955">
        <v>9</v>
      </c>
      <c r="J3955">
        <v>91</v>
      </c>
    </row>
    <row r="3956" spans="1:10" hidden="1" x14ac:dyDescent="0.25">
      <c r="A3956">
        <f>--SUBTOTAL(103,B$2:B3956)</f>
        <v>2281</v>
      </c>
      <c r="B3956" s="86">
        <v>43349</v>
      </c>
      <c r="C3956" t="s">
        <v>68</v>
      </c>
      <c r="D3956" t="s">
        <v>31</v>
      </c>
      <c r="E3956" t="s">
        <v>289</v>
      </c>
      <c r="F3956">
        <v>67.599999999999994</v>
      </c>
      <c r="G3956">
        <v>0</v>
      </c>
      <c r="H3956">
        <v>2018</v>
      </c>
      <c r="I3956">
        <v>9</v>
      </c>
      <c r="J3956">
        <v>91</v>
      </c>
    </row>
    <row r="3957" spans="1:10" hidden="1" x14ac:dyDescent="0.25">
      <c r="A3957">
        <f>--SUBTOTAL(103,B$2:B3957)</f>
        <v>2281</v>
      </c>
      <c r="B3957" s="86">
        <v>43349</v>
      </c>
      <c r="C3957" t="s">
        <v>68</v>
      </c>
      <c r="D3957" t="s">
        <v>62</v>
      </c>
      <c r="E3957" t="s">
        <v>289</v>
      </c>
      <c r="F3957">
        <v>0</v>
      </c>
      <c r="G3957">
        <v>24</v>
      </c>
      <c r="H3957">
        <v>2018</v>
      </c>
      <c r="I3957">
        <v>9</v>
      </c>
      <c r="J3957">
        <v>91</v>
      </c>
    </row>
    <row r="3958" spans="1:10" hidden="1" x14ac:dyDescent="0.25">
      <c r="A3958">
        <f>--SUBTOTAL(103,B$2:B3958)</f>
        <v>2281</v>
      </c>
      <c r="B3958" s="86">
        <v>43349</v>
      </c>
      <c r="C3958" t="s">
        <v>67</v>
      </c>
      <c r="D3958" t="s">
        <v>60</v>
      </c>
      <c r="E3958" t="s">
        <v>289</v>
      </c>
      <c r="F3958">
        <v>128</v>
      </c>
      <c r="G3958">
        <v>0</v>
      </c>
      <c r="H3958">
        <v>2018</v>
      </c>
      <c r="I3958">
        <v>9</v>
      </c>
      <c r="J3958">
        <v>91</v>
      </c>
    </row>
    <row r="3959" spans="1:10" hidden="1" x14ac:dyDescent="0.25">
      <c r="A3959">
        <f>--SUBTOTAL(103,B$2:B3959)</f>
        <v>2281</v>
      </c>
      <c r="B3959" s="86">
        <v>43349</v>
      </c>
      <c r="C3959" t="s">
        <v>73</v>
      </c>
      <c r="D3959" t="s">
        <v>31</v>
      </c>
      <c r="E3959" t="s">
        <v>289</v>
      </c>
      <c r="F3959">
        <v>57.9</v>
      </c>
      <c r="G3959">
        <v>0</v>
      </c>
      <c r="H3959">
        <v>2018</v>
      </c>
      <c r="I3959">
        <v>9</v>
      </c>
      <c r="J3959">
        <v>91</v>
      </c>
    </row>
    <row r="3960" spans="1:10" hidden="1" x14ac:dyDescent="0.25">
      <c r="A3960">
        <f>--SUBTOTAL(103,B$2:B3960)</f>
        <v>2281</v>
      </c>
      <c r="B3960" s="86">
        <v>43349</v>
      </c>
      <c r="C3960" t="s">
        <v>71</v>
      </c>
      <c r="D3960" t="s">
        <v>59</v>
      </c>
      <c r="E3960" t="s">
        <v>289</v>
      </c>
      <c r="F3960">
        <v>25.68</v>
      </c>
      <c r="G3960">
        <v>0</v>
      </c>
      <c r="H3960">
        <v>2018</v>
      </c>
      <c r="I3960">
        <v>9</v>
      </c>
      <c r="J3960">
        <v>91</v>
      </c>
    </row>
    <row r="3961" spans="1:10" hidden="1" x14ac:dyDescent="0.25">
      <c r="A3961">
        <f>--SUBTOTAL(103,B$2:B3961)</f>
        <v>2281</v>
      </c>
      <c r="B3961" s="86">
        <v>43349</v>
      </c>
      <c r="C3961" t="s">
        <v>103</v>
      </c>
      <c r="D3961" t="s">
        <v>32</v>
      </c>
      <c r="E3961" t="s">
        <v>289</v>
      </c>
      <c r="F3961">
        <v>62.42</v>
      </c>
      <c r="G3961">
        <v>0</v>
      </c>
      <c r="H3961">
        <v>2018</v>
      </c>
      <c r="I3961">
        <v>9</v>
      </c>
      <c r="J3961">
        <v>91</v>
      </c>
    </row>
    <row r="3962" spans="1:10" hidden="1" x14ac:dyDescent="0.25">
      <c r="A3962">
        <f>--SUBTOTAL(103,B$2:B3962)</f>
        <v>2281</v>
      </c>
      <c r="B3962" s="86">
        <v>43349</v>
      </c>
      <c r="C3962" t="s">
        <v>21</v>
      </c>
      <c r="D3962" t="s">
        <v>32</v>
      </c>
      <c r="E3962" t="s">
        <v>289</v>
      </c>
      <c r="F3962">
        <v>40</v>
      </c>
      <c r="G3962">
        <v>0</v>
      </c>
      <c r="H3962">
        <v>2018</v>
      </c>
      <c r="I3962">
        <v>9</v>
      </c>
      <c r="J3962">
        <v>13</v>
      </c>
    </row>
    <row r="3963" spans="1:10" hidden="1" x14ac:dyDescent="0.25">
      <c r="A3963">
        <f>--SUBTOTAL(103,B$2:B3963)</f>
        <v>2281</v>
      </c>
      <c r="B3963" s="86">
        <v>43349</v>
      </c>
      <c r="C3963" t="s">
        <v>21</v>
      </c>
      <c r="D3963" t="s">
        <v>32</v>
      </c>
      <c r="E3963" t="s">
        <v>289</v>
      </c>
      <c r="F3963">
        <v>64</v>
      </c>
      <c r="G3963">
        <v>0</v>
      </c>
      <c r="H3963">
        <v>2018</v>
      </c>
      <c r="I3963">
        <v>9</v>
      </c>
      <c r="J3963">
        <v>23</v>
      </c>
    </row>
    <row r="3964" spans="1:10" hidden="1" x14ac:dyDescent="0.25">
      <c r="A3964">
        <f>--SUBTOTAL(103,B$2:B3964)</f>
        <v>2281</v>
      </c>
      <c r="B3964" s="86">
        <v>43349</v>
      </c>
      <c r="C3964" t="s">
        <v>21</v>
      </c>
      <c r="D3964" t="s">
        <v>32</v>
      </c>
      <c r="E3964" t="s">
        <v>289</v>
      </c>
      <c r="F3964">
        <v>88</v>
      </c>
      <c r="G3964">
        <v>0</v>
      </c>
      <c r="H3964">
        <v>2018</v>
      </c>
      <c r="I3964">
        <v>9</v>
      </c>
      <c r="J3964">
        <v>26</v>
      </c>
    </row>
    <row r="3965" spans="1:10" hidden="1" x14ac:dyDescent="0.25">
      <c r="A3965">
        <f>--SUBTOTAL(103,B$2:B3965)</f>
        <v>2281</v>
      </c>
      <c r="B3965" s="86">
        <v>43349</v>
      </c>
      <c r="C3965" t="s">
        <v>21</v>
      </c>
      <c r="D3965" t="s">
        <v>32</v>
      </c>
      <c r="E3965" t="s">
        <v>289</v>
      </c>
      <c r="F3965">
        <v>32</v>
      </c>
      <c r="G3965">
        <v>0</v>
      </c>
      <c r="H3965">
        <v>2018</v>
      </c>
      <c r="I3965">
        <v>9</v>
      </c>
      <c r="J3965">
        <v>39</v>
      </c>
    </row>
    <row r="3966" spans="1:10" hidden="1" x14ac:dyDescent="0.25">
      <c r="A3966">
        <f>--SUBTOTAL(103,B$2:B3966)</f>
        <v>2281</v>
      </c>
      <c r="B3966" s="86">
        <v>43349</v>
      </c>
      <c r="C3966" t="s">
        <v>21</v>
      </c>
      <c r="D3966" t="s">
        <v>32</v>
      </c>
      <c r="E3966" t="s">
        <v>289</v>
      </c>
      <c r="F3966">
        <v>24</v>
      </c>
      <c r="G3966">
        <v>0</v>
      </c>
      <c r="H3966">
        <v>2018</v>
      </c>
      <c r="I3966">
        <v>9</v>
      </c>
      <c r="J3966">
        <v>51</v>
      </c>
    </row>
    <row r="3967" spans="1:10" hidden="1" x14ac:dyDescent="0.25">
      <c r="A3967">
        <f>--SUBTOTAL(103,B$2:B3967)</f>
        <v>2281</v>
      </c>
      <c r="B3967" s="86">
        <v>43349</v>
      </c>
      <c r="C3967" t="s">
        <v>65</v>
      </c>
      <c r="D3967" t="s">
        <v>31</v>
      </c>
      <c r="E3967" t="s">
        <v>289</v>
      </c>
      <c r="F3967">
        <v>1.57</v>
      </c>
      <c r="G3967">
        <v>0</v>
      </c>
      <c r="H3967">
        <v>2018</v>
      </c>
      <c r="I3967">
        <v>9</v>
      </c>
      <c r="J3967">
        <v>91</v>
      </c>
    </row>
    <row r="3968" spans="1:10" hidden="1" x14ac:dyDescent="0.25">
      <c r="A3968">
        <f>--SUBTOTAL(103,B$2:B3968)</f>
        <v>2281</v>
      </c>
      <c r="B3968" s="86">
        <v>43349</v>
      </c>
      <c r="C3968" t="s">
        <v>23</v>
      </c>
      <c r="D3968" t="s">
        <v>59</v>
      </c>
      <c r="E3968" t="s">
        <v>289</v>
      </c>
      <c r="F3968">
        <v>88.75</v>
      </c>
      <c r="G3968">
        <v>0</v>
      </c>
      <c r="H3968">
        <v>2018</v>
      </c>
      <c r="I3968">
        <v>9</v>
      </c>
      <c r="J3968">
        <v>34</v>
      </c>
    </row>
    <row r="3969" spans="1:10" hidden="1" x14ac:dyDescent="0.25">
      <c r="A3969">
        <f>--SUBTOTAL(103,B$2:B3969)</f>
        <v>2281</v>
      </c>
      <c r="B3969" s="86">
        <v>43349</v>
      </c>
      <c r="C3969" t="s">
        <v>23</v>
      </c>
      <c r="D3969" t="s">
        <v>59</v>
      </c>
      <c r="E3969" t="s">
        <v>289</v>
      </c>
      <c r="F3969">
        <v>48.5</v>
      </c>
      <c r="G3969">
        <v>0</v>
      </c>
      <c r="H3969">
        <v>2018</v>
      </c>
      <c r="I3969">
        <v>9</v>
      </c>
      <c r="J3969">
        <v>43</v>
      </c>
    </row>
    <row r="3970" spans="1:10" hidden="1" x14ac:dyDescent="0.25">
      <c r="A3970">
        <f>--SUBTOTAL(103,B$2:B3970)</f>
        <v>2281</v>
      </c>
      <c r="B3970" s="86">
        <v>43349</v>
      </c>
      <c r="C3970" t="s">
        <v>23</v>
      </c>
      <c r="D3970" t="s">
        <v>59</v>
      </c>
      <c r="E3970" t="s">
        <v>289</v>
      </c>
      <c r="F3970">
        <v>34.049999999999997</v>
      </c>
      <c r="G3970">
        <v>0</v>
      </c>
      <c r="H3970">
        <v>2018</v>
      </c>
      <c r="I3970">
        <v>9</v>
      </c>
      <c r="J3970">
        <v>49</v>
      </c>
    </row>
    <row r="3971" spans="1:10" hidden="1" x14ac:dyDescent="0.25">
      <c r="A3971">
        <f>--SUBTOTAL(103,B$2:B3971)</f>
        <v>2281</v>
      </c>
      <c r="B3971" s="86">
        <v>43349</v>
      </c>
      <c r="C3971" t="s">
        <v>23</v>
      </c>
      <c r="D3971" t="s">
        <v>59</v>
      </c>
      <c r="E3971" t="s">
        <v>289</v>
      </c>
      <c r="F3971">
        <v>75.099999999999994</v>
      </c>
      <c r="G3971">
        <v>0</v>
      </c>
      <c r="H3971">
        <v>2018</v>
      </c>
      <c r="I3971">
        <v>9</v>
      </c>
      <c r="J3971">
        <v>77</v>
      </c>
    </row>
    <row r="3972" spans="1:10" hidden="1" x14ac:dyDescent="0.25">
      <c r="A3972">
        <f>--SUBTOTAL(103,B$2:B3972)</f>
        <v>2281</v>
      </c>
      <c r="B3972" s="86">
        <v>43350</v>
      </c>
      <c r="C3972" t="s">
        <v>223</v>
      </c>
      <c r="D3972" t="s">
        <v>60</v>
      </c>
      <c r="E3972" t="s">
        <v>291</v>
      </c>
      <c r="F3972">
        <v>1287</v>
      </c>
      <c r="G3972">
        <v>0</v>
      </c>
      <c r="H3972">
        <v>2018</v>
      </c>
      <c r="I3972">
        <v>9</v>
      </c>
      <c r="J3972">
        <v>91</v>
      </c>
    </row>
    <row r="3973" spans="1:10" hidden="1" x14ac:dyDescent="0.25">
      <c r="A3973">
        <f>--SUBTOTAL(103,B$2:B3973)</f>
        <v>2281</v>
      </c>
      <c r="B3973" s="86">
        <v>43350</v>
      </c>
      <c r="C3973" t="s">
        <v>68</v>
      </c>
      <c r="D3973" t="s">
        <v>31</v>
      </c>
      <c r="E3973" t="s">
        <v>291</v>
      </c>
      <c r="F3973">
        <v>16</v>
      </c>
      <c r="G3973">
        <v>0</v>
      </c>
      <c r="H3973">
        <v>2018</v>
      </c>
      <c r="I3973">
        <v>9</v>
      </c>
      <c r="J3973">
        <v>91</v>
      </c>
    </row>
    <row r="3974" spans="1:10" hidden="1" x14ac:dyDescent="0.25">
      <c r="A3974">
        <f>--SUBTOTAL(103,B$2:B3974)</f>
        <v>2281</v>
      </c>
      <c r="B3974" s="86">
        <v>43350</v>
      </c>
      <c r="C3974" t="s">
        <v>67</v>
      </c>
      <c r="D3974" t="s">
        <v>32</v>
      </c>
      <c r="E3974" t="s">
        <v>291</v>
      </c>
      <c r="F3974">
        <v>5</v>
      </c>
      <c r="G3974">
        <v>0</v>
      </c>
      <c r="H3974">
        <v>2018</v>
      </c>
      <c r="I3974">
        <v>9</v>
      </c>
      <c r="J3974">
        <v>91</v>
      </c>
    </row>
    <row r="3975" spans="1:10" hidden="1" x14ac:dyDescent="0.25">
      <c r="A3975">
        <f>--SUBTOTAL(103,B$2:B3975)</f>
        <v>2281</v>
      </c>
      <c r="B3975" s="86">
        <v>43350</v>
      </c>
      <c r="C3975" t="s">
        <v>67</v>
      </c>
      <c r="D3975" t="s">
        <v>31</v>
      </c>
      <c r="E3975" t="s">
        <v>291</v>
      </c>
      <c r="F3975">
        <v>177.5</v>
      </c>
      <c r="G3975">
        <v>0</v>
      </c>
      <c r="H3975">
        <v>2018</v>
      </c>
      <c r="I3975">
        <v>9</v>
      </c>
      <c r="J3975">
        <v>91</v>
      </c>
    </row>
    <row r="3976" spans="1:10" hidden="1" x14ac:dyDescent="0.25">
      <c r="A3976">
        <f>--SUBTOTAL(103,B$2:B3976)</f>
        <v>2281</v>
      </c>
      <c r="B3976" s="86">
        <v>43350</v>
      </c>
      <c r="C3976" t="s">
        <v>71</v>
      </c>
      <c r="D3976" t="s">
        <v>31</v>
      </c>
      <c r="E3976" t="s">
        <v>291</v>
      </c>
      <c r="F3976">
        <v>76</v>
      </c>
      <c r="G3976">
        <v>0</v>
      </c>
      <c r="H3976">
        <v>2018</v>
      </c>
      <c r="I3976">
        <v>9</v>
      </c>
      <c r="J3976">
        <v>91</v>
      </c>
    </row>
    <row r="3977" spans="1:10" hidden="1" x14ac:dyDescent="0.25">
      <c r="A3977">
        <f>--SUBTOTAL(103,B$2:B3977)</f>
        <v>2281</v>
      </c>
      <c r="B3977" s="86">
        <v>43350</v>
      </c>
      <c r="C3977" t="s">
        <v>21</v>
      </c>
      <c r="D3977" t="s">
        <v>32</v>
      </c>
      <c r="E3977" t="s">
        <v>291</v>
      </c>
      <c r="F3977">
        <v>48</v>
      </c>
      <c r="G3977">
        <v>0</v>
      </c>
      <c r="H3977">
        <v>2018</v>
      </c>
      <c r="I3977">
        <v>9</v>
      </c>
      <c r="J3977">
        <v>5</v>
      </c>
    </row>
    <row r="3978" spans="1:10" hidden="1" x14ac:dyDescent="0.25">
      <c r="A3978">
        <f>--SUBTOTAL(103,B$2:B3978)</f>
        <v>2281</v>
      </c>
      <c r="B3978" s="86">
        <v>43350</v>
      </c>
      <c r="C3978" t="s">
        <v>21</v>
      </c>
      <c r="D3978" t="s">
        <v>32</v>
      </c>
      <c r="E3978" t="s">
        <v>291</v>
      </c>
      <c r="F3978">
        <v>24</v>
      </c>
      <c r="G3978">
        <v>0</v>
      </c>
      <c r="H3978">
        <v>2018</v>
      </c>
      <c r="I3978">
        <v>9</v>
      </c>
      <c r="J3978">
        <v>10</v>
      </c>
    </row>
    <row r="3979" spans="1:10" hidden="1" x14ac:dyDescent="0.25">
      <c r="A3979">
        <f>--SUBTOTAL(103,B$2:B3979)</f>
        <v>2281</v>
      </c>
      <c r="B3979" s="86">
        <v>43350</v>
      </c>
      <c r="C3979" t="s">
        <v>21</v>
      </c>
      <c r="D3979" t="s">
        <v>32</v>
      </c>
      <c r="E3979" t="s">
        <v>291</v>
      </c>
      <c r="F3979">
        <v>16</v>
      </c>
      <c r="G3979">
        <v>0</v>
      </c>
      <c r="H3979">
        <v>2018</v>
      </c>
      <c r="I3979">
        <v>9</v>
      </c>
      <c r="J3979">
        <v>13</v>
      </c>
    </row>
    <row r="3980" spans="1:10" hidden="1" x14ac:dyDescent="0.25">
      <c r="A3980">
        <f>--SUBTOTAL(103,B$2:B3980)</f>
        <v>2281</v>
      </c>
      <c r="B3980" s="86">
        <v>43350</v>
      </c>
      <c r="C3980" t="s">
        <v>21</v>
      </c>
      <c r="D3980" t="s">
        <v>32</v>
      </c>
      <c r="E3980" t="s">
        <v>291</v>
      </c>
      <c r="F3980">
        <v>8</v>
      </c>
      <c r="G3980">
        <v>0</v>
      </c>
      <c r="H3980">
        <v>2018</v>
      </c>
      <c r="I3980">
        <v>9</v>
      </c>
      <c r="J3980">
        <v>19</v>
      </c>
    </row>
    <row r="3981" spans="1:10" hidden="1" x14ac:dyDescent="0.25">
      <c r="A3981">
        <f>--SUBTOTAL(103,B$2:B3981)</f>
        <v>2281</v>
      </c>
      <c r="B3981" s="86">
        <v>43350</v>
      </c>
      <c r="C3981" t="s">
        <v>21</v>
      </c>
      <c r="D3981" t="s">
        <v>32</v>
      </c>
      <c r="E3981" t="s">
        <v>291</v>
      </c>
      <c r="F3981">
        <v>8</v>
      </c>
      <c r="G3981">
        <v>0</v>
      </c>
      <c r="H3981">
        <v>2018</v>
      </c>
      <c r="I3981">
        <v>9</v>
      </c>
      <c r="J3981">
        <v>22</v>
      </c>
    </row>
    <row r="3982" spans="1:10" hidden="1" x14ac:dyDescent="0.25">
      <c r="A3982">
        <f>--SUBTOTAL(103,B$2:B3982)</f>
        <v>2281</v>
      </c>
      <c r="B3982" s="86">
        <v>43350</v>
      </c>
      <c r="C3982" t="s">
        <v>21</v>
      </c>
      <c r="D3982" t="s">
        <v>32</v>
      </c>
      <c r="E3982" t="s">
        <v>291</v>
      </c>
      <c r="F3982">
        <v>56</v>
      </c>
      <c r="G3982">
        <v>0</v>
      </c>
      <c r="H3982">
        <v>2018</v>
      </c>
      <c r="I3982">
        <v>9</v>
      </c>
      <c r="J3982">
        <v>30</v>
      </c>
    </row>
    <row r="3983" spans="1:10" hidden="1" x14ac:dyDescent="0.25">
      <c r="A3983">
        <f>--SUBTOTAL(103,B$2:B3983)</f>
        <v>2281</v>
      </c>
      <c r="B3983" s="86">
        <v>43350</v>
      </c>
      <c r="C3983" t="s">
        <v>21</v>
      </c>
      <c r="D3983" t="s">
        <v>31</v>
      </c>
      <c r="E3983" t="s">
        <v>291</v>
      </c>
      <c r="F3983">
        <v>165.3</v>
      </c>
      <c r="G3983">
        <v>0</v>
      </c>
      <c r="H3983">
        <v>2018</v>
      </c>
      <c r="I3983">
        <v>9</v>
      </c>
      <c r="J3983">
        <v>38</v>
      </c>
    </row>
    <row r="3984" spans="1:10" hidden="1" x14ac:dyDescent="0.25">
      <c r="A3984">
        <f>--SUBTOTAL(103,B$2:B3984)</f>
        <v>2281</v>
      </c>
      <c r="B3984" s="86">
        <v>43350</v>
      </c>
      <c r="C3984" t="s">
        <v>21</v>
      </c>
      <c r="D3984" t="s">
        <v>32</v>
      </c>
      <c r="E3984" t="s">
        <v>291</v>
      </c>
      <c r="F3984">
        <v>32</v>
      </c>
      <c r="G3984">
        <v>0</v>
      </c>
      <c r="H3984">
        <v>2018</v>
      </c>
      <c r="I3984">
        <v>9</v>
      </c>
      <c r="J3984">
        <v>44</v>
      </c>
    </row>
    <row r="3985" spans="1:10" hidden="1" x14ac:dyDescent="0.25">
      <c r="A3985">
        <f>--SUBTOTAL(103,B$2:B3985)</f>
        <v>2281</v>
      </c>
      <c r="B3985" s="86">
        <v>43350</v>
      </c>
      <c r="C3985" t="s">
        <v>21</v>
      </c>
      <c r="D3985" t="s">
        <v>32</v>
      </c>
      <c r="E3985" t="s">
        <v>291</v>
      </c>
      <c r="F3985">
        <v>8</v>
      </c>
      <c r="G3985">
        <v>0</v>
      </c>
      <c r="H3985">
        <v>2018</v>
      </c>
      <c r="I3985">
        <v>9</v>
      </c>
      <c r="J3985">
        <v>49</v>
      </c>
    </row>
    <row r="3986" spans="1:10" hidden="1" x14ac:dyDescent="0.25">
      <c r="A3986">
        <f>--SUBTOTAL(103,B$2:B3986)</f>
        <v>2281</v>
      </c>
      <c r="B3986" s="86">
        <v>43350</v>
      </c>
      <c r="C3986" t="s">
        <v>21</v>
      </c>
      <c r="D3986" t="s">
        <v>32</v>
      </c>
      <c r="E3986" t="s">
        <v>291</v>
      </c>
      <c r="F3986">
        <v>48</v>
      </c>
      <c r="G3986">
        <v>0</v>
      </c>
      <c r="H3986">
        <v>2018</v>
      </c>
      <c r="I3986">
        <v>9</v>
      </c>
      <c r="J3986">
        <v>73</v>
      </c>
    </row>
    <row r="3987" spans="1:10" hidden="1" x14ac:dyDescent="0.25">
      <c r="A3987">
        <f>--SUBTOTAL(103,B$2:B3987)</f>
        <v>2281</v>
      </c>
      <c r="B3987" s="86">
        <v>43350</v>
      </c>
      <c r="C3987" t="s">
        <v>21</v>
      </c>
      <c r="D3987" t="s">
        <v>32</v>
      </c>
      <c r="E3987" t="s">
        <v>291</v>
      </c>
      <c r="F3987">
        <v>16</v>
      </c>
      <c r="G3987">
        <v>0</v>
      </c>
      <c r="H3987">
        <v>2018</v>
      </c>
      <c r="I3987">
        <v>9</v>
      </c>
      <c r="J3987">
        <v>95</v>
      </c>
    </row>
    <row r="3988" spans="1:10" hidden="1" x14ac:dyDescent="0.25">
      <c r="A3988">
        <f>--SUBTOTAL(103,B$2:B3988)</f>
        <v>2281</v>
      </c>
      <c r="B3988" s="86">
        <v>43350</v>
      </c>
      <c r="C3988" t="s">
        <v>21</v>
      </c>
      <c r="D3988" t="s">
        <v>32</v>
      </c>
      <c r="E3988" t="s">
        <v>291</v>
      </c>
      <c r="F3988">
        <v>32</v>
      </c>
      <c r="G3988">
        <v>0</v>
      </c>
      <c r="H3988">
        <v>2018</v>
      </c>
      <c r="I3988">
        <v>9</v>
      </c>
      <c r="J3988">
        <v>97</v>
      </c>
    </row>
    <row r="3989" spans="1:10" hidden="1" x14ac:dyDescent="0.25">
      <c r="A3989">
        <f>--SUBTOTAL(103,B$2:B3989)</f>
        <v>2281</v>
      </c>
      <c r="B3989" s="86">
        <v>43350</v>
      </c>
      <c r="C3989" t="s">
        <v>79</v>
      </c>
      <c r="D3989" t="s">
        <v>32</v>
      </c>
      <c r="E3989" t="s">
        <v>291</v>
      </c>
      <c r="F3989">
        <v>53.82</v>
      </c>
      <c r="G3989">
        <v>0</v>
      </c>
      <c r="H3989">
        <v>2018</v>
      </c>
      <c r="I3989">
        <v>9</v>
      </c>
      <c r="J3989">
        <v>91</v>
      </c>
    </row>
    <row r="3990" spans="1:10" hidden="1" x14ac:dyDescent="0.25">
      <c r="A3990">
        <f>--SUBTOTAL(103,B$2:B3990)</f>
        <v>2281</v>
      </c>
      <c r="B3990" s="86">
        <v>43350</v>
      </c>
      <c r="C3990" t="s">
        <v>77</v>
      </c>
      <c r="D3990" t="s">
        <v>61</v>
      </c>
      <c r="E3990" t="s">
        <v>291</v>
      </c>
      <c r="F3990">
        <v>340</v>
      </c>
      <c r="G3990">
        <v>0</v>
      </c>
      <c r="H3990">
        <v>2018</v>
      </c>
      <c r="I3990">
        <v>9</v>
      </c>
      <c r="J3990">
        <v>91</v>
      </c>
    </row>
    <row r="3991" spans="1:10" hidden="1" x14ac:dyDescent="0.25">
      <c r="A3991">
        <f>--SUBTOTAL(103,B$2:B3991)</f>
        <v>2281</v>
      </c>
      <c r="B3991" s="86">
        <v>43350</v>
      </c>
      <c r="C3991" t="s">
        <v>65</v>
      </c>
      <c r="D3991" t="s">
        <v>31</v>
      </c>
      <c r="E3991" t="s">
        <v>291</v>
      </c>
      <c r="F3991">
        <v>24.6</v>
      </c>
      <c r="G3991">
        <v>0</v>
      </c>
      <c r="H3991">
        <v>2018</v>
      </c>
      <c r="I3991">
        <v>9</v>
      </c>
      <c r="J3991">
        <v>91</v>
      </c>
    </row>
    <row r="3992" spans="1:10" hidden="1" x14ac:dyDescent="0.25">
      <c r="A3992">
        <f>--SUBTOTAL(103,B$2:B3992)</f>
        <v>2281</v>
      </c>
      <c r="B3992" s="86">
        <v>43350</v>
      </c>
      <c r="C3992" t="s">
        <v>65</v>
      </c>
      <c r="D3992" t="s">
        <v>60</v>
      </c>
      <c r="E3992" t="s">
        <v>291</v>
      </c>
      <c r="F3992">
        <v>25.95</v>
      </c>
      <c r="G3992">
        <v>0</v>
      </c>
      <c r="H3992">
        <v>2018</v>
      </c>
      <c r="I3992">
        <v>9</v>
      </c>
      <c r="J3992">
        <v>91</v>
      </c>
    </row>
    <row r="3993" spans="1:10" hidden="1" x14ac:dyDescent="0.25">
      <c r="A3993">
        <f>--SUBTOTAL(103,B$2:B3993)</f>
        <v>2281</v>
      </c>
      <c r="B3993" s="86">
        <v>43350</v>
      </c>
      <c r="C3993" t="s">
        <v>64</v>
      </c>
      <c r="D3993" t="s">
        <v>60</v>
      </c>
      <c r="E3993" t="s">
        <v>291</v>
      </c>
      <c r="F3993">
        <v>54.2</v>
      </c>
      <c r="G3993">
        <v>0</v>
      </c>
      <c r="H3993">
        <v>2018</v>
      </c>
      <c r="I3993">
        <v>9</v>
      </c>
      <c r="J3993">
        <v>91</v>
      </c>
    </row>
    <row r="3994" spans="1:10" hidden="1" x14ac:dyDescent="0.25">
      <c r="A3994">
        <f>--SUBTOTAL(103,B$2:B3994)</f>
        <v>2281</v>
      </c>
      <c r="B3994" s="86">
        <v>43350</v>
      </c>
      <c r="C3994" t="s">
        <v>23</v>
      </c>
      <c r="D3994" t="s">
        <v>33</v>
      </c>
      <c r="E3994" t="s">
        <v>131</v>
      </c>
      <c r="F3994">
        <v>3.15</v>
      </c>
      <c r="G3994">
        <v>0</v>
      </c>
      <c r="H3994">
        <v>2018</v>
      </c>
      <c r="I3994">
        <v>9</v>
      </c>
      <c r="J3994">
        <v>51</v>
      </c>
    </row>
    <row r="3995" spans="1:10" hidden="1" x14ac:dyDescent="0.25">
      <c r="A3995">
        <f>--SUBTOTAL(103,B$2:B3995)</f>
        <v>2281</v>
      </c>
      <c r="B3995" s="86">
        <v>43350</v>
      </c>
      <c r="C3995" t="s">
        <v>23</v>
      </c>
      <c r="D3995" t="s">
        <v>32</v>
      </c>
      <c r="E3995" t="s">
        <v>291</v>
      </c>
      <c r="F3995">
        <v>8</v>
      </c>
      <c r="G3995">
        <v>0</v>
      </c>
      <c r="H3995">
        <v>2018</v>
      </c>
      <c r="I3995">
        <v>9</v>
      </c>
      <c r="J3995">
        <v>72</v>
      </c>
    </row>
    <row r="3996" spans="1:10" hidden="1" x14ac:dyDescent="0.25">
      <c r="A3996">
        <f>--SUBTOTAL(103,B$2:B3996)</f>
        <v>2281</v>
      </c>
      <c r="B3996" s="86">
        <v>43350</v>
      </c>
      <c r="C3996" t="s">
        <v>23</v>
      </c>
      <c r="D3996" t="s">
        <v>60</v>
      </c>
      <c r="E3996" t="s">
        <v>291</v>
      </c>
      <c r="F3996">
        <v>39.99</v>
      </c>
      <c r="G3996">
        <v>0</v>
      </c>
      <c r="H3996">
        <v>2018</v>
      </c>
      <c r="I3996">
        <v>9</v>
      </c>
      <c r="J3996">
        <v>101</v>
      </c>
    </row>
    <row r="3997" spans="1:10" hidden="1" x14ac:dyDescent="0.25">
      <c r="A3997">
        <f>--SUBTOTAL(103,B$2:B3997)</f>
        <v>2281</v>
      </c>
      <c r="B3997" s="86">
        <v>43350</v>
      </c>
      <c r="C3997" t="s">
        <v>23</v>
      </c>
      <c r="D3997" t="s">
        <v>33</v>
      </c>
      <c r="E3997" t="s">
        <v>162</v>
      </c>
      <c r="F3997">
        <v>4.5</v>
      </c>
      <c r="G3997">
        <v>0</v>
      </c>
      <c r="H3997">
        <v>2018</v>
      </c>
      <c r="I3997">
        <v>9</v>
      </c>
      <c r="J3997">
        <v>125</v>
      </c>
    </row>
    <row r="3998" spans="1:10" hidden="1" x14ac:dyDescent="0.25">
      <c r="A3998">
        <f>--SUBTOTAL(103,B$2:B3998)</f>
        <v>2281</v>
      </c>
      <c r="B3998" s="86">
        <v>43351</v>
      </c>
      <c r="C3998" t="s">
        <v>102</v>
      </c>
      <c r="D3998" t="s">
        <v>60</v>
      </c>
      <c r="E3998" t="s">
        <v>292</v>
      </c>
      <c r="F3998">
        <v>29.4</v>
      </c>
      <c r="G3998">
        <v>0</v>
      </c>
      <c r="H3998">
        <v>2018</v>
      </c>
      <c r="I3998">
        <v>9</v>
      </c>
      <c r="J3998">
        <v>91</v>
      </c>
    </row>
    <row r="3999" spans="1:10" hidden="1" x14ac:dyDescent="0.25">
      <c r="A3999">
        <f>--SUBTOTAL(103,B$2:B3999)</f>
        <v>2281</v>
      </c>
      <c r="B3999" s="86">
        <v>43351</v>
      </c>
      <c r="C3999" t="s">
        <v>67</v>
      </c>
      <c r="D3999" t="s">
        <v>32</v>
      </c>
      <c r="E3999" t="s">
        <v>292</v>
      </c>
      <c r="F3999">
        <v>15</v>
      </c>
      <c r="G3999">
        <v>0</v>
      </c>
      <c r="H3999">
        <v>2018</v>
      </c>
      <c r="I3999">
        <v>9</v>
      </c>
      <c r="J3999">
        <v>91</v>
      </c>
    </row>
    <row r="4000" spans="1:10" hidden="1" x14ac:dyDescent="0.25">
      <c r="A4000">
        <f>--SUBTOTAL(103,B$2:B4000)</f>
        <v>2281</v>
      </c>
      <c r="B4000" s="86">
        <v>43351</v>
      </c>
      <c r="C4000" t="s">
        <v>67</v>
      </c>
      <c r="D4000" t="s">
        <v>31</v>
      </c>
      <c r="E4000" t="s">
        <v>292</v>
      </c>
      <c r="F4000">
        <v>38.08</v>
      </c>
      <c r="G4000">
        <v>0</v>
      </c>
      <c r="H4000">
        <v>2018</v>
      </c>
      <c r="I4000">
        <v>9</v>
      </c>
      <c r="J4000">
        <v>91</v>
      </c>
    </row>
    <row r="4001" spans="1:10" hidden="1" x14ac:dyDescent="0.25">
      <c r="A4001">
        <f>--SUBTOTAL(103,B$2:B4001)</f>
        <v>2281</v>
      </c>
      <c r="B4001" s="86">
        <v>43351</v>
      </c>
      <c r="C4001" t="s">
        <v>67</v>
      </c>
      <c r="D4001" t="s">
        <v>60</v>
      </c>
      <c r="E4001" t="s">
        <v>292</v>
      </c>
      <c r="F4001">
        <v>64.55</v>
      </c>
      <c r="G4001">
        <v>0</v>
      </c>
      <c r="H4001">
        <v>2018</v>
      </c>
      <c r="I4001">
        <v>9</v>
      </c>
      <c r="J4001">
        <v>91</v>
      </c>
    </row>
    <row r="4002" spans="1:10" hidden="1" x14ac:dyDescent="0.25">
      <c r="A4002">
        <f>--SUBTOTAL(103,B$2:B4002)</f>
        <v>2281</v>
      </c>
      <c r="B4002" s="86">
        <v>43351</v>
      </c>
      <c r="C4002" t="s">
        <v>75</v>
      </c>
      <c r="D4002" t="s">
        <v>31</v>
      </c>
      <c r="E4002" t="s">
        <v>292</v>
      </c>
      <c r="F4002">
        <v>36.15</v>
      </c>
      <c r="G4002">
        <v>0</v>
      </c>
      <c r="H4002">
        <v>2018</v>
      </c>
      <c r="I4002">
        <v>9</v>
      </c>
      <c r="J4002">
        <v>91</v>
      </c>
    </row>
    <row r="4003" spans="1:10" hidden="1" x14ac:dyDescent="0.25">
      <c r="A4003">
        <f>--SUBTOTAL(103,B$2:B4003)</f>
        <v>2281</v>
      </c>
      <c r="B4003" s="86">
        <v>43351</v>
      </c>
      <c r="C4003" t="s">
        <v>21</v>
      </c>
      <c r="D4003" t="s">
        <v>32</v>
      </c>
      <c r="E4003" t="s">
        <v>292</v>
      </c>
      <c r="F4003">
        <v>8</v>
      </c>
      <c r="G4003">
        <v>0</v>
      </c>
      <c r="H4003">
        <v>2018</v>
      </c>
      <c r="I4003">
        <v>9</v>
      </c>
      <c r="J4003">
        <v>30</v>
      </c>
    </row>
    <row r="4004" spans="1:10" hidden="1" x14ac:dyDescent="0.25">
      <c r="A4004">
        <f>--SUBTOTAL(103,B$2:B4004)</f>
        <v>2281</v>
      </c>
      <c r="B4004" s="86">
        <v>43351</v>
      </c>
      <c r="C4004" t="s">
        <v>21</v>
      </c>
      <c r="D4004" t="s">
        <v>32</v>
      </c>
      <c r="E4004" t="s">
        <v>292</v>
      </c>
      <c r="F4004">
        <v>8</v>
      </c>
      <c r="G4004">
        <v>0</v>
      </c>
      <c r="H4004">
        <v>2018</v>
      </c>
      <c r="I4004">
        <v>9</v>
      </c>
      <c r="J4004">
        <v>46</v>
      </c>
    </row>
    <row r="4005" spans="1:10" hidden="1" x14ac:dyDescent="0.25">
      <c r="A4005">
        <f>--SUBTOTAL(103,B$2:B4005)</f>
        <v>2281</v>
      </c>
      <c r="B4005" s="86">
        <v>43351</v>
      </c>
      <c r="C4005" t="s">
        <v>21</v>
      </c>
      <c r="D4005" t="s">
        <v>32</v>
      </c>
      <c r="E4005" t="s">
        <v>292</v>
      </c>
      <c r="F4005">
        <v>16</v>
      </c>
      <c r="G4005">
        <v>0</v>
      </c>
      <c r="H4005">
        <v>2018</v>
      </c>
      <c r="I4005">
        <v>9</v>
      </c>
      <c r="J4005">
        <v>49</v>
      </c>
    </row>
    <row r="4006" spans="1:10" hidden="1" x14ac:dyDescent="0.25">
      <c r="A4006">
        <f>--SUBTOTAL(103,B$2:B4006)</f>
        <v>2281</v>
      </c>
      <c r="B4006" s="86">
        <v>43351</v>
      </c>
      <c r="C4006" t="s">
        <v>21</v>
      </c>
      <c r="D4006" t="s">
        <v>32</v>
      </c>
      <c r="E4006" t="s">
        <v>292</v>
      </c>
      <c r="F4006">
        <v>16</v>
      </c>
      <c r="G4006">
        <v>0</v>
      </c>
      <c r="H4006">
        <v>2018</v>
      </c>
      <c r="I4006">
        <v>9</v>
      </c>
      <c r="J4006">
        <v>97</v>
      </c>
    </row>
    <row r="4007" spans="1:10" hidden="1" x14ac:dyDescent="0.25">
      <c r="A4007">
        <f>--SUBTOTAL(103,B$2:B4007)</f>
        <v>2281</v>
      </c>
      <c r="B4007" s="86">
        <v>43351</v>
      </c>
      <c r="C4007" t="s">
        <v>78</v>
      </c>
      <c r="D4007" t="s">
        <v>31</v>
      </c>
      <c r="E4007" t="s">
        <v>292</v>
      </c>
      <c r="F4007">
        <v>146.56</v>
      </c>
      <c r="G4007">
        <v>0</v>
      </c>
      <c r="H4007">
        <v>2018</v>
      </c>
      <c r="I4007">
        <v>9</v>
      </c>
      <c r="J4007">
        <v>91</v>
      </c>
    </row>
    <row r="4008" spans="1:10" hidden="1" x14ac:dyDescent="0.25">
      <c r="A4008">
        <f>--SUBTOTAL(103,B$2:B4008)</f>
        <v>2281</v>
      </c>
      <c r="B4008" s="86">
        <v>43351</v>
      </c>
      <c r="C4008" t="s">
        <v>64</v>
      </c>
      <c r="D4008" t="s">
        <v>32</v>
      </c>
      <c r="E4008" t="s">
        <v>292</v>
      </c>
      <c r="F4008">
        <v>32.729999999999997</v>
      </c>
      <c r="G4008">
        <v>0</v>
      </c>
      <c r="H4008">
        <v>2018</v>
      </c>
      <c r="I4008">
        <v>9</v>
      </c>
      <c r="J4008">
        <v>91</v>
      </c>
    </row>
    <row r="4009" spans="1:10" hidden="1" x14ac:dyDescent="0.25">
      <c r="A4009">
        <f>--SUBTOTAL(103,B$2:B4009)</f>
        <v>2281</v>
      </c>
      <c r="B4009" s="86">
        <v>43351</v>
      </c>
      <c r="C4009" t="s">
        <v>64</v>
      </c>
      <c r="D4009" t="s">
        <v>60</v>
      </c>
      <c r="E4009" t="s">
        <v>292</v>
      </c>
      <c r="F4009">
        <v>81.099999999999994</v>
      </c>
      <c r="G4009">
        <v>0</v>
      </c>
      <c r="H4009">
        <v>2018</v>
      </c>
      <c r="I4009">
        <v>9</v>
      </c>
      <c r="J4009">
        <v>91</v>
      </c>
    </row>
    <row r="4010" spans="1:10" hidden="1" x14ac:dyDescent="0.25">
      <c r="A4010">
        <f>--SUBTOTAL(103,B$2:B4010)</f>
        <v>2281</v>
      </c>
      <c r="B4010" s="86">
        <v>43351</v>
      </c>
      <c r="C4010" t="s">
        <v>23</v>
      </c>
      <c r="D4010" t="s">
        <v>60</v>
      </c>
      <c r="E4010" t="s">
        <v>292</v>
      </c>
      <c r="F4010">
        <v>47</v>
      </c>
      <c r="G4010">
        <v>0</v>
      </c>
      <c r="H4010">
        <v>2018</v>
      </c>
      <c r="I4010">
        <v>9</v>
      </c>
      <c r="J4010">
        <v>49</v>
      </c>
    </row>
    <row r="4011" spans="1:10" hidden="1" x14ac:dyDescent="0.25">
      <c r="A4011">
        <f>--SUBTOTAL(103,B$2:B4011)</f>
        <v>2281</v>
      </c>
      <c r="B4011" s="86">
        <v>43353</v>
      </c>
      <c r="C4011" t="s">
        <v>80</v>
      </c>
      <c r="D4011" t="s">
        <v>293</v>
      </c>
      <c r="E4011" t="s">
        <v>294</v>
      </c>
      <c r="F4011">
        <v>447.54</v>
      </c>
      <c r="G4011">
        <v>0</v>
      </c>
      <c r="H4011">
        <v>2018</v>
      </c>
      <c r="I4011">
        <v>9</v>
      </c>
      <c r="J4011">
        <v>91</v>
      </c>
    </row>
    <row r="4012" spans="1:10" hidden="1" x14ac:dyDescent="0.25">
      <c r="A4012">
        <f>--SUBTOTAL(103,B$2:B4012)</f>
        <v>2281</v>
      </c>
      <c r="B4012" s="86">
        <v>43353</v>
      </c>
      <c r="C4012" t="s">
        <v>74</v>
      </c>
      <c r="D4012" t="s">
        <v>293</v>
      </c>
      <c r="E4012" t="s">
        <v>294</v>
      </c>
      <c r="F4012">
        <v>76.7</v>
      </c>
      <c r="G4012">
        <v>0</v>
      </c>
      <c r="H4012">
        <v>2018</v>
      </c>
      <c r="I4012">
        <v>9</v>
      </c>
      <c r="J4012">
        <v>91</v>
      </c>
    </row>
    <row r="4013" spans="1:10" hidden="1" x14ac:dyDescent="0.25">
      <c r="A4013">
        <f>--SUBTOTAL(103,B$2:B4013)</f>
        <v>2281</v>
      </c>
      <c r="B4013" s="86">
        <v>43353</v>
      </c>
      <c r="C4013" t="s">
        <v>22</v>
      </c>
      <c r="D4013" t="s">
        <v>293</v>
      </c>
      <c r="E4013" t="s">
        <v>294</v>
      </c>
      <c r="F4013">
        <v>58.09</v>
      </c>
      <c r="G4013">
        <v>0</v>
      </c>
      <c r="H4013">
        <v>2018</v>
      </c>
      <c r="I4013">
        <v>9</v>
      </c>
      <c r="J4013">
        <v>5</v>
      </c>
    </row>
    <row r="4014" spans="1:10" hidden="1" x14ac:dyDescent="0.25">
      <c r="A4014">
        <f>--SUBTOTAL(103,B$2:B4014)</f>
        <v>2281</v>
      </c>
      <c r="B4014" s="86">
        <v>43353</v>
      </c>
      <c r="C4014" t="s">
        <v>22</v>
      </c>
      <c r="D4014" t="s">
        <v>293</v>
      </c>
      <c r="E4014" t="s">
        <v>294</v>
      </c>
      <c r="F4014">
        <v>19.079999999999998</v>
      </c>
      <c r="G4014">
        <v>0</v>
      </c>
      <c r="H4014">
        <v>2018</v>
      </c>
      <c r="I4014">
        <v>9</v>
      </c>
      <c r="J4014">
        <v>9</v>
      </c>
    </row>
    <row r="4015" spans="1:10" hidden="1" x14ac:dyDescent="0.25">
      <c r="A4015">
        <f>--SUBTOTAL(103,B$2:B4015)</f>
        <v>2281</v>
      </c>
      <c r="B4015" s="86">
        <v>43353</v>
      </c>
      <c r="C4015" t="s">
        <v>22</v>
      </c>
      <c r="D4015" t="s">
        <v>293</v>
      </c>
      <c r="E4015" t="s">
        <v>294</v>
      </c>
      <c r="F4015">
        <v>88.76</v>
      </c>
      <c r="G4015">
        <v>0</v>
      </c>
      <c r="H4015">
        <v>2018</v>
      </c>
      <c r="I4015">
        <v>9</v>
      </c>
      <c r="J4015">
        <v>10</v>
      </c>
    </row>
    <row r="4016" spans="1:10" hidden="1" x14ac:dyDescent="0.25">
      <c r="A4016">
        <f>--SUBTOTAL(103,B$2:B4016)</f>
        <v>2281</v>
      </c>
      <c r="B4016" s="86">
        <v>43353</v>
      </c>
      <c r="C4016" t="s">
        <v>22</v>
      </c>
      <c r="D4016" t="s">
        <v>293</v>
      </c>
      <c r="E4016" t="s">
        <v>294</v>
      </c>
      <c r="F4016">
        <v>23.46</v>
      </c>
      <c r="G4016">
        <v>0</v>
      </c>
      <c r="H4016">
        <v>2018</v>
      </c>
      <c r="I4016">
        <v>9</v>
      </c>
      <c r="J4016">
        <v>19</v>
      </c>
    </row>
    <row r="4017" spans="1:10" hidden="1" x14ac:dyDescent="0.25">
      <c r="A4017">
        <f>--SUBTOTAL(103,B$2:B4017)</f>
        <v>2281</v>
      </c>
      <c r="B4017" s="86">
        <v>43353</v>
      </c>
      <c r="C4017" t="s">
        <v>22</v>
      </c>
      <c r="D4017" t="s">
        <v>293</v>
      </c>
      <c r="E4017" t="s">
        <v>294</v>
      </c>
      <c r="F4017">
        <v>23.27</v>
      </c>
      <c r="G4017">
        <v>0</v>
      </c>
      <c r="H4017">
        <v>2018</v>
      </c>
      <c r="I4017">
        <v>9</v>
      </c>
      <c r="J4017">
        <v>22</v>
      </c>
    </row>
    <row r="4018" spans="1:10" hidden="1" x14ac:dyDescent="0.25">
      <c r="A4018">
        <f>--SUBTOTAL(103,B$2:B4018)</f>
        <v>2281</v>
      </c>
      <c r="B4018" s="86">
        <v>43353</v>
      </c>
      <c r="C4018" t="s">
        <v>22</v>
      </c>
      <c r="D4018" t="s">
        <v>293</v>
      </c>
      <c r="E4018" t="s">
        <v>294</v>
      </c>
      <c r="F4018">
        <v>44.34</v>
      </c>
      <c r="G4018">
        <v>0</v>
      </c>
      <c r="H4018">
        <v>2018</v>
      </c>
      <c r="I4018">
        <v>9</v>
      </c>
      <c r="J4018">
        <v>23</v>
      </c>
    </row>
    <row r="4019" spans="1:10" hidden="1" x14ac:dyDescent="0.25">
      <c r="A4019">
        <f>--SUBTOTAL(103,B$2:B4019)</f>
        <v>2281</v>
      </c>
      <c r="B4019" s="86">
        <v>43353</v>
      </c>
      <c r="C4019" t="s">
        <v>22</v>
      </c>
      <c r="D4019" t="s">
        <v>293</v>
      </c>
      <c r="E4019" t="s">
        <v>294</v>
      </c>
      <c r="F4019">
        <v>30.17</v>
      </c>
      <c r="G4019">
        <v>0</v>
      </c>
      <c r="H4019">
        <v>2018</v>
      </c>
      <c r="I4019">
        <v>9</v>
      </c>
      <c r="J4019">
        <v>34</v>
      </c>
    </row>
    <row r="4020" spans="1:10" hidden="1" x14ac:dyDescent="0.25">
      <c r="A4020">
        <f>--SUBTOTAL(103,B$2:B4020)</f>
        <v>2281</v>
      </c>
      <c r="B4020" s="86">
        <v>43353</v>
      </c>
      <c r="C4020" t="s">
        <v>22</v>
      </c>
      <c r="D4020" t="s">
        <v>293</v>
      </c>
      <c r="E4020" t="s">
        <v>294</v>
      </c>
      <c r="F4020">
        <v>14.23</v>
      </c>
      <c r="G4020">
        <v>0</v>
      </c>
      <c r="H4020">
        <v>2018</v>
      </c>
      <c r="I4020">
        <v>9</v>
      </c>
      <c r="J4020">
        <v>35</v>
      </c>
    </row>
    <row r="4021" spans="1:10" hidden="1" x14ac:dyDescent="0.25">
      <c r="A4021">
        <f>--SUBTOTAL(103,B$2:B4021)</f>
        <v>2281</v>
      </c>
      <c r="B4021" s="86">
        <v>43353</v>
      </c>
      <c r="C4021" t="s">
        <v>22</v>
      </c>
      <c r="D4021" t="s">
        <v>293</v>
      </c>
      <c r="E4021" t="s">
        <v>294</v>
      </c>
      <c r="F4021">
        <v>31.05</v>
      </c>
      <c r="G4021">
        <v>0</v>
      </c>
      <c r="H4021">
        <v>2018</v>
      </c>
      <c r="I4021">
        <v>9</v>
      </c>
      <c r="J4021">
        <v>39</v>
      </c>
    </row>
    <row r="4022" spans="1:10" hidden="1" x14ac:dyDescent="0.25">
      <c r="A4022">
        <f>--SUBTOTAL(103,B$2:B4022)</f>
        <v>2281</v>
      </c>
      <c r="B4022" s="86">
        <v>43353</v>
      </c>
      <c r="C4022" t="s">
        <v>22</v>
      </c>
      <c r="D4022" t="s">
        <v>293</v>
      </c>
      <c r="E4022" t="s">
        <v>294</v>
      </c>
      <c r="F4022">
        <v>59.19</v>
      </c>
      <c r="G4022">
        <v>0</v>
      </c>
      <c r="H4022">
        <v>2018</v>
      </c>
      <c r="I4022">
        <v>9</v>
      </c>
      <c r="J4022">
        <v>43</v>
      </c>
    </row>
    <row r="4023" spans="1:10" hidden="1" x14ac:dyDescent="0.25">
      <c r="A4023">
        <f>--SUBTOTAL(103,B$2:B4023)</f>
        <v>2281</v>
      </c>
      <c r="B4023" s="86">
        <v>43353</v>
      </c>
      <c r="C4023" t="s">
        <v>22</v>
      </c>
      <c r="D4023" t="s">
        <v>293</v>
      </c>
      <c r="E4023" t="s">
        <v>294</v>
      </c>
      <c r="F4023">
        <v>58.52</v>
      </c>
      <c r="G4023">
        <v>0</v>
      </c>
      <c r="H4023">
        <v>2018</v>
      </c>
      <c r="I4023">
        <v>9</v>
      </c>
      <c r="J4023">
        <v>46</v>
      </c>
    </row>
    <row r="4024" spans="1:10" hidden="1" x14ac:dyDescent="0.25">
      <c r="A4024">
        <f>--SUBTOTAL(103,B$2:B4024)</f>
        <v>2281</v>
      </c>
      <c r="B4024" s="86">
        <v>43353</v>
      </c>
      <c r="C4024" t="s">
        <v>22</v>
      </c>
      <c r="D4024" t="s">
        <v>293</v>
      </c>
      <c r="E4024" t="s">
        <v>294</v>
      </c>
      <c r="F4024">
        <v>27.07</v>
      </c>
      <c r="G4024">
        <v>0</v>
      </c>
      <c r="H4024">
        <v>2018</v>
      </c>
      <c r="I4024">
        <v>9</v>
      </c>
      <c r="J4024">
        <v>51</v>
      </c>
    </row>
    <row r="4025" spans="1:10" hidden="1" x14ac:dyDescent="0.25">
      <c r="A4025">
        <f>--SUBTOTAL(103,B$2:B4025)</f>
        <v>2281</v>
      </c>
      <c r="B4025" s="86">
        <v>43353</v>
      </c>
      <c r="C4025" t="s">
        <v>22</v>
      </c>
      <c r="D4025" t="s">
        <v>293</v>
      </c>
      <c r="E4025" t="s">
        <v>294</v>
      </c>
      <c r="F4025">
        <v>26.26</v>
      </c>
      <c r="G4025">
        <v>0</v>
      </c>
      <c r="H4025">
        <v>2018</v>
      </c>
      <c r="I4025">
        <v>9</v>
      </c>
      <c r="J4025">
        <v>72</v>
      </c>
    </row>
    <row r="4026" spans="1:10" hidden="1" x14ac:dyDescent="0.25">
      <c r="A4026">
        <f>--SUBTOTAL(103,B$2:B4026)</f>
        <v>2281</v>
      </c>
      <c r="B4026" s="86">
        <v>43353</v>
      </c>
      <c r="C4026" t="s">
        <v>22</v>
      </c>
      <c r="D4026" t="s">
        <v>293</v>
      </c>
      <c r="E4026" t="s">
        <v>294</v>
      </c>
      <c r="F4026">
        <v>29.04</v>
      </c>
      <c r="G4026">
        <v>0</v>
      </c>
      <c r="H4026">
        <v>2018</v>
      </c>
      <c r="I4026">
        <v>9</v>
      </c>
      <c r="J4026">
        <v>97</v>
      </c>
    </row>
    <row r="4027" spans="1:10" hidden="1" x14ac:dyDescent="0.25">
      <c r="A4027">
        <f>--SUBTOTAL(103,B$2:B4027)</f>
        <v>2281</v>
      </c>
      <c r="B4027" s="86">
        <v>43353</v>
      </c>
      <c r="C4027" t="s">
        <v>69</v>
      </c>
      <c r="D4027" t="s">
        <v>293</v>
      </c>
      <c r="E4027" t="s">
        <v>294</v>
      </c>
      <c r="F4027">
        <v>74.11</v>
      </c>
      <c r="G4027">
        <v>0</v>
      </c>
      <c r="H4027">
        <v>2018</v>
      </c>
      <c r="I4027">
        <v>9</v>
      </c>
      <c r="J4027">
        <v>91</v>
      </c>
    </row>
    <row r="4028" spans="1:10" hidden="1" x14ac:dyDescent="0.25">
      <c r="A4028">
        <f>--SUBTOTAL(103,B$2:B4028)</f>
        <v>2281</v>
      </c>
      <c r="B4028" s="86">
        <v>43353</v>
      </c>
      <c r="C4028" t="s">
        <v>76</v>
      </c>
      <c r="D4028" t="s">
        <v>293</v>
      </c>
      <c r="E4028" t="s">
        <v>294</v>
      </c>
      <c r="F4028">
        <v>257.27999999999997</v>
      </c>
      <c r="G4028">
        <v>0</v>
      </c>
      <c r="H4028">
        <v>2018</v>
      </c>
      <c r="I4028">
        <v>9</v>
      </c>
      <c r="J4028">
        <v>91</v>
      </c>
    </row>
    <row r="4029" spans="1:10" hidden="1" x14ac:dyDescent="0.25">
      <c r="A4029">
        <f>--SUBTOTAL(103,B$2:B4029)</f>
        <v>2281</v>
      </c>
      <c r="B4029" s="86">
        <v>43353</v>
      </c>
      <c r="C4029" t="s">
        <v>67</v>
      </c>
      <c r="D4029" t="s">
        <v>293</v>
      </c>
      <c r="E4029" t="s">
        <v>294</v>
      </c>
      <c r="F4029">
        <v>8498.83</v>
      </c>
      <c r="G4029">
        <v>0</v>
      </c>
      <c r="H4029">
        <v>2018</v>
      </c>
      <c r="I4029">
        <v>9</v>
      </c>
      <c r="J4029">
        <v>91</v>
      </c>
    </row>
    <row r="4030" spans="1:10" hidden="1" x14ac:dyDescent="0.25">
      <c r="A4030">
        <f>--SUBTOTAL(103,B$2:B4030)</f>
        <v>2281</v>
      </c>
      <c r="B4030" s="86">
        <v>43353</v>
      </c>
      <c r="C4030" t="s">
        <v>72</v>
      </c>
      <c r="D4030" t="s">
        <v>293</v>
      </c>
      <c r="E4030" t="s">
        <v>294</v>
      </c>
      <c r="F4030">
        <v>610.65</v>
      </c>
      <c r="G4030">
        <v>0</v>
      </c>
      <c r="H4030">
        <v>2018</v>
      </c>
      <c r="I4030">
        <v>9</v>
      </c>
      <c r="J4030">
        <v>91</v>
      </c>
    </row>
    <row r="4031" spans="1:10" hidden="1" x14ac:dyDescent="0.25">
      <c r="A4031">
        <f>--SUBTOTAL(103,B$2:B4031)</f>
        <v>2281</v>
      </c>
      <c r="B4031" s="86">
        <v>43353</v>
      </c>
      <c r="C4031" t="s">
        <v>73</v>
      </c>
      <c r="D4031" t="s">
        <v>293</v>
      </c>
      <c r="E4031" t="s">
        <v>294</v>
      </c>
      <c r="F4031">
        <v>535.44000000000005</v>
      </c>
      <c r="G4031">
        <v>0</v>
      </c>
      <c r="H4031">
        <v>2018</v>
      </c>
      <c r="I4031">
        <v>9</v>
      </c>
      <c r="J4031">
        <v>91</v>
      </c>
    </row>
    <row r="4032" spans="1:10" hidden="1" x14ac:dyDescent="0.25">
      <c r="A4032">
        <f>--SUBTOTAL(103,B$2:B4032)</f>
        <v>2281</v>
      </c>
      <c r="B4032" s="86">
        <v>43353</v>
      </c>
      <c r="C4032" t="s">
        <v>75</v>
      </c>
      <c r="D4032" t="s">
        <v>293</v>
      </c>
      <c r="E4032" t="s">
        <v>294</v>
      </c>
      <c r="F4032">
        <v>31.19</v>
      </c>
      <c r="G4032">
        <v>0</v>
      </c>
      <c r="H4032">
        <v>2018</v>
      </c>
      <c r="I4032">
        <v>9</v>
      </c>
      <c r="J4032">
        <v>91</v>
      </c>
    </row>
    <row r="4033" spans="1:10" hidden="1" x14ac:dyDescent="0.25">
      <c r="A4033">
        <f>--SUBTOTAL(103,B$2:B4033)</f>
        <v>2281</v>
      </c>
      <c r="B4033" s="86">
        <v>43353</v>
      </c>
      <c r="C4033" t="s">
        <v>71</v>
      </c>
      <c r="D4033" t="s">
        <v>293</v>
      </c>
      <c r="E4033" t="s">
        <v>294</v>
      </c>
      <c r="F4033">
        <v>278.75</v>
      </c>
      <c r="G4033">
        <v>0</v>
      </c>
      <c r="H4033">
        <v>2018</v>
      </c>
      <c r="I4033">
        <v>9</v>
      </c>
      <c r="J4033">
        <v>91</v>
      </c>
    </row>
    <row r="4034" spans="1:10" hidden="1" x14ac:dyDescent="0.25">
      <c r="A4034">
        <f>--SUBTOTAL(103,B$2:B4034)</f>
        <v>2281</v>
      </c>
      <c r="B4034" s="86">
        <v>43353</v>
      </c>
      <c r="C4034" t="s">
        <v>21</v>
      </c>
      <c r="D4034" t="s">
        <v>293</v>
      </c>
      <c r="E4034" t="s">
        <v>294</v>
      </c>
      <c r="F4034">
        <v>751.63</v>
      </c>
      <c r="G4034">
        <v>0</v>
      </c>
      <c r="H4034">
        <v>2018</v>
      </c>
      <c r="I4034">
        <v>9</v>
      </c>
      <c r="J4034">
        <v>5</v>
      </c>
    </row>
    <row r="4035" spans="1:10" hidden="1" x14ac:dyDescent="0.25">
      <c r="A4035">
        <f>--SUBTOTAL(103,B$2:B4035)</f>
        <v>2281</v>
      </c>
      <c r="B4035" s="86">
        <v>43353</v>
      </c>
      <c r="C4035" t="s">
        <v>21</v>
      </c>
      <c r="D4035" t="s">
        <v>293</v>
      </c>
      <c r="E4035" t="s">
        <v>294</v>
      </c>
      <c r="F4035">
        <v>337.57</v>
      </c>
      <c r="G4035">
        <v>0</v>
      </c>
      <c r="H4035">
        <v>2018</v>
      </c>
      <c r="I4035">
        <v>9</v>
      </c>
      <c r="J4035">
        <v>10</v>
      </c>
    </row>
    <row r="4036" spans="1:10" hidden="1" x14ac:dyDescent="0.25">
      <c r="A4036">
        <f>--SUBTOTAL(103,B$2:B4036)</f>
        <v>2281</v>
      </c>
      <c r="B4036" s="86">
        <v>43353</v>
      </c>
      <c r="C4036" t="s">
        <v>21</v>
      </c>
      <c r="D4036" t="s">
        <v>293</v>
      </c>
      <c r="E4036" t="s">
        <v>294</v>
      </c>
      <c r="F4036">
        <v>821.4</v>
      </c>
      <c r="G4036">
        <v>0</v>
      </c>
      <c r="H4036">
        <v>2018</v>
      </c>
      <c r="I4036">
        <v>9</v>
      </c>
      <c r="J4036">
        <v>13</v>
      </c>
    </row>
    <row r="4037" spans="1:10" hidden="1" x14ac:dyDescent="0.25">
      <c r="A4037">
        <f>--SUBTOTAL(103,B$2:B4037)</f>
        <v>2281</v>
      </c>
      <c r="B4037" s="86">
        <v>43353</v>
      </c>
      <c r="C4037" t="s">
        <v>21</v>
      </c>
      <c r="D4037" t="s">
        <v>293</v>
      </c>
      <c r="E4037" t="s">
        <v>294</v>
      </c>
      <c r="F4037">
        <v>55.5</v>
      </c>
      <c r="G4037">
        <v>0</v>
      </c>
      <c r="H4037">
        <v>2018</v>
      </c>
      <c r="I4037">
        <v>9</v>
      </c>
      <c r="J4037">
        <v>15</v>
      </c>
    </row>
    <row r="4038" spans="1:10" hidden="1" x14ac:dyDescent="0.25">
      <c r="A4038">
        <f>--SUBTOTAL(103,B$2:B4038)</f>
        <v>2281</v>
      </c>
      <c r="B4038" s="86">
        <v>43353</v>
      </c>
      <c r="C4038" t="s">
        <v>21</v>
      </c>
      <c r="D4038" t="s">
        <v>293</v>
      </c>
      <c r="E4038" t="s">
        <v>294</v>
      </c>
      <c r="F4038">
        <v>224.35</v>
      </c>
      <c r="G4038">
        <v>0</v>
      </c>
      <c r="H4038">
        <v>2018</v>
      </c>
      <c r="I4038">
        <v>9</v>
      </c>
      <c r="J4038">
        <v>18</v>
      </c>
    </row>
    <row r="4039" spans="1:10" hidden="1" x14ac:dyDescent="0.25">
      <c r="A4039">
        <f>--SUBTOTAL(103,B$2:B4039)</f>
        <v>2281</v>
      </c>
      <c r="B4039" s="86">
        <v>43353</v>
      </c>
      <c r="C4039" t="s">
        <v>21</v>
      </c>
      <c r="D4039" t="s">
        <v>32</v>
      </c>
      <c r="E4039" t="s">
        <v>295</v>
      </c>
      <c r="F4039">
        <v>8</v>
      </c>
      <c r="G4039">
        <v>0</v>
      </c>
      <c r="H4039">
        <v>2018</v>
      </c>
      <c r="I4039">
        <v>9</v>
      </c>
      <c r="J4039">
        <v>19</v>
      </c>
    </row>
    <row r="4040" spans="1:10" hidden="1" x14ac:dyDescent="0.25">
      <c r="A4040">
        <f>--SUBTOTAL(103,B$2:B4040)</f>
        <v>2281</v>
      </c>
      <c r="B4040" s="86">
        <v>43353</v>
      </c>
      <c r="C4040" t="s">
        <v>21</v>
      </c>
      <c r="D4040" t="s">
        <v>293</v>
      </c>
      <c r="E4040" t="s">
        <v>294</v>
      </c>
      <c r="F4040">
        <v>1534.32</v>
      </c>
      <c r="G4040">
        <v>0</v>
      </c>
      <c r="H4040">
        <v>2018</v>
      </c>
      <c r="I4040">
        <v>9</v>
      </c>
      <c r="J4040">
        <v>19</v>
      </c>
    </row>
    <row r="4041" spans="1:10" hidden="1" x14ac:dyDescent="0.25">
      <c r="A4041">
        <f>--SUBTOTAL(103,B$2:B4041)</f>
        <v>2281</v>
      </c>
      <c r="B4041" s="86">
        <v>43353</v>
      </c>
      <c r="C4041" t="s">
        <v>21</v>
      </c>
      <c r="D4041" t="s">
        <v>293</v>
      </c>
      <c r="E4041" t="s">
        <v>294</v>
      </c>
      <c r="F4041">
        <v>35.549999999999997</v>
      </c>
      <c r="G4041">
        <v>0</v>
      </c>
      <c r="H4041">
        <v>2018</v>
      </c>
      <c r="I4041">
        <v>9</v>
      </c>
      <c r="J4041">
        <v>21</v>
      </c>
    </row>
    <row r="4042" spans="1:10" hidden="1" x14ac:dyDescent="0.25">
      <c r="A4042">
        <f>--SUBTOTAL(103,B$2:B4042)</f>
        <v>2281</v>
      </c>
      <c r="B4042" s="86">
        <v>43353</v>
      </c>
      <c r="C4042" t="s">
        <v>21</v>
      </c>
      <c r="D4042" t="s">
        <v>293</v>
      </c>
      <c r="E4042" t="s">
        <v>294</v>
      </c>
      <c r="F4042">
        <v>620.96</v>
      </c>
      <c r="G4042">
        <v>0</v>
      </c>
      <c r="H4042">
        <v>2018</v>
      </c>
      <c r="I4042">
        <v>9</v>
      </c>
      <c r="J4042">
        <v>22</v>
      </c>
    </row>
    <row r="4043" spans="1:10" hidden="1" x14ac:dyDescent="0.25">
      <c r="A4043">
        <f>--SUBTOTAL(103,B$2:B4043)</f>
        <v>2281</v>
      </c>
      <c r="B4043" s="86">
        <v>43353</v>
      </c>
      <c r="C4043" t="s">
        <v>21</v>
      </c>
      <c r="D4043" t="s">
        <v>293</v>
      </c>
      <c r="E4043" t="s">
        <v>294</v>
      </c>
      <c r="F4043">
        <v>882.86</v>
      </c>
      <c r="G4043">
        <v>0</v>
      </c>
      <c r="H4043">
        <v>2018</v>
      </c>
      <c r="I4043">
        <v>9</v>
      </c>
      <c r="J4043">
        <v>23</v>
      </c>
    </row>
    <row r="4044" spans="1:10" hidden="1" x14ac:dyDescent="0.25">
      <c r="A4044">
        <f>--SUBTOTAL(103,B$2:B4044)</f>
        <v>2281</v>
      </c>
      <c r="B4044" s="86">
        <v>43353</v>
      </c>
      <c r="C4044" t="s">
        <v>21</v>
      </c>
      <c r="D4044" t="s">
        <v>293</v>
      </c>
      <c r="E4044" t="s">
        <v>294</v>
      </c>
      <c r="F4044">
        <v>446.09</v>
      </c>
      <c r="G4044">
        <v>0</v>
      </c>
      <c r="H4044">
        <v>2018</v>
      </c>
      <c r="I4044">
        <v>9</v>
      </c>
      <c r="J4044">
        <v>26</v>
      </c>
    </row>
    <row r="4045" spans="1:10" hidden="1" x14ac:dyDescent="0.25">
      <c r="A4045">
        <f>--SUBTOTAL(103,B$2:B4045)</f>
        <v>2281</v>
      </c>
      <c r="B4045" s="86">
        <v>43353</v>
      </c>
      <c r="C4045" t="s">
        <v>21</v>
      </c>
      <c r="D4045" t="s">
        <v>293</v>
      </c>
      <c r="E4045" t="s">
        <v>294</v>
      </c>
      <c r="F4045">
        <v>492.88</v>
      </c>
      <c r="G4045">
        <v>0</v>
      </c>
      <c r="H4045">
        <v>2018</v>
      </c>
      <c r="I4045">
        <v>9</v>
      </c>
      <c r="J4045">
        <v>30</v>
      </c>
    </row>
    <row r="4046" spans="1:10" hidden="1" x14ac:dyDescent="0.25">
      <c r="A4046">
        <f>--SUBTOTAL(103,B$2:B4046)</f>
        <v>2281</v>
      </c>
      <c r="B4046" s="86">
        <v>43353</v>
      </c>
      <c r="C4046" t="s">
        <v>21</v>
      </c>
      <c r="D4046" t="s">
        <v>293</v>
      </c>
      <c r="E4046" t="s">
        <v>294</v>
      </c>
      <c r="F4046">
        <v>540.01</v>
      </c>
      <c r="G4046">
        <v>0</v>
      </c>
      <c r="H4046">
        <v>2018</v>
      </c>
      <c r="I4046">
        <v>9</v>
      </c>
      <c r="J4046">
        <v>34</v>
      </c>
    </row>
    <row r="4047" spans="1:10" hidden="1" x14ac:dyDescent="0.25">
      <c r="A4047">
        <f>--SUBTOTAL(103,B$2:B4047)</f>
        <v>2281</v>
      </c>
      <c r="B4047" s="86">
        <v>43353</v>
      </c>
      <c r="C4047" t="s">
        <v>21</v>
      </c>
      <c r="D4047" t="s">
        <v>293</v>
      </c>
      <c r="E4047" t="s">
        <v>294</v>
      </c>
      <c r="F4047">
        <v>100.66</v>
      </c>
      <c r="G4047">
        <v>0</v>
      </c>
      <c r="H4047">
        <v>2018</v>
      </c>
      <c r="I4047">
        <v>9</v>
      </c>
      <c r="J4047">
        <v>38</v>
      </c>
    </row>
    <row r="4048" spans="1:10" hidden="1" x14ac:dyDescent="0.25">
      <c r="A4048">
        <f>--SUBTOTAL(103,B$2:B4048)</f>
        <v>2281</v>
      </c>
      <c r="B4048" s="86">
        <v>43353</v>
      </c>
      <c r="C4048" t="s">
        <v>21</v>
      </c>
      <c r="D4048" t="s">
        <v>293</v>
      </c>
      <c r="E4048" t="s">
        <v>294</v>
      </c>
      <c r="F4048">
        <v>128.56</v>
      </c>
      <c r="G4048">
        <v>0</v>
      </c>
      <c r="H4048">
        <v>2018</v>
      </c>
      <c r="I4048">
        <v>9</v>
      </c>
      <c r="J4048">
        <v>39</v>
      </c>
    </row>
    <row r="4049" spans="1:10" hidden="1" x14ac:dyDescent="0.25">
      <c r="A4049">
        <f>--SUBTOTAL(103,B$2:B4049)</f>
        <v>2281</v>
      </c>
      <c r="B4049" s="86">
        <v>43353</v>
      </c>
      <c r="C4049" t="s">
        <v>21</v>
      </c>
      <c r="D4049" t="s">
        <v>293</v>
      </c>
      <c r="E4049" t="s">
        <v>294</v>
      </c>
      <c r="F4049">
        <v>516.44000000000005</v>
      </c>
      <c r="G4049">
        <v>0</v>
      </c>
      <c r="H4049">
        <v>2018</v>
      </c>
      <c r="I4049">
        <v>9</v>
      </c>
      <c r="J4049">
        <v>43</v>
      </c>
    </row>
    <row r="4050" spans="1:10" hidden="1" x14ac:dyDescent="0.25">
      <c r="A4050">
        <f>--SUBTOTAL(103,B$2:B4050)</f>
        <v>2281</v>
      </c>
      <c r="B4050" s="86">
        <v>43353</v>
      </c>
      <c r="C4050" t="s">
        <v>21</v>
      </c>
      <c r="D4050" t="s">
        <v>293</v>
      </c>
      <c r="E4050" t="s">
        <v>294</v>
      </c>
      <c r="F4050">
        <v>110.13</v>
      </c>
      <c r="G4050">
        <v>0</v>
      </c>
      <c r="H4050">
        <v>2018</v>
      </c>
      <c r="I4050">
        <v>9</v>
      </c>
      <c r="J4050">
        <v>44</v>
      </c>
    </row>
    <row r="4051" spans="1:10" hidden="1" x14ac:dyDescent="0.25">
      <c r="A4051">
        <f>--SUBTOTAL(103,B$2:B4051)</f>
        <v>2281</v>
      </c>
      <c r="B4051" s="86">
        <v>43353</v>
      </c>
      <c r="C4051" t="s">
        <v>21</v>
      </c>
      <c r="D4051" t="s">
        <v>32</v>
      </c>
      <c r="E4051" t="s">
        <v>295</v>
      </c>
      <c r="F4051">
        <v>8</v>
      </c>
      <c r="G4051">
        <v>0</v>
      </c>
      <c r="H4051">
        <v>2018</v>
      </c>
      <c r="I4051">
        <v>9</v>
      </c>
      <c r="J4051">
        <v>46</v>
      </c>
    </row>
    <row r="4052" spans="1:10" hidden="1" x14ac:dyDescent="0.25">
      <c r="A4052">
        <f>--SUBTOTAL(103,B$2:B4052)</f>
        <v>2281</v>
      </c>
      <c r="B4052" s="86">
        <v>43353</v>
      </c>
      <c r="C4052" t="s">
        <v>21</v>
      </c>
      <c r="D4052" t="s">
        <v>293</v>
      </c>
      <c r="E4052" t="s">
        <v>294</v>
      </c>
      <c r="F4052">
        <v>389.07</v>
      </c>
      <c r="G4052">
        <v>0</v>
      </c>
      <c r="H4052">
        <v>2018</v>
      </c>
      <c r="I4052">
        <v>9</v>
      </c>
      <c r="J4052">
        <v>46</v>
      </c>
    </row>
    <row r="4053" spans="1:10" hidden="1" x14ac:dyDescent="0.25">
      <c r="A4053">
        <f>--SUBTOTAL(103,B$2:B4053)</f>
        <v>2281</v>
      </c>
      <c r="B4053" s="86">
        <v>43353</v>
      </c>
      <c r="C4053" t="s">
        <v>21</v>
      </c>
      <c r="D4053" t="s">
        <v>32</v>
      </c>
      <c r="E4053" t="s">
        <v>295</v>
      </c>
      <c r="F4053">
        <v>8</v>
      </c>
      <c r="G4053">
        <v>0</v>
      </c>
      <c r="H4053">
        <v>2018</v>
      </c>
      <c r="I4053">
        <v>9</v>
      </c>
      <c r="J4053">
        <v>49</v>
      </c>
    </row>
    <row r="4054" spans="1:10" hidden="1" x14ac:dyDescent="0.25">
      <c r="A4054">
        <f>--SUBTOTAL(103,B$2:B4054)</f>
        <v>2281</v>
      </c>
      <c r="B4054" s="86">
        <v>43353</v>
      </c>
      <c r="C4054" t="s">
        <v>21</v>
      </c>
      <c r="D4054" t="s">
        <v>293</v>
      </c>
      <c r="E4054" t="s">
        <v>294</v>
      </c>
      <c r="F4054">
        <v>158.68</v>
      </c>
      <c r="G4054">
        <v>0</v>
      </c>
      <c r="H4054">
        <v>2018</v>
      </c>
      <c r="I4054">
        <v>9</v>
      </c>
      <c r="J4054">
        <v>49</v>
      </c>
    </row>
    <row r="4055" spans="1:10" hidden="1" x14ac:dyDescent="0.25">
      <c r="A4055">
        <f>--SUBTOTAL(103,B$2:B4055)</f>
        <v>2281</v>
      </c>
      <c r="B4055" s="86">
        <v>43353</v>
      </c>
      <c r="C4055" t="s">
        <v>21</v>
      </c>
      <c r="D4055" t="s">
        <v>32</v>
      </c>
      <c r="E4055" t="s">
        <v>295</v>
      </c>
      <c r="F4055">
        <v>8</v>
      </c>
      <c r="G4055">
        <v>0</v>
      </c>
      <c r="H4055">
        <v>2018</v>
      </c>
      <c r="I4055">
        <v>9</v>
      </c>
      <c r="J4055">
        <v>51</v>
      </c>
    </row>
    <row r="4056" spans="1:10" hidden="1" x14ac:dyDescent="0.25">
      <c r="A4056">
        <f>--SUBTOTAL(103,B$2:B4056)</f>
        <v>2281</v>
      </c>
      <c r="B4056" s="86">
        <v>43353</v>
      </c>
      <c r="C4056" t="s">
        <v>21</v>
      </c>
      <c r="D4056" t="s">
        <v>293</v>
      </c>
      <c r="E4056" t="s">
        <v>294</v>
      </c>
      <c r="F4056">
        <v>262.12</v>
      </c>
      <c r="G4056">
        <v>0</v>
      </c>
      <c r="H4056">
        <v>2018</v>
      </c>
      <c r="I4056">
        <v>9</v>
      </c>
      <c r="J4056">
        <v>51</v>
      </c>
    </row>
    <row r="4057" spans="1:10" hidden="1" x14ac:dyDescent="0.25">
      <c r="A4057">
        <f>--SUBTOTAL(103,B$2:B4057)</f>
        <v>2281</v>
      </c>
      <c r="B4057" s="86">
        <v>43353</v>
      </c>
      <c r="C4057" t="s">
        <v>21</v>
      </c>
      <c r="D4057" t="s">
        <v>293</v>
      </c>
      <c r="E4057" t="s">
        <v>294</v>
      </c>
      <c r="F4057">
        <v>53.14</v>
      </c>
      <c r="G4057">
        <v>0</v>
      </c>
      <c r="H4057">
        <v>2018</v>
      </c>
      <c r="I4057">
        <v>9</v>
      </c>
      <c r="J4057">
        <v>68</v>
      </c>
    </row>
    <row r="4058" spans="1:10" hidden="1" x14ac:dyDescent="0.25">
      <c r="A4058">
        <f>--SUBTOTAL(103,B$2:B4058)</f>
        <v>2281</v>
      </c>
      <c r="B4058" s="86">
        <v>43353</v>
      </c>
      <c r="C4058" t="s">
        <v>21</v>
      </c>
      <c r="D4058" t="s">
        <v>293</v>
      </c>
      <c r="E4058" t="s">
        <v>294</v>
      </c>
      <c r="F4058">
        <v>33.85</v>
      </c>
      <c r="G4058">
        <v>0</v>
      </c>
      <c r="H4058">
        <v>2018</v>
      </c>
      <c r="I4058">
        <v>9</v>
      </c>
      <c r="J4058">
        <v>70</v>
      </c>
    </row>
    <row r="4059" spans="1:10" hidden="1" x14ac:dyDescent="0.25">
      <c r="A4059">
        <f>--SUBTOTAL(103,B$2:B4059)</f>
        <v>2281</v>
      </c>
      <c r="B4059" s="86">
        <v>43353</v>
      </c>
      <c r="C4059" t="s">
        <v>21</v>
      </c>
      <c r="D4059" t="s">
        <v>293</v>
      </c>
      <c r="E4059" t="s">
        <v>294</v>
      </c>
      <c r="F4059">
        <v>952.83</v>
      </c>
      <c r="G4059">
        <v>0</v>
      </c>
      <c r="H4059">
        <v>2018</v>
      </c>
      <c r="I4059">
        <v>9</v>
      </c>
      <c r="J4059">
        <v>73</v>
      </c>
    </row>
    <row r="4060" spans="1:10" hidden="1" x14ac:dyDescent="0.25">
      <c r="A4060">
        <f>--SUBTOTAL(103,B$2:B4060)</f>
        <v>2281</v>
      </c>
      <c r="B4060" s="86">
        <v>43353</v>
      </c>
      <c r="C4060" t="s">
        <v>21</v>
      </c>
      <c r="D4060" t="s">
        <v>293</v>
      </c>
      <c r="E4060" t="s">
        <v>294</v>
      </c>
      <c r="F4060">
        <v>188.36</v>
      </c>
      <c r="G4060">
        <v>0</v>
      </c>
      <c r="H4060">
        <v>2018</v>
      </c>
      <c r="I4060">
        <v>9</v>
      </c>
      <c r="J4060">
        <v>80</v>
      </c>
    </row>
    <row r="4061" spans="1:10" hidden="1" x14ac:dyDescent="0.25">
      <c r="A4061">
        <f>--SUBTOTAL(103,B$2:B4061)</f>
        <v>2281</v>
      </c>
      <c r="B4061" s="86">
        <v>43353</v>
      </c>
      <c r="C4061" t="s">
        <v>21</v>
      </c>
      <c r="D4061" t="s">
        <v>293</v>
      </c>
      <c r="E4061" t="s">
        <v>294</v>
      </c>
      <c r="F4061">
        <v>69.489999999999995</v>
      </c>
      <c r="G4061">
        <v>0</v>
      </c>
      <c r="H4061">
        <v>2018</v>
      </c>
      <c r="I4061">
        <v>9</v>
      </c>
      <c r="J4061">
        <v>95</v>
      </c>
    </row>
    <row r="4062" spans="1:10" hidden="1" x14ac:dyDescent="0.25">
      <c r="A4062">
        <f>--SUBTOTAL(103,B$2:B4062)</f>
        <v>2281</v>
      </c>
      <c r="B4062" s="86">
        <v>43353</v>
      </c>
      <c r="C4062" t="s">
        <v>21</v>
      </c>
      <c r="D4062" t="s">
        <v>32</v>
      </c>
      <c r="E4062" t="s">
        <v>295</v>
      </c>
      <c r="F4062">
        <v>32</v>
      </c>
      <c r="G4062">
        <v>0</v>
      </c>
      <c r="H4062">
        <v>2018</v>
      </c>
      <c r="I4062">
        <v>9</v>
      </c>
      <c r="J4062">
        <v>97</v>
      </c>
    </row>
    <row r="4063" spans="1:10" hidden="1" x14ac:dyDescent="0.25">
      <c r="A4063">
        <f>--SUBTOTAL(103,B$2:B4063)</f>
        <v>2281</v>
      </c>
      <c r="B4063" s="86">
        <v>43353</v>
      </c>
      <c r="C4063" t="s">
        <v>21</v>
      </c>
      <c r="D4063" t="s">
        <v>293</v>
      </c>
      <c r="E4063" t="s">
        <v>294</v>
      </c>
      <c r="F4063">
        <v>602.92999999999995</v>
      </c>
      <c r="G4063">
        <v>0</v>
      </c>
      <c r="H4063">
        <v>2018</v>
      </c>
      <c r="I4063">
        <v>9</v>
      </c>
      <c r="J4063">
        <v>97</v>
      </c>
    </row>
    <row r="4064" spans="1:10" hidden="1" x14ac:dyDescent="0.25">
      <c r="A4064">
        <f>--SUBTOTAL(103,B$2:B4064)</f>
        <v>2281</v>
      </c>
      <c r="B4064" s="86">
        <v>43353</v>
      </c>
      <c r="C4064" t="s">
        <v>21</v>
      </c>
      <c r="D4064" t="s">
        <v>293</v>
      </c>
      <c r="E4064" t="s">
        <v>294</v>
      </c>
      <c r="F4064">
        <v>19.489999999999998</v>
      </c>
      <c r="G4064">
        <v>0</v>
      </c>
      <c r="H4064">
        <v>2018</v>
      </c>
      <c r="I4064">
        <v>9</v>
      </c>
      <c r="J4064">
        <v>157</v>
      </c>
    </row>
    <row r="4065" spans="1:10" hidden="1" x14ac:dyDescent="0.25">
      <c r="A4065">
        <f>--SUBTOTAL(103,B$2:B4065)</f>
        <v>2281</v>
      </c>
      <c r="B4065" s="86">
        <v>43353</v>
      </c>
      <c r="C4065" t="s">
        <v>21</v>
      </c>
      <c r="D4065" t="s">
        <v>293</v>
      </c>
      <c r="E4065" t="s">
        <v>294</v>
      </c>
      <c r="F4065">
        <v>26.47</v>
      </c>
      <c r="G4065">
        <v>0</v>
      </c>
      <c r="H4065">
        <v>2018</v>
      </c>
      <c r="I4065">
        <v>9</v>
      </c>
      <c r="J4065">
        <v>164</v>
      </c>
    </row>
    <row r="4066" spans="1:10" hidden="1" x14ac:dyDescent="0.25">
      <c r="A4066">
        <f>--SUBTOTAL(103,B$2:B4066)</f>
        <v>2281</v>
      </c>
      <c r="B4066" s="86">
        <v>43353</v>
      </c>
      <c r="C4066" t="s">
        <v>65</v>
      </c>
      <c r="D4066" t="s">
        <v>293</v>
      </c>
      <c r="E4066" t="s">
        <v>294</v>
      </c>
      <c r="F4066">
        <v>86.85</v>
      </c>
      <c r="G4066">
        <v>0</v>
      </c>
      <c r="H4066">
        <v>2018</v>
      </c>
      <c r="I4066">
        <v>9</v>
      </c>
      <c r="J4066">
        <v>91</v>
      </c>
    </row>
    <row r="4067" spans="1:10" hidden="1" x14ac:dyDescent="0.25">
      <c r="A4067">
        <f>--SUBTOTAL(103,B$2:B4067)</f>
        <v>2281</v>
      </c>
      <c r="B4067" s="86">
        <v>43353</v>
      </c>
      <c r="C4067" t="s">
        <v>64</v>
      </c>
      <c r="D4067" t="s">
        <v>293</v>
      </c>
      <c r="E4067" t="s">
        <v>294</v>
      </c>
      <c r="F4067">
        <v>344.36</v>
      </c>
      <c r="G4067">
        <v>0</v>
      </c>
      <c r="H4067">
        <v>2018</v>
      </c>
      <c r="I4067">
        <v>9</v>
      </c>
      <c r="J4067">
        <v>91</v>
      </c>
    </row>
    <row r="4068" spans="1:10" hidden="1" x14ac:dyDescent="0.25">
      <c r="A4068">
        <f>--SUBTOTAL(103,B$2:B4068)</f>
        <v>2281</v>
      </c>
      <c r="B4068" s="86">
        <v>43353</v>
      </c>
      <c r="C4068" t="s">
        <v>23</v>
      </c>
      <c r="D4068" t="s">
        <v>293</v>
      </c>
      <c r="E4068" t="s">
        <v>294</v>
      </c>
      <c r="F4068">
        <v>268.72000000000003</v>
      </c>
      <c r="G4068">
        <v>0</v>
      </c>
      <c r="H4068">
        <v>2018</v>
      </c>
      <c r="I4068">
        <v>9</v>
      </c>
      <c r="J4068">
        <v>5</v>
      </c>
    </row>
    <row r="4069" spans="1:10" hidden="1" x14ac:dyDescent="0.25">
      <c r="A4069">
        <f>--SUBTOTAL(103,B$2:B4069)</f>
        <v>2281</v>
      </c>
      <c r="B4069" s="86">
        <v>43353</v>
      </c>
      <c r="C4069" t="s">
        <v>23</v>
      </c>
      <c r="D4069" t="s">
        <v>33</v>
      </c>
      <c r="E4069" t="s">
        <v>182</v>
      </c>
      <c r="F4069">
        <v>2.25</v>
      </c>
      <c r="G4069">
        <v>0</v>
      </c>
      <c r="H4069">
        <v>2018</v>
      </c>
      <c r="I4069">
        <v>9</v>
      </c>
      <c r="J4069">
        <v>6</v>
      </c>
    </row>
    <row r="4070" spans="1:10" hidden="1" x14ac:dyDescent="0.25">
      <c r="A4070">
        <f>--SUBTOTAL(103,B$2:B4070)</f>
        <v>2281</v>
      </c>
      <c r="B4070" s="86">
        <v>43353</v>
      </c>
      <c r="C4070" t="s">
        <v>23</v>
      </c>
      <c r="D4070" t="s">
        <v>293</v>
      </c>
      <c r="E4070" t="s">
        <v>294</v>
      </c>
      <c r="F4070">
        <v>21.04</v>
      </c>
      <c r="G4070">
        <v>0</v>
      </c>
      <c r="H4070">
        <v>2018</v>
      </c>
      <c r="I4070">
        <v>9</v>
      </c>
      <c r="J4070">
        <v>26</v>
      </c>
    </row>
    <row r="4071" spans="1:10" hidden="1" x14ac:dyDescent="0.25">
      <c r="A4071">
        <f>--SUBTOTAL(103,B$2:B4071)</f>
        <v>2281</v>
      </c>
      <c r="B4071" s="86">
        <v>43353</v>
      </c>
      <c r="C4071" t="s">
        <v>23</v>
      </c>
      <c r="D4071" t="s">
        <v>293</v>
      </c>
      <c r="E4071" t="s">
        <v>294</v>
      </c>
      <c r="F4071">
        <v>34.28</v>
      </c>
      <c r="G4071">
        <v>0</v>
      </c>
      <c r="H4071">
        <v>2018</v>
      </c>
      <c r="I4071">
        <v>9</v>
      </c>
      <c r="J4071">
        <v>30</v>
      </c>
    </row>
    <row r="4072" spans="1:10" hidden="1" x14ac:dyDescent="0.25">
      <c r="A4072">
        <f>--SUBTOTAL(103,B$2:B4072)</f>
        <v>2281</v>
      </c>
      <c r="B4072" s="86">
        <v>43353</v>
      </c>
      <c r="C4072" t="s">
        <v>23</v>
      </c>
      <c r="D4072" t="s">
        <v>293</v>
      </c>
      <c r="E4072" t="s">
        <v>294</v>
      </c>
      <c r="F4072">
        <v>26.81</v>
      </c>
      <c r="G4072">
        <v>0</v>
      </c>
      <c r="H4072">
        <v>2018</v>
      </c>
      <c r="I4072">
        <v>9</v>
      </c>
      <c r="J4072">
        <v>34</v>
      </c>
    </row>
    <row r="4073" spans="1:10" hidden="1" x14ac:dyDescent="0.25">
      <c r="A4073">
        <f>--SUBTOTAL(103,B$2:B4073)</f>
        <v>2281</v>
      </c>
      <c r="B4073" s="86">
        <v>43353</v>
      </c>
      <c r="C4073" t="s">
        <v>23</v>
      </c>
      <c r="D4073" t="s">
        <v>293</v>
      </c>
      <c r="E4073" t="s">
        <v>294</v>
      </c>
      <c r="F4073">
        <v>37.04</v>
      </c>
      <c r="G4073">
        <v>0</v>
      </c>
      <c r="H4073">
        <v>2018</v>
      </c>
      <c r="I4073">
        <v>9</v>
      </c>
      <c r="J4073">
        <v>44</v>
      </c>
    </row>
    <row r="4074" spans="1:10" hidden="1" x14ac:dyDescent="0.25">
      <c r="A4074">
        <f>--SUBTOTAL(103,B$2:B4074)</f>
        <v>2281</v>
      </c>
      <c r="B4074" s="86">
        <v>43353</v>
      </c>
      <c r="C4074" t="s">
        <v>23</v>
      </c>
      <c r="D4074" t="s">
        <v>293</v>
      </c>
      <c r="E4074" t="s">
        <v>294</v>
      </c>
      <c r="F4074">
        <v>17.34</v>
      </c>
      <c r="G4074">
        <v>0</v>
      </c>
      <c r="H4074">
        <v>2018</v>
      </c>
      <c r="I4074">
        <v>9</v>
      </c>
      <c r="J4074">
        <v>73</v>
      </c>
    </row>
    <row r="4075" spans="1:10" hidden="1" x14ac:dyDescent="0.25">
      <c r="A4075">
        <f>--SUBTOTAL(103,B$2:B4075)</f>
        <v>2281</v>
      </c>
      <c r="B4075" s="86">
        <v>43354</v>
      </c>
      <c r="C4075" t="s">
        <v>74</v>
      </c>
      <c r="D4075" t="s">
        <v>54</v>
      </c>
      <c r="E4075" t="s">
        <v>296</v>
      </c>
      <c r="F4075">
        <v>17.2</v>
      </c>
      <c r="G4075">
        <v>0</v>
      </c>
      <c r="H4075">
        <v>2018</v>
      </c>
      <c r="I4075">
        <v>9</v>
      </c>
      <c r="J4075">
        <v>91</v>
      </c>
    </row>
    <row r="4076" spans="1:10" hidden="1" x14ac:dyDescent="0.25">
      <c r="A4076">
        <f>--SUBTOTAL(103,B$2:B4076)</f>
        <v>2281</v>
      </c>
      <c r="B4076" s="86">
        <v>43354</v>
      </c>
      <c r="C4076" t="s">
        <v>68</v>
      </c>
      <c r="D4076" t="s">
        <v>31</v>
      </c>
      <c r="E4076" t="s">
        <v>296</v>
      </c>
      <c r="F4076">
        <v>43.2</v>
      </c>
      <c r="G4076">
        <v>0</v>
      </c>
      <c r="H4076">
        <v>2018</v>
      </c>
      <c r="I4076">
        <v>9</v>
      </c>
      <c r="J4076">
        <v>91</v>
      </c>
    </row>
    <row r="4077" spans="1:10" hidden="1" x14ac:dyDescent="0.25">
      <c r="A4077">
        <f>--SUBTOTAL(103,B$2:B4077)</f>
        <v>2281</v>
      </c>
      <c r="B4077" s="86">
        <v>43354</v>
      </c>
      <c r="C4077" t="s">
        <v>67</v>
      </c>
      <c r="D4077" t="s">
        <v>31</v>
      </c>
      <c r="E4077" t="s">
        <v>296</v>
      </c>
      <c r="F4077">
        <v>4.2</v>
      </c>
      <c r="G4077">
        <v>0</v>
      </c>
      <c r="H4077">
        <v>2018</v>
      </c>
      <c r="I4077">
        <v>9</v>
      </c>
      <c r="J4077">
        <v>91</v>
      </c>
    </row>
    <row r="4078" spans="1:10" hidden="1" x14ac:dyDescent="0.25">
      <c r="A4078">
        <f>--SUBTOTAL(103,B$2:B4078)</f>
        <v>2281</v>
      </c>
      <c r="B4078" s="86">
        <v>43354</v>
      </c>
      <c r="C4078" t="s">
        <v>67</v>
      </c>
      <c r="D4078" t="s">
        <v>32</v>
      </c>
      <c r="E4078" t="s">
        <v>296</v>
      </c>
      <c r="F4078">
        <v>24</v>
      </c>
      <c r="G4078">
        <v>0</v>
      </c>
      <c r="H4078">
        <v>2018</v>
      </c>
      <c r="I4078">
        <v>9</v>
      </c>
      <c r="J4078">
        <v>91</v>
      </c>
    </row>
    <row r="4079" spans="1:10" hidden="1" x14ac:dyDescent="0.25">
      <c r="A4079">
        <f>--SUBTOTAL(103,B$2:B4079)</f>
        <v>2281</v>
      </c>
      <c r="B4079" s="86">
        <v>43354</v>
      </c>
      <c r="C4079" t="s">
        <v>67</v>
      </c>
      <c r="D4079" t="s">
        <v>63</v>
      </c>
      <c r="E4079" t="s">
        <v>296</v>
      </c>
      <c r="F4079">
        <v>50</v>
      </c>
      <c r="G4079">
        <v>0</v>
      </c>
      <c r="H4079">
        <v>2018</v>
      </c>
      <c r="I4079">
        <v>9</v>
      </c>
      <c r="J4079">
        <v>91</v>
      </c>
    </row>
    <row r="4080" spans="1:10" hidden="1" x14ac:dyDescent="0.25">
      <c r="A4080">
        <f>--SUBTOTAL(103,B$2:B4080)</f>
        <v>2281</v>
      </c>
      <c r="B4080" s="86">
        <v>43354</v>
      </c>
      <c r="C4080" t="s">
        <v>73</v>
      </c>
      <c r="D4080" t="s">
        <v>60</v>
      </c>
      <c r="E4080" t="s">
        <v>296</v>
      </c>
      <c r="F4080">
        <v>35</v>
      </c>
      <c r="G4080">
        <v>0</v>
      </c>
      <c r="H4080">
        <v>2018</v>
      </c>
      <c r="I4080">
        <v>9</v>
      </c>
      <c r="J4080">
        <v>91</v>
      </c>
    </row>
    <row r="4081" spans="1:10" hidden="1" x14ac:dyDescent="0.25">
      <c r="A4081">
        <f>--SUBTOTAL(103,B$2:B4081)</f>
        <v>2281</v>
      </c>
      <c r="B4081" s="86">
        <v>43354</v>
      </c>
      <c r="C4081" t="s">
        <v>75</v>
      </c>
      <c r="D4081" t="s">
        <v>54</v>
      </c>
      <c r="E4081" t="s">
        <v>296</v>
      </c>
      <c r="F4081">
        <v>23.99</v>
      </c>
      <c r="G4081">
        <v>0</v>
      </c>
      <c r="H4081">
        <v>2018</v>
      </c>
      <c r="I4081">
        <v>9</v>
      </c>
      <c r="J4081">
        <v>91</v>
      </c>
    </row>
    <row r="4082" spans="1:10" hidden="1" x14ac:dyDescent="0.25">
      <c r="A4082">
        <f>--SUBTOTAL(103,B$2:B4082)</f>
        <v>2281</v>
      </c>
      <c r="B4082" s="86">
        <v>43354</v>
      </c>
      <c r="C4082" t="s">
        <v>75</v>
      </c>
      <c r="D4082" t="s">
        <v>31</v>
      </c>
      <c r="E4082" t="s">
        <v>296</v>
      </c>
      <c r="F4082">
        <v>48.3</v>
      </c>
      <c r="G4082">
        <v>0</v>
      </c>
      <c r="H4082">
        <v>2018</v>
      </c>
      <c r="I4082">
        <v>9</v>
      </c>
      <c r="J4082">
        <v>91</v>
      </c>
    </row>
    <row r="4083" spans="1:10" hidden="1" x14ac:dyDescent="0.25">
      <c r="A4083">
        <f>--SUBTOTAL(103,B$2:B4083)</f>
        <v>2281</v>
      </c>
      <c r="B4083" s="86">
        <v>43354</v>
      </c>
      <c r="C4083" t="s">
        <v>75</v>
      </c>
      <c r="D4083" t="s">
        <v>63</v>
      </c>
      <c r="E4083" t="s">
        <v>296</v>
      </c>
      <c r="F4083">
        <v>254.35</v>
      </c>
      <c r="G4083">
        <v>0</v>
      </c>
      <c r="H4083">
        <v>2018</v>
      </c>
      <c r="I4083">
        <v>9</v>
      </c>
      <c r="J4083">
        <v>91</v>
      </c>
    </row>
    <row r="4084" spans="1:10" hidden="1" x14ac:dyDescent="0.25">
      <c r="A4084">
        <f>--SUBTOTAL(103,B$2:B4084)</f>
        <v>2281</v>
      </c>
      <c r="B4084" s="86">
        <v>43354</v>
      </c>
      <c r="C4084" t="s">
        <v>71</v>
      </c>
      <c r="D4084" t="s">
        <v>31</v>
      </c>
      <c r="E4084" t="s">
        <v>296</v>
      </c>
      <c r="F4084">
        <v>10</v>
      </c>
      <c r="G4084">
        <v>0</v>
      </c>
      <c r="H4084">
        <v>2018</v>
      </c>
      <c r="I4084">
        <v>9</v>
      </c>
      <c r="J4084">
        <v>91</v>
      </c>
    </row>
    <row r="4085" spans="1:10" hidden="1" x14ac:dyDescent="0.25">
      <c r="A4085">
        <f>--SUBTOTAL(103,B$2:B4085)</f>
        <v>2281</v>
      </c>
      <c r="B4085" s="86">
        <v>43354</v>
      </c>
      <c r="C4085" t="s">
        <v>103</v>
      </c>
      <c r="D4085" t="s">
        <v>61</v>
      </c>
      <c r="E4085" t="s">
        <v>296</v>
      </c>
      <c r="F4085">
        <v>200.5</v>
      </c>
      <c r="G4085">
        <v>0</v>
      </c>
      <c r="H4085">
        <v>2018</v>
      </c>
      <c r="I4085">
        <v>9</v>
      </c>
      <c r="J4085">
        <v>91</v>
      </c>
    </row>
    <row r="4086" spans="1:10" hidden="1" x14ac:dyDescent="0.25">
      <c r="A4086">
        <f>--SUBTOTAL(103,B$2:B4086)</f>
        <v>2281</v>
      </c>
      <c r="B4086" s="86">
        <v>43354</v>
      </c>
      <c r="C4086" t="s">
        <v>21</v>
      </c>
      <c r="D4086" t="s">
        <v>32</v>
      </c>
      <c r="E4086" t="s">
        <v>296</v>
      </c>
      <c r="F4086">
        <v>24</v>
      </c>
      <c r="G4086">
        <v>0</v>
      </c>
      <c r="H4086">
        <v>2018</v>
      </c>
      <c r="I4086">
        <v>9</v>
      </c>
      <c r="J4086">
        <v>23</v>
      </c>
    </row>
    <row r="4087" spans="1:10" hidden="1" x14ac:dyDescent="0.25">
      <c r="A4087">
        <f>--SUBTOTAL(103,B$2:B4087)</f>
        <v>2281</v>
      </c>
      <c r="B4087" s="86">
        <v>43354</v>
      </c>
      <c r="C4087" t="s">
        <v>21</v>
      </c>
      <c r="D4087" t="s">
        <v>31</v>
      </c>
      <c r="E4087" t="s">
        <v>296</v>
      </c>
      <c r="F4087">
        <v>130</v>
      </c>
      <c r="G4087">
        <v>0</v>
      </c>
      <c r="H4087">
        <v>2018</v>
      </c>
      <c r="I4087">
        <v>9</v>
      </c>
      <c r="J4087">
        <v>33</v>
      </c>
    </row>
    <row r="4088" spans="1:10" hidden="1" x14ac:dyDescent="0.25">
      <c r="A4088">
        <f>--SUBTOTAL(103,B$2:B4088)</f>
        <v>2281</v>
      </c>
      <c r="B4088" s="86">
        <v>43354</v>
      </c>
      <c r="C4088" t="s">
        <v>21</v>
      </c>
      <c r="D4088" t="s">
        <v>32</v>
      </c>
      <c r="E4088" t="s">
        <v>296</v>
      </c>
      <c r="F4088">
        <v>24</v>
      </c>
      <c r="G4088">
        <v>0</v>
      </c>
      <c r="H4088">
        <v>2018</v>
      </c>
      <c r="I4088">
        <v>9</v>
      </c>
      <c r="J4088">
        <v>73</v>
      </c>
    </row>
    <row r="4089" spans="1:10" hidden="1" x14ac:dyDescent="0.25">
      <c r="A4089">
        <f>--SUBTOTAL(103,B$2:B4089)</f>
        <v>2281</v>
      </c>
      <c r="B4089" s="86">
        <v>43354</v>
      </c>
      <c r="C4089" t="s">
        <v>21</v>
      </c>
      <c r="D4089" t="s">
        <v>32</v>
      </c>
      <c r="E4089" t="s">
        <v>296</v>
      </c>
      <c r="F4089">
        <v>16</v>
      </c>
      <c r="G4089">
        <v>0</v>
      </c>
      <c r="H4089">
        <v>2018</v>
      </c>
      <c r="I4089">
        <v>9</v>
      </c>
      <c r="J4089">
        <v>97</v>
      </c>
    </row>
    <row r="4090" spans="1:10" hidden="1" x14ac:dyDescent="0.25">
      <c r="A4090">
        <f>--SUBTOTAL(103,B$2:B4090)</f>
        <v>2281</v>
      </c>
      <c r="B4090" s="86">
        <v>43354</v>
      </c>
      <c r="C4090" t="s">
        <v>78</v>
      </c>
      <c r="D4090" t="s">
        <v>32</v>
      </c>
      <c r="E4090" t="s">
        <v>296</v>
      </c>
      <c r="F4090">
        <v>10.46</v>
      </c>
      <c r="G4090">
        <v>0</v>
      </c>
      <c r="H4090">
        <v>2018</v>
      </c>
      <c r="I4090">
        <v>9</v>
      </c>
      <c r="J4090">
        <v>91</v>
      </c>
    </row>
    <row r="4091" spans="1:10" hidden="1" x14ac:dyDescent="0.25">
      <c r="A4091">
        <f>--SUBTOTAL(103,B$2:B4091)</f>
        <v>2281</v>
      </c>
      <c r="B4091" s="86">
        <v>43354</v>
      </c>
      <c r="C4091" t="s">
        <v>78</v>
      </c>
      <c r="D4091" t="s">
        <v>54</v>
      </c>
      <c r="E4091" t="s">
        <v>296</v>
      </c>
      <c r="F4091">
        <v>195.56</v>
      </c>
      <c r="G4091">
        <v>0</v>
      </c>
      <c r="H4091">
        <v>2018</v>
      </c>
      <c r="I4091">
        <v>9</v>
      </c>
      <c r="J4091">
        <v>91</v>
      </c>
    </row>
    <row r="4092" spans="1:10" hidden="1" x14ac:dyDescent="0.25">
      <c r="A4092">
        <f>--SUBTOTAL(103,B$2:B4092)</f>
        <v>2281</v>
      </c>
      <c r="B4092" s="86">
        <v>43354</v>
      </c>
      <c r="C4092" t="s">
        <v>78</v>
      </c>
      <c r="D4092" t="s">
        <v>62</v>
      </c>
      <c r="E4092" t="s">
        <v>296</v>
      </c>
      <c r="F4092">
        <v>211.95</v>
      </c>
      <c r="G4092">
        <v>0</v>
      </c>
      <c r="H4092">
        <v>2018</v>
      </c>
      <c r="I4092">
        <v>9</v>
      </c>
      <c r="J4092">
        <v>91</v>
      </c>
    </row>
    <row r="4093" spans="1:10" hidden="1" x14ac:dyDescent="0.25">
      <c r="A4093">
        <f>--SUBTOTAL(103,B$2:B4093)</f>
        <v>2281</v>
      </c>
      <c r="B4093" s="86">
        <v>43354</v>
      </c>
      <c r="C4093" t="s">
        <v>77</v>
      </c>
      <c r="D4093" t="s">
        <v>54</v>
      </c>
      <c r="E4093" t="s">
        <v>296</v>
      </c>
      <c r="F4093">
        <v>112</v>
      </c>
      <c r="G4093">
        <v>0</v>
      </c>
      <c r="H4093">
        <v>2018</v>
      </c>
      <c r="I4093">
        <v>9</v>
      </c>
      <c r="J4093">
        <v>91</v>
      </c>
    </row>
    <row r="4094" spans="1:10" hidden="1" x14ac:dyDescent="0.25">
      <c r="A4094">
        <f>--SUBTOTAL(103,B$2:B4094)</f>
        <v>2281</v>
      </c>
      <c r="B4094" s="86">
        <v>43354</v>
      </c>
      <c r="C4094" t="s">
        <v>77</v>
      </c>
      <c r="D4094" t="s">
        <v>61</v>
      </c>
      <c r="E4094" t="s">
        <v>296</v>
      </c>
      <c r="F4094">
        <v>321.10000000000002</v>
      </c>
      <c r="G4094">
        <v>0</v>
      </c>
      <c r="H4094">
        <v>2018</v>
      </c>
      <c r="I4094">
        <v>9</v>
      </c>
      <c r="J4094">
        <v>91</v>
      </c>
    </row>
    <row r="4095" spans="1:10" hidden="1" x14ac:dyDescent="0.25">
      <c r="A4095">
        <f>--SUBTOTAL(103,B$2:B4095)</f>
        <v>2281</v>
      </c>
      <c r="B4095" s="86">
        <v>43354</v>
      </c>
      <c r="C4095" t="s">
        <v>65</v>
      </c>
      <c r="D4095" t="s">
        <v>31</v>
      </c>
      <c r="E4095" t="s">
        <v>296</v>
      </c>
      <c r="F4095">
        <v>12.45</v>
      </c>
      <c r="G4095">
        <v>0</v>
      </c>
      <c r="H4095">
        <v>2018</v>
      </c>
      <c r="I4095">
        <v>9</v>
      </c>
      <c r="J4095">
        <v>91</v>
      </c>
    </row>
    <row r="4096" spans="1:10" hidden="1" x14ac:dyDescent="0.25">
      <c r="A4096">
        <f>--SUBTOTAL(103,B$2:B4096)</f>
        <v>2281</v>
      </c>
      <c r="B4096" s="86">
        <v>43354</v>
      </c>
      <c r="C4096" t="s">
        <v>23</v>
      </c>
      <c r="D4096" t="s">
        <v>33</v>
      </c>
      <c r="E4096" t="s">
        <v>114</v>
      </c>
      <c r="F4096">
        <v>1.8</v>
      </c>
      <c r="G4096">
        <v>0</v>
      </c>
      <c r="H4096">
        <v>2018</v>
      </c>
      <c r="I4096">
        <v>9</v>
      </c>
      <c r="J4096">
        <v>5</v>
      </c>
    </row>
    <row r="4097" spans="1:10" hidden="1" x14ac:dyDescent="0.25">
      <c r="A4097">
        <f>--SUBTOTAL(103,B$2:B4097)</f>
        <v>2281</v>
      </c>
      <c r="B4097" s="86">
        <v>43354</v>
      </c>
      <c r="C4097" t="s">
        <v>23</v>
      </c>
      <c r="D4097" t="s">
        <v>59</v>
      </c>
      <c r="E4097" t="s">
        <v>296</v>
      </c>
      <c r="F4097">
        <v>197.14</v>
      </c>
      <c r="G4097">
        <v>0</v>
      </c>
      <c r="H4097">
        <v>2018</v>
      </c>
      <c r="I4097">
        <v>9</v>
      </c>
      <c r="J4097">
        <v>10</v>
      </c>
    </row>
    <row r="4098" spans="1:10" hidden="1" x14ac:dyDescent="0.25">
      <c r="A4098">
        <f>--SUBTOTAL(103,B$2:B4098)</f>
        <v>2281</v>
      </c>
      <c r="B4098" s="86">
        <v>43354</v>
      </c>
      <c r="C4098" t="s">
        <v>23</v>
      </c>
      <c r="D4098" t="s">
        <v>59</v>
      </c>
      <c r="E4098" t="s">
        <v>296</v>
      </c>
      <c r="F4098">
        <v>89.33</v>
      </c>
      <c r="G4098">
        <v>0</v>
      </c>
      <c r="H4098">
        <v>2018</v>
      </c>
      <c r="I4098">
        <v>9</v>
      </c>
      <c r="J4098">
        <v>13</v>
      </c>
    </row>
    <row r="4099" spans="1:10" hidden="1" x14ac:dyDescent="0.25">
      <c r="A4099">
        <f>--SUBTOTAL(103,B$2:B4099)</f>
        <v>2281</v>
      </c>
      <c r="B4099" s="86">
        <v>43354</v>
      </c>
      <c r="C4099" t="s">
        <v>23</v>
      </c>
      <c r="D4099" t="s">
        <v>59</v>
      </c>
      <c r="E4099" t="s">
        <v>296</v>
      </c>
      <c r="F4099">
        <v>75.599999999999994</v>
      </c>
      <c r="G4099">
        <v>0</v>
      </c>
      <c r="H4099">
        <v>2018</v>
      </c>
      <c r="I4099">
        <v>9</v>
      </c>
      <c r="J4099">
        <v>23</v>
      </c>
    </row>
    <row r="4100" spans="1:10" hidden="1" x14ac:dyDescent="0.25">
      <c r="A4100">
        <f>--SUBTOTAL(103,B$2:B4100)</f>
        <v>2281</v>
      </c>
      <c r="B4100" s="86">
        <v>43354</v>
      </c>
      <c r="C4100" t="s">
        <v>23</v>
      </c>
      <c r="D4100" t="s">
        <v>59</v>
      </c>
      <c r="E4100" t="s">
        <v>296</v>
      </c>
      <c r="F4100">
        <v>5.89</v>
      </c>
      <c r="G4100">
        <v>0</v>
      </c>
      <c r="H4100">
        <v>2018</v>
      </c>
      <c r="I4100">
        <v>9</v>
      </c>
      <c r="J4100">
        <v>26</v>
      </c>
    </row>
    <row r="4101" spans="1:10" hidden="1" x14ac:dyDescent="0.25">
      <c r="A4101">
        <f>--SUBTOTAL(103,B$2:B4101)</f>
        <v>2281</v>
      </c>
      <c r="B4101" s="86">
        <v>43354</v>
      </c>
      <c r="C4101" t="s">
        <v>23</v>
      </c>
      <c r="D4101" t="s">
        <v>54</v>
      </c>
      <c r="E4101" t="s">
        <v>296</v>
      </c>
      <c r="F4101">
        <v>17.98</v>
      </c>
      <c r="G4101">
        <v>0</v>
      </c>
      <c r="H4101">
        <v>2018</v>
      </c>
      <c r="I4101">
        <v>9</v>
      </c>
      <c r="J4101">
        <v>33</v>
      </c>
    </row>
    <row r="4102" spans="1:10" hidden="1" x14ac:dyDescent="0.25">
      <c r="A4102">
        <f>--SUBTOTAL(103,B$2:B4102)</f>
        <v>2281</v>
      </c>
      <c r="B4102" s="86">
        <v>43354</v>
      </c>
      <c r="C4102" t="s">
        <v>23</v>
      </c>
      <c r="D4102" t="s">
        <v>59</v>
      </c>
      <c r="E4102" t="s">
        <v>296</v>
      </c>
      <c r="F4102">
        <v>20.94</v>
      </c>
      <c r="G4102">
        <v>0</v>
      </c>
      <c r="H4102">
        <v>2018</v>
      </c>
      <c r="I4102">
        <v>9</v>
      </c>
      <c r="J4102">
        <v>33</v>
      </c>
    </row>
    <row r="4103" spans="1:10" hidden="1" x14ac:dyDescent="0.25">
      <c r="A4103">
        <f>--SUBTOTAL(103,B$2:B4103)</f>
        <v>2281</v>
      </c>
      <c r="B4103" s="86">
        <v>43354</v>
      </c>
      <c r="C4103" t="s">
        <v>23</v>
      </c>
      <c r="D4103" t="s">
        <v>54</v>
      </c>
      <c r="E4103" t="s">
        <v>296</v>
      </c>
      <c r="F4103">
        <v>161.53</v>
      </c>
      <c r="G4103">
        <v>0</v>
      </c>
      <c r="H4103">
        <v>2018</v>
      </c>
      <c r="I4103">
        <v>9</v>
      </c>
      <c r="J4103">
        <v>39</v>
      </c>
    </row>
    <row r="4104" spans="1:10" hidden="1" x14ac:dyDescent="0.25">
      <c r="A4104">
        <f>--SUBTOTAL(103,B$2:B4104)</f>
        <v>2281</v>
      </c>
      <c r="B4104" s="86">
        <v>43354</v>
      </c>
      <c r="C4104" t="s">
        <v>23</v>
      </c>
      <c r="D4104" t="s">
        <v>59</v>
      </c>
      <c r="E4104" t="s">
        <v>296</v>
      </c>
      <c r="F4104">
        <v>22.75</v>
      </c>
      <c r="G4104">
        <v>0</v>
      </c>
      <c r="H4104">
        <v>2018</v>
      </c>
      <c r="I4104">
        <v>9</v>
      </c>
      <c r="J4104">
        <v>41</v>
      </c>
    </row>
    <row r="4105" spans="1:10" hidden="1" x14ac:dyDescent="0.25">
      <c r="A4105">
        <f>--SUBTOTAL(103,B$2:B4105)</f>
        <v>2281</v>
      </c>
      <c r="B4105" s="86">
        <v>43354</v>
      </c>
      <c r="C4105" t="s">
        <v>23</v>
      </c>
      <c r="D4105" t="s">
        <v>59</v>
      </c>
      <c r="E4105" t="s">
        <v>296</v>
      </c>
      <c r="F4105">
        <v>39</v>
      </c>
      <c r="G4105">
        <v>0</v>
      </c>
      <c r="H4105">
        <v>2018</v>
      </c>
      <c r="I4105">
        <v>9</v>
      </c>
      <c r="J4105">
        <v>42</v>
      </c>
    </row>
    <row r="4106" spans="1:10" hidden="1" x14ac:dyDescent="0.25">
      <c r="A4106">
        <f>--SUBTOTAL(103,B$2:B4106)</f>
        <v>2281</v>
      </c>
      <c r="B4106" s="86">
        <v>43354</v>
      </c>
      <c r="C4106" t="s">
        <v>23</v>
      </c>
      <c r="D4106" t="s">
        <v>33</v>
      </c>
      <c r="E4106" t="s">
        <v>125</v>
      </c>
      <c r="F4106">
        <v>7.35</v>
      </c>
      <c r="G4106">
        <v>0</v>
      </c>
      <c r="H4106">
        <v>2018</v>
      </c>
      <c r="I4106">
        <v>9</v>
      </c>
      <c r="J4106">
        <v>43</v>
      </c>
    </row>
    <row r="4107" spans="1:10" hidden="1" x14ac:dyDescent="0.25">
      <c r="A4107">
        <f>--SUBTOTAL(103,B$2:B4107)</f>
        <v>2281</v>
      </c>
      <c r="B4107" s="86">
        <v>43354</v>
      </c>
      <c r="C4107" t="s">
        <v>23</v>
      </c>
      <c r="D4107" t="s">
        <v>59</v>
      </c>
      <c r="E4107" t="s">
        <v>296</v>
      </c>
      <c r="F4107">
        <v>54.04</v>
      </c>
      <c r="G4107">
        <v>0</v>
      </c>
      <c r="H4107">
        <v>2018</v>
      </c>
      <c r="I4107">
        <v>9</v>
      </c>
      <c r="J4107">
        <v>46</v>
      </c>
    </row>
    <row r="4108" spans="1:10" hidden="1" x14ac:dyDescent="0.25">
      <c r="A4108">
        <f>--SUBTOTAL(103,B$2:B4108)</f>
        <v>2281</v>
      </c>
      <c r="B4108" s="86">
        <v>43354</v>
      </c>
      <c r="C4108" t="s">
        <v>23</v>
      </c>
      <c r="D4108" t="s">
        <v>59</v>
      </c>
      <c r="E4108" t="s">
        <v>296</v>
      </c>
      <c r="F4108">
        <v>29.74</v>
      </c>
      <c r="G4108">
        <v>0</v>
      </c>
      <c r="H4108">
        <v>2018</v>
      </c>
      <c r="I4108">
        <v>9</v>
      </c>
      <c r="J4108">
        <v>47</v>
      </c>
    </row>
    <row r="4109" spans="1:10" hidden="1" x14ac:dyDescent="0.25">
      <c r="A4109">
        <f>--SUBTOTAL(103,B$2:B4109)</f>
        <v>2281</v>
      </c>
      <c r="B4109" s="86">
        <v>43354</v>
      </c>
      <c r="C4109" t="s">
        <v>23</v>
      </c>
      <c r="D4109" t="s">
        <v>63</v>
      </c>
      <c r="E4109" t="s">
        <v>296</v>
      </c>
      <c r="F4109">
        <v>49.98</v>
      </c>
      <c r="G4109">
        <v>0</v>
      </c>
      <c r="H4109">
        <v>2018</v>
      </c>
      <c r="I4109">
        <v>9</v>
      </c>
      <c r="J4109">
        <v>72</v>
      </c>
    </row>
    <row r="4110" spans="1:10" hidden="1" x14ac:dyDescent="0.25">
      <c r="A4110">
        <f>--SUBTOTAL(103,B$2:B4110)</f>
        <v>2281</v>
      </c>
      <c r="B4110" s="86">
        <v>43354</v>
      </c>
      <c r="C4110" t="s">
        <v>23</v>
      </c>
      <c r="D4110" t="s">
        <v>59</v>
      </c>
      <c r="E4110" t="s">
        <v>296</v>
      </c>
      <c r="F4110">
        <v>144.53</v>
      </c>
      <c r="G4110">
        <v>0</v>
      </c>
      <c r="H4110">
        <v>2018</v>
      </c>
      <c r="I4110">
        <v>9</v>
      </c>
      <c r="J4110">
        <v>76</v>
      </c>
    </row>
    <row r="4111" spans="1:10" hidden="1" x14ac:dyDescent="0.25">
      <c r="A4111">
        <f>--SUBTOTAL(103,B$2:B4111)</f>
        <v>2281</v>
      </c>
      <c r="B4111" s="86">
        <v>43354</v>
      </c>
      <c r="C4111" t="s">
        <v>23</v>
      </c>
      <c r="D4111" t="s">
        <v>59</v>
      </c>
      <c r="E4111" t="s">
        <v>296</v>
      </c>
      <c r="F4111">
        <v>51.8</v>
      </c>
      <c r="G4111">
        <v>0</v>
      </c>
      <c r="H4111">
        <v>2018</v>
      </c>
      <c r="I4111">
        <v>9</v>
      </c>
      <c r="J4111">
        <v>80</v>
      </c>
    </row>
    <row r="4112" spans="1:10" hidden="1" x14ac:dyDescent="0.25">
      <c r="A4112">
        <f>--SUBTOTAL(103,B$2:B4112)</f>
        <v>2281</v>
      </c>
      <c r="B4112" s="86">
        <v>43354</v>
      </c>
      <c r="C4112" t="s">
        <v>23</v>
      </c>
      <c r="D4112" t="s">
        <v>59</v>
      </c>
      <c r="E4112" t="s">
        <v>296</v>
      </c>
      <c r="F4112">
        <v>91.71</v>
      </c>
      <c r="G4112">
        <v>0</v>
      </c>
      <c r="H4112">
        <v>2018</v>
      </c>
      <c r="I4112">
        <v>9</v>
      </c>
      <c r="J4112">
        <v>95</v>
      </c>
    </row>
    <row r="4113" spans="1:10" hidden="1" x14ac:dyDescent="0.25">
      <c r="A4113">
        <f>--SUBTOTAL(103,B$2:B4113)</f>
        <v>2281</v>
      </c>
      <c r="B4113" s="86">
        <v>43354</v>
      </c>
      <c r="C4113" t="s">
        <v>23</v>
      </c>
      <c r="D4113" t="s">
        <v>59</v>
      </c>
      <c r="E4113" t="s">
        <v>296</v>
      </c>
      <c r="F4113">
        <v>176.12</v>
      </c>
      <c r="G4113">
        <v>0</v>
      </c>
      <c r="H4113">
        <v>2018</v>
      </c>
      <c r="I4113">
        <v>9</v>
      </c>
      <c r="J4113">
        <v>97</v>
      </c>
    </row>
    <row r="4114" spans="1:10" hidden="1" x14ac:dyDescent="0.25">
      <c r="A4114">
        <f>--SUBTOTAL(103,B$2:B4114)</f>
        <v>2281</v>
      </c>
      <c r="B4114" s="86">
        <v>43354</v>
      </c>
      <c r="C4114" t="s">
        <v>23</v>
      </c>
      <c r="D4114" t="s">
        <v>59</v>
      </c>
      <c r="E4114" t="s">
        <v>296</v>
      </c>
      <c r="F4114">
        <v>155.51</v>
      </c>
      <c r="G4114">
        <v>0</v>
      </c>
      <c r="H4114">
        <v>2018</v>
      </c>
      <c r="I4114">
        <v>9</v>
      </c>
      <c r="J4114">
        <v>157</v>
      </c>
    </row>
    <row r="4115" spans="1:10" hidden="1" x14ac:dyDescent="0.25">
      <c r="A4115">
        <f>--SUBTOTAL(103,B$2:B4115)</f>
        <v>2281</v>
      </c>
      <c r="B4115" s="86">
        <v>43354</v>
      </c>
      <c r="C4115" t="s">
        <v>23</v>
      </c>
      <c r="D4115" t="s">
        <v>54</v>
      </c>
      <c r="E4115" t="s">
        <v>296</v>
      </c>
      <c r="F4115">
        <v>25.39</v>
      </c>
      <c r="G4115">
        <v>0</v>
      </c>
      <c r="H4115">
        <v>2018</v>
      </c>
      <c r="I4115">
        <v>9</v>
      </c>
      <c r="J4115">
        <v>164</v>
      </c>
    </row>
    <row r="4116" spans="1:10" hidden="1" x14ac:dyDescent="0.25">
      <c r="A4116">
        <f>--SUBTOTAL(103,B$2:B4116)</f>
        <v>2281</v>
      </c>
      <c r="B4116" s="86">
        <v>43355</v>
      </c>
      <c r="C4116" t="s">
        <v>22</v>
      </c>
      <c r="D4116" t="s">
        <v>32</v>
      </c>
      <c r="E4116" t="s">
        <v>297</v>
      </c>
      <c r="F4116">
        <v>8</v>
      </c>
      <c r="G4116">
        <v>0</v>
      </c>
      <c r="H4116">
        <v>2018</v>
      </c>
      <c r="I4116">
        <v>9</v>
      </c>
      <c r="J4116">
        <v>43</v>
      </c>
    </row>
    <row r="4117" spans="1:10" hidden="1" x14ac:dyDescent="0.25">
      <c r="A4117">
        <f>--SUBTOTAL(103,B$2:B4117)</f>
        <v>2281</v>
      </c>
      <c r="B4117" s="86">
        <v>43355</v>
      </c>
      <c r="C4117" t="s">
        <v>22</v>
      </c>
      <c r="D4117" t="s">
        <v>32</v>
      </c>
      <c r="E4117" t="s">
        <v>297</v>
      </c>
      <c r="F4117">
        <v>8</v>
      </c>
      <c r="G4117">
        <v>0</v>
      </c>
      <c r="H4117">
        <v>2018</v>
      </c>
      <c r="I4117">
        <v>9</v>
      </c>
      <c r="J4117">
        <v>68</v>
      </c>
    </row>
    <row r="4118" spans="1:10" hidden="1" x14ac:dyDescent="0.25">
      <c r="A4118">
        <f>--SUBTOTAL(103,B$2:B4118)</f>
        <v>2281</v>
      </c>
      <c r="B4118" s="86">
        <v>43355</v>
      </c>
      <c r="C4118" t="s">
        <v>21</v>
      </c>
      <c r="D4118" t="s">
        <v>32</v>
      </c>
      <c r="E4118" t="s">
        <v>297</v>
      </c>
      <c r="F4118">
        <v>40</v>
      </c>
      <c r="G4118">
        <v>0</v>
      </c>
      <c r="H4118">
        <v>2018</v>
      </c>
      <c r="I4118">
        <v>9</v>
      </c>
      <c r="J4118">
        <v>19</v>
      </c>
    </row>
    <row r="4119" spans="1:10" hidden="1" x14ac:dyDescent="0.25">
      <c r="A4119">
        <f>--SUBTOTAL(103,B$2:B4119)</f>
        <v>2281</v>
      </c>
      <c r="B4119" s="86">
        <v>43355</v>
      </c>
      <c r="C4119" t="s">
        <v>21</v>
      </c>
      <c r="D4119" t="s">
        <v>32</v>
      </c>
      <c r="E4119" t="s">
        <v>297</v>
      </c>
      <c r="F4119">
        <v>8</v>
      </c>
      <c r="G4119">
        <v>0</v>
      </c>
      <c r="H4119">
        <v>2018</v>
      </c>
      <c r="I4119">
        <v>9</v>
      </c>
      <c r="J4119">
        <v>39</v>
      </c>
    </row>
    <row r="4120" spans="1:10" hidden="1" x14ac:dyDescent="0.25">
      <c r="A4120">
        <f>--SUBTOTAL(103,B$2:B4120)</f>
        <v>2281</v>
      </c>
      <c r="B4120" s="86">
        <v>43355</v>
      </c>
      <c r="C4120" t="s">
        <v>21</v>
      </c>
      <c r="D4120" t="s">
        <v>32</v>
      </c>
      <c r="E4120" t="s">
        <v>297</v>
      </c>
      <c r="F4120">
        <v>8</v>
      </c>
      <c r="G4120">
        <v>0</v>
      </c>
      <c r="H4120">
        <v>2018</v>
      </c>
      <c r="I4120">
        <v>9</v>
      </c>
      <c r="J4120">
        <v>44</v>
      </c>
    </row>
    <row r="4121" spans="1:10" hidden="1" x14ac:dyDescent="0.25">
      <c r="A4121">
        <f>--SUBTOTAL(103,B$2:B4121)</f>
        <v>2281</v>
      </c>
      <c r="B4121" s="86">
        <v>43355</v>
      </c>
      <c r="C4121" t="s">
        <v>21</v>
      </c>
      <c r="D4121" t="s">
        <v>32</v>
      </c>
      <c r="E4121" t="s">
        <v>297</v>
      </c>
      <c r="F4121">
        <v>8</v>
      </c>
      <c r="G4121">
        <v>0</v>
      </c>
      <c r="H4121">
        <v>2018</v>
      </c>
      <c r="I4121">
        <v>9</v>
      </c>
      <c r="J4121">
        <v>49</v>
      </c>
    </row>
    <row r="4122" spans="1:10" hidden="1" x14ac:dyDescent="0.25">
      <c r="A4122">
        <f>--SUBTOTAL(103,B$2:B4122)</f>
        <v>2281</v>
      </c>
      <c r="B4122" s="86">
        <v>43355</v>
      </c>
      <c r="C4122" t="s">
        <v>65</v>
      </c>
      <c r="D4122" t="s">
        <v>60</v>
      </c>
      <c r="E4122" t="s">
        <v>297</v>
      </c>
      <c r="F4122">
        <v>25.95</v>
      </c>
      <c r="G4122">
        <v>0</v>
      </c>
      <c r="H4122">
        <v>2018</v>
      </c>
      <c r="I4122">
        <v>9</v>
      </c>
      <c r="J4122">
        <v>91</v>
      </c>
    </row>
    <row r="4123" spans="1:10" hidden="1" x14ac:dyDescent="0.25">
      <c r="A4123">
        <f>--SUBTOTAL(103,B$2:B4123)</f>
        <v>2281</v>
      </c>
      <c r="B4123" s="86">
        <v>43355</v>
      </c>
      <c r="C4123" t="s">
        <v>65</v>
      </c>
      <c r="D4123" t="s">
        <v>32</v>
      </c>
      <c r="E4123" t="s">
        <v>297</v>
      </c>
      <c r="F4123">
        <v>59.97</v>
      </c>
      <c r="G4123">
        <v>0</v>
      </c>
      <c r="H4123">
        <v>2018</v>
      </c>
      <c r="I4123">
        <v>9</v>
      </c>
      <c r="J4123">
        <v>91</v>
      </c>
    </row>
    <row r="4124" spans="1:10" hidden="1" x14ac:dyDescent="0.25">
      <c r="A4124">
        <f>--SUBTOTAL(103,B$2:B4124)</f>
        <v>2281</v>
      </c>
      <c r="B4124" s="86">
        <v>43355</v>
      </c>
      <c r="C4124" t="s">
        <v>23</v>
      </c>
      <c r="D4124" t="s">
        <v>33</v>
      </c>
      <c r="E4124" t="s">
        <v>135</v>
      </c>
      <c r="F4124">
        <v>6</v>
      </c>
      <c r="G4124">
        <v>0</v>
      </c>
      <c r="H4124">
        <v>2018</v>
      </c>
      <c r="I4124">
        <v>9</v>
      </c>
      <c r="J4124">
        <v>1</v>
      </c>
    </row>
    <row r="4125" spans="1:10" hidden="1" x14ac:dyDescent="0.25">
      <c r="A4125">
        <f>--SUBTOTAL(103,B$2:B4125)</f>
        <v>2281</v>
      </c>
      <c r="B4125" s="86">
        <v>43355</v>
      </c>
      <c r="C4125" t="s">
        <v>23</v>
      </c>
      <c r="D4125" t="s">
        <v>33</v>
      </c>
      <c r="E4125" t="s">
        <v>113</v>
      </c>
      <c r="F4125">
        <v>3.7</v>
      </c>
      <c r="G4125">
        <v>0</v>
      </c>
      <c r="H4125">
        <v>2018</v>
      </c>
      <c r="I4125">
        <v>9</v>
      </c>
      <c r="J4125">
        <v>8</v>
      </c>
    </row>
    <row r="4126" spans="1:10" hidden="1" x14ac:dyDescent="0.25">
      <c r="A4126">
        <f>--SUBTOTAL(103,B$2:B4126)</f>
        <v>2281</v>
      </c>
      <c r="B4126" s="86">
        <v>43355</v>
      </c>
      <c r="C4126" t="s">
        <v>23</v>
      </c>
      <c r="D4126" t="s">
        <v>33</v>
      </c>
      <c r="E4126" t="s">
        <v>105</v>
      </c>
      <c r="F4126">
        <v>25</v>
      </c>
      <c r="G4126">
        <v>0</v>
      </c>
      <c r="H4126">
        <v>2018</v>
      </c>
      <c r="I4126">
        <v>9</v>
      </c>
      <c r="J4126">
        <v>35</v>
      </c>
    </row>
    <row r="4127" spans="1:10" hidden="1" x14ac:dyDescent="0.25">
      <c r="A4127">
        <f>--SUBTOTAL(103,B$2:B4127)</f>
        <v>2281</v>
      </c>
      <c r="B4127" s="86">
        <v>43356</v>
      </c>
      <c r="C4127" t="s">
        <v>80</v>
      </c>
      <c r="D4127" t="s">
        <v>60</v>
      </c>
      <c r="E4127" t="s">
        <v>298</v>
      </c>
      <c r="F4127">
        <v>99.47</v>
      </c>
      <c r="G4127">
        <v>0</v>
      </c>
      <c r="H4127">
        <v>2018</v>
      </c>
      <c r="I4127">
        <v>9</v>
      </c>
      <c r="J4127">
        <v>91</v>
      </c>
    </row>
    <row r="4128" spans="1:10" hidden="1" x14ac:dyDescent="0.25">
      <c r="A4128">
        <f>--SUBTOTAL(103,B$2:B4128)</f>
        <v>2281</v>
      </c>
      <c r="B4128" s="86">
        <v>43356</v>
      </c>
      <c r="C4128" t="s">
        <v>22</v>
      </c>
      <c r="D4128" t="s">
        <v>31</v>
      </c>
      <c r="E4128" t="s">
        <v>298</v>
      </c>
      <c r="F4128">
        <v>168</v>
      </c>
      <c r="G4128">
        <v>0</v>
      </c>
      <c r="H4128">
        <v>2018</v>
      </c>
      <c r="I4128">
        <v>9</v>
      </c>
      <c r="J4128">
        <v>40</v>
      </c>
    </row>
    <row r="4129" spans="1:10" hidden="1" x14ac:dyDescent="0.25">
      <c r="A4129">
        <f>--SUBTOTAL(103,B$2:B4129)</f>
        <v>2281</v>
      </c>
      <c r="B4129" s="86">
        <v>43356</v>
      </c>
      <c r="C4129" t="s">
        <v>22</v>
      </c>
      <c r="D4129" t="s">
        <v>31</v>
      </c>
      <c r="E4129" t="s">
        <v>298</v>
      </c>
      <c r="F4129">
        <v>163.19999999999999</v>
      </c>
      <c r="G4129">
        <v>0</v>
      </c>
      <c r="H4129">
        <v>2018</v>
      </c>
      <c r="I4129">
        <v>9</v>
      </c>
      <c r="J4129">
        <v>54</v>
      </c>
    </row>
    <row r="4130" spans="1:10" hidden="1" x14ac:dyDescent="0.25">
      <c r="A4130">
        <f>--SUBTOTAL(103,B$2:B4130)</f>
        <v>2281</v>
      </c>
      <c r="B4130" s="86">
        <v>43356</v>
      </c>
      <c r="C4130" t="s">
        <v>21</v>
      </c>
      <c r="D4130" t="s">
        <v>31</v>
      </c>
      <c r="E4130" t="s">
        <v>298</v>
      </c>
      <c r="F4130">
        <v>130</v>
      </c>
      <c r="G4130">
        <v>0</v>
      </c>
      <c r="H4130">
        <v>2018</v>
      </c>
      <c r="I4130">
        <v>9</v>
      </c>
      <c r="J4130">
        <v>33</v>
      </c>
    </row>
    <row r="4131" spans="1:10" hidden="1" x14ac:dyDescent="0.25">
      <c r="A4131">
        <f>--SUBTOTAL(103,B$2:B4131)</f>
        <v>2281</v>
      </c>
      <c r="B4131" s="86">
        <v>43356</v>
      </c>
      <c r="C4131" t="s">
        <v>21</v>
      </c>
      <c r="D4131" t="s">
        <v>31</v>
      </c>
      <c r="E4131" t="s">
        <v>298</v>
      </c>
      <c r="F4131">
        <v>216</v>
      </c>
      <c r="G4131">
        <v>0</v>
      </c>
      <c r="H4131">
        <v>2018</v>
      </c>
      <c r="I4131">
        <v>9</v>
      </c>
      <c r="J4131">
        <v>37</v>
      </c>
    </row>
    <row r="4132" spans="1:10" hidden="1" x14ac:dyDescent="0.25">
      <c r="A4132">
        <f>--SUBTOTAL(103,B$2:B4132)</f>
        <v>2281</v>
      </c>
      <c r="B4132" s="86">
        <v>43356</v>
      </c>
      <c r="C4132" t="s">
        <v>23</v>
      </c>
      <c r="D4132" t="s">
        <v>33</v>
      </c>
      <c r="E4132" t="s">
        <v>113</v>
      </c>
      <c r="F4132">
        <v>3.7</v>
      </c>
      <c r="G4132">
        <v>0</v>
      </c>
      <c r="H4132">
        <v>2018</v>
      </c>
      <c r="I4132">
        <v>9</v>
      </c>
      <c r="J4132">
        <v>8</v>
      </c>
    </row>
    <row r="4133" spans="1:10" hidden="1" x14ac:dyDescent="0.25">
      <c r="A4133">
        <f>--SUBTOTAL(103,B$2:B4133)</f>
        <v>2281</v>
      </c>
      <c r="B4133" s="86">
        <v>43357</v>
      </c>
      <c r="C4133" t="s">
        <v>22</v>
      </c>
      <c r="D4133" t="s">
        <v>32</v>
      </c>
      <c r="E4133" t="s">
        <v>299</v>
      </c>
      <c r="F4133">
        <v>8</v>
      </c>
      <c r="G4133">
        <v>0</v>
      </c>
      <c r="H4133">
        <v>2018</v>
      </c>
      <c r="I4133">
        <v>9</v>
      </c>
      <c r="J4133">
        <v>46</v>
      </c>
    </row>
    <row r="4134" spans="1:10" hidden="1" x14ac:dyDescent="0.25">
      <c r="A4134">
        <f>--SUBTOTAL(103,B$2:B4134)</f>
        <v>2281</v>
      </c>
      <c r="B4134" s="86">
        <v>43357</v>
      </c>
      <c r="C4134" t="s">
        <v>22</v>
      </c>
      <c r="D4134" t="s">
        <v>32</v>
      </c>
      <c r="E4134" t="s">
        <v>299</v>
      </c>
      <c r="F4134">
        <v>16</v>
      </c>
      <c r="G4134">
        <v>0</v>
      </c>
      <c r="H4134">
        <v>2018</v>
      </c>
      <c r="I4134">
        <v>9</v>
      </c>
      <c r="J4134">
        <v>73</v>
      </c>
    </row>
    <row r="4135" spans="1:10" hidden="1" x14ac:dyDescent="0.25">
      <c r="A4135">
        <f>--SUBTOTAL(103,B$2:B4135)</f>
        <v>2281</v>
      </c>
      <c r="B4135" s="86">
        <v>43357</v>
      </c>
      <c r="C4135" t="s">
        <v>69</v>
      </c>
      <c r="D4135" t="s">
        <v>31</v>
      </c>
      <c r="E4135" t="s">
        <v>299</v>
      </c>
      <c r="F4135">
        <v>10</v>
      </c>
      <c r="G4135">
        <v>0</v>
      </c>
      <c r="H4135">
        <v>2018</v>
      </c>
      <c r="I4135">
        <v>9</v>
      </c>
      <c r="J4135">
        <v>91</v>
      </c>
    </row>
    <row r="4136" spans="1:10" hidden="1" x14ac:dyDescent="0.25">
      <c r="A4136">
        <f>--SUBTOTAL(103,B$2:B4136)</f>
        <v>2281</v>
      </c>
      <c r="B4136" s="86">
        <v>43357</v>
      </c>
      <c r="C4136" t="s">
        <v>68</v>
      </c>
      <c r="D4136" t="s">
        <v>61</v>
      </c>
      <c r="E4136" t="s">
        <v>299</v>
      </c>
      <c r="F4136">
        <v>101.6</v>
      </c>
      <c r="G4136">
        <v>0</v>
      </c>
      <c r="H4136">
        <v>2018</v>
      </c>
      <c r="I4136">
        <v>9</v>
      </c>
      <c r="J4136">
        <v>91</v>
      </c>
    </row>
    <row r="4137" spans="1:10" hidden="1" x14ac:dyDescent="0.25">
      <c r="A4137">
        <f>--SUBTOTAL(103,B$2:B4137)</f>
        <v>2281</v>
      </c>
      <c r="B4137" s="86">
        <v>43357</v>
      </c>
      <c r="C4137" t="s">
        <v>68</v>
      </c>
      <c r="D4137" t="s">
        <v>62</v>
      </c>
      <c r="E4137" t="s">
        <v>299</v>
      </c>
      <c r="F4137">
        <v>0</v>
      </c>
      <c r="G4137">
        <v>32</v>
      </c>
      <c r="H4137">
        <v>2018</v>
      </c>
      <c r="I4137">
        <v>9</v>
      </c>
      <c r="J4137">
        <v>91</v>
      </c>
    </row>
    <row r="4138" spans="1:10" hidden="1" x14ac:dyDescent="0.25">
      <c r="A4138">
        <f>--SUBTOTAL(103,B$2:B4138)</f>
        <v>2281</v>
      </c>
      <c r="B4138" s="86">
        <v>43357</v>
      </c>
      <c r="C4138" t="s">
        <v>76</v>
      </c>
      <c r="D4138" t="s">
        <v>63</v>
      </c>
      <c r="E4138" t="s">
        <v>299</v>
      </c>
      <c r="F4138">
        <v>41.71</v>
      </c>
      <c r="G4138">
        <v>0</v>
      </c>
      <c r="H4138">
        <v>2018</v>
      </c>
      <c r="I4138">
        <v>9</v>
      </c>
      <c r="J4138">
        <v>91</v>
      </c>
    </row>
    <row r="4139" spans="1:10" hidden="1" x14ac:dyDescent="0.25">
      <c r="A4139">
        <f>--SUBTOTAL(103,B$2:B4139)</f>
        <v>2281</v>
      </c>
      <c r="B4139" s="86">
        <v>43357</v>
      </c>
      <c r="C4139" t="s">
        <v>67</v>
      </c>
      <c r="D4139" t="s">
        <v>31</v>
      </c>
      <c r="E4139" t="s">
        <v>299</v>
      </c>
      <c r="F4139">
        <v>10.85</v>
      </c>
      <c r="G4139">
        <v>0</v>
      </c>
      <c r="H4139">
        <v>2018</v>
      </c>
      <c r="I4139">
        <v>9</v>
      </c>
      <c r="J4139">
        <v>91</v>
      </c>
    </row>
    <row r="4140" spans="1:10" hidden="1" x14ac:dyDescent="0.25">
      <c r="A4140">
        <f>--SUBTOTAL(103,B$2:B4140)</f>
        <v>2281</v>
      </c>
      <c r="B4140" s="86">
        <v>43357</v>
      </c>
      <c r="C4140" t="s">
        <v>67</v>
      </c>
      <c r="D4140" t="s">
        <v>63</v>
      </c>
      <c r="E4140" t="s">
        <v>299</v>
      </c>
      <c r="F4140">
        <v>100</v>
      </c>
      <c r="G4140">
        <v>0</v>
      </c>
      <c r="H4140">
        <v>2018</v>
      </c>
      <c r="I4140">
        <v>9</v>
      </c>
      <c r="J4140">
        <v>91</v>
      </c>
    </row>
    <row r="4141" spans="1:10" hidden="1" x14ac:dyDescent="0.25">
      <c r="A4141">
        <f>--SUBTOTAL(103,B$2:B4141)</f>
        <v>2281</v>
      </c>
      <c r="B4141" s="86">
        <v>43357</v>
      </c>
      <c r="C4141" t="s">
        <v>75</v>
      </c>
      <c r="D4141" t="s">
        <v>31</v>
      </c>
      <c r="E4141" t="s">
        <v>299</v>
      </c>
      <c r="F4141">
        <v>29.6</v>
      </c>
      <c r="G4141">
        <v>0</v>
      </c>
      <c r="H4141">
        <v>2018</v>
      </c>
      <c r="I4141">
        <v>9</v>
      </c>
      <c r="J4141">
        <v>91</v>
      </c>
    </row>
    <row r="4142" spans="1:10" hidden="1" x14ac:dyDescent="0.25">
      <c r="A4142">
        <f>--SUBTOTAL(103,B$2:B4142)</f>
        <v>2281</v>
      </c>
      <c r="B4142" s="86">
        <v>43357</v>
      </c>
      <c r="C4142" t="s">
        <v>71</v>
      </c>
      <c r="D4142" t="s">
        <v>101</v>
      </c>
      <c r="E4142" t="s">
        <v>299</v>
      </c>
      <c r="F4142">
        <v>75.94</v>
      </c>
      <c r="G4142">
        <v>0</v>
      </c>
      <c r="H4142">
        <v>2018</v>
      </c>
      <c r="I4142">
        <v>9</v>
      </c>
      <c r="J4142">
        <v>91</v>
      </c>
    </row>
    <row r="4143" spans="1:10" hidden="1" x14ac:dyDescent="0.25">
      <c r="A4143">
        <f>--SUBTOTAL(103,B$2:B4143)</f>
        <v>2281</v>
      </c>
      <c r="B4143" s="86">
        <v>43357</v>
      </c>
      <c r="C4143" t="s">
        <v>21</v>
      </c>
      <c r="D4143" t="s">
        <v>32</v>
      </c>
      <c r="E4143" t="s">
        <v>299</v>
      </c>
      <c r="F4143">
        <v>8</v>
      </c>
      <c r="G4143">
        <v>0</v>
      </c>
      <c r="H4143">
        <v>2018</v>
      </c>
      <c r="I4143">
        <v>9</v>
      </c>
      <c r="J4143">
        <v>5</v>
      </c>
    </row>
    <row r="4144" spans="1:10" hidden="1" x14ac:dyDescent="0.25">
      <c r="A4144">
        <f>--SUBTOTAL(103,B$2:B4144)</f>
        <v>2281</v>
      </c>
      <c r="B4144" s="86">
        <v>43357</v>
      </c>
      <c r="C4144" t="s">
        <v>21</v>
      </c>
      <c r="D4144" t="s">
        <v>32</v>
      </c>
      <c r="E4144" t="s">
        <v>299</v>
      </c>
      <c r="F4144">
        <v>32</v>
      </c>
      <c r="G4144">
        <v>0</v>
      </c>
      <c r="H4144">
        <v>2018</v>
      </c>
      <c r="I4144">
        <v>9</v>
      </c>
      <c r="J4144">
        <v>97</v>
      </c>
    </row>
    <row r="4145" spans="1:10" hidden="1" x14ac:dyDescent="0.25">
      <c r="A4145">
        <f>--SUBTOTAL(103,B$2:B4145)</f>
        <v>2281</v>
      </c>
      <c r="B4145" s="86">
        <v>43357</v>
      </c>
      <c r="C4145" t="s">
        <v>112</v>
      </c>
      <c r="D4145" t="s">
        <v>59</v>
      </c>
      <c r="E4145" t="s">
        <v>299</v>
      </c>
      <c r="F4145">
        <v>129</v>
      </c>
      <c r="G4145">
        <v>0</v>
      </c>
      <c r="H4145">
        <v>2018</v>
      </c>
      <c r="I4145">
        <v>9</v>
      </c>
      <c r="J4145">
        <v>91</v>
      </c>
    </row>
    <row r="4146" spans="1:10" hidden="1" x14ac:dyDescent="0.25">
      <c r="A4146">
        <f>--SUBTOTAL(103,B$2:B4146)</f>
        <v>2281</v>
      </c>
      <c r="B4146" s="86">
        <v>43357</v>
      </c>
      <c r="C4146" t="s">
        <v>112</v>
      </c>
      <c r="D4146" t="s">
        <v>54</v>
      </c>
      <c r="E4146" t="s">
        <v>299</v>
      </c>
      <c r="F4146">
        <v>226.21</v>
      </c>
      <c r="G4146">
        <v>0</v>
      </c>
      <c r="H4146">
        <v>2018</v>
      </c>
      <c r="I4146">
        <v>9</v>
      </c>
      <c r="J4146">
        <v>91</v>
      </c>
    </row>
    <row r="4147" spans="1:10" hidden="1" x14ac:dyDescent="0.25">
      <c r="A4147">
        <f>--SUBTOTAL(103,B$2:B4147)</f>
        <v>2281</v>
      </c>
      <c r="B4147" s="86">
        <v>43357</v>
      </c>
      <c r="C4147" t="s">
        <v>78</v>
      </c>
      <c r="D4147" t="s">
        <v>62</v>
      </c>
      <c r="E4147" t="s">
        <v>299</v>
      </c>
      <c r="F4147">
        <v>40</v>
      </c>
      <c r="G4147">
        <v>0</v>
      </c>
      <c r="H4147">
        <v>2018</v>
      </c>
      <c r="I4147">
        <v>9</v>
      </c>
      <c r="J4147">
        <v>91</v>
      </c>
    </row>
    <row r="4148" spans="1:10" hidden="1" x14ac:dyDescent="0.25">
      <c r="A4148">
        <f>--SUBTOTAL(103,B$2:B4148)</f>
        <v>2281</v>
      </c>
      <c r="B4148" s="86">
        <v>43357</v>
      </c>
      <c r="C4148" t="s">
        <v>78</v>
      </c>
      <c r="D4148" t="s">
        <v>54</v>
      </c>
      <c r="E4148" t="s">
        <v>299</v>
      </c>
      <c r="F4148">
        <v>154.13</v>
      </c>
      <c r="G4148">
        <v>0</v>
      </c>
      <c r="H4148">
        <v>2018</v>
      </c>
      <c r="I4148">
        <v>9</v>
      </c>
      <c r="J4148">
        <v>91</v>
      </c>
    </row>
    <row r="4149" spans="1:10" hidden="1" x14ac:dyDescent="0.25">
      <c r="A4149">
        <f>--SUBTOTAL(103,B$2:B4149)</f>
        <v>2281</v>
      </c>
      <c r="B4149" s="86">
        <v>43357</v>
      </c>
      <c r="C4149" t="s">
        <v>77</v>
      </c>
      <c r="D4149" t="s">
        <v>31</v>
      </c>
      <c r="E4149" t="s">
        <v>299</v>
      </c>
      <c r="F4149">
        <v>45.59</v>
      </c>
      <c r="G4149">
        <v>0</v>
      </c>
      <c r="H4149">
        <v>2018</v>
      </c>
      <c r="I4149">
        <v>9</v>
      </c>
      <c r="J4149">
        <v>91</v>
      </c>
    </row>
    <row r="4150" spans="1:10" hidden="1" x14ac:dyDescent="0.25">
      <c r="A4150">
        <f>--SUBTOTAL(103,B$2:B4150)</f>
        <v>2281</v>
      </c>
      <c r="B4150" s="86">
        <v>43357</v>
      </c>
      <c r="C4150" t="s">
        <v>23</v>
      </c>
      <c r="D4150" t="s">
        <v>59</v>
      </c>
      <c r="E4150" t="s">
        <v>299</v>
      </c>
      <c r="F4150">
        <v>16.149999999999999</v>
      </c>
      <c r="G4150">
        <v>0</v>
      </c>
      <c r="H4150">
        <v>2018</v>
      </c>
      <c r="I4150">
        <v>9</v>
      </c>
      <c r="J4150">
        <v>8</v>
      </c>
    </row>
    <row r="4151" spans="1:10" hidden="1" x14ac:dyDescent="0.25">
      <c r="A4151">
        <f>--SUBTOTAL(103,B$2:B4151)</f>
        <v>2281</v>
      </c>
      <c r="B4151" s="86">
        <v>43357</v>
      </c>
      <c r="C4151" t="s">
        <v>23</v>
      </c>
      <c r="D4151" t="s">
        <v>33</v>
      </c>
      <c r="E4151" t="s">
        <v>215</v>
      </c>
      <c r="F4151">
        <v>2.25</v>
      </c>
      <c r="G4151">
        <v>0</v>
      </c>
      <c r="H4151">
        <v>2018</v>
      </c>
      <c r="I4151">
        <v>9</v>
      </c>
      <c r="J4151">
        <v>17</v>
      </c>
    </row>
    <row r="4152" spans="1:10" hidden="1" x14ac:dyDescent="0.25">
      <c r="A4152">
        <f>--SUBTOTAL(103,B$2:B4152)</f>
        <v>2281</v>
      </c>
      <c r="B4152" s="86">
        <v>43357</v>
      </c>
      <c r="C4152" t="s">
        <v>23</v>
      </c>
      <c r="D4152" t="s">
        <v>33</v>
      </c>
      <c r="E4152" t="s">
        <v>168</v>
      </c>
      <c r="F4152">
        <v>2.4</v>
      </c>
      <c r="G4152">
        <v>0</v>
      </c>
      <c r="H4152">
        <v>2018</v>
      </c>
      <c r="I4152">
        <v>9</v>
      </c>
      <c r="J4152">
        <v>20</v>
      </c>
    </row>
    <row r="4153" spans="1:10" hidden="1" x14ac:dyDescent="0.25">
      <c r="A4153">
        <f>--SUBTOTAL(103,B$2:B4153)</f>
        <v>2281</v>
      </c>
      <c r="B4153" s="86">
        <v>43357</v>
      </c>
      <c r="C4153" t="s">
        <v>23</v>
      </c>
      <c r="D4153" t="s">
        <v>59</v>
      </c>
      <c r="E4153" t="s">
        <v>299</v>
      </c>
      <c r="F4153">
        <v>48.01</v>
      </c>
      <c r="G4153">
        <v>0</v>
      </c>
      <c r="H4153">
        <v>2018</v>
      </c>
      <c r="I4153">
        <v>9</v>
      </c>
      <c r="J4153">
        <v>69</v>
      </c>
    </row>
    <row r="4154" spans="1:10" hidden="1" x14ac:dyDescent="0.25">
      <c r="A4154">
        <f>--SUBTOTAL(103,B$2:B4154)</f>
        <v>2281</v>
      </c>
      <c r="B4154" s="86">
        <v>43357</v>
      </c>
      <c r="C4154" t="s">
        <v>23</v>
      </c>
      <c r="D4154" t="s">
        <v>33</v>
      </c>
      <c r="E4154" t="s">
        <v>162</v>
      </c>
      <c r="F4154">
        <v>9.75</v>
      </c>
      <c r="G4154">
        <v>0</v>
      </c>
      <c r="H4154">
        <v>2018</v>
      </c>
      <c r="I4154">
        <v>9</v>
      </c>
      <c r="J4154">
        <v>125</v>
      </c>
    </row>
    <row r="4155" spans="1:10" hidden="1" x14ac:dyDescent="0.25">
      <c r="A4155">
        <f>--SUBTOTAL(103,B$2:B4155)</f>
        <v>2281</v>
      </c>
      <c r="B4155" s="86">
        <v>43360</v>
      </c>
      <c r="C4155" t="s">
        <v>22</v>
      </c>
      <c r="D4155" t="s">
        <v>32</v>
      </c>
      <c r="E4155" t="s">
        <v>300</v>
      </c>
      <c r="F4155">
        <v>8</v>
      </c>
      <c r="G4155">
        <v>0</v>
      </c>
      <c r="H4155">
        <v>2018</v>
      </c>
      <c r="I4155">
        <v>9</v>
      </c>
      <c r="J4155">
        <v>13</v>
      </c>
    </row>
    <row r="4156" spans="1:10" hidden="1" x14ac:dyDescent="0.25">
      <c r="A4156">
        <f>--SUBTOTAL(103,B$2:B4156)</f>
        <v>2281</v>
      </c>
      <c r="B4156" s="86">
        <v>43360</v>
      </c>
      <c r="C4156" t="s">
        <v>22</v>
      </c>
      <c r="D4156" t="s">
        <v>32</v>
      </c>
      <c r="E4156" t="s">
        <v>300</v>
      </c>
      <c r="F4156">
        <v>8</v>
      </c>
      <c r="G4156">
        <v>0</v>
      </c>
      <c r="H4156">
        <v>2018</v>
      </c>
      <c r="I4156">
        <v>9</v>
      </c>
      <c r="J4156">
        <v>23</v>
      </c>
    </row>
    <row r="4157" spans="1:10" hidden="1" x14ac:dyDescent="0.25">
      <c r="A4157">
        <f>--SUBTOTAL(103,B$2:B4157)</f>
        <v>2281</v>
      </c>
      <c r="B4157" s="86">
        <v>43360</v>
      </c>
      <c r="C4157" t="s">
        <v>22</v>
      </c>
      <c r="D4157" t="s">
        <v>32</v>
      </c>
      <c r="E4157" t="s">
        <v>300</v>
      </c>
      <c r="F4157">
        <v>8</v>
      </c>
      <c r="G4157">
        <v>0</v>
      </c>
      <c r="H4157">
        <v>2018</v>
      </c>
      <c r="I4157">
        <v>9</v>
      </c>
      <c r="J4157">
        <v>95</v>
      </c>
    </row>
    <row r="4158" spans="1:10" hidden="1" x14ac:dyDescent="0.25">
      <c r="A4158">
        <f>--SUBTOTAL(103,B$2:B4158)</f>
        <v>2281</v>
      </c>
      <c r="B4158" s="86">
        <v>43360</v>
      </c>
      <c r="C4158" t="s">
        <v>67</v>
      </c>
      <c r="D4158" t="s">
        <v>31</v>
      </c>
      <c r="E4158" t="s">
        <v>300</v>
      </c>
      <c r="F4158">
        <v>29.83</v>
      </c>
      <c r="G4158">
        <v>0</v>
      </c>
      <c r="H4158">
        <v>2018</v>
      </c>
      <c r="I4158">
        <v>9</v>
      </c>
      <c r="J4158">
        <v>91</v>
      </c>
    </row>
    <row r="4159" spans="1:10" hidden="1" x14ac:dyDescent="0.25">
      <c r="A4159">
        <f>--SUBTOTAL(103,B$2:B4159)</f>
        <v>2281</v>
      </c>
      <c r="B4159" s="86">
        <v>43360</v>
      </c>
      <c r="C4159" t="s">
        <v>206</v>
      </c>
      <c r="D4159" t="s">
        <v>31</v>
      </c>
      <c r="E4159" t="s">
        <v>300</v>
      </c>
      <c r="F4159">
        <v>10</v>
      </c>
      <c r="G4159">
        <v>0</v>
      </c>
      <c r="H4159">
        <v>2018</v>
      </c>
      <c r="I4159">
        <v>9</v>
      </c>
      <c r="J4159">
        <v>91</v>
      </c>
    </row>
    <row r="4160" spans="1:10" hidden="1" x14ac:dyDescent="0.25">
      <c r="A4160">
        <f>--SUBTOTAL(103,B$2:B4160)</f>
        <v>2281</v>
      </c>
      <c r="B4160" s="86">
        <v>43360</v>
      </c>
      <c r="C4160" t="s">
        <v>206</v>
      </c>
      <c r="D4160" t="s">
        <v>32</v>
      </c>
      <c r="E4160" t="s">
        <v>300</v>
      </c>
      <c r="F4160">
        <v>12</v>
      </c>
      <c r="G4160">
        <v>0</v>
      </c>
      <c r="H4160">
        <v>2018</v>
      </c>
      <c r="I4160">
        <v>9</v>
      </c>
      <c r="J4160">
        <v>91</v>
      </c>
    </row>
    <row r="4161" spans="1:10" hidden="1" x14ac:dyDescent="0.25">
      <c r="A4161">
        <f>--SUBTOTAL(103,B$2:B4161)</f>
        <v>2281</v>
      </c>
      <c r="B4161" s="86">
        <v>43360</v>
      </c>
      <c r="C4161" t="s">
        <v>71</v>
      </c>
      <c r="D4161" t="s">
        <v>32</v>
      </c>
      <c r="E4161" t="s">
        <v>300</v>
      </c>
      <c r="F4161">
        <v>40.340000000000003</v>
      </c>
      <c r="G4161">
        <v>0</v>
      </c>
      <c r="H4161">
        <v>2018</v>
      </c>
      <c r="I4161">
        <v>9</v>
      </c>
      <c r="J4161">
        <v>91</v>
      </c>
    </row>
    <row r="4162" spans="1:10" hidden="1" x14ac:dyDescent="0.25">
      <c r="A4162">
        <f>--SUBTOTAL(103,B$2:B4162)</f>
        <v>2281</v>
      </c>
      <c r="B4162" s="86">
        <v>43360</v>
      </c>
      <c r="C4162" t="s">
        <v>21</v>
      </c>
      <c r="D4162" t="s">
        <v>32</v>
      </c>
      <c r="E4162" t="s">
        <v>300</v>
      </c>
      <c r="F4162">
        <v>24</v>
      </c>
      <c r="G4162">
        <v>0</v>
      </c>
      <c r="H4162">
        <v>2018</v>
      </c>
      <c r="I4162">
        <v>9</v>
      </c>
      <c r="J4162">
        <v>13</v>
      </c>
    </row>
    <row r="4163" spans="1:10" hidden="1" x14ac:dyDescent="0.25">
      <c r="A4163">
        <f>--SUBTOTAL(103,B$2:B4163)</f>
        <v>2281</v>
      </c>
      <c r="B4163" s="86">
        <v>43360</v>
      </c>
      <c r="C4163" t="s">
        <v>21</v>
      </c>
      <c r="D4163" t="s">
        <v>32</v>
      </c>
      <c r="E4163" t="s">
        <v>300</v>
      </c>
      <c r="F4163">
        <v>32</v>
      </c>
      <c r="G4163">
        <v>0</v>
      </c>
      <c r="H4163">
        <v>2018</v>
      </c>
      <c r="I4163">
        <v>9</v>
      </c>
      <c r="J4163">
        <v>18</v>
      </c>
    </row>
    <row r="4164" spans="1:10" hidden="1" x14ac:dyDescent="0.25">
      <c r="A4164">
        <f>--SUBTOTAL(103,B$2:B4164)</f>
        <v>2281</v>
      </c>
      <c r="B4164" s="86">
        <v>43360</v>
      </c>
      <c r="C4164" t="s">
        <v>21</v>
      </c>
      <c r="D4164" t="s">
        <v>32</v>
      </c>
      <c r="E4164" t="s">
        <v>300</v>
      </c>
      <c r="F4164">
        <v>56</v>
      </c>
      <c r="G4164">
        <v>0</v>
      </c>
      <c r="H4164">
        <v>2018</v>
      </c>
      <c r="I4164">
        <v>9</v>
      </c>
      <c r="J4164">
        <v>19</v>
      </c>
    </row>
    <row r="4165" spans="1:10" hidden="1" x14ac:dyDescent="0.25">
      <c r="A4165">
        <f>--SUBTOTAL(103,B$2:B4165)</f>
        <v>2281</v>
      </c>
      <c r="B4165" s="86">
        <v>43360</v>
      </c>
      <c r="C4165" t="s">
        <v>21</v>
      </c>
      <c r="D4165" t="s">
        <v>32</v>
      </c>
      <c r="E4165" t="s">
        <v>300</v>
      </c>
      <c r="F4165">
        <v>24</v>
      </c>
      <c r="G4165">
        <v>0</v>
      </c>
      <c r="H4165">
        <v>2018</v>
      </c>
      <c r="I4165">
        <v>9</v>
      </c>
      <c r="J4165">
        <v>46</v>
      </c>
    </row>
    <row r="4166" spans="1:10" hidden="1" x14ac:dyDescent="0.25">
      <c r="A4166">
        <f>--SUBTOTAL(103,B$2:B4166)</f>
        <v>2281</v>
      </c>
      <c r="B4166" s="86">
        <v>43360</v>
      </c>
      <c r="C4166" t="s">
        <v>21</v>
      </c>
      <c r="D4166" t="s">
        <v>32</v>
      </c>
      <c r="E4166" t="s">
        <v>300</v>
      </c>
      <c r="F4166">
        <v>8</v>
      </c>
      <c r="G4166">
        <v>0</v>
      </c>
      <c r="H4166">
        <v>2018</v>
      </c>
      <c r="I4166">
        <v>9</v>
      </c>
      <c r="J4166">
        <v>80</v>
      </c>
    </row>
    <row r="4167" spans="1:10" hidden="1" x14ac:dyDescent="0.25">
      <c r="A4167">
        <f>--SUBTOTAL(103,B$2:B4167)</f>
        <v>2281</v>
      </c>
      <c r="B4167" s="86">
        <v>43360</v>
      </c>
      <c r="C4167" t="s">
        <v>70</v>
      </c>
      <c r="D4167" t="s">
        <v>31</v>
      </c>
      <c r="E4167" t="s">
        <v>300</v>
      </c>
      <c r="F4167">
        <v>82.01</v>
      </c>
      <c r="G4167">
        <v>0</v>
      </c>
      <c r="H4167">
        <v>2018</v>
      </c>
      <c r="I4167">
        <v>9</v>
      </c>
      <c r="J4167">
        <v>91</v>
      </c>
    </row>
    <row r="4168" spans="1:10" hidden="1" x14ac:dyDescent="0.25">
      <c r="A4168">
        <f>--SUBTOTAL(103,B$2:B4168)</f>
        <v>2281</v>
      </c>
      <c r="B4168" s="86">
        <v>43360</v>
      </c>
      <c r="C4168" t="s">
        <v>77</v>
      </c>
      <c r="D4168" t="s">
        <v>31</v>
      </c>
      <c r="E4168" t="s">
        <v>300</v>
      </c>
      <c r="F4168">
        <v>102.36</v>
      </c>
      <c r="G4168">
        <v>0</v>
      </c>
      <c r="H4168">
        <v>2018</v>
      </c>
      <c r="I4168">
        <v>9</v>
      </c>
      <c r="J4168">
        <v>91</v>
      </c>
    </row>
    <row r="4169" spans="1:10" hidden="1" x14ac:dyDescent="0.25">
      <c r="A4169">
        <f>--SUBTOTAL(103,B$2:B4169)</f>
        <v>2281</v>
      </c>
      <c r="B4169" s="86">
        <v>43360</v>
      </c>
      <c r="C4169" t="s">
        <v>65</v>
      </c>
      <c r="D4169" t="s">
        <v>31</v>
      </c>
      <c r="E4169" t="s">
        <v>300</v>
      </c>
      <c r="F4169">
        <v>106</v>
      </c>
      <c r="G4169">
        <v>0</v>
      </c>
      <c r="H4169">
        <v>2018</v>
      </c>
      <c r="I4169">
        <v>9</v>
      </c>
      <c r="J4169">
        <v>91</v>
      </c>
    </row>
    <row r="4170" spans="1:10" hidden="1" x14ac:dyDescent="0.25">
      <c r="A4170">
        <f>--SUBTOTAL(103,B$2:B4170)</f>
        <v>2281</v>
      </c>
      <c r="B4170" s="86">
        <v>43360</v>
      </c>
      <c r="C4170" t="s">
        <v>23</v>
      </c>
      <c r="D4170" t="s">
        <v>33</v>
      </c>
      <c r="E4170" t="s">
        <v>135</v>
      </c>
      <c r="F4170">
        <v>4</v>
      </c>
      <c r="G4170">
        <v>0</v>
      </c>
      <c r="H4170">
        <v>2018</v>
      </c>
      <c r="I4170">
        <v>9</v>
      </c>
      <c r="J4170">
        <v>1</v>
      </c>
    </row>
    <row r="4171" spans="1:10" hidden="1" x14ac:dyDescent="0.25">
      <c r="A4171">
        <f>--SUBTOTAL(103,B$2:B4171)</f>
        <v>2281</v>
      </c>
      <c r="B4171" s="86">
        <v>43360</v>
      </c>
      <c r="C4171" t="s">
        <v>23</v>
      </c>
      <c r="D4171" t="s">
        <v>33</v>
      </c>
      <c r="E4171" t="s">
        <v>182</v>
      </c>
      <c r="F4171">
        <v>5.4</v>
      </c>
      <c r="G4171">
        <v>0</v>
      </c>
      <c r="H4171">
        <v>2018</v>
      </c>
      <c r="I4171">
        <v>9</v>
      </c>
      <c r="J4171">
        <v>6</v>
      </c>
    </row>
    <row r="4172" spans="1:10" hidden="1" x14ac:dyDescent="0.25">
      <c r="A4172">
        <f>--SUBTOTAL(103,B$2:B4172)</f>
        <v>2281</v>
      </c>
      <c r="B4172" s="86">
        <v>43360</v>
      </c>
      <c r="C4172" t="s">
        <v>23</v>
      </c>
      <c r="D4172" t="s">
        <v>33</v>
      </c>
      <c r="E4172" t="s">
        <v>231</v>
      </c>
      <c r="F4172">
        <v>8.4</v>
      </c>
      <c r="G4172">
        <v>0</v>
      </c>
      <c r="H4172">
        <v>2018</v>
      </c>
      <c r="I4172">
        <v>9</v>
      </c>
      <c r="J4172">
        <v>16</v>
      </c>
    </row>
    <row r="4173" spans="1:10" hidden="1" x14ac:dyDescent="0.25">
      <c r="A4173">
        <f>--SUBTOTAL(103,B$2:B4173)</f>
        <v>2281</v>
      </c>
      <c r="B4173" s="86">
        <v>43360</v>
      </c>
      <c r="C4173" t="s">
        <v>23</v>
      </c>
      <c r="D4173" t="s">
        <v>33</v>
      </c>
      <c r="E4173" t="s">
        <v>129</v>
      </c>
      <c r="F4173">
        <v>5.55</v>
      </c>
      <c r="G4173">
        <v>0</v>
      </c>
      <c r="H4173">
        <v>2018</v>
      </c>
      <c r="I4173">
        <v>9</v>
      </c>
      <c r="J4173">
        <v>19</v>
      </c>
    </row>
    <row r="4174" spans="1:10" hidden="1" x14ac:dyDescent="0.25">
      <c r="A4174">
        <f>--SUBTOTAL(103,B$2:B4174)</f>
        <v>2281</v>
      </c>
      <c r="B4174" s="86">
        <v>43360</v>
      </c>
      <c r="C4174" t="s">
        <v>23</v>
      </c>
      <c r="D4174" t="s">
        <v>54</v>
      </c>
      <c r="E4174" t="s">
        <v>300</v>
      </c>
      <c r="F4174">
        <v>96</v>
      </c>
      <c r="G4174">
        <v>0</v>
      </c>
      <c r="H4174">
        <v>2018</v>
      </c>
      <c r="I4174">
        <v>9</v>
      </c>
      <c r="J4174">
        <v>69</v>
      </c>
    </row>
    <row r="4175" spans="1:10" hidden="1" x14ac:dyDescent="0.25">
      <c r="A4175">
        <f>--SUBTOTAL(103,B$2:B4175)</f>
        <v>2281</v>
      </c>
      <c r="B4175" s="86">
        <v>43360</v>
      </c>
      <c r="C4175" t="s">
        <v>23</v>
      </c>
      <c r="D4175" t="s">
        <v>60</v>
      </c>
      <c r="E4175" t="s">
        <v>300</v>
      </c>
      <c r="F4175">
        <v>88.43</v>
      </c>
      <c r="G4175">
        <v>0</v>
      </c>
      <c r="H4175">
        <v>2018</v>
      </c>
      <c r="I4175">
        <v>9</v>
      </c>
      <c r="J4175">
        <v>2</v>
      </c>
    </row>
    <row r="4176" spans="1:10" hidden="1" x14ac:dyDescent="0.25">
      <c r="A4176">
        <f>--SUBTOTAL(103,B$2:B4176)</f>
        <v>2281</v>
      </c>
      <c r="B4176" s="86">
        <v>43361</v>
      </c>
      <c r="C4176" t="s">
        <v>81</v>
      </c>
      <c r="D4176" t="s">
        <v>62</v>
      </c>
      <c r="E4176" t="s">
        <v>301</v>
      </c>
      <c r="F4176">
        <v>139.44999999999999</v>
      </c>
      <c r="G4176">
        <v>0</v>
      </c>
      <c r="H4176">
        <v>2018</v>
      </c>
      <c r="I4176">
        <v>9</v>
      </c>
      <c r="J4176">
        <v>91</v>
      </c>
    </row>
    <row r="4177" spans="1:10" hidden="1" x14ac:dyDescent="0.25">
      <c r="A4177">
        <f>--SUBTOTAL(103,B$2:B4177)</f>
        <v>2281</v>
      </c>
      <c r="B4177" s="86">
        <v>43361</v>
      </c>
      <c r="C4177" t="s">
        <v>80</v>
      </c>
      <c r="D4177" t="s">
        <v>62</v>
      </c>
      <c r="E4177" t="s">
        <v>301</v>
      </c>
      <c r="F4177">
        <v>639.4</v>
      </c>
      <c r="G4177">
        <v>0</v>
      </c>
      <c r="H4177">
        <v>2018</v>
      </c>
      <c r="I4177">
        <v>9</v>
      </c>
      <c r="J4177">
        <v>91</v>
      </c>
    </row>
    <row r="4178" spans="1:10" hidden="1" x14ac:dyDescent="0.25">
      <c r="A4178">
        <f>--SUBTOTAL(103,B$2:B4178)</f>
        <v>2281</v>
      </c>
      <c r="B4178" s="86">
        <v>43361</v>
      </c>
      <c r="C4178" t="s">
        <v>74</v>
      </c>
      <c r="D4178" t="s">
        <v>60</v>
      </c>
      <c r="E4178" t="s">
        <v>301</v>
      </c>
      <c r="F4178">
        <v>36.35</v>
      </c>
      <c r="G4178">
        <v>0</v>
      </c>
      <c r="H4178">
        <v>2018</v>
      </c>
      <c r="I4178">
        <v>9</v>
      </c>
      <c r="J4178">
        <v>91</v>
      </c>
    </row>
    <row r="4179" spans="1:10" hidden="1" x14ac:dyDescent="0.25">
      <c r="A4179">
        <f>--SUBTOTAL(103,B$2:B4179)</f>
        <v>2281</v>
      </c>
      <c r="B4179" s="86">
        <v>43361</v>
      </c>
      <c r="C4179" t="s">
        <v>74</v>
      </c>
      <c r="D4179" t="s">
        <v>32</v>
      </c>
      <c r="E4179" t="s">
        <v>301</v>
      </c>
      <c r="F4179">
        <v>41.74</v>
      </c>
      <c r="G4179">
        <v>0</v>
      </c>
      <c r="H4179">
        <v>2018</v>
      </c>
      <c r="I4179">
        <v>9</v>
      </c>
      <c r="J4179">
        <v>91</v>
      </c>
    </row>
    <row r="4180" spans="1:10" hidden="1" x14ac:dyDescent="0.25">
      <c r="A4180">
        <f>--SUBTOTAL(103,B$2:B4180)</f>
        <v>2281</v>
      </c>
      <c r="B4180" s="86">
        <v>43361</v>
      </c>
      <c r="C4180" t="s">
        <v>74</v>
      </c>
      <c r="D4180" t="s">
        <v>62</v>
      </c>
      <c r="E4180" t="s">
        <v>301</v>
      </c>
      <c r="F4180">
        <v>607.75</v>
      </c>
      <c r="G4180">
        <v>0</v>
      </c>
      <c r="H4180">
        <v>2018</v>
      </c>
      <c r="I4180">
        <v>9</v>
      </c>
      <c r="J4180">
        <v>91</v>
      </c>
    </row>
    <row r="4181" spans="1:10" hidden="1" x14ac:dyDescent="0.25">
      <c r="A4181">
        <f>--SUBTOTAL(103,B$2:B4181)</f>
        <v>2281</v>
      </c>
      <c r="B4181" s="86">
        <v>43361</v>
      </c>
      <c r="C4181" t="s">
        <v>21</v>
      </c>
      <c r="D4181" t="s">
        <v>32</v>
      </c>
      <c r="E4181" t="s">
        <v>301</v>
      </c>
      <c r="F4181">
        <v>48</v>
      </c>
      <c r="G4181">
        <v>0</v>
      </c>
      <c r="H4181">
        <v>2018</v>
      </c>
      <c r="I4181">
        <v>9</v>
      </c>
      <c r="J4181">
        <v>30</v>
      </c>
    </row>
    <row r="4182" spans="1:10" hidden="1" x14ac:dyDescent="0.25">
      <c r="A4182">
        <f>--SUBTOTAL(103,B$2:B4182)</f>
        <v>2281</v>
      </c>
      <c r="B4182" s="86">
        <v>43361</v>
      </c>
      <c r="C4182" t="s">
        <v>21</v>
      </c>
      <c r="D4182" t="s">
        <v>32</v>
      </c>
      <c r="E4182" t="s">
        <v>301</v>
      </c>
      <c r="F4182">
        <v>16</v>
      </c>
      <c r="G4182">
        <v>0</v>
      </c>
      <c r="H4182">
        <v>2018</v>
      </c>
      <c r="I4182">
        <v>9</v>
      </c>
      <c r="J4182">
        <v>44</v>
      </c>
    </row>
    <row r="4183" spans="1:10" hidden="1" x14ac:dyDescent="0.25">
      <c r="A4183">
        <f>--SUBTOTAL(103,B$2:B4183)</f>
        <v>2281</v>
      </c>
      <c r="B4183" s="86">
        <v>43361</v>
      </c>
      <c r="C4183" t="s">
        <v>21</v>
      </c>
      <c r="D4183" t="s">
        <v>32</v>
      </c>
      <c r="E4183" t="s">
        <v>301</v>
      </c>
      <c r="F4183">
        <v>8</v>
      </c>
      <c r="G4183">
        <v>0</v>
      </c>
      <c r="H4183">
        <v>2018</v>
      </c>
      <c r="I4183">
        <v>9</v>
      </c>
      <c r="J4183">
        <v>49</v>
      </c>
    </row>
    <row r="4184" spans="1:10" hidden="1" x14ac:dyDescent="0.25">
      <c r="A4184">
        <f>--SUBTOTAL(103,B$2:B4184)</f>
        <v>2281</v>
      </c>
      <c r="B4184" s="86">
        <v>43361</v>
      </c>
      <c r="C4184" t="s">
        <v>21</v>
      </c>
      <c r="D4184" t="s">
        <v>32</v>
      </c>
      <c r="E4184" t="s">
        <v>301</v>
      </c>
      <c r="F4184">
        <v>32</v>
      </c>
      <c r="G4184">
        <v>0</v>
      </c>
      <c r="H4184">
        <v>2018</v>
      </c>
      <c r="I4184">
        <v>9</v>
      </c>
      <c r="J4184">
        <v>95</v>
      </c>
    </row>
    <row r="4185" spans="1:10" hidden="1" x14ac:dyDescent="0.25">
      <c r="A4185">
        <f>--SUBTOTAL(103,B$2:B4185)</f>
        <v>2281</v>
      </c>
      <c r="B4185" s="86">
        <v>43361</v>
      </c>
      <c r="C4185" t="s">
        <v>79</v>
      </c>
      <c r="D4185" t="s">
        <v>62</v>
      </c>
      <c r="E4185" t="s">
        <v>301</v>
      </c>
      <c r="F4185">
        <v>99.55</v>
      </c>
      <c r="G4185">
        <v>0</v>
      </c>
      <c r="H4185">
        <v>2018</v>
      </c>
      <c r="I4185">
        <v>9</v>
      </c>
      <c r="J4185">
        <v>91</v>
      </c>
    </row>
    <row r="4186" spans="1:10" hidden="1" x14ac:dyDescent="0.25">
      <c r="A4186">
        <f>--SUBTOTAL(103,B$2:B4186)</f>
        <v>2281</v>
      </c>
      <c r="B4186" s="86">
        <v>43361</v>
      </c>
      <c r="C4186" t="s">
        <v>79</v>
      </c>
      <c r="D4186" t="s">
        <v>32</v>
      </c>
      <c r="E4186" t="s">
        <v>301</v>
      </c>
      <c r="F4186">
        <v>166.14</v>
      </c>
      <c r="G4186">
        <v>0</v>
      </c>
      <c r="H4186">
        <v>2018</v>
      </c>
      <c r="I4186">
        <v>9</v>
      </c>
      <c r="J4186">
        <v>91</v>
      </c>
    </row>
    <row r="4187" spans="1:10" hidden="1" x14ac:dyDescent="0.25">
      <c r="A4187">
        <f>--SUBTOTAL(103,B$2:B4187)</f>
        <v>2281</v>
      </c>
      <c r="B4187" s="86">
        <v>43361</v>
      </c>
      <c r="C4187" t="s">
        <v>82</v>
      </c>
      <c r="D4187" t="s">
        <v>62</v>
      </c>
      <c r="E4187" t="s">
        <v>301</v>
      </c>
      <c r="F4187">
        <v>23</v>
      </c>
      <c r="G4187">
        <v>0</v>
      </c>
      <c r="H4187">
        <v>2018</v>
      </c>
      <c r="I4187">
        <v>9</v>
      </c>
      <c r="J4187">
        <v>91</v>
      </c>
    </row>
    <row r="4188" spans="1:10" hidden="1" x14ac:dyDescent="0.25">
      <c r="A4188">
        <f>--SUBTOTAL(103,B$2:B4188)</f>
        <v>2281</v>
      </c>
      <c r="B4188" s="86">
        <v>43361</v>
      </c>
      <c r="C4188" t="s">
        <v>65</v>
      </c>
      <c r="D4188" t="s">
        <v>62</v>
      </c>
      <c r="E4188" t="s">
        <v>301</v>
      </c>
      <c r="F4188">
        <v>232.5</v>
      </c>
      <c r="G4188">
        <v>0</v>
      </c>
      <c r="H4188">
        <v>2018</v>
      </c>
      <c r="I4188">
        <v>9</v>
      </c>
      <c r="J4188">
        <v>91</v>
      </c>
    </row>
    <row r="4189" spans="1:10" hidden="1" x14ac:dyDescent="0.25">
      <c r="A4189">
        <f>--SUBTOTAL(103,B$2:B4189)</f>
        <v>2281</v>
      </c>
      <c r="B4189" s="86">
        <v>43361</v>
      </c>
      <c r="C4189" t="s">
        <v>64</v>
      </c>
      <c r="D4189" t="s">
        <v>62</v>
      </c>
      <c r="E4189" t="s">
        <v>301</v>
      </c>
      <c r="F4189">
        <v>884.55</v>
      </c>
      <c r="G4189">
        <v>0</v>
      </c>
      <c r="H4189">
        <v>2018</v>
      </c>
      <c r="I4189">
        <v>9</v>
      </c>
      <c r="J4189">
        <v>91</v>
      </c>
    </row>
    <row r="4190" spans="1:10" hidden="1" x14ac:dyDescent="0.25">
      <c r="A4190">
        <f>--SUBTOTAL(103,B$2:B4190)</f>
        <v>2281</v>
      </c>
      <c r="B4190" s="86">
        <v>43361</v>
      </c>
      <c r="C4190" t="s">
        <v>23</v>
      </c>
      <c r="D4190" t="s">
        <v>59</v>
      </c>
      <c r="E4190" t="s">
        <v>301</v>
      </c>
      <c r="F4190">
        <v>88.74</v>
      </c>
      <c r="G4190">
        <v>0</v>
      </c>
      <c r="H4190">
        <v>2018</v>
      </c>
      <c r="I4190">
        <v>9</v>
      </c>
      <c r="J4190">
        <v>11</v>
      </c>
    </row>
    <row r="4191" spans="1:10" hidden="1" x14ac:dyDescent="0.25">
      <c r="A4191">
        <f>--SUBTOTAL(103,B$2:B4191)</f>
        <v>2281</v>
      </c>
      <c r="B4191" s="86">
        <v>43361</v>
      </c>
      <c r="C4191" t="s">
        <v>23</v>
      </c>
      <c r="D4191" t="s">
        <v>59</v>
      </c>
      <c r="E4191" t="s">
        <v>301</v>
      </c>
      <c r="F4191">
        <v>35.08</v>
      </c>
      <c r="G4191">
        <v>0</v>
      </c>
      <c r="H4191">
        <v>2018</v>
      </c>
      <c r="I4191">
        <v>9</v>
      </c>
      <c r="J4191">
        <v>44</v>
      </c>
    </row>
    <row r="4192" spans="1:10" hidden="1" x14ac:dyDescent="0.25">
      <c r="A4192">
        <f>--SUBTOTAL(103,B$2:B4192)</f>
        <v>2281</v>
      </c>
      <c r="B4192" s="86">
        <v>43361</v>
      </c>
      <c r="C4192" t="s">
        <v>23</v>
      </c>
      <c r="D4192" t="s">
        <v>59</v>
      </c>
      <c r="E4192" t="s">
        <v>301</v>
      </c>
      <c r="F4192">
        <v>30</v>
      </c>
      <c r="G4192">
        <v>0</v>
      </c>
      <c r="H4192">
        <v>2018</v>
      </c>
      <c r="I4192">
        <v>9</v>
      </c>
      <c r="J4192">
        <v>45</v>
      </c>
    </row>
    <row r="4193" spans="1:10" hidden="1" x14ac:dyDescent="0.25">
      <c r="A4193">
        <f>--SUBTOTAL(103,B$2:B4193)</f>
        <v>2281</v>
      </c>
      <c r="B4193" s="86">
        <v>43361</v>
      </c>
      <c r="C4193" t="s">
        <v>23</v>
      </c>
      <c r="D4193" t="s">
        <v>59</v>
      </c>
      <c r="E4193" t="s">
        <v>301</v>
      </c>
      <c r="F4193">
        <v>83.55</v>
      </c>
      <c r="G4193">
        <v>0</v>
      </c>
      <c r="H4193">
        <v>2018</v>
      </c>
      <c r="I4193">
        <v>9</v>
      </c>
      <c r="J4193">
        <v>49</v>
      </c>
    </row>
    <row r="4194" spans="1:10" hidden="1" x14ac:dyDescent="0.25">
      <c r="A4194">
        <f>--SUBTOTAL(103,B$2:B4194)</f>
        <v>2281</v>
      </c>
      <c r="B4194" s="86">
        <v>43361</v>
      </c>
      <c r="C4194" t="s">
        <v>23</v>
      </c>
      <c r="D4194" t="s">
        <v>59</v>
      </c>
      <c r="E4194" t="s">
        <v>301</v>
      </c>
      <c r="F4194">
        <v>18.95</v>
      </c>
      <c r="G4194">
        <v>0</v>
      </c>
      <c r="H4194">
        <v>2018</v>
      </c>
      <c r="I4194">
        <v>9</v>
      </c>
      <c r="J4194">
        <v>76</v>
      </c>
    </row>
    <row r="4195" spans="1:10" hidden="1" x14ac:dyDescent="0.25">
      <c r="A4195">
        <f>--SUBTOTAL(103,B$2:B4195)</f>
        <v>2281</v>
      </c>
      <c r="B4195" s="86">
        <v>43361</v>
      </c>
      <c r="C4195" t="s">
        <v>23</v>
      </c>
      <c r="D4195" t="s">
        <v>59</v>
      </c>
      <c r="E4195" t="s">
        <v>301</v>
      </c>
      <c r="F4195">
        <v>31.15</v>
      </c>
      <c r="G4195">
        <v>0</v>
      </c>
      <c r="H4195">
        <v>2018</v>
      </c>
      <c r="I4195">
        <v>9</v>
      </c>
      <c r="J4195">
        <v>101</v>
      </c>
    </row>
    <row r="4196" spans="1:10" hidden="1" x14ac:dyDescent="0.25">
      <c r="A4196">
        <f>--SUBTOTAL(103,B$2:B4196)</f>
        <v>2281</v>
      </c>
      <c r="B4196" s="86">
        <v>43362</v>
      </c>
      <c r="C4196" t="s">
        <v>22</v>
      </c>
      <c r="D4196" t="s">
        <v>32</v>
      </c>
      <c r="E4196" t="s">
        <v>302</v>
      </c>
      <c r="F4196">
        <v>32</v>
      </c>
      <c r="G4196">
        <v>0</v>
      </c>
      <c r="H4196">
        <v>2018</v>
      </c>
      <c r="I4196">
        <v>9</v>
      </c>
      <c r="J4196">
        <v>26</v>
      </c>
    </row>
    <row r="4197" spans="1:10" hidden="1" x14ac:dyDescent="0.25">
      <c r="A4197">
        <f>--SUBTOTAL(103,B$2:B4197)</f>
        <v>2281</v>
      </c>
      <c r="B4197" s="86">
        <v>43362</v>
      </c>
      <c r="C4197" t="s">
        <v>103</v>
      </c>
      <c r="D4197" t="s">
        <v>60</v>
      </c>
      <c r="E4197" t="s">
        <v>302</v>
      </c>
      <c r="F4197">
        <v>592.47</v>
      </c>
      <c r="G4197">
        <v>0</v>
      </c>
      <c r="H4197">
        <v>2018</v>
      </c>
      <c r="I4197">
        <v>9</v>
      </c>
      <c r="J4197">
        <v>91</v>
      </c>
    </row>
    <row r="4198" spans="1:10" hidden="1" x14ac:dyDescent="0.25">
      <c r="A4198">
        <f>--SUBTOTAL(103,B$2:B4198)</f>
        <v>2281</v>
      </c>
      <c r="B4198" s="86">
        <v>43362</v>
      </c>
      <c r="C4198" t="s">
        <v>21</v>
      </c>
      <c r="D4198" t="s">
        <v>32</v>
      </c>
      <c r="E4198" t="s">
        <v>302</v>
      </c>
      <c r="F4198">
        <v>24</v>
      </c>
      <c r="G4198">
        <v>0</v>
      </c>
      <c r="H4198">
        <v>2018</v>
      </c>
      <c r="I4198">
        <v>9</v>
      </c>
      <c r="J4198">
        <v>13</v>
      </c>
    </row>
    <row r="4199" spans="1:10" hidden="1" x14ac:dyDescent="0.25">
      <c r="A4199">
        <f>--SUBTOTAL(103,B$2:B4199)</f>
        <v>2281</v>
      </c>
      <c r="B4199" s="86">
        <v>43362</v>
      </c>
      <c r="C4199" t="s">
        <v>21</v>
      </c>
      <c r="D4199" t="s">
        <v>32</v>
      </c>
      <c r="E4199" t="s">
        <v>302</v>
      </c>
      <c r="F4199">
        <v>32</v>
      </c>
      <c r="G4199">
        <v>0</v>
      </c>
      <c r="H4199">
        <v>2018</v>
      </c>
      <c r="I4199">
        <v>9</v>
      </c>
      <c r="J4199">
        <v>19</v>
      </c>
    </row>
    <row r="4200" spans="1:10" hidden="1" x14ac:dyDescent="0.25">
      <c r="A4200">
        <f>--SUBTOTAL(103,B$2:B4200)</f>
        <v>2281</v>
      </c>
      <c r="B4200" s="86">
        <v>43362</v>
      </c>
      <c r="C4200" t="s">
        <v>21</v>
      </c>
      <c r="D4200" t="s">
        <v>32</v>
      </c>
      <c r="E4200" t="s">
        <v>302</v>
      </c>
      <c r="F4200">
        <v>56</v>
      </c>
      <c r="G4200">
        <v>0</v>
      </c>
      <c r="H4200">
        <v>2018</v>
      </c>
      <c r="I4200">
        <v>9</v>
      </c>
      <c r="J4200">
        <v>26</v>
      </c>
    </row>
    <row r="4201" spans="1:10" hidden="1" x14ac:dyDescent="0.25">
      <c r="A4201">
        <f>--SUBTOTAL(103,B$2:B4201)</f>
        <v>2281</v>
      </c>
      <c r="B4201" s="86">
        <v>43362</v>
      </c>
      <c r="C4201" t="s">
        <v>21</v>
      </c>
      <c r="D4201" t="s">
        <v>32</v>
      </c>
      <c r="E4201" t="s">
        <v>302</v>
      </c>
      <c r="F4201">
        <v>24</v>
      </c>
      <c r="G4201">
        <v>0</v>
      </c>
      <c r="H4201">
        <v>2018</v>
      </c>
      <c r="I4201">
        <v>9</v>
      </c>
      <c r="J4201">
        <v>39</v>
      </c>
    </row>
    <row r="4202" spans="1:10" hidden="1" x14ac:dyDescent="0.25">
      <c r="A4202">
        <f>--SUBTOTAL(103,B$2:B4202)</f>
        <v>2281</v>
      </c>
      <c r="B4202" s="86">
        <v>43362</v>
      </c>
      <c r="C4202" t="s">
        <v>21</v>
      </c>
      <c r="D4202" t="s">
        <v>32</v>
      </c>
      <c r="E4202" t="s">
        <v>302</v>
      </c>
      <c r="F4202">
        <v>48</v>
      </c>
      <c r="G4202">
        <v>0</v>
      </c>
      <c r="H4202">
        <v>2018</v>
      </c>
      <c r="I4202">
        <v>9</v>
      </c>
      <c r="J4202">
        <v>73</v>
      </c>
    </row>
    <row r="4203" spans="1:10" hidden="1" x14ac:dyDescent="0.25">
      <c r="A4203">
        <f>--SUBTOTAL(103,B$2:B4203)</f>
        <v>2281</v>
      </c>
      <c r="B4203" s="86">
        <v>43362</v>
      </c>
      <c r="C4203" t="s">
        <v>21</v>
      </c>
      <c r="D4203" t="s">
        <v>32</v>
      </c>
      <c r="E4203" t="s">
        <v>302</v>
      </c>
      <c r="F4203">
        <v>48</v>
      </c>
      <c r="G4203">
        <v>0</v>
      </c>
      <c r="H4203">
        <v>2018</v>
      </c>
      <c r="I4203">
        <v>9</v>
      </c>
      <c r="J4203">
        <v>97</v>
      </c>
    </row>
    <row r="4204" spans="1:10" hidden="1" x14ac:dyDescent="0.25">
      <c r="A4204">
        <f>--SUBTOTAL(103,B$2:B4204)</f>
        <v>2281</v>
      </c>
      <c r="B4204" s="86">
        <v>43362</v>
      </c>
      <c r="C4204" t="s">
        <v>65</v>
      </c>
      <c r="D4204" t="s">
        <v>31</v>
      </c>
      <c r="E4204" t="s">
        <v>302</v>
      </c>
      <c r="F4204">
        <v>24.6</v>
      </c>
      <c r="G4204">
        <v>0</v>
      </c>
      <c r="H4204">
        <v>2018</v>
      </c>
      <c r="I4204">
        <v>9</v>
      </c>
      <c r="J4204">
        <v>91</v>
      </c>
    </row>
    <row r="4205" spans="1:10" hidden="1" x14ac:dyDescent="0.25">
      <c r="A4205">
        <f>--SUBTOTAL(103,B$2:B4205)</f>
        <v>2281</v>
      </c>
      <c r="B4205" s="86">
        <v>43363</v>
      </c>
      <c r="C4205" t="s">
        <v>74</v>
      </c>
      <c r="D4205" t="s">
        <v>101</v>
      </c>
      <c r="E4205" t="s">
        <v>303</v>
      </c>
      <c r="F4205">
        <v>43.2</v>
      </c>
      <c r="G4205">
        <v>0</v>
      </c>
      <c r="H4205">
        <v>2018</v>
      </c>
      <c r="I4205">
        <v>9</v>
      </c>
      <c r="J4205">
        <v>91</v>
      </c>
    </row>
    <row r="4206" spans="1:10" hidden="1" x14ac:dyDescent="0.25">
      <c r="A4206">
        <f>--SUBTOTAL(103,B$2:B4206)</f>
        <v>2281</v>
      </c>
      <c r="B4206" s="86">
        <v>43363</v>
      </c>
      <c r="C4206" t="s">
        <v>22</v>
      </c>
      <c r="D4206" t="s">
        <v>32</v>
      </c>
      <c r="E4206" t="s">
        <v>303</v>
      </c>
      <c r="F4206">
        <v>8</v>
      </c>
      <c r="G4206">
        <v>0</v>
      </c>
      <c r="H4206">
        <v>2018</v>
      </c>
      <c r="I4206">
        <v>9</v>
      </c>
      <c r="J4206">
        <v>21</v>
      </c>
    </row>
    <row r="4207" spans="1:10" hidden="1" x14ac:dyDescent="0.25">
      <c r="A4207">
        <f>--SUBTOTAL(103,B$2:B4207)</f>
        <v>2281</v>
      </c>
      <c r="B4207" s="86">
        <v>43363</v>
      </c>
      <c r="C4207" t="s">
        <v>22</v>
      </c>
      <c r="D4207" t="s">
        <v>32</v>
      </c>
      <c r="E4207" t="s">
        <v>303</v>
      </c>
      <c r="F4207">
        <v>8</v>
      </c>
      <c r="G4207">
        <v>0</v>
      </c>
      <c r="H4207">
        <v>2018</v>
      </c>
      <c r="I4207">
        <v>9</v>
      </c>
      <c r="J4207">
        <v>97</v>
      </c>
    </row>
    <row r="4208" spans="1:10" hidden="1" x14ac:dyDescent="0.25">
      <c r="A4208">
        <f>--SUBTOTAL(103,B$2:B4208)</f>
        <v>2281</v>
      </c>
      <c r="B4208" s="86">
        <v>43363</v>
      </c>
      <c r="C4208" t="s">
        <v>290</v>
      </c>
      <c r="D4208" t="s">
        <v>31</v>
      </c>
      <c r="E4208" t="s">
        <v>303</v>
      </c>
      <c r="F4208">
        <v>54.34</v>
      </c>
      <c r="G4208">
        <v>0</v>
      </c>
      <c r="H4208">
        <v>2018</v>
      </c>
      <c r="I4208">
        <v>9</v>
      </c>
      <c r="J4208">
        <v>91</v>
      </c>
    </row>
    <row r="4209" spans="1:10" hidden="1" x14ac:dyDescent="0.25">
      <c r="A4209">
        <f>--SUBTOTAL(103,B$2:B4209)</f>
        <v>2281</v>
      </c>
      <c r="B4209" s="86">
        <v>43363</v>
      </c>
      <c r="C4209" t="s">
        <v>67</v>
      </c>
      <c r="D4209" t="s">
        <v>63</v>
      </c>
      <c r="E4209" t="s">
        <v>303</v>
      </c>
      <c r="F4209">
        <v>75</v>
      </c>
      <c r="G4209">
        <v>0</v>
      </c>
      <c r="H4209">
        <v>2018</v>
      </c>
      <c r="I4209">
        <v>9</v>
      </c>
      <c r="J4209">
        <v>91</v>
      </c>
    </row>
    <row r="4210" spans="1:10" hidden="1" x14ac:dyDescent="0.25">
      <c r="A4210">
        <f>--SUBTOTAL(103,B$2:B4210)</f>
        <v>2281</v>
      </c>
      <c r="B4210" s="86">
        <v>43363</v>
      </c>
      <c r="C4210" t="s">
        <v>73</v>
      </c>
      <c r="D4210" t="s">
        <v>101</v>
      </c>
      <c r="E4210" t="s">
        <v>303</v>
      </c>
      <c r="F4210">
        <v>80.06</v>
      </c>
      <c r="G4210">
        <v>0</v>
      </c>
      <c r="H4210">
        <v>2018</v>
      </c>
      <c r="I4210">
        <v>9</v>
      </c>
      <c r="J4210">
        <v>91</v>
      </c>
    </row>
    <row r="4211" spans="1:10" hidden="1" x14ac:dyDescent="0.25">
      <c r="A4211">
        <f>--SUBTOTAL(103,B$2:B4211)</f>
        <v>2281</v>
      </c>
      <c r="B4211" s="86">
        <v>43363</v>
      </c>
      <c r="C4211" t="s">
        <v>71</v>
      </c>
      <c r="D4211" t="s">
        <v>31</v>
      </c>
      <c r="E4211" t="s">
        <v>303</v>
      </c>
      <c r="F4211">
        <v>76</v>
      </c>
      <c r="G4211">
        <v>0</v>
      </c>
      <c r="H4211">
        <v>2018</v>
      </c>
      <c r="I4211">
        <v>9</v>
      </c>
      <c r="J4211">
        <v>91</v>
      </c>
    </row>
    <row r="4212" spans="1:10" hidden="1" x14ac:dyDescent="0.25">
      <c r="A4212">
        <f>--SUBTOTAL(103,B$2:B4212)</f>
        <v>2281</v>
      </c>
      <c r="B4212" s="86">
        <v>43363</v>
      </c>
      <c r="C4212" t="s">
        <v>21</v>
      </c>
      <c r="D4212" t="s">
        <v>32</v>
      </c>
      <c r="E4212" t="s">
        <v>303</v>
      </c>
      <c r="F4212">
        <v>16</v>
      </c>
      <c r="G4212">
        <v>0</v>
      </c>
      <c r="H4212">
        <v>2018</v>
      </c>
      <c r="I4212">
        <v>9</v>
      </c>
      <c r="J4212">
        <v>46</v>
      </c>
    </row>
    <row r="4213" spans="1:10" hidden="1" x14ac:dyDescent="0.25">
      <c r="A4213">
        <f>--SUBTOTAL(103,B$2:B4213)</f>
        <v>2281</v>
      </c>
      <c r="B4213" s="86">
        <v>43363</v>
      </c>
      <c r="C4213" t="s">
        <v>21</v>
      </c>
      <c r="D4213" t="s">
        <v>32</v>
      </c>
      <c r="E4213" t="s">
        <v>303</v>
      </c>
      <c r="F4213">
        <v>8</v>
      </c>
      <c r="G4213">
        <v>0</v>
      </c>
      <c r="H4213">
        <v>2018</v>
      </c>
      <c r="I4213">
        <v>9</v>
      </c>
      <c r="J4213">
        <v>51</v>
      </c>
    </row>
    <row r="4214" spans="1:10" hidden="1" x14ac:dyDescent="0.25">
      <c r="A4214">
        <f>--SUBTOTAL(103,B$2:B4214)</f>
        <v>2281</v>
      </c>
      <c r="B4214" s="86">
        <v>43363</v>
      </c>
      <c r="C4214" t="s">
        <v>21</v>
      </c>
      <c r="D4214" t="s">
        <v>32</v>
      </c>
      <c r="E4214" t="s">
        <v>303</v>
      </c>
      <c r="F4214">
        <v>16</v>
      </c>
      <c r="G4214">
        <v>0</v>
      </c>
      <c r="H4214">
        <v>2018</v>
      </c>
      <c r="I4214">
        <v>9</v>
      </c>
      <c r="J4214">
        <v>73</v>
      </c>
    </row>
    <row r="4215" spans="1:10" hidden="1" x14ac:dyDescent="0.25">
      <c r="A4215">
        <f>--SUBTOTAL(103,B$2:B4215)</f>
        <v>2281</v>
      </c>
      <c r="B4215" s="86">
        <v>43363</v>
      </c>
      <c r="C4215" t="s">
        <v>21</v>
      </c>
      <c r="D4215" t="s">
        <v>32</v>
      </c>
      <c r="E4215" t="s">
        <v>303</v>
      </c>
      <c r="F4215">
        <v>24</v>
      </c>
      <c r="G4215">
        <v>0</v>
      </c>
      <c r="H4215">
        <v>2018</v>
      </c>
      <c r="I4215">
        <v>9</v>
      </c>
      <c r="J4215">
        <v>97</v>
      </c>
    </row>
    <row r="4216" spans="1:10" hidden="1" x14ac:dyDescent="0.25">
      <c r="A4216">
        <f>--SUBTOTAL(103,B$2:B4216)</f>
        <v>2281</v>
      </c>
      <c r="B4216" s="86">
        <v>43363</v>
      </c>
      <c r="C4216" t="s">
        <v>79</v>
      </c>
      <c r="D4216" t="s">
        <v>31</v>
      </c>
      <c r="E4216" t="s">
        <v>303</v>
      </c>
      <c r="F4216">
        <v>20</v>
      </c>
      <c r="G4216">
        <v>0</v>
      </c>
      <c r="H4216">
        <v>2018</v>
      </c>
      <c r="I4216">
        <v>9</v>
      </c>
      <c r="J4216">
        <v>91</v>
      </c>
    </row>
    <row r="4217" spans="1:10" hidden="1" x14ac:dyDescent="0.25">
      <c r="A4217">
        <f>--SUBTOTAL(103,B$2:B4217)</f>
        <v>2281</v>
      </c>
      <c r="B4217" s="86">
        <v>43363</v>
      </c>
      <c r="C4217" t="s">
        <v>82</v>
      </c>
      <c r="D4217" t="s">
        <v>32</v>
      </c>
      <c r="E4217" t="s">
        <v>303</v>
      </c>
      <c r="F4217">
        <v>20.329999999999998</v>
      </c>
      <c r="G4217">
        <v>0</v>
      </c>
      <c r="H4217">
        <v>2018</v>
      </c>
      <c r="I4217">
        <v>9</v>
      </c>
      <c r="J4217">
        <v>91</v>
      </c>
    </row>
    <row r="4218" spans="1:10" hidden="1" x14ac:dyDescent="0.25">
      <c r="A4218">
        <f>--SUBTOTAL(103,B$2:B4218)</f>
        <v>2281</v>
      </c>
      <c r="B4218" s="86">
        <v>43363</v>
      </c>
      <c r="C4218" t="s">
        <v>23</v>
      </c>
      <c r="D4218" t="s">
        <v>33</v>
      </c>
      <c r="E4218" t="s">
        <v>119</v>
      </c>
      <c r="F4218">
        <v>3</v>
      </c>
      <c r="G4218">
        <v>0</v>
      </c>
      <c r="H4218">
        <v>2018</v>
      </c>
      <c r="I4218">
        <v>9</v>
      </c>
      <c r="J4218">
        <v>7</v>
      </c>
    </row>
    <row r="4219" spans="1:10" hidden="1" x14ac:dyDescent="0.25">
      <c r="A4219">
        <f>--SUBTOTAL(103,B$2:B4219)</f>
        <v>2281</v>
      </c>
      <c r="B4219" s="86">
        <v>43363</v>
      </c>
      <c r="C4219" t="s">
        <v>23</v>
      </c>
      <c r="D4219" t="s">
        <v>59</v>
      </c>
      <c r="E4219" t="s">
        <v>303</v>
      </c>
      <c r="F4219">
        <v>25</v>
      </c>
      <c r="G4219">
        <v>0</v>
      </c>
      <c r="H4219">
        <v>2018</v>
      </c>
      <c r="I4219">
        <v>9</v>
      </c>
      <c r="J4219">
        <v>20</v>
      </c>
    </row>
    <row r="4220" spans="1:10" hidden="1" x14ac:dyDescent="0.25">
      <c r="A4220">
        <f>--SUBTOTAL(103,B$2:B4220)</f>
        <v>2281</v>
      </c>
      <c r="B4220" s="86">
        <v>43363</v>
      </c>
      <c r="C4220" t="s">
        <v>23</v>
      </c>
      <c r="D4220" t="s">
        <v>59</v>
      </c>
      <c r="E4220" t="s">
        <v>303</v>
      </c>
      <c r="F4220">
        <v>14.3</v>
      </c>
      <c r="G4220">
        <v>0</v>
      </c>
      <c r="H4220">
        <v>2018</v>
      </c>
      <c r="I4220">
        <v>9</v>
      </c>
      <c r="J4220">
        <v>70</v>
      </c>
    </row>
    <row r="4221" spans="1:10" hidden="1" x14ac:dyDescent="0.25">
      <c r="A4221">
        <f>--SUBTOTAL(103,B$2:B4221)</f>
        <v>2281</v>
      </c>
      <c r="B4221" s="86">
        <v>43363</v>
      </c>
      <c r="C4221" t="s">
        <v>23</v>
      </c>
      <c r="D4221" t="s">
        <v>59</v>
      </c>
      <c r="E4221" t="s">
        <v>303</v>
      </c>
      <c r="F4221">
        <v>37.75</v>
      </c>
      <c r="G4221">
        <v>0</v>
      </c>
      <c r="H4221">
        <v>2018</v>
      </c>
      <c r="I4221">
        <v>9</v>
      </c>
      <c r="J4221">
        <v>74</v>
      </c>
    </row>
    <row r="4222" spans="1:10" hidden="1" x14ac:dyDescent="0.25">
      <c r="A4222">
        <f>--SUBTOTAL(103,B$2:B4222)</f>
        <v>2281</v>
      </c>
      <c r="B4222" s="86">
        <v>43363</v>
      </c>
      <c r="C4222" t="s">
        <v>23</v>
      </c>
      <c r="D4222" t="s">
        <v>59</v>
      </c>
      <c r="E4222" t="s">
        <v>303</v>
      </c>
      <c r="F4222">
        <v>23.54</v>
      </c>
      <c r="G4222">
        <v>0</v>
      </c>
      <c r="H4222">
        <v>2018</v>
      </c>
      <c r="I4222">
        <v>9</v>
      </c>
      <c r="J4222">
        <v>196</v>
      </c>
    </row>
    <row r="4223" spans="1:10" hidden="1" x14ac:dyDescent="0.25">
      <c r="A4223">
        <f>--SUBTOTAL(103,B$2:B4223)</f>
        <v>2281</v>
      </c>
      <c r="B4223" s="86">
        <v>43364</v>
      </c>
      <c r="C4223" t="s">
        <v>68</v>
      </c>
      <c r="D4223" t="s">
        <v>61</v>
      </c>
      <c r="E4223" t="s">
        <v>304</v>
      </c>
      <c r="F4223">
        <v>35</v>
      </c>
      <c r="G4223">
        <v>0</v>
      </c>
      <c r="H4223">
        <v>2018</v>
      </c>
      <c r="I4223">
        <v>9</v>
      </c>
      <c r="J4223">
        <v>91</v>
      </c>
    </row>
    <row r="4224" spans="1:10" hidden="1" x14ac:dyDescent="0.25">
      <c r="A4224">
        <f>--SUBTOTAL(103,B$2:B4224)</f>
        <v>2281</v>
      </c>
      <c r="B4224" s="86">
        <v>43364</v>
      </c>
      <c r="C4224" t="s">
        <v>67</v>
      </c>
      <c r="D4224" t="s">
        <v>32</v>
      </c>
      <c r="E4224" t="s">
        <v>304</v>
      </c>
      <c r="F4224">
        <v>25</v>
      </c>
      <c r="G4224">
        <v>0</v>
      </c>
      <c r="H4224">
        <v>2018</v>
      </c>
      <c r="I4224">
        <v>9</v>
      </c>
      <c r="J4224">
        <v>91</v>
      </c>
    </row>
    <row r="4225" spans="1:10" hidden="1" x14ac:dyDescent="0.25">
      <c r="A4225">
        <f>--SUBTOTAL(103,B$2:B4225)</f>
        <v>2281</v>
      </c>
      <c r="B4225" s="86">
        <v>43364</v>
      </c>
      <c r="C4225" t="s">
        <v>103</v>
      </c>
      <c r="D4225" t="s">
        <v>31</v>
      </c>
      <c r="E4225" t="s">
        <v>304</v>
      </c>
      <c r="F4225">
        <v>371</v>
      </c>
      <c r="G4225">
        <v>0</v>
      </c>
      <c r="H4225">
        <v>2018</v>
      </c>
      <c r="I4225">
        <v>9</v>
      </c>
      <c r="J4225">
        <v>91</v>
      </c>
    </row>
    <row r="4226" spans="1:10" hidden="1" x14ac:dyDescent="0.25">
      <c r="A4226">
        <f>--SUBTOTAL(103,B$2:B4226)</f>
        <v>2281</v>
      </c>
      <c r="B4226" s="86">
        <v>43364</v>
      </c>
      <c r="C4226" t="s">
        <v>21</v>
      </c>
      <c r="D4226" t="s">
        <v>32</v>
      </c>
      <c r="E4226" t="s">
        <v>304</v>
      </c>
      <c r="F4226">
        <v>32</v>
      </c>
      <c r="G4226">
        <v>0</v>
      </c>
      <c r="H4226">
        <v>2018</v>
      </c>
      <c r="I4226">
        <v>9</v>
      </c>
      <c r="J4226">
        <v>13</v>
      </c>
    </row>
    <row r="4227" spans="1:10" hidden="1" x14ac:dyDescent="0.25">
      <c r="A4227">
        <f>--SUBTOTAL(103,B$2:B4227)</f>
        <v>2281</v>
      </c>
      <c r="B4227" s="86">
        <v>43364</v>
      </c>
      <c r="C4227" t="s">
        <v>21</v>
      </c>
      <c r="D4227" t="s">
        <v>32</v>
      </c>
      <c r="E4227" t="s">
        <v>304</v>
      </c>
      <c r="F4227">
        <v>16</v>
      </c>
      <c r="G4227">
        <v>0</v>
      </c>
      <c r="H4227">
        <v>2018</v>
      </c>
      <c r="I4227">
        <v>9</v>
      </c>
      <c r="J4227">
        <v>23</v>
      </c>
    </row>
    <row r="4228" spans="1:10" hidden="1" x14ac:dyDescent="0.25">
      <c r="A4228">
        <f>--SUBTOTAL(103,B$2:B4228)</f>
        <v>2281</v>
      </c>
      <c r="B4228" s="86">
        <v>43364</v>
      </c>
      <c r="C4228" t="s">
        <v>21</v>
      </c>
      <c r="D4228" t="s">
        <v>32</v>
      </c>
      <c r="E4228" t="s">
        <v>304</v>
      </c>
      <c r="F4228">
        <v>8</v>
      </c>
      <c r="G4228">
        <v>0</v>
      </c>
      <c r="H4228">
        <v>2018</v>
      </c>
      <c r="I4228">
        <v>9</v>
      </c>
      <c r="J4228">
        <v>39</v>
      </c>
    </row>
    <row r="4229" spans="1:10" hidden="1" x14ac:dyDescent="0.25">
      <c r="A4229">
        <f>--SUBTOTAL(103,B$2:B4229)</f>
        <v>2281</v>
      </c>
      <c r="B4229" s="86">
        <v>43364</v>
      </c>
      <c r="C4229" t="s">
        <v>21</v>
      </c>
      <c r="D4229" t="s">
        <v>32</v>
      </c>
      <c r="E4229" t="s">
        <v>304</v>
      </c>
      <c r="F4229">
        <v>8</v>
      </c>
      <c r="G4229">
        <v>0</v>
      </c>
      <c r="H4229">
        <v>2018</v>
      </c>
      <c r="I4229">
        <v>9</v>
      </c>
      <c r="J4229">
        <v>97</v>
      </c>
    </row>
    <row r="4230" spans="1:10" hidden="1" x14ac:dyDescent="0.25">
      <c r="A4230">
        <f>--SUBTOTAL(103,B$2:B4230)</f>
        <v>2281</v>
      </c>
      <c r="B4230" s="86">
        <v>43364</v>
      </c>
      <c r="C4230" t="s">
        <v>23</v>
      </c>
      <c r="D4230" t="s">
        <v>33</v>
      </c>
      <c r="E4230" t="s">
        <v>57</v>
      </c>
      <c r="F4230">
        <v>3</v>
      </c>
      <c r="G4230">
        <v>0</v>
      </c>
      <c r="H4230">
        <v>2018</v>
      </c>
      <c r="I4230">
        <v>9</v>
      </c>
      <c r="J4230">
        <v>3</v>
      </c>
    </row>
    <row r="4231" spans="1:10" hidden="1" x14ac:dyDescent="0.25">
      <c r="A4231">
        <f>--SUBTOTAL(103,B$2:B4231)</f>
        <v>2281</v>
      </c>
      <c r="B4231" s="86">
        <v>43364</v>
      </c>
      <c r="C4231" t="s">
        <v>23</v>
      </c>
      <c r="D4231" t="s">
        <v>33</v>
      </c>
      <c r="E4231" t="s">
        <v>243</v>
      </c>
      <c r="F4231">
        <v>4.2</v>
      </c>
      <c r="G4231">
        <v>0</v>
      </c>
      <c r="H4231">
        <v>2018</v>
      </c>
      <c r="I4231">
        <v>9</v>
      </c>
      <c r="J4231">
        <v>29</v>
      </c>
    </row>
    <row r="4232" spans="1:10" hidden="1" x14ac:dyDescent="0.25">
      <c r="A4232">
        <f>--SUBTOTAL(103,B$2:B4232)</f>
        <v>2281</v>
      </c>
      <c r="B4232" s="86">
        <v>43364</v>
      </c>
      <c r="C4232" t="s">
        <v>23</v>
      </c>
      <c r="D4232" t="s">
        <v>33</v>
      </c>
      <c r="E4232" t="s">
        <v>34</v>
      </c>
      <c r="F4232">
        <v>17.399999999999999</v>
      </c>
      <c r="G4232">
        <v>0</v>
      </c>
      <c r="H4232">
        <v>2018</v>
      </c>
      <c r="I4232">
        <v>9</v>
      </c>
      <c r="J4232">
        <v>38</v>
      </c>
    </row>
    <row r="4233" spans="1:10" hidden="1" x14ac:dyDescent="0.25">
      <c r="A4233">
        <f>--SUBTOTAL(103,B$2:B4233)</f>
        <v>2281</v>
      </c>
      <c r="B4233" s="86">
        <v>43364</v>
      </c>
      <c r="C4233" t="s">
        <v>23</v>
      </c>
      <c r="D4233" t="s">
        <v>31</v>
      </c>
      <c r="E4233" t="s">
        <v>304</v>
      </c>
      <c r="F4233">
        <v>132</v>
      </c>
      <c r="G4233">
        <v>0</v>
      </c>
      <c r="H4233">
        <v>2018</v>
      </c>
      <c r="I4233">
        <v>9</v>
      </c>
      <c r="J4233">
        <v>47</v>
      </c>
    </row>
    <row r="4234" spans="1:10" hidden="1" x14ac:dyDescent="0.25">
      <c r="A4234">
        <f>--SUBTOTAL(103,B$2:B4234)</f>
        <v>2281</v>
      </c>
      <c r="B4234" s="86">
        <v>43364</v>
      </c>
      <c r="C4234" t="s">
        <v>23</v>
      </c>
      <c r="D4234" t="s">
        <v>33</v>
      </c>
      <c r="E4234" t="s">
        <v>266</v>
      </c>
      <c r="F4234">
        <v>3</v>
      </c>
      <c r="G4234">
        <v>0</v>
      </c>
      <c r="H4234">
        <v>2018</v>
      </c>
      <c r="I4234">
        <v>9</v>
      </c>
      <c r="J4234">
        <v>97</v>
      </c>
    </row>
    <row r="4235" spans="1:10" hidden="1" x14ac:dyDescent="0.25">
      <c r="A4235">
        <f>--SUBTOTAL(103,B$2:B4235)</f>
        <v>2281</v>
      </c>
      <c r="B4235" s="86">
        <v>43365</v>
      </c>
      <c r="C4235" t="s">
        <v>22</v>
      </c>
      <c r="D4235" t="s">
        <v>31</v>
      </c>
      <c r="E4235" t="s">
        <v>305</v>
      </c>
      <c r="F4235">
        <v>130</v>
      </c>
      <c r="G4235">
        <v>0</v>
      </c>
      <c r="H4235">
        <v>2018</v>
      </c>
      <c r="I4235">
        <v>9</v>
      </c>
      <c r="J4235">
        <v>33</v>
      </c>
    </row>
    <row r="4236" spans="1:10" hidden="1" x14ac:dyDescent="0.25">
      <c r="A4236">
        <f>--SUBTOTAL(103,B$2:B4236)</f>
        <v>2281</v>
      </c>
      <c r="B4236" s="86">
        <v>43365</v>
      </c>
      <c r="C4236" t="s">
        <v>67</v>
      </c>
      <c r="D4236" t="s">
        <v>31</v>
      </c>
      <c r="E4236" t="s">
        <v>305</v>
      </c>
      <c r="F4236">
        <v>10.67</v>
      </c>
      <c r="G4236">
        <v>0</v>
      </c>
      <c r="H4236">
        <v>2018</v>
      </c>
      <c r="I4236">
        <v>9</v>
      </c>
      <c r="J4236">
        <v>91</v>
      </c>
    </row>
    <row r="4237" spans="1:10" hidden="1" x14ac:dyDescent="0.25">
      <c r="A4237">
        <f>--SUBTOTAL(103,B$2:B4237)</f>
        <v>2281</v>
      </c>
      <c r="B4237" s="86">
        <v>43365</v>
      </c>
      <c r="C4237" t="s">
        <v>67</v>
      </c>
      <c r="D4237" t="s">
        <v>60</v>
      </c>
      <c r="E4237" t="s">
        <v>305</v>
      </c>
      <c r="F4237">
        <v>44.62</v>
      </c>
      <c r="G4237">
        <v>0</v>
      </c>
      <c r="H4237">
        <v>2018</v>
      </c>
      <c r="I4237">
        <v>9</v>
      </c>
      <c r="J4237">
        <v>91</v>
      </c>
    </row>
    <row r="4238" spans="1:10" hidden="1" x14ac:dyDescent="0.25">
      <c r="A4238">
        <f>--SUBTOTAL(103,B$2:B4238)</f>
        <v>2281</v>
      </c>
      <c r="B4238" s="86">
        <v>43365</v>
      </c>
      <c r="C4238" t="s">
        <v>66</v>
      </c>
      <c r="D4238" t="s">
        <v>31</v>
      </c>
      <c r="E4238" t="s">
        <v>305</v>
      </c>
      <c r="F4238">
        <v>52.3</v>
      </c>
      <c r="G4238">
        <v>0</v>
      </c>
      <c r="H4238">
        <v>2018</v>
      </c>
      <c r="I4238">
        <v>9</v>
      </c>
      <c r="J4238">
        <v>91</v>
      </c>
    </row>
    <row r="4239" spans="1:10" hidden="1" x14ac:dyDescent="0.25">
      <c r="A4239">
        <f>--SUBTOTAL(103,B$2:B4239)</f>
        <v>2281</v>
      </c>
      <c r="B4239" s="86">
        <v>43365</v>
      </c>
      <c r="C4239" t="s">
        <v>23</v>
      </c>
      <c r="D4239" t="s">
        <v>33</v>
      </c>
      <c r="E4239" t="s">
        <v>127</v>
      </c>
      <c r="F4239">
        <v>6</v>
      </c>
      <c r="G4239">
        <v>0</v>
      </c>
      <c r="H4239">
        <v>2018</v>
      </c>
      <c r="I4239">
        <v>9</v>
      </c>
      <c r="J4239">
        <v>39</v>
      </c>
    </row>
    <row r="4240" spans="1:10" hidden="1" x14ac:dyDescent="0.25">
      <c r="A4240">
        <f>--SUBTOTAL(103,B$2:B4240)</f>
        <v>2281</v>
      </c>
      <c r="B4240" s="86">
        <v>43367</v>
      </c>
      <c r="C4240" t="s">
        <v>74</v>
      </c>
      <c r="D4240" t="s">
        <v>59</v>
      </c>
      <c r="E4240" t="s">
        <v>306</v>
      </c>
      <c r="F4240">
        <v>178.7</v>
      </c>
      <c r="G4240">
        <v>0</v>
      </c>
      <c r="H4240">
        <v>2018</v>
      </c>
      <c r="I4240">
        <v>9</v>
      </c>
      <c r="J4240">
        <v>91</v>
      </c>
    </row>
    <row r="4241" spans="1:10" hidden="1" x14ac:dyDescent="0.25">
      <c r="A4241">
        <f>--SUBTOTAL(103,B$2:B4241)</f>
        <v>2281</v>
      </c>
      <c r="B4241" s="86">
        <v>43367</v>
      </c>
      <c r="C4241" t="s">
        <v>22</v>
      </c>
      <c r="D4241" t="s">
        <v>32</v>
      </c>
      <c r="E4241" t="s">
        <v>306</v>
      </c>
      <c r="F4241">
        <v>8</v>
      </c>
      <c r="G4241">
        <v>0</v>
      </c>
      <c r="H4241">
        <v>2018</v>
      </c>
      <c r="I4241">
        <v>9</v>
      </c>
      <c r="J4241">
        <v>43</v>
      </c>
    </row>
    <row r="4242" spans="1:10" hidden="1" x14ac:dyDescent="0.25">
      <c r="A4242">
        <f>--SUBTOTAL(103,B$2:B4242)</f>
        <v>2281</v>
      </c>
      <c r="B4242" s="86">
        <v>43367</v>
      </c>
      <c r="C4242" t="s">
        <v>22</v>
      </c>
      <c r="D4242" t="s">
        <v>32</v>
      </c>
      <c r="E4242" t="s">
        <v>306</v>
      </c>
      <c r="F4242">
        <v>8</v>
      </c>
      <c r="G4242">
        <v>0</v>
      </c>
      <c r="H4242">
        <v>2018</v>
      </c>
      <c r="I4242">
        <v>9</v>
      </c>
      <c r="J4242">
        <v>73</v>
      </c>
    </row>
    <row r="4243" spans="1:10" hidden="1" x14ac:dyDescent="0.25">
      <c r="A4243">
        <f>--SUBTOTAL(103,B$2:B4243)</f>
        <v>2281</v>
      </c>
      <c r="B4243" s="86">
        <v>43367</v>
      </c>
      <c r="C4243" t="s">
        <v>22</v>
      </c>
      <c r="D4243" t="s">
        <v>32</v>
      </c>
      <c r="E4243" t="s">
        <v>306</v>
      </c>
      <c r="F4243">
        <v>8</v>
      </c>
      <c r="G4243">
        <v>0</v>
      </c>
      <c r="H4243">
        <v>2018</v>
      </c>
      <c r="I4243">
        <v>9</v>
      </c>
      <c r="J4243">
        <v>95</v>
      </c>
    </row>
    <row r="4244" spans="1:10" hidden="1" x14ac:dyDescent="0.25">
      <c r="A4244">
        <f>--SUBTOTAL(103,B$2:B4244)</f>
        <v>2281</v>
      </c>
      <c r="B4244" s="86">
        <v>43367</v>
      </c>
      <c r="C4244" t="s">
        <v>67</v>
      </c>
      <c r="D4244" t="s">
        <v>31</v>
      </c>
      <c r="E4244" t="s">
        <v>306</v>
      </c>
      <c r="F4244">
        <v>9.98</v>
      </c>
      <c r="G4244">
        <v>0</v>
      </c>
      <c r="H4244">
        <v>2018</v>
      </c>
      <c r="I4244">
        <v>9</v>
      </c>
      <c r="J4244">
        <v>91</v>
      </c>
    </row>
    <row r="4245" spans="1:10" hidden="1" x14ac:dyDescent="0.25">
      <c r="A4245">
        <f>--SUBTOTAL(103,B$2:B4245)</f>
        <v>2281</v>
      </c>
      <c r="B4245" s="86">
        <v>43367</v>
      </c>
      <c r="C4245" t="s">
        <v>71</v>
      </c>
      <c r="D4245" t="s">
        <v>54</v>
      </c>
      <c r="E4245" t="s">
        <v>306</v>
      </c>
      <c r="F4245">
        <v>15.1</v>
      </c>
      <c r="G4245">
        <v>0</v>
      </c>
      <c r="H4245">
        <v>2018</v>
      </c>
      <c r="I4245">
        <v>9</v>
      </c>
      <c r="J4245">
        <v>91</v>
      </c>
    </row>
    <row r="4246" spans="1:10" hidden="1" x14ac:dyDescent="0.25">
      <c r="A4246">
        <f>--SUBTOTAL(103,B$2:B4246)</f>
        <v>2281</v>
      </c>
      <c r="B4246" s="86">
        <v>43367</v>
      </c>
      <c r="C4246" t="s">
        <v>71</v>
      </c>
      <c r="D4246" t="s">
        <v>32</v>
      </c>
      <c r="E4246" t="s">
        <v>306</v>
      </c>
      <c r="F4246">
        <v>21.45</v>
      </c>
      <c r="G4246">
        <v>0</v>
      </c>
      <c r="H4246">
        <v>2018</v>
      </c>
      <c r="I4246">
        <v>9</v>
      </c>
      <c r="J4246">
        <v>91</v>
      </c>
    </row>
    <row r="4247" spans="1:10" hidden="1" x14ac:dyDescent="0.25">
      <c r="A4247">
        <f>--SUBTOTAL(103,B$2:B4247)</f>
        <v>2281</v>
      </c>
      <c r="B4247" s="86">
        <v>43367</v>
      </c>
      <c r="C4247" t="s">
        <v>21</v>
      </c>
      <c r="D4247" t="s">
        <v>32</v>
      </c>
      <c r="E4247" t="s">
        <v>306</v>
      </c>
      <c r="F4247">
        <v>24</v>
      </c>
      <c r="G4247">
        <v>0</v>
      </c>
      <c r="H4247">
        <v>2018</v>
      </c>
      <c r="I4247">
        <v>9</v>
      </c>
      <c r="J4247">
        <v>5</v>
      </c>
    </row>
    <row r="4248" spans="1:10" hidden="1" x14ac:dyDescent="0.25">
      <c r="A4248">
        <f>--SUBTOTAL(103,B$2:B4248)</f>
        <v>2281</v>
      </c>
      <c r="B4248" s="86">
        <v>43367</v>
      </c>
      <c r="C4248" t="s">
        <v>21</v>
      </c>
      <c r="D4248" t="s">
        <v>32</v>
      </c>
      <c r="E4248" t="s">
        <v>306</v>
      </c>
      <c r="F4248">
        <v>8</v>
      </c>
      <c r="G4248">
        <v>0</v>
      </c>
      <c r="H4248">
        <v>2018</v>
      </c>
      <c r="I4248">
        <v>9</v>
      </c>
      <c r="J4248">
        <v>10</v>
      </c>
    </row>
    <row r="4249" spans="1:10" hidden="1" x14ac:dyDescent="0.25">
      <c r="A4249">
        <f>--SUBTOTAL(103,B$2:B4249)</f>
        <v>2281</v>
      </c>
      <c r="B4249" s="86">
        <v>43367</v>
      </c>
      <c r="C4249" t="s">
        <v>21</v>
      </c>
      <c r="D4249" t="s">
        <v>32</v>
      </c>
      <c r="E4249" t="s">
        <v>306</v>
      </c>
      <c r="F4249">
        <v>16</v>
      </c>
      <c r="G4249">
        <v>0</v>
      </c>
      <c r="H4249">
        <v>2018</v>
      </c>
      <c r="I4249">
        <v>9</v>
      </c>
      <c r="J4249">
        <v>44</v>
      </c>
    </row>
    <row r="4250" spans="1:10" hidden="1" x14ac:dyDescent="0.25">
      <c r="A4250">
        <f>--SUBTOTAL(103,B$2:B4250)</f>
        <v>2281</v>
      </c>
      <c r="B4250" s="86">
        <v>43367</v>
      </c>
      <c r="C4250" t="s">
        <v>21</v>
      </c>
      <c r="D4250" t="s">
        <v>32</v>
      </c>
      <c r="E4250" t="s">
        <v>306</v>
      </c>
      <c r="F4250">
        <v>8</v>
      </c>
      <c r="G4250">
        <v>0</v>
      </c>
      <c r="H4250">
        <v>2018</v>
      </c>
      <c r="I4250">
        <v>9</v>
      </c>
      <c r="J4250">
        <v>95</v>
      </c>
    </row>
    <row r="4251" spans="1:10" hidden="1" x14ac:dyDescent="0.25">
      <c r="A4251">
        <f>--SUBTOTAL(103,B$2:B4251)</f>
        <v>2281</v>
      </c>
      <c r="B4251" s="86">
        <v>43367</v>
      </c>
      <c r="C4251" t="s">
        <v>21</v>
      </c>
      <c r="D4251" t="s">
        <v>32</v>
      </c>
      <c r="E4251" t="s">
        <v>306</v>
      </c>
      <c r="F4251">
        <v>8</v>
      </c>
      <c r="G4251">
        <v>0</v>
      </c>
      <c r="H4251">
        <v>2018</v>
      </c>
      <c r="I4251">
        <v>9</v>
      </c>
      <c r="J4251">
        <v>97</v>
      </c>
    </row>
    <row r="4252" spans="1:10" hidden="1" x14ac:dyDescent="0.25">
      <c r="A4252">
        <f>--SUBTOTAL(103,B$2:B4252)</f>
        <v>2281</v>
      </c>
      <c r="B4252" s="86">
        <v>43367</v>
      </c>
      <c r="C4252" t="s">
        <v>82</v>
      </c>
      <c r="D4252" t="s">
        <v>62</v>
      </c>
      <c r="E4252" t="s">
        <v>306</v>
      </c>
      <c r="F4252">
        <v>11.5</v>
      </c>
      <c r="G4252">
        <v>0</v>
      </c>
      <c r="H4252">
        <v>2018</v>
      </c>
      <c r="I4252">
        <v>9</v>
      </c>
      <c r="J4252">
        <v>91</v>
      </c>
    </row>
    <row r="4253" spans="1:10" hidden="1" x14ac:dyDescent="0.25">
      <c r="A4253">
        <f>--SUBTOTAL(103,B$2:B4253)</f>
        <v>2281</v>
      </c>
      <c r="B4253" s="86">
        <v>43367</v>
      </c>
      <c r="C4253" t="s">
        <v>23</v>
      </c>
      <c r="D4253" t="s">
        <v>33</v>
      </c>
      <c r="E4253" t="s">
        <v>135</v>
      </c>
      <c r="F4253">
        <v>2.4</v>
      </c>
      <c r="G4253">
        <v>0</v>
      </c>
      <c r="H4253">
        <v>2018</v>
      </c>
      <c r="I4253">
        <v>9</v>
      </c>
      <c r="J4253">
        <v>1</v>
      </c>
    </row>
    <row r="4254" spans="1:10" hidden="1" x14ac:dyDescent="0.25">
      <c r="A4254">
        <f>--SUBTOTAL(103,B$2:B4254)</f>
        <v>2281</v>
      </c>
      <c r="B4254" s="86">
        <v>43367</v>
      </c>
      <c r="C4254" t="s">
        <v>23</v>
      </c>
      <c r="D4254" t="s">
        <v>33</v>
      </c>
      <c r="E4254" t="s">
        <v>57</v>
      </c>
      <c r="F4254">
        <v>3</v>
      </c>
      <c r="G4254">
        <v>0</v>
      </c>
      <c r="H4254">
        <v>2018</v>
      </c>
      <c r="I4254">
        <v>9</v>
      </c>
      <c r="J4254">
        <v>3</v>
      </c>
    </row>
    <row r="4255" spans="1:10" hidden="1" x14ac:dyDescent="0.25">
      <c r="A4255">
        <f>--SUBTOTAL(103,B$2:B4255)</f>
        <v>2281</v>
      </c>
      <c r="B4255" s="86">
        <v>43367</v>
      </c>
      <c r="C4255" t="s">
        <v>23</v>
      </c>
      <c r="D4255" t="s">
        <v>33</v>
      </c>
      <c r="E4255" t="s">
        <v>118</v>
      </c>
      <c r="F4255">
        <v>2.25</v>
      </c>
      <c r="G4255">
        <v>0</v>
      </c>
      <c r="H4255">
        <v>2018</v>
      </c>
      <c r="I4255">
        <v>9</v>
      </c>
      <c r="J4255">
        <v>15</v>
      </c>
    </row>
    <row r="4256" spans="1:10" hidden="1" x14ac:dyDescent="0.25">
      <c r="A4256">
        <f>--SUBTOTAL(103,B$2:B4256)</f>
        <v>2281</v>
      </c>
      <c r="B4256" s="86">
        <v>43367</v>
      </c>
      <c r="C4256" t="s">
        <v>23</v>
      </c>
      <c r="D4256" t="s">
        <v>32</v>
      </c>
      <c r="E4256" t="s">
        <v>306</v>
      </c>
      <c r="F4256">
        <v>8</v>
      </c>
      <c r="G4256">
        <v>0</v>
      </c>
      <c r="H4256">
        <v>2018</v>
      </c>
      <c r="I4256">
        <v>9</v>
      </c>
      <c r="J4256">
        <v>19</v>
      </c>
    </row>
    <row r="4257" spans="1:10" hidden="1" x14ac:dyDescent="0.25">
      <c r="A4257">
        <f>--SUBTOTAL(103,B$2:B4257)</f>
        <v>2281</v>
      </c>
      <c r="B4257" s="86">
        <v>43367</v>
      </c>
      <c r="C4257" t="s">
        <v>23</v>
      </c>
      <c r="D4257" t="s">
        <v>59</v>
      </c>
      <c r="E4257" t="s">
        <v>306</v>
      </c>
      <c r="F4257">
        <v>148.26</v>
      </c>
      <c r="G4257">
        <v>0</v>
      </c>
      <c r="H4257">
        <v>2018</v>
      </c>
      <c r="I4257">
        <v>9</v>
      </c>
      <c r="J4257">
        <v>22</v>
      </c>
    </row>
    <row r="4258" spans="1:10" hidden="1" x14ac:dyDescent="0.25">
      <c r="A4258">
        <f>--SUBTOTAL(103,B$2:B4258)</f>
        <v>2281</v>
      </c>
      <c r="B4258" s="86">
        <v>43367</v>
      </c>
      <c r="C4258" t="s">
        <v>23</v>
      </c>
      <c r="D4258" t="s">
        <v>59</v>
      </c>
      <c r="E4258" t="s">
        <v>306</v>
      </c>
      <c r="F4258">
        <v>22.54</v>
      </c>
      <c r="G4258">
        <v>0</v>
      </c>
      <c r="H4258">
        <v>2018</v>
      </c>
      <c r="I4258">
        <v>9</v>
      </c>
      <c r="J4258">
        <v>33</v>
      </c>
    </row>
    <row r="4259" spans="1:10" hidden="1" x14ac:dyDescent="0.25">
      <c r="A4259">
        <f>--SUBTOTAL(103,B$2:B4259)</f>
        <v>2281</v>
      </c>
      <c r="B4259" s="86">
        <v>43367</v>
      </c>
      <c r="C4259" t="s">
        <v>23</v>
      </c>
      <c r="D4259" t="s">
        <v>31</v>
      </c>
      <c r="E4259" t="s">
        <v>306</v>
      </c>
      <c r="F4259">
        <v>34</v>
      </c>
      <c r="G4259">
        <v>0</v>
      </c>
      <c r="H4259">
        <v>2018</v>
      </c>
      <c r="I4259">
        <v>9</v>
      </c>
      <c r="J4259">
        <v>33</v>
      </c>
    </row>
    <row r="4260" spans="1:10" hidden="1" x14ac:dyDescent="0.25">
      <c r="A4260">
        <f>--SUBTOTAL(103,B$2:B4260)</f>
        <v>2281</v>
      </c>
      <c r="B4260" s="86">
        <v>43367</v>
      </c>
      <c r="C4260" t="s">
        <v>23</v>
      </c>
      <c r="D4260" t="s">
        <v>33</v>
      </c>
      <c r="E4260" t="s">
        <v>127</v>
      </c>
      <c r="F4260">
        <v>3.5</v>
      </c>
      <c r="G4260">
        <v>0</v>
      </c>
      <c r="H4260">
        <v>2018</v>
      </c>
      <c r="I4260">
        <v>9</v>
      </c>
      <c r="J4260">
        <v>39</v>
      </c>
    </row>
    <row r="4261" spans="1:10" hidden="1" x14ac:dyDescent="0.25">
      <c r="A4261">
        <f>--SUBTOTAL(103,B$2:B4261)</f>
        <v>2281</v>
      </c>
      <c r="B4261" s="86">
        <v>43367</v>
      </c>
      <c r="C4261" t="s">
        <v>23</v>
      </c>
      <c r="D4261" t="s">
        <v>62</v>
      </c>
      <c r="E4261" t="s">
        <v>306</v>
      </c>
      <c r="F4261">
        <v>0</v>
      </c>
      <c r="G4261">
        <v>23</v>
      </c>
      <c r="H4261">
        <v>2018</v>
      </c>
      <c r="I4261">
        <v>9</v>
      </c>
      <c r="J4261">
        <v>53</v>
      </c>
    </row>
    <row r="4262" spans="1:10" hidden="1" x14ac:dyDescent="0.25">
      <c r="A4262">
        <f>--SUBTOTAL(103,B$2:B4262)</f>
        <v>2281</v>
      </c>
      <c r="B4262" s="86">
        <v>43367</v>
      </c>
      <c r="C4262" t="s">
        <v>23</v>
      </c>
      <c r="D4262" t="s">
        <v>54</v>
      </c>
      <c r="E4262" t="s">
        <v>306</v>
      </c>
      <c r="F4262">
        <v>14.19</v>
      </c>
      <c r="G4262">
        <v>0</v>
      </c>
      <c r="H4262">
        <v>2018</v>
      </c>
      <c r="I4262">
        <v>9</v>
      </c>
      <c r="J4262">
        <v>77</v>
      </c>
    </row>
    <row r="4263" spans="1:10" hidden="1" x14ac:dyDescent="0.25">
      <c r="A4263">
        <f>--SUBTOTAL(103,B$2:B4263)</f>
        <v>2281</v>
      </c>
      <c r="B4263" s="86">
        <v>43367</v>
      </c>
      <c r="C4263" t="s">
        <v>23</v>
      </c>
      <c r="D4263" t="s">
        <v>33</v>
      </c>
      <c r="E4263" t="s">
        <v>266</v>
      </c>
      <c r="F4263">
        <v>3</v>
      </c>
      <c r="G4263">
        <v>0</v>
      </c>
      <c r="H4263">
        <v>2018</v>
      </c>
      <c r="I4263">
        <v>9</v>
      </c>
      <c r="J4263">
        <v>97</v>
      </c>
    </row>
    <row r="4264" spans="1:10" hidden="1" x14ac:dyDescent="0.25">
      <c r="A4264">
        <f>--SUBTOTAL(103,B$2:B4264)</f>
        <v>2281</v>
      </c>
      <c r="B4264" s="86">
        <v>43367</v>
      </c>
      <c r="C4264" t="s">
        <v>23</v>
      </c>
      <c r="D4264" t="s">
        <v>33</v>
      </c>
      <c r="E4264" t="s">
        <v>115</v>
      </c>
      <c r="F4264">
        <v>10.5</v>
      </c>
      <c r="G4264">
        <v>0</v>
      </c>
      <c r="H4264">
        <v>2018</v>
      </c>
      <c r="I4264">
        <v>9</v>
      </c>
      <c r="J4264">
        <v>162</v>
      </c>
    </row>
    <row r="4265" spans="1:10" hidden="1" x14ac:dyDescent="0.25">
      <c r="A4265">
        <f>--SUBTOTAL(103,B$2:B4265)</f>
        <v>2281</v>
      </c>
      <c r="B4265" s="86">
        <v>43368</v>
      </c>
      <c r="C4265" t="s">
        <v>74</v>
      </c>
      <c r="D4265" t="s">
        <v>31</v>
      </c>
      <c r="E4265" t="s">
        <v>309</v>
      </c>
      <c r="F4265">
        <v>10.029999999999999</v>
      </c>
      <c r="G4265">
        <v>0</v>
      </c>
      <c r="H4265">
        <v>2018</v>
      </c>
      <c r="I4265">
        <v>9</v>
      </c>
      <c r="J4265">
        <v>91</v>
      </c>
    </row>
    <row r="4266" spans="1:10" hidden="1" x14ac:dyDescent="0.25">
      <c r="A4266">
        <f>--SUBTOTAL(103,B$2:B4266)</f>
        <v>2281</v>
      </c>
      <c r="B4266" s="86">
        <v>43368</v>
      </c>
      <c r="C4266" t="s">
        <v>74</v>
      </c>
      <c r="D4266" t="s">
        <v>307</v>
      </c>
      <c r="E4266" t="s">
        <v>308</v>
      </c>
      <c r="F4266">
        <v>59.34</v>
      </c>
      <c r="G4266">
        <v>0</v>
      </c>
      <c r="H4266">
        <v>2018</v>
      </c>
      <c r="I4266">
        <v>9</v>
      </c>
      <c r="J4266">
        <v>91</v>
      </c>
    </row>
    <row r="4267" spans="1:10" hidden="1" x14ac:dyDescent="0.25">
      <c r="A4267">
        <f>--SUBTOTAL(103,B$2:B4267)</f>
        <v>2281</v>
      </c>
      <c r="B4267" s="86">
        <v>43368</v>
      </c>
      <c r="C4267" t="s">
        <v>22</v>
      </c>
      <c r="D4267" t="s">
        <v>307</v>
      </c>
      <c r="E4267" t="s">
        <v>308</v>
      </c>
      <c r="F4267">
        <v>26.82</v>
      </c>
      <c r="G4267">
        <v>0</v>
      </c>
      <c r="H4267">
        <v>2018</v>
      </c>
      <c r="I4267">
        <v>9</v>
      </c>
      <c r="J4267">
        <v>1</v>
      </c>
    </row>
    <row r="4268" spans="1:10" hidden="1" x14ac:dyDescent="0.25">
      <c r="A4268">
        <f>--SUBTOTAL(103,B$2:B4268)</f>
        <v>2281</v>
      </c>
      <c r="B4268" s="86">
        <v>43368</v>
      </c>
      <c r="C4268" t="s">
        <v>22</v>
      </c>
      <c r="D4268" t="s">
        <v>307</v>
      </c>
      <c r="E4268" t="s">
        <v>308</v>
      </c>
      <c r="F4268">
        <v>12.87</v>
      </c>
      <c r="G4268">
        <v>0</v>
      </c>
      <c r="H4268">
        <v>2018</v>
      </c>
      <c r="I4268">
        <v>9</v>
      </c>
      <c r="J4268">
        <v>5</v>
      </c>
    </row>
    <row r="4269" spans="1:10" hidden="1" x14ac:dyDescent="0.25">
      <c r="A4269">
        <f>--SUBTOTAL(103,B$2:B4269)</f>
        <v>2281</v>
      </c>
      <c r="B4269" s="86">
        <v>43368</v>
      </c>
      <c r="C4269" t="s">
        <v>22</v>
      </c>
      <c r="D4269" t="s">
        <v>307</v>
      </c>
      <c r="E4269" t="s">
        <v>308</v>
      </c>
      <c r="F4269">
        <v>13.38</v>
      </c>
      <c r="G4269">
        <v>0</v>
      </c>
      <c r="H4269">
        <v>2018</v>
      </c>
      <c r="I4269">
        <v>9</v>
      </c>
      <c r="J4269">
        <v>10</v>
      </c>
    </row>
    <row r="4270" spans="1:10" hidden="1" x14ac:dyDescent="0.25">
      <c r="A4270">
        <f>--SUBTOTAL(103,B$2:B4270)</f>
        <v>2281</v>
      </c>
      <c r="B4270" s="86">
        <v>43368</v>
      </c>
      <c r="C4270" t="s">
        <v>22</v>
      </c>
      <c r="D4270" t="s">
        <v>32</v>
      </c>
      <c r="E4270" t="s">
        <v>309</v>
      </c>
      <c r="F4270">
        <v>8</v>
      </c>
      <c r="G4270">
        <v>0</v>
      </c>
      <c r="H4270">
        <v>2018</v>
      </c>
      <c r="I4270">
        <v>9</v>
      </c>
      <c r="J4270">
        <v>19</v>
      </c>
    </row>
    <row r="4271" spans="1:10" hidden="1" x14ac:dyDescent="0.25">
      <c r="A4271">
        <f>--SUBTOTAL(103,B$2:B4271)</f>
        <v>2281</v>
      </c>
      <c r="B4271" s="86">
        <v>43368</v>
      </c>
      <c r="C4271" t="s">
        <v>22</v>
      </c>
      <c r="D4271" t="s">
        <v>307</v>
      </c>
      <c r="E4271" t="s">
        <v>308</v>
      </c>
      <c r="F4271">
        <v>5.63</v>
      </c>
      <c r="G4271">
        <v>0</v>
      </c>
      <c r="H4271">
        <v>2018</v>
      </c>
      <c r="I4271">
        <v>9</v>
      </c>
      <c r="J4271">
        <v>22</v>
      </c>
    </row>
    <row r="4272" spans="1:10" hidden="1" x14ac:dyDescent="0.25">
      <c r="A4272">
        <f>--SUBTOTAL(103,B$2:B4272)</f>
        <v>2281</v>
      </c>
      <c r="B4272" s="86">
        <v>43368</v>
      </c>
      <c r="C4272" t="s">
        <v>22</v>
      </c>
      <c r="D4272" t="s">
        <v>307</v>
      </c>
      <c r="E4272" t="s">
        <v>308</v>
      </c>
      <c r="F4272">
        <v>28.7</v>
      </c>
      <c r="G4272">
        <v>0</v>
      </c>
      <c r="H4272">
        <v>2018</v>
      </c>
      <c r="I4272">
        <v>9</v>
      </c>
      <c r="J4272">
        <v>23</v>
      </c>
    </row>
    <row r="4273" spans="1:10" hidden="1" x14ac:dyDescent="0.25">
      <c r="A4273">
        <f>--SUBTOTAL(103,B$2:B4273)</f>
        <v>2281</v>
      </c>
      <c r="B4273" s="86">
        <v>43368</v>
      </c>
      <c r="C4273" t="s">
        <v>22</v>
      </c>
      <c r="D4273" t="s">
        <v>307</v>
      </c>
      <c r="E4273" t="s">
        <v>308</v>
      </c>
      <c r="F4273">
        <v>23.08</v>
      </c>
      <c r="G4273">
        <v>0</v>
      </c>
      <c r="H4273">
        <v>2018</v>
      </c>
      <c r="I4273">
        <v>9</v>
      </c>
      <c r="J4273">
        <v>26</v>
      </c>
    </row>
    <row r="4274" spans="1:10" hidden="1" x14ac:dyDescent="0.25">
      <c r="A4274">
        <f>--SUBTOTAL(103,B$2:B4274)</f>
        <v>2281</v>
      </c>
      <c r="B4274" s="86">
        <v>43368</v>
      </c>
      <c r="C4274" t="s">
        <v>22</v>
      </c>
      <c r="D4274" t="s">
        <v>307</v>
      </c>
      <c r="E4274" t="s">
        <v>308</v>
      </c>
      <c r="F4274">
        <v>33.92</v>
      </c>
      <c r="G4274">
        <v>0</v>
      </c>
      <c r="H4274">
        <v>2018</v>
      </c>
      <c r="I4274">
        <v>9</v>
      </c>
      <c r="J4274">
        <v>34</v>
      </c>
    </row>
    <row r="4275" spans="1:10" hidden="1" x14ac:dyDescent="0.25">
      <c r="A4275">
        <f>--SUBTOTAL(103,B$2:B4275)</f>
        <v>2281</v>
      </c>
      <c r="B4275" s="86">
        <v>43368</v>
      </c>
      <c r="C4275" t="s">
        <v>22</v>
      </c>
      <c r="D4275" t="s">
        <v>307</v>
      </c>
      <c r="E4275" t="s">
        <v>308</v>
      </c>
      <c r="F4275">
        <v>26.86</v>
      </c>
      <c r="G4275">
        <v>0</v>
      </c>
      <c r="H4275">
        <v>2018</v>
      </c>
      <c r="I4275">
        <v>9</v>
      </c>
      <c r="J4275">
        <v>35</v>
      </c>
    </row>
    <row r="4276" spans="1:10" hidden="1" x14ac:dyDescent="0.25">
      <c r="A4276">
        <f>--SUBTOTAL(103,B$2:B4276)</f>
        <v>2281</v>
      </c>
      <c r="B4276" s="86">
        <v>43368</v>
      </c>
      <c r="C4276" t="s">
        <v>22</v>
      </c>
      <c r="D4276" t="s">
        <v>307</v>
      </c>
      <c r="E4276" t="s">
        <v>308</v>
      </c>
      <c r="F4276">
        <v>32.17</v>
      </c>
      <c r="G4276">
        <v>0</v>
      </c>
      <c r="H4276">
        <v>2018</v>
      </c>
      <c r="I4276">
        <v>9</v>
      </c>
      <c r="J4276">
        <v>39</v>
      </c>
    </row>
    <row r="4277" spans="1:10" hidden="1" x14ac:dyDescent="0.25">
      <c r="A4277">
        <f>--SUBTOTAL(103,B$2:B4277)</f>
        <v>2281</v>
      </c>
      <c r="B4277" s="86">
        <v>43368</v>
      </c>
      <c r="C4277" t="s">
        <v>22</v>
      </c>
      <c r="D4277" t="s">
        <v>307</v>
      </c>
      <c r="E4277" t="s">
        <v>308</v>
      </c>
      <c r="F4277">
        <v>28.78</v>
      </c>
      <c r="G4277">
        <v>0</v>
      </c>
      <c r="H4277">
        <v>2018</v>
      </c>
      <c r="I4277">
        <v>9</v>
      </c>
      <c r="J4277">
        <v>43</v>
      </c>
    </row>
    <row r="4278" spans="1:10" hidden="1" x14ac:dyDescent="0.25">
      <c r="A4278">
        <f>--SUBTOTAL(103,B$2:B4278)</f>
        <v>2281</v>
      </c>
      <c r="B4278" s="86">
        <v>43368</v>
      </c>
      <c r="C4278" t="s">
        <v>22</v>
      </c>
      <c r="D4278" t="s">
        <v>307</v>
      </c>
      <c r="E4278" t="s">
        <v>308</v>
      </c>
      <c r="F4278">
        <v>50.06</v>
      </c>
      <c r="G4278">
        <v>0</v>
      </c>
      <c r="H4278">
        <v>2018</v>
      </c>
      <c r="I4278">
        <v>9</v>
      </c>
      <c r="J4278">
        <v>46</v>
      </c>
    </row>
    <row r="4279" spans="1:10" hidden="1" x14ac:dyDescent="0.25">
      <c r="A4279">
        <f>--SUBTOTAL(103,B$2:B4279)</f>
        <v>2281</v>
      </c>
      <c r="B4279" s="86">
        <v>43368</v>
      </c>
      <c r="C4279" t="s">
        <v>22</v>
      </c>
      <c r="D4279" t="s">
        <v>307</v>
      </c>
      <c r="E4279" t="s">
        <v>308</v>
      </c>
      <c r="F4279">
        <v>25.91</v>
      </c>
      <c r="G4279">
        <v>0</v>
      </c>
      <c r="H4279">
        <v>2018</v>
      </c>
      <c r="I4279">
        <v>9</v>
      </c>
      <c r="J4279">
        <v>72</v>
      </c>
    </row>
    <row r="4280" spans="1:10" hidden="1" x14ac:dyDescent="0.25">
      <c r="A4280">
        <f>--SUBTOTAL(103,B$2:B4280)</f>
        <v>2281</v>
      </c>
      <c r="B4280" s="86">
        <v>43368</v>
      </c>
      <c r="C4280" t="s">
        <v>22</v>
      </c>
      <c r="D4280" t="s">
        <v>307</v>
      </c>
      <c r="E4280" t="s">
        <v>308</v>
      </c>
      <c r="F4280">
        <v>94.73</v>
      </c>
      <c r="G4280">
        <v>0</v>
      </c>
      <c r="H4280">
        <v>2018</v>
      </c>
      <c r="I4280">
        <v>9</v>
      </c>
      <c r="J4280">
        <v>73</v>
      </c>
    </row>
    <row r="4281" spans="1:10" hidden="1" x14ac:dyDescent="0.25">
      <c r="A4281">
        <f>--SUBTOTAL(103,B$2:B4281)</f>
        <v>2281</v>
      </c>
      <c r="B4281" s="86">
        <v>43368</v>
      </c>
      <c r="C4281" t="s">
        <v>22</v>
      </c>
      <c r="D4281" t="s">
        <v>307</v>
      </c>
      <c r="E4281" t="s">
        <v>308</v>
      </c>
      <c r="F4281">
        <v>27.45</v>
      </c>
      <c r="G4281">
        <v>0</v>
      </c>
      <c r="H4281">
        <v>2018</v>
      </c>
      <c r="I4281">
        <v>9</v>
      </c>
      <c r="J4281">
        <v>80</v>
      </c>
    </row>
    <row r="4282" spans="1:10" hidden="1" x14ac:dyDescent="0.25">
      <c r="A4282">
        <f>--SUBTOTAL(103,B$2:B4282)</f>
        <v>2281</v>
      </c>
      <c r="B4282" s="86">
        <v>43368</v>
      </c>
      <c r="C4282" t="s">
        <v>22</v>
      </c>
      <c r="D4282" t="s">
        <v>307</v>
      </c>
      <c r="E4282" t="s">
        <v>308</v>
      </c>
      <c r="F4282">
        <v>44.56</v>
      </c>
      <c r="G4282">
        <v>0</v>
      </c>
      <c r="H4282">
        <v>2018</v>
      </c>
      <c r="I4282">
        <v>9</v>
      </c>
      <c r="J4282">
        <v>97</v>
      </c>
    </row>
    <row r="4283" spans="1:10" hidden="1" x14ac:dyDescent="0.25">
      <c r="A4283">
        <f>--SUBTOTAL(103,B$2:B4283)</f>
        <v>2281</v>
      </c>
      <c r="B4283" s="86">
        <v>43368</v>
      </c>
      <c r="C4283" t="s">
        <v>68</v>
      </c>
      <c r="D4283" t="s">
        <v>32</v>
      </c>
      <c r="E4283" t="s">
        <v>309</v>
      </c>
      <c r="F4283">
        <v>15</v>
      </c>
      <c r="G4283">
        <v>0</v>
      </c>
      <c r="H4283">
        <v>2018</v>
      </c>
      <c r="I4283">
        <v>9</v>
      </c>
      <c r="J4283">
        <v>91</v>
      </c>
    </row>
    <row r="4284" spans="1:10" hidden="1" x14ac:dyDescent="0.25">
      <c r="A4284">
        <f>--SUBTOTAL(103,B$2:B4284)</f>
        <v>2281</v>
      </c>
      <c r="B4284" s="86">
        <v>43368</v>
      </c>
      <c r="C4284" t="s">
        <v>76</v>
      </c>
      <c r="D4284" t="s">
        <v>307</v>
      </c>
      <c r="E4284" t="s">
        <v>308</v>
      </c>
      <c r="F4284">
        <v>437.8</v>
      </c>
      <c r="G4284">
        <v>0</v>
      </c>
      <c r="H4284">
        <v>2018</v>
      </c>
      <c r="I4284">
        <v>9</v>
      </c>
      <c r="J4284">
        <v>91</v>
      </c>
    </row>
    <row r="4285" spans="1:10" hidden="1" x14ac:dyDescent="0.25">
      <c r="A4285">
        <f>--SUBTOTAL(103,B$2:B4285)</f>
        <v>2281</v>
      </c>
      <c r="B4285" s="86">
        <v>43368</v>
      </c>
      <c r="C4285" t="s">
        <v>67</v>
      </c>
      <c r="D4285" t="s">
        <v>307</v>
      </c>
      <c r="E4285" t="s">
        <v>308</v>
      </c>
      <c r="F4285">
        <v>3781.53</v>
      </c>
      <c r="G4285">
        <v>0</v>
      </c>
      <c r="H4285">
        <v>2018</v>
      </c>
      <c r="I4285">
        <v>9</v>
      </c>
      <c r="J4285">
        <v>91</v>
      </c>
    </row>
    <row r="4286" spans="1:10" hidden="1" x14ac:dyDescent="0.25">
      <c r="A4286">
        <f>--SUBTOTAL(103,B$2:B4286)</f>
        <v>2281</v>
      </c>
      <c r="B4286" s="86">
        <v>43368</v>
      </c>
      <c r="C4286" t="s">
        <v>72</v>
      </c>
      <c r="D4286" t="s">
        <v>307</v>
      </c>
      <c r="E4286" t="s">
        <v>308</v>
      </c>
      <c r="F4286">
        <v>1650.01</v>
      </c>
      <c r="G4286">
        <v>0</v>
      </c>
      <c r="H4286">
        <v>2018</v>
      </c>
      <c r="I4286">
        <v>9</v>
      </c>
      <c r="J4286">
        <v>91</v>
      </c>
    </row>
    <row r="4287" spans="1:10" hidden="1" x14ac:dyDescent="0.25">
      <c r="A4287">
        <f>--SUBTOTAL(103,B$2:B4287)</f>
        <v>2281</v>
      </c>
      <c r="B4287" s="86">
        <v>43368</v>
      </c>
      <c r="C4287" t="s">
        <v>73</v>
      </c>
      <c r="D4287" t="s">
        <v>60</v>
      </c>
      <c r="E4287" t="s">
        <v>309</v>
      </c>
      <c r="F4287">
        <v>26</v>
      </c>
      <c r="G4287">
        <v>0</v>
      </c>
      <c r="H4287">
        <v>2018</v>
      </c>
      <c r="I4287">
        <v>9</v>
      </c>
      <c r="J4287">
        <v>91</v>
      </c>
    </row>
    <row r="4288" spans="1:10" hidden="1" x14ac:dyDescent="0.25">
      <c r="A4288">
        <f>--SUBTOTAL(103,B$2:B4288)</f>
        <v>2281</v>
      </c>
      <c r="B4288" s="86">
        <v>43368</v>
      </c>
      <c r="C4288" t="s">
        <v>73</v>
      </c>
      <c r="D4288" t="s">
        <v>101</v>
      </c>
      <c r="E4288" t="s">
        <v>309</v>
      </c>
      <c r="F4288">
        <v>201.99</v>
      </c>
      <c r="G4288">
        <v>0</v>
      </c>
      <c r="H4288">
        <v>2018</v>
      </c>
      <c r="I4288">
        <v>9</v>
      </c>
      <c r="J4288">
        <v>91</v>
      </c>
    </row>
    <row r="4289" spans="1:10" hidden="1" x14ac:dyDescent="0.25">
      <c r="A4289">
        <f>--SUBTOTAL(103,B$2:B4289)</f>
        <v>2281</v>
      </c>
      <c r="B4289" s="86">
        <v>43368</v>
      </c>
      <c r="C4289" t="s">
        <v>73</v>
      </c>
      <c r="D4289" t="s">
        <v>307</v>
      </c>
      <c r="E4289" t="s">
        <v>308</v>
      </c>
      <c r="F4289">
        <v>283.48</v>
      </c>
      <c r="G4289">
        <v>0</v>
      </c>
      <c r="H4289">
        <v>2018</v>
      </c>
      <c r="I4289">
        <v>9</v>
      </c>
      <c r="J4289">
        <v>91</v>
      </c>
    </row>
    <row r="4290" spans="1:10" hidden="1" x14ac:dyDescent="0.25">
      <c r="A4290">
        <f>--SUBTOTAL(103,B$2:B4290)</f>
        <v>2281</v>
      </c>
      <c r="B4290" s="86">
        <v>43368</v>
      </c>
      <c r="C4290" t="s">
        <v>73</v>
      </c>
      <c r="D4290" t="s">
        <v>32</v>
      </c>
      <c r="E4290" t="s">
        <v>309</v>
      </c>
      <c r="F4290">
        <v>376.16</v>
      </c>
      <c r="G4290">
        <v>0</v>
      </c>
      <c r="H4290">
        <v>2018</v>
      </c>
      <c r="I4290">
        <v>9</v>
      </c>
      <c r="J4290">
        <v>91</v>
      </c>
    </row>
    <row r="4291" spans="1:10" hidden="1" x14ac:dyDescent="0.25">
      <c r="A4291">
        <f>--SUBTOTAL(103,B$2:B4291)</f>
        <v>2281</v>
      </c>
      <c r="B4291" s="86">
        <v>43368</v>
      </c>
      <c r="C4291" t="s">
        <v>75</v>
      </c>
      <c r="D4291" t="s">
        <v>307</v>
      </c>
      <c r="E4291" t="s">
        <v>308</v>
      </c>
      <c r="F4291">
        <v>64.95</v>
      </c>
      <c r="G4291">
        <v>0</v>
      </c>
      <c r="H4291">
        <v>2018</v>
      </c>
      <c r="I4291">
        <v>9</v>
      </c>
      <c r="J4291">
        <v>91</v>
      </c>
    </row>
    <row r="4292" spans="1:10" hidden="1" x14ac:dyDescent="0.25">
      <c r="A4292">
        <f>--SUBTOTAL(103,B$2:B4292)</f>
        <v>2281</v>
      </c>
      <c r="B4292" s="86">
        <v>43368</v>
      </c>
      <c r="C4292" t="s">
        <v>71</v>
      </c>
      <c r="D4292" t="s">
        <v>307</v>
      </c>
      <c r="E4292" t="s">
        <v>308</v>
      </c>
      <c r="F4292">
        <v>571.72</v>
      </c>
      <c r="G4292">
        <v>0</v>
      </c>
      <c r="H4292">
        <v>2018</v>
      </c>
      <c r="I4292">
        <v>9</v>
      </c>
      <c r="J4292">
        <v>91</v>
      </c>
    </row>
    <row r="4293" spans="1:10" hidden="1" x14ac:dyDescent="0.25">
      <c r="A4293">
        <f>--SUBTOTAL(103,B$2:B4293)</f>
        <v>2281</v>
      </c>
      <c r="B4293" s="86">
        <v>43368</v>
      </c>
      <c r="C4293" t="s">
        <v>103</v>
      </c>
      <c r="D4293" t="s">
        <v>101</v>
      </c>
      <c r="E4293" t="s">
        <v>309</v>
      </c>
      <c r="F4293">
        <v>101.44</v>
      </c>
      <c r="G4293">
        <v>0</v>
      </c>
      <c r="H4293">
        <v>2018</v>
      </c>
      <c r="I4293">
        <v>9</v>
      </c>
      <c r="J4293">
        <v>91</v>
      </c>
    </row>
    <row r="4294" spans="1:10" hidden="1" x14ac:dyDescent="0.25">
      <c r="A4294">
        <f>--SUBTOTAL(103,B$2:B4294)</f>
        <v>2281</v>
      </c>
      <c r="B4294" s="86">
        <v>43368</v>
      </c>
      <c r="C4294" t="s">
        <v>21</v>
      </c>
      <c r="D4294" t="s">
        <v>307</v>
      </c>
      <c r="E4294" t="s">
        <v>308</v>
      </c>
      <c r="F4294">
        <v>83.09</v>
      </c>
      <c r="G4294">
        <v>0</v>
      </c>
      <c r="H4294">
        <v>2018</v>
      </c>
      <c r="I4294">
        <v>9</v>
      </c>
      <c r="J4294">
        <v>3</v>
      </c>
    </row>
    <row r="4295" spans="1:10" hidden="1" x14ac:dyDescent="0.25">
      <c r="A4295">
        <f>--SUBTOTAL(103,B$2:B4295)</f>
        <v>2281</v>
      </c>
      <c r="B4295" s="86">
        <v>43368</v>
      </c>
      <c r="C4295" t="s">
        <v>21</v>
      </c>
      <c r="D4295" t="s">
        <v>307</v>
      </c>
      <c r="E4295" t="s">
        <v>308</v>
      </c>
      <c r="F4295">
        <v>1220.46</v>
      </c>
      <c r="G4295">
        <v>0</v>
      </c>
      <c r="H4295">
        <v>2018</v>
      </c>
      <c r="I4295">
        <v>9</v>
      </c>
      <c r="J4295">
        <v>5</v>
      </c>
    </row>
    <row r="4296" spans="1:10" hidden="1" x14ac:dyDescent="0.25">
      <c r="A4296">
        <f>--SUBTOTAL(103,B$2:B4296)</f>
        <v>2281</v>
      </c>
      <c r="B4296" s="86">
        <v>43368</v>
      </c>
      <c r="C4296" t="s">
        <v>21</v>
      </c>
      <c r="D4296" t="s">
        <v>307</v>
      </c>
      <c r="E4296" t="s">
        <v>308</v>
      </c>
      <c r="F4296">
        <v>17</v>
      </c>
      <c r="G4296">
        <v>0</v>
      </c>
      <c r="H4296">
        <v>2018</v>
      </c>
      <c r="I4296">
        <v>9</v>
      </c>
      <c r="J4296">
        <v>7</v>
      </c>
    </row>
    <row r="4297" spans="1:10" hidden="1" x14ac:dyDescent="0.25">
      <c r="A4297">
        <f>--SUBTOTAL(103,B$2:B4297)</f>
        <v>2281</v>
      </c>
      <c r="B4297" s="86">
        <v>43368</v>
      </c>
      <c r="C4297" t="s">
        <v>21</v>
      </c>
      <c r="D4297" t="s">
        <v>307</v>
      </c>
      <c r="E4297" t="s">
        <v>308</v>
      </c>
      <c r="F4297">
        <v>295.95</v>
      </c>
      <c r="G4297">
        <v>0</v>
      </c>
      <c r="H4297">
        <v>2018</v>
      </c>
      <c r="I4297">
        <v>9</v>
      </c>
      <c r="J4297">
        <v>10</v>
      </c>
    </row>
    <row r="4298" spans="1:10" hidden="1" x14ac:dyDescent="0.25">
      <c r="A4298">
        <f>--SUBTOTAL(103,B$2:B4298)</f>
        <v>2281</v>
      </c>
      <c r="B4298" s="86">
        <v>43368</v>
      </c>
      <c r="C4298" t="s">
        <v>21</v>
      </c>
      <c r="D4298" t="s">
        <v>307</v>
      </c>
      <c r="E4298" t="s">
        <v>308</v>
      </c>
      <c r="F4298">
        <v>1086.4000000000001</v>
      </c>
      <c r="G4298">
        <v>0</v>
      </c>
      <c r="H4298">
        <v>2018</v>
      </c>
      <c r="I4298">
        <v>9</v>
      </c>
      <c r="J4298">
        <v>13</v>
      </c>
    </row>
    <row r="4299" spans="1:10" hidden="1" x14ac:dyDescent="0.25">
      <c r="A4299">
        <f>--SUBTOTAL(103,B$2:B4299)</f>
        <v>2281</v>
      </c>
      <c r="B4299" s="86">
        <v>43368</v>
      </c>
      <c r="C4299" t="s">
        <v>21</v>
      </c>
      <c r="D4299" t="s">
        <v>307</v>
      </c>
      <c r="E4299" t="s">
        <v>308</v>
      </c>
      <c r="F4299">
        <v>28.09</v>
      </c>
      <c r="G4299">
        <v>0</v>
      </c>
      <c r="H4299">
        <v>2018</v>
      </c>
      <c r="I4299">
        <v>9</v>
      </c>
      <c r="J4299">
        <v>14</v>
      </c>
    </row>
    <row r="4300" spans="1:10" hidden="1" x14ac:dyDescent="0.25">
      <c r="A4300">
        <f>--SUBTOTAL(103,B$2:B4300)</f>
        <v>2281</v>
      </c>
      <c r="B4300" s="86">
        <v>43368</v>
      </c>
      <c r="C4300" t="s">
        <v>21</v>
      </c>
      <c r="D4300" t="s">
        <v>307</v>
      </c>
      <c r="E4300" t="s">
        <v>308</v>
      </c>
      <c r="F4300">
        <v>36.590000000000003</v>
      </c>
      <c r="G4300">
        <v>0</v>
      </c>
      <c r="H4300">
        <v>2018</v>
      </c>
      <c r="I4300">
        <v>9</v>
      </c>
      <c r="J4300">
        <v>15</v>
      </c>
    </row>
    <row r="4301" spans="1:10" hidden="1" x14ac:dyDescent="0.25">
      <c r="A4301">
        <f>--SUBTOTAL(103,B$2:B4301)</f>
        <v>2281</v>
      </c>
      <c r="B4301" s="86">
        <v>43368</v>
      </c>
      <c r="C4301" t="s">
        <v>21</v>
      </c>
      <c r="D4301" t="s">
        <v>307</v>
      </c>
      <c r="E4301" t="s">
        <v>308</v>
      </c>
      <c r="F4301">
        <v>120.64</v>
      </c>
      <c r="G4301">
        <v>0</v>
      </c>
      <c r="H4301">
        <v>2018</v>
      </c>
      <c r="I4301">
        <v>9</v>
      </c>
      <c r="J4301">
        <v>18</v>
      </c>
    </row>
    <row r="4302" spans="1:10" hidden="1" x14ac:dyDescent="0.25">
      <c r="A4302">
        <f>--SUBTOTAL(103,B$2:B4302)</f>
        <v>2281</v>
      </c>
      <c r="B4302" s="86">
        <v>43368</v>
      </c>
      <c r="C4302" t="s">
        <v>21</v>
      </c>
      <c r="D4302" t="s">
        <v>32</v>
      </c>
      <c r="E4302" t="s">
        <v>309</v>
      </c>
      <c r="F4302">
        <v>8</v>
      </c>
      <c r="G4302">
        <v>0</v>
      </c>
      <c r="H4302">
        <v>2018</v>
      </c>
      <c r="I4302">
        <v>9</v>
      </c>
      <c r="J4302">
        <v>19</v>
      </c>
    </row>
    <row r="4303" spans="1:10" hidden="1" x14ac:dyDescent="0.25">
      <c r="A4303">
        <f>--SUBTOTAL(103,B$2:B4303)</f>
        <v>2281</v>
      </c>
      <c r="B4303" s="86">
        <v>43368</v>
      </c>
      <c r="C4303" t="s">
        <v>21</v>
      </c>
      <c r="D4303" t="s">
        <v>307</v>
      </c>
      <c r="E4303" t="s">
        <v>308</v>
      </c>
      <c r="F4303">
        <v>1092.69</v>
      </c>
      <c r="G4303">
        <v>0</v>
      </c>
      <c r="H4303">
        <v>2018</v>
      </c>
      <c r="I4303">
        <v>9</v>
      </c>
      <c r="J4303">
        <v>19</v>
      </c>
    </row>
    <row r="4304" spans="1:10" hidden="1" x14ac:dyDescent="0.25">
      <c r="A4304">
        <f>--SUBTOTAL(103,B$2:B4304)</f>
        <v>2281</v>
      </c>
      <c r="B4304" s="86">
        <v>43368</v>
      </c>
      <c r="C4304" t="s">
        <v>21</v>
      </c>
      <c r="D4304" t="s">
        <v>307</v>
      </c>
      <c r="E4304" t="s">
        <v>308</v>
      </c>
      <c r="F4304">
        <v>653.11</v>
      </c>
      <c r="G4304">
        <v>0</v>
      </c>
      <c r="H4304">
        <v>2018</v>
      </c>
      <c r="I4304">
        <v>9</v>
      </c>
      <c r="J4304">
        <v>22</v>
      </c>
    </row>
    <row r="4305" spans="1:10" hidden="1" x14ac:dyDescent="0.25">
      <c r="A4305">
        <f>--SUBTOTAL(103,B$2:B4305)</f>
        <v>2281</v>
      </c>
      <c r="B4305" s="86">
        <v>43368</v>
      </c>
      <c r="C4305" t="s">
        <v>21</v>
      </c>
      <c r="D4305" t="s">
        <v>307</v>
      </c>
      <c r="E4305" t="s">
        <v>308</v>
      </c>
      <c r="F4305">
        <v>1197.99</v>
      </c>
      <c r="G4305">
        <v>0</v>
      </c>
      <c r="H4305">
        <v>2018</v>
      </c>
      <c r="I4305">
        <v>9</v>
      </c>
      <c r="J4305">
        <v>23</v>
      </c>
    </row>
    <row r="4306" spans="1:10" hidden="1" x14ac:dyDescent="0.25">
      <c r="A4306">
        <f>--SUBTOTAL(103,B$2:B4306)</f>
        <v>2281</v>
      </c>
      <c r="B4306" s="86">
        <v>43368</v>
      </c>
      <c r="C4306" t="s">
        <v>21</v>
      </c>
      <c r="D4306" t="s">
        <v>307</v>
      </c>
      <c r="E4306" t="s">
        <v>308</v>
      </c>
      <c r="F4306">
        <v>607.30999999999995</v>
      </c>
      <c r="G4306">
        <v>0</v>
      </c>
      <c r="H4306">
        <v>2018</v>
      </c>
      <c r="I4306">
        <v>9</v>
      </c>
      <c r="J4306">
        <v>26</v>
      </c>
    </row>
    <row r="4307" spans="1:10" hidden="1" x14ac:dyDescent="0.25">
      <c r="A4307">
        <f>--SUBTOTAL(103,B$2:B4307)</f>
        <v>2281</v>
      </c>
      <c r="B4307" s="86">
        <v>43368</v>
      </c>
      <c r="C4307" t="s">
        <v>21</v>
      </c>
      <c r="D4307" t="s">
        <v>307</v>
      </c>
      <c r="E4307" t="s">
        <v>308</v>
      </c>
      <c r="F4307">
        <v>24.25</v>
      </c>
      <c r="G4307">
        <v>0</v>
      </c>
      <c r="H4307">
        <v>2018</v>
      </c>
      <c r="I4307">
        <v>9</v>
      </c>
      <c r="J4307">
        <v>28</v>
      </c>
    </row>
    <row r="4308" spans="1:10" hidden="1" x14ac:dyDescent="0.25">
      <c r="A4308">
        <f>--SUBTOTAL(103,B$2:B4308)</f>
        <v>2281</v>
      </c>
      <c r="B4308" s="86">
        <v>43368</v>
      </c>
      <c r="C4308" t="s">
        <v>21</v>
      </c>
      <c r="D4308" t="s">
        <v>307</v>
      </c>
      <c r="E4308" t="s">
        <v>308</v>
      </c>
      <c r="F4308">
        <v>297.5</v>
      </c>
      <c r="G4308">
        <v>0</v>
      </c>
      <c r="H4308">
        <v>2018</v>
      </c>
      <c r="I4308">
        <v>9</v>
      </c>
      <c r="J4308">
        <v>30</v>
      </c>
    </row>
    <row r="4309" spans="1:10" hidden="1" x14ac:dyDescent="0.25">
      <c r="A4309">
        <f>--SUBTOTAL(103,B$2:B4309)</f>
        <v>2281</v>
      </c>
      <c r="B4309" s="86">
        <v>43368</v>
      </c>
      <c r="C4309" t="s">
        <v>21</v>
      </c>
      <c r="D4309" t="s">
        <v>307</v>
      </c>
      <c r="E4309" t="s">
        <v>308</v>
      </c>
      <c r="F4309">
        <v>591.12</v>
      </c>
      <c r="G4309">
        <v>0</v>
      </c>
      <c r="H4309">
        <v>2018</v>
      </c>
      <c r="I4309">
        <v>9</v>
      </c>
      <c r="J4309">
        <v>34</v>
      </c>
    </row>
    <row r="4310" spans="1:10" hidden="1" x14ac:dyDescent="0.25">
      <c r="A4310">
        <f>--SUBTOTAL(103,B$2:B4310)</f>
        <v>2281</v>
      </c>
      <c r="B4310" s="86">
        <v>43368</v>
      </c>
      <c r="C4310" t="s">
        <v>21</v>
      </c>
      <c r="D4310" t="s">
        <v>307</v>
      </c>
      <c r="E4310" t="s">
        <v>308</v>
      </c>
      <c r="F4310">
        <v>190.22</v>
      </c>
      <c r="G4310">
        <v>0</v>
      </c>
      <c r="H4310">
        <v>2018</v>
      </c>
      <c r="I4310">
        <v>9</v>
      </c>
      <c r="J4310">
        <v>38</v>
      </c>
    </row>
    <row r="4311" spans="1:10" hidden="1" x14ac:dyDescent="0.25">
      <c r="A4311">
        <f>--SUBTOTAL(103,B$2:B4311)</f>
        <v>2281</v>
      </c>
      <c r="B4311" s="86">
        <v>43368</v>
      </c>
      <c r="C4311" t="s">
        <v>21</v>
      </c>
      <c r="D4311" t="s">
        <v>307</v>
      </c>
      <c r="E4311" t="s">
        <v>308</v>
      </c>
      <c r="F4311">
        <v>396.15</v>
      </c>
      <c r="G4311">
        <v>0</v>
      </c>
      <c r="H4311">
        <v>2018</v>
      </c>
      <c r="I4311">
        <v>9</v>
      </c>
      <c r="J4311">
        <v>39</v>
      </c>
    </row>
    <row r="4312" spans="1:10" hidden="1" x14ac:dyDescent="0.25">
      <c r="A4312">
        <f>--SUBTOTAL(103,B$2:B4312)</f>
        <v>2281</v>
      </c>
      <c r="B4312" s="86">
        <v>43368</v>
      </c>
      <c r="C4312" t="s">
        <v>21</v>
      </c>
      <c r="D4312" t="s">
        <v>307</v>
      </c>
      <c r="E4312" t="s">
        <v>308</v>
      </c>
      <c r="F4312">
        <v>465.99</v>
      </c>
      <c r="G4312">
        <v>0</v>
      </c>
      <c r="H4312">
        <v>2018</v>
      </c>
      <c r="I4312">
        <v>9</v>
      </c>
      <c r="J4312">
        <v>43</v>
      </c>
    </row>
    <row r="4313" spans="1:10" hidden="1" x14ac:dyDescent="0.25">
      <c r="A4313">
        <f>--SUBTOTAL(103,B$2:B4313)</f>
        <v>2281</v>
      </c>
      <c r="B4313" s="86">
        <v>43368</v>
      </c>
      <c r="C4313" t="s">
        <v>21</v>
      </c>
      <c r="D4313" t="s">
        <v>32</v>
      </c>
      <c r="E4313" t="s">
        <v>309</v>
      </c>
      <c r="F4313">
        <v>8</v>
      </c>
      <c r="G4313">
        <v>0</v>
      </c>
      <c r="H4313">
        <v>2018</v>
      </c>
      <c r="I4313">
        <v>9</v>
      </c>
      <c r="J4313">
        <v>44</v>
      </c>
    </row>
    <row r="4314" spans="1:10" hidden="1" x14ac:dyDescent="0.25">
      <c r="A4314">
        <f>--SUBTOTAL(103,B$2:B4314)</f>
        <v>2281</v>
      </c>
      <c r="B4314" s="86">
        <v>43368</v>
      </c>
      <c r="C4314" t="s">
        <v>21</v>
      </c>
      <c r="D4314" t="s">
        <v>307</v>
      </c>
      <c r="E4314" t="s">
        <v>308</v>
      </c>
      <c r="F4314">
        <v>111.56</v>
      </c>
      <c r="G4314">
        <v>0</v>
      </c>
      <c r="H4314">
        <v>2018</v>
      </c>
      <c r="I4314">
        <v>9</v>
      </c>
      <c r="J4314">
        <v>44</v>
      </c>
    </row>
    <row r="4315" spans="1:10" hidden="1" x14ac:dyDescent="0.25">
      <c r="A4315">
        <f>--SUBTOTAL(103,B$2:B4315)</f>
        <v>2281</v>
      </c>
      <c r="B4315" s="86">
        <v>43368</v>
      </c>
      <c r="C4315" t="s">
        <v>21</v>
      </c>
      <c r="D4315" t="s">
        <v>307</v>
      </c>
      <c r="E4315" t="s">
        <v>308</v>
      </c>
      <c r="F4315">
        <v>278.27</v>
      </c>
      <c r="G4315">
        <v>0</v>
      </c>
      <c r="H4315">
        <v>2018</v>
      </c>
      <c r="I4315">
        <v>9</v>
      </c>
      <c r="J4315">
        <v>46</v>
      </c>
    </row>
    <row r="4316" spans="1:10" hidden="1" x14ac:dyDescent="0.25">
      <c r="A4316">
        <f>--SUBTOTAL(103,B$2:B4316)</f>
        <v>2281</v>
      </c>
      <c r="B4316" s="86">
        <v>43368</v>
      </c>
      <c r="C4316" t="s">
        <v>21</v>
      </c>
      <c r="D4316" t="s">
        <v>307</v>
      </c>
      <c r="E4316" t="s">
        <v>308</v>
      </c>
      <c r="F4316">
        <v>138.18</v>
      </c>
      <c r="G4316">
        <v>0</v>
      </c>
      <c r="H4316">
        <v>2018</v>
      </c>
      <c r="I4316">
        <v>9</v>
      </c>
      <c r="J4316">
        <v>49</v>
      </c>
    </row>
    <row r="4317" spans="1:10" hidden="1" x14ac:dyDescent="0.25">
      <c r="A4317">
        <f>--SUBTOTAL(103,B$2:B4317)</f>
        <v>2281</v>
      </c>
      <c r="B4317" s="86">
        <v>43368</v>
      </c>
      <c r="C4317" t="s">
        <v>21</v>
      </c>
      <c r="D4317" t="s">
        <v>307</v>
      </c>
      <c r="E4317" t="s">
        <v>308</v>
      </c>
      <c r="F4317">
        <v>298.35000000000002</v>
      </c>
      <c r="G4317">
        <v>0</v>
      </c>
      <c r="H4317">
        <v>2018</v>
      </c>
      <c r="I4317">
        <v>9</v>
      </c>
      <c r="J4317">
        <v>51</v>
      </c>
    </row>
    <row r="4318" spans="1:10" hidden="1" x14ac:dyDescent="0.25">
      <c r="A4318">
        <f>--SUBTOTAL(103,B$2:B4318)</f>
        <v>2281</v>
      </c>
      <c r="B4318" s="86">
        <v>43368</v>
      </c>
      <c r="C4318" t="s">
        <v>21</v>
      </c>
      <c r="D4318" t="s">
        <v>307</v>
      </c>
      <c r="E4318" t="s">
        <v>308</v>
      </c>
      <c r="F4318">
        <v>35.75</v>
      </c>
      <c r="G4318">
        <v>0</v>
      </c>
      <c r="H4318">
        <v>2018</v>
      </c>
      <c r="I4318">
        <v>9</v>
      </c>
      <c r="J4318">
        <v>68</v>
      </c>
    </row>
    <row r="4319" spans="1:10" hidden="1" x14ac:dyDescent="0.25">
      <c r="A4319">
        <f>--SUBTOTAL(103,B$2:B4319)</f>
        <v>2281</v>
      </c>
      <c r="B4319" s="86">
        <v>43368</v>
      </c>
      <c r="C4319" t="s">
        <v>21</v>
      </c>
      <c r="D4319" t="s">
        <v>307</v>
      </c>
      <c r="E4319" t="s">
        <v>308</v>
      </c>
      <c r="F4319">
        <v>23.96</v>
      </c>
      <c r="G4319">
        <v>0</v>
      </c>
      <c r="H4319">
        <v>2018</v>
      </c>
      <c r="I4319">
        <v>9</v>
      </c>
      <c r="J4319">
        <v>69</v>
      </c>
    </row>
    <row r="4320" spans="1:10" hidden="1" x14ac:dyDescent="0.25">
      <c r="A4320">
        <f>--SUBTOTAL(103,B$2:B4320)</f>
        <v>2281</v>
      </c>
      <c r="B4320" s="86">
        <v>43368</v>
      </c>
      <c r="C4320" t="s">
        <v>21</v>
      </c>
      <c r="D4320" t="s">
        <v>32</v>
      </c>
      <c r="E4320" t="s">
        <v>309</v>
      </c>
      <c r="F4320">
        <v>8</v>
      </c>
      <c r="G4320">
        <v>0</v>
      </c>
      <c r="H4320">
        <v>2018</v>
      </c>
      <c r="I4320">
        <v>9</v>
      </c>
      <c r="J4320">
        <v>73</v>
      </c>
    </row>
    <row r="4321" spans="1:10" hidden="1" x14ac:dyDescent="0.25">
      <c r="A4321">
        <f>--SUBTOTAL(103,B$2:B4321)</f>
        <v>2281</v>
      </c>
      <c r="B4321" s="86">
        <v>43368</v>
      </c>
      <c r="C4321" t="s">
        <v>21</v>
      </c>
      <c r="D4321" t="s">
        <v>307</v>
      </c>
      <c r="E4321" t="s">
        <v>308</v>
      </c>
      <c r="F4321">
        <v>852.46</v>
      </c>
      <c r="G4321">
        <v>0</v>
      </c>
      <c r="H4321">
        <v>2018</v>
      </c>
      <c r="I4321">
        <v>9</v>
      </c>
      <c r="J4321">
        <v>73</v>
      </c>
    </row>
    <row r="4322" spans="1:10" hidden="1" x14ac:dyDescent="0.25">
      <c r="A4322">
        <f>--SUBTOTAL(103,B$2:B4322)</f>
        <v>2281</v>
      </c>
      <c r="B4322" s="86">
        <v>43368</v>
      </c>
      <c r="C4322" t="s">
        <v>21</v>
      </c>
      <c r="D4322" t="s">
        <v>307</v>
      </c>
      <c r="E4322" t="s">
        <v>308</v>
      </c>
      <c r="F4322">
        <v>42.03</v>
      </c>
      <c r="G4322">
        <v>0</v>
      </c>
      <c r="H4322">
        <v>2018</v>
      </c>
      <c r="I4322">
        <v>9</v>
      </c>
      <c r="J4322">
        <v>80</v>
      </c>
    </row>
    <row r="4323" spans="1:10" hidden="1" x14ac:dyDescent="0.25">
      <c r="A4323">
        <f>--SUBTOTAL(103,B$2:B4323)</f>
        <v>2281</v>
      </c>
      <c r="B4323" s="86">
        <v>43368</v>
      </c>
      <c r="C4323" t="s">
        <v>21</v>
      </c>
      <c r="D4323" t="s">
        <v>307</v>
      </c>
      <c r="E4323" t="s">
        <v>308</v>
      </c>
      <c r="F4323">
        <v>64.41</v>
      </c>
      <c r="G4323">
        <v>0</v>
      </c>
      <c r="H4323">
        <v>2018</v>
      </c>
      <c r="I4323">
        <v>9</v>
      </c>
      <c r="J4323">
        <v>95</v>
      </c>
    </row>
    <row r="4324" spans="1:10" hidden="1" x14ac:dyDescent="0.25">
      <c r="A4324">
        <f>--SUBTOTAL(103,B$2:B4324)</f>
        <v>2281</v>
      </c>
      <c r="B4324" s="86">
        <v>43368</v>
      </c>
      <c r="C4324" t="s">
        <v>21</v>
      </c>
      <c r="D4324" t="s">
        <v>307</v>
      </c>
      <c r="E4324" t="s">
        <v>308</v>
      </c>
      <c r="F4324">
        <v>566.08000000000004</v>
      </c>
      <c r="G4324">
        <v>0</v>
      </c>
      <c r="H4324">
        <v>2018</v>
      </c>
      <c r="I4324">
        <v>9</v>
      </c>
      <c r="J4324">
        <v>97</v>
      </c>
    </row>
    <row r="4325" spans="1:10" hidden="1" x14ac:dyDescent="0.25">
      <c r="A4325">
        <f>--SUBTOTAL(103,B$2:B4325)</f>
        <v>2281</v>
      </c>
      <c r="B4325" s="86">
        <v>43368</v>
      </c>
      <c r="C4325" t="s">
        <v>21</v>
      </c>
      <c r="D4325" t="s">
        <v>307</v>
      </c>
      <c r="E4325" t="s">
        <v>308</v>
      </c>
      <c r="F4325">
        <v>14.52</v>
      </c>
      <c r="G4325">
        <v>0</v>
      </c>
      <c r="H4325">
        <v>2018</v>
      </c>
      <c r="I4325">
        <v>9</v>
      </c>
      <c r="J4325">
        <v>98</v>
      </c>
    </row>
    <row r="4326" spans="1:10" hidden="1" x14ac:dyDescent="0.25">
      <c r="A4326">
        <f>--SUBTOTAL(103,B$2:B4326)</f>
        <v>2281</v>
      </c>
      <c r="B4326" s="86">
        <v>43368</v>
      </c>
      <c r="C4326" t="s">
        <v>21</v>
      </c>
      <c r="D4326" t="s">
        <v>307</v>
      </c>
      <c r="E4326" t="s">
        <v>308</v>
      </c>
      <c r="F4326">
        <v>16.46</v>
      </c>
      <c r="G4326">
        <v>0</v>
      </c>
      <c r="H4326">
        <v>2018</v>
      </c>
      <c r="I4326">
        <v>9</v>
      </c>
      <c r="J4326">
        <v>102</v>
      </c>
    </row>
    <row r="4327" spans="1:10" hidden="1" x14ac:dyDescent="0.25">
      <c r="A4327">
        <f>--SUBTOTAL(103,B$2:B4327)</f>
        <v>2281</v>
      </c>
      <c r="B4327" s="86">
        <v>43368</v>
      </c>
      <c r="C4327" t="s">
        <v>21</v>
      </c>
      <c r="D4327" t="s">
        <v>307</v>
      </c>
      <c r="E4327" t="s">
        <v>308</v>
      </c>
      <c r="F4327">
        <v>50.21</v>
      </c>
      <c r="G4327">
        <v>0</v>
      </c>
      <c r="H4327">
        <v>2018</v>
      </c>
      <c r="I4327">
        <v>9</v>
      </c>
      <c r="J4327">
        <v>125</v>
      </c>
    </row>
    <row r="4328" spans="1:10" hidden="1" x14ac:dyDescent="0.25">
      <c r="A4328">
        <f>--SUBTOTAL(103,B$2:B4328)</f>
        <v>2281</v>
      </c>
      <c r="B4328" s="86">
        <v>43368</v>
      </c>
      <c r="C4328" t="s">
        <v>21</v>
      </c>
      <c r="D4328" t="s">
        <v>307</v>
      </c>
      <c r="E4328" t="s">
        <v>308</v>
      </c>
      <c r="F4328">
        <v>39.68</v>
      </c>
      <c r="G4328">
        <v>0</v>
      </c>
      <c r="H4328">
        <v>2018</v>
      </c>
      <c r="I4328">
        <v>9</v>
      </c>
      <c r="J4328">
        <v>162</v>
      </c>
    </row>
    <row r="4329" spans="1:10" hidden="1" x14ac:dyDescent="0.25">
      <c r="A4329">
        <f>--SUBTOTAL(103,B$2:B4329)</f>
        <v>2281</v>
      </c>
      <c r="B4329" s="86">
        <v>43368</v>
      </c>
      <c r="C4329" t="s">
        <v>21</v>
      </c>
      <c r="D4329" t="s">
        <v>307</v>
      </c>
      <c r="E4329" t="s">
        <v>308</v>
      </c>
      <c r="F4329">
        <v>31.39</v>
      </c>
      <c r="G4329">
        <v>0</v>
      </c>
      <c r="H4329">
        <v>2018</v>
      </c>
      <c r="I4329">
        <v>9</v>
      </c>
      <c r="J4329">
        <v>2</v>
      </c>
    </row>
    <row r="4330" spans="1:10" hidden="1" x14ac:dyDescent="0.25">
      <c r="A4330">
        <f>--SUBTOTAL(103,B$2:B4330)</f>
        <v>2281</v>
      </c>
      <c r="B4330" s="86">
        <v>43368</v>
      </c>
      <c r="C4330" t="s">
        <v>65</v>
      </c>
      <c r="D4330" t="s">
        <v>307</v>
      </c>
      <c r="E4330" t="s">
        <v>308</v>
      </c>
      <c r="F4330">
        <v>66.36</v>
      </c>
      <c r="G4330">
        <v>0</v>
      </c>
      <c r="H4330">
        <v>2018</v>
      </c>
      <c r="I4330">
        <v>9</v>
      </c>
      <c r="J4330">
        <v>91</v>
      </c>
    </row>
    <row r="4331" spans="1:10" hidden="1" x14ac:dyDescent="0.25">
      <c r="A4331">
        <f>--SUBTOTAL(103,B$2:B4331)</f>
        <v>2281</v>
      </c>
      <c r="B4331" s="86">
        <v>43368</v>
      </c>
      <c r="C4331" t="s">
        <v>64</v>
      </c>
      <c r="D4331" t="s">
        <v>307</v>
      </c>
      <c r="E4331" t="s">
        <v>308</v>
      </c>
      <c r="F4331">
        <v>513.04999999999995</v>
      </c>
      <c r="G4331">
        <v>0</v>
      </c>
      <c r="H4331">
        <v>2018</v>
      </c>
      <c r="I4331">
        <v>9</v>
      </c>
      <c r="J4331">
        <v>91</v>
      </c>
    </row>
    <row r="4332" spans="1:10" hidden="1" x14ac:dyDescent="0.25">
      <c r="A4332">
        <f>--SUBTOTAL(103,B$2:B4332)</f>
        <v>2281</v>
      </c>
      <c r="B4332" s="86">
        <v>43368</v>
      </c>
      <c r="C4332" t="s">
        <v>23</v>
      </c>
      <c r="D4332" t="s">
        <v>33</v>
      </c>
      <c r="E4332" t="s">
        <v>119</v>
      </c>
      <c r="F4332">
        <v>2.25</v>
      </c>
      <c r="G4332">
        <v>0</v>
      </c>
      <c r="H4332">
        <v>2018</v>
      </c>
      <c r="I4332">
        <v>9</v>
      </c>
      <c r="J4332">
        <v>7</v>
      </c>
    </row>
    <row r="4333" spans="1:10" hidden="1" x14ac:dyDescent="0.25">
      <c r="A4333">
        <f>--SUBTOTAL(103,B$2:B4333)</f>
        <v>2281</v>
      </c>
      <c r="B4333" s="86">
        <v>43368</v>
      </c>
      <c r="C4333" t="s">
        <v>23</v>
      </c>
      <c r="D4333" t="s">
        <v>33</v>
      </c>
      <c r="E4333" t="s">
        <v>215</v>
      </c>
      <c r="F4333">
        <v>2.25</v>
      </c>
      <c r="G4333">
        <v>0</v>
      </c>
      <c r="H4333">
        <v>2018</v>
      </c>
      <c r="I4333">
        <v>9</v>
      </c>
      <c r="J4333">
        <v>17</v>
      </c>
    </row>
    <row r="4334" spans="1:10" hidden="1" x14ac:dyDescent="0.25">
      <c r="A4334">
        <f>--SUBTOTAL(103,B$2:B4334)</f>
        <v>2281</v>
      </c>
      <c r="B4334" s="86">
        <v>43368</v>
      </c>
      <c r="C4334" t="s">
        <v>23</v>
      </c>
      <c r="D4334" t="s">
        <v>307</v>
      </c>
      <c r="E4334" t="s">
        <v>308</v>
      </c>
      <c r="F4334">
        <v>4.6399999999999997</v>
      </c>
      <c r="G4334">
        <v>0</v>
      </c>
      <c r="H4334">
        <v>2018</v>
      </c>
      <c r="I4334">
        <v>9</v>
      </c>
      <c r="J4334">
        <v>22</v>
      </c>
    </row>
    <row r="4335" spans="1:10" hidden="1" x14ac:dyDescent="0.25">
      <c r="A4335">
        <f>--SUBTOTAL(103,B$2:B4335)</f>
        <v>2281</v>
      </c>
      <c r="B4335" s="86">
        <v>43368</v>
      </c>
      <c r="C4335" t="s">
        <v>23</v>
      </c>
      <c r="D4335" t="s">
        <v>33</v>
      </c>
      <c r="E4335" t="s">
        <v>126</v>
      </c>
      <c r="F4335">
        <v>1.8</v>
      </c>
      <c r="G4335">
        <v>0</v>
      </c>
      <c r="H4335">
        <v>2018</v>
      </c>
      <c r="I4335">
        <v>9</v>
      </c>
      <c r="J4335">
        <v>72</v>
      </c>
    </row>
    <row r="4336" spans="1:10" hidden="1" x14ac:dyDescent="0.25">
      <c r="A4336">
        <f>--SUBTOTAL(103,B$2:B4336)</f>
        <v>2281</v>
      </c>
      <c r="B4336" s="86">
        <v>43368</v>
      </c>
      <c r="C4336" t="s">
        <v>23</v>
      </c>
      <c r="D4336" t="s">
        <v>307</v>
      </c>
      <c r="E4336" t="s">
        <v>308</v>
      </c>
      <c r="F4336">
        <v>33.21</v>
      </c>
      <c r="G4336">
        <v>0</v>
      </c>
      <c r="H4336">
        <v>2018</v>
      </c>
      <c r="I4336">
        <v>9</v>
      </c>
      <c r="J4336">
        <v>72</v>
      </c>
    </row>
    <row r="4337" spans="1:10" hidden="1" x14ac:dyDescent="0.25">
      <c r="A4337">
        <f>--SUBTOTAL(103,B$2:B4337)</f>
        <v>2281</v>
      </c>
      <c r="B4337" s="86">
        <v>43368</v>
      </c>
      <c r="C4337" t="s">
        <v>23</v>
      </c>
      <c r="D4337" t="s">
        <v>307</v>
      </c>
      <c r="E4337" t="s">
        <v>308</v>
      </c>
      <c r="F4337">
        <v>153.78</v>
      </c>
      <c r="G4337">
        <v>0</v>
      </c>
      <c r="H4337">
        <v>2018</v>
      </c>
      <c r="I4337">
        <v>9</v>
      </c>
      <c r="J4337">
        <v>73</v>
      </c>
    </row>
    <row r="4338" spans="1:10" hidden="1" x14ac:dyDescent="0.25">
      <c r="A4338">
        <f>--SUBTOTAL(103,B$2:B4338)</f>
        <v>2281</v>
      </c>
      <c r="B4338" s="86">
        <v>43368</v>
      </c>
      <c r="C4338" t="s">
        <v>23</v>
      </c>
      <c r="D4338" t="s">
        <v>33</v>
      </c>
      <c r="E4338" t="s">
        <v>174</v>
      </c>
      <c r="F4338">
        <v>10.7</v>
      </c>
      <c r="G4338">
        <v>0</v>
      </c>
      <c r="H4338">
        <v>2018</v>
      </c>
      <c r="I4338">
        <v>9</v>
      </c>
      <c r="J4338">
        <v>131</v>
      </c>
    </row>
    <row r="4339" spans="1:10" hidden="1" x14ac:dyDescent="0.25">
      <c r="A4339">
        <f>--SUBTOTAL(103,B$2:B4339)</f>
        <v>2281</v>
      </c>
      <c r="B4339" s="86">
        <v>43369</v>
      </c>
      <c r="C4339" t="s">
        <v>102</v>
      </c>
      <c r="D4339" t="s">
        <v>63</v>
      </c>
      <c r="E4339" t="s">
        <v>310</v>
      </c>
      <c r="F4339">
        <v>0</v>
      </c>
      <c r="G4339">
        <v>420</v>
      </c>
      <c r="H4339">
        <v>2018</v>
      </c>
      <c r="I4339">
        <v>9</v>
      </c>
      <c r="J4339">
        <v>91</v>
      </c>
    </row>
    <row r="4340" spans="1:10" hidden="1" x14ac:dyDescent="0.25">
      <c r="A4340">
        <f>--SUBTOTAL(103,B$2:B4340)</f>
        <v>2281</v>
      </c>
      <c r="B4340" s="86">
        <v>43369</v>
      </c>
      <c r="C4340" t="s">
        <v>223</v>
      </c>
      <c r="D4340" t="s">
        <v>60</v>
      </c>
      <c r="E4340" t="s">
        <v>310</v>
      </c>
      <c r="F4340">
        <v>625</v>
      </c>
      <c r="G4340">
        <v>0</v>
      </c>
      <c r="H4340">
        <v>2018</v>
      </c>
      <c r="I4340">
        <v>9</v>
      </c>
      <c r="J4340">
        <v>91</v>
      </c>
    </row>
    <row r="4341" spans="1:10" hidden="1" x14ac:dyDescent="0.25">
      <c r="A4341">
        <f>--SUBTOTAL(103,B$2:B4341)</f>
        <v>2281</v>
      </c>
      <c r="B4341" s="86">
        <v>43369</v>
      </c>
      <c r="C4341" t="s">
        <v>67</v>
      </c>
      <c r="D4341" t="s">
        <v>31</v>
      </c>
      <c r="E4341" t="s">
        <v>310</v>
      </c>
      <c r="F4341">
        <v>10</v>
      </c>
      <c r="G4341">
        <v>0</v>
      </c>
      <c r="H4341">
        <v>2018</v>
      </c>
      <c r="I4341">
        <v>9</v>
      </c>
      <c r="J4341">
        <v>91</v>
      </c>
    </row>
    <row r="4342" spans="1:10" hidden="1" x14ac:dyDescent="0.25">
      <c r="A4342">
        <f>--SUBTOTAL(103,B$2:B4342)</f>
        <v>2281</v>
      </c>
      <c r="B4342" s="86">
        <v>43369</v>
      </c>
      <c r="C4342" t="s">
        <v>67</v>
      </c>
      <c r="D4342" t="s">
        <v>60</v>
      </c>
      <c r="E4342" t="s">
        <v>310</v>
      </c>
      <c r="F4342">
        <v>99.89</v>
      </c>
      <c r="G4342">
        <v>0</v>
      </c>
      <c r="H4342">
        <v>2018</v>
      </c>
      <c r="I4342">
        <v>9</v>
      </c>
      <c r="J4342">
        <v>91</v>
      </c>
    </row>
    <row r="4343" spans="1:10" hidden="1" x14ac:dyDescent="0.25">
      <c r="A4343">
        <f>--SUBTOTAL(103,B$2:B4343)</f>
        <v>2281</v>
      </c>
      <c r="B4343" s="86">
        <v>43369</v>
      </c>
      <c r="C4343" t="s">
        <v>206</v>
      </c>
      <c r="D4343" t="s">
        <v>31</v>
      </c>
      <c r="E4343" t="s">
        <v>310</v>
      </c>
      <c r="F4343">
        <v>1.3</v>
      </c>
      <c r="G4343">
        <v>0</v>
      </c>
      <c r="H4343">
        <v>2018</v>
      </c>
      <c r="I4343">
        <v>9</v>
      </c>
      <c r="J4343">
        <v>91</v>
      </c>
    </row>
    <row r="4344" spans="1:10" hidden="1" x14ac:dyDescent="0.25">
      <c r="A4344">
        <f>--SUBTOTAL(103,B$2:B4344)</f>
        <v>2281</v>
      </c>
      <c r="B4344" s="86">
        <v>43369</v>
      </c>
      <c r="C4344" t="s">
        <v>21</v>
      </c>
      <c r="D4344" t="s">
        <v>32</v>
      </c>
      <c r="E4344" t="s">
        <v>310</v>
      </c>
      <c r="F4344">
        <v>8</v>
      </c>
      <c r="G4344">
        <v>0</v>
      </c>
      <c r="H4344">
        <v>2018</v>
      </c>
      <c r="I4344">
        <v>9</v>
      </c>
      <c r="J4344">
        <v>49</v>
      </c>
    </row>
    <row r="4345" spans="1:10" hidden="1" x14ac:dyDescent="0.25">
      <c r="A4345">
        <f>--SUBTOTAL(103,B$2:B4345)</f>
        <v>2281</v>
      </c>
      <c r="B4345" s="86">
        <v>43369</v>
      </c>
      <c r="C4345" t="s">
        <v>21</v>
      </c>
      <c r="D4345" t="s">
        <v>32</v>
      </c>
      <c r="E4345" t="s">
        <v>310</v>
      </c>
      <c r="F4345">
        <v>24</v>
      </c>
      <c r="G4345">
        <v>0</v>
      </c>
      <c r="H4345">
        <v>2018</v>
      </c>
      <c r="I4345">
        <v>9</v>
      </c>
      <c r="J4345">
        <v>73</v>
      </c>
    </row>
    <row r="4346" spans="1:10" hidden="1" x14ac:dyDescent="0.25">
      <c r="A4346">
        <f>--SUBTOTAL(103,B$2:B4346)</f>
        <v>2281</v>
      </c>
      <c r="B4346" s="86">
        <v>43369</v>
      </c>
      <c r="C4346" t="s">
        <v>21</v>
      </c>
      <c r="D4346" t="s">
        <v>32</v>
      </c>
      <c r="E4346" t="s">
        <v>310</v>
      </c>
      <c r="F4346">
        <v>24</v>
      </c>
      <c r="G4346">
        <v>0</v>
      </c>
      <c r="H4346">
        <v>2018</v>
      </c>
      <c r="I4346">
        <v>9</v>
      </c>
      <c r="J4346">
        <v>97</v>
      </c>
    </row>
    <row r="4347" spans="1:10" hidden="1" x14ac:dyDescent="0.25">
      <c r="A4347">
        <f>--SUBTOTAL(103,B$2:B4347)</f>
        <v>2281</v>
      </c>
      <c r="B4347" s="86">
        <v>43369</v>
      </c>
      <c r="C4347" t="s">
        <v>66</v>
      </c>
      <c r="D4347" t="s">
        <v>31</v>
      </c>
      <c r="E4347" t="s">
        <v>310</v>
      </c>
      <c r="F4347">
        <v>622.37</v>
      </c>
      <c r="G4347">
        <v>0</v>
      </c>
      <c r="H4347">
        <v>2018</v>
      </c>
      <c r="I4347">
        <v>9</v>
      </c>
      <c r="J4347">
        <v>91</v>
      </c>
    </row>
    <row r="4348" spans="1:10" hidden="1" x14ac:dyDescent="0.25">
      <c r="A4348">
        <f>--SUBTOTAL(103,B$2:B4348)</f>
        <v>2281</v>
      </c>
      <c r="B4348" s="86">
        <v>43369</v>
      </c>
      <c r="C4348" t="s">
        <v>23</v>
      </c>
      <c r="D4348" t="s">
        <v>33</v>
      </c>
      <c r="E4348" t="s">
        <v>311</v>
      </c>
      <c r="F4348">
        <v>2.4</v>
      </c>
      <c r="G4348">
        <v>0</v>
      </c>
      <c r="H4348">
        <v>2018</v>
      </c>
      <c r="I4348">
        <v>9</v>
      </c>
      <c r="J4348">
        <v>14</v>
      </c>
    </row>
    <row r="4349" spans="1:10" hidden="1" x14ac:dyDescent="0.25">
      <c r="A4349">
        <f>--SUBTOTAL(103,B$2:B4349)</f>
        <v>2281</v>
      </c>
      <c r="B4349" s="86">
        <v>43369</v>
      </c>
      <c r="C4349" t="s">
        <v>23</v>
      </c>
      <c r="D4349" t="s">
        <v>33</v>
      </c>
      <c r="E4349" t="s">
        <v>149</v>
      </c>
      <c r="F4349">
        <v>3.15</v>
      </c>
      <c r="G4349">
        <v>0</v>
      </c>
      <c r="H4349">
        <v>2018</v>
      </c>
      <c r="I4349">
        <v>9</v>
      </c>
      <c r="J4349">
        <v>23</v>
      </c>
    </row>
    <row r="4350" spans="1:10" hidden="1" x14ac:dyDescent="0.25">
      <c r="A4350">
        <f>--SUBTOTAL(103,B$2:B4350)</f>
        <v>2281</v>
      </c>
      <c r="B4350" s="86">
        <v>43369</v>
      </c>
      <c r="C4350" t="s">
        <v>23</v>
      </c>
      <c r="D4350" t="s">
        <v>31</v>
      </c>
      <c r="E4350" t="s">
        <v>310</v>
      </c>
      <c r="F4350">
        <v>30</v>
      </c>
      <c r="G4350">
        <v>0</v>
      </c>
      <c r="H4350">
        <v>2018</v>
      </c>
      <c r="I4350">
        <v>9</v>
      </c>
      <c r="J4350">
        <v>98</v>
      </c>
    </row>
    <row r="4351" spans="1:10" hidden="1" x14ac:dyDescent="0.25">
      <c r="A4351">
        <f>--SUBTOTAL(103,B$2:B4351)</f>
        <v>2281</v>
      </c>
      <c r="B4351" s="86">
        <v>43369</v>
      </c>
      <c r="C4351" t="s">
        <v>23</v>
      </c>
      <c r="D4351" t="s">
        <v>33</v>
      </c>
      <c r="E4351" t="s">
        <v>55</v>
      </c>
      <c r="F4351">
        <v>3.6</v>
      </c>
      <c r="G4351">
        <v>0</v>
      </c>
      <c r="H4351">
        <v>2018</v>
      </c>
      <c r="I4351">
        <v>9</v>
      </c>
      <c r="J4351">
        <v>196</v>
      </c>
    </row>
    <row r="4352" spans="1:10" hidden="1" x14ac:dyDescent="0.25">
      <c r="A4352">
        <f>--SUBTOTAL(103,B$2:B4352)</f>
        <v>2281</v>
      </c>
      <c r="B4352" s="86">
        <v>43370</v>
      </c>
      <c r="C4352" t="s">
        <v>22</v>
      </c>
      <c r="D4352" t="s">
        <v>32</v>
      </c>
      <c r="E4352" t="s">
        <v>312</v>
      </c>
      <c r="F4352">
        <v>8</v>
      </c>
      <c r="G4352">
        <v>0</v>
      </c>
      <c r="H4352">
        <v>2018</v>
      </c>
      <c r="I4352">
        <v>9</v>
      </c>
      <c r="J4352">
        <v>13</v>
      </c>
    </row>
    <row r="4353" spans="1:10" hidden="1" x14ac:dyDescent="0.25">
      <c r="A4353">
        <f>--SUBTOTAL(103,B$2:B4353)</f>
        <v>2281</v>
      </c>
      <c r="B4353" s="86">
        <v>43370</v>
      </c>
      <c r="C4353" t="s">
        <v>102</v>
      </c>
      <c r="D4353" t="s">
        <v>31</v>
      </c>
      <c r="E4353" t="s">
        <v>312</v>
      </c>
      <c r="F4353">
        <v>99.54</v>
      </c>
      <c r="G4353">
        <v>0</v>
      </c>
      <c r="H4353">
        <v>2018</v>
      </c>
      <c r="I4353">
        <v>9</v>
      </c>
      <c r="J4353">
        <v>91</v>
      </c>
    </row>
    <row r="4354" spans="1:10" hidden="1" x14ac:dyDescent="0.25">
      <c r="A4354">
        <f>--SUBTOTAL(103,B$2:B4354)</f>
        <v>2281</v>
      </c>
      <c r="B4354" s="86">
        <v>43370</v>
      </c>
      <c r="C4354" t="s">
        <v>69</v>
      </c>
      <c r="D4354" t="s">
        <v>31</v>
      </c>
      <c r="E4354" t="s">
        <v>312</v>
      </c>
      <c r="F4354">
        <v>15</v>
      </c>
      <c r="G4354">
        <v>0</v>
      </c>
      <c r="H4354">
        <v>2018</v>
      </c>
      <c r="I4354">
        <v>9</v>
      </c>
      <c r="J4354">
        <v>91</v>
      </c>
    </row>
    <row r="4355" spans="1:10" hidden="1" x14ac:dyDescent="0.25">
      <c r="A4355">
        <f>--SUBTOTAL(103,B$2:B4355)</f>
        <v>2281</v>
      </c>
      <c r="B4355" s="86">
        <v>43370</v>
      </c>
      <c r="C4355" t="s">
        <v>68</v>
      </c>
      <c r="D4355" t="s">
        <v>61</v>
      </c>
      <c r="E4355" t="s">
        <v>312</v>
      </c>
      <c r="F4355">
        <v>65</v>
      </c>
      <c r="G4355">
        <v>0</v>
      </c>
      <c r="H4355">
        <v>2018</v>
      </c>
      <c r="I4355">
        <v>9</v>
      </c>
      <c r="J4355">
        <v>91</v>
      </c>
    </row>
    <row r="4356" spans="1:10" hidden="1" x14ac:dyDescent="0.25">
      <c r="A4356">
        <f>--SUBTOTAL(103,B$2:B4356)</f>
        <v>2281</v>
      </c>
      <c r="B4356" s="86">
        <v>43370</v>
      </c>
      <c r="C4356" t="s">
        <v>76</v>
      </c>
      <c r="D4356" t="s">
        <v>31</v>
      </c>
      <c r="E4356" t="s">
        <v>312</v>
      </c>
      <c r="F4356">
        <v>50.47</v>
      </c>
      <c r="G4356">
        <v>0</v>
      </c>
      <c r="H4356">
        <v>2018</v>
      </c>
      <c r="I4356">
        <v>9</v>
      </c>
      <c r="J4356">
        <v>91</v>
      </c>
    </row>
    <row r="4357" spans="1:10" hidden="1" x14ac:dyDescent="0.25">
      <c r="A4357">
        <f>--SUBTOTAL(103,B$2:B4357)</f>
        <v>2281</v>
      </c>
      <c r="B4357" s="86">
        <v>43370</v>
      </c>
      <c r="C4357" t="s">
        <v>67</v>
      </c>
      <c r="D4357" t="s">
        <v>60</v>
      </c>
      <c r="E4357" t="s">
        <v>312</v>
      </c>
      <c r="F4357">
        <v>17.28</v>
      </c>
      <c r="G4357">
        <v>0</v>
      </c>
      <c r="H4357">
        <v>2018</v>
      </c>
      <c r="I4357">
        <v>9</v>
      </c>
      <c r="J4357">
        <v>91</v>
      </c>
    </row>
    <row r="4358" spans="1:10" hidden="1" x14ac:dyDescent="0.25">
      <c r="A4358">
        <f>--SUBTOTAL(103,B$2:B4358)</f>
        <v>2281</v>
      </c>
      <c r="B4358" s="86">
        <v>43370</v>
      </c>
      <c r="C4358" t="s">
        <v>67</v>
      </c>
      <c r="D4358" t="s">
        <v>31</v>
      </c>
      <c r="E4358" t="s">
        <v>312</v>
      </c>
      <c r="F4358">
        <v>19.71</v>
      </c>
      <c r="G4358">
        <v>0</v>
      </c>
      <c r="H4358">
        <v>2018</v>
      </c>
      <c r="I4358">
        <v>9</v>
      </c>
      <c r="J4358">
        <v>91</v>
      </c>
    </row>
    <row r="4359" spans="1:10" hidden="1" x14ac:dyDescent="0.25">
      <c r="A4359">
        <f>--SUBTOTAL(103,B$2:B4359)</f>
        <v>2281</v>
      </c>
      <c r="B4359" s="86">
        <v>43370</v>
      </c>
      <c r="C4359" t="s">
        <v>71</v>
      </c>
      <c r="D4359" t="s">
        <v>32</v>
      </c>
      <c r="E4359" t="s">
        <v>312</v>
      </c>
      <c r="F4359">
        <v>120.18</v>
      </c>
      <c r="G4359">
        <v>0</v>
      </c>
      <c r="H4359">
        <v>2018</v>
      </c>
      <c r="I4359">
        <v>9</v>
      </c>
      <c r="J4359">
        <v>91</v>
      </c>
    </row>
    <row r="4360" spans="1:10" hidden="1" x14ac:dyDescent="0.25">
      <c r="A4360">
        <f>--SUBTOTAL(103,B$2:B4360)</f>
        <v>2281</v>
      </c>
      <c r="B4360" s="86">
        <v>43370</v>
      </c>
      <c r="C4360" t="s">
        <v>103</v>
      </c>
      <c r="D4360" t="s">
        <v>31</v>
      </c>
      <c r="E4360" t="s">
        <v>312</v>
      </c>
      <c r="F4360">
        <v>96</v>
      </c>
      <c r="G4360">
        <v>0</v>
      </c>
      <c r="H4360">
        <v>2018</v>
      </c>
      <c r="I4360">
        <v>9</v>
      </c>
      <c r="J4360">
        <v>91</v>
      </c>
    </row>
    <row r="4361" spans="1:10" hidden="1" x14ac:dyDescent="0.25">
      <c r="A4361">
        <f>--SUBTOTAL(103,B$2:B4361)</f>
        <v>2281</v>
      </c>
      <c r="B4361" s="86">
        <v>43370</v>
      </c>
      <c r="C4361" t="s">
        <v>21</v>
      </c>
      <c r="D4361" t="s">
        <v>32</v>
      </c>
      <c r="E4361" t="s">
        <v>312</v>
      </c>
      <c r="F4361">
        <v>24</v>
      </c>
      <c r="G4361">
        <v>0</v>
      </c>
      <c r="H4361">
        <v>2018</v>
      </c>
      <c r="I4361">
        <v>9</v>
      </c>
      <c r="J4361">
        <v>13</v>
      </c>
    </row>
    <row r="4362" spans="1:10" hidden="1" x14ac:dyDescent="0.25">
      <c r="A4362">
        <f>--SUBTOTAL(103,B$2:B4362)</f>
        <v>2281</v>
      </c>
      <c r="B4362" s="86">
        <v>43370</v>
      </c>
      <c r="C4362" t="s">
        <v>23</v>
      </c>
      <c r="D4362" t="s">
        <v>33</v>
      </c>
      <c r="E4362" t="s">
        <v>114</v>
      </c>
      <c r="F4362">
        <v>3.6</v>
      </c>
      <c r="G4362">
        <v>0</v>
      </c>
      <c r="H4362">
        <v>2018</v>
      </c>
      <c r="I4362">
        <v>9</v>
      </c>
      <c r="J4362">
        <v>5</v>
      </c>
    </row>
    <row r="4363" spans="1:10" hidden="1" x14ac:dyDescent="0.25">
      <c r="A4363">
        <f>--SUBTOTAL(103,B$2:B4363)</f>
        <v>2281</v>
      </c>
      <c r="B4363" s="86">
        <v>43370</v>
      </c>
      <c r="C4363" t="s">
        <v>23</v>
      </c>
      <c r="D4363" t="s">
        <v>31</v>
      </c>
      <c r="E4363" t="s">
        <v>312</v>
      </c>
      <c r="F4363">
        <v>130</v>
      </c>
      <c r="G4363">
        <v>0</v>
      </c>
      <c r="H4363">
        <v>2018</v>
      </c>
      <c r="I4363">
        <v>9</v>
      </c>
      <c r="J4363">
        <v>9</v>
      </c>
    </row>
    <row r="4364" spans="1:10" hidden="1" x14ac:dyDescent="0.25">
      <c r="A4364">
        <f>--SUBTOTAL(103,B$2:B4364)</f>
        <v>2281</v>
      </c>
      <c r="B4364" s="86">
        <v>43370</v>
      </c>
      <c r="C4364" t="s">
        <v>23</v>
      </c>
      <c r="D4364" t="s">
        <v>33</v>
      </c>
      <c r="E4364" t="s">
        <v>104</v>
      </c>
      <c r="F4364">
        <v>7</v>
      </c>
      <c r="G4364">
        <v>0</v>
      </c>
      <c r="H4364">
        <v>2018</v>
      </c>
      <c r="I4364">
        <v>9</v>
      </c>
      <c r="J4364">
        <v>33</v>
      </c>
    </row>
    <row r="4365" spans="1:10" hidden="1" x14ac:dyDescent="0.25">
      <c r="A4365">
        <f>--SUBTOTAL(103,B$2:B4365)</f>
        <v>2281</v>
      </c>
      <c r="B4365" s="86">
        <v>43370</v>
      </c>
      <c r="C4365" t="s">
        <v>23</v>
      </c>
      <c r="D4365" t="s">
        <v>33</v>
      </c>
      <c r="E4365" t="s">
        <v>126</v>
      </c>
      <c r="F4365">
        <v>1.8</v>
      </c>
      <c r="G4365">
        <v>0</v>
      </c>
      <c r="H4365">
        <v>2018</v>
      </c>
      <c r="I4365">
        <v>9</v>
      </c>
      <c r="J4365">
        <v>72</v>
      </c>
    </row>
    <row r="4366" spans="1:10" hidden="1" x14ac:dyDescent="0.25">
      <c r="A4366">
        <f>--SUBTOTAL(103,B$2:B4366)</f>
        <v>2281</v>
      </c>
      <c r="B4366" s="86">
        <v>43370</v>
      </c>
      <c r="C4366" t="s">
        <v>23</v>
      </c>
      <c r="D4366" t="s">
        <v>60</v>
      </c>
      <c r="E4366" t="s">
        <v>312</v>
      </c>
      <c r="F4366">
        <v>24.98</v>
      </c>
      <c r="G4366">
        <v>0</v>
      </c>
      <c r="H4366">
        <v>2018</v>
      </c>
      <c r="I4366">
        <v>9</v>
      </c>
      <c r="J4366">
        <v>101</v>
      </c>
    </row>
    <row r="4367" spans="1:10" hidden="1" x14ac:dyDescent="0.25">
      <c r="A4367">
        <f>--SUBTOTAL(103,B$2:B4367)</f>
        <v>2281</v>
      </c>
      <c r="B4367" s="86">
        <v>43370</v>
      </c>
      <c r="C4367" t="s">
        <v>23</v>
      </c>
      <c r="D4367" t="s">
        <v>33</v>
      </c>
      <c r="E4367" t="s">
        <v>174</v>
      </c>
      <c r="F4367">
        <v>6.85</v>
      </c>
      <c r="G4367">
        <v>0</v>
      </c>
      <c r="H4367">
        <v>2018</v>
      </c>
      <c r="I4367">
        <v>9</v>
      </c>
      <c r="J4367">
        <v>131</v>
      </c>
    </row>
    <row r="4368" spans="1:10" hidden="1" x14ac:dyDescent="0.25">
      <c r="A4368">
        <f>--SUBTOTAL(103,B$2:B4368)</f>
        <v>2281</v>
      </c>
      <c r="B4368" s="86">
        <v>43371</v>
      </c>
      <c r="C4368" t="s">
        <v>102</v>
      </c>
      <c r="D4368" t="s">
        <v>62</v>
      </c>
      <c r="E4368" t="s">
        <v>313</v>
      </c>
      <c r="F4368">
        <v>152.5</v>
      </c>
      <c r="G4368">
        <v>0</v>
      </c>
      <c r="H4368">
        <v>2018</v>
      </c>
      <c r="I4368">
        <v>9</v>
      </c>
      <c r="J4368">
        <v>91</v>
      </c>
    </row>
    <row r="4369" spans="1:10" hidden="1" x14ac:dyDescent="0.25">
      <c r="A4369">
        <f>--SUBTOTAL(103,B$2:B4369)</f>
        <v>2281</v>
      </c>
      <c r="B4369" s="86">
        <v>43371</v>
      </c>
      <c r="C4369" t="s">
        <v>73</v>
      </c>
      <c r="D4369" t="s">
        <v>62</v>
      </c>
      <c r="E4369" t="s">
        <v>313</v>
      </c>
      <c r="F4369">
        <v>0</v>
      </c>
      <c r="G4369">
        <v>152.5</v>
      </c>
      <c r="H4369">
        <v>2018</v>
      </c>
      <c r="I4369">
        <v>9</v>
      </c>
      <c r="J4369">
        <v>91</v>
      </c>
    </row>
    <row r="4370" spans="1:10" hidden="1" x14ac:dyDescent="0.25">
      <c r="A4370">
        <f>--SUBTOTAL(103,B$2:B4370)</f>
        <v>2281</v>
      </c>
      <c r="B4370" s="86">
        <v>43371</v>
      </c>
      <c r="C4370" t="s">
        <v>75</v>
      </c>
      <c r="D4370" t="s">
        <v>63</v>
      </c>
      <c r="E4370" t="s">
        <v>313</v>
      </c>
      <c r="F4370">
        <v>0.01</v>
      </c>
      <c r="G4370">
        <v>0</v>
      </c>
      <c r="H4370">
        <v>2018</v>
      </c>
      <c r="I4370">
        <v>9</v>
      </c>
      <c r="J4370">
        <v>91</v>
      </c>
    </row>
    <row r="4371" spans="1:10" hidden="1" x14ac:dyDescent="0.25">
      <c r="A4371">
        <f>--SUBTOTAL(103,B$2:B4371)</f>
        <v>2281</v>
      </c>
      <c r="B4371" s="86">
        <v>43371</v>
      </c>
      <c r="C4371" t="s">
        <v>75</v>
      </c>
      <c r="D4371" t="s">
        <v>63</v>
      </c>
      <c r="E4371" t="s">
        <v>313</v>
      </c>
      <c r="F4371">
        <v>0</v>
      </c>
      <c r="G4371">
        <v>0.01</v>
      </c>
      <c r="H4371">
        <v>2018</v>
      </c>
      <c r="I4371">
        <v>9</v>
      </c>
      <c r="J4371">
        <v>91</v>
      </c>
    </row>
    <row r="4372" spans="1:10" hidden="1" x14ac:dyDescent="0.25">
      <c r="A4372">
        <f>--SUBTOTAL(103,B$2:B4372)</f>
        <v>2281</v>
      </c>
      <c r="B4372" s="86">
        <v>43371</v>
      </c>
      <c r="C4372" t="s">
        <v>281</v>
      </c>
      <c r="D4372" t="s">
        <v>63</v>
      </c>
      <c r="E4372" t="s">
        <v>313</v>
      </c>
      <c r="F4372">
        <v>73.790000000000006</v>
      </c>
      <c r="G4372">
        <v>0</v>
      </c>
      <c r="H4372">
        <v>2018</v>
      </c>
      <c r="I4372">
        <v>9</v>
      </c>
      <c r="J4372">
        <v>91</v>
      </c>
    </row>
    <row r="4373" spans="1:10" hidden="1" x14ac:dyDescent="0.25">
      <c r="A4373">
        <f>--SUBTOTAL(103,B$2:B4373)</f>
        <v>2281</v>
      </c>
      <c r="B4373" s="86">
        <v>43371</v>
      </c>
      <c r="C4373" t="s">
        <v>23</v>
      </c>
      <c r="D4373" t="s">
        <v>33</v>
      </c>
      <c r="E4373" t="s">
        <v>57</v>
      </c>
      <c r="F4373">
        <v>2.4</v>
      </c>
      <c r="G4373">
        <v>0</v>
      </c>
      <c r="H4373">
        <v>2018</v>
      </c>
      <c r="I4373">
        <v>9</v>
      </c>
      <c r="J4373">
        <v>3</v>
      </c>
    </row>
    <row r="4374" spans="1:10" hidden="1" x14ac:dyDescent="0.25">
      <c r="A4374">
        <f>--SUBTOTAL(103,B$2:B4374)</f>
        <v>2281</v>
      </c>
      <c r="B4374" s="86">
        <v>43371</v>
      </c>
      <c r="C4374" t="s">
        <v>23</v>
      </c>
      <c r="D4374" t="s">
        <v>33</v>
      </c>
      <c r="E4374" t="s">
        <v>134</v>
      </c>
      <c r="F4374">
        <v>2.65</v>
      </c>
      <c r="G4374">
        <v>0</v>
      </c>
      <c r="H4374">
        <v>2018</v>
      </c>
      <c r="I4374">
        <v>9</v>
      </c>
      <c r="J4374">
        <v>9</v>
      </c>
    </row>
    <row r="4375" spans="1:10" hidden="1" x14ac:dyDescent="0.25">
      <c r="A4375">
        <f>--SUBTOTAL(103,B$2:B4375)</f>
        <v>2281</v>
      </c>
      <c r="B4375" s="86">
        <v>43371</v>
      </c>
      <c r="C4375" t="s">
        <v>23</v>
      </c>
      <c r="D4375" t="s">
        <v>63</v>
      </c>
      <c r="E4375" t="s">
        <v>313</v>
      </c>
      <c r="F4375">
        <v>0</v>
      </c>
      <c r="G4375">
        <v>73.790000000000006</v>
      </c>
      <c r="H4375">
        <v>2018</v>
      </c>
      <c r="I4375">
        <v>9</v>
      </c>
      <c r="J4375">
        <v>30</v>
      </c>
    </row>
    <row r="4376" spans="1:10" hidden="1" x14ac:dyDescent="0.25">
      <c r="A4376">
        <f>--SUBTOTAL(103,B$2:B4376)</f>
        <v>2281</v>
      </c>
      <c r="B4376" s="86">
        <v>43371</v>
      </c>
      <c r="C4376" t="s">
        <v>23</v>
      </c>
      <c r="D4376" t="s">
        <v>33</v>
      </c>
      <c r="E4376" t="s">
        <v>141</v>
      </c>
      <c r="F4376">
        <v>4</v>
      </c>
      <c r="G4376">
        <v>0</v>
      </c>
      <c r="H4376">
        <v>2018</v>
      </c>
      <c r="I4376">
        <v>9</v>
      </c>
      <c r="J4376">
        <v>53</v>
      </c>
    </row>
    <row r="4377" spans="1:10" hidden="1" x14ac:dyDescent="0.25">
      <c r="A4377">
        <f>--SUBTOTAL(103,B$2:B4377)</f>
        <v>2281</v>
      </c>
      <c r="B4377" s="86">
        <v>43374</v>
      </c>
      <c r="C4377" t="s">
        <v>74</v>
      </c>
      <c r="D4377" t="s">
        <v>32</v>
      </c>
      <c r="E4377" t="s">
        <v>314</v>
      </c>
      <c r="F4377">
        <v>29.42</v>
      </c>
      <c r="G4377">
        <v>0</v>
      </c>
      <c r="H4377">
        <v>2018</v>
      </c>
      <c r="I4377">
        <v>10</v>
      </c>
      <c r="J4377">
        <v>91</v>
      </c>
    </row>
    <row r="4378" spans="1:10" hidden="1" x14ac:dyDescent="0.25">
      <c r="A4378">
        <f>--SUBTOTAL(103,B$2:B4378)</f>
        <v>2281</v>
      </c>
      <c r="B4378" s="86">
        <v>43374</v>
      </c>
      <c r="C4378" t="s">
        <v>22</v>
      </c>
      <c r="D4378" t="s">
        <v>31</v>
      </c>
      <c r="E4378" t="s">
        <v>314</v>
      </c>
      <c r="F4378">
        <v>88.6</v>
      </c>
      <c r="G4378">
        <v>0</v>
      </c>
      <c r="H4378">
        <v>2018</v>
      </c>
      <c r="I4378">
        <v>10</v>
      </c>
      <c r="J4378">
        <v>54</v>
      </c>
    </row>
    <row r="4379" spans="1:10" hidden="1" x14ac:dyDescent="0.25">
      <c r="A4379">
        <f>--SUBTOTAL(103,B$2:B4379)</f>
        <v>2281</v>
      </c>
      <c r="B4379" s="86">
        <v>43374</v>
      </c>
      <c r="C4379" t="s">
        <v>22</v>
      </c>
      <c r="D4379" t="s">
        <v>32</v>
      </c>
      <c r="E4379" t="s">
        <v>314</v>
      </c>
      <c r="F4379">
        <v>8</v>
      </c>
      <c r="G4379">
        <v>0</v>
      </c>
      <c r="H4379">
        <v>2018</v>
      </c>
      <c r="I4379">
        <v>10</v>
      </c>
      <c r="J4379">
        <v>73</v>
      </c>
    </row>
    <row r="4380" spans="1:10" hidden="1" x14ac:dyDescent="0.25">
      <c r="A4380">
        <f>--SUBTOTAL(103,B$2:B4380)</f>
        <v>2281</v>
      </c>
      <c r="B4380" s="86">
        <v>43374</v>
      </c>
      <c r="C4380" t="s">
        <v>22</v>
      </c>
      <c r="D4380" t="s">
        <v>32</v>
      </c>
      <c r="E4380" t="s">
        <v>314</v>
      </c>
      <c r="F4380">
        <v>8</v>
      </c>
      <c r="G4380">
        <v>0</v>
      </c>
      <c r="H4380">
        <v>2018</v>
      </c>
      <c r="I4380">
        <v>10</v>
      </c>
      <c r="J4380">
        <v>97</v>
      </c>
    </row>
    <row r="4381" spans="1:10" hidden="1" x14ac:dyDescent="0.25">
      <c r="A4381">
        <f>--SUBTOTAL(103,B$2:B4381)</f>
        <v>2281</v>
      </c>
      <c r="B4381" s="86">
        <v>43374</v>
      </c>
      <c r="C4381" t="s">
        <v>106</v>
      </c>
      <c r="D4381" t="s">
        <v>63</v>
      </c>
      <c r="E4381" t="s">
        <v>314</v>
      </c>
      <c r="F4381">
        <v>0</v>
      </c>
      <c r="G4381">
        <v>358.92</v>
      </c>
      <c r="H4381">
        <v>2018</v>
      </c>
      <c r="I4381">
        <v>10</v>
      </c>
      <c r="J4381">
        <v>91</v>
      </c>
    </row>
    <row r="4382" spans="1:10" hidden="1" x14ac:dyDescent="0.25">
      <c r="A4382">
        <f>--SUBTOTAL(103,B$2:B4382)</f>
        <v>2281</v>
      </c>
      <c r="B4382" s="86">
        <v>43374</v>
      </c>
      <c r="C4382" t="s">
        <v>102</v>
      </c>
      <c r="D4382" t="s">
        <v>31</v>
      </c>
      <c r="E4382" t="s">
        <v>314</v>
      </c>
      <c r="F4382">
        <v>22.6</v>
      </c>
      <c r="G4382">
        <v>0</v>
      </c>
      <c r="H4382">
        <v>2018</v>
      </c>
      <c r="I4382">
        <v>10</v>
      </c>
      <c r="J4382">
        <v>91</v>
      </c>
    </row>
    <row r="4383" spans="1:10" hidden="1" x14ac:dyDescent="0.25">
      <c r="A4383">
        <f>--SUBTOTAL(103,B$2:B4383)</f>
        <v>2281</v>
      </c>
      <c r="B4383" s="86">
        <v>43374</v>
      </c>
      <c r="C4383" t="s">
        <v>69</v>
      </c>
      <c r="D4383" t="s">
        <v>31</v>
      </c>
      <c r="E4383" t="s">
        <v>314</v>
      </c>
      <c r="F4383">
        <v>8.31</v>
      </c>
      <c r="G4383">
        <v>0</v>
      </c>
      <c r="H4383">
        <v>2018</v>
      </c>
      <c r="I4383">
        <v>10</v>
      </c>
      <c r="J4383">
        <v>91</v>
      </c>
    </row>
    <row r="4384" spans="1:10" hidden="1" x14ac:dyDescent="0.25">
      <c r="A4384">
        <f>--SUBTOTAL(103,B$2:B4384)</f>
        <v>2281</v>
      </c>
      <c r="B4384" s="86">
        <v>43374</v>
      </c>
      <c r="C4384" t="s">
        <v>67</v>
      </c>
      <c r="D4384" t="s">
        <v>32</v>
      </c>
      <c r="E4384" t="s">
        <v>314</v>
      </c>
      <c r="F4384">
        <v>5</v>
      </c>
      <c r="G4384">
        <v>0</v>
      </c>
      <c r="H4384">
        <v>2018</v>
      </c>
      <c r="I4384">
        <v>10</v>
      </c>
      <c r="J4384">
        <v>91</v>
      </c>
    </row>
    <row r="4385" spans="1:10" hidden="1" x14ac:dyDescent="0.25">
      <c r="A4385">
        <f>--SUBTOTAL(103,B$2:B4385)</f>
        <v>2281</v>
      </c>
      <c r="B4385" s="86">
        <v>43374</v>
      </c>
      <c r="C4385" t="s">
        <v>67</v>
      </c>
      <c r="D4385" t="s">
        <v>60</v>
      </c>
      <c r="E4385" t="s">
        <v>314</v>
      </c>
      <c r="F4385">
        <v>24.5</v>
      </c>
      <c r="G4385">
        <v>0</v>
      </c>
      <c r="H4385">
        <v>2018</v>
      </c>
      <c r="I4385">
        <v>10</v>
      </c>
      <c r="J4385">
        <v>91</v>
      </c>
    </row>
    <row r="4386" spans="1:10" hidden="1" x14ac:dyDescent="0.25">
      <c r="A4386">
        <f>--SUBTOTAL(103,B$2:B4386)</f>
        <v>2281</v>
      </c>
      <c r="B4386" s="86">
        <v>43374</v>
      </c>
      <c r="C4386" t="s">
        <v>67</v>
      </c>
      <c r="D4386" t="s">
        <v>31</v>
      </c>
      <c r="E4386" t="s">
        <v>314</v>
      </c>
      <c r="F4386">
        <v>37.01</v>
      </c>
      <c r="G4386">
        <v>0</v>
      </c>
      <c r="H4386">
        <v>2018</v>
      </c>
      <c r="I4386">
        <v>10</v>
      </c>
      <c r="J4386">
        <v>91</v>
      </c>
    </row>
    <row r="4387" spans="1:10" hidden="1" x14ac:dyDescent="0.25">
      <c r="A4387">
        <f>--SUBTOTAL(103,B$2:B4387)</f>
        <v>2281</v>
      </c>
      <c r="B4387" s="86">
        <v>43374</v>
      </c>
      <c r="C4387" t="s">
        <v>71</v>
      </c>
      <c r="D4387" t="s">
        <v>32</v>
      </c>
      <c r="E4387" t="s">
        <v>314</v>
      </c>
      <c r="F4387">
        <v>24</v>
      </c>
      <c r="G4387">
        <v>0</v>
      </c>
      <c r="H4387">
        <v>2018</v>
      </c>
      <c r="I4387">
        <v>10</v>
      </c>
      <c r="J4387">
        <v>91</v>
      </c>
    </row>
    <row r="4388" spans="1:10" hidden="1" x14ac:dyDescent="0.25">
      <c r="A4388">
        <f>--SUBTOTAL(103,B$2:B4388)</f>
        <v>2281</v>
      </c>
      <c r="B4388" s="86">
        <v>43374</v>
      </c>
      <c r="C4388" t="s">
        <v>71</v>
      </c>
      <c r="D4388" t="s">
        <v>31</v>
      </c>
      <c r="E4388" t="s">
        <v>314</v>
      </c>
      <c r="F4388">
        <v>58.75</v>
      </c>
      <c r="G4388">
        <v>0</v>
      </c>
      <c r="H4388">
        <v>2018</v>
      </c>
      <c r="I4388">
        <v>10</v>
      </c>
      <c r="J4388">
        <v>91</v>
      </c>
    </row>
    <row r="4389" spans="1:10" hidden="1" x14ac:dyDescent="0.25">
      <c r="A4389">
        <f>--SUBTOTAL(103,B$2:B4389)</f>
        <v>2281</v>
      </c>
      <c r="B4389" s="86">
        <v>43374</v>
      </c>
      <c r="C4389" t="s">
        <v>21</v>
      </c>
      <c r="D4389" t="s">
        <v>32</v>
      </c>
      <c r="E4389" t="s">
        <v>314</v>
      </c>
      <c r="F4389">
        <v>8</v>
      </c>
      <c r="G4389">
        <v>0</v>
      </c>
      <c r="H4389">
        <v>2018</v>
      </c>
      <c r="I4389">
        <v>10</v>
      </c>
      <c r="J4389">
        <v>10</v>
      </c>
    </row>
    <row r="4390" spans="1:10" hidden="1" x14ac:dyDescent="0.25">
      <c r="A4390">
        <f>--SUBTOTAL(103,B$2:B4390)</f>
        <v>2281</v>
      </c>
      <c r="B4390" s="86">
        <v>43374</v>
      </c>
      <c r="C4390" t="s">
        <v>21</v>
      </c>
      <c r="D4390" t="s">
        <v>32</v>
      </c>
      <c r="E4390" t="s">
        <v>314</v>
      </c>
      <c r="F4390">
        <v>16</v>
      </c>
      <c r="G4390">
        <v>0</v>
      </c>
      <c r="H4390">
        <v>2018</v>
      </c>
      <c r="I4390">
        <v>10</v>
      </c>
      <c r="J4390">
        <v>13</v>
      </c>
    </row>
    <row r="4391" spans="1:10" hidden="1" x14ac:dyDescent="0.25">
      <c r="A4391">
        <f>--SUBTOTAL(103,B$2:B4391)</f>
        <v>2281</v>
      </c>
      <c r="B4391" s="86">
        <v>43374</v>
      </c>
      <c r="C4391" t="s">
        <v>21</v>
      </c>
      <c r="D4391" t="s">
        <v>32</v>
      </c>
      <c r="E4391" t="s">
        <v>314</v>
      </c>
      <c r="F4391">
        <v>8</v>
      </c>
      <c r="G4391">
        <v>0</v>
      </c>
      <c r="H4391">
        <v>2018</v>
      </c>
      <c r="I4391">
        <v>10</v>
      </c>
      <c r="J4391">
        <v>30</v>
      </c>
    </row>
    <row r="4392" spans="1:10" hidden="1" x14ac:dyDescent="0.25">
      <c r="A4392">
        <f>--SUBTOTAL(103,B$2:B4392)</f>
        <v>2281</v>
      </c>
      <c r="B4392" s="86">
        <v>43374</v>
      </c>
      <c r="C4392" t="s">
        <v>21</v>
      </c>
      <c r="D4392" t="s">
        <v>31</v>
      </c>
      <c r="E4392" t="s">
        <v>314</v>
      </c>
      <c r="F4392">
        <v>67.599999999999994</v>
      </c>
      <c r="G4392">
        <v>0</v>
      </c>
      <c r="H4392">
        <v>2018</v>
      </c>
      <c r="I4392">
        <v>10</v>
      </c>
      <c r="J4392">
        <v>33</v>
      </c>
    </row>
    <row r="4393" spans="1:10" hidden="1" x14ac:dyDescent="0.25">
      <c r="A4393">
        <f>--SUBTOTAL(103,B$2:B4393)</f>
        <v>2281</v>
      </c>
      <c r="B4393" s="86">
        <v>43374</v>
      </c>
      <c r="C4393" t="s">
        <v>21</v>
      </c>
      <c r="D4393" t="s">
        <v>32</v>
      </c>
      <c r="E4393" t="s">
        <v>314</v>
      </c>
      <c r="F4393">
        <v>8</v>
      </c>
      <c r="G4393">
        <v>0</v>
      </c>
      <c r="H4393">
        <v>2018</v>
      </c>
      <c r="I4393">
        <v>10</v>
      </c>
      <c r="J4393">
        <v>46</v>
      </c>
    </row>
    <row r="4394" spans="1:10" hidden="1" x14ac:dyDescent="0.25">
      <c r="A4394">
        <f>--SUBTOTAL(103,B$2:B4394)</f>
        <v>2281</v>
      </c>
      <c r="B4394" s="86">
        <v>43374</v>
      </c>
      <c r="C4394" t="s">
        <v>21</v>
      </c>
      <c r="D4394" t="s">
        <v>32</v>
      </c>
      <c r="E4394" t="s">
        <v>314</v>
      </c>
      <c r="F4394">
        <v>16</v>
      </c>
      <c r="G4394">
        <v>0</v>
      </c>
      <c r="H4394">
        <v>2018</v>
      </c>
      <c r="I4394">
        <v>10</v>
      </c>
      <c r="J4394">
        <v>97</v>
      </c>
    </row>
    <row r="4395" spans="1:10" hidden="1" x14ac:dyDescent="0.25">
      <c r="A4395">
        <f>--SUBTOTAL(103,B$2:B4395)</f>
        <v>2281</v>
      </c>
      <c r="B4395" s="86">
        <v>43374</v>
      </c>
      <c r="C4395" t="s">
        <v>66</v>
      </c>
      <c r="D4395" t="s">
        <v>31</v>
      </c>
      <c r="E4395" t="s">
        <v>314</v>
      </c>
      <c r="F4395">
        <v>48.18</v>
      </c>
      <c r="G4395">
        <v>0</v>
      </c>
      <c r="H4395">
        <v>2018</v>
      </c>
      <c r="I4395">
        <v>10</v>
      </c>
      <c r="J4395">
        <v>91</v>
      </c>
    </row>
    <row r="4396" spans="1:10" hidden="1" x14ac:dyDescent="0.25">
      <c r="A4396">
        <f>--SUBTOTAL(103,B$2:B4396)</f>
        <v>2281</v>
      </c>
      <c r="B4396" s="86">
        <v>43374</v>
      </c>
      <c r="C4396" t="s">
        <v>78</v>
      </c>
      <c r="D4396" t="s">
        <v>31</v>
      </c>
      <c r="E4396" t="s">
        <v>314</v>
      </c>
      <c r="F4396">
        <v>70.069999999999993</v>
      </c>
      <c r="G4396">
        <v>0</v>
      </c>
      <c r="H4396">
        <v>2018</v>
      </c>
      <c r="I4396">
        <v>10</v>
      </c>
      <c r="J4396">
        <v>91</v>
      </c>
    </row>
    <row r="4397" spans="1:10" hidden="1" x14ac:dyDescent="0.25">
      <c r="A4397">
        <f>--SUBTOTAL(103,B$2:B4397)</f>
        <v>2281</v>
      </c>
      <c r="B4397" s="86">
        <v>43374</v>
      </c>
      <c r="C4397" t="s">
        <v>65</v>
      </c>
      <c r="D4397" t="s">
        <v>31</v>
      </c>
      <c r="E4397" t="s">
        <v>314</v>
      </c>
      <c r="F4397">
        <v>44.35</v>
      </c>
      <c r="G4397">
        <v>0</v>
      </c>
      <c r="H4397">
        <v>2018</v>
      </c>
      <c r="I4397">
        <v>10</v>
      </c>
      <c r="J4397">
        <v>91</v>
      </c>
    </row>
    <row r="4398" spans="1:10" hidden="1" x14ac:dyDescent="0.25">
      <c r="A4398">
        <f>--SUBTOTAL(103,B$2:B4398)</f>
        <v>2281</v>
      </c>
      <c r="B4398" s="86">
        <v>43374</v>
      </c>
      <c r="C4398" t="s">
        <v>23</v>
      </c>
      <c r="D4398" t="s">
        <v>33</v>
      </c>
      <c r="E4398" t="s">
        <v>215</v>
      </c>
      <c r="F4398">
        <v>3</v>
      </c>
      <c r="G4398">
        <v>0</v>
      </c>
      <c r="H4398">
        <v>2018</v>
      </c>
      <c r="I4398">
        <v>10</v>
      </c>
      <c r="J4398">
        <v>17</v>
      </c>
    </row>
    <row r="4399" spans="1:10" hidden="1" x14ac:dyDescent="0.25">
      <c r="A4399">
        <f>--SUBTOTAL(103,B$2:B4399)</f>
        <v>2281</v>
      </c>
      <c r="B4399" s="86">
        <v>43374</v>
      </c>
      <c r="C4399" t="s">
        <v>23</v>
      </c>
      <c r="D4399" t="s">
        <v>31</v>
      </c>
      <c r="E4399" t="s">
        <v>314</v>
      </c>
      <c r="F4399">
        <v>286</v>
      </c>
      <c r="G4399">
        <v>0</v>
      </c>
      <c r="H4399">
        <v>2018</v>
      </c>
      <c r="I4399">
        <v>10</v>
      </c>
      <c r="J4399">
        <v>48</v>
      </c>
    </row>
    <row r="4400" spans="1:10" hidden="1" x14ac:dyDescent="0.25">
      <c r="A4400">
        <f>--SUBTOTAL(103,B$2:B4400)</f>
        <v>2281</v>
      </c>
      <c r="B4400" s="86">
        <v>43374</v>
      </c>
      <c r="C4400" t="s">
        <v>23</v>
      </c>
      <c r="D4400" t="s">
        <v>60</v>
      </c>
      <c r="E4400" t="s">
        <v>314</v>
      </c>
      <c r="F4400">
        <v>39.99</v>
      </c>
      <c r="G4400">
        <v>0</v>
      </c>
      <c r="H4400">
        <v>2018</v>
      </c>
      <c r="I4400">
        <v>10</v>
      </c>
      <c r="J4400">
        <v>51</v>
      </c>
    </row>
    <row r="4401" spans="1:10" hidden="1" x14ac:dyDescent="0.25">
      <c r="A4401">
        <f>--SUBTOTAL(103,B$2:B4401)</f>
        <v>2281</v>
      </c>
      <c r="B4401" s="86">
        <v>43374</v>
      </c>
      <c r="C4401" t="s">
        <v>23</v>
      </c>
      <c r="D4401" t="s">
        <v>31</v>
      </c>
      <c r="E4401" t="s">
        <v>314</v>
      </c>
      <c r="F4401">
        <v>264</v>
      </c>
      <c r="G4401">
        <v>0</v>
      </c>
      <c r="H4401">
        <v>2018</v>
      </c>
      <c r="I4401">
        <v>10</v>
      </c>
      <c r="J4401">
        <v>53</v>
      </c>
    </row>
    <row r="4402" spans="1:10" hidden="1" x14ac:dyDescent="0.25">
      <c r="A4402">
        <f>--SUBTOTAL(103,B$2:B4402)</f>
        <v>2281</v>
      </c>
      <c r="B4402" s="86">
        <v>43374</v>
      </c>
      <c r="C4402" t="s">
        <v>23</v>
      </c>
      <c r="D4402" t="s">
        <v>33</v>
      </c>
      <c r="E4402" t="s">
        <v>315</v>
      </c>
      <c r="F4402">
        <v>6.83</v>
      </c>
      <c r="G4402">
        <v>0</v>
      </c>
      <c r="H4402">
        <v>2018</v>
      </c>
      <c r="I4402">
        <v>10</v>
      </c>
      <c r="J4402">
        <v>69</v>
      </c>
    </row>
    <row r="4403" spans="1:10" hidden="1" x14ac:dyDescent="0.25">
      <c r="A4403">
        <f>--SUBTOTAL(103,B$2:B4403)</f>
        <v>2281</v>
      </c>
      <c r="B4403" s="86">
        <v>43374</v>
      </c>
      <c r="C4403" t="s">
        <v>23</v>
      </c>
      <c r="D4403" t="s">
        <v>54</v>
      </c>
      <c r="E4403" t="s">
        <v>314</v>
      </c>
      <c r="F4403">
        <v>104</v>
      </c>
      <c r="G4403">
        <v>0</v>
      </c>
      <c r="H4403">
        <v>2018</v>
      </c>
      <c r="I4403">
        <v>10</v>
      </c>
      <c r="J4403">
        <v>69</v>
      </c>
    </row>
    <row r="4404" spans="1:10" hidden="1" x14ac:dyDescent="0.25">
      <c r="A4404">
        <f>--SUBTOTAL(103,B$2:B4404)</f>
        <v>2281</v>
      </c>
      <c r="B4404" s="86">
        <v>43374</v>
      </c>
      <c r="C4404" t="s">
        <v>23</v>
      </c>
      <c r="D4404" t="s">
        <v>60</v>
      </c>
      <c r="E4404" t="s">
        <v>314</v>
      </c>
      <c r="F4404">
        <v>23.03</v>
      </c>
      <c r="G4404">
        <v>0</v>
      </c>
      <c r="H4404">
        <v>2018</v>
      </c>
      <c r="I4404">
        <v>10</v>
      </c>
      <c r="J4404">
        <v>71</v>
      </c>
    </row>
    <row r="4405" spans="1:10" hidden="1" x14ac:dyDescent="0.25">
      <c r="A4405">
        <f>--SUBTOTAL(103,B$2:B4405)</f>
        <v>2281</v>
      </c>
      <c r="B4405" s="86">
        <v>43374</v>
      </c>
      <c r="C4405" t="s">
        <v>23</v>
      </c>
      <c r="D4405" t="s">
        <v>31</v>
      </c>
      <c r="E4405" t="s">
        <v>314</v>
      </c>
      <c r="F4405">
        <v>237.9</v>
      </c>
      <c r="G4405">
        <v>0</v>
      </c>
      <c r="H4405">
        <v>2018</v>
      </c>
      <c r="I4405">
        <v>10</v>
      </c>
      <c r="J4405">
        <v>102</v>
      </c>
    </row>
    <row r="4406" spans="1:10" hidden="1" x14ac:dyDescent="0.25">
      <c r="A4406">
        <f>--SUBTOTAL(103,B$2:B4406)</f>
        <v>2281</v>
      </c>
      <c r="B4406" s="86">
        <v>43374</v>
      </c>
      <c r="C4406" t="s">
        <v>23</v>
      </c>
      <c r="D4406" t="s">
        <v>33</v>
      </c>
      <c r="E4406" t="s">
        <v>115</v>
      </c>
      <c r="F4406">
        <v>4.5</v>
      </c>
      <c r="G4406">
        <v>0</v>
      </c>
      <c r="H4406">
        <v>2018</v>
      </c>
      <c r="I4406">
        <v>10</v>
      </c>
      <c r="J4406">
        <v>162</v>
      </c>
    </row>
    <row r="4407" spans="1:10" hidden="1" x14ac:dyDescent="0.25">
      <c r="A4407">
        <f>--SUBTOTAL(103,B$2:B4407)</f>
        <v>2281</v>
      </c>
      <c r="B4407" s="86">
        <v>43374</v>
      </c>
      <c r="C4407" t="s">
        <v>23</v>
      </c>
      <c r="D4407" t="s">
        <v>60</v>
      </c>
      <c r="E4407" t="s">
        <v>314</v>
      </c>
      <c r="F4407">
        <v>50.37</v>
      </c>
      <c r="G4407">
        <v>0</v>
      </c>
      <c r="H4407">
        <v>2018</v>
      </c>
      <c r="I4407">
        <v>10</v>
      </c>
      <c r="J4407">
        <v>2</v>
      </c>
    </row>
    <row r="4408" spans="1:10" hidden="1" x14ac:dyDescent="0.25">
      <c r="A4408">
        <f>--SUBTOTAL(103,B$2:B4408)</f>
        <v>2281</v>
      </c>
      <c r="B4408" s="86">
        <v>43375</v>
      </c>
      <c r="C4408" t="s">
        <v>22</v>
      </c>
      <c r="D4408" t="s">
        <v>32</v>
      </c>
      <c r="E4408" t="s">
        <v>316</v>
      </c>
      <c r="F4408">
        <v>40</v>
      </c>
      <c r="G4408">
        <v>0</v>
      </c>
      <c r="H4408">
        <v>2018</v>
      </c>
      <c r="I4408">
        <v>10</v>
      </c>
      <c r="J4408">
        <v>23</v>
      </c>
    </row>
    <row r="4409" spans="1:10" hidden="1" x14ac:dyDescent="0.25">
      <c r="A4409">
        <f>--SUBTOTAL(103,B$2:B4409)</f>
        <v>2281</v>
      </c>
      <c r="B4409" s="86">
        <v>43375</v>
      </c>
      <c r="C4409" t="s">
        <v>22</v>
      </c>
      <c r="D4409" t="s">
        <v>32</v>
      </c>
      <c r="E4409" t="s">
        <v>316</v>
      </c>
      <c r="F4409">
        <v>16</v>
      </c>
      <c r="G4409">
        <v>0</v>
      </c>
      <c r="H4409">
        <v>2018</v>
      </c>
      <c r="I4409">
        <v>10</v>
      </c>
      <c r="J4409">
        <v>26</v>
      </c>
    </row>
    <row r="4410" spans="1:10" hidden="1" x14ac:dyDescent="0.25">
      <c r="A4410">
        <f>--SUBTOTAL(103,B$2:B4410)</f>
        <v>2281</v>
      </c>
      <c r="B4410" s="86">
        <v>43375</v>
      </c>
      <c r="C4410" t="s">
        <v>106</v>
      </c>
      <c r="D4410" t="s">
        <v>31</v>
      </c>
      <c r="E4410" t="s">
        <v>316</v>
      </c>
      <c r="F4410">
        <v>37.299999999999997</v>
      </c>
      <c r="G4410">
        <v>0</v>
      </c>
      <c r="H4410">
        <v>2018</v>
      </c>
      <c r="I4410">
        <v>10</v>
      </c>
      <c r="J4410">
        <v>91</v>
      </c>
    </row>
    <row r="4411" spans="1:10" hidden="1" x14ac:dyDescent="0.25">
      <c r="A4411">
        <f>--SUBTOTAL(103,B$2:B4411)</f>
        <v>2281</v>
      </c>
      <c r="B4411" s="86">
        <v>43375</v>
      </c>
      <c r="C4411" t="s">
        <v>102</v>
      </c>
      <c r="D4411" t="s">
        <v>59</v>
      </c>
      <c r="E4411" t="s">
        <v>316</v>
      </c>
      <c r="F4411">
        <v>32.049999999999997</v>
      </c>
      <c r="G4411">
        <v>0</v>
      </c>
      <c r="H4411">
        <v>2018</v>
      </c>
      <c r="I4411">
        <v>10</v>
      </c>
      <c r="J4411">
        <v>91</v>
      </c>
    </row>
    <row r="4412" spans="1:10" hidden="1" x14ac:dyDescent="0.25">
      <c r="A4412">
        <f>--SUBTOTAL(103,B$2:B4412)</f>
        <v>2281</v>
      </c>
      <c r="B4412" s="86">
        <v>43375</v>
      </c>
      <c r="C4412" t="s">
        <v>102</v>
      </c>
      <c r="D4412" t="s">
        <v>54</v>
      </c>
      <c r="E4412" t="s">
        <v>316</v>
      </c>
      <c r="F4412">
        <v>0</v>
      </c>
      <c r="G4412">
        <v>32.049999999999997</v>
      </c>
      <c r="H4412">
        <v>2018</v>
      </c>
      <c r="I4412">
        <v>10</v>
      </c>
      <c r="J4412">
        <v>91</v>
      </c>
    </row>
    <row r="4413" spans="1:10" hidden="1" x14ac:dyDescent="0.25">
      <c r="A4413">
        <f>--SUBTOTAL(103,B$2:B4413)</f>
        <v>2281</v>
      </c>
      <c r="B4413" s="86">
        <v>43375</v>
      </c>
      <c r="C4413" t="s">
        <v>67</v>
      </c>
      <c r="D4413" t="s">
        <v>63</v>
      </c>
      <c r="E4413" t="s">
        <v>316</v>
      </c>
      <c r="F4413">
        <v>100</v>
      </c>
      <c r="G4413">
        <v>0</v>
      </c>
      <c r="H4413">
        <v>2018</v>
      </c>
      <c r="I4413">
        <v>10</v>
      </c>
      <c r="J4413">
        <v>91</v>
      </c>
    </row>
    <row r="4414" spans="1:10" hidden="1" x14ac:dyDescent="0.25">
      <c r="A4414">
        <f>--SUBTOTAL(103,B$2:B4414)</f>
        <v>2281</v>
      </c>
      <c r="B4414" s="86">
        <v>43375</v>
      </c>
      <c r="C4414" t="s">
        <v>67</v>
      </c>
      <c r="D4414" t="s">
        <v>61</v>
      </c>
      <c r="E4414" t="s">
        <v>316</v>
      </c>
      <c r="F4414">
        <v>2100</v>
      </c>
      <c r="G4414">
        <v>0</v>
      </c>
      <c r="H4414">
        <v>2018</v>
      </c>
      <c r="I4414">
        <v>10</v>
      </c>
      <c r="J4414">
        <v>91</v>
      </c>
    </row>
    <row r="4415" spans="1:10" hidden="1" x14ac:dyDescent="0.25">
      <c r="A4415">
        <f>--SUBTOTAL(103,B$2:B4415)</f>
        <v>2281</v>
      </c>
      <c r="B4415" s="86">
        <v>43375</v>
      </c>
      <c r="C4415" t="s">
        <v>72</v>
      </c>
      <c r="D4415" t="s">
        <v>101</v>
      </c>
      <c r="E4415" t="s">
        <v>316</v>
      </c>
      <c r="F4415">
        <v>75</v>
      </c>
      <c r="G4415">
        <v>0</v>
      </c>
      <c r="H4415">
        <v>2018</v>
      </c>
      <c r="I4415">
        <v>10</v>
      </c>
      <c r="J4415">
        <v>91</v>
      </c>
    </row>
    <row r="4416" spans="1:10" hidden="1" x14ac:dyDescent="0.25">
      <c r="A4416">
        <f>--SUBTOTAL(103,B$2:B4416)</f>
        <v>2281</v>
      </c>
      <c r="B4416" s="86">
        <v>43375</v>
      </c>
      <c r="C4416" t="s">
        <v>72</v>
      </c>
      <c r="D4416" t="s">
        <v>61</v>
      </c>
      <c r="E4416" t="s">
        <v>316</v>
      </c>
      <c r="F4416">
        <v>300</v>
      </c>
      <c r="G4416">
        <v>0</v>
      </c>
      <c r="H4416">
        <v>2018</v>
      </c>
      <c r="I4416">
        <v>10</v>
      </c>
      <c r="J4416">
        <v>91</v>
      </c>
    </row>
    <row r="4417" spans="1:10" hidden="1" x14ac:dyDescent="0.25">
      <c r="A4417">
        <f>--SUBTOTAL(103,B$2:B4417)</f>
        <v>2281</v>
      </c>
      <c r="B4417" s="86">
        <v>43375</v>
      </c>
      <c r="C4417" t="s">
        <v>73</v>
      </c>
      <c r="D4417" t="s">
        <v>32</v>
      </c>
      <c r="E4417" t="s">
        <v>316</v>
      </c>
      <c r="F4417">
        <v>61.38</v>
      </c>
      <c r="G4417">
        <v>0</v>
      </c>
      <c r="H4417">
        <v>2018</v>
      </c>
      <c r="I4417">
        <v>10</v>
      </c>
      <c r="J4417">
        <v>91</v>
      </c>
    </row>
    <row r="4418" spans="1:10" hidden="1" x14ac:dyDescent="0.25">
      <c r="A4418">
        <f>--SUBTOTAL(103,B$2:B4418)</f>
        <v>2281</v>
      </c>
      <c r="B4418" s="86">
        <v>43375</v>
      </c>
      <c r="C4418" t="s">
        <v>75</v>
      </c>
      <c r="D4418" t="s">
        <v>62</v>
      </c>
      <c r="E4418" t="s">
        <v>316</v>
      </c>
      <c r="F4418">
        <v>237.9</v>
      </c>
      <c r="G4418">
        <v>0</v>
      </c>
      <c r="H4418">
        <v>2018</v>
      </c>
      <c r="I4418">
        <v>10</v>
      </c>
      <c r="J4418">
        <v>91</v>
      </c>
    </row>
    <row r="4419" spans="1:10" hidden="1" x14ac:dyDescent="0.25">
      <c r="A4419">
        <f>--SUBTOTAL(103,B$2:B4419)</f>
        <v>2281</v>
      </c>
      <c r="B4419" s="86">
        <v>43375</v>
      </c>
      <c r="C4419" t="s">
        <v>75</v>
      </c>
      <c r="D4419" t="s">
        <v>54</v>
      </c>
      <c r="E4419" t="s">
        <v>316</v>
      </c>
      <c r="F4419">
        <v>333.89</v>
      </c>
      <c r="G4419">
        <v>0</v>
      </c>
      <c r="H4419">
        <v>2018</v>
      </c>
      <c r="I4419">
        <v>10</v>
      </c>
      <c r="J4419">
        <v>91</v>
      </c>
    </row>
    <row r="4420" spans="1:10" hidden="1" x14ac:dyDescent="0.25">
      <c r="A4420">
        <f>--SUBTOTAL(103,B$2:B4420)</f>
        <v>2281</v>
      </c>
      <c r="B4420" s="86">
        <v>43375</v>
      </c>
      <c r="C4420" t="s">
        <v>75</v>
      </c>
      <c r="D4420" t="s">
        <v>59</v>
      </c>
      <c r="E4420" t="s">
        <v>316</v>
      </c>
      <c r="F4420">
        <v>555.79999999999995</v>
      </c>
      <c r="G4420">
        <v>0</v>
      </c>
      <c r="H4420">
        <v>2018</v>
      </c>
      <c r="I4420">
        <v>10</v>
      </c>
      <c r="J4420">
        <v>91</v>
      </c>
    </row>
    <row r="4421" spans="1:10" hidden="1" x14ac:dyDescent="0.25">
      <c r="A4421">
        <f>--SUBTOTAL(103,B$2:B4421)</f>
        <v>2281</v>
      </c>
      <c r="B4421" s="86">
        <v>43375</v>
      </c>
      <c r="C4421" t="s">
        <v>71</v>
      </c>
      <c r="D4421" t="s">
        <v>59</v>
      </c>
      <c r="E4421" t="s">
        <v>316</v>
      </c>
      <c r="F4421">
        <v>25.95</v>
      </c>
      <c r="G4421">
        <v>0</v>
      </c>
      <c r="H4421">
        <v>2018</v>
      </c>
      <c r="I4421">
        <v>10</v>
      </c>
      <c r="J4421">
        <v>91</v>
      </c>
    </row>
    <row r="4422" spans="1:10" hidden="1" x14ac:dyDescent="0.25">
      <c r="A4422">
        <f>--SUBTOTAL(103,B$2:B4422)</f>
        <v>2281</v>
      </c>
      <c r="B4422" s="86">
        <v>43375</v>
      </c>
      <c r="C4422" t="s">
        <v>71</v>
      </c>
      <c r="D4422" t="s">
        <v>54</v>
      </c>
      <c r="E4422" t="s">
        <v>316</v>
      </c>
      <c r="F4422">
        <v>60</v>
      </c>
      <c r="G4422">
        <v>0</v>
      </c>
      <c r="H4422">
        <v>2018</v>
      </c>
      <c r="I4422">
        <v>10</v>
      </c>
      <c r="J4422">
        <v>91</v>
      </c>
    </row>
    <row r="4423" spans="1:10" hidden="1" x14ac:dyDescent="0.25">
      <c r="A4423">
        <f>--SUBTOTAL(103,B$2:B4423)</f>
        <v>2281</v>
      </c>
      <c r="B4423" s="86">
        <v>43375</v>
      </c>
      <c r="C4423" t="s">
        <v>71</v>
      </c>
      <c r="D4423" t="s">
        <v>61</v>
      </c>
      <c r="E4423" t="s">
        <v>316</v>
      </c>
      <c r="F4423">
        <v>150</v>
      </c>
      <c r="G4423">
        <v>0</v>
      </c>
      <c r="H4423">
        <v>2018</v>
      </c>
      <c r="I4423">
        <v>10</v>
      </c>
      <c r="J4423">
        <v>91</v>
      </c>
    </row>
    <row r="4424" spans="1:10" hidden="1" x14ac:dyDescent="0.25">
      <c r="A4424">
        <f>--SUBTOTAL(103,B$2:B4424)</f>
        <v>2281</v>
      </c>
      <c r="B4424" s="86">
        <v>43375</v>
      </c>
      <c r="C4424" t="s">
        <v>71</v>
      </c>
      <c r="D4424" t="s">
        <v>54</v>
      </c>
      <c r="E4424" t="s">
        <v>316</v>
      </c>
      <c r="F4424">
        <v>0</v>
      </c>
      <c r="G4424">
        <v>297.57</v>
      </c>
      <c r="H4424">
        <v>2018</v>
      </c>
      <c r="I4424">
        <v>10</v>
      </c>
      <c r="J4424">
        <v>91</v>
      </c>
    </row>
    <row r="4425" spans="1:10" hidden="1" x14ac:dyDescent="0.25">
      <c r="A4425">
        <f>--SUBTOTAL(103,B$2:B4425)</f>
        <v>2281</v>
      </c>
      <c r="B4425" s="86">
        <v>43375</v>
      </c>
      <c r="C4425" t="s">
        <v>21</v>
      </c>
      <c r="D4425" t="s">
        <v>32</v>
      </c>
      <c r="E4425" t="s">
        <v>316</v>
      </c>
      <c r="F4425">
        <v>24</v>
      </c>
      <c r="G4425">
        <v>0</v>
      </c>
      <c r="H4425">
        <v>2018</v>
      </c>
      <c r="I4425">
        <v>10</v>
      </c>
      <c r="J4425">
        <v>19</v>
      </c>
    </row>
    <row r="4426" spans="1:10" hidden="1" x14ac:dyDescent="0.25">
      <c r="A4426">
        <f>--SUBTOTAL(103,B$2:B4426)</f>
        <v>2281</v>
      </c>
      <c r="B4426" s="86">
        <v>43375</v>
      </c>
      <c r="C4426" t="s">
        <v>21</v>
      </c>
      <c r="D4426" t="s">
        <v>32</v>
      </c>
      <c r="E4426" t="s">
        <v>316</v>
      </c>
      <c r="F4426">
        <v>16</v>
      </c>
      <c r="G4426">
        <v>0</v>
      </c>
      <c r="H4426">
        <v>2018</v>
      </c>
      <c r="I4426">
        <v>10</v>
      </c>
      <c r="J4426">
        <v>30</v>
      </c>
    </row>
    <row r="4427" spans="1:10" hidden="1" x14ac:dyDescent="0.25">
      <c r="A4427">
        <f>--SUBTOTAL(103,B$2:B4427)</f>
        <v>2281</v>
      </c>
      <c r="B4427" s="86">
        <v>43375</v>
      </c>
      <c r="C4427" t="s">
        <v>21</v>
      </c>
      <c r="D4427" t="s">
        <v>32</v>
      </c>
      <c r="E4427" t="s">
        <v>316</v>
      </c>
      <c r="F4427">
        <v>16</v>
      </c>
      <c r="G4427">
        <v>0</v>
      </c>
      <c r="H4427">
        <v>2018</v>
      </c>
      <c r="I4427">
        <v>10</v>
      </c>
      <c r="J4427">
        <v>39</v>
      </c>
    </row>
    <row r="4428" spans="1:10" hidden="1" x14ac:dyDescent="0.25">
      <c r="A4428">
        <f>--SUBTOTAL(103,B$2:B4428)</f>
        <v>2281</v>
      </c>
      <c r="B4428" s="86">
        <v>43375</v>
      </c>
      <c r="C4428" t="s">
        <v>21</v>
      </c>
      <c r="D4428" t="s">
        <v>32</v>
      </c>
      <c r="E4428" t="s">
        <v>316</v>
      </c>
      <c r="F4428">
        <v>32</v>
      </c>
      <c r="G4428">
        <v>0</v>
      </c>
      <c r="H4428">
        <v>2018</v>
      </c>
      <c r="I4428">
        <v>10</v>
      </c>
      <c r="J4428">
        <v>44</v>
      </c>
    </row>
    <row r="4429" spans="1:10" hidden="1" x14ac:dyDescent="0.25">
      <c r="A4429">
        <f>--SUBTOTAL(103,B$2:B4429)</f>
        <v>2281</v>
      </c>
      <c r="B4429" s="86">
        <v>43375</v>
      </c>
      <c r="C4429" t="s">
        <v>21</v>
      </c>
      <c r="D4429" t="s">
        <v>32</v>
      </c>
      <c r="E4429" t="s">
        <v>316</v>
      </c>
      <c r="F4429">
        <v>24</v>
      </c>
      <c r="G4429">
        <v>0</v>
      </c>
      <c r="H4429">
        <v>2018</v>
      </c>
      <c r="I4429">
        <v>10</v>
      </c>
      <c r="J4429">
        <v>46</v>
      </c>
    </row>
    <row r="4430" spans="1:10" hidden="1" x14ac:dyDescent="0.25">
      <c r="A4430">
        <f>--SUBTOTAL(103,B$2:B4430)</f>
        <v>2281</v>
      </c>
      <c r="B4430" s="86">
        <v>43375</v>
      </c>
      <c r="C4430" t="s">
        <v>21</v>
      </c>
      <c r="D4430" t="s">
        <v>32</v>
      </c>
      <c r="E4430" t="s">
        <v>316</v>
      </c>
      <c r="F4430">
        <v>8</v>
      </c>
      <c r="G4430">
        <v>0</v>
      </c>
      <c r="H4430">
        <v>2018</v>
      </c>
      <c r="I4430">
        <v>10</v>
      </c>
      <c r="J4430">
        <v>80</v>
      </c>
    </row>
    <row r="4431" spans="1:10" hidden="1" x14ac:dyDescent="0.25">
      <c r="A4431">
        <f>--SUBTOTAL(103,B$2:B4431)</f>
        <v>2281</v>
      </c>
      <c r="B4431" s="86">
        <v>43375</v>
      </c>
      <c r="C4431" t="s">
        <v>66</v>
      </c>
      <c r="D4431" t="s">
        <v>31</v>
      </c>
      <c r="E4431" t="s">
        <v>316</v>
      </c>
      <c r="F4431">
        <v>99.01</v>
      </c>
      <c r="G4431">
        <v>0</v>
      </c>
      <c r="H4431">
        <v>2018</v>
      </c>
      <c r="I4431">
        <v>10</v>
      </c>
      <c r="J4431">
        <v>91</v>
      </c>
    </row>
    <row r="4432" spans="1:10" hidden="1" x14ac:dyDescent="0.25">
      <c r="A4432">
        <f>--SUBTOTAL(103,B$2:B4432)</f>
        <v>2281</v>
      </c>
      <c r="B4432" s="86">
        <v>43375</v>
      </c>
      <c r="C4432" t="s">
        <v>78</v>
      </c>
      <c r="D4432" t="s">
        <v>31</v>
      </c>
      <c r="E4432" t="s">
        <v>316</v>
      </c>
      <c r="F4432">
        <v>23</v>
      </c>
      <c r="G4432">
        <v>0</v>
      </c>
      <c r="H4432">
        <v>2018</v>
      </c>
      <c r="I4432">
        <v>10</v>
      </c>
      <c r="J4432">
        <v>91</v>
      </c>
    </row>
    <row r="4433" spans="1:10" hidden="1" x14ac:dyDescent="0.25">
      <c r="A4433">
        <f>--SUBTOTAL(103,B$2:B4433)</f>
        <v>2281</v>
      </c>
      <c r="B4433" s="86">
        <v>43375</v>
      </c>
      <c r="C4433" t="s">
        <v>78</v>
      </c>
      <c r="D4433" t="s">
        <v>62</v>
      </c>
      <c r="E4433" t="s">
        <v>316</v>
      </c>
      <c r="F4433">
        <v>152.05000000000001</v>
      </c>
      <c r="G4433">
        <v>0</v>
      </c>
      <c r="H4433">
        <v>2018</v>
      </c>
      <c r="I4433">
        <v>10</v>
      </c>
      <c r="J4433">
        <v>91</v>
      </c>
    </row>
    <row r="4434" spans="1:10" hidden="1" x14ac:dyDescent="0.25">
      <c r="A4434">
        <f>--SUBTOTAL(103,B$2:B4434)</f>
        <v>2281</v>
      </c>
      <c r="B4434" s="86">
        <v>43375</v>
      </c>
      <c r="C4434" t="s">
        <v>77</v>
      </c>
      <c r="D4434" t="s">
        <v>61</v>
      </c>
      <c r="E4434" t="s">
        <v>316</v>
      </c>
      <c r="F4434">
        <v>106.09</v>
      </c>
      <c r="G4434">
        <v>0</v>
      </c>
      <c r="H4434">
        <v>2018</v>
      </c>
      <c r="I4434">
        <v>10</v>
      </c>
      <c r="J4434">
        <v>91</v>
      </c>
    </row>
    <row r="4435" spans="1:10" hidden="1" x14ac:dyDescent="0.25">
      <c r="A4435">
        <f>--SUBTOTAL(103,B$2:B4435)</f>
        <v>2281</v>
      </c>
      <c r="B4435" s="86">
        <v>43375</v>
      </c>
      <c r="C4435" t="s">
        <v>65</v>
      </c>
      <c r="D4435" t="s">
        <v>31</v>
      </c>
      <c r="E4435" t="s">
        <v>316</v>
      </c>
      <c r="F4435">
        <v>24.6</v>
      </c>
      <c r="G4435">
        <v>0</v>
      </c>
      <c r="H4435">
        <v>2018</v>
      </c>
      <c r="I4435">
        <v>10</v>
      </c>
      <c r="J4435">
        <v>91</v>
      </c>
    </row>
    <row r="4436" spans="1:10" hidden="1" x14ac:dyDescent="0.25">
      <c r="A4436">
        <f>--SUBTOTAL(103,B$2:B4436)</f>
        <v>2281</v>
      </c>
      <c r="B4436" s="86">
        <v>43375</v>
      </c>
      <c r="C4436" t="s">
        <v>23</v>
      </c>
      <c r="D4436" t="s">
        <v>59</v>
      </c>
      <c r="E4436" t="s">
        <v>316</v>
      </c>
      <c r="F4436">
        <v>49.32</v>
      </c>
      <c r="G4436">
        <v>0</v>
      </c>
      <c r="H4436">
        <v>2018</v>
      </c>
      <c r="I4436">
        <v>10</v>
      </c>
      <c r="J4436">
        <v>4</v>
      </c>
    </row>
    <row r="4437" spans="1:10" hidden="1" x14ac:dyDescent="0.25">
      <c r="A4437">
        <f>--SUBTOTAL(103,B$2:B4437)</f>
        <v>2281</v>
      </c>
      <c r="B4437" s="86">
        <v>43375</v>
      </c>
      <c r="C4437" t="s">
        <v>23</v>
      </c>
      <c r="D4437" t="s">
        <v>59</v>
      </c>
      <c r="E4437" t="s">
        <v>316</v>
      </c>
      <c r="F4437">
        <v>103.39</v>
      </c>
      <c r="G4437">
        <v>0</v>
      </c>
      <c r="H4437">
        <v>2018</v>
      </c>
      <c r="I4437">
        <v>10</v>
      </c>
      <c r="J4437">
        <v>13</v>
      </c>
    </row>
    <row r="4438" spans="1:10" hidden="1" x14ac:dyDescent="0.25">
      <c r="A4438">
        <f>--SUBTOTAL(103,B$2:B4438)</f>
        <v>2281</v>
      </c>
      <c r="B4438" s="86">
        <v>43375</v>
      </c>
      <c r="C4438" t="s">
        <v>23</v>
      </c>
      <c r="D4438" t="s">
        <v>54</v>
      </c>
      <c r="E4438" t="s">
        <v>316</v>
      </c>
      <c r="F4438">
        <v>34.76</v>
      </c>
      <c r="G4438">
        <v>0</v>
      </c>
      <c r="H4438">
        <v>2018</v>
      </c>
      <c r="I4438">
        <v>10</v>
      </c>
      <c r="J4438">
        <v>18</v>
      </c>
    </row>
    <row r="4439" spans="1:10" hidden="1" x14ac:dyDescent="0.25">
      <c r="A4439">
        <f>--SUBTOTAL(103,B$2:B4439)</f>
        <v>2281</v>
      </c>
      <c r="B4439" s="86">
        <v>43375</v>
      </c>
      <c r="C4439" t="s">
        <v>23</v>
      </c>
      <c r="D4439" t="s">
        <v>32</v>
      </c>
      <c r="E4439" t="s">
        <v>316</v>
      </c>
      <c r="F4439">
        <v>8</v>
      </c>
      <c r="G4439">
        <v>0</v>
      </c>
      <c r="H4439">
        <v>2018</v>
      </c>
      <c r="I4439">
        <v>10</v>
      </c>
      <c r="J4439">
        <v>26</v>
      </c>
    </row>
    <row r="4440" spans="1:10" hidden="1" x14ac:dyDescent="0.25">
      <c r="A4440">
        <f>--SUBTOTAL(103,B$2:B4440)</f>
        <v>2281</v>
      </c>
      <c r="B4440" s="86">
        <v>43375</v>
      </c>
      <c r="C4440" t="s">
        <v>23</v>
      </c>
      <c r="D4440" t="s">
        <v>54</v>
      </c>
      <c r="E4440" t="s">
        <v>316</v>
      </c>
      <c r="F4440">
        <v>16.3</v>
      </c>
      <c r="G4440">
        <v>0</v>
      </c>
      <c r="H4440">
        <v>2018</v>
      </c>
      <c r="I4440">
        <v>10</v>
      </c>
      <c r="J4440">
        <v>37</v>
      </c>
    </row>
    <row r="4441" spans="1:10" hidden="1" x14ac:dyDescent="0.25">
      <c r="A4441">
        <f>--SUBTOTAL(103,B$2:B4441)</f>
        <v>2281</v>
      </c>
      <c r="B4441" s="86">
        <v>43375</v>
      </c>
      <c r="C4441" t="s">
        <v>23</v>
      </c>
      <c r="D4441" t="s">
        <v>32</v>
      </c>
      <c r="E4441" t="s">
        <v>316</v>
      </c>
      <c r="F4441">
        <v>8</v>
      </c>
      <c r="G4441">
        <v>0</v>
      </c>
      <c r="H4441">
        <v>2018</v>
      </c>
      <c r="I4441">
        <v>10</v>
      </c>
      <c r="J4441">
        <v>46</v>
      </c>
    </row>
    <row r="4442" spans="1:10" hidden="1" x14ac:dyDescent="0.25">
      <c r="A4442">
        <f>--SUBTOTAL(103,B$2:B4442)</f>
        <v>2281</v>
      </c>
      <c r="B4442" s="86">
        <v>43375</v>
      </c>
      <c r="C4442" t="s">
        <v>23</v>
      </c>
      <c r="D4442" t="s">
        <v>59</v>
      </c>
      <c r="E4442" t="s">
        <v>316</v>
      </c>
      <c r="F4442">
        <v>37.799999999999997</v>
      </c>
      <c r="G4442">
        <v>0</v>
      </c>
      <c r="H4442">
        <v>2018</v>
      </c>
      <c r="I4442">
        <v>10</v>
      </c>
      <c r="J4442">
        <v>72</v>
      </c>
    </row>
    <row r="4443" spans="1:10" hidden="1" x14ac:dyDescent="0.25">
      <c r="A4443">
        <f>--SUBTOTAL(103,B$2:B4443)</f>
        <v>2281</v>
      </c>
      <c r="B4443" s="86">
        <v>43375</v>
      </c>
      <c r="C4443" t="s">
        <v>23</v>
      </c>
      <c r="D4443" t="s">
        <v>59</v>
      </c>
      <c r="E4443" t="s">
        <v>316</v>
      </c>
      <c r="F4443">
        <v>30.65</v>
      </c>
      <c r="G4443">
        <v>0</v>
      </c>
      <c r="H4443">
        <v>2018</v>
      </c>
      <c r="I4443">
        <v>10</v>
      </c>
      <c r="J4443">
        <v>89</v>
      </c>
    </row>
    <row r="4444" spans="1:10" hidden="1" x14ac:dyDescent="0.25">
      <c r="A4444">
        <f>--SUBTOTAL(103,B$2:B4444)</f>
        <v>2281</v>
      </c>
      <c r="B4444" s="86">
        <v>43375</v>
      </c>
      <c r="C4444" t="s">
        <v>23</v>
      </c>
      <c r="D4444" t="s">
        <v>33</v>
      </c>
      <c r="E4444" t="s">
        <v>266</v>
      </c>
      <c r="F4444">
        <v>2.4</v>
      </c>
      <c r="G4444">
        <v>0</v>
      </c>
      <c r="H4444">
        <v>2018</v>
      </c>
      <c r="I4444">
        <v>10</v>
      </c>
      <c r="J4444">
        <v>97</v>
      </c>
    </row>
    <row r="4445" spans="1:10" hidden="1" x14ac:dyDescent="0.25">
      <c r="A4445">
        <f>--SUBTOTAL(103,B$2:B4445)</f>
        <v>2281</v>
      </c>
      <c r="B4445" s="86">
        <v>43375</v>
      </c>
      <c r="C4445" t="s">
        <v>23</v>
      </c>
      <c r="D4445" t="s">
        <v>59</v>
      </c>
      <c r="E4445" t="s">
        <v>316</v>
      </c>
      <c r="F4445">
        <v>70</v>
      </c>
      <c r="G4445">
        <v>0</v>
      </c>
      <c r="H4445">
        <v>2018</v>
      </c>
      <c r="I4445">
        <v>10</v>
      </c>
      <c r="J4445">
        <v>99</v>
      </c>
    </row>
    <row r="4446" spans="1:10" hidden="1" x14ac:dyDescent="0.25">
      <c r="A4446">
        <f>--SUBTOTAL(103,B$2:B4446)</f>
        <v>2281</v>
      </c>
      <c r="B4446" s="86">
        <v>43375</v>
      </c>
      <c r="C4446" t="s">
        <v>23</v>
      </c>
      <c r="D4446" t="s">
        <v>59</v>
      </c>
      <c r="E4446" t="s">
        <v>316</v>
      </c>
      <c r="F4446">
        <v>22.95</v>
      </c>
      <c r="G4446">
        <v>0</v>
      </c>
      <c r="H4446">
        <v>2018</v>
      </c>
      <c r="I4446">
        <v>10</v>
      </c>
      <c r="J4446">
        <v>125</v>
      </c>
    </row>
    <row r="4447" spans="1:10" hidden="1" x14ac:dyDescent="0.25">
      <c r="A4447">
        <f>--SUBTOTAL(103,B$2:B4447)</f>
        <v>2281</v>
      </c>
      <c r="B4447" s="86">
        <v>43375</v>
      </c>
      <c r="C4447" t="s">
        <v>23</v>
      </c>
      <c r="D4447" t="s">
        <v>54</v>
      </c>
      <c r="E4447" t="s">
        <v>316</v>
      </c>
      <c r="F4447">
        <v>26.16</v>
      </c>
      <c r="G4447">
        <v>0</v>
      </c>
      <c r="H4447">
        <v>2018</v>
      </c>
      <c r="I4447">
        <v>10</v>
      </c>
      <c r="J4447">
        <v>125</v>
      </c>
    </row>
    <row r="4448" spans="1:10" hidden="1" x14ac:dyDescent="0.25">
      <c r="A4448">
        <f>--SUBTOTAL(103,B$2:B4448)</f>
        <v>2281</v>
      </c>
      <c r="B4448" s="86">
        <v>43375</v>
      </c>
      <c r="C4448" t="s">
        <v>23</v>
      </c>
      <c r="D4448" t="s">
        <v>59</v>
      </c>
      <c r="E4448" t="s">
        <v>316</v>
      </c>
      <c r="F4448">
        <v>85.2</v>
      </c>
      <c r="G4448">
        <v>0</v>
      </c>
      <c r="H4448">
        <v>2018</v>
      </c>
      <c r="I4448">
        <v>10</v>
      </c>
      <c r="J4448">
        <v>164</v>
      </c>
    </row>
    <row r="4449" spans="1:10" hidden="1" x14ac:dyDescent="0.25">
      <c r="A4449">
        <f>--SUBTOTAL(103,B$2:B4449)</f>
        <v>2281</v>
      </c>
      <c r="B4449" s="86">
        <v>43376</v>
      </c>
      <c r="C4449" t="s">
        <v>22</v>
      </c>
      <c r="D4449" t="s">
        <v>32</v>
      </c>
      <c r="E4449" t="s">
        <v>317</v>
      </c>
      <c r="F4449">
        <v>8</v>
      </c>
      <c r="G4449">
        <v>0</v>
      </c>
      <c r="H4449">
        <v>2018</v>
      </c>
      <c r="I4449">
        <v>10</v>
      </c>
      <c r="J4449">
        <v>97</v>
      </c>
    </row>
    <row r="4450" spans="1:10" hidden="1" x14ac:dyDescent="0.25">
      <c r="A4450">
        <f>--SUBTOTAL(103,B$2:B4450)</f>
        <v>2281</v>
      </c>
      <c r="B4450" s="86">
        <v>43376</v>
      </c>
      <c r="C4450" t="s">
        <v>69</v>
      </c>
      <c r="D4450" t="s">
        <v>60</v>
      </c>
      <c r="E4450" t="s">
        <v>317</v>
      </c>
      <c r="F4450">
        <v>347.88</v>
      </c>
      <c r="G4450">
        <v>0</v>
      </c>
      <c r="H4450">
        <v>2018</v>
      </c>
      <c r="I4450">
        <v>10</v>
      </c>
      <c r="J4450">
        <v>91</v>
      </c>
    </row>
    <row r="4451" spans="1:10" hidden="1" x14ac:dyDescent="0.25">
      <c r="A4451">
        <f>--SUBTOTAL(103,B$2:B4451)</f>
        <v>2281</v>
      </c>
      <c r="B4451" s="86">
        <v>43376</v>
      </c>
      <c r="C4451" t="s">
        <v>68</v>
      </c>
      <c r="D4451" t="s">
        <v>31</v>
      </c>
      <c r="E4451" t="s">
        <v>317</v>
      </c>
      <c r="F4451">
        <v>24</v>
      </c>
      <c r="G4451">
        <v>0</v>
      </c>
      <c r="H4451">
        <v>2018</v>
      </c>
      <c r="I4451">
        <v>10</v>
      </c>
      <c r="J4451">
        <v>91</v>
      </c>
    </row>
    <row r="4452" spans="1:10" hidden="1" x14ac:dyDescent="0.25">
      <c r="A4452">
        <f>--SUBTOTAL(103,B$2:B4452)</f>
        <v>2281</v>
      </c>
      <c r="B4452" s="86">
        <v>43376</v>
      </c>
      <c r="C4452" t="s">
        <v>72</v>
      </c>
      <c r="D4452" t="s">
        <v>31</v>
      </c>
      <c r="E4452" t="s">
        <v>317</v>
      </c>
      <c r="F4452">
        <v>82</v>
      </c>
      <c r="G4452">
        <v>0</v>
      </c>
      <c r="H4452">
        <v>2018</v>
      </c>
      <c r="I4452">
        <v>10</v>
      </c>
      <c r="J4452">
        <v>91</v>
      </c>
    </row>
    <row r="4453" spans="1:10" hidden="1" x14ac:dyDescent="0.25">
      <c r="A4453">
        <f>--SUBTOTAL(103,B$2:B4453)</f>
        <v>2281</v>
      </c>
      <c r="B4453" s="86">
        <v>43376</v>
      </c>
      <c r="C4453" t="s">
        <v>71</v>
      </c>
      <c r="D4453" t="s">
        <v>31</v>
      </c>
      <c r="E4453" t="s">
        <v>317</v>
      </c>
      <c r="F4453">
        <v>301</v>
      </c>
      <c r="G4453">
        <v>0</v>
      </c>
      <c r="H4453">
        <v>2018</v>
      </c>
      <c r="I4453">
        <v>10</v>
      </c>
      <c r="J4453">
        <v>91</v>
      </c>
    </row>
    <row r="4454" spans="1:10" hidden="1" x14ac:dyDescent="0.25">
      <c r="A4454">
        <f>--SUBTOTAL(103,B$2:B4454)</f>
        <v>2281</v>
      </c>
      <c r="B4454" s="86">
        <v>43376</v>
      </c>
      <c r="C4454" t="s">
        <v>21</v>
      </c>
      <c r="D4454" t="s">
        <v>32</v>
      </c>
      <c r="E4454" t="s">
        <v>317</v>
      </c>
      <c r="F4454">
        <v>16</v>
      </c>
      <c r="G4454">
        <v>0</v>
      </c>
      <c r="H4454">
        <v>2018</v>
      </c>
      <c r="I4454">
        <v>10</v>
      </c>
      <c r="J4454">
        <v>18</v>
      </c>
    </row>
    <row r="4455" spans="1:10" hidden="1" x14ac:dyDescent="0.25">
      <c r="A4455">
        <f>--SUBTOTAL(103,B$2:B4455)</f>
        <v>2281</v>
      </c>
      <c r="B4455" s="86">
        <v>43376</v>
      </c>
      <c r="C4455" t="s">
        <v>21</v>
      </c>
      <c r="D4455" t="s">
        <v>32</v>
      </c>
      <c r="E4455" t="s">
        <v>317</v>
      </c>
      <c r="F4455">
        <v>24</v>
      </c>
      <c r="G4455">
        <v>0</v>
      </c>
      <c r="H4455">
        <v>2018</v>
      </c>
      <c r="I4455">
        <v>10</v>
      </c>
      <c r="J4455">
        <v>39</v>
      </c>
    </row>
    <row r="4456" spans="1:10" hidden="1" x14ac:dyDescent="0.25">
      <c r="A4456">
        <f>--SUBTOTAL(103,B$2:B4456)</f>
        <v>2281</v>
      </c>
      <c r="B4456" s="86">
        <v>43376</v>
      </c>
      <c r="C4456" t="s">
        <v>21</v>
      </c>
      <c r="D4456" t="s">
        <v>32</v>
      </c>
      <c r="E4456" t="s">
        <v>317</v>
      </c>
      <c r="F4456">
        <v>16</v>
      </c>
      <c r="G4456">
        <v>0</v>
      </c>
      <c r="H4456">
        <v>2018</v>
      </c>
      <c r="I4456">
        <v>10</v>
      </c>
      <c r="J4456">
        <v>44</v>
      </c>
    </row>
    <row r="4457" spans="1:10" hidden="1" x14ac:dyDescent="0.25">
      <c r="A4457">
        <f>--SUBTOTAL(103,B$2:B4457)</f>
        <v>2281</v>
      </c>
      <c r="B4457" s="86">
        <v>43376</v>
      </c>
      <c r="C4457" t="s">
        <v>21</v>
      </c>
      <c r="D4457" t="s">
        <v>32</v>
      </c>
      <c r="E4457" t="s">
        <v>317</v>
      </c>
      <c r="F4457">
        <v>24</v>
      </c>
      <c r="G4457">
        <v>0</v>
      </c>
      <c r="H4457">
        <v>2018</v>
      </c>
      <c r="I4457">
        <v>10</v>
      </c>
      <c r="J4457">
        <v>46</v>
      </c>
    </row>
    <row r="4458" spans="1:10" hidden="1" x14ac:dyDescent="0.25">
      <c r="A4458">
        <f>--SUBTOTAL(103,B$2:B4458)</f>
        <v>2281</v>
      </c>
      <c r="B4458" s="86">
        <v>43376</v>
      </c>
      <c r="C4458" t="s">
        <v>21</v>
      </c>
      <c r="D4458" t="s">
        <v>32</v>
      </c>
      <c r="E4458" t="s">
        <v>317</v>
      </c>
      <c r="F4458">
        <v>8</v>
      </c>
      <c r="G4458">
        <v>0</v>
      </c>
      <c r="H4458">
        <v>2018</v>
      </c>
      <c r="I4458">
        <v>10</v>
      </c>
      <c r="J4458">
        <v>51</v>
      </c>
    </row>
    <row r="4459" spans="1:10" hidden="1" x14ac:dyDescent="0.25">
      <c r="A4459">
        <f>--SUBTOTAL(103,B$2:B4459)</f>
        <v>2281</v>
      </c>
      <c r="B4459" s="86">
        <v>43376</v>
      </c>
      <c r="C4459" t="s">
        <v>21</v>
      </c>
      <c r="D4459" t="s">
        <v>32</v>
      </c>
      <c r="E4459" t="s">
        <v>317</v>
      </c>
      <c r="F4459">
        <v>80</v>
      </c>
      <c r="G4459">
        <v>0</v>
      </c>
      <c r="H4459">
        <v>2018</v>
      </c>
      <c r="I4459">
        <v>10</v>
      </c>
      <c r="J4459">
        <v>97</v>
      </c>
    </row>
    <row r="4460" spans="1:10" hidden="1" x14ac:dyDescent="0.25">
      <c r="A4460">
        <f>--SUBTOTAL(103,B$2:B4460)</f>
        <v>2281</v>
      </c>
      <c r="B4460" s="86">
        <v>43376</v>
      </c>
      <c r="C4460" t="s">
        <v>281</v>
      </c>
      <c r="D4460" t="s">
        <v>60</v>
      </c>
      <c r="E4460" t="s">
        <v>317</v>
      </c>
      <c r="F4460">
        <v>252.9</v>
      </c>
      <c r="G4460">
        <v>0</v>
      </c>
      <c r="H4460">
        <v>2018</v>
      </c>
      <c r="I4460">
        <v>10</v>
      </c>
      <c r="J4460">
        <v>91</v>
      </c>
    </row>
    <row r="4461" spans="1:10" hidden="1" x14ac:dyDescent="0.25">
      <c r="A4461">
        <f>--SUBTOTAL(103,B$2:B4461)</f>
        <v>2281</v>
      </c>
      <c r="B4461" s="86">
        <v>43376</v>
      </c>
      <c r="C4461" t="s">
        <v>65</v>
      </c>
      <c r="D4461" t="s">
        <v>31</v>
      </c>
      <c r="E4461" t="s">
        <v>317</v>
      </c>
      <c r="F4461">
        <v>10</v>
      </c>
      <c r="G4461">
        <v>0</v>
      </c>
      <c r="H4461">
        <v>2018</v>
      </c>
      <c r="I4461">
        <v>10</v>
      </c>
      <c r="J4461">
        <v>91</v>
      </c>
    </row>
    <row r="4462" spans="1:10" hidden="1" x14ac:dyDescent="0.25">
      <c r="A4462">
        <f>--SUBTOTAL(103,B$2:B4462)</f>
        <v>2281</v>
      </c>
      <c r="B4462" s="86">
        <v>43376</v>
      </c>
      <c r="C4462" t="s">
        <v>23</v>
      </c>
      <c r="D4462" t="s">
        <v>31</v>
      </c>
      <c r="E4462" t="s">
        <v>317</v>
      </c>
      <c r="F4462">
        <v>45</v>
      </c>
      <c r="G4462">
        <v>0</v>
      </c>
      <c r="H4462">
        <v>2018</v>
      </c>
      <c r="I4462">
        <v>10</v>
      </c>
      <c r="J4462">
        <v>30</v>
      </c>
    </row>
    <row r="4463" spans="1:10" hidden="1" x14ac:dyDescent="0.25">
      <c r="A4463">
        <f>--SUBTOTAL(103,B$2:B4463)</f>
        <v>2281</v>
      </c>
      <c r="B4463" s="86">
        <v>43376</v>
      </c>
      <c r="C4463" t="s">
        <v>23</v>
      </c>
      <c r="D4463" t="s">
        <v>32</v>
      </c>
      <c r="E4463" t="s">
        <v>317</v>
      </c>
      <c r="F4463">
        <v>8</v>
      </c>
      <c r="G4463">
        <v>0</v>
      </c>
      <c r="H4463">
        <v>2018</v>
      </c>
      <c r="I4463">
        <v>10</v>
      </c>
      <c r="J4463">
        <v>97</v>
      </c>
    </row>
    <row r="4464" spans="1:10" hidden="1" x14ac:dyDescent="0.25">
      <c r="A4464">
        <f>--SUBTOTAL(103,B$2:B4464)</f>
        <v>2281</v>
      </c>
      <c r="B4464" s="86">
        <v>43377</v>
      </c>
      <c r="C4464" t="s">
        <v>74</v>
      </c>
      <c r="D4464" t="s">
        <v>31</v>
      </c>
      <c r="E4464" t="s">
        <v>318</v>
      </c>
      <c r="F4464">
        <v>6.5</v>
      </c>
      <c r="G4464">
        <v>0</v>
      </c>
      <c r="H4464">
        <v>2018</v>
      </c>
      <c r="I4464">
        <v>10</v>
      </c>
      <c r="J4464">
        <v>91</v>
      </c>
    </row>
    <row r="4465" spans="1:10" hidden="1" x14ac:dyDescent="0.25">
      <c r="A4465">
        <f>--SUBTOTAL(103,B$2:B4465)</f>
        <v>2281</v>
      </c>
      <c r="B4465" s="86">
        <v>43377</v>
      </c>
      <c r="C4465" t="s">
        <v>22</v>
      </c>
      <c r="D4465" t="s">
        <v>32</v>
      </c>
      <c r="E4465" t="s">
        <v>318</v>
      </c>
      <c r="F4465">
        <v>8</v>
      </c>
      <c r="G4465">
        <v>0</v>
      </c>
      <c r="H4465">
        <v>2018</v>
      </c>
      <c r="I4465">
        <v>10</v>
      </c>
      <c r="J4465">
        <v>13</v>
      </c>
    </row>
    <row r="4466" spans="1:10" hidden="1" x14ac:dyDescent="0.25">
      <c r="A4466">
        <f>--SUBTOTAL(103,B$2:B4466)</f>
        <v>2281</v>
      </c>
      <c r="B4466" s="86">
        <v>43377</v>
      </c>
      <c r="C4466" t="s">
        <v>22</v>
      </c>
      <c r="D4466" t="s">
        <v>32</v>
      </c>
      <c r="E4466" t="s">
        <v>318</v>
      </c>
      <c r="F4466">
        <v>8</v>
      </c>
      <c r="G4466">
        <v>0</v>
      </c>
      <c r="H4466">
        <v>2018</v>
      </c>
      <c r="I4466">
        <v>10</v>
      </c>
      <c r="J4466">
        <v>73</v>
      </c>
    </row>
    <row r="4467" spans="1:10" hidden="1" x14ac:dyDescent="0.25">
      <c r="A4467">
        <f>--SUBTOTAL(103,B$2:B4467)</f>
        <v>2281</v>
      </c>
      <c r="B4467" s="86">
        <v>43377</v>
      </c>
      <c r="C4467" t="s">
        <v>106</v>
      </c>
      <c r="D4467" t="s">
        <v>59</v>
      </c>
      <c r="E4467" t="s">
        <v>318</v>
      </c>
      <c r="F4467">
        <v>52.5</v>
      </c>
      <c r="G4467">
        <v>0</v>
      </c>
      <c r="H4467">
        <v>2018</v>
      </c>
      <c r="I4467">
        <v>10</v>
      </c>
      <c r="J4467">
        <v>91</v>
      </c>
    </row>
    <row r="4468" spans="1:10" hidden="1" x14ac:dyDescent="0.25">
      <c r="A4468">
        <f>--SUBTOTAL(103,B$2:B4468)</f>
        <v>2281</v>
      </c>
      <c r="B4468" s="86">
        <v>43377</v>
      </c>
      <c r="C4468" t="s">
        <v>68</v>
      </c>
      <c r="D4468" t="s">
        <v>61</v>
      </c>
      <c r="E4468" t="s">
        <v>318</v>
      </c>
      <c r="F4468">
        <v>40</v>
      </c>
      <c r="G4468">
        <v>0</v>
      </c>
      <c r="H4468">
        <v>2018</v>
      </c>
      <c r="I4468">
        <v>10</v>
      </c>
      <c r="J4468">
        <v>91</v>
      </c>
    </row>
    <row r="4469" spans="1:10" hidden="1" x14ac:dyDescent="0.25">
      <c r="A4469">
        <f>--SUBTOTAL(103,B$2:B4469)</f>
        <v>2281</v>
      </c>
      <c r="B4469" s="86">
        <v>43377</v>
      </c>
      <c r="C4469" t="s">
        <v>67</v>
      </c>
      <c r="D4469" t="s">
        <v>60</v>
      </c>
      <c r="E4469" t="s">
        <v>318</v>
      </c>
      <c r="F4469">
        <v>15.75</v>
      </c>
      <c r="G4469">
        <v>0</v>
      </c>
      <c r="H4469">
        <v>2018</v>
      </c>
      <c r="I4469">
        <v>10</v>
      </c>
      <c r="J4469">
        <v>91</v>
      </c>
    </row>
    <row r="4470" spans="1:10" hidden="1" x14ac:dyDescent="0.25">
      <c r="A4470">
        <f>--SUBTOTAL(103,B$2:B4470)</f>
        <v>2281</v>
      </c>
      <c r="B4470" s="86">
        <v>43377</v>
      </c>
      <c r="C4470" t="s">
        <v>71</v>
      </c>
      <c r="D4470" t="s">
        <v>61</v>
      </c>
      <c r="E4470" t="s">
        <v>318</v>
      </c>
      <c r="F4470">
        <v>1166.69</v>
      </c>
      <c r="G4470">
        <v>0</v>
      </c>
      <c r="H4470">
        <v>2018</v>
      </c>
      <c r="I4470">
        <v>10</v>
      </c>
      <c r="J4470">
        <v>91</v>
      </c>
    </row>
    <row r="4471" spans="1:10" hidden="1" x14ac:dyDescent="0.25">
      <c r="A4471">
        <f>--SUBTOTAL(103,B$2:B4471)</f>
        <v>2281</v>
      </c>
      <c r="B4471" s="86">
        <v>43377</v>
      </c>
      <c r="C4471" t="s">
        <v>103</v>
      </c>
      <c r="D4471" t="s">
        <v>31</v>
      </c>
      <c r="E4471" t="s">
        <v>318</v>
      </c>
      <c r="F4471">
        <v>134</v>
      </c>
      <c r="G4471">
        <v>0</v>
      </c>
      <c r="H4471">
        <v>2018</v>
      </c>
      <c r="I4471">
        <v>10</v>
      </c>
      <c r="J4471">
        <v>91</v>
      </c>
    </row>
    <row r="4472" spans="1:10" hidden="1" x14ac:dyDescent="0.25">
      <c r="A4472">
        <f>--SUBTOTAL(103,B$2:B4472)</f>
        <v>2281</v>
      </c>
      <c r="B4472" s="86">
        <v>43377</v>
      </c>
      <c r="C4472" t="s">
        <v>21</v>
      </c>
      <c r="D4472" t="s">
        <v>32</v>
      </c>
      <c r="E4472" t="s">
        <v>318</v>
      </c>
      <c r="F4472">
        <v>56</v>
      </c>
      <c r="G4472">
        <v>0</v>
      </c>
      <c r="H4472">
        <v>2018</v>
      </c>
      <c r="I4472">
        <v>10</v>
      </c>
      <c r="J4472">
        <v>13</v>
      </c>
    </row>
    <row r="4473" spans="1:10" hidden="1" x14ac:dyDescent="0.25">
      <c r="A4473">
        <f>--SUBTOTAL(103,B$2:B4473)</f>
        <v>2281</v>
      </c>
      <c r="B4473" s="86">
        <v>43377</v>
      </c>
      <c r="C4473" t="s">
        <v>21</v>
      </c>
      <c r="D4473" t="s">
        <v>32</v>
      </c>
      <c r="E4473" t="s">
        <v>318</v>
      </c>
      <c r="F4473">
        <v>24</v>
      </c>
      <c r="G4473">
        <v>0</v>
      </c>
      <c r="H4473">
        <v>2018</v>
      </c>
      <c r="I4473">
        <v>10</v>
      </c>
      <c r="J4473">
        <v>23</v>
      </c>
    </row>
    <row r="4474" spans="1:10" hidden="1" x14ac:dyDescent="0.25">
      <c r="A4474">
        <f>--SUBTOTAL(103,B$2:B4474)</f>
        <v>2281</v>
      </c>
      <c r="B4474" s="86">
        <v>43377</v>
      </c>
      <c r="C4474" t="s">
        <v>21</v>
      </c>
      <c r="D4474" t="s">
        <v>32</v>
      </c>
      <c r="E4474" t="s">
        <v>318</v>
      </c>
      <c r="F4474">
        <v>48</v>
      </c>
      <c r="G4474">
        <v>0</v>
      </c>
      <c r="H4474">
        <v>2018</v>
      </c>
      <c r="I4474">
        <v>10</v>
      </c>
      <c r="J4474">
        <v>26</v>
      </c>
    </row>
    <row r="4475" spans="1:10" hidden="1" x14ac:dyDescent="0.25">
      <c r="A4475">
        <f>--SUBTOTAL(103,B$2:B4475)</f>
        <v>2281</v>
      </c>
      <c r="B4475" s="86">
        <v>43377</v>
      </c>
      <c r="C4475" t="s">
        <v>21</v>
      </c>
      <c r="D4475" t="s">
        <v>32</v>
      </c>
      <c r="E4475" t="s">
        <v>318</v>
      </c>
      <c r="F4475">
        <v>16</v>
      </c>
      <c r="G4475">
        <v>0</v>
      </c>
      <c r="H4475">
        <v>2018</v>
      </c>
      <c r="I4475">
        <v>10</v>
      </c>
      <c r="J4475">
        <v>30</v>
      </c>
    </row>
    <row r="4476" spans="1:10" hidden="1" x14ac:dyDescent="0.25">
      <c r="A4476">
        <f>--SUBTOTAL(103,B$2:B4476)</f>
        <v>2281</v>
      </c>
      <c r="B4476" s="86">
        <v>43377</v>
      </c>
      <c r="C4476" t="s">
        <v>21</v>
      </c>
      <c r="D4476" t="s">
        <v>31</v>
      </c>
      <c r="E4476" t="s">
        <v>318</v>
      </c>
      <c r="F4476">
        <v>95.7</v>
      </c>
      <c r="G4476">
        <v>0</v>
      </c>
      <c r="H4476">
        <v>2018</v>
      </c>
      <c r="I4476">
        <v>10</v>
      </c>
      <c r="J4476">
        <v>38</v>
      </c>
    </row>
    <row r="4477" spans="1:10" hidden="1" x14ac:dyDescent="0.25">
      <c r="A4477">
        <f>--SUBTOTAL(103,B$2:B4477)</f>
        <v>2281</v>
      </c>
      <c r="B4477" s="86">
        <v>43377</v>
      </c>
      <c r="C4477" t="s">
        <v>21</v>
      </c>
      <c r="D4477" t="s">
        <v>32</v>
      </c>
      <c r="E4477" t="s">
        <v>318</v>
      </c>
      <c r="F4477">
        <v>16</v>
      </c>
      <c r="G4477">
        <v>0</v>
      </c>
      <c r="H4477">
        <v>2018</v>
      </c>
      <c r="I4477">
        <v>10</v>
      </c>
      <c r="J4477">
        <v>39</v>
      </c>
    </row>
    <row r="4478" spans="1:10" hidden="1" x14ac:dyDescent="0.25">
      <c r="A4478">
        <f>--SUBTOTAL(103,B$2:B4478)</f>
        <v>2281</v>
      </c>
      <c r="B4478" s="86">
        <v>43377</v>
      </c>
      <c r="C4478" t="s">
        <v>21</v>
      </c>
      <c r="D4478" t="s">
        <v>31</v>
      </c>
      <c r="E4478" t="s">
        <v>318</v>
      </c>
      <c r="F4478">
        <v>91</v>
      </c>
      <c r="G4478">
        <v>0</v>
      </c>
      <c r="H4478">
        <v>2018</v>
      </c>
      <c r="I4478">
        <v>10</v>
      </c>
      <c r="J4478">
        <v>40</v>
      </c>
    </row>
    <row r="4479" spans="1:10" hidden="1" x14ac:dyDescent="0.25">
      <c r="A4479">
        <f>--SUBTOTAL(103,B$2:B4479)</f>
        <v>2281</v>
      </c>
      <c r="B4479" s="86">
        <v>43377</v>
      </c>
      <c r="C4479" t="s">
        <v>21</v>
      </c>
      <c r="D4479" t="s">
        <v>32</v>
      </c>
      <c r="E4479" t="s">
        <v>318</v>
      </c>
      <c r="F4479">
        <v>8</v>
      </c>
      <c r="G4479">
        <v>0</v>
      </c>
      <c r="H4479">
        <v>2018</v>
      </c>
      <c r="I4479">
        <v>10</v>
      </c>
      <c r="J4479">
        <v>95</v>
      </c>
    </row>
    <row r="4480" spans="1:10" hidden="1" x14ac:dyDescent="0.25">
      <c r="A4480">
        <f>--SUBTOTAL(103,B$2:B4480)</f>
        <v>2281</v>
      </c>
      <c r="B4480" s="86">
        <v>43377</v>
      </c>
      <c r="C4480" t="s">
        <v>77</v>
      </c>
      <c r="D4480" t="s">
        <v>31</v>
      </c>
      <c r="E4480" t="s">
        <v>318</v>
      </c>
      <c r="F4480">
        <v>48</v>
      </c>
      <c r="G4480">
        <v>0</v>
      </c>
      <c r="H4480">
        <v>2018</v>
      </c>
      <c r="I4480">
        <v>10</v>
      </c>
      <c r="J4480">
        <v>91</v>
      </c>
    </row>
    <row r="4481" spans="1:10" hidden="1" x14ac:dyDescent="0.25">
      <c r="A4481">
        <f>--SUBTOTAL(103,B$2:B4481)</f>
        <v>2281</v>
      </c>
      <c r="B4481" s="86">
        <v>43377</v>
      </c>
      <c r="C4481" t="s">
        <v>77</v>
      </c>
      <c r="D4481" t="s">
        <v>61</v>
      </c>
      <c r="E4481" t="s">
        <v>318</v>
      </c>
      <c r="F4481">
        <v>599.70000000000005</v>
      </c>
      <c r="G4481">
        <v>0</v>
      </c>
      <c r="H4481">
        <v>2018</v>
      </c>
      <c r="I4481">
        <v>10</v>
      </c>
      <c r="J4481">
        <v>91</v>
      </c>
    </row>
    <row r="4482" spans="1:10" hidden="1" x14ac:dyDescent="0.25">
      <c r="A4482">
        <f>--SUBTOTAL(103,B$2:B4482)</f>
        <v>2281</v>
      </c>
      <c r="B4482" s="86">
        <v>43377</v>
      </c>
      <c r="C4482" t="s">
        <v>23</v>
      </c>
      <c r="D4482" t="s">
        <v>33</v>
      </c>
      <c r="E4482" t="s">
        <v>182</v>
      </c>
      <c r="F4482">
        <v>2.7</v>
      </c>
      <c r="G4482">
        <v>0</v>
      </c>
      <c r="H4482">
        <v>2018</v>
      </c>
      <c r="I4482">
        <v>10</v>
      </c>
      <c r="J4482">
        <v>6</v>
      </c>
    </row>
    <row r="4483" spans="1:10" hidden="1" x14ac:dyDescent="0.25">
      <c r="A4483">
        <f>--SUBTOTAL(103,B$2:B4483)</f>
        <v>2281</v>
      </c>
      <c r="B4483" s="86">
        <v>43377</v>
      </c>
      <c r="C4483" t="s">
        <v>23</v>
      </c>
      <c r="D4483" t="s">
        <v>31</v>
      </c>
      <c r="E4483" t="s">
        <v>318</v>
      </c>
      <c r="F4483">
        <v>19</v>
      </c>
      <c r="G4483">
        <v>0</v>
      </c>
      <c r="H4483">
        <v>2018</v>
      </c>
      <c r="I4483">
        <v>10</v>
      </c>
      <c r="J4483">
        <v>15</v>
      </c>
    </row>
    <row r="4484" spans="1:10" hidden="1" x14ac:dyDescent="0.25">
      <c r="A4484">
        <f>--SUBTOTAL(103,B$2:B4484)</f>
        <v>2281</v>
      </c>
      <c r="B4484" s="86">
        <v>43377</v>
      </c>
      <c r="C4484" t="s">
        <v>23</v>
      </c>
      <c r="D4484" t="s">
        <v>31</v>
      </c>
      <c r="E4484" t="s">
        <v>318</v>
      </c>
      <c r="F4484">
        <v>38</v>
      </c>
      <c r="G4484">
        <v>0</v>
      </c>
      <c r="H4484">
        <v>2018</v>
      </c>
      <c r="I4484">
        <v>10</v>
      </c>
      <c r="J4484">
        <v>35</v>
      </c>
    </row>
    <row r="4485" spans="1:10" hidden="1" x14ac:dyDescent="0.25">
      <c r="A4485">
        <f>--SUBTOTAL(103,B$2:B4485)</f>
        <v>2281</v>
      </c>
      <c r="B4485" s="86">
        <v>43377</v>
      </c>
      <c r="C4485" t="s">
        <v>23</v>
      </c>
      <c r="D4485" t="s">
        <v>59</v>
      </c>
      <c r="E4485" t="s">
        <v>318</v>
      </c>
      <c r="F4485">
        <v>41.19</v>
      </c>
      <c r="G4485">
        <v>0</v>
      </c>
      <c r="H4485">
        <v>2018</v>
      </c>
      <c r="I4485">
        <v>10</v>
      </c>
      <c r="J4485">
        <v>46</v>
      </c>
    </row>
    <row r="4486" spans="1:10" hidden="1" x14ac:dyDescent="0.25">
      <c r="A4486">
        <f>--SUBTOTAL(103,B$2:B4486)</f>
        <v>2281</v>
      </c>
      <c r="B4486" s="86">
        <v>43377</v>
      </c>
      <c r="C4486" t="s">
        <v>23</v>
      </c>
      <c r="D4486" t="s">
        <v>59</v>
      </c>
      <c r="E4486" t="s">
        <v>318</v>
      </c>
      <c r="F4486">
        <v>270</v>
      </c>
      <c r="G4486">
        <v>0</v>
      </c>
      <c r="H4486">
        <v>2018</v>
      </c>
      <c r="I4486">
        <v>10</v>
      </c>
      <c r="J4486">
        <v>51</v>
      </c>
    </row>
    <row r="4487" spans="1:10" hidden="1" x14ac:dyDescent="0.25">
      <c r="A4487">
        <f>--SUBTOTAL(103,B$2:B4487)</f>
        <v>2281</v>
      </c>
      <c r="B4487" s="86">
        <v>43377</v>
      </c>
      <c r="C4487" t="s">
        <v>23</v>
      </c>
      <c r="D4487" t="s">
        <v>59</v>
      </c>
      <c r="E4487" t="s">
        <v>318</v>
      </c>
      <c r="F4487">
        <v>35</v>
      </c>
      <c r="G4487">
        <v>0</v>
      </c>
      <c r="H4487">
        <v>2018</v>
      </c>
      <c r="I4487">
        <v>10</v>
      </c>
      <c r="J4487">
        <v>70</v>
      </c>
    </row>
    <row r="4488" spans="1:10" hidden="1" x14ac:dyDescent="0.25">
      <c r="A4488">
        <f>--SUBTOTAL(103,B$2:B4488)</f>
        <v>2281</v>
      </c>
      <c r="B4488" s="86">
        <v>43377</v>
      </c>
      <c r="C4488" t="s">
        <v>23</v>
      </c>
      <c r="D4488" t="s">
        <v>33</v>
      </c>
      <c r="E4488" t="s">
        <v>115</v>
      </c>
      <c r="F4488">
        <v>4.5</v>
      </c>
      <c r="G4488">
        <v>0</v>
      </c>
      <c r="H4488">
        <v>2018</v>
      </c>
      <c r="I4488">
        <v>10</v>
      </c>
      <c r="J4488">
        <v>162</v>
      </c>
    </row>
    <row r="4489" spans="1:10" hidden="1" x14ac:dyDescent="0.25">
      <c r="A4489">
        <f>--SUBTOTAL(103,B$2:B4489)</f>
        <v>2281</v>
      </c>
      <c r="B4489" s="86">
        <v>43377</v>
      </c>
      <c r="C4489" t="s">
        <v>23</v>
      </c>
      <c r="D4489" t="s">
        <v>59</v>
      </c>
      <c r="E4489" t="s">
        <v>318</v>
      </c>
      <c r="F4489">
        <v>39.119999999999997</v>
      </c>
      <c r="G4489">
        <v>0</v>
      </c>
      <c r="H4489">
        <v>2018</v>
      </c>
      <c r="I4489">
        <v>10</v>
      </c>
      <c r="J4489">
        <v>196</v>
      </c>
    </row>
    <row r="4490" spans="1:10" hidden="1" x14ac:dyDescent="0.25">
      <c r="A4490">
        <f>--SUBTOTAL(103,B$2:B4490)</f>
        <v>2281</v>
      </c>
      <c r="B4490" s="86">
        <v>43378</v>
      </c>
      <c r="C4490" t="s">
        <v>74</v>
      </c>
      <c r="D4490" t="s">
        <v>32</v>
      </c>
      <c r="E4490" t="s">
        <v>319</v>
      </c>
      <c r="F4490">
        <v>70.75</v>
      </c>
      <c r="G4490">
        <v>0</v>
      </c>
      <c r="H4490">
        <v>2018</v>
      </c>
      <c r="I4490">
        <v>10</v>
      </c>
      <c r="J4490">
        <v>91</v>
      </c>
    </row>
    <row r="4491" spans="1:10" hidden="1" x14ac:dyDescent="0.25">
      <c r="A4491">
        <f>--SUBTOTAL(103,B$2:B4491)</f>
        <v>2281</v>
      </c>
      <c r="B4491" s="86">
        <v>43378</v>
      </c>
      <c r="C4491" t="s">
        <v>22</v>
      </c>
      <c r="D4491" t="s">
        <v>32</v>
      </c>
      <c r="E4491" t="s">
        <v>319</v>
      </c>
      <c r="F4491">
        <v>8</v>
      </c>
      <c r="G4491">
        <v>0</v>
      </c>
      <c r="H4491">
        <v>2018</v>
      </c>
      <c r="I4491">
        <v>10</v>
      </c>
      <c r="J4491">
        <v>73</v>
      </c>
    </row>
    <row r="4492" spans="1:10" hidden="1" x14ac:dyDescent="0.25">
      <c r="A4492">
        <f>--SUBTOTAL(103,B$2:B4492)</f>
        <v>2281</v>
      </c>
      <c r="B4492" s="86">
        <v>43378</v>
      </c>
      <c r="C4492" t="s">
        <v>102</v>
      </c>
      <c r="D4492" t="s">
        <v>31</v>
      </c>
      <c r="E4492" t="s">
        <v>319</v>
      </c>
      <c r="F4492">
        <v>21.37</v>
      </c>
      <c r="G4492">
        <v>0</v>
      </c>
      <c r="H4492">
        <v>2018</v>
      </c>
      <c r="I4492">
        <v>10</v>
      </c>
      <c r="J4492">
        <v>91</v>
      </c>
    </row>
    <row r="4493" spans="1:10" hidden="1" x14ac:dyDescent="0.25">
      <c r="A4493">
        <f>--SUBTOTAL(103,B$2:B4493)</f>
        <v>2281</v>
      </c>
      <c r="B4493" s="86">
        <v>43378</v>
      </c>
      <c r="C4493" t="s">
        <v>68</v>
      </c>
      <c r="D4493" t="s">
        <v>31</v>
      </c>
      <c r="E4493" t="s">
        <v>319</v>
      </c>
      <c r="F4493">
        <v>137.63999999999999</v>
      </c>
      <c r="G4493">
        <v>0</v>
      </c>
      <c r="H4493">
        <v>2018</v>
      </c>
      <c r="I4493">
        <v>10</v>
      </c>
      <c r="J4493">
        <v>91</v>
      </c>
    </row>
    <row r="4494" spans="1:10" hidden="1" x14ac:dyDescent="0.25">
      <c r="A4494">
        <f>--SUBTOTAL(103,B$2:B4494)</f>
        <v>2281</v>
      </c>
      <c r="B4494" s="86">
        <v>43378</v>
      </c>
      <c r="C4494" t="s">
        <v>67</v>
      </c>
      <c r="D4494" t="s">
        <v>31</v>
      </c>
      <c r="E4494" t="s">
        <v>319</v>
      </c>
      <c r="F4494">
        <v>21.98</v>
      </c>
      <c r="G4494">
        <v>0</v>
      </c>
      <c r="H4494">
        <v>2018</v>
      </c>
      <c r="I4494">
        <v>10</v>
      </c>
      <c r="J4494">
        <v>91</v>
      </c>
    </row>
    <row r="4495" spans="1:10" hidden="1" x14ac:dyDescent="0.25">
      <c r="A4495">
        <f>--SUBTOTAL(103,B$2:B4495)</f>
        <v>2281</v>
      </c>
      <c r="B4495" s="86">
        <v>43378</v>
      </c>
      <c r="C4495" t="s">
        <v>73</v>
      </c>
      <c r="D4495" t="s">
        <v>60</v>
      </c>
      <c r="E4495" t="s">
        <v>319</v>
      </c>
      <c r="F4495">
        <v>22.7</v>
      </c>
      <c r="G4495">
        <v>0</v>
      </c>
      <c r="H4495">
        <v>2018</v>
      </c>
      <c r="I4495">
        <v>10</v>
      </c>
      <c r="J4495">
        <v>91</v>
      </c>
    </row>
    <row r="4496" spans="1:10" hidden="1" x14ac:dyDescent="0.25">
      <c r="A4496">
        <f>--SUBTOTAL(103,B$2:B4496)</f>
        <v>2281</v>
      </c>
      <c r="B4496" s="86">
        <v>43378</v>
      </c>
      <c r="C4496" t="s">
        <v>71</v>
      </c>
      <c r="D4496" t="s">
        <v>61</v>
      </c>
      <c r="E4496" t="s">
        <v>319</v>
      </c>
      <c r="F4496">
        <v>131.68</v>
      </c>
      <c r="G4496">
        <v>0</v>
      </c>
      <c r="H4496">
        <v>2018</v>
      </c>
      <c r="I4496">
        <v>10</v>
      </c>
      <c r="J4496">
        <v>91</v>
      </c>
    </row>
    <row r="4497" spans="1:10" hidden="1" x14ac:dyDescent="0.25">
      <c r="A4497">
        <f>--SUBTOTAL(103,B$2:B4497)</f>
        <v>2281</v>
      </c>
      <c r="B4497" s="86">
        <v>43378</v>
      </c>
      <c r="C4497" t="s">
        <v>71</v>
      </c>
      <c r="D4497" t="s">
        <v>31</v>
      </c>
      <c r="E4497" t="s">
        <v>319</v>
      </c>
      <c r="F4497">
        <v>236</v>
      </c>
      <c r="G4497">
        <v>0</v>
      </c>
      <c r="H4497">
        <v>2018</v>
      </c>
      <c r="I4497">
        <v>10</v>
      </c>
      <c r="J4497">
        <v>91</v>
      </c>
    </row>
    <row r="4498" spans="1:10" hidden="1" x14ac:dyDescent="0.25">
      <c r="A4498">
        <f>--SUBTOTAL(103,B$2:B4498)</f>
        <v>2281</v>
      </c>
      <c r="B4498" s="86">
        <v>43378</v>
      </c>
      <c r="C4498" t="s">
        <v>103</v>
      </c>
      <c r="D4498" t="s">
        <v>31</v>
      </c>
      <c r="E4498" t="s">
        <v>319</v>
      </c>
      <c r="F4498">
        <v>166</v>
      </c>
      <c r="G4498">
        <v>0</v>
      </c>
      <c r="H4498">
        <v>2018</v>
      </c>
      <c r="I4498">
        <v>10</v>
      </c>
      <c r="J4498">
        <v>91</v>
      </c>
    </row>
    <row r="4499" spans="1:10" hidden="1" x14ac:dyDescent="0.25">
      <c r="A4499">
        <f>--SUBTOTAL(103,B$2:B4499)</f>
        <v>2281</v>
      </c>
      <c r="B4499" s="86">
        <v>43378</v>
      </c>
      <c r="C4499" t="s">
        <v>21</v>
      </c>
      <c r="D4499" t="s">
        <v>32</v>
      </c>
      <c r="E4499" t="s">
        <v>319</v>
      </c>
      <c r="F4499">
        <v>16</v>
      </c>
      <c r="G4499">
        <v>0</v>
      </c>
      <c r="H4499">
        <v>2018</v>
      </c>
      <c r="I4499">
        <v>10</v>
      </c>
      <c r="J4499">
        <v>10</v>
      </c>
    </row>
    <row r="4500" spans="1:10" hidden="1" x14ac:dyDescent="0.25">
      <c r="A4500">
        <f>--SUBTOTAL(103,B$2:B4500)</f>
        <v>2281</v>
      </c>
      <c r="B4500" s="86">
        <v>43378</v>
      </c>
      <c r="C4500" t="s">
        <v>21</v>
      </c>
      <c r="D4500" t="s">
        <v>32</v>
      </c>
      <c r="E4500" t="s">
        <v>319</v>
      </c>
      <c r="F4500">
        <v>8</v>
      </c>
      <c r="G4500">
        <v>0</v>
      </c>
      <c r="H4500">
        <v>2018</v>
      </c>
      <c r="I4500">
        <v>10</v>
      </c>
      <c r="J4500">
        <v>49</v>
      </c>
    </row>
    <row r="4501" spans="1:10" hidden="1" x14ac:dyDescent="0.25">
      <c r="A4501">
        <f>--SUBTOTAL(103,B$2:B4501)</f>
        <v>2281</v>
      </c>
      <c r="B4501" s="86">
        <v>43378</v>
      </c>
      <c r="C4501" t="s">
        <v>21</v>
      </c>
      <c r="D4501" t="s">
        <v>32</v>
      </c>
      <c r="E4501" t="s">
        <v>319</v>
      </c>
      <c r="F4501">
        <v>16</v>
      </c>
      <c r="G4501">
        <v>0</v>
      </c>
      <c r="H4501">
        <v>2018</v>
      </c>
      <c r="I4501">
        <v>10</v>
      </c>
      <c r="J4501">
        <v>73</v>
      </c>
    </row>
    <row r="4502" spans="1:10" hidden="1" x14ac:dyDescent="0.25">
      <c r="A4502">
        <f>--SUBTOTAL(103,B$2:B4502)</f>
        <v>2281</v>
      </c>
      <c r="B4502" s="86">
        <v>43378</v>
      </c>
      <c r="C4502" t="s">
        <v>112</v>
      </c>
      <c r="D4502" t="s">
        <v>32</v>
      </c>
      <c r="E4502" t="s">
        <v>319</v>
      </c>
      <c r="F4502">
        <v>172</v>
      </c>
      <c r="G4502">
        <v>0</v>
      </c>
      <c r="H4502">
        <v>2018</v>
      </c>
      <c r="I4502">
        <v>10</v>
      </c>
      <c r="J4502">
        <v>91</v>
      </c>
    </row>
    <row r="4503" spans="1:10" hidden="1" x14ac:dyDescent="0.25">
      <c r="A4503">
        <f>--SUBTOTAL(103,B$2:B4503)</f>
        <v>2281</v>
      </c>
      <c r="B4503" s="86">
        <v>43378</v>
      </c>
      <c r="C4503" t="s">
        <v>70</v>
      </c>
      <c r="D4503" t="s">
        <v>31</v>
      </c>
      <c r="E4503" t="s">
        <v>319</v>
      </c>
      <c r="F4503">
        <v>138</v>
      </c>
      <c r="G4503">
        <v>0</v>
      </c>
      <c r="H4503">
        <v>2018</v>
      </c>
      <c r="I4503">
        <v>10</v>
      </c>
      <c r="J4503">
        <v>91</v>
      </c>
    </row>
    <row r="4504" spans="1:10" hidden="1" x14ac:dyDescent="0.25">
      <c r="A4504">
        <f>--SUBTOTAL(103,B$2:B4504)</f>
        <v>2281</v>
      </c>
      <c r="B4504" s="86">
        <v>43378</v>
      </c>
      <c r="C4504" t="s">
        <v>23</v>
      </c>
      <c r="D4504" t="s">
        <v>33</v>
      </c>
      <c r="E4504" t="s">
        <v>114</v>
      </c>
      <c r="F4504">
        <v>18.399999999999999</v>
      </c>
      <c r="G4504">
        <v>0</v>
      </c>
      <c r="H4504">
        <v>2018</v>
      </c>
      <c r="I4504">
        <v>10</v>
      </c>
      <c r="J4504">
        <v>5</v>
      </c>
    </row>
    <row r="4505" spans="1:10" hidden="1" x14ac:dyDescent="0.25">
      <c r="A4505">
        <f>--SUBTOTAL(103,B$2:B4505)</f>
        <v>2281</v>
      </c>
      <c r="B4505" s="86">
        <v>43378</v>
      </c>
      <c r="C4505" t="s">
        <v>23</v>
      </c>
      <c r="D4505" t="s">
        <v>60</v>
      </c>
      <c r="E4505" t="s">
        <v>319</v>
      </c>
      <c r="F4505">
        <v>28</v>
      </c>
      <c r="G4505">
        <v>0</v>
      </c>
      <c r="H4505">
        <v>2018</v>
      </c>
      <c r="I4505">
        <v>10</v>
      </c>
      <c r="J4505">
        <v>35</v>
      </c>
    </row>
    <row r="4506" spans="1:10" hidden="1" x14ac:dyDescent="0.25">
      <c r="A4506">
        <f>--SUBTOTAL(103,B$2:B4506)</f>
        <v>2281</v>
      </c>
      <c r="B4506" s="86">
        <v>43378</v>
      </c>
      <c r="C4506" t="s">
        <v>23</v>
      </c>
      <c r="D4506" t="s">
        <v>61</v>
      </c>
      <c r="E4506" t="s">
        <v>319</v>
      </c>
      <c r="F4506">
        <v>178</v>
      </c>
      <c r="G4506">
        <v>0</v>
      </c>
      <c r="H4506">
        <v>2018</v>
      </c>
      <c r="I4506">
        <v>10</v>
      </c>
      <c r="J4506">
        <v>47</v>
      </c>
    </row>
    <row r="4507" spans="1:10" hidden="1" x14ac:dyDescent="0.25">
      <c r="A4507">
        <f>--SUBTOTAL(103,B$2:B4507)</f>
        <v>2281</v>
      </c>
      <c r="B4507" s="86">
        <v>43378</v>
      </c>
      <c r="C4507" t="s">
        <v>23</v>
      </c>
      <c r="D4507" t="s">
        <v>33</v>
      </c>
      <c r="E4507" t="s">
        <v>162</v>
      </c>
      <c r="F4507">
        <v>4.5</v>
      </c>
      <c r="G4507">
        <v>0</v>
      </c>
      <c r="H4507">
        <v>2018</v>
      </c>
      <c r="I4507">
        <v>10</v>
      </c>
      <c r="J4507">
        <v>125</v>
      </c>
    </row>
    <row r="4508" spans="1:10" hidden="1" x14ac:dyDescent="0.25">
      <c r="A4508">
        <f>--SUBTOTAL(103,B$2:B4508)</f>
        <v>2281</v>
      </c>
      <c r="B4508" s="86">
        <v>43378</v>
      </c>
      <c r="C4508" t="s">
        <v>23</v>
      </c>
      <c r="D4508" t="s">
        <v>32</v>
      </c>
      <c r="E4508" t="s">
        <v>319</v>
      </c>
      <c r="F4508">
        <v>8</v>
      </c>
      <c r="G4508">
        <v>0</v>
      </c>
      <c r="H4508">
        <v>2018</v>
      </c>
      <c r="I4508">
        <v>10</v>
      </c>
      <c r="J4508">
        <v>2</v>
      </c>
    </row>
    <row r="4509" spans="1:10" hidden="1" x14ac:dyDescent="0.25">
      <c r="A4509">
        <f>--SUBTOTAL(103,B$2:B4509)</f>
        <v>2281</v>
      </c>
      <c r="B4509" s="86">
        <v>43379</v>
      </c>
      <c r="C4509" t="s">
        <v>23</v>
      </c>
      <c r="D4509" t="s">
        <v>33</v>
      </c>
      <c r="E4509" t="s">
        <v>320</v>
      </c>
      <c r="F4509">
        <v>11.25</v>
      </c>
      <c r="G4509">
        <v>0</v>
      </c>
      <c r="H4509">
        <v>2018</v>
      </c>
      <c r="I4509">
        <v>10</v>
      </c>
      <c r="J4509">
        <v>47</v>
      </c>
    </row>
    <row r="4510" spans="1:10" hidden="1" x14ac:dyDescent="0.25">
      <c r="A4510">
        <f>--SUBTOTAL(103,B$2:B4510)</f>
        <v>2281</v>
      </c>
      <c r="B4510" s="86">
        <v>43381</v>
      </c>
      <c r="C4510" t="s">
        <v>81</v>
      </c>
      <c r="D4510" t="s">
        <v>31</v>
      </c>
      <c r="E4510" t="s">
        <v>321</v>
      </c>
      <c r="F4510">
        <v>82.6</v>
      </c>
      <c r="G4510">
        <v>0</v>
      </c>
      <c r="H4510">
        <v>2018</v>
      </c>
      <c r="I4510">
        <v>10</v>
      </c>
      <c r="J4510">
        <v>91</v>
      </c>
    </row>
    <row r="4511" spans="1:10" hidden="1" x14ac:dyDescent="0.25">
      <c r="A4511">
        <f>--SUBTOTAL(103,B$2:B4511)</f>
        <v>2281</v>
      </c>
      <c r="B4511" s="86">
        <v>43381</v>
      </c>
      <c r="C4511" t="s">
        <v>22</v>
      </c>
      <c r="D4511" t="s">
        <v>32</v>
      </c>
      <c r="E4511" t="s">
        <v>321</v>
      </c>
      <c r="F4511">
        <v>8</v>
      </c>
      <c r="G4511">
        <v>0</v>
      </c>
      <c r="H4511">
        <v>2018</v>
      </c>
      <c r="I4511">
        <v>10</v>
      </c>
      <c r="J4511">
        <v>14</v>
      </c>
    </row>
    <row r="4512" spans="1:10" hidden="1" x14ac:dyDescent="0.25">
      <c r="A4512">
        <f>--SUBTOTAL(103,B$2:B4512)</f>
        <v>2281</v>
      </c>
      <c r="B4512" s="86">
        <v>43381</v>
      </c>
      <c r="C4512" t="s">
        <v>22</v>
      </c>
      <c r="D4512" t="s">
        <v>32</v>
      </c>
      <c r="E4512" t="s">
        <v>321</v>
      </c>
      <c r="F4512">
        <v>8</v>
      </c>
      <c r="G4512">
        <v>0</v>
      </c>
      <c r="H4512">
        <v>2018</v>
      </c>
      <c r="I4512">
        <v>10</v>
      </c>
      <c r="J4512">
        <v>46</v>
      </c>
    </row>
    <row r="4513" spans="1:10" hidden="1" x14ac:dyDescent="0.25">
      <c r="A4513">
        <f>--SUBTOTAL(103,B$2:B4513)</f>
        <v>2281</v>
      </c>
      <c r="B4513" s="86">
        <v>43381</v>
      </c>
      <c r="C4513" t="s">
        <v>22</v>
      </c>
      <c r="D4513" t="s">
        <v>31</v>
      </c>
      <c r="E4513" t="s">
        <v>321</v>
      </c>
      <c r="F4513">
        <v>6.95</v>
      </c>
      <c r="G4513">
        <v>0</v>
      </c>
      <c r="H4513">
        <v>2018</v>
      </c>
      <c r="I4513">
        <v>10</v>
      </c>
      <c r="J4513">
        <v>49</v>
      </c>
    </row>
    <row r="4514" spans="1:10" hidden="1" x14ac:dyDescent="0.25">
      <c r="A4514">
        <f>--SUBTOTAL(103,B$2:B4514)</f>
        <v>2281</v>
      </c>
      <c r="B4514" s="86">
        <v>43381</v>
      </c>
      <c r="C4514" t="s">
        <v>22</v>
      </c>
      <c r="D4514" t="s">
        <v>32</v>
      </c>
      <c r="E4514" t="s">
        <v>321</v>
      </c>
      <c r="F4514">
        <v>24</v>
      </c>
      <c r="G4514">
        <v>0</v>
      </c>
      <c r="H4514">
        <v>2018</v>
      </c>
      <c r="I4514">
        <v>10</v>
      </c>
      <c r="J4514">
        <v>73</v>
      </c>
    </row>
    <row r="4515" spans="1:10" hidden="1" x14ac:dyDescent="0.25">
      <c r="A4515">
        <f>--SUBTOTAL(103,B$2:B4515)</f>
        <v>2281</v>
      </c>
      <c r="B4515" s="86">
        <v>43381</v>
      </c>
      <c r="C4515" t="s">
        <v>67</v>
      </c>
      <c r="D4515" t="s">
        <v>31</v>
      </c>
      <c r="E4515" t="s">
        <v>321</v>
      </c>
      <c r="F4515">
        <v>9.81</v>
      </c>
      <c r="G4515">
        <v>0</v>
      </c>
      <c r="H4515">
        <v>2018</v>
      </c>
      <c r="I4515">
        <v>10</v>
      </c>
      <c r="J4515">
        <v>91</v>
      </c>
    </row>
    <row r="4516" spans="1:10" hidden="1" x14ac:dyDescent="0.25">
      <c r="A4516">
        <f>--SUBTOTAL(103,B$2:B4516)</f>
        <v>2281</v>
      </c>
      <c r="B4516" s="86">
        <v>43381</v>
      </c>
      <c r="C4516" t="s">
        <v>21</v>
      </c>
      <c r="D4516" t="s">
        <v>32</v>
      </c>
      <c r="E4516" t="s">
        <v>321</v>
      </c>
      <c r="F4516">
        <v>16</v>
      </c>
      <c r="G4516">
        <v>0</v>
      </c>
      <c r="H4516">
        <v>2018</v>
      </c>
      <c r="I4516">
        <v>10</v>
      </c>
      <c r="J4516">
        <v>5</v>
      </c>
    </row>
    <row r="4517" spans="1:10" hidden="1" x14ac:dyDescent="0.25">
      <c r="A4517">
        <f>--SUBTOTAL(103,B$2:B4517)</f>
        <v>2281</v>
      </c>
      <c r="B4517" s="86">
        <v>43381</v>
      </c>
      <c r="C4517" t="s">
        <v>21</v>
      </c>
      <c r="D4517" t="s">
        <v>31</v>
      </c>
      <c r="E4517" t="s">
        <v>321</v>
      </c>
      <c r="F4517">
        <v>43.5</v>
      </c>
      <c r="G4517">
        <v>0</v>
      </c>
      <c r="H4517">
        <v>2018</v>
      </c>
      <c r="I4517">
        <v>10</v>
      </c>
      <c r="J4517">
        <v>38</v>
      </c>
    </row>
    <row r="4518" spans="1:10" hidden="1" x14ac:dyDescent="0.25">
      <c r="A4518">
        <f>--SUBTOTAL(103,B$2:B4518)</f>
        <v>2281</v>
      </c>
      <c r="B4518" s="86">
        <v>43381</v>
      </c>
      <c r="C4518" t="s">
        <v>21</v>
      </c>
      <c r="D4518" t="s">
        <v>32</v>
      </c>
      <c r="E4518" t="s">
        <v>321</v>
      </c>
      <c r="F4518">
        <v>16</v>
      </c>
      <c r="G4518">
        <v>0</v>
      </c>
      <c r="H4518">
        <v>2018</v>
      </c>
      <c r="I4518">
        <v>10</v>
      </c>
      <c r="J4518">
        <v>39</v>
      </c>
    </row>
    <row r="4519" spans="1:10" hidden="1" x14ac:dyDescent="0.25">
      <c r="A4519">
        <f>--SUBTOTAL(103,B$2:B4519)</f>
        <v>2281</v>
      </c>
      <c r="B4519" s="86">
        <v>43381</v>
      </c>
      <c r="C4519" t="s">
        <v>21</v>
      </c>
      <c r="D4519" t="s">
        <v>32</v>
      </c>
      <c r="E4519" t="s">
        <v>321</v>
      </c>
      <c r="F4519">
        <v>16</v>
      </c>
      <c r="G4519">
        <v>0</v>
      </c>
      <c r="H4519">
        <v>2018</v>
      </c>
      <c r="I4519">
        <v>10</v>
      </c>
      <c r="J4519">
        <v>44</v>
      </c>
    </row>
    <row r="4520" spans="1:10" hidden="1" x14ac:dyDescent="0.25">
      <c r="A4520">
        <f>--SUBTOTAL(103,B$2:B4520)</f>
        <v>2281</v>
      </c>
      <c r="B4520" s="86">
        <v>43381</v>
      </c>
      <c r="C4520" t="s">
        <v>21</v>
      </c>
      <c r="D4520" t="s">
        <v>32</v>
      </c>
      <c r="E4520" t="s">
        <v>321</v>
      </c>
      <c r="F4520">
        <v>8</v>
      </c>
      <c r="G4520">
        <v>0</v>
      </c>
      <c r="H4520">
        <v>2018</v>
      </c>
      <c r="I4520">
        <v>10</v>
      </c>
      <c r="J4520">
        <v>51</v>
      </c>
    </row>
    <row r="4521" spans="1:10" hidden="1" x14ac:dyDescent="0.25">
      <c r="A4521">
        <f>--SUBTOTAL(103,B$2:B4521)</f>
        <v>2281</v>
      </c>
      <c r="B4521" s="86">
        <v>43381</v>
      </c>
      <c r="C4521" t="s">
        <v>21</v>
      </c>
      <c r="D4521" t="s">
        <v>32</v>
      </c>
      <c r="E4521" t="s">
        <v>321</v>
      </c>
      <c r="F4521">
        <v>48</v>
      </c>
      <c r="G4521">
        <v>0</v>
      </c>
      <c r="H4521">
        <v>2018</v>
      </c>
      <c r="I4521">
        <v>10</v>
      </c>
      <c r="J4521">
        <v>73</v>
      </c>
    </row>
    <row r="4522" spans="1:10" hidden="1" x14ac:dyDescent="0.25">
      <c r="A4522">
        <f>--SUBTOTAL(103,B$2:B4522)</f>
        <v>2281</v>
      </c>
      <c r="B4522" s="86">
        <v>43381</v>
      </c>
      <c r="C4522" t="s">
        <v>21</v>
      </c>
      <c r="D4522" t="s">
        <v>32</v>
      </c>
      <c r="E4522" t="s">
        <v>321</v>
      </c>
      <c r="F4522">
        <v>64</v>
      </c>
      <c r="G4522">
        <v>0</v>
      </c>
      <c r="H4522">
        <v>2018</v>
      </c>
      <c r="I4522">
        <v>10</v>
      </c>
      <c r="J4522">
        <v>97</v>
      </c>
    </row>
    <row r="4523" spans="1:10" hidden="1" x14ac:dyDescent="0.25">
      <c r="A4523">
        <f>--SUBTOTAL(103,B$2:B4523)</f>
        <v>2281</v>
      </c>
      <c r="B4523" s="86">
        <v>43381</v>
      </c>
      <c r="C4523" t="s">
        <v>70</v>
      </c>
      <c r="D4523" t="s">
        <v>31</v>
      </c>
      <c r="E4523" t="s">
        <v>321</v>
      </c>
      <c r="F4523">
        <v>110.57</v>
      </c>
      <c r="G4523">
        <v>0</v>
      </c>
      <c r="H4523">
        <v>2018</v>
      </c>
      <c r="I4523">
        <v>10</v>
      </c>
      <c r="J4523">
        <v>91</v>
      </c>
    </row>
    <row r="4524" spans="1:10" hidden="1" x14ac:dyDescent="0.25">
      <c r="A4524">
        <f>--SUBTOTAL(103,B$2:B4524)</f>
        <v>2281</v>
      </c>
      <c r="B4524" s="86">
        <v>43381</v>
      </c>
      <c r="C4524" t="s">
        <v>65</v>
      </c>
      <c r="D4524" t="s">
        <v>31</v>
      </c>
      <c r="E4524" t="s">
        <v>321</v>
      </c>
      <c r="F4524">
        <v>10</v>
      </c>
      <c r="G4524">
        <v>0</v>
      </c>
      <c r="H4524">
        <v>2018</v>
      </c>
      <c r="I4524">
        <v>10</v>
      </c>
      <c r="J4524">
        <v>91</v>
      </c>
    </row>
    <row r="4525" spans="1:10" hidden="1" x14ac:dyDescent="0.25">
      <c r="A4525">
        <f>--SUBTOTAL(103,B$2:B4525)</f>
        <v>2281</v>
      </c>
      <c r="B4525" s="86">
        <v>43381</v>
      </c>
      <c r="C4525" t="s">
        <v>23</v>
      </c>
      <c r="D4525" t="s">
        <v>32</v>
      </c>
      <c r="E4525" t="s">
        <v>321</v>
      </c>
      <c r="F4525">
        <v>51.45</v>
      </c>
      <c r="G4525">
        <v>0</v>
      </c>
      <c r="H4525">
        <v>2018</v>
      </c>
      <c r="I4525">
        <v>10</v>
      </c>
      <c r="J4525">
        <v>21</v>
      </c>
    </row>
    <row r="4526" spans="1:10" hidden="1" x14ac:dyDescent="0.25">
      <c r="A4526">
        <f>--SUBTOTAL(103,B$2:B4526)</f>
        <v>2281</v>
      </c>
      <c r="B4526" s="86">
        <v>43381</v>
      </c>
      <c r="C4526" t="s">
        <v>23</v>
      </c>
      <c r="D4526" t="s">
        <v>33</v>
      </c>
      <c r="E4526" t="s">
        <v>104</v>
      </c>
      <c r="F4526">
        <v>9</v>
      </c>
      <c r="G4526">
        <v>0</v>
      </c>
      <c r="H4526">
        <v>2018</v>
      </c>
      <c r="I4526">
        <v>10</v>
      </c>
      <c r="J4526">
        <v>33</v>
      </c>
    </row>
    <row r="4527" spans="1:10" hidden="1" x14ac:dyDescent="0.25">
      <c r="A4527">
        <f>--SUBTOTAL(103,B$2:B4527)</f>
        <v>2281</v>
      </c>
      <c r="B4527" s="86">
        <v>43381</v>
      </c>
      <c r="C4527" t="s">
        <v>23</v>
      </c>
      <c r="D4527" t="s">
        <v>33</v>
      </c>
      <c r="E4527" t="s">
        <v>131</v>
      </c>
      <c r="F4527">
        <v>3.15</v>
      </c>
      <c r="G4527">
        <v>0</v>
      </c>
      <c r="H4527">
        <v>2018</v>
      </c>
      <c r="I4527">
        <v>10</v>
      </c>
      <c r="J4527">
        <v>51</v>
      </c>
    </row>
    <row r="4528" spans="1:10" hidden="1" x14ac:dyDescent="0.25">
      <c r="A4528">
        <f>--SUBTOTAL(103,B$2:B4528)</f>
        <v>2281</v>
      </c>
      <c r="B4528" s="86">
        <v>43381</v>
      </c>
      <c r="C4528" t="s">
        <v>23</v>
      </c>
      <c r="D4528" t="s">
        <v>33</v>
      </c>
      <c r="E4528" t="s">
        <v>56</v>
      </c>
      <c r="F4528">
        <v>9</v>
      </c>
      <c r="G4528">
        <v>0</v>
      </c>
      <c r="H4528">
        <v>2018</v>
      </c>
      <c r="I4528">
        <v>10</v>
      </c>
      <c r="J4528">
        <v>73</v>
      </c>
    </row>
    <row r="4529" spans="1:10" hidden="1" x14ac:dyDescent="0.25">
      <c r="A4529">
        <f>--SUBTOTAL(103,B$2:B4529)</f>
        <v>2281</v>
      </c>
      <c r="B4529" s="86">
        <v>43381</v>
      </c>
      <c r="C4529" t="s">
        <v>23</v>
      </c>
      <c r="D4529" t="s">
        <v>33</v>
      </c>
      <c r="E4529" t="s">
        <v>221</v>
      </c>
      <c r="F4529">
        <v>1.8</v>
      </c>
      <c r="G4529">
        <v>0</v>
      </c>
      <c r="H4529">
        <v>2018</v>
      </c>
      <c r="I4529">
        <v>10</v>
      </c>
      <c r="J4529">
        <v>89</v>
      </c>
    </row>
    <row r="4530" spans="1:10" hidden="1" x14ac:dyDescent="0.25">
      <c r="A4530">
        <f>--SUBTOTAL(103,B$2:B4530)</f>
        <v>2281</v>
      </c>
      <c r="B4530" s="86">
        <v>43382</v>
      </c>
      <c r="C4530" t="s">
        <v>22</v>
      </c>
      <c r="D4530" t="s">
        <v>32</v>
      </c>
      <c r="E4530" t="s">
        <v>322</v>
      </c>
      <c r="F4530">
        <v>8</v>
      </c>
      <c r="G4530">
        <v>0</v>
      </c>
      <c r="H4530">
        <v>2018</v>
      </c>
      <c r="I4530">
        <v>10</v>
      </c>
      <c r="J4530">
        <v>18</v>
      </c>
    </row>
    <row r="4531" spans="1:10" hidden="1" x14ac:dyDescent="0.25">
      <c r="A4531">
        <f>--SUBTOTAL(103,B$2:B4531)</f>
        <v>2281</v>
      </c>
      <c r="B4531" s="86">
        <v>43382</v>
      </c>
      <c r="C4531" t="s">
        <v>22</v>
      </c>
      <c r="D4531" t="s">
        <v>32</v>
      </c>
      <c r="E4531" t="s">
        <v>322</v>
      </c>
      <c r="F4531">
        <v>8</v>
      </c>
      <c r="G4531">
        <v>0</v>
      </c>
      <c r="H4531">
        <v>2018</v>
      </c>
      <c r="I4531">
        <v>10</v>
      </c>
      <c r="J4531">
        <v>44</v>
      </c>
    </row>
    <row r="4532" spans="1:10" hidden="1" x14ac:dyDescent="0.25">
      <c r="A4532">
        <f>--SUBTOTAL(103,B$2:B4532)</f>
        <v>2281</v>
      </c>
      <c r="B4532" s="86">
        <v>43382</v>
      </c>
      <c r="C4532" t="s">
        <v>67</v>
      </c>
      <c r="D4532" t="s">
        <v>31</v>
      </c>
      <c r="E4532" t="s">
        <v>322</v>
      </c>
      <c r="F4532">
        <v>20</v>
      </c>
      <c r="G4532">
        <v>0</v>
      </c>
      <c r="H4532">
        <v>2018</v>
      </c>
      <c r="I4532">
        <v>10</v>
      </c>
      <c r="J4532">
        <v>91</v>
      </c>
    </row>
    <row r="4533" spans="1:10" hidden="1" x14ac:dyDescent="0.25">
      <c r="A4533">
        <f>--SUBTOTAL(103,B$2:B4533)</f>
        <v>2281</v>
      </c>
      <c r="B4533" s="86">
        <v>43382</v>
      </c>
      <c r="C4533" t="s">
        <v>21</v>
      </c>
      <c r="D4533" t="s">
        <v>32</v>
      </c>
      <c r="E4533" t="s">
        <v>322</v>
      </c>
      <c r="F4533">
        <v>56</v>
      </c>
      <c r="G4533">
        <v>0</v>
      </c>
      <c r="H4533">
        <v>2018</v>
      </c>
      <c r="I4533">
        <v>10</v>
      </c>
      <c r="J4533">
        <v>19</v>
      </c>
    </row>
    <row r="4534" spans="1:10" hidden="1" x14ac:dyDescent="0.25">
      <c r="A4534">
        <f>--SUBTOTAL(103,B$2:B4534)</f>
        <v>2281</v>
      </c>
      <c r="B4534" s="86">
        <v>43382</v>
      </c>
      <c r="C4534" t="s">
        <v>21</v>
      </c>
      <c r="D4534" t="s">
        <v>32</v>
      </c>
      <c r="E4534" t="s">
        <v>322</v>
      </c>
      <c r="F4534">
        <v>8</v>
      </c>
      <c r="G4534">
        <v>0</v>
      </c>
      <c r="H4534">
        <v>2018</v>
      </c>
      <c r="I4534">
        <v>10</v>
      </c>
      <c r="J4534">
        <v>38</v>
      </c>
    </row>
    <row r="4535" spans="1:10" hidden="1" x14ac:dyDescent="0.25">
      <c r="A4535">
        <f>--SUBTOTAL(103,B$2:B4535)</f>
        <v>2281</v>
      </c>
      <c r="B4535" s="86">
        <v>43382</v>
      </c>
      <c r="C4535" t="s">
        <v>21</v>
      </c>
      <c r="D4535" t="s">
        <v>32</v>
      </c>
      <c r="E4535" t="s">
        <v>322</v>
      </c>
      <c r="F4535">
        <v>8</v>
      </c>
      <c r="G4535">
        <v>0</v>
      </c>
      <c r="H4535">
        <v>2018</v>
      </c>
      <c r="I4535">
        <v>10</v>
      </c>
      <c r="J4535">
        <v>44</v>
      </c>
    </row>
    <row r="4536" spans="1:10" hidden="1" x14ac:dyDescent="0.25">
      <c r="A4536">
        <f>--SUBTOTAL(103,B$2:B4536)</f>
        <v>2281</v>
      </c>
      <c r="B4536" s="86">
        <v>43382</v>
      </c>
      <c r="C4536" t="s">
        <v>66</v>
      </c>
      <c r="D4536" t="s">
        <v>31</v>
      </c>
      <c r="E4536" t="s">
        <v>322</v>
      </c>
      <c r="F4536">
        <v>209.84</v>
      </c>
      <c r="G4536">
        <v>0</v>
      </c>
      <c r="H4536">
        <v>2018</v>
      </c>
      <c r="I4536">
        <v>10</v>
      </c>
      <c r="J4536">
        <v>91</v>
      </c>
    </row>
    <row r="4537" spans="1:10" hidden="1" x14ac:dyDescent="0.25">
      <c r="A4537">
        <f>--SUBTOTAL(103,B$2:B4537)</f>
        <v>2281</v>
      </c>
      <c r="B4537" s="86">
        <v>43382</v>
      </c>
      <c r="C4537" t="s">
        <v>23</v>
      </c>
      <c r="D4537" t="s">
        <v>33</v>
      </c>
      <c r="E4537" t="s">
        <v>104</v>
      </c>
      <c r="F4537">
        <v>9</v>
      </c>
      <c r="G4537">
        <v>0</v>
      </c>
      <c r="H4537">
        <v>2018</v>
      </c>
      <c r="I4537">
        <v>10</v>
      </c>
      <c r="J4537">
        <v>33</v>
      </c>
    </row>
    <row r="4538" spans="1:10" hidden="1" x14ac:dyDescent="0.25">
      <c r="A4538">
        <f>--SUBTOTAL(103,B$2:B4538)</f>
        <v>2281</v>
      </c>
      <c r="B4538" s="86">
        <v>43382</v>
      </c>
      <c r="C4538" t="s">
        <v>23</v>
      </c>
      <c r="D4538" t="s">
        <v>33</v>
      </c>
      <c r="E4538" t="s">
        <v>105</v>
      </c>
      <c r="F4538">
        <v>6</v>
      </c>
      <c r="G4538">
        <v>0</v>
      </c>
      <c r="H4538">
        <v>2018</v>
      </c>
      <c r="I4538">
        <v>10</v>
      </c>
      <c r="J4538">
        <v>35</v>
      </c>
    </row>
    <row r="4539" spans="1:10" hidden="1" x14ac:dyDescent="0.25">
      <c r="A4539">
        <f>--SUBTOTAL(103,B$2:B4539)</f>
        <v>2281</v>
      </c>
      <c r="B4539" s="86">
        <v>43382</v>
      </c>
      <c r="C4539" t="s">
        <v>23</v>
      </c>
      <c r="D4539" t="s">
        <v>33</v>
      </c>
      <c r="E4539" t="s">
        <v>146</v>
      </c>
      <c r="F4539">
        <v>14.35</v>
      </c>
      <c r="G4539">
        <v>0</v>
      </c>
      <c r="H4539">
        <v>2018</v>
      </c>
      <c r="I4539">
        <v>10</v>
      </c>
      <c r="J4539">
        <v>41</v>
      </c>
    </row>
    <row r="4540" spans="1:10" hidden="1" x14ac:dyDescent="0.25">
      <c r="A4540">
        <f>--SUBTOTAL(103,B$2:B4540)</f>
        <v>2281</v>
      </c>
      <c r="B4540" s="86">
        <v>43382</v>
      </c>
      <c r="C4540" t="s">
        <v>23</v>
      </c>
      <c r="D4540" t="s">
        <v>33</v>
      </c>
      <c r="E4540" t="s">
        <v>323</v>
      </c>
      <c r="F4540">
        <v>12</v>
      </c>
      <c r="G4540">
        <v>0</v>
      </c>
      <c r="H4540">
        <v>2018</v>
      </c>
      <c r="I4540">
        <v>10</v>
      </c>
      <c r="J4540">
        <v>99</v>
      </c>
    </row>
    <row r="4541" spans="1:10" hidden="1" x14ac:dyDescent="0.25">
      <c r="A4541">
        <f>--SUBTOTAL(103,B$2:B4541)</f>
        <v>2281</v>
      </c>
      <c r="B4541" s="86">
        <v>43382</v>
      </c>
      <c r="C4541" t="s">
        <v>23</v>
      </c>
      <c r="D4541" t="s">
        <v>33</v>
      </c>
      <c r="E4541" t="s">
        <v>162</v>
      </c>
      <c r="F4541">
        <v>9.75</v>
      </c>
      <c r="G4541">
        <v>0</v>
      </c>
      <c r="H4541">
        <v>2018</v>
      </c>
      <c r="I4541">
        <v>10</v>
      </c>
      <c r="J4541">
        <v>125</v>
      </c>
    </row>
    <row r="4542" spans="1:10" hidden="1" x14ac:dyDescent="0.25">
      <c r="A4542">
        <f>--SUBTOTAL(103,B$2:B4542)</f>
        <v>2281</v>
      </c>
      <c r="B4542" s="86">
        <v>43382</v>
      </c>
      <c r="C4542" t="s">
        <v>23</v>
      </c>
      <c r="D4542" t="s">
        <v>33</v>
      </c>
      <c r="E4542" t="s">
        <v>58</v>
      </c>
      <c r="F4542">
        <v>18.75</v>
      </c>
      <c r="G4542">
        <v>0</v>
      </c>
      <c r="H4542">
        <v>2018</v>
      </c>
      <c r="I4542">
        <v>10</v>
      </c>
      <c r="J4542">
        <v>164</v>
      </c>
    </row>
    <row r="4543" spans="1:10" hidden="1" x14ac:dyDescent="0.25">
      <c r="A4543">
        <f>--SUBTOTAL(103,B$2:B4543)</f>
        <v>2281</v>
      </c>
      <c r="B4543" s="86">
        <v>43383</v>
      </c>
      <c r="C4543" t="s">
        <v>80</v>
      </c>
      <c r="D4543" t="s">
        <v>324</v>
      </c>
      <c r="E4543" t="s">
        <v>325</v>
      </c>
      <c r="F4543">
        <v>833.5</v>
      </c>
      <c r="G4543">
        <v>0</v>
      </c>
      <c r="H4543">
        <v>2018</v>
      </c>
      <c r="I4543">
        <v>10</v>
      </c>
      <c r="J4543">
        <v>91</v>
      </c>
    </row>
    <row r="4544" spans="1:10" hidden="1" x14ac:dyDescent="0.25">
      <c r="A4544">
        <f>--SUBTOTAL(103,B$2:B4544)</f>
        <v>2281</v>
      </c>
      <c r="B4544" s="86">
        <v>43383</v>
      </c>
      <c r="C4544" t="s">
        <v>74</v>
      </c>
      <c r="D4544" t="s">
        <v>59</v>
      </c>
      <c r="E4544" t="s">
        <v>326</v>
      </c>
      <c r="F4544">
        <v>65.86</v>
      </c>
      <c r="G4544">
        <v>0</v>
      </c>
      <c r="H4544">
        <v>2018</v>
      </c>
      <c r="I4544">
        <v>10</v>
      </c>
      <c r="J4544">
        <v>91</v>
      </c>
    </row>
    <row r="4545" spans="1:10" hidden="1" x14ac:dyDescent="0.25">
      <c r="A4545">
        <f>--SUBTOTAL(103,B$2:B4545)</f>
        <v>2281</v>
      </c>
      <c r="B4545" s="86">
        <v>43383</v>
      </c>
      <c r="C4545" t="s">
        <v>74</v>
      </c>
      <c r="D4545" t="s">
        <v>324</v>
      </c>
      <c r="E4545" t="s">
        <v>325</v>
      </c>
      <c r="F4545">
        <v>171.88</v>
      </c>
      <c r="G4545">
        <v>0</v>
      </c>
      <c r="H4545">
        <v>2018</v>
      </c>
      <c r="I4545">
        <v>10</v>
      </c>
      <c r="J4545">
        <v>91</v>
      </c>
    </row>
    <row r="4546" spans="1:10" hidden="1" x14ac:dyDescent="0.25">
      <c r="A4546">
        <f>--SUBTOTAL(103,B$2:B4546)</f>
        <v>2281</v>
      </c>
      <c r="B4546" s="86">
        <v>43383</v>
      </c>
      <c r="C4546" t="s">
        <v>22</v>
      </c>
      <c r="D4546" t="s">
        <v>324</v>
      </c>
      <c r="E4546" t="s">
        <v>325</v>
      </c>
      <c r="F4546">
        <v>26.82</v>
      </c>
      <c r="G4546">
        <v>0</v>
      </c>
      <c r="H4546">
        <v>2018</v>
      </c>
      <c r="I4546">
        <v>10</v>
      </c>
      <c r="J4546">
        <v>1</v>
      </c>
    </row>
    <row r="4547" spans="1:10" hidden="1" x14ac:dyDescent="0.25">
      <c r="A4547">
        <f>--SUBTOTAL(103,B$2:B4547)</f>
        <v>2281</v>
      </c>
      <c r="B4547" s="86">
        <v>43383</v>
      </c>
      <c r="C4547" t="s">
        <v>22</v>
      </c>
      <c r="D4547" t="s">
        <v>324</v>
      </c>
      <c r="E4547" t="s">
        <v>325</v>
      </c>
      <c r="F4547">
        <v>39.39</v>
      </c>
      <c r="G4547">
        <v>0</v>
      </c>
      <c r="H4547">
        <v>2018</v>
      </c>
      <c r="I4547">
        <v>10</v>
      </c>
      <c r="J4547">
        <v>8</v>
      </c>
    </row>
    <row r="4548" spans="1:10" hidden="1" x14ac:dyDescent="0.25">
      <c r="A4548">
        <f>--SUBTOTAL(103,B$2:B4548)</f>
        <v>2281</v>
      </c>
      <c r="B4548" s="86">
        <v>43383</v>
      </c>
      <c r="C4548" t="s">
        <v>22</v>
      </c>
      <c r="D4548" t="s">
        <v>324</v>
      </c>
      <c r="E4548" t="s">
        <v>325</v>
      </c>
      <c r="F4548">
        <v>6.79</v>
      </c>
      <c r="G4548">
        <v>0</v>
      </c>
      <c r="H4548">
        <v>2018</v>
      </c>
      <c r="I4548">
        <v>10</v>
      </c>
      <c r="J4548">
        <v>9</v>
      </c>
    </row>
    <row r="4549" spans="1:10" hidden="1" x14ac:dyDescent="0.25">
      <c r="A4549">
        <f>--SUBTOTAL(103,B$2:B4549)</f>
        <v>2281</v>
      </c>
      <c r="B4549" s="86">
        <v>43383</v>
      </c>
      <c r="C4549" t="s">
        <v>22</v>
      </c>
      <c r="D4549" t="s">
        <v>324</v>
      </c>
      <c r="E4549" t="s">
        <v>325</v>
      </c>
      <c r="F4549">
        <v>44.52</v>
      </c>
      <c r="G4549">
        <v>0</v>
      </c>
      <c r="H4549">
        <v>2018</v>
      </c>
      <c r="I4549">
        <v>10</v>
      </c>
      <c r="J4549">
        <v>10</v>
      </c>
    </row>
    <row r="4550" spans="1:10" hidden="1" x14ac:dyDescent="0.25">
      <c r="A4550">
        <f>--SUBTOTAL(103,B$2:B4550)</f>
        <v>2281</v>
      </c>
      <c r="B4550" s="86">
        <v>43383</v>
      </c>
      <c r="C4550" t="s">
        <v>22</v>
      </c>
      <c r="D4550" t="s">
        <v>324</v>
      </c>
      <c r="E4550" t="s">
        <v>325</v>
      </c>
      <c r="F4550">
        <v>24.18</v>
      </c>
      <c r="G4550">
        <v>0</v>
      </c>
      <c r="H4550">
        <v>2018</v>
      </c>
      <c r="I4550">
        <v>10</v>
      </c>
      <c r="J4550">
        <v>13</v>
      </c>
    </row>
    <row r="4551" spans="1:10" hidden="1" x14ac:dyDescent="0.25">
      <c r="A4551">
        <f>--SUBTOTAL(103,B$2:B4551)</f>
        <v>2281</v>
      </c>
      <c r="B4551" s="86">
        <v>43383</v>
      </c>
      <c r="C4551" t="s">
        <v>22</v>
      </c>
      <c r="D4551" t="s">
        <v>324</v>
      </c>
      <c r="E4551" t="s">
        <v>325</v>
      </c>
      <c r="F4551">
        <v>7.73</v>
      </c>
      <c r="G4551">
        <v>0</v>
      </c>
      <c r="H4551">
        <v>2018</v>
      </c>
      <c r="I4551">
        <v>10</v>
      </c>
      <c r="J4551">
        <v>22</v>
      </c>
    </row>
    <row r="4552" spans="1:10" hidden="1" x14ac:dyDescent="0.25">
      <c r="A4552">
        <f>--SUBTOTAL(103,B$2:B4552)</f>
        <v>2281</v>
      </c>
      <c r="B4552" s="86">
        <v>43383</v>
      </c>
      <c r="C4552" t="s">
        <v>22</v>
      </c>
      <c r="D4552" t="s">
        <v>324</v>
      </c>
      <c r="E4552" t="s">
        <v>325</v>
      </c>
      <c r="F4552">
        <v>85.08</v>
      </c>
      <c r="G4552">
        <v>0</v>
      </c>
      <c r="H4552">
        <v>2018</v>
      </c>
      <c r="I4552">
        <v>10</v>
      </c>
      <c r="J4552">
        <v>26</v>
      </c>
    </row>
    <row r="4553" spans="1:10" hidden="1" x14ac:dyDescent="0.25">
      <c r="A4553">
        <f>--SUBTOTAL(103,B$2:B4553)</f>
        <v>2281</v>
      </c>
      <c r="B4553" s="86">
        <v>43383</v>
      </c>
      <c r="C4553" t="s">
        <v>22</v>
      </c>
      <c r="D4553" t="s">
        <v>324</v>
      </c>
      <c r="E4553" t="s">
        <v>325</v>
      </c>
      <c r="F4553">
        <v>14.97</v>
      </c>
      <c r="G4553">
        <v>0</v>
      </c>
      <c r="H4553">
        <v>2018</v>
      </c>
      <c r="I4553">
        <v>10</v>
      </c>
      <c r="J4553">
        <v>29</v>
      </c>
    </row>
    <row r="4554" spans="1:10" hidden="1" x14ac:dyDescent="0.25">
      <c r="A4554">
        <f>--SUBTOTAL(103,B$2:B4554)</f>
        <v>2281</v>
      </c>
      <c r="B4554" s="86">
        <v>43383</v>
      </c>
      <c r="C4554" t="s">
        <v>22</v>
      </c>
      <c r="D4554" t="s">
        <v>324</v>
      </c>
      <c r="E4554" t="s">
        <v>325</v>
      </c>
      <c r="F4554">
        <v>17.760000000000002</v>
      </c>
      <c r="G4554">
        <v>0</v>
      </c>
      <c r="H4554">
        <v>2018</v>
      </c>
      <c r="I4554">
        <v>10</v>
      </c>
      <c r="J4554">
        <v>34</v>
      </c>
    </row>
    <row r="4555" spans="1:10" hidden="1" x14ac:dyDescent="0.25">
      <c r="A4555">
        <f>--SUBTOTAL(103,B$2:B4555)</f>
        <v>2281</v>
      </c>
      <c r="B4555" s="86">
        <v>43383</v>
      </c>
      <c r="C4555" t="s">
        <v>22</v>
      </c>
      <c r="D4555" t="s">
        <v>324</v>
      </c>
      <c r="E4555" t="s">
        <v>325</v>
      </c>
      <c r="F4555">
        <v>26.62</v>
      </c>
      <c r="G4555">
        <v>0</v>
      </c>
      <c r="H4555">
        <v>2018</v>
      </c>
      <c r="I4555">
        <v>10</v>
      </c>
      <c r="J4555">
        <v>35</v>
      </c>
    </row>
    <row r="4556" spans="1:10" hidden="1" x14ac:dyDescent="0.25">
      <c r="A4556">
        <f>--SUBTOTAL(103,B$2:B4556)</f>
        <v>2281</v>
      </c>
      <c r="B4556" s="86">
        <v>43383</v>
      </c>
      <c r="C4556" t="s">
        <v>22</v>
      </c>
      <c r="D4556" t="s">
        <v>324</v>
      </c>
      <c r="E4556" t="s">
        <v>325</v>
      </c>
      <c r="F4556">
        <v>43.57</v>
      </c>
      <c r="G4556">
        <v>0</v>
      </c>
      <c r="H4556">
        <v>2018</v>
      </c>
      <c r="I4556">
        <v>10</v>
      </c>
      <c r="J4556">
        <v>43</v>
      </c>
    </row>
    <row r="4557" spans="1:10" hidden="1" x14ac:dyDescent="0.25">
      <c r="A4557">
        <f>--SUBTOTAL(103,B$2:B4557)</f>
        <v>2281</v>
      </c>
      <c r="B4557" s="86">
        <v>43383</v>
      </c>
      <c r="C4557" t="s">
        <v>22</v>
      </c>
      <c r="D4557" t="s">
        <v>324</v>
      </c>
      <c r="E4557" t="s">
        <v>325</v>
      </c>
      <c r="F4557">
        <v>28.51</v>
      </c>
      <c r="G4557">
        <v>0</v>
      </c>
      <c r="H4557">
        <v>2018</v>
      </c>
      <c r="I4557">
        <v>10</v>
      </c>
      <c r="J4557">
        <v>46</v>
      </c>
    </row>
    <row r="4558" spans="1:10" hidden="1" x14ac:dyDescent="0.25">
      <c r="A4558">
        <f>--SUBTOTAL(103,B$2:B4558)</f>
        <v>2281</v>
      </c>
      <c r="B4558" s="86">
        <v>43383</v>
      </c>
      <c r="C4558" t="s">
        <v>22</v>
      </c>
      <c r="D4558" t="s">
        <v>324</v>
      </c>
      <c r="E4558" t="s">
        <v>325</v>
      </c>
      <c r="F4558">
        <v>10.86</v>
      </c>
      <c r="G4558">
        <v>0</v>
      </c>
      <c r="H4558">
        <v>2018</v>
      </c>
      <c r="I4558">
        <v>10</v>
      </c>
      <c r="J4558">
        <v>51</v>
      </c>
    </row>
    <row r="4559" spans="1:10" hidden="1" x14ac:dyDescent="0.25">
      <c r="A4559">
        <f>--SUBTOTAL(103,B$2:B4559)</f>
        <v>2281</v>
      </c>
      <c r="B4559" s="86">
        <v>43383</v>
      </c>
      <c r="C4559" t="s">
        <v>22</v>
      </c>
      <c r="D4559" t="s">
        <v>32</v>
      </c>
      <c r="E4559" t="s">
        <v>326</v>
      </c>
      <c r="F4559">
        <v>8</v>
      </c>
      <c r="G4559">
        <v>0</v>
      </c>
      <c r="H4559">
        <v>2018</v>
      </c>
      <c r="I4559">
        <v>10</v>
      </c>
      <c r="J4559">
        <v>73</v>
      </c>
    </row>
    <row r="4560" spans="1:10" hidden="1" x14ac:dyDescent="0.25">
      <c r="A4560">
        <f>--SUBTOTAL(103,B$2:B4560)</f>
        <v>2281</v>
      </c>
      <c r="B4560" s="86">
        <v>43383</v>
      </c>
      <c r="C4560" t="s">
        <v>22</v>
      </c>
      <c r="D4560" t="s">
        <v>324</v>
      </c>
      <c r="E4560" t="s">
        <v>325</v>
      </c>
      <c r="F4560">
        <v>27.29</v>
      </c>
      <c r="G4560">
        <v>0</v>
      </c>
      <c r="H4560">
        <v>2018</v>
      </c>
      <c r="I4560">
        <v>10</v>
      </c>
      <c r="J4560">
        <v>73</v>
      </c>
    </row>
    <row r="4561" spans="1:10" hidden="1" x14ac:dyDescent="0.25">
      <c r="A4561">
        <f>--SUBTOTAL(103,B$2:B4561)</f>
        <v>2281</v>
      </c>
      <c r="B4561" s="86">
        <v>43383</v>
      </c>
      <c r="C4561" t="s">
        <v>22</v>
      </c>
      <c r="D4561" t="s">
        <v>324</v>
      </c>
      <c r="E4561" t="s">
        <v>325</v>
      </c>
      <c r="F4561">
        <v>24.92</v>
      </c>
      <c r="G4561">
        <v>0</v>
      </c>
      <c r="H4561">
        <v>2018</v>
      </c>
      <c r="I4561">
        <v>10</v>
      </c>
      <c r="J4561">
        <v>95</v>
      </c>
    </row>
    <row r="4562" spans="1:10" hidden="1" x14ac:dyDescent="0.25">
      <c r="A4562">
        <f>--SUBTOTAL(103,B$2:B4562)</f>
        <v>2281</v>
      </c>
      <c r="B4562" s="86">
        <v>43383</v>
      </c>
      <c r="C4562" t="s">
        <v>76</v>
      </c>
      <c r="D4562" t="s">
        <v>324</v>
      </c>
      <c r="E4562" t="s">
        <v>325</v>
      </c>
      <c r="F4562">
        <v>2622.92</v>
      </c>
      <c r="G4562">
        <v>0</v>
      </c>
      <c r="H4562">
        <v>2018</v>
      </c>
      <c r="I4562">
        <v>10</v>
      </c>
      <c r="J4562">
        <v>91</v>
      </c>
    </row>
    <row r="4563" spans="1:10" hidden="1" x14ac:dyDescent="0.25">
      <c r="A4563">
        <f>--SUBTOTAL(103,B$2:B4563)</f>
        <v>2281</v>
      </c>
      <c r="B4563" s="86">
        <v>43383</v>
      </c>
      <c r="C4563" t="s">
        <v>67</v>
      </c>
      <c r="D4563" t="s">
        <v>324</v>
      </c>
      <c r="E4563" t="s">
        <v>325</v>
      </c>
      <c r="F4563">
        <v>19187.669999999998</v>
      </c>
      <c r="G4563">
        <v>0</v>
      </c>
      <c r="H4563">
        <v>2018</v>
      </c>
      <c r="I4563">
        <v>10</v>
      </c>
      <c r="J4563">
        <v>91</v>
      </c>
    </row>
    <row r="4564" spans="1:10" hidden="1" x14ac:dyDescent="0.25">
      <c r="A4564">
        <f>--SUBTOTAL(103,B$2:B4564)</f>
        <v>2281</v>
      </c>
      <c r="B4564" s="86">
        <v>43383</v>
      </c>
      <c r="C4564" t="s">
        <v>75</v>
      </c>
      <c r="D4564" t="s">
        <v>324</v>
      </c>
      <c r="E4564" t="s">
        <v>325</v>
      </c>
      <c r="F4564">
        <v>35.71</v>
      </c>
      <c r="G4564">
        <v>0</v>
      </c>
      <c r="H4564">
        <v>2018</v>
      </c>
      <c r="I4564">
        <v>10</v>
      </c>
      <c r="J4564">
        <v>91</v>
      </c>
    </row>
    <row r="4565" spans="1:10" hidden="1" x14ac:dyDescent="0.25">
      <c r="A4565">
        <f>--SUBTOTAL(103,B$2:B4565)</f>
        <v>2281</v>
      </c>
      <c r="B4565" s="86">
        <v>43383</v>
      </c>
      <c r="C4565" t="s">
        <v>71</v>
      </c>
      <c r="D4565" t="s">
        <v>60</v>
      </c>
      <c r="E4565" t="s">
        <v>326</v>
      </c>
      <c r="F4565">
        <v>19.32</v>
      </c>
      <c r="G4565">
        <v>0</v>
      </c>
      <c r="H4565">
        <v>2018</v>
      </c>
      <c r="I4565">
        <v>10</v>
      </c>
      <c r="J4565">
        <v>91</v>
      </c>
    </row>
    <row r="4566" spans="1:10" hidden="1" x14ac:dyDescent="0.25">
      <c r="A4566">
        <f>--SUBTOTAL(103,B$2:B4566)</f>
        <v>2281</v>
      </c>
      <c r="B4566" s="86">
        <v>43383</v>
      </c>
      <c r="C4566" t="s">
        <v>103</v>
      </c>
      <c r="D4566" t="s">
        <v>31</v>
      </c>
      <c r="E4566" t="s">
        <v>326</v>
      </c>
      <c r="F4566">
        <v>7.14</v>
      </c>
      <c r="G4566">
        <v>0</v>
      </c>
      <c r="H4566">
        <v>2018</v>
      </c>
      <c r="I4566">
        <v>10</v>
      </c>
      <c r="J4566">
        <v>91</v>
      </c>
    </row>
    <row r="4567" spans="1:10" hidden="1" x14ac:dyDescent="0.25">
      <c r="A4567">
        <f>--SUBTOTAL(103,B$2:B4567)</f>
        <v>2281</v>
      </c>
      <c r="B4567" s="86">
        <v>43383</v>
      </c>
      <c r="C4567" t="s">
        <v>103</v>
      </c>
      <c r="D4567" t="s">
        <v>60</v>
      </c>
      <c r="E4567" t="s">
        <v>326</v>
      </c>
      <c r="F4567">
        <v>394.99</v>
      </c>
      <c r="G4567">
        <v>0</v>
      </c>
      <c r="H4567">
        <v>2018</v>
      </c>
      <c r="I4567">
        <v>10</v>
      </c>
      <c r="J4567">
        <v>91</v>
      </c>
    </row>
    <row r="4568" spans="1:10" hidden="1" x14ac:dyDescent="0.25">
      <c r="A4568">
        <f>--SUBTOTAL(103,B$2:B4568)</f>
        <v>2281</v>
      </c>
      <c r="B4568" s="86">
        <v>43383</v>
      </c>
      <c r="C4568" t="s">
        <v>21</v>
      </c>
      <c r="D4568" t="s">
        <v>324</v>
      </c>
      <c r="E4568" t="s">
        <v>325</v>
      </c>
      <c r="F4568">
        <v>15.46</v>
      </c>
      <c r="G4568">
        <v>0</v>
      </c>
      <c r="H4568">
        <v>2018</v>
      </c>
      <c r="I4568">
        <v>10</v>
      </c>
      <c r="J4568">
        <v>1</v>
      </c>
    </row>
    <row r="4569" spans="1:10" hidden="1" x14ac:dyDescent="0.25">
      <c r="A4569">
        <f>--SUBTOTAL(103,B$2:B4569)</f>
        <v>2281</v>
      </c>
      <c r="B4569" s="86">
        <v>43383</v>
      </c>
      <c r="C4569" t="s">
        <v>21</v>
      </c>
      <c r="D4569" t="s">
        <v>324</v>
      </c>
      <c r="E4569" t="s">
        <v>325</v>
      </c>
      <c r="F4569">
        <v>686.59</v>
      </c>
      <c r="G4569">
        <v>0</v>
      </c>
      <c r="H4569">
        <v>2018</v>
      </c>
      <c r="I4569">
        <v>10</v>
      </c>
      <c r="J4569">
        <v>5</v>
      </c>
    </row>
    <row r="4570" spans="1:10" hidden="1" x14ac:dyDescent="0.25">
      <c r="A4570">
        <f>--SUBTOTAL(103,B$2:B4570)</f>
        <v>2281</v>
      </c>
      <c r="B4570" s="86">
        <v>43383</v>
      </c>
      <c r="C4570" t="s">
        <v>21</v>
      </c>
      <c r="D4570" t="s">
        <v>324</v>
      </c>
      <c r="E4570" t="s">
        <v>325</v>
      </c>
      <c r="F4570">
        <v>49.41</v>
      </c>
      <c r="G4570">
        <v>0</v>
      </c>
      <c r="H4570">
        <v>2018</v>
      </c>
      <c r="I4570">
        <v>10</v>
      </c>
      <c r="J4570">
        <v>9</v>
      </c>
    </row>
    <row r="4571" spans="1:10" hidden="1" x14ac:dyDescent="0.25">
      <c r="A4571">
        <f>--SUBTOTAL(103,B$2:B4571)</f>
        <v>2281</v>
      </c>
      <c r="B4571" s="86">
        <v>43383</v>
      </c>
      <c r="C4571" t="s">
        <v>21</v>
      </c>
      <c r="D4571" t="s">
        <v>324</v>
      </c>
      <c r="E4571" t="s">
        <v>325</v>
      </c>
      <c r="F4571">
        <v>170.87</v>
      </c>
      <c r="G4571">
        <v>0</v>
      </c>
      <c r="H4571">
        <v>2018</v>
      </c>
      <c r="I4571">
        <v>10</v>
      </c>
      <c r="J4571">
        <v>10</v>
      </c>
    </row>
    <row r="4572" spans="1:10" hidden="1" x14ac:dyDescent="0.25">
      <c r="A4572">
        <f>--SUBTOTAL(103,B$2:B4572)</f>
        <v>2281</v>
      </c>
      <c r="B4572" s="86">
        <v>43383</v>
      </c>
      <c r="C4572" t="s">
        <v>21</v>
      </c>
      <c r="D4572" t="s">
        <v>32</v>
      </c>
      <c r="E4572" t="s">
        <v>326</v>
      </c>
      <c r="F4572">
        <v>16</v>
      </c>
      <c r="G4572">
        <v>0</v>
      </c>
      <c r="H4572">
        <v>2018</v>
      </c>
      <c r="I4572">
        <v>10</v>
      </c>
      <c r="J4572">
        <v>13</v>
      </c>
    </row>
    <row r="4573" spans="1:10" hidden="1" x14ac:dyDescent="0.25">
      <c r="A4573">
        <f>--SUBTOTAL(103,B$2:B4573)</f>
        <v>2281</v>
      </c>
      <c r="B4573" s="86">
        <v>43383</v>
      </c>
      <c r="C4573" t="s">
        <v>21</v>
      </c>
      <c r="D4573" t="s">
        <v>324</v>
      </c>
      <c r="E4573" t="s">
        <v>325</v>
      </c>
      <c r="F4573">
        <v>502.17</v>
      </c>
      <c r="G4573">
        <v>0</v>
      </c>
      <c r="H4573">
        <v>2018</v>
      </c>
      <c r="I4573">
        <v>10</v>
      </c>
      <c r="J4573">
        <v>13</v>
      </c>
    </row>
    <row r="4574" spans="1:10" hidden="1" x14ac:dyDescent="0.25">
      <c r="A4574">
        <f>--SUBTOTAL(103,B$2:B4574)</f>
        <v>2281</v>
      </c>
      <c r="B4574" s="86">
        <v>43383</v>
      </c>
      <c r="C4574" t="s">
        <v>21</v>
      </c>
      <c r="D4574" t="s">
        <v>324</v>
      </c>
      <c r="E4574" t="s">
        <v>325</v>
      </c>
      <c r="F4574">
        <v>15.09</v>
      </c>
      <c r="G4574">
        <v>0</v>
      </c>
      <c r="H4574">
        <v>2018</v>
      </c>
      <c r="I4574">
        <v>10</v>
      </c>
      <c r="J4574">
        <v>15</v>
      </c>
    </row>
    <row r="4575" spans="1:10" hidden="1" x14ac:dyDescent="0.25">
      <c r="A4575">
        <f>--SUBTOTAL(103,B$2:B4575)</f>
        <v>2281</v>
      </c>
      <c r="B4575" s="86">
        <v>43383</v>
      </c>
      <c r="C4575" t="s">
        <v>21</v>
      </c>
      <c r="D4575" t="s">
        <v>324</v>
      </c>
      <c r="E4575" t="s">
        <v>325</v>
      </c>
      <c r="F4575">
        <v>450.39</v>
      </c>
      <c r="G4575">
        <v>0</v>
      </c>
      <c r="H4575">
        <v>2018</v>
      </c>
      <c r="I4575">
        <v>10</v>
      </c>
      <c r="J4575">
        <v>18</v>
      </c>
    </row>
    <row r="4576" spans="1:10" hidden="1" x14ac:dyDescent="0.25">
      <c r="A4576">
        <f>--SUBTOTAL(103,B$2:B4576)</f>
        <v>2281</v>
      </c>
      <c r="B4576" s="86">
        <v>43383</v>
      </c>
      <c r="C4576" t="s">
        <v>21</v>
      </c>
      <c r="D4576" t="s">
        <v>324</v>
      </c>
      <c r="E4576" t="s">
        <v>325</v>
      </c>
      <c r="F4576">
        <v>861.99</v>
      </c>
      <c r="G4576">
        <v>0</v>
      </c>
      <c r="H4576">
        <v>2018</v>
      </c>
      <c r="I4576">
        <v>10</v>
      </c>
      <c r="J4576">
        <v>19</v>
      </c>
    </row>
    <row r="4577" spans="1:10" hidden="1" x14ac:dyDescent="0.25">
      <c r="A4577">
        <f>--SUBTOTAL(103,B$2:B4577)</f>
        <v>2281</v>
      </c>
      <c r="B4577" s="86">
        <v>43383</v>
      </c>
      <c r="C4577" t="s">
        <v>21</v>
      </c>
      <c r="D4577" t="s">
        <v>324</v>
      </c>
      <c r="E4577" t="s">
        <v>325</v>
      </c>
      <c r="F4577">
        <v>24.55</v>
      </c>
      <c r="G4577">
        <v>0</v>
      </c>
      <c r="H4577">
        <v>2018</v>
      </c>
      <c r="I4577">
        <v>10</v>
      </c>
      <c r="J4577">
        <v>21</v>
      </c>
    </row>
    <row r="4578" spans="1:10" hidden="1" x14ac:dyDescent="0.25">
      <c r="A4578">
        <f>--SUBTOTAL(103,B$2:B4578)</f>
        <v>2281</v>
      </c>
      <c r="B4578" s="86">
        <v>43383</v>
      </c>
      <c r="C4578" t="s">
        <v>21</v>
      </c>
      <c r="D4578" t="s">
        <v>324</v>
      </c>
      <c r="E4578" t="s">
        <v>325</v>
      </c>
      <c r="F4578">
        <v>415.3</v>
      </c>
      <c r="G4578">
        <v>0</v>
      </c>
      <c r="H4578">
        <v>2018</v>
      </c>
      <c r="I4578">
        <v>10</v>
      </c>
      <c r="J4578">
        <v>22</v>
      </c>
    </row>
    <row r="4579" spans="1:10" hidden="1" x14ac:dyDescent="0.25">
      <c r="A4579">
        <f>--SUBTOTAL(103,B$2:B4579)</f>
        <v>2281</v>
      </c>
      <c r="B4579" s="86">
        <v>43383</v>
      </c>
      <c r="C4579" t="s">
        <v>21</v>
      </c>
      <c r="D4579" t="s">
        <v>324</v>
      </c>
      <c r="E4579" t="s">
        <v>325</v>
      </c>
      <c r="F4579">
        <v>523.47</v>
      </c>
      <c r="G4579">
        <v>0</v>
      </c>
      <c r="H4579">
        <v>2018</v>
      </c>
      <c r="I4579">
        <v>10</v>
      </c>
      <c r="J4579">
        <v>23</v>
      </c>
    </row>
    <row r="4580" spans="1:10" hidden="1" x14ac:dyDescent="0.25">
      <c r="A4580">
        <f>--SUBTOTAL(103,B$2:B4580)</f>
        <v>2281</v>
      </c>
      <c r="B4580" s="86">
        <v>43383</v>
      </c>
      <c r="C4580" t="s">
        <v>21</v>
      </c>
      <c r="D4580" t="s">
        <v>324</v>
      </c>
      <c r="E4580" t="s">
        <v>325</v>
      </c>
      <c r="F4580">
        <v>503.22</v>
      </c>
      <c r="G4580">
        <v>0</v>
      </c>
      <c r="H4580">
        <v>2018</v>
      </c>
      <c r="I4580">
        <v>10</v>
      </c>
      <c r="J4580">
        <v>26</v>
      </c>
    </row>
    <row r="4581" spans="1:10" hidden="1" x14ac:dyDescent="0.25">
      <c r="A4581">
        <f>--SUBTOTAL(103,B$2:B4581)</f>
        <v>2281</v>
      </c>
      <c r="B4581" s="86">
        <v>43383</v>
      </c>
      <c r="C4581" t="s">
        <v>21</v>
      </c>
      <c r="D4581" t="s">
        <v>324</v>
      </c>
      <c r="E4581" t="s">
        <v>325</v>
      </c>
      <c r="F4581">
        <v>31.72</v>
      </c>
      <c r="G4581">
        <v>0</v>
      </c>
      <c r="H4581">
        <v>2018</v>
      </c>
      <c r="I4581">
        <v>10</v>
      </c>
      <c r="J4581">
        <v>28</v>
      </c>
    </row>
    <row r="4582" spans="1:10" hidden="1" x14ac:dyDescent="0.25">
      <c r="A4582">
        <f>--SUBTOTAL(103,B$2:B4582)</f>
        <v>2281</v>
      </c>
      <c r="B4582" s="86">
        <v>43383</v>
      </c>
      <c r="C4582" t="s">
        <v>21</v>
      </c>
      <c r="D4582" t="s">
        <v>324</v>
      </c>
      <c r="E4582" t="s">
        <v>325</v>
      </c>
      <c r="F4582">
        <v>401.01</v>
      </c>
      <c r="G4582">
        <v>0</v>
      </c>
      <c r="H4582">
        <v>2018</v>
      </c>
      <c r="I4582">
        <v>10</v>
      </c>
      <c r="J4582">
        <v>30</v>
      </c>
    </row>
    <row r="4583" spans="1:10" hidden="1" x14ac:dyDescent="0.25">
      <c r="A4583">
        <f>--SUBTOTAL(103,B$2:B4583)</f>
        <v>2281</v>
      </c>
      <c r="B4583" s="86">
        <v>43383</v>
      </c>
      <c r="C4583" t="s">
        <v>21</v>
      </c>
      <c r="D4583" t="s">
        <v>324</v>
      </c>
      <c r="E4583" t="s">
        <v>325</v>
      </c>
      <c r="F4583">
        <v>322.37</v>
      </c>
      <c r="G4583">
        <v>0</v>
      </c>
      <c r="H4583">
        <v>2018</v>
      </c>
      <c r="I4583">
        <v>10</v>
      </c>
      <c r="J4583">
        <v>34</v>
      </c>
    </row>
    <row r="4584" spans="1:10" hidden="1" x14ac:dyDescent="0.25">
      <c r="A4584">
        <f>--SUBTOTAL(103,B$2:B4584)</f>
        <v>2281</v>
      </c>
      <c r="B4584" s="86">
        <v>43383</v>
      </c>
      <c r="C4584" t="s">
        <v>21</v>
      </c>
      <c r="D4584" t="s">
        <v>324</v>
      </c>
      <c r="E4584" t="s">
        <v>325</v>
      </c>
      <c r="F4584">
        <v>96.53</v>
      </c>
      <c r="G4584">
        <v>0</v>
      </c>
      <c r="H4584">
        <v>2018</v>
      </c>
      <c r="I4584">
        <v>10</v>
      </c>
      <c r="J4584">
        <v>35</v>
      </c>
    </row>
    <row r="4585" spans="1:10" hidden="1" x14ac:dyDescent="0.25">
      <c r="A4585">
        <f>--SUBTOTAL(103,B$2:B4585)</f>
        <v>2281</v>
      </c>
      <c r="B4585" s="86">
        <v>43383</v>
      </c>
      <c r="C4585" t="s">
        <v>21</v>
      </c>
      <c r="D4585" t="s">
        <v>324</v>
      </c>
      <c r="E4585" t="s">
        <v>325</v>
      </c>
      <c r="F4585">
        <v>108.73</v>
      </c>
      <c r="G4585">
        <v>0</v>
      </c>
      <c r="H4585">
        <v>2018</v>
      </c>
      <c r="I4585">
        <v>10</v>
      </c>
      <c r="J4585">
        <v>38</v>
      </c>
    </row>
    <row r="4586" spans="1:10" hidden="1" x14ac:dyDescent="0.25">
      <c r="A4586">
        <f>--SUBTOTAL(103,B$2:B4586)</f>
        <v>2281</v>
      </c>
      <c r="B4586" s="86">
        <v>43383</v>
      </c>
      <c r="C4586" t="s">
        <v>21</v>
      </c>
      <c r="D4586" t="s">
        <v>32</v>
      </c>
      <c r="E4586" t="s">
        <v>326</v>
      </c>
      <c r="F4586">
        <v>16</v>
      </c>
      <c r="G4586">
        <v>0</v>
      </c>
      <c r="H4586">
        <v>2018</v>
      </c>
      <c r="I4586">
        <v>10</v>
      </c>
      <c r="J4586">
        <v>39</v>
      </c>
    </row>
    <row r="4587" spans="1:10" hidden="1" x14ac:dyDescent="0.25">
      <c r="A4587">
        <f>--SUBTOTAL(103,B$2:B4587)</f>
        <v>2281</v>
      </c>
      <c r="B4587" s="86">
        <v>43383</v>
      </c>
      <c r="C4587" t="s">
        <v>21</v>
      </c>
      <c r="D4587" t="s">
        <v>324</v>
      </c>
      <c r="E4587" t="s">
        <v>325</v>
      </c>
      <c r="F4587">
        <v>210.3</v>
      </c>
      <c r="G4587">
        <v>0</v>
      </c>
      <c r="H4587">
        <v>2018</v>
      </c>
      <c r="I4587">
        <v>10</v>
      </c>
      <c r="J4587">
        <v>39</v>
      </c>
    </row>
    <row r="4588" spans="1:10" hidden="1" x14ac:dyDescent="0.25">
      <c r="A4588">
        <f>--SUBTOTAL(103,B$2:B4588)</f>
        <v>2281</v>
      </c>
      <c r="B4588" s="86">
        <v>43383</v>
      </c>
      <c r="C4588" t="s">
        <v>21</v>
      </c>
      <c r="D4588" t="s">
        <v>324</v>
      </c>
      <c r="E4588" t="s">
        <v>325</v>
      </c>
      <c r="F4588">
        <v>24.02</v>
      </c>
      <c r="G4588">
        <v>0</v>
      </c>
      <c r="H4588">
        <v>2018</v>
      </c>
      <c r="I4588">
        <v>10</v>
      </c>
      <c r="J4588">
        <v>40</v>
      </c>
    </row>
    <row r="4589" spans="1:10" hidden="1" x14ac:dyDescent="0.25">
      <c r="A4589">
        <f>--SUBTOTAL(103,B$2:B4589)</f>
        <v>2281</v>
      </c>
      <c r="B4589" s="86">
        <v>43383</v>
      </c>
      <c r="C4589" t="s">
        <v>21</v>
      </c>
      <c r="D4589" t="s">
        <v>324</v>
      </c>
      <c r="E4589" t="s">
        <v>325</v>
      </c>
      <c r="F4589">
        <v>379.72</v>
      </c>
      <c r="G4589">
        <v>0</v>
      </c>
      <c r="H4589">
        <v>2018</v>
      </c>
      <c r="I4589">
        <v>10</v>
      </c>
      <c r="J4589">
        <v>43</v>
      </c>
    </row>
    <row r="4590" spans="1:10" hidden="1" x14ac:dyDescent="0.25">
      <c r="A4590">
        <f>--SUBTOTAL(103,B$2:B4590)</f>
        <v>2281</v>
      </c>
      <c r="B4590" s="86">
        <v>43383</v>
      </c>
      <c r="C4590" t="s">
        <v>21</v>
      </c>
      <c r="D4590" t="s">
        <v>324</v>
      </c>
      <c r="E4590" t="s">
        <v>325</v>
      </c>
      <c r="F4590">
        <v>124.99</v>
      </c>
      <c r="G4590">
        <v>0</v>
      </c>
      <c r="H4590">
        <v>2018</v>
      </c>
      <c r="I4590">
        <v>10</v>
      </c>
      <c r="J4590">
        <v>44</v>
      </c>
    </row>
    <row r="4591" spans="1:10" hidden="1" x14ac:dyDescent="0.25">
      <c r="A4591">
        <f>--SUBTOTAL(103,B$2:B4591)</f>
        <v>2281</v>
      </c>
      <c r="B4591" s="86">
        <v>43383</v>
      </c>
      <c r="C4591" t="s">
        <v>21</v>
      </c>
      <c r="D4591" t="s">
        <v>324</v>
      </c>
      <c r="E4591" t="s">
        <v>325</v>
      </c>
      <c r="F4591">
        <v>196.6</v>
      </c>
      <c r="G4591">
        <v>0</v>
      </c>
      <c r="H4591">
        <v>2018</v>
      </c>
      <c r="I4591">
        <v>10</v>
      </c>
      <c r="J4591">
        <v>46</v>
      </c>
    </row>
    <row r="4592" spans="1:10" hidden="1" x14ac:dyDescent="0.25">
      <c r="A4592">
        <f>--SUBTOTAL(103,B$2:B4592)</f>
        <v>2281</v>
      </c>
      <c r="B4592" s="86">
        <v>43383</v>
      </c>
      <c r="C4592" t="s">
        <v>21</v>
      </c>
      <c r="D4592" t="s">
        <v>324</v>
      </c>
      <c r="E4592" t="s">
        <v>325</v>
      </c>
      <c r="F4592">
        <v>229.55</v>
      </c>
      <c r="G4592">
        <v>0</v>
      </c>
      <c r="H4592">
        <v>2018</v>
      </c>
      <c r="I4592">
        <v>10</v>
      </c>
      <c r="J4592">
        <v>49</v>
      </c>
    </row>
    <row r="4593" spans="1:10" hidden="1" x14ac:dyDescent="0.25">
      <c r="A4593">
        <f>--SUBTOTAL(103,B$2:B4593)</f>
        <v>2281</v>
      </c>
      <c r="B4593" s="86">
        <v>43383</v>
      </c>
      <c r="C4593" t="s">
        <v>21</v>
      </c>
      <c r="D4593" t="s">
        <v>324</v>
      </c>
      <c r="E4593" t="s">
        <v>325</v>
      </c>
      <c r="F4593">
        <v>236.68</v>
      </c>
      <c r="G4593">
        <v>0</v>
      </c>
      <c r="H4593">
        <v>2018</v>
      </c>
      <c r="I4593">
        <v>10</v>
      </c>
      <c r="J4593">
        <v>51</v>
      </c>
    </row>
    <row r="4594" spans="1:10" hidden="1" x14ac:dyDescent="0.25">
      <c r="A4594">
        <f>--SUBTOTAL(103,B$2:B4594)</f>
        <v>2281</v>
      </c>
      <c r="B4594" s="86">
        <v>43383</v>
      </c>
      <c r="C4594" t="s">
        <v>21</v>
      </c>
      <c r="D4594" t="s">
        <v>32</v>
      </c>
      <c r="E4594" t="s">
        <v>326</v>
      </c>
      <c r="F4594">
        <v>32</v>
      </c>
      <c r="G4594">
        <v>0</v>
      </c>
      <c r="H4594">
        <v>2018</v>
      </c>
      <c r="I4594">
        <v>10</v>
      </c>
      <c r="J4594">
        <v>73</v>
      </c>
    </row>
    <row r="4595" spans="1:10" hidden="1" x14ac:dyDescent="0.25">
      <c r="A4595">
        <f>--SUBTOTAL(103,B$2:B4595)</f>
        <v>2281</v>
      </c>
      <c r="B4595" s="86">
        <v>43383</v>
      </c>
      <c r="C4595" t="s">
        <v>21</v>
      </c>
      <c r="D4595" t="s">
        <v>324</v>
      </c>
      <c r="E4595" t="s">
        <v>325</v>
      </c>
      <c r="F4595">
        <v>580.63</v>
      </c>
      <c r="G4595">
        <v>0</v>
      </c>
      <c r="H4595">
        <v>2018</v>
      </c>
      <c r="I4595">
        <v>10</v>
      </c>
      <c r="J4595">
        <v>73</v>
      </c>
    </row>
    <row r="4596" spans="1:10" hidden="1" x14ac:dyDescent="0.25">
      <c r="A4596">
        <f>--SUBTOTAL(103,B$2:B4596)</f>
        <v>2281</v>
      </c>
      <c r="B4596" s="86">
        <v>43383</v>
      </c>
      <c r="C4596" t="s">
        <v>21</v>
      </c>
      <c r="D4596" t="s">
        <v>324</v>
      </c>
      <c r="E4596" t="s">
        <v>325</v>
      </c>
      <c r="F4596">
        <v>41.1</v>
      </c>
      <c r="G4596">
        <v>0</v>
      </c>
      <c r="H4596">
        <v>2018</v>
      </c>
      <c r="I4596">
        <v>10</v>
      </c>
      <c r="J4596">
        <v>79</v>
      </c>
    </row>
    <row r="4597" spans="1:10" hidden="1" x14ac:dyDescent="0.25">
      <c r="A4597">
        <f>--SUBTOTAL(103,B$2:B4597)</f>
        <v>2281</v>
      </c>
      <c r="B4597" s="86">
        <v>43383</v>
      </c>
      <c r="C4597" t="s">
        <v>21</v>
      </c>
      <c r="D4597" t="s">
        <v>324</v>
      </c>
      <c r="E4597" t="s">
        <v>325</v>
      </c>
      <c r="F4597">
        <v>110.17</v>
      </c>
      <c r="G4597">
        <v>0</v>
      </c>
      <c r="H4597">
        <v>2018</v>
      </c>
      <c r="I4597">
        <v>10</v>
      </c>
      <c r="J4597">
        <v>80</v>
      </c>
    </row>
    <row r="4598" spans="1:10" hidden="1" x14ac:dyDescent="0.25">
      <c r="A4598">
        <f>--SUBTOTAL(103,B$2:B4598)</f>
        <v>2281</v>
      </c>
      <c r="B4598" s="86">
        <v>43383</v>
      </c>
      <c r="C4598" t="s">
        <v>21</v>
      </c>
      <c r="D4598" t="s">
        <v>324</v>
      </c>
      <c r="E4598" t="s">
        <v>325</v>
      </c>
      <c r="F4598">
        <v>157.83000000000001</v>
      </c>
      <c r="G4598">
        <v>0</v>
      </c>
      <c r="H4598">
        <v>2018</v>
      </c>
      <c r="I4598">
        <v>10</v>
      </c>
      <c r="J4598">
        <v>95</v>
      </c>
    </row>
    <row r="4599" spans="1:10" hidden="1" x14ac:dyDescent="0.25">
      <c r="A4599">
        <f>--SUBTOTAL(103,B$2:B4599)</f>
        <v>2281</v>
      </c>
      <c r="B4599" s="86">
        <v>43383</v>
      </c>
      <c r="C4599" t="s">
        <v>21</v>
      </c>
      <c r="D4599" t="s">
        <v>32</v>
      </c>
      <c r="E4599" t="s">
        <v>326</v>
      </c>
      <c r="F4599">
        <v>16</v>
      </c>
      <c r="G4599">
        <v>0</v>
      </c>
      <c r="H4599">
        <v>2018</v>
      </c>
      <c r="I4599">
        <v>10</v>
      </c>
      <c r="J4599">
        <v>97</v>
      </c>
    </row>
    <row r="4600" spans="1:10" hidden="1" x14ac:dyDescent="0.25">
      <c r="A4600">
        <f>--SUBTOTAL(103,B$2:B4600)</f>
        <v>2281</v>
      </c>
      <c r="B4600" s="86">
        <v>43383</v>
      </c>
      <c r="C4600" t="s">
        <v>21</v>
      </c>
      <c r="D4600" t="s">
        <v>324</v>
      </c>
      <c r="E4600" t="s">
        <v>325</v>
      </c>
      <c r="F4600">
        <v>609.58000000000004</v>
      </c>
      <c r="G4600">
        <v>0</v>
      </c>
      <c r="H4600">
        <v>2018</v>
      </c>
      <c r="I4600">
        <v>10</v>
      </c>
      <c r="J4600">
        <v>97</v>
      </c>
    </row>
    <row r="4601" spans="1:10" hidden="1" x14ac:dyDescent="0.25">
      <c r="A4601">
        <f>--SUBTOTAL(103,B$2:B4601)</f>
        <v>2281</v>
      </c>
      <c r="B4601" s="86">
        <v>43383</v>
      </c>
      <c r="C4601" t="s">
        <v>21</v>
      </c>
      <c r="D4601" t="s">
        <v>324</v>
      </c>
      <c r="E4601" t="s">
        <v>325</v>
      </c>
      <c r="F4601">
        <v>8.0500000000000007</v>
      </c>
      <c r="G4601">
        <v>0</v>
      </c>
      <c r="H4601">
        <v>2018</v>
      </c>
      <c r="I4601">
        <v>10</v>
      </c>
      <c r="J4601">
        <v>98</v>
      </c>
    </row>
    <row r="4602" spans="1:10" hidden="1" x14ac:dyDescent="0.25">
      <c r="A4602">
        <f>--SUBTOTAL(103,B$2:B4602)</f>
        <v>2281</v>
      </c>
      <c r="B4602" s="86">
        <v>43383</v>
      </c>
      <c r="C4602" t="s">
        <v>21</v>
      </c>
      <c r="D4602" t="s">
        <v>324</v>
      </c>
      <c r="E4602" t="s">
        <v>325</v>
      </c>
      <c r="F4602">
        <v>25.11</v>
      </c>
      <c r="G4602">
        <v>0</v>
      </c>
      <c r="H4602">
        <v>2018</v>
      </c>
      <c r="I4602">
        <v>10</v>
      </c>
      <c r="J4602">
        <v>99</v>
      </c>
    </row>
    <row r="4603" spans="1:10" hidden="1" x14ac:dyDescent="0.25">
      <c r="A4603">
        <f>--SUBTOTAL(103,B$2:B4603)</f>
        <v>2281</v>
      </c>
      <c r="B4603" s="86">
        <v>43383</v>
      </c>
      <c r="C4603" t="s">
        <v>21</v>
      </c>
      <c r="D4603" t="s">
        <v>324</v>
      </c>
      <c r="E4603" t="s">
        <v>325</v>
      </c>
      <c r="F4603">
        <v>48.04</v>
      </c>
      <c r="G4603">
        <v>0</v>
      </c>
      <c r="H4603">
        <v>2018</v>
      </c>
      <c r="I4603">
        <v>10</v>
      </c>
      <c r="J4603">
        <v>157</v>
      </c>
    </row>
    <row r="4604" spans="1:10" hidden="1" x14ac:dyDescent="0.25">
      <c r="A4604">
        <f>--SUBTOTAL(103,B$2:B4604)</f>
        <v>2281</v>
      </c>
      <c r="B4604" s="86">
        <v>43383</v>
      </c>
      <c r="C4604" t="s">
        <v>21</v>
      </c>
      <c r="D4604" t="s">
        <v>324</v>
      </c>
      <c r="E4604" t="s">
        <v>325</v>
      </c>
      <c r="F4604">
        <v>60.4</v>
      </c>
      <c r="G4604">
        <v>0</v>
      </c>
      <c r="H4604">
        <v>2018</v>
      </c>
      <c r="I4604">
        <v>10</v>
      </c>
      <c r="J4604">
        <v>165</v>
      </c>
    </row>
    <row r="4605" spans="1:10" hidden="1" x14ac:dyDescent="0.25">
      <c r="A4605">
        <f>--SUBTOTAL(103,B$2:B4605)</f>
        <v>2281</v>
      </c>
      <c r="B4605" s="86">
        <v>43383</v>
      </c>
      <c r="C4605" t="s">
        <v>21</v>
      </c>
      <c r="D4605" t="s">
        <v>324</v>
      </c>
      <c r="E4605" t="s">
        <v>325</v>
      </c>
      <c r="F4605">
        <v>23.9</v>
      </c>
      <c r="G4605">
        <v>0</v>
      </c>
      <c r="H4605">
        <v>2018</v>
      </c>
      <c r="I4605">
        <v>10</v>
      </c>
      <c r="J4605">
        <v>2</v>
      </c>
    </row>
    <row r="4606" spans="1:10" hidden="1" x14ac:dyDescent="0.25">
      <c r="A4606">
        <f>--SUBTOTAL(103,B$2:B4606)</f>
        <v>2281</v>
      </c>
      <c r="B4606" s="86">
        <v>43383</v>
      </c>
      <c r="C4606" t="s">
        <v>79</v>
      </c>
      <c r="D4606" t="s">
        <v>31</v>
      </c>
      <c r="E4606" t="s">
        <v>326</v>
      </c>
      <c r="F4606">
        <v>21</v>
      </c>
      <c r="G4606">
        <v>0</v>
      </c>
      <c r="H4606">
        <v>2018</v>
      </c>
      <c r="I4606">
        <v>10</v>
      </c>
      <c r="J4606">
        <v>91</v>
      </c>
    </row>
    <row r="4607" spans="1:10" hidden="1" x14ac:dyDescent="0.25">
      <c r="A4607">
        <f>--SUBTOTAL(103,B$2:B4607)</f>
        <v>2281</v>
      </c>
      <c r="B4607" s="86">
        <v>43383</v>
      </c>
      <c r="C4607" t="s">
        <v>78</v>
      </c>
      <c r="D4607" t="s">
        <v>54</v>
      </c>
      <c r="E4607" t="s">
        <v>326</v>
      </c>
      <c r="F4607">
        <v>112.62</v>
      </c>
      <c r="G4607">
        <v>0</v>
      </c>
      <c r="H4607">
        <v>2018</v>
      </c>
      <c r="I4607">
        <v>10</v>
      </c>
      <c r="J4607">
        <v>91</v>
      </c>
    </row>
    <row r="4608" spans="1:10" hidden="1" x14ac:dyDescent="0.25">
      <c r="A4608">
        <f>--SUBTOTAL(103,B$2:B4608)</f>
        <v>2281</v>
      </c>
      <c r="B4608" s="86">
        <v>43383</v>
      </c>
      <c r="C4608" t="s">
        <v>78</v>
      </c>
      <c r="D4608" t="s">
        <v>62</v>
      </c>
      <c r="E4608" t="s">
        <v>326</v>
      </c>
      <c r="F4608">
        <v>264</v>
      </c>
      <c r="G4608">
        <v>0</v>
      </c>
      <c r="H4608">
        <v>2018</v>
      </c>
      <c r="I4608">
        <v>10</v>
      </c>
      <c r="J4608">
        <v>91</v>
      </c>
    </row>
    <row r="4609" spans="1:10" hidden="1" x14ac:dyDescent="0.25">
      <c r="A4609">
        <f>--SUBTOTAL(103,B$2:B4609)</f>
        <v>2281</v>
      </c>
      <c r="B4609" s="86">
        <v>43383</v>
      </c>
      <c r="C4609" t="s">
        <v>64</v>
      </c>
      <c r="D4609" t="s">
        <v>324</v>
      </c>
      <c r="E4609" t="s">
        <v>325</v>
      </c>
      <c r="F4609">
        <v>757.98</v>
      </c>
      <c r="G4609">
        <v>0</v>
      </c>
      <c r="H4609">
        <v>2018</v>
      </c>
      <c r="I4609">
        <v>10</v>
      </c>
      <c r="J4609">
        <v>91</v>
      </c>
    </row>
    <row r="4610" spans="1:10" hidden="1" x14ac:dyDescent="0.25">
      <c r="A4610">
        <f>--SUBTOTAL(103,B$2:B4610)</f>
        <v>2281</v>
      </c>
      <c r="B4610" s="86">
        <v>43383</v>
      </c>
      <c r="C4610" t="s">
        <v>23</v>
      </c>
      <c r="D4610" t="s">
        <v>59</v>
      </c>
      <c r="E4610" t="s">
        <v>326</v>
      </c>
      <c r="F4610">
        <v>60.31</v>
      </c>
      <c r="G4610">
        <v>0</v>
      </c>
      <c r="H4610">
        <v>2018</v>
      </c>
      <c r="I4610">
        <v>10</v>
      </c>
      <c r="J4610">
        <v>1</v>
      </c>
    </row>
    <row r="4611" spans="1:10" hidden="1" x14ac:dyDescent="0.25">
      <c r="A4611">
        <f>--SUBTOTAL(103,B$2:B4611)</f>
        <v>2281</v>
      </c>
      <c r="B4611" s="86">
        <v>43383</v>
      </c>
      <c r="C4611" t="s">
        <v>23</v>
      </c>
      <c r="D4611" t="s">
        <v>60</v>
      </c>
      <c r="E4611" t="s">
        <v>326</v>
      </c>
      <c r="F4611">
        <v>195</v>
      </c>
      <c r="G4611">
        <v>0</v>
      </c>
      <c r="H4611">
        <v>2018</v>
      </c>
      <c r="I4611">
        <v>10</v>
      </c>
      <c r="J4611">
        <v>3</v>
      </c>
    </row>
    <row r="4612" spans="1:10" hidden="1" x14ac:dyDescent="0.25">
      <c r="A4612">
        <f>--SUBTOTAL(103,B$2:B4612)</f>
        <v>2281</v>
      </c>
      <c r="B4612" s="86">
        <v>43383</v>
      </c>
      <c r="C4612" t="s">
        <v>23</v>
      </c>
      <c r="D4612" t="s">
        <v>59</v>
      </c>
      <c r="E4612" t="s">
        <v>326</v>
      </c>
      <c r="F4612">
        <v>49.58</v>
      </c>
      <c r="G4612">
        <v>0</v>
      </c>
      <c r="H4612">
        <v>2018</v>
      </c>
      <c r="I4612">
        <v>10</v>
      </c>
      <c r="J4612">
        <v>4</v>
      </c>
    </row>
    <row r="4613" spans="1:10" hidden="1" x14ac:dyDescent="0.25">
      <c r="A4613">
        <f>--SUBTOTAL(103,B$2:B4613)</f>
        <v>2281</v>
      </c>
      <c r="B4613" s="86">
        <v>43383</v>
      </c>
      <c r="C4613" t="s">
        <v>23</v>
      </c>
      <c r="D4613" t="s">
        <v>59</v>
      </c>
      <c r="E4613" t="s">
        <v>326</v>
      </c>
      <c r="F4613">
        <v>95</v>
      </c>
      <c r="G4613">
        <v>0</v>
      </c>
      <c r="H4613">
        <v>2018</v>
      </c>
      <c r="I4613">
        <v>10</v>
      </c>
      <c r="J4613">
        <v>5</v>
      </c>
    </row>
    <row r="4614" spans="1:10" hidden="1" x14ac:dyDescent="0.25">
      <c r="A4614">
        <f>--SUBTOTAL(103,B$2:B4614)</f>
        <v>2281</v>
      </c>
      <c r="B4614" s="86">
        <v>43383</v>
      </c>
      <c r="C4614" t="s">
        <v>23</v>
      </c>
      <c r="D4614" t="s">
        <v>324</v>
      </c>
      <c r="E4614" t="s">
        <v>325</v>
      </c>
      <c r="F4614">
        <v>439.17</v>
      </c>
      <c r="G4614">
        <v>0</v>
      </c>
      <c r="H4614">
        <v>2018</v>
      </c>
      <c r="I4614">
        <v>10</v>
      </c>
      <c r="J4614">
        <v>5</v>
      </c>
    </row>
    <row r="4615" spans="1:10" hidden="1" x14ac:dyDescent="0.25">
      <c r="A4615">
        <f>--SUBTOTAL(103,B$2:B4615)</f>
        <v>2281</v>
      </c>
      <c r="B4615" s="86">
        <v>43383</v>
      </c>
      <c r="C4615" t="s">
        <v>23</v>
      </c>
      <c r="D4615" t="s">
        <v>54</v>
      </c>
      <c r="E4615" t="s">
        <v>326</v>
      </c>
      <c r="F4615">
        <v>27.98</v>
      </c>
      <c r="G4615">
        <v>0</v>
      </c>
      <c r="H4615">
        <v>2018</v>
      </c>
      <c r="I4615">
        <v>10</v>
      </c>
      <c r="J4615">
        <v>7</v>
      </c>
    </row>
    <row r="4616" spans="1:10" hidden="1" x14ac:dyDescent="0.25">
      <c r="A4616">
        <f>--SUBTOTAL(103,B$2:B4616)</f>
        <v>2281</v>
      </c>
      <c r="B4616" s="86">
        <v>43383</v>
      </c>
      <c r="C4616" t="s">
        <v>23</v>
      </c>
      <c r="D4616" t="s">
        <v>33</v>
      </c>
      <c r="E4616" t="s">
        <v>215</v>
      </c>
      <c r="F4616">
        <v>2.4</v>
      </c>
      <c r="G4616">
        <v>0</v>
      </c>
      <c r="H4616">
        <v>2018</v>
      </c>
      <c r="I4616">
        <v>10</v>
      </c>
      <c r="J4616">
        <v>17</v>
      </c>
    </row>
    <row r="4617" spans="1:10" hidden="1" x14ac:dyDescent="0.25">
      <c r="A4617">
        <f>--SUBTOTAL(103,B$2:B4617)</f>
        <v>2281</v>
      </c>
      <c r="B4617" s="86">
        <v>43383</v>
      </c>
      <c r="C4617" t="s">
        <v>23</v>
      </c>
      <c r="D4617" t="s">
        <v>33</v>
      </c>
      <c r="E4617" t="s">
        <v>166</v>
      </c>
      <c r="F4617">
        <v>2</v>
      </c>
      <c r="G4617">
        <v>0</v>
      </c>
      <c r="H4617">
        <v>2018</v>
      </c>
      <c r="I4617">
        <v>10</v>
      </c>
      <c r="J4617">
        <v>22</v>
      </c>
    </row>
    <row r="4618" spans="1:10" hidden="1" x14ac:dyDescent="0.25">
      <c r="A4618">
        <f>--SUBTOTAL(103,B$2:B4618)</f>
        <v>2281</v>
      </c>
      <c r="B4618" s="86">
        <v>43383</v>
      </c>
      <c r="C4618" t="s">
        <v>23</v>
      </c>
      <c r="D4618" t="s">
        <v>324</v>
      </c>
      <c r="E4618" t="s">
        <v>325</v>
      </c>
      <c r="F4618">
        <v>40.35</v>
      </c>
      <c r="G4618">
        <v>0</v>
      </c>
      <c r="H4618">
        <v>2018</v>
      </c>
      <c r="I4618">
        <v>10</v>
      </c>
      <c r="J4618">
        <v>26</v>
      </c>
    </row>
    <row r="4619" spans="1:10" hidden="1" x14ac:dyDescent="0.25">
      <c r="A4619">
        <f>--SUBTOTAL(103,B$2:B4619)</f>
        <v>2281</v>
      </c>
      <c r="B4619" s="86">
        <v>43383</v>
      </c>
      <c r="C4619" t="s">
        <v>23</v>
      </c>
      <c r="D4619" t="s">
        <v>59</v>
      </c>
      <c r="E4619" t="s">
        <v>326</v>
      </c>
      <c r="F4619">
        <v>89.85</v>
      </c>
      <c r="G4619">
        <v>0</v>
      </c>
      <c r="H4619">
        <v>2018</v>
      </c>
      <c r="I4619">
        <v>10</v>
      </c>
      <c r="J4619">
        <v>29</v>
      </c>
    </row>
    <row r="4620" spans="1:10" hidden="1" x14ac:dyDescent="0.25">
      <c r="A4620">
        <f>--SUBTOTAL(103,B$2:B4620)</f>
        <v>2281</v>
      </c>
      <c r="B4620" s="86">
        <v>43383</v>
      </c>
      <c r="C4620" t="s">
        <v>23</v>
      </c>
      <c r="D4620" t="s">
        <v>324</v>
      </c>
      <c r="E4620" t="s">
        <v>325</v>
      </c>
      <c r="F4620">
        <v>8.85</v>
      </c>
      <c r="G4620">
        <v>0</v>
      </c>
      <c r="H4620">
        <v>2018</v>
      </c>
      <c r="I4620">
        <v>10</v>
      </c>
      <c r="J4620">
        <v>30</v>
      </c>
    </row>
    <row r="4621" spans="1:10" hidden="1" x14ac:dyDescent="0.25">
      <c r="A4621">
        <f>--SUBTOTAL(103,B$2:B4621)</f>
        <v>2281</v>
      </c>
      <c r="B4621" s="86">
        <v>43383</v>
      </c>
      <c r="C4621" t="s">
        <v>23</v>
      </c>
      <c r="D4621" t="s">
        <v>59</v>
      </c>
      <c r="E4621" t="s">
        <v>326</v>
      </c>
      <c r="F4621">
        <v>66.97</v>
      </c>
      <c r="G4621">
        <v>0</v>
      </c>
      <c r="H4621">
        <v>2018</v>
      </c>
      <c r="I4621">
        <v>10</v>
      </c>
      <c r="J4621">
        <v>54</v>
      </c>
    </row>
    <row r="4622" spans="1:10" hidden="1" x14ac:dyDescent="0.25">
      <c r="A4622">
        <f>--SUBTOTAL(103,B$2:B4622)</f>
        <v>2281</v>
      </c>
      <c r="B4622" s="86">
        <v>43383</v>
      </c>
      <c r="C4622" t="s">
        <v>23</v>
      </c>
      <c r="D4622" t="s">
        <v>54</v>
      </c>
      <c r="E4622" t="s">
        <v>326</v>
      </c>
      <c r="F4622">
        <v>26.12</v>
      </c>
      <c r="G4622">
        <v>0</v>
      </c>
      <c r="H4622">
        <v>2018</v>
      </c>
      <c r="I4622">
        <v>10</v>
      </c>
      <c r="J4622">
        <v>71</v>
      </c>
    </row>
    <row r="4623" spans="1:10" hidden="1" x14ac:dyDescent="0.25">
      <c r="A4623">
        <f>--SUBTOTAL(103,B$2:B4623)</f>
        <v>2281</v>
      </c>
      <c r="B4623" s="86">
        <v>43383</v>
      </c>
      <c r="C4623" t="s">
        <v>23</v>
      </c>
      <c r="D4623" t="s">
        <v>59</v>
      </c>
      <c r="E4623" t="s">
        <v>326</v>
      </c>
      <c r="F4623">
        <v>28.18</v>
      </c>
      <c r="G4623">
        <v>0</v>
      </c>
      <c r="H4623">
        <v>2018</v>
      </c>
      <c r="I4623">
        <v>10</v>
      </c>
      <c r="J4623">
        <v>89</v>
      </c>
    </row>
    <row r="4624" spans="1:10" hidden="1" x14ac:dyDescent="0.25">
      <c r="A4624">
        <f>--SUBTOTAL(103,B$2:B4624)</f>
        <v>2281</v>
      </c>
      <c r="B4624" s="86">
        <v>43383</v>
      </c>
      <c r="C4624" t="s">
        <v>23</v>
      </c>
      <c r="D4624" t="s">
        <v>59</v>
      </c>
      <c r="E4624" t="s">
        <v>326</v>
      </c>
      <c r="F4624">
        <v>22.47</v>
      </c>
      <c r="G4624">
        <v>0</v>
      </c>
      <c r="H4624">
        <v>2018</v>
      </c>
      <c r="I4624">
        <v>10</v>
      </c>
      <c r="J4624">
        <v>101</v>
      </c>
    </row>
    <row r="4625" spans="1:10" hidden="1" x14ac:dyDescent="0.25">
      <c r="A4625">
        <f>--SUBTOTAL(103,B$2:B4625)</f>
        <v>2281</v>
      </c>
      <c r="B4625" s="86">
        <v>43383</v>
      </c>
      <c r="C4625" t="s">
        <v>23</v>
      </c>
      <c r="D4625" t="s">
        <v>59</v>
      </c>
      <c r="E4625" t="s">
        <v>326</v>
      </c>
      <c r="F4625">
        <v>22.51</v>
      </c>
      <c r="G4625">
        <v>0</v>
      </c>
      <c r="H4625">
        <v>2018</v>
      </c>
      <c r="I4625">
        <v>10</v>
      </c>
      <c r="J4625">
        <v>131</v>
      </c>
    </row>
    <row r="4626" spans="1:10" hidden="1" x14ac:dyDescent="0.25">
      <c r="A4626">
        <f>--SUBTOTAL(103,B$2:B4626)</f>
        <v>2281</v>
      </c>
      <c r="B4626" s="86">
        <v>43384</v>
      </c>
      <c r="C4626" t="s">
        <v>22</v>
      </c>
      <c r="D4626" t="s">
        <v>32</v>
      </c>
      <c r="E4626" t="s">
        <v>327</v>
      </c>
      <c r="F4626">
        <v>8</v>
      </c>
      <c r="G4626">
        <v>0</v>
      </c>
      <c r="H4626">
        <v>2018</v>
      </c>
      <c r="I4626">
        <v>10</v>
      </c>
      <c r="J4626">
        <v>13</v>
      </c>
    </row>
    <row r="4627" spans="1:10" hidden="1" x14ac:dyDescent="0.25">
      <c r="A4627">
        <f>--SUBTOTAL(103,B$2:B4627)</f>
        <v>2281</v>
      </c>
      <c r="B4627" s="86">
        <v>43384</v>
      </c>
      <c r="C4627" t="s">
        <v>68</v>
      </c>
      <c r="D4627" t="s">
        <v>31</v>
      </c>
      <c r="E4627" t="s">
        <v>327</v>
      </c>
      <c r="F4627">
        <v>20.5</v>
      </c>
      <c r="G4627">
        <v>0</v>
      </c>
      <c r="H4627">
        <v>2018</v>
      </c>
      <c r="I4627">
        <v>10</v>
      </c>
      <c r="J4627">
        <v>91</v>
      </c>
    </row>
    <row r="4628" spans="1:10" hidden="1" x14ac:dyDescent="0.25">
      <c r="A4628">
        <f>--SUBTOTAL(103,B$2:B4628)</f>
        <v>2281</v>
      </c>
      <c r="B4628" s="86">
        <v>43384</v>
      </c>
      <c r="C4628" t="s">
        <v>68</v>
      </c>
      <c r="D4628" t="s">
        <v>61</v>
      </c>
      <c r="E4628" t="s">
        <v>327</v>
      </c>
      <c r="F4628">
        <v>85</v>
      </c>
      <c r="G4628">
        <v>0</v>
      </c>
      <c r="H4628">
        <v>2018</v>
      </c>
      <c r="I4628">
        <v>10</v>
      </c>
      <c r="J4628">
        <v>91</v>
      </c>
    </row>
    <row r="4629" spans="1:10" hidden="1" x14ac:dyDescent="0.25">
      <c r="A4629">
        <f>--SUBTOTAL(103,B$2:B4629)</f>
        <v>2281</v>
      </c>
      <c r="B4629" s="86">
        <v>43384</v>
      </c>
      <c r="C4629" t="s">
        <v>73</v>
      </c>
      <c r="D4629" t="s">
        <v>60</v>
      </c>
      <c r="E4629" t="s">
        <v>327</v>
      </c>
      <c r="F4629">
        <v>136</v>
      </c>
      <c r="G4629">
        <v>0</v>
      </c>
      <c r="H4629">
        <v>2018</v>
      </c>
      <c r="I4629">
        <v>10</v>
      </c>
      <c r="J4629">
        <v>91</v>
      </c>
    </row>
    <row r="4630" spans="1:10" hidden="1" x14ac:dyDescent="0.25">
      <c r="A4630">
        <f>--SUBTOTAL(103,B$2:B4630)</f>
        <v>2281</v>
      </c>
      <c r="B4630" s="86">
        <v>43384</v>
      </c>
      <c r="C4630" t="s">
        <v>71</v>
      </c>
      <c r="D4630" t="s">
        <v>31</v>
      </c>
      <c r="E4630" t="s">
        <v>327</v>
      </c>
      <c r="F4630">
        <v>549.85</v>
      </c>
      <c r="G4630">
        <v>0</v>
      </c>
      <c r="H4630">
        <v>2018</v>
      </c>
      <c r="I4630">
        <v>10</v>
      </c>
      <c r="J4630">
        <v>91</v>
      </c>
    </row>
    <row r="4631" spans="1:10" hidden="1" x14ac:dyDescent="0.25">
      <c r="A4631">
        <f>--SUBTOTAL(103,B$2:B4631)</f>
        <v>2281</v>
      </c>
      <c r="B4631" s="86">
        <v>43384</v>
      </c>
      <c r="C4631" t="s">
        <v>103</v>
      </c>
      <c r="D4631" t="s">
        <v>31</v>
      </c>
      <c r="E4631" t="s">
        <v>327</v>
      </c>
      <c r="F4631">
        <v>6.6</v>
      </c>
      <c r="G4631">
        <v>0</v>
      </c>
      <c r="H4631">
        <v>2018</v>
      </c>
      <c r="I4631">
        <v>10</v>
      </c>
      <c r="J4631">
        <v>91</v>
      </c>
    </row>
    <row r="4632" spans="1:10" hidden="1" x14ac:dyDescent="0.25">
      <c r="A4632">
        <f>--SUBTOTAL(103,B$2:B4632)</f>
        <v>2281</v>
      </c>
      <c r="B4632" s="86">
        <v>43384</v>
      </c>
      <c r="C4632" t="s">
        <v>21</v>
      </c>
      <c r="D4632" t="s">
        <v>32</v>
      </c>
      <c r="E4632" t="s">
        <v>327</v>
      </c>
      <c r="F4632">
        <v>24</v>
      </c>
      <c r="G4632">
        <v>0</v>
      </c>
      <c r="H4632">
        <v>2018</v>
      </c>
      <c r="I4632">
        <v>10</v>
      </c>
      <c r="J4632">
        <v>13</v>
      </c>
    </row>
    <row r="4633" spans="1:10" hidden="1" x14ac:dyDescent="0.25">
      <c r="A4633">
        <f>--SUBTOTAL(103,B$2:B4633)</f>
        <v>2281</v>
      </c>
      <c r="B4633" s="86">
        <v>43384</v>
      </c>
      <c r="C4633" t="s">
        <v>23</v>
      </c>
      <c r="D4633" t="s">
        <v>33</v>
      </c>
      <c r="E4633" t="s">
        <v>215</v>
      </c>
      <c r="F4633">
        <v>3.6</v>
      </c>
      <c r="G4633">
        <v>0</v>
      </c>
      <c r="H4633">
        <v>2018</v>
      </c>
      <c r="I4633">
        <v>10</v>
      </c>
      <c r="J4633">
        <v>17</v>
      </c>
    </row>
    <row r="4634" spans="1:10" hidden="1" x14ac:dyDescent="0.25">
      <c r="A4634">
        <f>--SUBTOTAL(103,B$2:B4634)</f>
        <v>2281</v>
      </c>
      <c r="B4634" s="86">
        <v>43384</v>
      </c>
      <c r="C4634" t="s">
        <v>23</v>
      </c>
      <c r="D4634" t="s">
        <v>31</v>
      </c>
      <c r="E4634" t="s">
        <v>327</v>
      </c>
      <c r="F4634">
        <v>132</v>
      </c>
      <c r="G4634">
        <v>0</v>
      </c>
      <c r="H4634">
        <v>2018</v>
      </c>
      <c r="I4634">
        <v>10</v>
      </c>
      <c r="J4634">
        <v>48</v>
      </c>
    </row>
    <row r="4635" spans="1:10" hidden="1" x14ac:dyDescent="0.25">
      <c r="A4635">
        <f>--SUBTOTAL(103,B$2:B4635)</f>
        <v>2281</v>
      </c>
      <c r="B4635" s="86">
        <v>43384</v>
      </c>
      <c r="C4635" t="s">
        <v>23</v>
      </c>
      <c r="D4635" t="s">
        <v>33</v>
      </c>
      <c r="E4635" t="s">
        <v>141</v>
      </c>
      <c r="F4635">
        <v>5</v>
      </c>
      <c r="G4635">
        <v>0</v>
      </c>
      <c r="H4635">
        <v>2018</v>
      </c>
      <c r="I4635">
        <v>10</v>
      </c>
      <c r="J4635">
        <v>53</v>
      </c>
    </row>
    <row r="4636" spans="1:10" hidden="1" x14ac:dyDescent="0.25">
      <c r="A4636">
        <f>--SUBTOTAL(103,B$2:B4636)</f>
        <v>2281</v>
      </c>
      <c r="B4636" s="86">
        <v>43384</v>
      </c>
      <c r="C4636" t="s">
        <v>23</v>
      </c>
      <c r="D4636" t="s">
        <v>33</v>
      </c>
      <c r="E4636" t="s">
        <v>266</v>
      </c>
      <c r="F4636">
        <v>3.6</v>
      </c>
      <c r="G4636">
        <v>0</v>
      </c>
      <c r="H4636">
        <v>2018</v>
      </c>
      <c r="I4636">
        <v>10</v>
      </c>
      <c r="J4636">
        <v>97</v>
      </c>
    </row>
    <row r="4637" spans="1:10" hidden="1" x14ac:dyDescent="0.25">
      <c r="A4637">
        <f>--SUBTOTAL(103,B$2:B4637)</f>
        <v>2281</v>
      </c>
      <c r="B4637" s="86">
        <v>43384</v>
      </c>
      <c r="C4637" t="s">
        <v>23</v>
      </c>
      <c r="D4637" t="s">
        <v>31</v>
      </c>
      <c r="E4637" t="s">
        <v>327</v>
      </c>
      <c r="F4637">
        <v>237.9</v>
      </c>
      <c r="G4637">
        <v>0</v>
      </c>
      <c r="H4637">
        <v>2018</v>
      </c>
      <c r="I4637">
        <v>10</v>
      </c>
      <c r="J4637">
        <v>102</v>
      </c>
    </row>
    <row r="4638" spans="1:10" hidden="1" x14ac:dyDescent="0.25">
      <c r="A4638">
        <f>--SUBTOTAL(103,B$2:B4638)</f>
        <v>2281</v>
      </c>
      <c r="B4638" s="86">
        <v>43384</v>
      </c>
      <c r="C4638" t="s">
        <v>23</v>
      </c>
      <c r="D4638" t="s">
        <v>33</v>
      </c>
      <c r="E4638" t="s">
        <v>328</v>
      </c>
      <c r="F4638">
        <v>14.35</v>
      </c>
      <c r="G4638">
        <v>0</v>
      </c>
      <c r="H4638">
        <v>2018</v>
      </c>
      <c r="I4638">
        <v>10</v>
      </c>
      <c r="J4638">
        <v>165</v>
      </c>
    </row>
    <row r="4639" spans="1:10" hidden="1" x14ac:dyDescent="0.25">
      <c r="A4639">
        <f>--SUBTOTAL(103,B$2:B4639)</f>
        <v>2281</v>
      </c>
      <c r="B4639" s="86">
        <v>43385</v>
      </c>
      <c r="C4639" t="s">
        <v>22</v>
      </c>
      <c r="D4639" t="s">
        <v>32</v>
      </c>
      <c r="E4639" t="s">
        <v>329</v>
      </c>
      <c r="F4639">
        <v>8</v>
      </c>
      <c r="G4639">
        <v>0</v>
      </c>
      <c r="H4639">
        <v>2018</v>
      </c>
      <c r="I4639">
        <v>10</v>
      </c>
      <c r="J4639">
        <v>39</v>
      </c>
    </row>
    <row r="4640" spans="1:10" hidden="1" x14ac:dyDescent="0.25">
      <c r="A4640">
        <f>--SUBTOTAL(103,B$2:B4640)</f>
        <v>2281</v>
      </c>
      <c r="B4640" s="86">
        <v>43385</v>
      </c>
      <c r="C4640" t="s">
        <v>102</v>
      </c>
      <c r="D4640" t="s">
        <v>31</v>
      </c>
      <c r="E4640" t="s">
        <v>329</v>
      </c>
      <c r="F4640">
        <v>25.68</v>
      </c>
      <c r="G4640">
        <v>0</v>
      </c>
      <c r="H4640">
        <v>2018</v>
      </c>
      <c r="I4640">
        <v>10</v>
      </c>
      <c r="J4640">
        <v>91</v>
      </c>
    </row>
    <row r="4641" spans="1:10" hidden="1" x14ac:dyDescent="0.25">
      <c r="A4641">
        <f>--SUBTOTAL(103,B$2:B4641)</f>
        <v>2281</v>
      </c>
      <c r="B4641" s="86">
        <v>43385</v>
      </c>
      <c r="C4641" t="s">
        <v>102</v>
      </c>
      <c r="D4641" t="s">
        <v>60</v>
      </c>
      <c r="E4641" t="s">
        <v>329</v>
      </c>
      <c r="F4641">
        <v>32.97</v>
      </c>
      <c r="G4641">
        <v>0</v>
      </c>
      <c r="H4641">
        <v>2018</v>
      </c>
      <c r="I4641">
        <v>10</v>
      </c>
      <c r="J4641">
        <v>91</v>
      </c>
    </row>
    <row r="4642" spans="1:10" hidden="1" x14ac:dyDescent="0.25">
      <c r="A4642">
        <f>--SUBTOTAL(103,B$2:B4642)</f>
        <v>2281</v>
      </c>
      <c r="B4642" s="86">
        <v>43385</v>
      </c>
      <c r="C4642" t="s">
        <v>67</v>
      </c>
      <c r="D4642" t="s">
        <v>32</v>
      </c>
      <c r="E4642" t="s">
        <v>329</v>
      </c>
      <c r="F4642">
        <v>10</v>
      </c>
      <c r="G4642">
        <v>0</v>
      </c>
      <c r="H4642">
        <v>2018</v>
      </c>
      <c r="I4642">
        <v>10</v>
      </c>
      <c r="J4642">
        <v>91</v>
      </c>
    </row>
    <row r="4643" spans="1:10" hidden="1" x14ac:dyDescent="0.25">
      <c r="A4643">
        <f>--SUBTOTAL(103,B$2:B4643)</f>
        <v>2281</v>
      </c>
      <c r="B4643" s="86">
        <v>43385</v>
      </c>
      <c r="C4643" t="s">
        <v>103</v>
      </c>
      <c r="D4643" t="s">
        <v>31</v>
      </c>
      <c r="E4643" t="s">
        <v>329</v>
      </c>
      <c r="F4643">
        <v>166</v>
      </c>
      <c r="G4643">
        <v>0</v>
      </c>
      <c r="H4643">
        <v>2018</v>
      </c>
      <c r="I4643">
        <v>10</v>
      </c>
      <c r="J4643">
        <v>91</v>
      </c>
    </row>
    <row r="4644" spans="1:10" hidden="1" x14ac:dyDescent="0.25">
      <c r="A4644">
        <f>--SUBTOTAL(103,B$2:B4644)</f>
        <v>2281</v>
      </c>
      <c r="B4644" s="86">
        <v>43385</v>
      </c>
      <c r="C4644" t="s">
        <v>21</v>
      </c>
      <c r="D4644" t="s">
        <v>32</v>
      </c>
      <c r="E4644" t="s">
        <v>329</v>
      </c>
      <c r="F4644">
        <v>8</v>
      </c>
      <c r="G4644">
        <v>0</v>
      </c>
      <c r="H4644">
        <v>2018</v>
      </c>
      <c r="I4644">
        <v>10</v>
      </c>
      <c r="J4644">
        <v>30</v>
      </c>
    </row>
    <row r="4645" spans="1:10" hidden="1" x14ac:dyDescent="0.25">
      <c r="A4645">
        <f>--SUBTOTAL(103,B$2:B4645)</f>
        <v>2281</v>
      </c>
      <c r="B4645" s="86">
        <v>43385</v>
      </c>
      <c r="C4645" t="s">
        <v>21</v>
      </c>
      <c r="D4645" t="s">
        <v>31</v>
      </c>
      <c r="E4645" t="s">
        <v>329</v>
      </c>
      <c r="F4645">
        <v>62.4</v>
      </c>
      <c r="G4645">
        <v>0</v>
      </c>
      <c r="H4645">
        <v>2018</v>
      </c>
      <c r="I4645">
        <v>10</v>
      </c>
      <c r="J4645">
        <v>33</v>
      </c>
    </row>
    <row r="4646" spans="1:10" hidden="1" x14ac:dyDescent="0.25">
      <c r="A4646">
        <f>--SUBTOTAL(103,B$2:B4646)</f>
        <v>2281</v>
      </c>
      <c r="B4646" s="86">
        <v>43385</v>
      </c>
      <c r="C4646" t="s">
        <v>21</v>
      </c>
      <c r="D4646" t="s">
        <v>32</v>
      </c>
      <c r="E4646" t="s">
        <v>329</v>
      </c>
      <c r="F4646">
        <v>16</v>
      </c>
      <c r="G4646">
        <v>0</v>
      </c>
      <c r="H4646">
        <v>2018</v>
      </c>
      <c r="I4646">
        <v>10</v>
      </c>
      <c r="J4646">
        <v>39</v>
      </c>
    </row>
    <row r="4647" spans="1:10" hidden="1" x14ac:dyDescent="0.25">
      <c r="A4647">
        <f>--SUBTOTAL(103,B$2:B4647)</f>
        <v>2281</v>
      </c>
      <c r="B4647" s="86">
        <v>43385</v>
      </c>
      <c r="C4647" t="s">
        <v>21</v>
      </c>
      <c r="D4647" t="s">
        <v>32</v>
      </c>
      <c r="E4647" t="s">
        <v>329</v>
      </c>
      <c r="F4647">
        <v>8</v>
      </c>
      <c r="G4647">
        <v>0</v>
      </c>
      <c r="H4647">
        <v>2018</v>
      </c>
      <c r="I4647">
        <v>10</v>
      </c>
      <c r="J4647">
        <v>49</v>
      </c>
    </row>
    <row r="4648" spans="1:10" hidden="1" x14ac:dyDescent="0.25">
      <c r="A4648">
        <f>--SUBTOTAL(103,B$2:B4648)</f>
        <v>2281</v>
      </c>
      <c r="B4648" s="86">
        <v>43385</v>
      </c>
      <c r="C4648" t="s">
        <v>21</v>
      </c>
      <c r="D4648" t="s">
        <v>32</v>
      </c>
      <c r="E4648" t="s">
        <v>329</v>
      </c>
      <c r="F4648">
        <v>24</v>
      </c>
      <c r="G4648">
        <v>0</v>
      </c>
      <c r="H4648">
        <v>2018</v>
      </c>
      <c r="I4648">
        <v>10</v>
      </c>
      <c r="J4648">
        <v>97</v>
      </c>
    </row>
    <row r="4649" spans="1:10" hidden="1" x14ac:dyDescent="0.25">
      <c r="A4649">
        <f>--SUBTOTAL(103,B$2:B4649)</f>
        <v>2281</v>
      </c>
      <c r="B4649" s="86">
        <v>43385</v>
      </c>
      <c r="C4649" t="s">
        <v>21</v>
      </c>
      <c r="D4649" t="s">
        <v>31</v>
      </c>
      <c r="E4649" t="s">
        <v>329</v>
      </c>
      <c r="F4649">
        <v>19</v>
      </c>
      <c r="G4649">
        <v>0</v>
      </c>
      <c r="H4649">
        <v>2018</v>
      </c>
      <c r="I4649">
        <v>10</v>
      </c>
      <c r="J4649">
        <v>162</v>
      </c>
    </row>
    <row r="4650" spans="1:10" hidden="1" x14ac:dyDescent="0.25">
      <c r="A4650">
        <f>--SUBTOTAL(103,B$2:B4650)</f>
        <v>2281</v>
      </c>
      <c r="B4650" s="86">
        <v>43385</v>
      </c>
      <c r="C4650" t="s">
        <v>65</v>
      </c>
      <c r="D4650" t="s">
        <v>31</v>
      </c>
      <c r="E4650" t="s">
        <v>329</v>
      </c>
      <c r="F4650">
        <v>10</v>
      </c>
      <c r="G4650">
        <v>0</v>
      </c>
      <c r="H4650">
        <v>2018</v>
      </c>
      <c r="I4650">
        <v>10</v>
      </c>
      <c r="J4650">
        <v>91</v>
      </c>
    </row>
    <row r="4651" spans="1:10" hidden="1" x14ac:dyDescent="0.25">
      <c r="A4651">
        <f>--SUBTOTAL(103,B$2:B4651)</f>
        <v>2281</v>
      </c>
      <c r="B4651" s="86">
        <v>43385</v>
      </c>
      <c r="C4651" t="s">
        <v>23</v>
      </c>
      <c r="D4651" t="s">
        <v>60</v>
      </c>
      <c r="E4651" t="s">
        <v>329</v>
      </c>
      <c r="F4651">
        <v>85</v>
      </c>
      <c r="G4651">
        <v>0</v>
      </c>
      <c r="H4651">
        <v>2018</v>
      </c>
      <c r="I4651">
        <v>10</v>
      </c>
      <c r="J4651">
        <v>26</v>
      </c>
    </row>
    <row r="4652" spans="1:10" hidden="1" x14ac:dyDescent="0.25">
      <c r="A4652">
        <f>--SUBTOTAL(103,B$2:B4652)</f>
        <v>2281</v>
      </c>
      <c r="B4652" s="86">
        <v>43385</v>
      </c>
      <c r="C4652" t="s">
        <v>23</v>
      </c>
      <c r="D4652" t="s">
        <v>33</v>
      </c>
      <c r="E4652" t="s">
        <v>104</v>
      </c>
      <c r="F4652">
        <v>26</v>
      </c>
      <c r="G4652">
        <v>0</v>
      </c>
      <c r="H4652">
        <v>2018</v>
      </c>
      <c r="I4652">
        <v>10</v>
      </c>
      <c r="J4652">
        <v>33</v>
      </c>
    </row>
    <row r="4653" spans="1:10" hidden="1" x14ac:dyDescent="0.25">
      <c r="A4653">
        <f>--SUBTOTAL(103,B$2:B4653)</f>
        <v>2281</v>
      </c>
      <c r="B4653" s="86">
        <v>43385</v>
      </c>
      <c r="C4653" t="s">
        <v>23</v>
      </c>
      <c r="D4653" t="s">
        <v>33</v>
      </c>
      <c r="E4653" t="s">
        <v>266</v>
      </c>
      <c r="F4653">
        <v>1.8</v>
      </c>
      <c r="G4653">
        <v>0</v>
      </c>
      <c r="H4653">
        <v>2018</v>
      </c>
      <c r="I4653">
        <v>10</v>
      </c>
      <c r="J4653">
        <v>97</v>
      </c>
    </row>
    <row r="4654" spans="1:10" hidden="1" x14ac:dyDescent="0.25">
      <c r="A4654">
        <f>--SUBTOTAL(103,B$2:B4654)</f>
        <v>2281</v>
      </c>
      <c r="B4654" s="86">
        <v>43385</v>
      </c>
      <c r="C4654" t="s">
        <v>23</v>
      </c>
      <c r="D4654" t="s">
        <v>60</v>
      </c>
      <c r="E4654" t="s">
        <v>329</v>
      </c>
      <c r="F4654">
        <v>24</v>
      </c>
      <c r="G4654">
        <v>0</v>
      </c>
      <c r="H4654">
        <v>2018</v>
      </c>
      <c r="I4654">
        <v>10</v>
      </c>
      <c r="J4654">
        <v>165</v>
      </c>
    </row>
    <row r="4655" spans="1:10" hidden="1" x14ac:dyDescent="0.25">
      <c r="A4655">
        <f>--SUBTOTAL(103,B$2:B4655)</f>
        <v>2281</v>
      </c>
      <c r="B4655" s="86">
        <v>43386</v>
      </c>
      <c r="C4655" t="s">
        <v>71</v>
      </c>
      <c r="D4655" t="s">
        <v>31</v>
      </c>
      <c r="E4655" t="s">
        <v>330</v>
      </c>
      <c r="F4655">
        <v>38</v>
      </c>
      <c r="G4655">
        <v>0</v>
      </c>
      <c r="H4655">
        <v>2018</v>
      </c>
      <c r="I4655">
        <v>10</v>
      </c>
      <c r="J4655">
        <v>91</v>
      </c>
    </row>
    <row r="4656" spans="1:10" hidden="1" x14ac:dyDescent="0.25">
      <c r="A4656">
        <f>--SUBTOTAL(103,B$2:B4656)</f>
        <v>2281</v>
      </c>
      <c r="B4656" s="86">
        <v>43386</v>
      </c>
      <c r="C4656" t="s">
        <v>23</v>
      </c>
      <c r="D4656" t="s">
        <v>33</v>
      </c>
      <c r="E4656" t="s">
        <v>118</v>
      </c>
      <c r="F4656">
        <v>12.75</v>
      </c>
      <c r="G4656">
        <v>0</v>
      </c>
      <c r="H4656">
        <v>2018</v>
      </c>
      <c r="I4656">
        <v>10</v>
      </c>
      <c r="J4656">
        <v>15</v>
      </c>
    </row>
    <row r="4657" spans="1:10" hidden="1" x14ac:dyDescent="0.25">
      <c r="A4657">
        <f>--SUBTOTAL(103,B$2:B4657)</f>
        <v>2281</v>
      </c>
      <c r="B4657" s="86">
        <v>43386</v>
      </c>
      <c r="C4657" t="s">
        <v>23</v>
      </c>
      <c r="D4657" t="s">
        <v>33</v>
      </c>
      <c r="E4657" t="s">
        <v>122</v>
      </c>
      <c r="F4657">
        <v>1.8</v>
      </c>
      <c r="G4657">
        <v>0</v>
      </c>
      <c r="H4657">
        <v>2018</v>
      </c>
      <c r="I4657">
        <v>10</v>
      </c>
      <c r="J4657">
        <v>70</v>
      </c>
    </row>
    <row r="4658" spans="1:10" hidden="1" x14ac:dyDescent="0.25">
      <c r="A4658">
        <f>--SUBTOTAL(103,B$2:B4658)</f>
        <v>2281</v>
      </c>
      <c r="B4658" s="86">
        <v>43388</v>
      </c>
      <c r="C4658" t="s">
        <v>22</v>
      </c>
      <c r="D4658" t="s">
        <v>32</v>
      </c>
      <c r="E4658" t="s">
        <v>331</v>
      </c>
      <c r="F4658">
        <v>8</v>
      </c>
      <c r="G4658">
        <v>0</v>
      </c>
      <c r="H4658">
        <v>2018</v>
      </c>
      <c r="I4658">
        <v>10</v>
      </c>
      <c r="J4658">
        <v>18</v>
      </c>
    </row>
    <row r="4659" spans="1:10" hidden="1" x14ac:dyDescent="0.25">
      <c r="A4659">
        <f>--SUBTOTAL(103,B$2:B4659)</f>
        <v>2281</v>
      </c>
      <c r="B4659" s="86">
        <v>43388</v>
      </c>
      <c r="C4659" t="s">
        <v>22</v>
      </c>
      <c r="D4659" t="s">
        <v>32</v>
      </c>
      <c r="E4659" t="s">
        <v>331</v>
      </c>
      <c r="F4659">
        <v>8</v>
      </c>
      <c r="G4659">
        <v>0</v>
      </c>
      <c r="H4659">
        <v>2018</v>
      </c>
      <c r="I4659">
        <v>10</v>
      </c>
      <c r="J4659">
        <v>44</v>
      </c>
    </row>
    <row r="4660" spans="1:10" hidden="1" x14ac:dyDescent="0.25">
      <c r="A4660">
        <f>--SUBTOTAL(103,B$2:B4660)</f>
        <v>2281</v>
      </c>
      <c r="B4660" s="86">
        <v>43388</v>
      </c>
      <c r="C4660" t="s">
        <v>22</v>
      </c>
      <c r="D4660" t="s">
        <v>32</v>
      </c>
      <c r="E4660" t="s">
        <v>331</v>
      </c>
      <c r="F4660">
        <v>8</v>
      </c>
      <c r="G4660">
        <v>0</v>
      </c>
      <c r="H4660">
        <v>2018</v>
      </c>
      <c r="I4660">
        <v>10</v>
      </c>
      <c r="J4660">
        <v>73</v>
      </c>
    </row>
    <row r="4661" spans="1:10" hidden="1" x14ac:dyDescent="0.25">
      <c r="A4661">
        <f>--SUBTOTAL(103,B$2:B4661)</f>
        <v>2281</v>
      </c>
      <c r="B4661" s="86">
        <v>43388</v>
      </c>
      <c r="C4661" t="s">
        <v>22</v>
      </c>
      <c r="D4661" t="s">
        <v>32</v>
      </c>
      <c r="E4661" t="s">
        <v>331</v>
      </c>
      <c r="F4661">
        <v>8</v>
      </c>
      <c r="G4661">
        <v>0</v>
      </c>
      <c r="H4661">
        <v>2018</v>
      </c>
      <c r="I4661">
        <v>10</v>
      </c>
      <c r="J4661">
        <v>97</v>
      </c>
    </row>
    <row r="4662" spans="1:10" hidden="1" x14ac:dyDescent="0.25">
      <c r="A4662">
        <f>--SUBTOTAL(103,B$2:B4662)</f>
        <v>2281</v>
      </c>
      <c r="B4662" s="86">
        <v>43388</v>
      </c>
      <c r="C4662" t="s">
        <v>71</v>
      </c>
      <c r="D4662" t="s">
        <v>31</v>
      </c>
      <c r="E4662" t="s">
        <v>331</v>
      </c>
      <c r="F4662">
        <v>168.3</v>
      </c>
      <c r="G4662">
        <v>0</v>
      </c>
      <c r="H4662">
        <v>2018</v>
      </c>
      <c r="I4662">
        <v>10</v>
      </c>
      <c r="J4662">
        <v>91</v>
      </c>
    </row>
    <row r="4663" spans="1:10" hidden="1" x14ac:dyDescent="0.25">
      <c r="A4663">
        <f>--SUBTOTAL(103,B$2:B4663)</f>
        <v>2281</v>
      </c>
      <c r="B4663" s="86">
        <v>43388</v>
      </c>
      <c r="C4663" t="s">
        <v>103</v>
      </c>
      <c r="D4663" t="s">
        <v>32</v>
      </c>
      <c r="E4663" t="s">
        <v>331</v>
      </c>
      <c r="F4663">
        <v>44.68</v>
      </c>
      <c r="G4663">
        <v>0</v>
      </c>
      <c r="H4663">
        <v>2018</v>
      </c>
      <c r="I4663">
        <v>10</v>
      </c>
      <c r="J4663">
        <v>91</v>
      </c>
    </row>
    <row r="4664" spans="1:10" hidden="1" x14ac:dyDescent="0.25">
      <c r="A4664">
        <f>--SUBTOTAL(103,B$2:B4664)</f>
        <v>2281</v>
      </c>
      <c r="B4664" s="86">
        <v>43388</v>
      </c>
      <c r="C4664" t="s">
        <v>21</v>
      </c>
      <c r="D4664" t="s">
        <v>32</v>
      </c>
      <c r="E4664" t="s">
        <v>331</v>
      </c>
      <c r="F4664">
        <v>16</v>
      </c>
      <c r="G4664">
        <v>0</v>
      </c>
      <c r="H4664">
        <v>2018</v>
      </c>
      <c r="I4664">
        <v>10</v>
      </c>
      <c r="J4664">
        <v>44</v>
      </c>
    </row>
    <row r="4665" spans="1:10" hidden="1" x14ac:dyDescent="0.25">
      <c r="A4665">
        <f>--SUBTOTAL(103,B$2:B4665)</f>
        <v>2281</v>
      </c>
      <c r="B4665" s="86">
        <v>43388</v>
      </c>
      <c r="C4665" t="s">
        <v>21</v>
      </c>
      <c r="D4665" t="s">
        <v>32</v>
      </c>
      <c r="E4665" t="s">
        <v>331</v>
      </c>
      <c r="F4665">
        <v>40</v>
      </c>
      <c r="G4665">
        <v>0</v>
      </c>
      <c r="H4665">
        <v>2018</v>
      </c>
      <c r="I4665">
        <v>10</v>
      </c>
      <c r="J4665">
        <v>46</v>
      </c>
    </row>
    <row r="4666" spans="1:10" hidden="1" x14ac:dyDescent="0.25">
      <c r="A4666">
        <f>--SUBTOTAL(103,B$2:B4666)</f>
        <v>2281</v>
      </c>
      <c r="B4666" s="86">
        <v>43388</v>
      </c>
      <c r="C4666" t="s">
        <v>21</v>
      </c>
      <c r="D4666" t="s">
        <v>32</v>
      </c>
      <c r="E4666" t="s">
        <v>331</v>
      </c>
      <c r="F4666">
        <v>32</v>
      </c>
      <c r="G4666">
        <v>0</v>
      </c>
      <c r="H4666">
        <v>2018</v>
      </c>
      <c r="I4666">
        <v>10</v>
      </c>
      <c r="J4666">
        <v>73</v>
      </c>
    </row>
    <row r="4667" spans="1:10" hidden="1" x14ac:dyDescent="0.25">
      <c r="A4667">
        <f>--SUBTOTAL(103,B$2:B4667)</f>
        <v>2281</v>
      </c>
      <c r="B4667" s="86">
        <v>43388</v>
      </c>
      <c r="C4667" t="s">
        <v>21</v>
      </c>
      <c r="D4667" t="s">
        <v>32</v>
      </c>
      <c r="E4667" t="s">
        <v>331</v>
      </c>
      <c r="F4667">
        <v>32</v>
      </c>
      <c r="G4667">
        <v>0</v>
      </c>
      <c r="H4667">
        <v>2018</v>
      </c>
      <c r="I4667">
        <v>10</v>
      </c>
      <c r="J4667">
        <v>97</v>
      </c>
    </row>
    <row r="4668" spans="1:10" hidden="1" x14ac:dyDescent="0.25">
      <c r="A4668">
        <f>--SUBTOTAL(103,B$2:B4668)</f>
        <v>2281</v>
      </c>
      <c r="B4668" s="86">
        <v>43388</v>
      </c>
      <c r="C4668" t="s">
        <v>66</v>
      </c>
      <c r="D4668" t="s">
        <v>31</v>
      </c>
      <c r="E4668" t="s">
        <v>331</v>
      </c>
      <c r="F4668">
        <v>87.6</v>
      </c>
      <c r="G4668">
        <v>0</v>
      </c>
      <c r="H4668">
        <v>2018</v>
      </c>
      <c r="I4668">
        <v>10</v>
      </c>
      <c r="J4668">
        <v>91</v>
      </c>
    </row>
    <row r="4669" spans="1:10" hidden="1" x14ac:dyDescent="0.25">
      <c r="A4669">
        <f>--SUBTOTAL(103,B$2:B4669)</f>
        <v>2281</v>
      </c>
      <c r="B4669" s="86">
        <v>43388</v>
      </c>
      <c r="C4669" t="s">
        <v>77</v>
      </c>
      <c r="D4669" t="s">
        <v>31</v>
      </c>
      <c r="E4669" t="s">
        <v>331</v>
      </c>
      <c r="F4669">
        <v>188.98</v>
      </c>
      <c r="G4669">
        <v>0</v>
      </c>
      <c r="H4669">
        <v>2018</v>
      </c>
      <c r="I4669">
        <v>10</v>
      </c>
      <c r="J4669">
        <v>91</v>
      </c>
    </row>
    <row r="4670" spans="1:10" hidden="1" x14ac:dyDescent="0.25">
      <c r="A4670">
        <f>--SUBTOTAL(103,B$2:B4670)</f>
        <v>2281</v>
      </c>
      <c r="B4670" s="86">
        <v>43388</v>
      </c>
      <c r="C4670" t="s">
        <v>65</v>
      </c>
      <c r="D4670" t="s">
        <v>31</v>
      </c>
      <c r="E4670" t="s">
        <v>331</v>
      </c>
      <c r="F4670">
        <v>70.23</v>
      </c>
      <c r="G4670">
        <v>0</v>
      </c>
      <c r="H4670">
        <v>2018</v>
      </c>
      <c r="I4670">
        <v>10</v>
      </c>
      <c r="J4670">
        <v>91</v>
      </c>
    </row>
    <row r="4671" spans="1:10" hidden="1" x14ac:dyDescent="0.25">
      <c r="A4671">
        <f>--SUBTOTAL(103,B$2:B4671)</f>
        <v>2281</v>
      </c>
      <c r="B4671" s="86">
        <v>43388</v>
      </c>
      <c r="C4671" t="s">
        <v>23</v>
      </c>
      <c r="D4671" t="s">
        <v>33</v>
      </c>
      <c r="E4671" t="s">
        <v>168</v>
      </c>
      <c r="F4671">
        <v>5.55</v>
      </c>
      <c r="G4671">
        <v>0</v>
      </c>
      <c r="H4671">
        <v>2018</v>
      </c>
      <c r="I4671">
        <v>10</v>
      </c>
      <c r="J4671">
        <v>20</v>
      </c>
    </row>
    <row r="4672" spans="1:10" hidden="1" x14ac:dyDescent="0.25">
      <c r="A4672">
        <f>--SUBTOTAL(103,B$2:B4672)</f>
        <v>2281</v>
      </c>
      <c r="B4672" s="86">
        <v>43388</v>
      </c>
      <c r="C4672" t="s">
        <v>23</v>
      </c>
      <c r="D4672" t="s">
        <v>31</v>
      </c>
      <c r="E4672" t="s">
        <v>331</v>
      </c>
      <c r="F4672">
        <v>30.4</v>
      </c>
      <c r="G4672">
        <v>0</v>
      </c>
      <c r="H4672">
        <v>2018</v>
      </c>
      <c r="I4672">
        <v>10</v>
      </c>
      <c r="J4672">
        <v>33</v>
      </c>
    </row>
    <row r="4673" spans="1:10" hidden="1" x14ac:dyDescent="0.25">
      <c r="A4673">
        <f>--SUBTOTAL(103,B$2:B4673)</f>
        <v>2281</v>
      </c>
      <c r="B4673" s="86">
        <v>43388</v>
      </c>
      <c r="C4673" t="s">
        <v>23</v>
      </c>
      <c r="D4673" t="s">
        <v>33</v>
      </c>
      <c r="E4673" t="s">
        <v>142</v>
      </c>
      <c r="F4673">
        <v>3</v>
      </c>
      <c r="G4673">
        <v>0</v>
      </c>
      <c r="H4673">
        <v>2018</v>
      </c>
      <c r="I4673">
        <v>10</v>
      </c>
      <c r="J4673">
        <v>34</v>
      </c>
    </row>
    <row r="4674" spans="1:10" hidden="1" x14ac:dyDescent="0.25">
      <c r="A4674">
        <f>--SUBTOTAL(103,B$2:B4674)</f>
        <v>2281</v>
      </c>
      <c r="B4674" s="86">
        <v>43388</v>
      </c>
      <c r="C4674" t="s">
        <v>23</v>
      </c>
      <c r="D4674" t="s">
        <v>32</v>
      </c>
      <c r="E4674" t="s">
        <v>331</v>
      </c>
      <c r="F4674">
        <v>8</v>
      </c>
      <c r="G4674">
        <v>0</v>
      </c>
      <c r="H4674">
        <v>2018</v>
      </c>
      <c r="I4674">
        <v>10</v>
      </c>
      <c r="J4674">
        <v>44</v>
      </c>
    </row>
    <row r="4675" spans="1:10" hidden="1" x14ac:dyDescent="0.25">
      <c r="A4675">
        <f>--SUBTOTAL(103,B$2:B4675)</f>
        <v>2281</v>
      </c>
      <c r="B4675" s="86">
        <v>43388</v>
      </c>
      <c r="C4675" t="s">
        <v>23</v>
      </c>
      <c r="D4675" t="s">
        <v>33</v>
      </c>
      <c r="E4675" t="s">
        <v>131</v>
      </c>
      <c r="F4675">
        <v>3.15</v>
      </c>
      <c r="G4675">
        <v>0</v>
      </c>
      <c r="H4675">
        <v>2018</v>
      </c>
      <c r="I4675">
        <v>10</v>
      </c>
      <c r="J4675">
        <v>51</v>
      </c>
    </row>
    <row r="4676" spans="1:10" hidden="1" x14ac:dyDescent="0.25">
      <c r="A4676">
        <f>--SUBTOTAL(103,B$2:B4676)</f>
        <v>2281</v>
      </c>
      <c r="B4676" s="86">
        <v>43388</v>
      </c>
      <c r="C4676" t="s">
        <v>23</v>
      </c>
      <c r="D4676" t="s">
        <v>31</v>
      </c>
      <c r="E4676" t="s">
        <v>331</v>
      </c>
      <c r="F4676">
        <v>196.71</v>
      </c>
      <c r="G4676">
        <v>0</v>
      </c>
      <c r="H4676">
        <v>2018</v>
      </c>
      <c r="I4676">
        <v>10</v>
      </c>
      <c r="J4676">
        <v>91</v>
      </c>
    </row>
    <row r="4677" spans="1:10" hidden="1" x14ac:dyDescent="0.25">
      <c r="A4677">
        <f>--SUBTOTAL(103,B$2:B4677)</f>
        <v>2281</v>
      </c>
      <c r="B4677" s="86">
        <v>43388</v>
      </c>
      <c r="C4677" t="s">
        <v>23</v>
      </c>
      <c r="D4677" t="s">
        <v>33</v>
      </c>
      <c r="E4677" t="s">
        <v>115</v>
      </c>
      <c r="F4677">
        <v>10.5</v>
      </c>
      <c r="G4677">
        <v>0</v>
      </c>
      <c r="H4677">
        <v>2018</v>
      </c>
      <c r="I4677">
        <v>10</v>
      </c>
      <c r="J4677">
        <v>162</v>
      </c>
    </row>
    <row r="4678" spans="1:10" hidden="1" x14ac:dyDescent="0.25">
      <c r="A4678">
        <f>--SUBTOTAL(103,B$2:B4678)</f>
        <v>2281</v>
      </c>
      <c r="B4678" s="86">
        <v>43389</v>
      </c>
      <c r="C4678" t="s">
        <v>71</v>
      </c>
      <c r="D4678" t="s">
        <v>54</v>
      </c>
      <c r="E4678" t="s">
        <v>332</v>
      </c>
      <c r="F4678">
        <v>20</v>
      </c>
      <c r="G4678">
        <v>0</v>
      </c>
      <c r="H4678">
        <v>2018</v>
      </c>
      <c r="I4678">
        <v>10</v>
      </c>
      <c r="J4678">
        <v>91</v>
      </c>
    </row>
    <row r="4679" spans="1:10" hidden="1" x14ac:dyDescent="0.25">
      <c r="A4679">
        <f>--SUBTOTAL(103,B$2:B4679)</f>
        <v>2281</v>
      </c>
      <c r="B4679" s="86">
        <v>43389</v>
      </c>
      <c r="C4679" t="s">
        <v>71</v>
      </c>
      <c r="D4679" t="s">
        <v>59</v>
      </c>
      <c r="E4679" t="s">
        <v>332</v>
      </c>
      <c r="F4679">
        <v>20</v>
      </c>
      <c r="G4679">
        <v>0</v>
      </c>
      <c r="H4679">
        <v>2018</v>
      </c>
      <c r="I4679">
        <v>10</v>
      </c>
      <c r="J4679">
        <v>91</v>
      </c>
    </row>
    <row r="4680" spans="1:10" hidden="1" x14ac:dyDescent="0.25">
      <c r="A4680">
        <f>--SUBTOTAL(103,B$2:B4680)</f>
        <v>2281</v>
      </c>
      <c r="B4680" s="86">
        <v>43389</v>
      </c>
      <c r="C4680" t="s">
        <v>71</v>
      </c>
      <c r="D4680" t="s">
        <v>31</v>
      </c>
      <c r="E4680" t="s">
        <v>332</v>
      </c>
      <c r="F4680">
        <v>42</v>
      </c>
      <c r="G4680">
        <v>0</v>
      </c>
      <c r="H4680">
        <v>2018</v>
      </c>
      <c r="I4680">
        <v>10</v>
      </c>
      <c r="J4680">
        <v>91</v>
      </c>
    </row>
    <row r="4681" spans="1:10" hidden="1" x14ac:dyDescent="0.25">
      <c r="A4681">
        <f>--SUBTOTAL(103,B$2:B4681)</f>
        <v>2281</v>
      </c>
      <c r="B4681" s="86">
        <v>43389</v>
      </c>
      <c r="C4681" t="s">
        <v>112</v>
      </c>
      <c r="D4681" t="s">
        <v>54</v>
      </c>
      <c r="E4681" t="s">
        <v>332</v>
      </c>
      <c r="F4681">
        <v>228.5</v>
      </c>
      <c r="G4681">
        <v>0</v>
      </c>
      <c r="H4681">
        <v>2018</v>
      </c>
      <c r="I4681">
        <v>10</v>
      </c>
      <c r="J4681">
        <v>91</v>
      </c>
    </row>
    <row r="4682" spans="1:10" hidden="1" x14ac:dyDescent="0.25">
      <c r="A4682">
        <f>--SUBTOTAL(103,B$2:B4682)</f>
        <v>2281</v>
      </c>
      <c r="B4682" s="86">
        <v>43389</v>
      </c>
      <c r="C4682" t="s">
        <v>64</v>
      </c>
      <c r="D4682" t="s">
        <v>54</v>
      </c>
      <c r="E4682" t="s">
        <v>332</v>
      </c>
      <c r="F4682">
        <v>133.57</v>
      </c>
      <c r="G4682">
        <v>0</v>
      </c>
      <c r="H4682">
        <v>2018</v>
      </c>
      <c r="I4682">
        <v>10</v>
      </c>
      <c r="J4682">
        <v>91</v>
      </c>
    </row>
    <row r="4683" spans="1:10" hidden="1" x14ac:dyDescent="0.25">
      <c r="A4683">
        <f>--SUBTOTAL(103,B$2:B4683)</f>
        <v>2281</v>
      </c>
      <c r="B4683" s="86">
        <v>43389</v>
      </c>
      <c r="C4683" t="s">
        <v>23</v>
      </c>
      <c r="D4683" t="s">
        <v>63</v>
      </c>
      <c r="E4683" t="s">
        <v>332</v>
      </c>
      <c r="F4683">
        <v>11.9</v>
      </c>
      <c r="G4683">
        <v>0</v>
      </c>
      <c r="H4683">
        <v>2018</v>
      </c>
      <c r="I4683">
        <v>10</v>
      </c>
      <c r="J4683">
        <v>1</v>
      </c>
    </row>
    <row r="4684" spans="1:10" hidden="1" x14ac:dyDescent="0.25">
      <c r="A4684">
        <f>--SUBTOTAL(103,B$2:B4684)</f>
        <v>2281</v>
      </c>
      <c r="B4684" s="86">
        <v>43389</v>
      </c>
      <c r="C4684" t="s">
        <v>23</v>
      </c>
      <c r="D4684" t="s">
        <v>54</v>
      </c>
      <c r="E4684" t="s">
        <v>332</v>
      </c>
      <c r="F4684">
        <v>71.31</v>
      </c>
      <c r="G4684">
        <v>0</v>
      </c>
      <c r="H4684">
        <v>2018</v>
      </c>
      <c r="I4684">
        <v>10</v>
      </c>
      <c r="J4684">
        <v>1</v>
      </c>
    </row>
    <row r="4685" spans="1:10" hidden="1" x14ac:dyDescent="0.25">
      <c r="A4685">
        <f>--SUBTOTAL(103,B$2:B4685)</f>
        <v>2281</v>
      </c>
      <c r="B4685" s="86">
        <v>43389</v>
      </c>
      <c r="C4685" t="s">
        <v>23</v>
      </c>
      <c r="D4685" t="s">
        <v>59</v>
      </c>
      <c r="E4685" t="s">
        <v>332</v>
      </c>
      <c r="F4685">
        <v>9.99</v>
      </c>
      <c r="G4685">
        <v>0</v>
      </c>
      <c r="H4685">
        <v>2018</v>
      </c>
      <c r="I4685">
        <v>10</v>
      </c>
      <c r="J4685">
        <v>3</v>
      </c>
    </row>
    <row r="4686" spans="1:10" hidden="1" x14ac:dyDescent="0.25">
      <c r="A4686">
        <f>--SUBTOTAL(103,B$2:B4686)</f>
        <v>2281</v>
      </c>
      <c r="B4686" s="86">
        <v>43389</v>
      </c>
      <c r="C4686" t="s">
        <v>23</v>
      </c>
      <c r="D4686" t="s">
        <v>54</v>
      </c>
      <c r="E4686" t="s">
        <v>332</v>
      </c>
      <c r="F4686">
        <v>39.479999999999997</v>
      </c>
      <c r="G4686">
        <v>0</v>
      </c>
      <c r="H4686">
        <v>2018</v>
      </c>
      <c r="I4686">
        <v>10</v>
      </c>
      <c r="J4686">
        <v>8</v>
      </c>
    </row>
    <row r="4687" spans="1:10" hidden="1" x14ac:dyDescent="0.25">
      <c r="A4687">
        <f>--SUBTOTAL(103,B$2:B4687)</f>
        <v>2281</v>
      </c>
      <c r="B4687" s="86">
        <v>43389</v>
      </c>
      <c r="C4687" t="s">
        <v>23</v>
      </c>
      <c r="D4687" t="s">
        <v>54</v>
      </c>
      <c r="E4687" t="s">
        <v>332</v>
      </c>
      <c r="F4687">
        <v>22.99</v>
      </c>
      <c r="G4687">
        <v>0</v>
      </c>
      <c r="H4687">
        <v>2018</v>
      </c>
      <c r="I4687">
        <v>10</v>
      </c>
      <c r="J4687">
        <v>15</v>
      </c>
    </row>
    <row r="4688" spans="1:10" hidden="1" x14ac:dyDescent="0.25">
      <c r="A4688">
        <f>--SUBTOTAL(103,B$2:B4688)</f>
        <v>2281</v>
      </c>
      <c r="B4688" s="86">
        <v>43389</v>
      </c>
      <c r="C4688" t="s">
        <v>23</v>
      </c>
      <c r="D4688" t="s">
        <v>59</v>
      </c>
      <c r="E4688" t="s">
        <v>332</v>
      </c>
      <c r="F4688">
        <v>35.119999999999997</v>
      </c>
      <c r="G4688">
        <v>0</v>
      </c>
      <c r="H4688">
        <v>2018</v>
      </c>
      <c r="I4688">
        <v>10</v>
      </c>
      <c r="J4688">
        <v>17</v>
      </c>
    </row>
    <row r="4689" spans="1:10" hidden="1" x14ac:dyDescent="0.25">
      <c r="A4689">
        <f>--SUBTOTAL(103,B$2:B4689)</f>
        <v>2281</v>
      </c>
      <c r="B4689" s="86">
        <v>43389</v>
      </c>
      <c r="C4689" t="s">
        <v>23</v>
      </c>
      <c r="D4689" t="s">
        <v>59</v>
      </c>
      <c r="E4689" t="s">
        <v>332</v>
      </c>
      <c r="F4689">
        <v>77.349999999999994</v>
      </c>
      <c r="G4689">
        <v>0</v>
      </c>
      <c r="H4689">
        <v>2018</v>
      </c>
      <c r="I4689">
        <v>10</v>
      </c>
      <c r="J4689">
        <v>18</v>
      </c>
    </row>
    <row r="4690" spans="1:10" hidden="1" x14ac:dyDescent="0.25">
      <c r="A4690">
        <f>--SUBTOTAL(103,B$2:B4690)</f>
        <v>2281</v>
      </c>
      <c r="B4690" s="86">
        <v>43389</v>
      </c>
      <c r="C4690" t="s">
        <v>23</v>
      </c>
      <c r="D4690" t="s">
        <v>54</v>
      </c>
      <c r="E4690" t="s">
        <v>332</v>
      </c>
      <c r="F4690">
        <v>137.53</v>
      </c>
      <c r="G4690">
        <v>0</v>
      </c>
      <c r="H4690">
        <v>2018</v>
      </c>
      <c r="I4690">
        <v>10</v>
      </c>
      <c r="J4690">
        <v>18</v>
      </c>
    </row>
    <row r="4691" spans="1:10" hidden="1" x14ac:dyDescent="0.25">
      <c r="A4691">
        <f>--SUBTOTAL(103,B$2:B4691)</f>
        <v>2281</v>
      </c>
      <c r="B4691" s="86">
        <v>43389</v>
      </c>
      <c r="C4691" t="s">
        <v>23</v>
      </c>
      <c r="D4691" t="s">
        <v>59</v>
      </c>
      <c r="E4691" t="s">
        <v>332</v>
      </c>
      <c r="F4691">
        <v>125</v>
      </c>
      <c r="G4691">
        <v>0</v>
      </c>
      <c r="H4691">
        <v>2018</v>
      </c>
      <c r="I4691">
        <v>10</v>
      </c>
      <c r="J4691">
        <v>23</v>
      </c>
    </row>
    <row r="4692" spans="1:10" hidden="1" x14ac:dyDescent="0.25">
      <c r="A4692">
        <f>--SUBTOTAL(103,B$2:B4692)</f>
        <v>2281</v>
      </c>
      <c r="B4692" s="86">
        <v>43389</v>
      </c>
      <c r="C4692" t="s">
        <v>23</v>
      </c>
      <c r="D4692" t="s">
        <v>54</v>
      </c>
      <c r="E4692" t="s">
        <v>332</v>
      </c>
      <c r="F4692">
        <v>23.99</v>
      </c>
      <c r="G4692">
        <v>0</v>
      </c>
      <c r="H4692">
        <v>2018</v>
      </c>
      <c r="I4692">
        <v>10</v>
      </c>
      <c r="J4692">
        <v>29</v>
      </c>
    </row>
    <row r="4693" spans="1:10" hidden="1" x14ac:dyDescent="0.25">
      <c r="A4693">
        <f>--SUBTOTAL(103,B$2:B4693)</f>
        <v>2281</v>
      </c>
      <c r="B4693" s="86">
        <v>43389</v>
      </c>
      <c r="C4693" t="s">
        <v>23</v>
      </c>
      <c r="D4693" t="s">
        <v>54</v>
      </c>
      <c r="E4693" t="s">
        <v>332</v>
      </c>
      <c r="F4693">
        <v>11.21</v>
      </c>
      <c r="G4693">
        <v>0</v>
      </c>
      <c r="H4693">
        <v>2018</v>
      </c>
      <c r="I4693">
        <v>10</v>
      </c>
      <c r="J4693">
        <v>32</v>
      </c>
    </row>
    <row r="4694" spans="1:10" hidden="1" x14ac:dyDescent="0.25">
      <c r="A4694">
        <f>--SUBTOTAL(103,B$2:B4694)</f>
        <v>2281</v>
      </c>
      <c r="B4694" s="86">
        <v>43389</v>
      </c>
      <c r="C4694" t="s">
        <v>23</v>
      </c>
      <c r="D4694" t="s">
        <v>59</v>
      </c>
      <c r="E4694" t="s">
        <v>332</v>
      </c>
      <c r="F4694">
        <v>49.33</v>
      </c>
      <c r="G4694">
        <v>0</v>
      </c>
      <c r="H4694">
        <v>2018</v>
      </c>
      <c r="I4694">
        <v>10</v>
      </c>
      <c r="J4694">
        <v>32</v>
      </c>
    </row>
    <row r="4695" spans="1:10" hidden="1" x14ac:dyDescent="0.25">
      <c r="A4695">
        <f>--SUBTOTAL(103,B$2:B4695)</f>
        <v>2281</v>
      </c>
      <c r="B4695" s="86">
        <v>43389</v>
      </c>
      <c r="C4695" t="s">
        <v>23</v>
      </c>
      <c r="D4695" t="s">
        <v>54</v>
      </c>
      <c r="E4695" t="s">
        <v>332</v>
      </c>
      <c r="F4695">
        <v>23.9</v>
      </c>
      <c r="G4695">
        <v>0</v>
      </c>
      <c r="H4695">
        <v>2018</v>
      </c>
      <c r="I4695">
        <v>10</v>
      </c>
      <c r="J4695">
        <v>37</v>
      </c>
    </row>
    <row r="4696" spans="1:10" hidden="1" x14ac:dyDescent="0.25">
      <c r="A4696">
        <f>--SUBTOTAL(103,B$2:B4696)</f>
        <v>2281</v>
      </c>
      <c r="B4696" s="86">
        <v>43389</v>
      </c>
      <c r="C4696" t="s">
        <v>23</v>
      </c>
      <c r="D4696" t="s">
        <v>54</v>
      </c>
      <c r="E4696" t="s">
        <v>332</v>
      </c>
      <c r="F4696">
        <v>97.84</v>
      </c>
      <c r="G4696">
        <v>0</v>
      </c>
      <c r="H4696">
        <v>2018</v>
      </c>
      <c r="I4696">
        <v>10</v>
      </c>
      <c r="J4696">
        <v>39</v>
      </c>
    </row>
    <row r="4697" spans="1:10" hidden="1" x14ac:dyDescent="0.25">
      <c r="A4697">
        <f>--SUBTOTAL(103,B$2:B4697)</f>
        <v>2281</v>
      </c>
      <c r="B4697" s="86">
        <v>43389</v>
      </c>
      <c r="C4697" t="s">
        <v>23</v>
      </c>
      <c r="D4697" t="s">
        <v>59</v>
      </c>
      <c r="E4697" t="s">
        <v>332</v>
      </c>
      <c r="F4697">
        <v>135.12</v>
      </c>
      <c r="G4697">
        <v>0</v>
      </c>
      <c r="H4697">
        <v>2018</v>
      </c>
      <c r="I4697">
        <v>10</v>
      </c>
      <c r="J4697">
        <v>39</v>
      </c>
    </row>
    <row r="4698" spans="1:10" hidden="1" x14ac:dyDescent="0.25">
      <c r="A4698">
        <f>--SUBTOTAL(103,B$2:B4698)</f>
        <v>2281</v>
      </c>
      <c r="B4698" s="86">
        <v>43389</v>
      </c>
      <c r="C4698" t="s">
        <v>23</v>
      </c>
      <c r="D4698" t="s">
        <v>59</v>
      </c>
      <c r="E4698" t="s">
        <v>332</v>
      </c>
      <c r="F4698">
        <v>50</v>
      </c>
      <c r="G4698">
        <v>0</v>
      </c>
      <c r="H4698">
        <v>2018</v>
      </c>
      <c r="I4698">
        <v>10</v>
      </c>
      <c r="J4698">
        <v>43</v>
      </c>
    </row>
    <row r="4699" spans="1:10" hidden="1" x14ac:dyDescent="0.25">
      <c r="A4699">
        <f>--SUBTOTAL(103,B$2:B4699)</f>
        <v>2281</v>
      </c>
      <c r="B4699" s="86">
        <v>43389</v>
      </c>
      <c r="C4699" t="s">
        <v>23</v>
      </c>
      <c r="D4699" t="s">
        <v>54</v>
      </c>
      <c r="E4699" t="s">
        <v>332</v>
      </c>
      <c r="F4699">
        <v>47.58</v>
      </c>
      <c r="G4699">
        <v>0</v>
      </c>
      <c r="H4699">
        <v>2018</v>
      </c>
      <c r="I4699">
        <v>10</v>
      </c>
      <c r="J4699">
        <v>46</v>
      </c>
    </row>
    <row r="4700" spans="1:10" hidden="1" x14ac:dyDescent="0.25">
      <c r="A4700">
        <f>--SUBTOTAL(103,B$2:B4700)</f>
        <v>2281</v>
      </c>
      <c r="B4700" s="86">
        <v>43389</v>
      </c>
      <c r="C4700" t="s">
        <v>23</v>
      </c>
      <c r="D4700" t="s">
        <v>59</v>
      </c>
      <c r="E4700" t="s">
        <v>332</v>
      </c>
      <c r="F4700">
        <v>65.3</v>
      </c>
      <c r="G4700">
        <v>0</v>
      </c>
      <c r="H4700">
        <v>2018</v>
      </c>
      <c r="I4700">
        <v>10</v>
      </c>
      <c r="J4700">
        <v>49</v>
      </c>
    </row>
    <row r="4701" spans="1:10" hidden="1" x14ac:dyDescent="0.25">
      <c r="A4701">
        <f>--SUBTOTAL(103,B$2:B4701)</f>
        <v>2281</v>
      </c>
      <c r="B4701" s="86">
        <v>43389</v>
      </c>
      <c r="C4701" t="s">
        <v>23</v>
      </c>
      <c r="D4701" t="s">
        <v>54</v>
      </c>
      <c r="E4701" t="s">
        <v>332</v>
      </c>
      <c r="F4701">
        <v>112</v>
      </c>
      <c r="G4701">
        <v>0</v>
      </c>
      <c r="H4701">
        <v>2018</v>
      </c>
      <c r="I4701">
        <v>10</v>
      </c>
      <c r="J4701">
        <v>69</v>
      </c>
    </row>
    <row r="4702" spans="1:10" hidden="1" x14ac:dyDescent="0.25">
      <c r="A4702">
        <f>--SUBTOTAL(103,B$2:B4702)</f>
        <v>2281</v>
      </c>
      <c r="B4702" s="86">
        <v>43389</v>
      </c>
      <c r="C4702" t="s">
        <v>23</v>
      </c>
      <c r="D4702" t="s">
        <v>59</v>
      </c>
      <c r="E4702" t="s">
        <v>332</v>
      </c>
      <c r="F4702">
        <v>54.2</v>
      </c>
      <c r="G4702">
        <v>0</v>
      </c>
      <c r="H4702">
        <v>2018</v>
      </c>
      <c r="I4702">
        <v>10</v>
      </c>
      <c r="J4702">
        <v>72</v>
      </c>
    </row>
    <row r="4703" spans="1:10" hidden="1" x14ac:dyDescent="0.25">
      <c r="A4703">
        <f>--SUBTOTAL(103,B$2:B4703)</f>
        <v>2281</v>
      </c>
      <c r="B4703" s="86">
        <v>43389</v>
      </c>
      <c r="C4703" t="s">
        <v>23</v>
      </c>
      <c r="D4703" t="s">
        <v>54</v>
      </c>
      <c r="E4703" t="s">
        <v>332</v>
      </c>
      <c r="F4703">
        <v>55.06</v>
      </c>
      <c r="G4703">
        <v>0</v>
      </c>
      <c r="H4703">
        <v>2018</v>
      </c>
      <c r="I4703">
        <v>10</v>
      </c>
      <c r="J4703">
        <v>73</v>
      </c>
    </row>
    <row r="4704" spans="1:10" hidden="1" x14ac:dyDescent="0.25">
      <c r="A4704">
        <f>--SUBTOTAL(103,B$2:B4704)</f>
        <v>2281</v>
      </c>
      <c r="B4704" s="86">
        <v>43389</v>
      </c>
      <c r="C4704" t="s">
        <v>23</v>
      </c>
      <c r="D4704" t="s">
        <v>59</v>
      </c>
      <c r="E4704" t="s">
        <v>332</v>
      </c>
      <c r="F4704">
        <v>129.9</v>
      </c>
      <c r="G4704">
        <v>0</v>
      </c>
      <c r="H4704">
        <v>2018</v>
      </c>
      <c r="I4704">
        <v>10</v>
      </c>
      <c r="J4704">
        <v>73</v>
      </c>
    </row>
    <row r="4705" spans="1:10" hidden="1" x14ac:dyDescent="0.25">
      <c r="A4705">
        <f>--SUBTOTAL(103,B$2:B4705)</f>
        <v>2281</v>
      </c>
      <c r="B4705" s="86">
        <v>43389</v>
      </c>
      <c r="C4705" t="s">
        <v>23</v>
      </c>
      <c r="D4705" t="s">
        <v>54</v>
      </c>
      <c r="E4705" t="s">
        <v>332</v>
      </c>
      <c r="F4705">
        <v>12.65</v>
      </c>
      <c r="G4705">
        <v>0</v>
      </c>
      <c r="H4705">
        <v>2018</v>
      </c>
      <c r="I4705">
        <v>10</v>
      </c>
      <c r="J4705">
        <v>76</v>
      </c>
    </row>
    <row r="4706" spans="1:10" hidden="1" x14ac:dyDescent="0.25">
      <c r="A4706">
        <f>--SUBTOTAL(103,B$2:B4706)</f>
        <v>2281</v>
      </c>
      <c r="B4706" s="86">
        <v>43389</v>
      </c>
      <c r="C4706" t="s">
        <v>23</v>
      </c>
      <c r="D4706" t="s">
        <v>54</v>
      </c>
      <c r="E4706" t="s">
        <v>332</v>
      </c>
      <c r="F4706">
        <v>70.099999999999994</v>
      </c>
      <c r="G4706">
        <v>0</v>
      </c>
      <c r="H4706">
        <v>2018</v>
      </c>
      <c r="I4706">
        <v>10</v>
      </c>
      <c r="J4706">
        <v>77</v>
      </c>
    </row>
    <row r="4707" spans="1:10" hidden="1" x14ac:dyDescent="0.25">
      <c r="A4707">
        <f>--SUBTOTAL(103,B$2:B4707)</f>
        <v>2281</v>
      </c>
      <c r="B4707" s="86">
        <v>43389</v>
      </c>
      <c r="C4707" t="s">
        <v>23</v>
      </c>
      <c r="D4707" t="s">
        <v>59</v>
      </c>
      <c r="E4707" t="s">
        <v>332</v>
      </c>
      <c r="F4707">
        <v>61.3</v>
      </c>
      <c r="G4707">
        <v>0</v>
      </c>
      <c r="H4707">
        <v>2018</v>
      </c>
      <c r="I4707">
        <v>10</v>
      </c>
      <c r="J4707">
        <v>95</v>
      </c>
    </row>
    <row r="4708" spans="1:10" hidden="1" x14ac:dyDescent="0.25">
      <c r="A4708">
        <f>--SUBTOTAL(103,B$2:B4708)</f>
        <v>2281</v>
      </c>
      <c r="B4708" s="86">
        <v>43389</v>
      </c>
      <c r="C4708" t="s">
        <v>23</v>
      </c>
      <c r="D4708" t="s">
        <v>54</v>
      </c>
      <c r="E4708" t="s">
        <v>332</v>
      </c>
      <c r="F4708">
        <v>61.6</v>
      </c>
      <c r="G4708">
        <v>0</v>
      </c>
      <c r="H4708">
        <v>2018</v>
      </c>
      <c r="I4708">
        <v>10</v>
      </c>
      <c r="J4708">
        <v>95</v>
      </c>
    </row>
    <row r="4709" spans="1:10" hidden="1" x14ac:dyDescent="0.25">
      <c r="A4709">
        <f>--SUBTOTAL(103,B$2:B4709)</f>
        <v>2281</v>
      </c>
      <c r="B4709" s="86">
        <v>43389</v>
      </c>
      <c r="C4709" t="s">
        <v>23</v>
      </c>
      <c r="D4709" t="s">
        <v>59</v>
      </c>
      <c r="E4709" t="s">
        <v>332</v>
      </c>
      <c r="F4709">
        <v>30.23</v>
      </c>
      <c r="G4709">
        <v>0</v>
      </c>
      <c r="H4709">
        <v>2018</v>
      </c>
      <c r="I4709">
        <v>10</v>
      </c>
      <c r="J4709">
        <v>98</v>
      </c>
    </row>
    <row r="4710" spans="1:10" hidden="1" x14ac:dyDescent="0.25">
      <c r="A4710">
        <f>--SUBTOTAL(103,B$2:B4710)</f>
        <v>2281</v>
      </c>
      <c r="B4710" s="86">
        <v>43389</v>
      </c>
      <c r="C4710" t="s">
        <v>23</v>
      </c>
      <c r="D4710" t="s">
        <v>62</v>
      </c>
      <c r="E4710" t="s">
        <v>332</v>
      </c>
      <c r="F4710">
        <v>30.24</v>
      </c>
      <c r="G4710">
        <v>0</v>
      </c>
      <c r="H4710">
        <v>2018</v>
      </c>
      <c r="I4710">
        <v>10</v>
      </c>
      <c r="J4710">
        <v>98</v>
      </c>
    </row>
    <row r="4711" spans="1:10" hidden="1" x14ac:dyDescent="0.25">
      <c r="A4711">
        <f>--SUBTOTAL(103,B$2:B4711)</f>
        <v>2281</v>
      </c>
      <c r="B4711" s="86">
        <v>43389</v>
      </c>
      <c r="C4711" t="s">
        <v>23</v>
      </c>
      <c r="D4711" t="s">
        <v>54</v>
      </c>
      <c r="E4711" t="s">
        <v>332</v>
      </c>
      <c r="F4711">
        <v>23.53</v>
      </c>
      <c r="G4711">
        <v>0</v>
      </c>
      <c r="H4711">
        <v>2018</v>
      </c>
      <c r="I4711">
        <v>10</v>
      </c>
      <c r="J4711">
        <v>162</v>
      </c>
    </row>
    <row r="4712" spans="1:10" hidden="1" x14ac:dyDescent="0.25">
      <c r="A4712">
        <f>--SUBTOTAL(103,B$2:B4712)</f>
        <v>2281</v>
      </c>
      <c r="B4712" s="86">
        <v>43389</v>
      </c>
      <c r="C4712" t="s">
        <v>23</v>
      </c>
      <c r="D4712" t="s">
        <v>59</v>
      </c>
      <c r="E4712" t="s">
        <v>332</v>
      </c>
      <c r="F4712">
        <v>50.75</v>
      </c>
      <c r="G4712">
        <v>0</v>
      </c>
      <c r="H4712">
        <v>2018</v>
      </c>
      <c r="I4712">
        <v>10</v>
      </c>
      <c r="J4712">
        <v>165</v>
      </c>
    </row>
    <row r="4713" spans="1:10" hidden="1" x14ac:dyDescent="0.25">
      <c r="A4713">
        <f>--SUBTOTAL(103,B$2:B4713)</f>
        <v>2281</v>
      </c>
      <c r="B4713" s="86">
        <v>43389</v>
      </c>
      <c r="C4713" t="s">
        <v>23</v>
      </c>
      <c r="D4713" t="s">
        <v>59</v>
      </c>
      <c r="E4713" t="s">
        <v>332</v>
      </c>
      <c r="F4713">
        <v>25.39</v>
      </c>
      <c r="G4713">
        <v>0</v>
      </c>
      <c r="H4713">
        <v>2018</v>
      </c>
      <c r="I4713">
        <v>10</v>
      </c>
      <c r="J4713">
        <v>196</v>
      </c>
    </row>
    <row r="4714" spans="1:10" hidden="1" x14ac:dyDescent="0.25">
      <c r="A4714">
        <f>--SUBTOTAL(103,B$2:B4714)</f>
        <v>2281</v>
      </c>
      <c r="B4714" s="86">
        <v>43390</v>
      </c>
      <c r="C4714" t="s">
        <v>81</v>
      </c>
      <c r="D4714" t="s">
        <v>62</v>
      </c>
      <c r="E4714" t="s">
        <v>333</v>
      </c>
      <c r="F4714">
        <v>92.95</v>
      </c>
      <c r="G4714">
        <v>0</v>
      </c>
      <c r="H4714">
        <v>2018</v>
      </c>
      <c r="I4714">
        <v>10</v>
      </c>
      <c r="J4714">
        <v>91</v>
      </c>
    </row>
    <row r="4715" spans="1:10" hidden="1" x14ac:dyDescent="0.25">
      <c r="A4715">
        <f>--SUBTOTAL(103,B$2:B4715)</f>
        <v>2281</v>
      </c>
      <c r="B4715" s="86">
        <v>43390</v>
      </c>
      <c r="C4715" t="s">
        <v>80</v>
      </c>
      <c r="D4715" t="s">
        <v>31</v>
      </c>
      <c r="E4715" t="s">
        <v>333</v>
      </c>
      <c r="F4715">
        <v>75</v>
      </c>
      <c r="G4715">
        <v>0</v>
      </c>
      <c r="H4715">
        <v>2018</v>
      </c>
      <c r="I4715">
        <v>10</v>
      </c>
      <c r="J4715">
        <v>91</v>
      </c>
    </row>
    <row r="4716" spans="1:10" hidden="1" x14ac:dyDescent="0.25">
      <c r="A4716">
        <f>--SUBTOTAL(103,B$2:B4716)</f>
        <v>2281</v>
      </c>
      <c r="B4716" s="86">
        <v>43390</v>
      </c>
      <c r="C4716" t="s">
        <v>80</v>
      </c>
      <c r="D4716" t="s">
        <v>62</v>
      </c>
      <c r="E4716" t="s">
        <v>333</v>
      </c>
      <c r="F4716">
        <v>619.5</v>
      </c>
      <c r="G4716">
        <v>0</v>
      </c>
      <c r="H4716">
        <v>2018</v>
      </c>
      <c r="I4716">
        <v>10</v>
      </c>
      <c r="J4716">
        <v>91</v>
      </c>
    </row>
    <row r="4717" spans="1:10" hidden="1" x14ac:dyDescent="0.25">
      <c r="A4717">
        <f>--SUBTOTAL(103,B$2:B4717)</f>
        <v>2281</v>
      </c>
      <c r="B4717" s="86">
        <v>43390</v>
      </c>
      <c r="C4717" t="s">
        <v>74</v>
      </c>
      <c r="D4717" t="s">
        <v>32</v>
      </c>
      <c r="E4717" t="s">
        <v>333</v>
      </c>
      <c r="F4717">
        <v>33</v>
      </c>
      <c r="G4717">
        <v>0</v>
      </c>
      <c r="H4717">
        <v>2018</v>
      </c>
      <c r="I4717">
        <v>10</v>
      </c>
      <c r="J4717">
        <v>91</v>
      </c>
    </row>
    <row r="4718" spans="1:10" hidden="1" x14ac:dyDescent="0.25">
      <c r="A4718">
        <f>--SUBTOTAL(103,B$2:B4718)</f>
        <v>2281</v>
      </c>
      <c r="B4718" s="86">
        <v>43390</v>
      </c>
      <c r="C4718" t="s">
        <v>74</v>
      </c>
      <c r="D4718" t="s">
        <v>62</v>
      </c>
      <c r="E4718" t="s">
        <v>333</v>
      </c>
      <c r="F4718">
        <v>612.1</v>
      </c>
      <c r="G4718">
        <v>0</v>
      </c>
      <c r="H4718">
        <v>2018</v>
      </c>
      <c r="I4718">
        <v>10</v>
      </c>
      <c r="J4718">
        <v>91</v>
      </c>
    </row>
    <row r="4719" spans="1:10" hidden="1" x14ac:dyDescent="0.25">
      <c r="A4719">
        <f>--SUBTOTAL(103,B$2:B4719)</f>
        <v>2281</v>
      </c>
      <c r="B4719" s="86">
        <v>43390</v>
      </c>
      <c r="C4719" t="s">
        <v>22</v>
      </c>
      <c r="D4719" t="s">
        <v>32</v>
      </c>
      <c r="E4719" t="s">
        <v>333</v>
      </c>
      <c r="F4719">
        <v>8</v>
      </c>
      <c r="G4719">
        <v>0</v>
      </c>
      <c r="H4719">
        <v>2018</v>
      </c>
      <c r="I4719">
        <v>10</v>
      </c>
      <c r="J4719">
        <v>39</v>
      </c>
    </row>
    <row r="4720" spans="1:10" hidden="1" x14ac:dyDescent="0.25">
      <c r="A4720">
        <f>--SUBTOTAL(103,B$2:B4720)</f>
        <v>2281</v>
      </c>
      <c r="B4720" s="86">
        <v>43390</v>
      </c>
      <c r="C4720" t="s">
        <v>102</v>
      </c>
      <c r="D4720" t="s">
        <v>60</v>
      </c>
      <c r="E4720" t="s">
        <v>333</v>
      </c>
      <c r="F4720">
        <v>7.06</v>
      </c>
      <c r="G4720">
        <v>0</v>
      </c>
      <c r="H4720">
        <v>2018</v>
      </c>
      <c r="I4720">
        <v>10</v>
      </c>
      <c r="J4720">
        <v>91</v>
      </c>
    </row>
    <row r="4721" spans="1:10" hidden="1" x14ac:dyDescent="0.25">
      <c r="A4721">
        <f>--SUBTOTAL(103,B$2:B4721)</f>
        <v>2281</v>
      </c>
      <c r="B4721" s="86">
        <v>43390</v>
      </c>
      <c r="C4721" t="s">
        <v>67</v>
      </c>
      <c r="D4721" t="s">
        <v>31</v>
      </c>
      <c r="E4721" t="s">
        <v>333</v>
      </c>
      <c r="F4721">
        <v>27.54</v>
      </c>
      <c r="G4721">
        <v>0</v>
      </c>
      <c r="H4721">
        <v>2018</v>
      </c>
      <c r="I4721">
        <v>10</v>
      </c>
      <c r="J4721">
        <v>91</v>
      </c>
    </row>
    <row r="4722" spans="1:10" hidden="1" x14ac:dyDescent="0.25">
      <c r="A4722">
        <f>--SUBTOTAL(103,B$2:B4722)</f>
        <v>2281</v>
      </c>
      <c r="B4722" s="86">
        <v>43390</v>
      </c>
      <c r="C4722" t="s">
        <v>75</v>
      </c>
      <c r="D4722" t="s">
        <v>60</v>
      </c>
      <c r="E4722" t="s">
        <v>333</v>
      </c>
      <c r="F4722">
        <v>1233.6400000000001</v>
      </c>
      <c r="G4722">
        <v>0</v>
      </c>
      <c r="H4722">
        <v>2018</v>
      </c>
      <c r="I4722">
        <v>10</v>
      </c>
      <c r="J4722">
        <v>91</v>
      </c>
    </row>
    <row r="4723" spans="1:10" hidden="1" x14ac:dyDescent="0.25">
      <c r="A4723">
        <f>--SUBTOTAL(103,B$2:B4723)</f>
        <v>2281</v>
      </c>
      <c r="B4723" s="86">
        <v>43390</v>
      </c>
      <c r="C4723" t="s">
        <v>71</v>
      </c>
      <c r="D4723" t="s">
        <v>31</v>
      </c>
      <c r="E4723" t="s">
        <v>333</v>
      </c>
      <c r="F4723">
        <v>49</v>
      </c>
      <c r="G4723">
        <v>0</v>
      </c>
      <c r="H4723">
        <v>2018</v>
      </c>
      <c r="I4723">
        <v>10</v>
      </c>
      <c r="J4723">
        <v>91</v>
      </c>
    </row>
    <row r="4724" spans="1:10" hidden="1" x14ac:dyDescent="0.25">
      <c r="A4724">
        <f>--SUBTOTAL(103,B$2:B4724)</f>
        <v>2281</v>
      </c>
      <c r="B4724" s="86">
        <v>43390</v>
      </c>
      <c r="C4724" t="s">
        <v>103</v>
      </c>
      <c r="D4724" t="s">
        <v>31</v>
      </c>
      <c r="E4724" t="s">
        <v>333</v>
      </c>
      <c r="F4724">
        <v>3.53</v>
      </c>
      <c r="G4724">
        <v>0</v>
      </c>
      <c r="H4724">
        <v>2018</v>
      </c>
      <c r="I4724">
        <v>10</v>
      </c>
      <c r="J4724">
        <v>91</v>
      </c>
    </row>
    <row r="4725" spans="1:10" hidden="1" x14ac:dyDescent="0.25">
      <c r="A4725">
        <f>--SUBTOTAL(103,B$2:B4725)</f>
        <v>2281</v>
      </c>
      <c r="B4725" s="86">
        <v>43390</v>
      </c>
      <c r="C4725" t="s">
        <v>21</v>
      </c>
      <c r="D4725" t="s">
        <v>32</v>
      </c>
      <c r="E4725" t="s">
        <v>333</v>
      </c>
      <c r="F4725">
        <v>16</v>
      </c>
      <c r="G4725">
        <v>0</v>
      </c>
      <c r="H4725">
        <v>2018</v>
      </c>
      <c r="I4725">
        <v>10</v>
      </c>
      <c r="J4725">
        <v>10</v>
      </c>
    </row>
    <row r="4726" spans="1:10" hidden="1" x14ac:dyDescent="0.25">
      <c r="A4726">
        <f>--SUBTOTAL(103,B$2:B4726)</f>
        <v>2281</v>
      </c>
      <c r="B4726" s="86">
        <v>43390</v>
      </c>
      <c r="C4726" t="s">
        <v>21</v>
      </c>
      <c r="D4726" t="s">
        <v>32</v>
      </c>
      <c r="E4726" t="s">
        <v>333</v>
      </c>
      <c r="F4726">
        <v>40</v>
      </c>
      <c r="G4726">
        <v>0</v>
      </c>
      <c r="H4726">
        <v>2018</v>
      </c>
      <c r="I4726">
        <v>10</v>
      </c>
      <c r="J4726">
        <v>13</v>
      </c>
    </row>
    <row r="4727" spans="1:10" hidden="1" x14ac:dyDescent="0.25">
      <c r="A4727">
        <f>--SUBTOTAL(103,B$2:B4727)</f>
        <v>2281</v>
      </c>
      <c r="B4727" s="86">
        <v>43390</v>
      </c>
      <c r="C4727" t="s">
        <v>21</v>
      </c>
      <c r="D4727" t="s">
        <v>32</v>
      </c>
      <c r="E4727" t="s">
        <v>333</v>
      </c>
      <c r="F4727">
        <v>24</v>
      </c>
      <c r="G4727">
        <v>0</v>
      </c>
      <c r="H4727">
        <v>2018</v>
      </c>
      <c r="I4727">
        <v>10</v>
      </c>
      <c r="J4727">
        <v>18</v>
      </c>
    </row>
    <row r="4728" spans="1:10" hidden="1" x14ac:dyDescent="0.25">
      <c r="A4728">
        <f>--SUBTOTAL(103,B$2:B4728)</f>
        <v>2281</v>
      </c>
      <c r="B4728" s="86">
        <v>43390</v>
      </c>
      <c r="C4728" t="s">
        <v>21</v>
      </c>
      <c r="D4728" t="s">
        <v>32</v>
      </c>
      <c r="E4728" t="s">
        <v>333</v>
      </c>
      <c r="F4728">
        <v>24</v>
      </c>
      <c r="G4728">
        <v>0</v>
      </c>
      <c r="H4728">
        <v>2018</v>
      </c>
      <c r="I4728">
        <v>10</v>
      </c>
      <c r="J4728">
        <v>19</v>
      </c>
    </row>
    <row r="4729" spans="1:10" hidden="1" x14ac:dyDescent="0.25">
      <c r="A4729">
        <f>--SUBTOTAL(103,B$2:B4729)</f>
        <v>2281</v>
      </c>
      <c r="B4729" s="86">
        <v>43390</v>
      </c>
      <c r="C4729" t="s">
        <v>21</v>
      </c>
      <c r="D4729" t="s">
        <v>32</v>
      </c>
      <c r="E4729" t="s">
        <v>333</v>
      </c>
      <c r="F4729">
        <v>8</v>
      </c>
      <c r="G4729">
        <v>0</v>
      </c>
      <c r="H4729">
        <v>2018</v>
      </c>
      <c r="I4729">
        <v>10</v>
      </c>
      <c r="J4729">
        <v>30</v>
      </c>
    </row>
    <row r="4730" spans="1:10" hidden="1" x14ac:dyDescent="0.25">
      <c r="A4730">
        <f>--SUBTOTAL(103,B$2:B4730)</f>
        <v>2281</v>
      </c>
      <c r="B4730" s="86">
        <v>43390</v>
      </c>
      <c r="C4730" t="s">
        <v>21</v>
      </c>
      <c r="D4730" t="s">
        <v>32</v>
      </c>
      <c r="E4730" t="s">
        <v>333</v>
      </c>
      <c r="F4730">
        <v>16</v>
      </c>
      <c r="G4730">
        <v>0</v>
      </c>
      <c r="H4730">
        <v>2018</v>
      </c>
      <c r="I4730">
        <v>10</v>
      </c>
      <c r="J4730">
        <v>39</v>
      </c>
    </row>
    <row r="4731" spans="1:10" hidden="1" x14ac:dyDescent="0.25">
      <c r="A4731">
        <f>--SUBTOTAL(103,B$2:B4731)</f>
        <v>2281</v>
      </c>
      <c r="B4731" s="86">
        <v>43390</v>
      </c>
      <c r="C4731" t="s">
        <v>21</v>
      </c>
      <c r="D4731" t="s">
        <v>32</v>
      </c>
      <c r="E4731" t="s">
        <v>333</v>
      </c>
      <c r="F4731">
        <v>32</v>
      </c>
      <c r="G4731">
        <v>0</v>
      </c>
      <c r="H4731">
        <v>2018</v>
      </c>
      <c r="I4731">
        <v>10</v>
      </c>
      <c r="J4731">
        <v>49</v>
      </c>
    </row>
    <row r="4732" spans="1:10" hidden="1" x14ac:dyDescent="0.25">
      <c r="A4732">
        <f>--SUBTOTAL(103,B$2:B4732)</f>
        <v>2281</v>
      </c>
      <c r="B4732" s="86">
        <v>43390</v>
      </c>
      <c r="C4732" t="s">
        <v>21</v>
      </c>
      <c r="D4732" t="s">
        <v>32</v>
      </c>
      <c r="E4732" t="s">
        <v>333</v>
      </c>
      <c r="F4732">
        <v>16</v>
      </c>
      <c r="G4732">
        <v>0</v>
      </c>
      <c r="H4732">
        <v>2018</v>
      </c>
      <c r="I4732">
        <v>10</v>
      </c>
      <c r="J4732">
        <v>68</v>
      </c>
    </row>
    <row r="4733" spans="1:10" hidden="1" x14ac:dyDescent="0.25">
      <c r="A4733">
        <f>--SUBTOTAL(103,B$2:B4733)</f>
        <v>2281</v>
      </c>
      <c r="B4733" s="86">
        <v>43390</v>
      </c>
      <c r="C4733" t="s">
        <v>21</v>
      </c>
      <c r="D4733" t="s">
        <v>32</v>
      </c>
      <c r="E4733" t="s">
        <v>333</v>
      </c>
      <c r="F4733">
        <v>8</v>
      </c>
      <c r="G4733">
        <v>0</v>
      </c>
      <c r="H4733">
        <v>2018</v>
      </c>
      <c r="I4733">
        <v>10</v>
      </c>
      <c r="J4733">
        <v>73</v>
      </c>
    </row>
    <row r="4734" spans="1:10" hidden="1" x14ac:dyDescent="0.25">
      <c r="A4734">
        <f>--SUBTOTAL(103,B$2:B4734)</f>
        <v>2281</v>
      </c>
      <c r="B4734" s="86">
        <v>43390</v>
      </c>
      <c r="C4734" t="s">
        <v>21</v>
      </c>
      <c r="D4734" t="s">
        <v>32</v>
      </c>
      <c r="E4734" t="s">
        <v>333</v>
      </c>
      <c r="F4734">
        <v>16</v>
      </c>
      <c r="G4734">
        <v>0</v>
      </c>
      <c r="H4734">
        <v>2018</v>
      </c>
      <c r="I4734">
        <v>10</v>
      </c>
      <c r="J4734">
        <v>80</v>
      </c>
    </row>
    <row r="4735" spans="1:10" hidden="1" x14ac:dyDescent="0.25">
      <c r="A4735">
        <f>--SUBTOTAL(103,B$2:B4735)</f>
        <v>2281</v>
      </c>
      <c r="B4735" s="86">
        <v>43390</v>
      </c>
      <c r="C4735" t="s">
        <v>21</v>
      </c>
      <c r="D4735" t="s">
        <v>32</v>
      </c>
      <c r="E4735" t="s">
        <v>333</v>
      </c>
      <c r="F4735">
        <v>56</v>
      </c>
      <c r="G4735">
        <v>0</v>
      </c>
      <c r="H4735">
        <v>2018</v>
      </c>
      <c r="I4735">
        <v>10</v>
      </c>
      <c r="J4735">
        <v>97</v>
      </c>
    </row>
    <row r="4736" spans="1:10" hidden="1" x14ac:dyDescent="0.25">
      <c r="A4736">
        <f>--SUBTOTAL(103,B$2:B4736)</f>
        <v>2281</v>
      </c>
      <c r="B4736" s="86">
        <v>43390</v>
      </c>
      <c r="C4736" t="s">
        <v>79</v>
      </c>
      <c r="D4736" t="s">
        <v>62</v>
      </c>
      <c r="E4736" t="s">
        <v>333</v>
      </c>
      <c r="F4736">
        <v>58.35</v>
      </c>
      <c r="G4736">
        <v>0</v>
      </c>
      <c r="H4736">
        <v>2018</v>
      </c>
      <c r="I4736">
        <v>10</v>
      </c>
      <c r="J4736">
        <v>91</v>
      </c>
    </row>
    <row r="4737" spans="1:10" hidden="1" x14ac:dyDescent="0.25">
      <c r="A4737">
        <f>--SUBTOTAL(103,B$2:B4737)</f>
        <v>2281</v>
      </c>
      <c r="B4737" s="86">
        <v>43390</v>
      </c>
      <c r="C4737" t="s">
        <v>79</v>
      </c>
      <c r="D4737" t="s">
        <v>60</v>
      </c>
      <c r="E4737" t="s">
        <v>333</v>
      </c>
      <c r="F4737">
        <v>160.5</v>
      </c>
      <c r="G4737">
        <v>0</v>
      </c>
      <c r="H4737">
        <v>2018</v>
      </c>
      <c r="I4737">
        <v>10</v>
      </c>
      <c r="J4737">
        <v>91</v>
      </c>
    </row>
    <row r="4738" spans="1:10" hidden="1" x14ac:dyDescent="0.25">
      <c r="A4738">
        <f>--SUBTOTAL(103,B$2:B4738)</f>
        <v>2281</v>
      </c>
      <c r="B4738" s="86">
        <v>43390</v>
      </c>
      <c r="C4738" t="s">
        <v>82</v>
      </c>
      <c r="D4738" t="s">
        <v>62</v>
      </c>
      <c r="E4738" t="s">
        <v>333</v>
      </c>
      <c r="F4738">
        <v>36.799999999999997</v>
      </c>
      <c r="G4738">
        <v>0</v>
      </c>
      <c r="H4738">
        <v>2018</v>
      </c>
      <c r="I4738">
        <v>10</v>
      </c>
      <c r="J4738">
        <v>91</v>
      </c>
    </row>
    <row r="4739" spans="1:10" hidden="1" x14ac:dyDescent="0.25">
      <c r="A4739">
        <f>--SUBTOTAL(103,B$2:B4739)</f>
        <v>2281</v>
      </c>
      <c r="B4739" s="86">
        <v>43390</v>
      </c>
      <c r="C4739" t="s">
        <v>78</v>
      </c>
      <c r="D4739" t="s">
        <v>31</v>
      </c>
      <c r="E4739" t="s">
        <v>333</v>
      </c>
      <c r="F4739">
        <v>154.43</v>
      </c>
      <c r="G4739">
        <v>0</v>
      </c>
      <c r="H4739">
        <v>2018</v>
      </c>
      <c r="I4739">
        <v>10</v>
      </c>
      <c r="J4739">
        <v>91</v>
      </c>
    </row>
    <row r="4740" spans="1:10" hidden="1" x14ac:dyDescent="0.25">
      <c r="A4740">
        <f>--SUBTOTAL(103,B$2:B4740)</f>
        <v>2281</v>
      </c>
      <c r="B4740" s="86">
        <v>43390</v>
      </c>
      <c r="C4740" t="s">
        <v>65</v>
      </c>
      <c r="D4740" t="s">
        <v>62</v>
      </c>
      <c r="E4740" t="s">
        <v>333</v>
      </c>
      <c r="F4740">
        <v>222.6</v>
      </c>
      <c r="G4740">
        <v>0</v>
      </c>
      <c r="H4740">
        <v>2018</v>
      </c>
      <c r="I4740">
        <v>10</v>
      </c>
      <c r="J4740">
        <v>91</v>
      </c>
    </row>
    <row r="4741" spans="1:10" hidden="1" x14ac:dyDescent="0.25">
      <c r="A4741">
        <f>--SUBTOTAL(103,B$2:B4741)</f>
        <v>2281</v>
      </c>
      <c r="B4741" s="86">
        <v>43390</v>
      </c>
      <c r="C4741" t="s">
        <v>64</v>
      </c>
      <c r="D4741" t="s">
        <v>31</v>
      </c>
      <c r="E4741" t="s">
        <v>333</v>
      </c>
      <c r="F4741">
        <v>214.34</v>
      </c>
      <c r="G4741">
        <v>0</v>
      </c>
      <c r="H4741">
        <v>2018</v>
      </c>
      <c r="I4741">
        <v>10</v>
      </c>
      <c r="J4741">
        <v>91</v>
      </c>
    </row>
    <row r="4742" spans="1:10" hidden="1" x14ac:dyDescent="0.25">
      <c r="A4742">
        <f>--SUBTOTAL(103,B$2:B4742)</f>
        <v>2281</v>
      </c>
      <c r="B4742" s="86">
        <v>43390</v>
      </c>
      <c r="C4742" t="s">
        <v>64</v>
      </c>
      <c r="D4742" t="s">
        <v>62</v>
      </c>
      <c r="E4742" t="s">
        <v>333</v>
      </c>
      <c r="F4742">
        <v>713.5</v>
      </c>
      <c r="G4742">
        <v>0</v>
      </c>
      <c r="H4742">
        <v>2018</v>
      </c>
      <c r="I4742">
        <v>10</v>
      </c>
      <c r="J4742">
        <v>91</v>
      </c>
    </row>
    <row r="4743" spans="1:10" hidden="1" x14ac:dyDescent="0.25">
      <c r="A4743">
        <f>--SUBTOTAL(103,B$2:B4743)</f>
        <v>2281</v>
      </c>
      <c r="B4743" s="86">
        <v>43390</v>
      </c>
      <c r="C4743" t="s">
        <v>23</v>
      </c>
      <c r="D4743" t="s">
        <v>33</v>
      </c>
      <c r="E4743" t="s">
        <v>114</v>
      </c>
      <c r="F4743">
        <v>2.4</v>
      </c>
      <c r="G4743">
        <v>0</v>
      </c>
      <c r="H4743">
        <v>2018</v>
      </c>
      <c r="I4743">
        <v>10</v>
      </c>
      <c r="J4743">
        <v>5</v>
      </c>
    </row>
    <row r="4744" spans="1:10" hidden="1" x14ac:dyDescent="0.25">
      <c r="A4744">
        <f>--SUBTOTAL(103,B$2:B4744)</f>
        <v>2281</v>
      </c>
      <c r="B4744" s="86">
        <v>43390</v>
      </c>
      <c r="C4744" t="s">
        <v>23</v>
      </c>
      <c r="D4744" t="s">
        <v>60</v>
      </c>
      <c r="E4744" t="s">
        <v>333</v>
      </c>
      <c r="F4744">
        <v>36</v>
      </c>
      <c r="G4744">
        <v>0</v>
      </c>
      <c r="H4744">
        <v>2018</v>
      </c>
      <c r="I4744">
        <v>10</v>
      </c>
      <c r="J4744">
        <v>9</v>
      </c>
    </row>
    <row r="4745" spans="1:10" hidden="1" x14ac:dyDescent="0.25">
      <c r="A4745">
        <f>--SUBTOTAL(103,B$2:B4745)</f>
        <v>2281</v>
      </c>
      <c r="B4745" s="86">
        <v>43391</v>
      </c>
      <c r="C4745" t="s">
        <v>74</v>
      </c>
      <c r="D4745" t="s">
        <v>60</v>
      </c>
      <c r="E4745" t="s">
        <v>334</v>
      </c>
      <c r="F4745">
        <v>49.5</v>
      </c>
      <c r="G4745">
        <v>0</v>
      </c>
      <c r="H4745">
        <v>2018</v>
      </c>
      <c r="I4745">
        <v>10</v>
      </c>
      <c r="J4745">
        <v>91</v>
      </c>
    </row>
    <row r="4746" spans="1:10" hidden="1" x14ac:dyDescent="0.25">
      <c r="A4746">
        <f>--SUBTOTAL(103,B$2:B4746)</f>
        <v>2281</v>
      </c>
      <c r="B4746" s="86">
        <v>43391</v>
      </c>
      <c r="C4746" t="s">
        <v>22</v>
      </c>
      <c r="D4746" t="s">
        <v>32</v>
      </c>
      <c r="E4746" t="s">
        <v>334</v>
      </c>
      <c r="F4746">
        <v>16</v>
      </c>
      <c r="G4746">
        <v>0</v>
      </c>
      <c r="H4746">
        <v>2018</v>
      </c>
      <c r="I4746">
        <v>10</v>
      </c>
      <c r="J4746">
        <v>26</v>
      </c>
    </row>
    <row r="4747" spans="1:10" hidden="1" x14ac:dyDescent="0.25">
      <c r="A4747">
        <f>--SUBTOTAL(103,B$2:B4747)</f>
        <v>2281</v>
      </c>
      <c r="B4747" s="86">
        <v>43391</v>
      </c>
      <c r="C4747" t="s">
        <v>22</v>
      </c>
      <c r="D4747" t="s">
        <v>32</v>
      </c>
      <c r="E4747" t="s">
        <v>334</v>
      </c>
      <c r="F4747">
        <v>8</v>
      </c>
      <c r="G4747">
        <v>0</v>
      </c>
      <c r="H4747">
        <v>2018</v>
      </c>
      <c r="I4747">
        <v>10</v>
      </c>
      <c r="J4747">
        <v>46</v>
      </c>
    </row>
    <row r="4748" spans="1:10" hidden="1" x14ac:dyDescent="0.25">
      <c r="A4748">
        <f>--SUBTOTAL(103,B$2:B4748)</f>
        <v>2281</v>
      </c>
      <c r="B4748" s="86">
        <v>43391</v>
      </c>
      <c r="C4748" t="s">
        <v>102</v>
      </c>
      <c r="D4748" t="s">
        <v>31</v>
      </c>
      <c r="E4748" t="s">
        <v>334</v>
      </c>
      <c r="F4748">
        <v>148</v>
      </c>
      <c r="G4748">
        <v>0</v>
      </c>
      <c r="H4748">
        <v>2018</v>
      </c>
      <c r="I4748">
        <v>10</v>
      </c>
      <c r="J4748">
        <v>91</v>
      </c>
    </row>
    <row r="4749" spans="1:10" hidden="1" x14ac:dyDescent="0.25">
      <c r="A4749">
        <f>--SUBTOTAL(103,B$2:B4749)</f>
        <v>2281</v>
      </c>
      <c r="B4749" s="86">
        <v>43391</v>
      </c>
      <c r="C4749" t="s">
        <v>71</v>
      </c>
      <c r="D4749" t="s">
        <v>61</v>
      </c>
      <c r="E4749" t="s">
        <v>334</v>
      </c>
      <c r="F4749">
        <v>940.61</v>
      </c>
      <c r="G4749">
        <v>0</v>
      </c>
      <c r="H4749">
        <v>2018</v>
      </c>
      <c r="I4749">
        <v>10</v>
      </c>
      <c r="J4749">
        <v>91</v>
      </c>
    </row>
    <row r="4750" spans="1:10" hidden="1" x14ac:dyDescent="0.25">
      <c r="A4750">
        <f>--SUBTOTAL(103,B$2:B4750)</f>
        <v>2281</v>
      </c>
      <c r="B4750" s="86">
        <v>43391</v>
      </c>
      <c r="C4750" t="s">
        <v>103</v>
      </c>
      <c r="D4750" t="s">
        <v>32</v>
      </c>
      <c r="E4750" t="s">
        <v>334</v>
      </c>
      <c r="F4750">
        <v>36.479999999999997</v>
      </c>
      <c r="G4750">
        <v>0</v>
      </c>
      <c r="H4750">
        <v>2018</v>
      </c>
      <c r="I4750">
        <v>10</v>
      </c>
      <c r="J4750">
        <v>91</v>
      </c>
    </row>
    <row r="4751" spans="1:10" hidden="1" x14ac:dyDescent="0.25">
      <c r="A4751">
        <f>--SUBTOTAL(103,B$2:B4751)</f>
        <v>2281</v>
      </c>
      <c r="B4751" s="86">
        <v>43391</v>
      </c>
      <c r="C4751" t="s">
        <v>21</v>
      </c>
      <c r="D4751" t="s">
        <v>32</v>
      </c>
      <c r="E4751" t="s">
        <v>334</v>
      </c>
      <c r="F4751">
        <v>48</v>
      </c>
      <c r="G4751">
        <v>0</v>
      </c>
      <c r="H4751">
        <v>2018</v>
      </c>
      <c r="I4751">
        <v>10</v>
      </c>
      <c r="J4751">
        <v>13</v>
      </c>
    </row>
    <row r="4752" spans="1:10" hidden="1" x14ac:dyDescent="0.25">
      <c r="A4752">
        <f>--SUBTOTAL(103,B$2:B4752)</f>
        <v>2281</v>
      </c>
      <c r="B4752" s="86">
        <v>43391</v>
      </c>
      <c r="C4752" t="s">
        <v>21</v>
      </c>
      <c r="D4752" t="s">
        <v>32</v>
      </c>
      <c r="E4752" t="s">
        <v>334</v>
      </c>
      <c r="F4752">
        <v>64</v>
      </c>
      <c r="G4752">
        <v>0</v>
      </c>
      <c r="H4752">
        <v>2018</v>
      </c>
      <c r="I4752">
        <v>10</v>
      </c>
      <c r="J4752">
        <v>19</v>
      </c>
    </row>
    <row r="4753" spans="1:10" hidden="1" x14ac:dyDescent="0.25">
      <c r="A4753">
        <f>--SUBTOTAL(103,B$2:B4753)</f>
        <v>2281</v>
      </c>
      <c r="B4753" s="86">
        <v>43391</v>
      </c>
      <c r="C4753" t="s">
        <v>21</v>
      </c>
      <c r="D4753" t="s">
        <v>32</v>
      </c>
      <c r="E4753" t="s">
        <v>334</v>
      </c>
      <c r="F4753">
        <v>32</v>
      </c>
      <c r="G4753">
        <v>0</v>
      </c>
      <c r="H4753">
        <v>2018</v>
      </c>
      <c r="I4753">
        <v>10</v>
      </c>
      <c r="J4753">
        <v>23</v>
      </c>
    </row>
    <row r="4754" spans="1:10" hidden="1" x14ac:dyDescent="0.25">
      <c r="A4754">
        <f>--SUBTOTAL(103,B$2:B4754)</f>
        <v>2281</v>
      </c>
      <c r="B4754" s="86">
        <v>43391</v>
      </c>
      <c r="C4754" t="s">
        <v>21</v>
      </c>
      <c r="D4754" t="s">
        <v>32</v>
      </c>
      <c r="E4754" t="s">
        <v>334</v>
      </c>
      <c r="F4754">
        <v>72</v>
      </c>
      <c r="G4754">
        <v>0</v>
      </c>
      <c r="H4754">
        <v>2018</v>
      </c>
      <c r="I4754">
        <v>10</v>
      </c>
      <c r="J4754">
        <v>26</v>
      </c>
    </row>
    <row r="4755" spans="1:10" hidden="1" x14ac:dyDescent="0.25">
      <c r="A4755">
        <f>--SUBTOTAL(103,B$2:B4755)</f>
        <v>2281</v>
      </c>
      <c r="B4755" s="86">
        <v>43391</v>
      </c>
      <c r="C4755" t="s">
        <v>21</v>
      </c>
      <c r="D4755" t="s">
        <v>32</v>
      </c>
      <c r="E4755" t="s">
        <v>334</v>
      </c>
      <c r="F4755">
        <v>40</v>
      </c>
      <c r="G4755">
        <v>0</v>
      </c>
      <c r="H4755">
        <v>2018</v>
      </c>
      <c r="I4755">
        <v>10</v>
      </c>
      <c r="J4755">
        <v>46</v>
      </c>
    </row>
    <row r="4756" spans="1:10" hidden="1" x14ac:dyDescent="0.25">
      <c r="A4756">
        <f>--SUBTOTAL(103,B$2:B4756)</f>
        <v>2281</v>
      </c>
      <c r="B4756" s="86">
        <v>43391</v>
      </c>
      <c r="C4756" t="s">
        <v>21</v>
      </c>
      <c r="D4756" t="s">
        <v>32</v>
      </c>
      <c r="E4756" t="s">
        <v>334</v>
      </c>
      <c r="F4756">
        <v>48</v>
      </c>
      <c r="G4756">
        <v>0</v>
      </c>
      <c r="H4756">
        <v>2018</v>
      </c>
      <c r="I4756">
        <v>10</v>
      </c>
      <c r="J4756">
        <v>51</v>
      </c>
    </row>
    <row r="4757" spans="1:10" hidden="1" x14ac:dyDescent="0.25">
      <c r="A4757">
        <f>--SUBTOTAL(103,B$2:B4757)</f>
        <v>2281</v>
      </c>
      <c r="B4757" s="86">
        <v>43391</v>
      </c>
      <c r="C4757" t="s">
        <v>21</v>
      </c>
      <c r="D4757" t="s">
        <v>32</v>
      </c>
      <c r="E4757" t="s">
        <v>334</v>
      </c>
      <c r="F4757">
        <v>8</v>
      </c>
      <c r="G4757">
        <v>0</v>
      </c>
      <c r="H4757">
        <v>2018</v>
      </c>
      <c r="I4757">
        <v>10</v>
      </c>
      <c r="J4757">
        <v>72</v>
      </c>
    </row>
    <row r="4758" spans="1:10" hidden="1" x14ac:dyDescent="0.25">
      <c r="A4758">
        <f>--SUBTOTAL(103,B$2:B4758)</f>
        <v>2281</v>
      </c>
      <c r="B4758" s="86">
        <v>43391</v>
      </c>
      <c r="C4758" t="s">
        <v>21</v>
      </c>
      <c r="D4758" t="s">
        <v>32</v>
      </c>
      <c r="E4758" t="s">
        <v>334</v>
      </c>
      <c r="F4758">
        <v>40</v>
      </c>
      <c r="G4758">
        <v>0</v>
      </c>
      <c r="H4758">
        <v>2018</v>
      </c>
      <c r="I4758">
        <v>10</v>
      </c>
      <c r="J4758">
        <v>73</v>
      </c>
    </row>
    <row r="4759" spans="1:10" hidden="1" x14ac:dyDescent="0.25">
      <c r="A4759">
        <f>--SUBTOTAL(103,B$2:B4759)</f>
        <v>2281</v>
      </c>
      <c r="B4759" s="86">
        <v>43391</v>
      </c>
      <c r="C4759" t="s">
        <v>21</v>
      </c>
      <c r="D4759" t="s">
        <v>32</v>
      </c>
      <c r="E4759" t="s">
        <v>334</v>
      </c>
      <c r="F4759">
        <v>48</v>
      </c>
      <c r="G4759">
        <v>0</v>
      </c>
      <c r="H4759">
        <v>2018</v>
      </c>
      <c r="I4759">
        <v>10</v>
      </c>
      <c r="J4759">
        <v>95</v>
      </c>
    </row>
    <row r="4760" spans="1:10" hidden="1" x14ac:dyDescent="0.25">
      <c r="A4760">
        <f>--SUBTOTAL(103,B$2:B4760)</f>
        <v>2281</v>
      </c>
      <c r="B4760" s="86">
        <v>43391</v>
      </c>
      <c r="C4760" t="s">
        <v>21</v>
      </c>
      <c r="D4760" t="s">
        <v>32</v>
      </c>
      <c r="E4760" t="s">
        <v>334</v>
      </c>
      <c r="F4760">
        <v>40</v>
      </c>
      <c r="G4760">
        <v>0</v>
      </c>
      <c r="H4760">
        <v>2018</v>
      </c>
      <c r="I4760">
        <v>10</v>
      </c>
      <c r="J4760">
        <v>97</v>
      </c>
    </row>
    <row r="4761" spans="1:10" hidden="1" x14ac:dyDescent="0.25">
      <c r="A4761">
        <f>--SUBTOTAL(103,B$2:B4761)</f>
        <v>2281</v>
      </c>
      <c r="B4761" s="86">
        <v>43391</v>
      </c>
      <c r="C4761" t="s">
        <v>23</v>
      </c>
      <c r="D4761" t="s">
        <v>33</v>
      </c>
      <c r="E4761" t="s">
        <v>164</v>
      </c>
      <c r="F4761">
        <v>1.8</v>
      </c>
      <c r="G4761">
        <v>0</v>
      </c>
      <c r="H4761">
        <v>2018</v>
      </c>
      <c r="I4761">
        <v>10</v>
      </c>
      <c r="J4761">
        <v>4</v>
      </c>
    </row>
    <row r="4762" spans="1:10" hidden="1" x14ac:dyDescent="0.25">
      <c r="A4762">
        <f>--SUBTOTAL(103,B$2:B4762)</f>
        <v>2281</v>
      </c>
      <c r="B4762" s="86">
        <v>43391</v>
      </c>
      <c r="C4762" t="s">
        <v>23</v>
      </c>
      <c r="D4762" t="s">
        <v>60</v>
      </c>
      <c r="E4762" t="s">
        <v>334</v>
      </c>
      <c r="F4762">
        <v>44.6</v>
      </c>
      <c r="G4762">
        <v>0</v>
      </c>
      <c r="H4762">
        <v>2018</v>
      </c>
      <c r="I4762">
        <v>10</v>
      </c>
      <c r="J4762">
        <v>23</v>
      </c>
    </row>
    <row r="4763" spans="1:10" hidden="1" x14ac:dyDescent="0.25">
      <c r="A4763">
        <f>--SUBTOTAL(103,B$2:B4763)</f>
        <v>2281</v>
      </c>
      <c r="B4763" s="86">
        <v>43392</v>
      </c>
      <c r="C4763" t="s">
        <v>22</v>
      </c>
      <c r="D4763" t="s">
        <v>32</v>
      </c>
      <c r="E4763" t="s">
        <v>335</v>
      </c>
      <c r="F4763">
        <v>8</v>
      </c>
      <c r="G4763">
        <v>0</v>
      </c>
      <c r="H4763">
        <v>2018</v>
      </c>
      <c r="I4763">
        <v>10</v>
      </c>
      <c r="J4763">
        <v>46</v>
      </c>
    </row>
    <row r="4764" spans="1:10" hidden="1" x14ac:dyDescent="0.25">
      <c r="A4764">
        <f>--SUBTOTAL(103,B$2:B4764)</f>
        <v>2281</v>
      </c>
      <c r="B4764" s="86">
        <v>43392</v>
      </c>
      <c r="C4764" t="s">
        <v>102</v>
      </c>
      <c r="D4764" t="s">
        <v>54</v>
      </c>
      <c r="E4764" t="s">
        <v>335</v>
      </c>
      <c r="F4764">
        <v>27.55</v>
      </c>
      <c r="G4764">
        <v>0</v>
      </c>
      <c r="H4764">
        <v>2018</v>
      </c>
      <c r="I4764">
        <v>10</v>
      </c>
      <c r="J4764">
        <v>91</v>
      </c>
    </row>
    <row r="4765" spans="1:10" hidden="1" x14ac:dyDescent="0.25">
      <c r="A4765">
        <f>--SUBTOTAL(103,B$2:B4765)</f>
        <v>2281</v>
      </c>
      <c r="B4765" s="86">
        <v>43392</v>
      </c>
      <c r="C4765" t="s">
        <v>68</v>
      </c>
      <c r="D4765" t="s">
        <v>61</v>
      </c>
      <c r="E4765" t="s">
        <v>335</v>
      </c>
      <c r="F4765">
        <v>70</v>
      </c>
      <c r="G4765">
        <v>0</v>
      </c>
      <c r="H4765">
        <v>2018</v>
      </c>
      <c r="I4765">
        <v>10</v>
      </c>
      <c r="J4765">
        <v>91</v>
      </c>
    </row>
    <row r="4766" spans="1:10" hidden="1" x14ac:dyDescent="0.25">
      <c r="A4766">
        <f>--SUBTOTAL(103,B$2:B4766)</f>
        <v>2281</v>
      </c>
      <c r="B4766" s="86">
        <v>43392</v>
      </c>
      <c r="C4766" t="s">
        <v>67</v>
      </c>
      <c r="D4766" t="s">
        <v>31</v>
      </c>
      <c r="E4766" t="s">
        <v>335</v>
      </c>
      <c r="F4766">
        <v>29.46</v>
      </c>
      <c r="G4766">
        <v>0</v>
      </c>
      <c r="H4766">
        <v>2018</v>
      </c>
      <c r="I4766">
        <v>10</v>
      </c>
      <c r="J4766">
        <v>91</v>
      </c>
    </row>
    <row r="4767" spans="1:10" hidden="1" x14ac:dyDescent="0.25">
      <c r="A4767">
        <f>--SUBTOTAL(103,B$2:B4767)</f>
        <v>2281</v>
      </c>
      <c r="B4767" s="86">
        <v>43392</v>
      </c>
      <c r="C4767" t="s">
        <v>71</v>
      </c>
      <c r="D4767" t="s">
        <v>31</v>
      </c>
      <c r="E4767" t="s">
        <v>335</v>
      </c>
      <c r="F4767">
        <v>287</v>
      </c>
      <c r="G4767">
        <v>0</v>
      </c>
      <c r="H4767">
        <v>2018</v>
      </c>
      <c r="I4767">
        <v>10</v>
      </c>
      <c r="J4767">
        <v>91</v>
      </c>
    </row>
    <row r="4768" spans="1:10" hidden="1" x14ac:dyDescent="0.25">
      <c r="A4768">
        <f>--SUBTOTAL(103,B$2:B4768)</f>
        <v>2281</v>
      </c>
      <c r="B4768" s="86">
        <v>43392</v>
      </c>
      <c r="C4768" t="s">
        <v>21</v>
      </c>
      <c r="D4768" t="s">
        <v>32</v>
      </c>
      <c r="E4768" t="s">
        <v>335</v>
      </c>
      <c r="F4768">
        <v>16</v>
      </c>
      <c r="G4768">
        <v>0</v>
      </c>
      <c r="H4768">
        <v>2018</v>
      </c>
      <c r="I4768">
        <v>10</v>
      </c>
      <c r="J4768">
        <v>19</v>
      </c>
    </row>
    <row r="4769" spans="1:10" hidden="1" x14ac:dyDescent="0.25">
      <c r="A4769">
        <f>--SUBTOTAL(103,B$2:B4769)</f>
        <v>2281</v>
      </c>
      <c r="B4769" s="86">
        <v>43392</v>
      </c>
      <c r="C4769" t="s">
        <v>21</v>
      </c>
      <c r="D4769" t="s">
        <v>32</v>
      </c>
      <c r="E4769" t="s">
        <v>335</v>
      </c>
      <c r="F4769">
        <v>32</v>
      </c>
      <c r="G4769">
        <v>0</v>
      </c>
      <c r="H4769">
        <v>2018</v>
      </c>
      <c r="I4769">
        <v>10</v>
      </c>
      <c r="J4769">
        <v>22</v>
      </c>
    </row>
    <row r="4770" spans="1:10" hidden="1" x14ac:dyDescent="0.25">
      <c r="A4770">
        <f>--SUBTOTAL(103,B$2:B4770)</f>
        <v>2281</v>
      </c>
      <c r="B4770" s="86">
        <v>43392</v>
      </c>
      <c r="C4770" t="s">
        <v>21</v>
      </c>
      <c r="D4770" t="s">
        <v>32</v>
      </c>
      <c r="E4770" t="s">
        <v>335</v>
      </c>
      <c r="F4770">
        <v>16</v>
      </c>
      <c r="G4770">
        <v>0</v>
      </c>
      <c r="H4770">
        <v>2018</v>
      </c>
      <c r="I4770">
        <v>10</v>
      </c>
      <c r="J4770">
        <v>30</v>
      </c>
    </row>
    <row r="4771" spans="1:10" hidden="1" x14ac:dyDescent="0.25">
      <c r="A4771">
        <f>--SUBTOTAL(103,B$2:B4771)</f>
        <v>2281</v>
      </c>
      <c r="B4771" s="86">
        <v>43392</v>
      </c>
      <c r="C4771" t="s">
        <v>21</v>
      </c>
      <c r="D4771" t="s">
        <v>32</v>
      </c>
      <c r="E4771" t="s">
        <v>335</v>
      </c>
      <c r="F4771">
        <v>8</v>
      </c>
      <c r="G4771">
        <v>0</v>
      </c>
      <c r="H4771">
        <v>2018</v>
      </c>
      <c r="I4771">
        <v>10</v>
      </c>
      <c r="J4771">
        <v>44</v>
      </c>
    </row>
    <row r="4772" spans="1:10" hidden="1" x14ac:dyDescent="0.25">
      <c r="A4772">
        <f>--SUBTOTAL(103,B$2:B4772)</f>
        <v>2281</v>
      </c>
      <c r="B4772" s="86">
        <v>43392</v>
      </c>
      <c r="C4772" t="s">
        <v>21</v>
      </c>
      <c r="D4772" t="s">
        <v>32</v>
      </c>
      <c r="E4772" t="s">
        <v>335</v>
      </c>
      <c r="F4772">
        <v>16</v>
      </c>
      <c r="G4772">
        <v>0</v>
      </c>
      <c r="H4772">
        <v>2018</v>
      </c>
      <c r="I4772">
        <v>10</v>
      </c>
      <c r="J4772">
        <v>97</v>
      </c>
    </row>
    <row r="4773" spans="1:10" hidden="1" x14ac:dyDescent="0.25">
      <c r="A4773">
        <f>--SUBTOTAL(103,B$2:B4773)</f>
        <v>2281</v>
      </c>
      <c r="B4773" s="86">
        <v>43392</v>
      </c>
      <c r="C4773" t="s">
        <v>78</v>
      </c>
      <c r="D4773" t="s">
        <v>54</v>
      </c>
      <c r="E4773" t="s">
        <v>335</v>
      </c>
      <c r="F4773">
        <v>54.63</v>
      </c>
      <c r="G4773">
        <v>0</v>
      </c>
      <c r="H4773">
        <v>2018</v>
      </c>
      <c r="I4773">
        <v>10</v>
      </c>
      <c r="J4773">
        <v>91</v>
      </c>
    </row>
    <row r="4774" spans="1:10" hidden="1" x14ac:dyDescent="0.25">
      <c r="A4774">
        <f>--SUBTOTAL(103,B$2:B4774)</f>
        <v>2281</v>
      </c>
      <c r="B4774" s="86">
        <v>43392</v>
      </c>
      <c r="C4774" t="s">
        <v>78</v>
      </c>
      <c r="D4774" t="s">
        <v>62</v>
      </c>
      <c r="E4774" t="s">
        <v>335</v>
      </c>
      <c r="F4774">
        <v>667.23</v>
      </c>
      <c r="G4774">
        <v>0</v>
      </c>
      <c r="H4774">
        <v>2018</v>
      </c>
      <c r="I4774">
        <v>10</v>
      </c>
      <c r="J4774">
        <v>91</v>
      </c>
    </row>
    <row r="4775" spans="1:10" hidden="1" x14ac:dyDescent="0.25">
      <c r="A4775">
        <f>--SUBTOTAL(103,B$2:B4775)</f>
        <v>2281</v>
      </c>
      <c r="B4775" s="86">
        <v>43392</v>
      </c>
      <c r="C4775" t="s">
        <v>65</v>
      </c>
      <c r="D4775" t="s">
        <v>31</v>
      </c>
      <c r="E4775" t="s">
        <v>335</v>
      </c>
      <c r="F4775">
        <v>10</v>
      </c>
      <c r="G4775">
        <v>0</v>
      </c>
      <c r="H4775">
        <v>2018</v>
      </c>
      <c r="I4775">
        <v>10</v>
      </c>
      <c r="J4775">
        <v>91</v>
      </c>
    </row>
    <row r="4776" spans="1:10" hidden="1" x14ac:dyDescent="0.25">
      <c r="A4776">
        <f>--SUBTOTAL(103,B$2:B4776)</f>
        <v>2281</v>
      </c>
      <c r="B4776" s="86">
        <v>43392</v>
      </c>
      <c r="C4776" t="s">
        <v>23</v>
      </c>
      <c r="D4776" t="s">
        <v>33</v>
      </c>
      <c r="E4776" t="s">
        <v>164</v>
      </c>
      <c r="F4776">
        <v>1.8</v>
      </c>
      <c r="G4776">
        <v>0</v>
      </c>
      <c r="H4776">
        <v>2018</v>
      </c>
      <c r="I4776">
        <v>10</v>
      </c>
      <c r="J4776">
        <v>4</v>
      </c>
    </row>
    <row r="4777" spans="1:10" hidden="1" x14ac:dyDescent="0.25">
      <c r="A4777">
        <f>--SUBTOTAL(103,B$2:B4777)</f>
        <v>2281</v>
      </c>
      <c r="B4777" s="86">
        <v>43392</v>
      </c>
      <c r="C4777" t="s">
        <v>23</v>
      </c>
      <c r="D4777" t="s">
        <v>32</v>
      </c>
      <c r="E4777" t="s">
        <v>335</v>
      </c>
      <c r="F4777">
        <v>8</v>
      </c>
      <c r="G4777">
        <v>0</v>
      </c>
      <c r="H4777">
        <v>2018</v>
      </c>
      <c r="I4777">
        <v>10</v>
      </c>
      <c r="J4777">
        <v>22</v>
      </c>
    </row>
    <row r="4778" spans="1:10" hidden="1" x14ac:dyDescent="0.25">
      <c r="A4778">
        <f>--SUBTOTAL(103,B$2:B4778)</f>
        <v>2281</v>
      </c>
      <c r="B4778" s="86">
        <v>43392</v>
      </c>
      <c r="C4778" t="s">
        <v>23</v>
      </c>
      <c r="D4778" t="s">
        <v>59</v>
      </c>
      <c r="E4778" t="s">
        <v>335</v>
      </c>
      <c r="F4778">
        <v>58.3</v>
      </c>
      <c r="G4778">
        <v>0</v>
      </c>
      <c r="H4778">
        <v>2018</v>
      </c>
      <c r="I4778">
        <v>10</v>
      </c>
      <c r="J4778">
        <v>44</v>
      </c>
    </row>
    <row r="4779" spans="1:10" hidden="1" x14ac:dyDescent="0.25">
      <c r="A4779">
        <f>--SUBTOTAL(103,B$2:B4779)</f>
        <v>2281</v>
      </c>
      <c r="B4779" s="86">
        <v>43392</v>
      </c>
      <c r="C4779" t="s">
        <v>23</v>
      </c>
      <c r="D4779" t="s">
        <v>59</v>
      </c>
      <c r="E4779" t="s">
        <v>335</v>
      </c>
      <c r="F4779">
        <v>40.18</v>
      </c>
      <c r="G4779">
        <v>0</v>
      </c>
      <c r="H4779">
        <v>2018</v>
      </c>
      <c r="I4779">
        <v>10</v>
      </c>
      <c r="J4779">
        <v>79</v>
      </c>
    </row>
    <row r="4780" spans="1:10" hidden="1" x14ac:dyDescent="0.25">
      <c r="A4780">
        <f>--SUBTOTAL(103,B$2:B4780)</f>
        <v>2281</v>
      </c>
      <c r="B4780" s="86">
        <v>43392</v>
      </c>
      <c r="C4780" t="s">
        <v>23</v>
      </c>
      <c r="D4780" t="s">
        <v>59</v>
      </c>
      <c r="E4780" t="s">
        <v>335</v>
      </c>
      <c r="F4780">
        <v>55.52</v>
      </c>
      <c r="G4780">
        <v>0</v>
      </c>
      <c r="H4780">
        <v>2018</v>
      </c>
      <c r="I4780">
        <v>10</v>
      </c>
      <c r="J4780">
        <v>95</v>
      </c>
    </row>
    <row r="4781" spans="1:10" hidden="1" x14ac:dyDescent="0.25">
      <c r="A4781">
        <f>--SUBTOTAL(103,B$2:B4781)</f>
        <v>2281</v>
      </c>
      <c r="B4781" s="86">
        <v>43392</v>
      </c>
      <c r="C4781" t="s">
        <v>23</v>
      </c>
      <c r="D4781" t="s">
        <v>33</v>
      </c>
      <c r="E4781" t="s">
        <v>266</v>
      </c>
      <c r="F4781">
        <v>1.8</v>
      </c>
      <c r="G4781">
        <v>0</v>
      </c>
      <c r="H4781">
        <v>2018</v>
      </c>
      <c r="I4781">
        <v>10</v>
      </c>
      <c r="J4781">
        <v>97</v>
      </c>
    </row>
    <row r="4782" spans="1:10" hidden="1" x14ac:dyDescent="0.25">
      <c r="A4782">
        <f>--SUBTOTAL(103,B$2:B4782)</f>
        <v>2281</v>
      </c>
      <c r="B4782" s="86">
        <v>43392</v>
      </c>
      <c r="C4782" t="s">
        <v>23</v>
      </c>
      <c r="D4782" t="s">
        <v>33</v>
      </c>
      <c r="E4782" t="s">
        <v>115</v>
      </c>
      <c r="F4782">
        <v>10.5</v>
      </c>
      <c r="G4782">
        <v>0</v>
      </c>
      <c r="H4782">
        <v>2018</v>
      </c>
      <c r="I4782">
        <v>10</v>
      </c>
      <c r="J4782">
        <v>162</v>
      </c>
    </row>
    <row r="4783" spans="1:10" hidden="1" x14ac:dyDescent="0.25">
      <c r="A4783">
        <f>--SUBTOTAL(103,B$2:B4783)</f>
        <v>2281</v>
      </c>
      <c r="B4783" s="86">
        <v>43395</v>
      </c>
      <c r="C4783" t="s">
        <v>22</v>
      </c>
      <c r="D4783" t="s">
        <v>32</v>
      </c>
      <c r="E4783" t="s">
        <v>336</v>
      </c>
      <c r="F4783">
        <v>8</v>
      </c>
      <c r="G4783">
        <v>0</v>
      </c>
      <c r="H4783">
        <v>2018</v>
      </c>
      <c r="I4783">
        <v>10</v>
      </c>
      <c r="J4783">
        <v>95</v>
      </c>
    </row>
    <row r="4784" spans="1:10" hidden="1" x14ac:dyDescent="0.25">
      <c r="A4784">
        <f>--SUBTOTAL(103,B$2:B4784)</f>
        <v>2281</v>
      </c>
      <c r="B4784" s="86">
        <v>43395</v>
      </c>
      <c r="C4784" t="s">
        <v>102</v>
      </c>
      <c r="D4784" t="s">
        <v>32</v>
      </c>
      <c r="E4784" t="s">
        <v>336</v>
      </c>
      <c r="F4784">
        <v>22.5</v>
      </c>
      <c r="G4784">
        <v>0</v>
      </c>
      <c r="H4784">
        <v>2018</v>
      </c>
      <c r="I4784">
        <v>10</v>
      </c>
      <c r="J4784">
        <v>91</v>
      </c>
    </row>
    <row r="4785" spans="1:10" hidden="1" x14ac:dyDescent="0.25">
      <c r="A4785">
        <f>--SUBTOTAL(103,B$2:B4785)</f>
        <v>2281</v>
      </c>
      <c r="B4785" s="86">
        <v>43395</v>
      </c>
      <c r="C4785" t="s">
        <v>76</v>
      </c>
      <c r="D4785" t="s">
        <v>62</v>
      </c>
      <c r="E4785" t="s">
        <v>336</v>
      </c>
      <c r="F4785">
        <v>0</v>
      </c>
      <c r="G4785">
        <v>50.47</v>
      </c>
      <c r="H4785">
        <v>2018</v>
      </c>
      <c r="I4785">
        <v>10</v>
      </c>
      <c r="J4785">
        <v>91</v>
      </c>
    </row>
    <row r="4786" spans="1:10" hidden="1" x14ac:dyDescent="0.25">
      <c r="A4786">
        <f>--SUBTOTAL(103,B$2:B4786)</f>
        <v>2281</v>
      </c>
      <c r="B4786" s="86">
        <v>43395</v>
      </c>
      <c r="C4786" t="s">
        <v>67</v>
      </c>
      <c r="D4786" t="s">
        <v>32</v>
      </c>
      <c r="E4786" t="s">
        <v>336</v>
      </c>
      <c r="F4786">
        <v>10</v>
      </c>
      <c r="G4786">
        <v>0</v>
      </c>
      <c r="H4786">
        <v>2018</v>
      </c>
      <c r="I4786">
        <v>10</v>
      </c>
      <c r="J4786">
        <v>91</v>
      </c>
    </row>
    <row r="4787" spans="1:10" hidden="1" x14ac:dyDescent="0.25">
      <c r="A4787">
        <f>--SUBTOTAL(103,B$2:B4787)</f>
        <v>2281</v>
      </c>
      <c r="B4787" s="86">
        <v>43395</v>
      </c>
      <c r="C4787" t="s">
        <v>67</v>
      </c>
      <c r="D4787" t="s">
        <v>31</v>
      </c>
      <c r="E4787" t="s">
        <v>336</v>
      </c>
      <c r="F4787">
        <v>41.6</v>
      </c>
      <c r="G4787">
        <v>0</v>
      </c>
      <c r="H4787">
        <v>2018</v>
      </c>
      <c r="I4787">
        <v>10</v>
      </c>
      <c r="J4787">
        <v>91</v>
      </c>
    </row>
    <row r="4788" spans="1:10" hidden="1" x14ac:dyDescent="0.25">
      <c r="A4788">
        <f>--SUBTOTAL(103,B$2:B4788)</f>
        <v>2281</v>
      </c>
      <c r="B4788" s="86">
        <v>43395</v>
      </c>
      <c r="C4788" t="s">
        <v>73</v>
      </c>
      <c r="D4788" t="s">
        <v>31</v>
      </c>
      <c r="E4788" t="s">
        <v>336</v>
      </c>
      <c r="F4788">
        <v>35</v>
      </c>
      <c r="G4788">
        <v>0</v>
      </c>
      <c r="H4788">
        <v>2018</v>
      </c>
      <c r="I4788">
        <v>10</v>
      </c>
      <c r="J4788">
        <v>91</v>
      </c>
    </row>
    <row r="4789" spans="1:10" hidden="1" x14ac:dyDescent="0.25">
      <c r="A4789">
        <f>--SUBTOTAL(103,B$2:B4789)</f>
        <v>2281</v>
      </c>
      <c r="B4789" s="86">
        <v>43395</v>
      </c>
      <c r="C4789" t="s">
        <v>71</v>
      </c>
      <c r="D4789" t="s">
        <v>32</v>
      </c>
      <c r="E4789" t="s">
        <v>336</v>
      </c>
      <c r="F4789">
        <v>8</v>
      </c>
      <c r="G4789">
        <v>0</v>
      </c>
      <c r="H4789">
        <v>2018</v>
      </c>
      <c r="I4789">
        <v>10</v>
      </c>
      <c r="J4789">
        <v>91</v>
      </c>
    </row>
    <row r="4790" spans="1:10" hidden="1" x14ac:dyDescent="0.25">
      <c r="A4790">
        <f>--SUBTOTAL(103,B$2:B4790)</f>
        <v>2281</v>
      </c>
      <c r="B4790" s="86">
        <v>43395</v>
      </c>
      <c r="C4790" t="s">
        <v>71</v>
      </c>
      <c r="D4790" t="s">
        <v>101</v>
      </c>
      <c r="E4790" t="s">
        <v>336</v>
      </c>
      <c r="F4790">
        <v>500</v>
      </c>
      <c r="G4790">
        <v>0</v>
      </c>
      <c r="H4790">
        <v>2018</v>
      </c>
      <c r="I4790">
        <v>10</v>
      </c>
      <c r="J4790">
        <v>91</v>
      </c>
    </row>
    <row r="4791" spans="1:10" hidden="1" x14ac:dyDescent="0.25">
      <c r="A4791">
        <f>--SUBTOTAL(103,B$2:B4791)</f>
        <v>2281</v>
      </c>
      <c r="B4791" s="86">
        <v>43395</v>
      </c>
      <c r="C4791" t="s">
        <v>103</v>
      </c>
      <c r="D4791" t="s">
        <v>31</v>
      </c>
      <c r="E4791" t="s">
        <v>336</v>
      </c>
      <c r="F4791">
        <v>16.440000000000001</v>
      </c>
      <c r="G4791">
        <v>0</v>
      </c>
      <c r="H4791">
        <v>2018</v>
      </c>
      <c r="I4791">
        <v>10</v>
      </c>
      <c r="J4791">
        <v>91</v>
      </c>
    </row>
    <row r="4792" spans="1:10" hidden="1" x14ac:dyDescent="0.25">
      <c r="A4792">
        <f>--SUBTOTAL(103,B$2:B4792)</f>
        <v>2281</v>
      </c>
      <c r="B4792" s="86">
        <v>43395</v>
      </c>
      <c r="C4792" t="s">
        <v>21</v>
      </c>
      <c r="D4792" t="s">
        <v>32</v>
      </c>
      <c r="E4792" t="s">
        <v>336</v>
      </c>
      <c r="F4792">
        <v>8</v>
      </c>
      <c r="G4792">
        <v>0</v>
      </c>
      <c r="H4792">
        <v>2018</v>
      </c>
      <c r="I4792">
        <v>10</v>
      </c>
      <c r="J4792">
        <v>13</v>
      </c>
    </row>
    <row r="4793" spans="1:10" hidden="1" x14ac:dyDescent="0.25">
      <c r="A4793">
        <f>--SUBTOTAL(103,B$2:B4793)</f>
        <v>2281</v>
      </c>
      <c r="B4793" s="86">
        <v>43395</v>
      </c>
      <c r="C4793" t="s">
        <v>21</v>
      </c>
      <c r="D4793" t="s">
        <v>32</v>
      </c>
      <c r="E4793" t="s">
        <v>336</v>
      </c>
      <c r="F4793">
        <v>48</v>
      </c>
      <c r="G4793">
        <v>0</v>
      </c>
      <c r="H4793">
        <v>2018</v>
      </c>
      <c r="I4793">
        <v>10</v>
      </c>
      <c r="J4793">
        <v>19</v>
      </c>
    </row>
    <row r="4794" spans="1:10" hidden="1" x14ac:dyDescent="0.25">
      <c r="A4794">
        <f>--SUBTOTAL(103,B$2:B4794)</f>
        <v>2281</v>
      </c>
      <c r="B4794" s="86">
        <v>43395</v>
      </c>
      <c r="C4794" t="s">
        <v>21</v>
      </c>
      <c r="D4794" t="s">
        <v>32</v>
      </c>
      <c r="E4794" t="s">
        <v>336</v>
      </c>
      <c r="F4794">
        <v>16</v>
      </c>
      <c r="G4794">
        <v>0</v>
      </c>
      <c r="H4794">
        <v>2018</v>
      </c>
      <c r="I4794">
        <v>10</v>
      </c>
      <c r="J4794">
        <v>38</v>
      </c>
    </row>
    <row r="4795" spans="1:10" hidden="1" x14ac:dyDescent="0.25">
      <c r="A4795">
        <f>--SUBTOTAL(103,B$2:B4795)</f>
        <v>2281</v>
      </c>
      <c r="B4795" s="86">
        <v>43395</v>
      </c>
      <c r="C4795" t="s">
        <v>21</v>
      </c>
      <c r="D4795" t="s">
        <v>32</v>
      </c>
      <c r="E4795" t="s">
        <v>336</v>
      </c>
      <c r="F4795">
        <v>16</v>
      </c>
      <c r="G4795">
        <v>0</v>
      </c>
      <c r="H4795">
        <v>2018</v>
      </c>
      <c r="I4795">
        <v>10</v>
      </c>
      <c r="J4795">
        <v>44</v>
      </c>
    </row>
    <row r="4796" spans="1:10" hidden="1" x14ac:dyDescent="0.25">
      <c r="A4796">
        <f>--SUBTOTAL(103,B$2:B4796)</f>
        <v>2281</v>
      </c>
      <c r="B4796" s="86">
        <v>43395</v>
      </c>
      <c r="C4796" t="s">
        <v>21</v>
      </c>
      <c r="D4796" t="s">
        <v>32</v>
      </c>
      <c r="E4796" t="s">
        <v>336</v>
      </c>
      <c r="F4796">
        <v>8</v>
      </c>
      <c r="G4796">
        <v>0</v>
      </c>
      <c r="H4796">
        <v>2018</v>
      </c>
      <c r="I4796">
        <v>10</v>
      </c>
      <c r="J4796">
        <v>49</v>
      </c>
    </row>
    <row r="4797" spans="1:10" hidden="1" x14ac:dyDescent="0.25">
      <c r="A4797">
        <f>--SUBTOTAL(103,B$2:B4797)</f>
        <v>2281</v>
      </c>
      <c r="B4797" s="86">
        <v>43395</v>
      </c>
      <c r="C4797" t="s">
        <v>21</v>
      </c>
      <c r="D4797" t="s">
        <v>32</v>
      </c>
      <c r="E4797" t="s">
        <v>336</v>
      </c>
      <c r="F4797">
        <v>8</v>
      </c>
      <c r="G4797">
        <v>0</v>
      </c>
      <c r="H4797">
        <v>2018</v>
      </c>
      <c r="I4797">
        <v>10</v>
      </c>
      <c r="J4797">
        <v>95</v>
      </c>
    </row>
    <row r="4798" spans="1:10" hidden="1" x14ac:dyDescent="0.25">
      <c r="A4798">
        <f>--SUBTOTAL(103,B$2:B4798)</f>
        <v>2281</v>
      </c>
      <c r="B4798" s="86">
        <v>43395</v>
      </c>
      <c r="C4798" t="s">
        <v>21</v>
      </c>
      <c r="D4798" t="s">
        <v>32</v>
      </c>
      <c r="E4798" t="s">
        <v>336</v>
      </c>
      <c r="F4798">
        <v>24</v>
      </c>
      <c r="G4798">
        <v>0</v>
      </c>
      <c r="H4798">
        <v>2018</v>
      </c>
      <c r="I4798">
        <v>10</v>
      </c>
      <c r="J4798">
        <v>97</v>
      </c>
    </row>
    <row r="4799" spans="1:10" hidden="1" x14ac:dyDescent="0.25">
      <c r="A4799">
        <f>--SUBTOTAL(103,B$2:B4799)</f>
        <v>2281</v>
      </c>
      <c r="B4799" s="86">
        <v>43395</v>
      </c>
      <c r="C4799" t="s">
        <v>66</v>
      </c>
      <c r="D4799" t="s">
        <v>31</v>
      </c>
      <c r="E4799" t="s">
        <v>336</v>
      </c>
      <c r="F4799">
        <v>81.3</v>
      </c>
      <c r="G4799">
        <v>0</v>
      </c>
      <c r="H4799">
        <v>2018</v>
      </c>
      <c r="I4799">
        <v>10</v>
      </c>
      <c r="J4799">
        <v>91</v>
      </c>
    </row>
    <row r="4800" spans="1:10" hidden="1" x14ac:dyDescent="0.25">
      <c r="A4800">
        <f>--SUBTOTAL(103,B$2:B4800)</f>
        <v>2281</v>
      </c>
      <c r="B4800" s="86">
        <v>43395</v>
      </c>
      <c r="C4800" t="s">
        <v>23</v>
      </c>
      <c r="D4800" t="s">
        <v>60</v>
      </c>
      <c r="E4800" t="s">
        <v>336</v>
      </c>
      <c r="F4800">
        <v>19.100000000000001</v>
      </c>
      <c r="G4800">
        <v>0</v>
      </c>
      <c r="H4800">
        <v>2018</v>
      </c>
      <c r="I4800">
        <v>10</v>
      </c>
      <c r="J4800">
        <v>8</v>
      </c>
    </row>
    <row r="4801" spans="1:10" hidden="1" x14ac:dyDescent="0.25">
      <c r="A4801">
        <f>--SUBTOTAL(103,B$2:B4801)</f>
        <v>2281</v>
      </c>
      <c r="B4801" s="86">
        <v>43395</v>
      </c>
      <c r="C4801" t="s">
        <v>23</v>
      </c>
      <c r="D4801" t="s">
        <v>33</v>
      </c>
      <c r="E4801" t="s">
        <v>215</v>
      </c>
      <c r="F4801">
        <v>2.4</v>
      </c>
      <c r="G4801">
        <v>0</v>
      </c>
      <c r="H4801">
        <v>2018</v>
      </c>
      <c r="I4801">
        <v>10</v>
      </c>
      <c r="J4801">
        <v>17</v>
      </c>
    </row>
    <row r="4802" spans="1:10" hidden="1" x14ac:dyDescent="0.25">
      <c r="A4802">
        <f>--SUBTOTAL(103,B$2:B4802)</f>
        <v>2281</v>
      </c>
      <c r="B4802" s="86">
        <v>43395</v>
      </c>
      <c r="C4802" t="s">
        <v>23</v>
      </c>
      <c r="D4802" t="s">
        <v>33</v>
      </c>
      <c r="E4802" t="s">
        <v>127</v>
      </c>
      <c r="F4802">
        <v>5</v>
      </c>
      <c r="G4802">
        <v>0</v>
      </c>
      <c r="H4802">
        <v>2018</v>
      </c>
      <c r="I4802">
        <v>10</v>
      </c>
      <c r="J4802">
        <v>39</v>
      </c>
    </row>
    <row r="4803" spans="1:10" hidden="1" x14ac:dyDescent="0.25">
      <c r="A4803">
        <f>--SUBTOTAL(103,B$2:B4803)</f>
        <v>2281</v>
      </c>
      <c r="B4803" s="86">
        <v>43395</v>
      </c>
      <c r="C4803" t="s">
        <v>23</v>
      </c>
      <c r="D4803" t="s">
        <v>31</v>
      </c>
      <c r="E4803" t="s">
        <v>336</v>
      </c>
      <c r="F4803">
        <v>245.24</v>
      </c>
      <c r="G4803">
        <v>0</v>
      </c>
      <c r="H4803">
        <v>2018</v>
      </c>
      <c r="I4803">
        <v>10</v>
      </c>
      <c r="J4803">
        <v>47</v>
      </c>
    </row>
    <row r="4804" spans="1:10" hidden="1" x14ac:dyDescent="0.25">
      <c r="A4804">
        <f>--SUBTOTAL(103,B$2:B4804)</f>
        <v>2281</v>
      </c>
      <c r="B4804" s="86">
        <v>43395</v>
      </c>
      <c r="C4804" t="s">
        <v>23</v>
      </c>
      <c r="D4804" t="s">
        <v>62</v>
      </c>
      <c r="E4804" t="s">
        <v>336</v>
      </c>
      <c r="F4804">
        <v>0</v>
      </c>
      <c r="G4804">
        <v>122.62</v>
      </c>
      <c r="H4804">
        <v>2018</v>
      </c>
      <c r="I4804">
        <v>10</v>
      </c>
      <c r="J4804">
        <v>47</v>
      </c>
    </row>
    <row r="4805" spans="1:10" hidden="1" x14ac:dyDescent="0.25">
      <c r="A4805">
        <f>--SUBTOTAL(103,B$2:B4805)</f>
        <v>2281</v>
      </c>
      <c r="B4805" s="86">
        <v>43395</v>
      </c>
      <c r="C4805" t="s">
        <v>23</v>
      </c>
      <c r="D4805" t="s">
        <v>33</v>
      </c>
      <c r="E4805" t="s">
        <v>122</v>
      </c>
      <c r="F4805">
        <v>2.4</v>
      </c>
      <c r="G4805">
        <v>0</v>
      </c>
      <c r="H4805">
        <v>2018</v>
      </c>
      <c r="I4805">
        <v>10</v>
      </c>
      <c r="J4805">
        <v>70</v>
      </c>
    </row>
    <row r="4806" spans="1:10" hidden="1" x14ac:dyDescent="0.25">
      <c r="A4806">
        <f>--SUBTOTAL(103,B$2:B4806)</f>
        <v>2281</v>
      </c>
      <c r="B4806" s="86">
        <v>43395</v>
      </c>
      <c r="C4806" t="s">
        <v>23</v>
      </c>
      <c r="D4806" t="s">
        <v>33</v>
      </c>
      <c r="E4806" t="s">
        <v>124</v>
      </c>
      <c r="F4806">
        <v>9.1999999999999993</v>
      </c>
      <c r="G4806">
        <v>0</v>
      </c>
      <c r="H4806">
        <v>2018</v>
      </c>
      <c r="I4806">
        <v>10</v>
      </c>
      <c r="J4806">
        <v>71</v>
      </c>
    </row>
    <row r="4807" spans="1:10" hidden="1" x14ac:dyDescent="0.25">
      <c r="A4807">
        <f>--SUBTOTAL(103,B$2:B4807)</f>
        <v>2281</v>
      </c>
      <c r="B4807" s="86">
        <v>43396</v>
      </c>
      <c r="C4807" t="s">
        <v>22</v>
      </c>
      <c r="D4807" t="s">
        <v>31</v>
      </c>
      <c r="E4807" t="s">
        <v>337</v>
      </c>
      <c r="F4807">
        <v>32</v>
      </c>
      <c r="G4807">
        <v>0</v>
      </c>
      <c r="H4807">
        <v>2018</v>
      </c>
      <c r="I4807">
        <v>10</v>
      </c>
      <c r="J4807">
        <v>30</v>
      </c>
    </row>
    <row r="4808" spans="1:10" x14ac:dyDescent="0.25">
      <c r="A4808">
        <f>--SUBTOTAL(103,B$2:B4808)</f>
        <v>2282</v>
      </c>
      <c r="B4808" s="86">
        <v>43601</v>
      </c>
      <c r="C4808" t="s">
        <v>64</v>
      </c>
      <c r="D4808" t="s">
        <v>62</v>
      </c>
      <c r="E4808" t="s">
        <v>549</v>
      </c>
      <c r="F4808">
        <v>0</v>
      </c>
      <c r="G4808">
        <v>614.4</v>
      </c>
      <c r="H4808">
        <v>2019</v>
      </c>
      <c r="I4808">
        <v>5</v>
      </c>
      <c r="J4808">
        <v>91</v>
      </c>
    </row>
    <row r="4809" spans="1:10" x14ac:dyDescent="0.25">
      <c r="A4809">
        <f>--SUBTOTAL(103,B$2:B4809)</f>
        <v>2283</v>
      </c>
      <c r="B4809" s="86">
        <v>43601</v>
      </c>
      <c r="C4809" t="s">
        <v>65</v>
      </c>
      <c r="D4809" t="s">
        <v>62</v>
      </c>
      <c r="E4809" t="s">
        <v>549</v>
      </c>
      <c r="F4809">
        <v>0</v>
      </c>
      <c r="G4809">
        <v>191.9</v>
      </c>
      <c r="H4809">
        <v>2019</v>
      </c>
      <c r="I4809">
        <v>5</v>
      </c>
      <c r="J4809">
        <v>91</v>
      </c>
    </row>
    <row r="4810" spans="1:10" x14ac:dyDescent="0.25">
      <c r="A4810">
        <f>--SUBTOTAL(103,B$2:B4810)</f>
        <v>2284</v>
      </c>
      <c r="B4810" s="86">
        <v>43601</v>
      </c>
      <c r="C4810" t="s">
        <v>70</v>
      </c>
      <c r="D4810" t="s">
        <v>61</v>
      </c>
      <c r="E4810" t="s">
        <v>549</v>
      </c>
      <c r="F4810">
        <v>50</v>
      </c>
      <c r="G4810">
        <v>0</v>
      </c>
      <c r="H4810">
        <v>2019</v>
      </c>
      <c r="I4810">
        <v>5</v>
      </c>
      <c r="J4810">
        <v>91</v>
      </c>
    </row>
    <row r="4811" spans="1:10" x14ac:dyDescent="0.25">
      <c r="A4811">
        <f>--SUBTOTAL(103,B$2:B4811)</f>
        <v>2285</v>
      </c>
      <c r="B4811" s="86">
        <v>43601</v>
      </c>
      <c r="C4811" t="s">
        <v>82</v>
      </c>
      <c r="D4811" t="s">
        <v>62</v>
      </c>
      <c r="E4811" t="s">
        <v>549</v>
      </c>
      <c r="F4811">
        <v>0</v>
      </c>
      <c r="G4811">
        <v>23</v>
      </c>
      <c r="H4811">
        <v>2019</v>
      </c>
      <c r="I4811">
        <v>5</v>
      </c>
      <c r="J4811">
        <v>91</v>
      </c>
    </row>
    <row r="4812" spans="1:10" x14ac:dyDescent="0.25">
      <c r="A4812">
        <f>--SUBTOTAL(103,B$2:B4812)</f>
        <v>2286</v>
      </c>
      <c r="B4812" s="86">
        <v>43601</v>
      </c>
      <c r="C4812" t="s">
        <v>79</v>
      </c>
      <c r="D4812" t="s">
        <v>62</v>
      </c>
      <c r="E4812" t="s">
        <v>549</v>
      </c>
      <c r="F4812">
        <v>0</v>
      </c>
      <c r="G4812">
        <v>0.6</v>
      </c>
      <c r="H4812">
        <v>2019</v>
      </c>
      <c r="I4812">
        <v>5</v>
      </c>
      <c r="J4812">
        <v>91</v>
      </c>
    </row>
    <row r="4813" spans="1:10" x14ac:dyDescent="0.25">
      <c r="A4813">
        <f>--SUBTOTAL(103,B$2:B4813)</f>
        <v>2287</v>
      </c>
      <c r="B4813" s="86">
        <v>43601</v>
      </c>
      <c r="C4813" t="s">
        <v>21</v>
      </c>
      <c r="D4813" t="s">
        <v>61</v>
      </c>
      <c r="E4813" t="s">
        <v>549</v>
      </c>
      <c r="F4813">
        <v>676</v>
      </c>
      <c r="G4813">
        <v>0</v>
      </c>
      <c r="H4813">
        <v>2019</v>
      </c>
      <c r="I4813">
        <v>5</v>
      </c>
      <c r="J4813">
        <v>33</v>
      </c>
    </row>
    <row r="4814" spans="1:10" x14ac:dyDescent="0.25">
      <c r="A4814">
        <f>--SUBTOTAL(103,B$2:B4814)</f>
        <v>2288</v>
      </c>
      <c r="B4814" s="86">
        <v>43601</v>
      </c>
      <c r="C4814" t="s">
        <v>21</v>
      </c>
      <c r="D4814" t="s">
        <v>32</v>
      </c>
      <c r="E4814" t="s">
        <v>549</v>
      </c>
      <c r="F4814">
        <v>48</v>
      </c>
      <c r="G4814">
        <v>0</v>
      </c>
      <c r="H4814">
        <v>2019</v>
      </c>
      <c r="I4814">
        <v>5</v>
      </c>
      <c r="J4814">
        <v>19</v>
      </c>
    </row>
    <row r="4815" spans="1:10" x14ac:dyDescent="0.25">
      <c r="A4815">
        <f>--SUBTOTAL(103,B$2:B4815)</f>
        <v>2289</v>
      </c>
      <c r="B4815" s="86">
        <v>43601</v>
      </c>
      <c r="C4815" t="s">
        <v>21</v>
      </c>
      <c r="D4815" t="s">
        <v>32</v>
      </c>
      <c r="E4815" t="s">
        <v>549</v>
      </c>
      <c r="F4815">
        <v>48</v>
      </c>
      <c r="G4815">
        <v>0</v>
      </c>
      <c r="H4815">
        <v>2019</v>
      </c>
      <c r="I4815">
        <v>5</v>
      </c>
      <c r="J4815">
        <v>46</v>
      </c>
    </row>
    <row r="4816" spans="1:10" x14ac:dyDescent="0.25">
      <c r="A4816">
        <f>--SUBTOTAL(103,B$2:B4816)</f>
        <v>2290</v>
      </c>
      <c r="B4816" s="86">
        <v>43601</v>
      </c>
      <c r="C4816" t="s">
        <v>21</v>
      </c>
      <c r="D4816" t="s">
        <v>32</v>
      </c>
      <c r="E4816" t="s">
        <v>549</v>
      </c>
      <c r="F4816">
        <v>40</v>
      </c>
      <c r="G4816">
        <v>0</v>
      </c>
      <c r="H4816">
        <v>2019</v>
      </c>
      <c r="I4816">
        <v>5</v>
      </c>
      <c r="J4816">
        <v>73</v>
      </c>
    </row>
    <row r="4817" spans="1:10" x14ac:dyDescent="0.25">
      <c r="A4817">
        <f>--SUBTOTAL(103,B$2:B4817)</f>
        <v>2291</v>
      </c>
      <c r="B4817" s="86">
        <v>43601</v>
      </c>
      <c r="C4817" t="s">
        <v>21</v>
      </c>
      <c r="D4817" t="s">
        <v>32</v>
      </c>
      <c r="E4817" t="s">
        <v>549</v>
      </c>
      <c r="F4817">
        <v>24</v>
      </c>
      <c r="G4817">
        <v>0</v>
      </c>
      <c r="H4817">
        <v>2019</v>
      </c>
      <c r="I4817">
        <v>5</v>
      </c>
      <c r="J4817">
        <v>13</v>
      </c>
    </row>
    <row r="4818" spans="1:10" x14ac:dyDescent="0.25">
      <c r="A4818">
        <f>--SUBTOTAL(103,B$2:B4818)</f>
        <v>2292</v>
      </c>
      <c r="B4818" s="86">
        <v>43601</v>
      </c>
      <c r="C4818" t="s">
        <v>21</v>
      </c>
      <c r="D4818" t="s">
        <v>32</v>
      </c>
      <c r="E4818" t="s">
        <v>549</v>
      </c>
      <c r="F4818">
        <v>24</v>
      </c>
      <c r="G4818">
        <v>0</v>
      </c>
      <c r="H4818">
        <v>2019</v>
      </c>
      <c r="I4818">
        <v>5</v>
      </c>
      <c r="J4818">
        <v>26</v>
      </c>
    </row>
    <row r="4819" spans="1:10" x14ac:dyDescent="0.25">
      <c r="A4819">
        <f>--SUBTOTAL(103,B$2:B4819)</f>
        <v>2293</v>
      </c>
      <c r="B4819" s="86">
        <v>43601</v>
      </c>
      <c r="C4819" t="s">
        <v>21</v>
      </c>
      <c r="D4819" t="s">
        <v>32</v>
      </c>
      <c r="E4819" t="s">
        <v>549</v>
      </c>
      <c r="F4819">
        <v>16</v>
      </c>
      <c r="G4819">
        <v>0</v>
      </c>
      <c r="H4819">
        <v>2019</v>
      </c>
      <c r="I4819">
        <v>5</v>
      </c>
      <c r="J4819">
        <v>44</v>
      </c>
    </row>
    <row r="4820" spans="1:10" x14ac:dyDescent="0.25">
      <c r="A4820">
        <f>--SUBTOTAL(103,B$2:B4820)</f>
        <v>2294</v>
      </c>
      <c r="B4820" s="86">
        <v>43601</v>
      </c>
      <c r="C4820" t="s">
        <v>21</v>
      </c>
      <c r="D4820" t="s">
        <v>32</v>
      </c>
      <c r="E4820" t="s">
        <v>549</v>
      </c>
      <c r="F4820">
        <v>8</v>
      </c>
      <c r="G4820">
        <v>0</v>
      </c>
      <c r="H4820">
        <v>2019</v>
      </c>
      <c r="I4820">
        <v>5</v>
      </c>
      <c r="J4820">
        <v>23</v>
      </c>
    </row>
    <row r="4821" spans="1:10" x14ac:dyDescent="0.25">
      <c r="A4821">
        <f>--SUBTOTAL(103,B$2:B4821)</f>
        <v>2295</v>
      </c>
      <c r="B4821" s="86">
        <v>43601</v>
      </c>
      <c r="C4821" t="s">
        <v>21</v>
      </c>
      <c r="D4821" t="s">
        <v>32</v>
      </c>
      <c r="E4821" t="s">
        <v>549</v>
      </c>
      <c r="F4821">
        <v>8</v>
      </c>
      <c r="G4821">
        <v>0</v>
      </c>
      <c r="H4821">
        <v>2019</v>
      </c>
      <c r="I4821">
        <v>5</v>
      </c>
      <c r="J4821">
        <v>30</v>
      </c>
    </row>
    <row r="4822" spans="1:10" x14ac:dyDescent="0.25">
      <c r="A4822">
        <f>--SUBTOTAL(103,B$2:B4822)</f>
        <v>2296</v>
      </c>
      <c r="B4822" s="86">
        <v>43601</v>
      </c>
      <c r="C4822" t="s">
        <v>103</v>
      </c>
      <c r="D4822" t="s">
        <v>32</v>
      </c>
      <c r="E4822" t="s">
        <v>549</v>
      </c>
      <c r="F4822">
        <v>159.80000000000001</v>
      </c>
      <c r="G4822">
        <v>0</v>
      </c>
      <c r="H4822">
        <v>2019</v>
      </c>
      <c r="I4822">
        <v>5</v>
      </c>
      <c r="J4822">
        <v>91</v>
      </c>
    </row>
    <row r="4823" spans="1:10" x14ac:dyDescent="0.25">
      <c r="A4823">
        <f>--SUBTOTAL(103,B$2:B4823)</f>
        <v>2297</v>
      </c>
      <c r="B4823" s="86">
        <v>43601</v>
      </c>
      <c r="C4823" t="s">
        <v>73</v>
      </c>
      <c r="D4823" t="s">
        <v>60</v>
      </c>
      <c r="E4823" t="s">
        <v>549</v>
      </c>
      <c r="F4823">
        <v>40</v>
      </c>
      <c r="G4823">
        <v>0</v>
      </c>
      <c r="H4823">
        <v>2019</v>
      </c>
      <c r="I4823">
        <v>5</v>
      </c>
      <c r="J4823">
        <v>91</v>
      </c>
    </row>
    <row r="4824" spans="1:10" x14ac:dyDescent="0.25">
      <c r="A4824">
        <f>--SUBTOTAL(103,B$2:B4824)</f>
        <v>2298</v>
      </c>
      <c r="B4824" s="86">
        <v>43601</v>
      </c>
      <c r="C4824" t="s">
        <v>67</v>
      </c>
      <c r="D4824" t="s">
        <v>61</v>
      </c>
      <c r="E4824" t="s">
        <v>549</v>
      </c>
      <c r="F4824">
        <v>21.05</v>
      </c>
      <c r="G4824">
        <v>0</v>
      </c>
      <c r="H4824">
        <v>2019</v>
      </c>
      <c r="I4824">
        <v>5</v>
      </c>
      <c r="J4824">
        <v>91</v>
      </c>
    </row>
    <row r="4825" spans="1:10" x14ac:dyDescent="0.25">
      <c r="A4825">
        <f>--SUBTOTAL(103,B$2:B4825)</f>
        <v>2299</v>
      </c>
      <c r="B4825" s="86">
        <v>43601</v>
      </c>
      <c r="C4825" t="s">
        <v>22</v>
      </c>
      <c r="D4825" t="s">
        <v>61</v>
      </c>
      <c r="E4825" t="s">
        <v>549</v>
      </c>
      <c r="F4825">
        <v>182</v>
      </c>
      <c r="G4825">
        <v>0</v>
      </c>
      <c r="H4825">
        <v>2019</v>
      </c>
      <c r="I4825">
        <v>5</v>
      </c>
      <c r="J4825">
        <v>40</v>
      </c>
    </row>
    <row r="4826" spans="1:10" x14ac:dyDescent="0.25">
      <c r="A4826">
        <f>--SUBTOTAL(103,B$2:B4826)</f>
        <v>2300</v>
      </c>
      <c r="B4826" s="86">
        <v>43601</v>
      </c>
      <c r="C4826" t="s">
        <v>22</v>
      </c>
      <c r="D4826" t="s">
        <v>32</v>
      </c>
      <c r="E4826" t="s">
        <v>549</v>
      </c>
      <c r="F4826">
        <v>8</v>
      </c>
      <c r="G4826">
        <v>0</v>
      </c>
      <c r="H4826">
        <v>2019</v>
      </c>
      <c r="I4826">
        <v>5</v>
      </c>
      <c r="J4826">
        <v>73</v>
      </c>
    </row>
    <row r="4827" spans="1:10" hidden="1" x14ac:dyDescent="0.25">
      <c r="A4827">
        <f>--SUBTOTAL(103,B$2:B4827)</f>
        <v>2300</v>
      </c>
      <c r="B4827" s="86">
        <v>43396</v>
      </c>
      <c r="C4827" t="s">
        <v>67</v>
      </c>
      <c r="D4827" t="s">
        <v>31</v>
      </c>
      <c r="E4827" t="s">
        <v>337</v>
      </c>
      <c r="F4827">
        <v>14.03</v>
      </c>
      <c r="G4827">
        <v>0</v>
      </c>
      <c r="H4827">
        <v>2018</v>
      </c>
      <c r="I4827">
        <v>10</v>
      </c>
      <c r="J4827">
        <v>91</v>
      </c>
    </row>
    <row r="4828" spans="1:10" hidden="1" x14ac:dyDescent="0.25">
      <c r="A4828">
        <f>--SUBTOTAL(103,B$2:B4828)</f>
        <v>2300</v>
      </c>
      <c r="B4828" s="86">
        <v>43396</v>
      </c>
      <c r="C4828" t="s">
        <v>71</v>
      </c>
      <c r="D4828" t="s">
        <v>32</v>
      </c>
      <c r="E4828" t="s">
        <v>337</v>
      </c>
      <c r="F4828">
        <v>8</v>
      </c>
      <c r="G4828">
        <v>0</v>
      </c>
      <c r="H4828">
        <v>2018</v>
      </c>
      <c r="I4828">
        <v>10</v>
      </c>
      <c r="J4828">
        <v>91</v>
      </c>
    </row>
    <row r="4829" spans="1:10" hidden="1" x14ac:dyDescent="0.25">
      <c r="A4829">
        <f>--SUBTOTAL(103,B$2:B4829)</f>
        <v>2300</v>
      </c>
      <c r="B4829" s="86">
        <v>43396</v>
      </c>
      <c r="C4829" t="s">
        <v>71</v>
      </c>
      <c r="D4829" t="s">
        <v>31</v>
      </c>
      <c r="E4829" t="s">
        <v>337</v>
      </c>
      <c r="F4829">
        <v>32</v>
      </c>
      <c r="G4829">
        <v>0</v>
      </c>
      <c r="H4829">
        <v>2018</v>
      </c>
      <c r="I4829">
        <v>10</v>
      </c>
      <c r="J4829">
        <v>91</v>
      </c>
    </row>
    <row r="4830" spans="1:10" hidden="1" x14ac:dyDescent="0.25">
      <c r="A4830">
        <f>--SUBTOTAL(103,B$2:B4830)</f>
        <v>2300</v>
      </c>
      <c r="B4830" s="86">
        <v>43396</v>
      </c>
      <c r="C4830" t="s">
        <v>21</v>
      </c>
      <c r="D4830" t="s">
        <v>32</v>
      </c>
      <c r="E4830" t="s">
        <v>337</v>
      </c>
      <c r="F4830">
        <v>16</v>
      </c>
      <c r="G4830">
        <v>0</v>
      </c>
      <c r="H4830">
        <v>2018</v>
      </c>
      <c r="I4830">
        <v>10</v>
      </c>
      <c r="J4830">
        <v>1</v>
      </c>
    </row>
    <row r="4831" spans="1:10" hidden="1" x14ac:dyDescent="0.25">
      <c r="A4831">
        <f>--SUBTOTAL(103,B$2:B4831)</f>
        <v>2300</v>
      </c>
      <c r="B4831" s="86">
        <v>43396</v>
      </c>
      <c r="C4831" t="s">
        <v>21</v>
      </c>
      <c r="D4831" t="s">
        <v>31</v>
      </c>
      <c r="E4831" t="s">
        <v>337</v>
      </c>
      <c r="F4831">
        <v>91</v>
      </c>
      <c r="G4831">
        <v>0</v>
      </c>
      <c r="H4831">
        <v>2018</v>
      </c>
      <c r="I4831">
        <v>10</v>
      </c>
      <c r="J4831">
        <v>40</v>
      </c>
    </row>
    <row r="4832" spans="1:10" hidden="1" x14ac:dyDescent="0.25">
      <c r="A4832">
        <f>--SUBTOTAL(103,B$2:B4832)</f>
        <v>2300</v>
      </c>
      <c r="B4832" s="86">
        <v>43396</v>
      </c>
      <c r="C4832" t="s">
        <v>23</v>
      </c>
      <c r="D4832" t="s">
        <v>54</v>
      </c>
      <c r="E4832" t="s">
        <v>337</v>
      </c>
      <c r="F4832">
        <v>58.97</v>
      </c>
      <c r="G4832">
        <v>0</v>
      </c>
      <c r="H4832">
        <v>2018</v>
      </c>
      <c r="I4832">
        <v>10</v>
      </c>
      <c r="J4832">
        <v>13</v>
      </c>
    </row>
    <row r="4833" spans="1:10" hidden="1" x14ac:dyDescent="0.25">
      <c r="A4833">
        <f>--SUBTOTAL(103,B$2:B4833)</f>
        <v>2300</v>
      </c>
      <c r="B4833" s="86">
        <v>43396</v>
      </c>
      <c r="C4833" t="s">
        <v>23</v>
      </c>
      <c r="D4833" t="s">
        <v>59</v>
      </c>
      <c r="E4833" t="s">
        <v>337</v>
      </c>
      <c r="F4833">
        <v>91.81</v>
      </c>
      <c r="G4833">
        <v>0</v>
      </c>
      <c r="H4833">
        <v>2018</v>
      </c>
      <c r="I4833">
        <v>10</v>
      </c>
      <c r="J4833">
        <v>13</v>
      </c>
    </row>
    <row r="4834" spans="1:10" hidden="1" x14ac:dyDescent="0.25">
      <c r="A4834">
        <f>--SUBTOTAL(103,B$2:B4834)</f>
        <v>2300</v>
      </c>
      <c r="B4834" s="86">
        <v>43396</v>
      </c>
      <c r="C4834" t="s">
        <v>23</v>
      </c>
      <c r="D4834" t="s">
        <v>33</v>
      </c>
      <c r="E4834" t="s">
        <v>339</v>
      </c>
      <c r="F4834">
        <v>9.1999999999999993</v>
      </c>
      <c r="G4834">
        <v>0</v>
      </c>
      <c r="H4834">
        <v>2018</v>
      </c>
      <c r="I4834">
        <v>10</v>
      </c>
      <c r="J4834">
        <v>44</v>
      </c>
    </row>
    <row r="4835" spans="1:10" hidden="1" x14ac:dyDescent="0.25">
      <c r="A4835">
        <f>--SUBTOTAL(103,B$2:B4835)</f>
        <v>2300</v>
      </c>
      <c r="B4835" s="86">
        <v>43396</v>
      </c>
      <c r="C4835" t="s">
        <v>23</v>
      </c>
      <c r="D4835" t="s">
        <v>59</v>
      </c>
      <c r="E4835" t="s">
        <v>337</v>
      </c>
      <c r="F4835">
        <v>22.49</v>
      </c>
      <c r="G4835">
        <v>0</v>
      </c>
      <c r="H4835">
        <v>2018</v>
      </c>
      <c r="I4835">
        <v>10</v>
      </c>
      <c r="J4835">
        <v>46</v>
      </c>
    </row>
    <row r="4836" spans="1:10" hidden="1" x14ac:dyDescent="0.25">
      <c r="A4836">
        <f>--SUBTOTAL(103,B$2:B4836)</f>
        <v>2300</v>
      </c>
      <c r="B4836" s="86">
        <v>43396</v>
      </c>
      <c r="C4836" t="s">
        <v>23</v>
      </c>
      <c r="D4836" t="s">
        <v>59</v>
      </c>
      <c r="E4836" t="s">
        <v>337</v>
      </c>
      <c r="F4836">
        <v>72.569999999999993</v>
      </c>
      <c r="G4836">
        <v>0</v>
      </c>
      <c r="H4836">
        <v>2018</v>
      </c>
      <c r="I4836">
        <v>10</v>
      </c>
      <c r="J4836">
        <v>47</v>
      </c>
    </row>
    <row r="4837" spans="1:10" hidden="1" x14ac:dyDescent="0.25">
      <c r="A4837">
        <f>--SUBTOTAL(103,B$2:B4837)</f>
        <v>2300</v>
      </c>
      <c r="B4837" s="86">
        <v>43396</v>
      </c>
      <c r="C4837" t="s">
        <v>23</v>
      </c>
      <c r="D4837" t="s">
        <v>33</v>
      </c>
      <c r="E4837" t="s">
        <v>141</v>
      </c>
      <c r="F4837">
        <v>18</v>
      </c>
      <c r="G4837">
        <v>0</v>
      </c>
      <c r="H4837">
        <v>2018</v>
      </c>
      <c r="I4837">
        <v>10</v>
      </c>
      <c r="J4837">
        <v>53</v>
      </c>
    </row>
    <row r="4838" spans="1:10" hidden="1" x14ac:dyDescent="0.25">
      <c r="A4838">
        <f>--SUBTOTAL(103,B$2:B4838)</f>
        <v>2300</v>
      </c>
      <c r="B4838" s="86">
        <v>43396</v>
      </c>
      <c r="C4838" t="s">
        <v>23</v>
      </c>
      <c r="D4838" t="s">
        <v>59</v>
      </c>
      <c r="E4838" t="s">
        <v>337</v>
      </c>
      <c r="F4838">
        <v>28</v>
      </c>
      <c r="G4838">
        <v>0</v>
      </c>
      <c r="H4838">
        <v>2018</v>
      </c>
      <c r="I4838">
        <v>10</v>
      </c>
      <c r="J4838">
        <v>70</v>
      </c>
    </row>
    <row r="4839" spans="1:10" hidden="1" x14ac:dyDescent="0.25">
      <c r="A4839">
        <f>--SUBTOTAL(103,B$2:B4839)</f>
        <v>2300</v>
      </c>
      <c r="B4839" s="86">
        <v>43396</v>
      </c>
      <c r="C4839" t="s">
        <v>23</v>
      </c>
      <c r="D4839" t="s">
        <v>59</v>
      </c>
      <c r="E4839" t="s">
        <v>337</v>
      </c>
      <c r="F4839">
        <v>35.92</v>
      </c>
      <c r="G4839">
        <v>0</v>
      </c>
      <c r="H4839">
        <v>2018</v>
      </c>
      <c r="I4839">
        <v>10</v>
      </c>
      <c r="J4839">
        <v>74</v>
      </c>
    </row>
    <row r="4840" spans="1:10" hidden="1" x14ac:dyDescent="0.25">
      <c r="A4840">
        <f>--SUBTOTAL(103,B$2:B4840)</f>
        <v>2300</v>
      </c>
      <c r="B4840" s="86">
        <v>43396</v>
      </c>
      <c r="C4840" t="s">
        <v>23</v>
      </c>
      <c r="D4840" t="s">
        <v>33</v>
      </c>
      <c r="E4840" t="s">
        <v>338</v>
      </c>
      <c r="F4840">
        <v>2.7</v>
      </c>
      <c r="G4840">
        <v>0</v>
      </c>
      <c r="H4840">
        <v>2018</v>
      </c>
      <c r="I4840">
        <v>10</v>
      </c>
      <c r="J4840">
        <v>95</v>
      </c>
    </row>
    <row r="4841" spans="1:10" hidden="1" x14ac:dyDescent="0.25">
      <c r="A4841">
        <f>--SUBTOTAL(103,B$2:B4841)</f>
        <v>2300</v>
      </c>
      <c r="B4841" s="86">
        <v>43396</v>
      </c>
      <c r="C4841" t="s">
        <v>23</v>
      </c>
      <c r="D4841" t="s">
        <v>54</v>
      </c>
      <c r="E4841" t="s">
        <v>337</v>
      </c>
      <c r="F4841">
        <v>27.95</v>
      </c>
      <c r="G4841">
        <v>0</v>
      </c>
      <c r="H4841">
        <v>2018</v>
      </c>
      <c r="I4841">
        <v>10</v>
      </c>
      <c r="J4841">
        <v>125</v>
      </c>
    </row>
    <row r="4842" spans="1:10" hidden="1" x14ac:dyDescent="0.25">
      <c r="A4842">
        <f>--SUBTOTAL(103,B$2:B4842)</f>
        <v>2300</v>
      </c>
      <c r="B4842" s="86">
        <v>43396</v>
      </c>
      <c r="C4842" t="s">
        <v>23</v>
      </c>
      <c r="D4842" t="s">
        <v>59</v>
      </c>
      <c r="E4842" t="s">
        <v>337</v>
      </c>
      <c r="F4842">
        <v>30.8</v>
      </c>
      <c r="G4842">
        <v>0</v>
      </c>
      <c r="H4842">
        <v>2018</v>
      </c>
      <c r="I4842">
        <v>10</v>
      </c>
      <c r="J4842">
        <v>125</v>
      </c>
    </row>
    <row r="4843" spans="1:10" hidden="1" x14ac:dyDescent="0.25">
      <c r="A4843">
        <f>--SUBTOTAL(103,B$2:B4843)</f>
        <v>2300</v>
      </c>
      <c r="B4843" s="86">
        <v>43396</v>
      </c>
      <c r="C4843" t="s">
        <v>23</v>
      </c>
      <c r="D4843" t="s">
        <v>54</v>
      </c>
      <c r="E4843" t="s">
        <v>337</v>
      </c>
      <c r="F4843">
        <v>45.45</v>
      </c>
      <c r="G4843">
        <v>0</v>
      </c>
      <c r="H4843">
        <v>2018</v>
      </c>
      <c r="I4843">
        <v>10</v>
      </c>
      <c r="J4843">
        <v>164</v>
      </c>
    </row>
    <row r="4844" spans="1:10" hidden="1" x14ac:dyDescent="0.25">
      <c r="A4844">
        <f>--SUBTOTAL(103,B$2:B4844)</f>
        <v>2300</v>
      </c>
      <c r="B4844" s="86">
        <v>43397</v>
      </c>
      <c r="C4844" t="s">
        <v>22</v>
      </c>
      <c r="D4844" t="s">
        <v>31</v>
      </c>
      <c r="E4844" t="s">
        <v>340</v>
      </c>
      <c r="F4844">
        <v>10.8</v>
      </c>
      <c r="G4844">
        <v>0</v>
      </c>
      <c r="H4844">
        <v>2018</v>
      </c>
      <c r="I4844">
        <v>10</v>
      </c>
      <c r="J4844">
        <v>49</v>
      </c>
    </row>
    <row r="4845" spans="1:10" hidden="1" x14ac:dyDescent="0.25">
      <c r="A4845">
        <f>--SUBTOTAL(103,B$2:B4845)</f>
        <v>2300</v>
      </c>
      <c r="B4845" s="86">
        <v>43397</v>
      </c>
      <c r="C4845" t="s">
        <v>22</v>
      </c>
      <c r="D4845" t="s">
        <v>32</v>
      </c>
      <c r="E4845" t="s">
        <v>340</v>
      </c>
      <c r="F4845">
        <v>8</v>
      </c>
      <c r="G4845">
        <v>0</v>
      </c>
      <c r="H4845">
        <v>2018</v>
      </c>
      <c r="I4845">
        <v>10</v>
      </c>
      <c r="J4845">
        <v>97</v>
      </c>
    </row>
    <row r="4846" spans="1:10" hidden="1" x14ac:dyDescent="0.25">
      <c r="A4846">
        <f>--SUBTOTAL(103,B$2:B4846)</f>
        <v>2300</v>
      </c>
      <c r="B4846" s="86">
        <v>43397</v>
      </c>
      <c r="C4846" t="s">
        <v>102</v>
      </c>
      <c r="D4846" t="s">
        <v>63</v>
      </c>
      <c r="E4846" t="s">
        <v>340</v>
      </c>
      <c r="F4846">
        <v>1254.5</v>
      </c>
      <c r="G4846">
        <v>0</v>
      </c>
      <c r="H4846">
        <v>2018</v>
      </c>
      <c r="I4846">
        <v>10</v>
      </c>
      <c r="J4846">
        <v>91</v>
      </c>
    </row>
    <row r="4847" spans="1:10" hidden="1" x14ac:dyDescent="0.25">
      <c r="A4847">
        <f>--SUBTOTAL(103,B$2:B4847)</f>
        <v>2300</v>
      </c>
      <c r="B4847" s="86">
        <v>43397</v>
      </c>
      <c r="C4847" t="s">
        <v>67</v>
      </c>
      <c r="D4847" t="s">
        <v>31</v>
      </c>
      <c r="E4847" t="s">
        <v>340</v>
      </c>
      <c r="F4847">
        <v>49</v>
      </c>
      <c r="G4847">
        <v>0</v>
      </c>
      <c r="H4847">
        <v>2018</v>
      </c>
      <c r="I4847">
        <v>10</v>
      </c>
      <c r="J4847">
        <v>91</v>
      </c>
    </row>
    <row r="4848" spans="1:10" hidden="1" x14ac:dyDescent="0.25">
      <c r="A4848">
        <f>--SUBTOTAL(103,B$2:B4848)</f>
        <v>2300</v>
      </c>
      <c r="B4848" s="86">
        <v>43397</v>
      </c>
      <c r="C4848" t="s">
        <v>206</v>
      </c>
      <c r="D4848" t="s">
        <v>32</v>
      </c>
      <c r="E4848" t="s">
        <v>340</v>
      </c>
      <c r="F4848">
        <v>10</v>
      </c>
      <c r="G4848">
        <v>0</v>
      </c>
      <c r="H4848">
        <v>2018</v>
      </c>
      <c r="I4848">
        <v>10</v>
      </c>
      <c r="J4848">
        <v>91</v>
      </c>
    </row>
    <row r="4849" spans="1:10" hidden="1" x14ac:dyDescent="0.25">
      <c r="A4849">
        <f>--SUBTOTAL(103,B$2:B4849)</f>
        <v>2300</v>
      </c>
      <c r="B4849" s="86">
        <v>43397</v>
      </c>
      <c r="C4849" t="s">
        <v>71</v>
      </c>
      <c r="D4849" t="s">
        <v>32</v>
      </c>
      <c r="E4849" t="s">
        <v>340</v>
      </c>
      <c r="F4849">
        <v>16</v>
      </c>
      <c r="G4849">
        <v>0</v>
      </c>
      <c r="H4849">
        <v>2018</v>
      </c>
      <c r="I4849">
        <v>10</v>
      </c>
      <c r="J4849">
        <v>91</v>
      </c>
    </row>
    <row r="4850" spans="1:10" hidden="1" x14ac:dyDescent="0.25">
      <c r="A4850">
        <f>--SUBTOTAL(103,B$2:B4850)</f>
        <v>2300</v>
      </c>
      <c r="B4850" s="86">
        <v>43397</v>
      </c>
      <c r="C4850" t="s">
        <v>230</v>
      </c>
      <c r="D4850" t="s">
        <v>32</v>
      </c>
      <c r="E4850" t="s">
        <v>340</v>
      </c>
      <c r="F4850">
        <v>25.28</v>
      </c>
      <c r="G4850">
        <v>0</v>
      </c>
      <c r="H4850">
        <v>2018</v>
      </c>
      <c r="I4850">
        <v>10</v>
      </c>
      <c r="J4850">
        <v>91</v>
      </c>
    </row>
    <row r="4851" spans="1:10" hidden="1" x14ac:dyDescent="0.25">
      <c r="A4851">
        <f>--SUBTOTAL(103,B$2:B4851)</f>
        <v>2300</v>
      </c>
      <c r="B4851" s="86">
        <v>43397</v>
      </c>
      <c r="C4851" t="s">
        <v>21</v>
      </c>
      <c r="D4851" t="s">
        <v>32</v>
      </c>
      <c r="E4851" t="s">
        <v>340</v>
      </c>
      <c r="F4851">
        <v>32</v>
      </c>
      <c r="G4851">
        <v>0</v>
      </c>
      <c r="H4851">
        <v>2018</v>
      </c>
      <c r="I4851">
        <v>10</v>
      </c>
      <c r="J4851">
        <v>38</v>
      </c>
    </row>
    <row r="4852" spans="1:10" hidden="1" x14ac:dyDescent="0.25">
      <c r="A4852">
        <f>--SUBTOTAL(103,B$2:B4852)</f>
        <v>2300</v>
      </c>
      <c r="B4852" s="86">
        <v>43397</v>
      </c>
      <c r="C4852" t="s">
        <v>21</v>
      </c>
      <c r="D4852" t="s">
        <v>32</v>
      </c>
      <c r="E4852" t="s">
        <v>340</v>
      </c>
      <c r="F4852">
        <v>8</v>
      </c>
      <c r="G4852">
        <v>0</v>
      </c>
      <c r="H4852">
        <v>2018</v>
      </c>
      <c r="I4852">
        <v>10</v>
      </c>
      <c r="J4852">
        <v>44</v>
      </c>
    </row>
    <row r="4853" spans="1:10" hidden="1" x14ac:dyDescent="0.25">
      <c r="A4853">
        <f>--SUBTOTAL(103,B$2:B4853)</f>
        <v>2300</v>
      </c>
      <c r="B4853" s="86">
        <v>43397</v>
      </c>
      <c r="C4853" t="s">
        <v>21</v>
      </c>
      <c r="D4853" t="s">
        <v>32</v>
      </c>
      <c r="E4853" t="s">
        <v>340</v>
      </c>
      <c r="F4853">
        <v>8</v>
      </c>
      <c r="G4853">
        <v>0</v>
      </c>
      <c r="H4853">
        <v>2018</v>
      </c>
      <c r="I4853">
        <v>10</v>
      </c>
      <c r="J4853">
        <v>49</v>
      </c>
    </row>
    <row r="4854" spans="1:10" hidden="1" x14ac:dyDescent="0.25">
      <c r="A4854">
        <f>--SUBTOTAL(103,B$2:B4854)</f>
        <v>2300</v>
      </c>
      <c r="B4854" s="86">
        <v>43397</v>
      </c>
      <c r="C4854" t="s">
        <v>21</v>
      </c>
      <c r="D4854" t="s">
        <v>32</v>
      </c>
      <c r="E4854" t="s">
        <v>340</v>
      </c>
      <c r="F4854">
        <v>16</v>
      </c>
      <c r="G4854">
        <v>0</v>
      </c>
      <c r="H4854">
        <v>2018</v>
      </c>
      <c r="I4854">
        <v>10</v>
      </c>
      <c r="J4854">
        <v>73</v>
      </c>
    </row>
    <row r="4855" spans="1:10" hidden="1" x14ac:dyDescent="0.25">
      <c r="A4855">
        <f>--SUBTOTAL(103,B$2:B4855)</f>
        <v>2300</v>
      </c>
      <c r="B4855" s="86">
        <v>43397</v>
      </c>
      <c r="C4855" t="s">
        <v>21</v>
      </c>
      <c r="D4855" t="s">
        <v>32</v>
      </c>
      <c r="E4855" t="s">
        <v>340</v>
      </c>
      <c r="F4855">
        <v>16</v>
      </c>
      <c r="G4855">
        <v>0</v>
      </c>
      <c r="H4855">
        <v>2018</v>
      </c>
      <c r="I4855">
        <v>10</v>
      </c>
      <c r="J4855">
        <v>97</v>
      </c>
    </row>
    <row r="4856" spans="1:10" hidden="1" x14ac:dyDescent="0.25">
      <c r="A4856">
        <f>--SUBTOTAL(103,B$2:B4856)</f>
        <v>2300</v>
      </c>
      <c r="B4856" s="86">
        <v>43397</v>
      </c>
      <c r="C4856" t="s">
        <v>65</v>
      </c>
      <c r="D4856" t="s">
        <v>31</v>
      </c>
      <c r="E4856" t="s">
        <v>340</v>
      </c>
      <c r="F4856">
        <v>17</v>
      </c>
      <c r="G4856">
        <v>0</v>
      </c>
      <c r="H4856">
        <v>2018</v>
      </c>
      <c r="I4856">
        <v>10</v>
      </c>
      <c r="J4856">
        <v>91</v>
      </c>
    </row>
    <row r="4857" spans="1:10" hidden="1" x14ac:dyDescent="0.25">
      <c r="A4857">
        <f>--SUBTOTAL(103,B$2:B4857)</f>
        <v>2300</v>
      </c>
      <c r="B4857" s="86">
        <v>43397</v>
      </c>
      <c r="C4857" t="s">
        <v>65</v>
      </c>
      <c r="D4857" t="s">
        <v>60</v>
      </c>
      <c r="E4857" t="s">
        <v>340</v>
      </c>
      <c r="F4857">
        <v>25.95</v>
      </c>
      <c r="G4857">
        <v>0</v>
      </c>
      <c r="H4857">
        <v>2018</v>
      </c>
      <c r="I4857">
        <v>10</v>
      </c>
      <c r="J4857">
        <v>91</v>
      </c>
    </row>
    <row r="4858" spans="1:10" hidden="1" x14ac:dyDescent="0.25">
      <c r="A4858">
        <f>--SUBTOTAL(103,B$2:B4858)</f>
        <v>2300</v>
      </c>
      <c r="B4858" s="86">
        <v>43397</v>
      </c>
      <c r="C4858" t="s">
        <v>64</v>
      </c>
      <c r="D4858" t="s">
        <v>60</v>
      </c>
      <c r="E4858" t="s">
        <v>340</v>
      </c>
      <c r="F4858">
        <v>25</v>
      </c>
      <c r="G4858">
        <v>0</v>
      </c>
      <c r="H4858">
        <v>2018</v>
      </c>
      <c r="I4858">
        <v>10</v>
      </c>
      <c r="J4858">
        <v>91</v>
      </c>
    </row>
    <row r="4859" spans="1:10" hidden="1" x14ac:dyDescent="0.25">
      <c r="A4859">
        <f>--SUBTOTAL(103,B$2:B4859)</f>
        <v>2300</v>
      </c>
      <c r="B4859" s="86">
        <v>43397</v>
      </c>
      <c r="C4859" t="s">
        <v>64</v>
      </c>
      <c r="D4859" t="s">
        <v>32</v>
      </c>
      <c r="E4859" t="s">
        <v>340</v>
      </c>
      <c r="F4859">
        <v>312.82</v>
      </c>
      <c r="G4859">
        <v>0</v>
      </c>
      <c r="H4859">
        <v>2018</v>
      </c>
      <c r="I4859">
        <v>10</v>
      </c>
      <c r="J4859">
        <v>91</v>
      </c>
    </row>
    <row r="4860" spans="1:10" hidden="1" x14ac:dyDescent="0.25">
      <c r="A4860">
        <f>--SUBTOTAL(103,B$2:B4860)</f>
        <v>2300</v>
      </c>
      <c r="B4860" s="86">
        <v>43397</v>
      </c>
      <c r="C4860" t="s">
        <v>23</v>
      </c>
      <c r="D4860" t="s">
        <v>33</v>
      </c>
      <c r="E4860" t="s">
        <v>131</v>
      </c>
      <c r="F4860">
        <v>6.3</v>
      </c>
      <c r="G4860">
        <v>0</v>
      </c>
      <c r="H4860">
        <v>2018</v>
      </c>
      <c r="I4860">
        <v>10</v>
      </c>
      <c r="J4860">
        <v>51</v>
      </c>
    </row>
    <row r="4861" spans="1:10" hidden="1" x14ac:dyDescent="0.25">
      <c r="A4861">
        <f>--SUBTOTAL(103,B$2:B4861)</f>
        <v>2300</v>
      </c>
      <c r="B4861" s="86">
        <v>43397</v>
      </c>
      <c r="C4861" t="s">
        <v>23</v>
      </c>
      <c r="D4861" t="s">
        <v>54</v>
      </c>
      <c r="E4861" t="s">
        <v>340</v>
      </c>
      <c r="F4861">
        <v>14.65</v>
      </c>
      <c r="G4861">
        <v>0</v>
      </c>
      <c r="H4861">
        <v>2018</v>
      </c>
      <c r="I4861">
        <v>10</v>
      </c>
      <c r="J4861">
        <v>53</v>
      </c>
    </row>
    <row r="4862" spans="1:10" hidden="1" x14ac:dyDescent="0.25">
      <c r="A4862">
        <f>--SUBTOTAL(103,B$2:B4862)</f>
        <v>2300</v>
      </c>
      <c r="B4862" s="86">
        <v>43397</v>
      </c>
      <c r="C4862" t="s">
        <v>23</v>
      </c>
      <c r="D4862" t="s">
        <v>59</v>
      </c>
      <c r="E4862" t="s">
        <v>340</v>
      </c>
      <c r="F4862">
        <v>47.09</v>
      </c>
      <c r="G4862">
        <v>0</v>
      </c>
      <c r="H4862">
        <v>2018</v>
      </c>
      <c r="I4862">
        <v>10</v>
      </c>
      <c r="J4862">
        <v>53</v>
      </c>
    </row>
    <row r="4863" spans="1:10" hidden="1" x14ac:dyDescent="0.25">
      <c r="A4863">
        <f>--SUBTOTAL(103,B$2:B4863)</f>
        <v>2300</v>
      </c>
      <c r="B4863" s="86">
        <v>43398</v>
      </c>
      <c r="C4863" t="s">
        <v>74</v>
      </c>
      <c r="D4863" t="s">
        <v>341</v>
      </c>
      <c r="E4863" t="s">
        <v>342</v>
      </c>
      <c r="F4863">
        <v>97</v>
      </c>
      <c r="G4863">
        <v>0</v>
      </c>
      <c r="H4863">
        <v>2018</v>
      </c>
      <c r="I4863">
        <v>10</v>
      </c>
      <c r="J4863">
        <v>91</v>
      </c>
    </row>
    <row r="4864" spans="1:10" hidden="1" x14ac:dyDescent="0.25">
      <c r="A4864">
        <f>--SUBTOTAL(103,B$2:B4864)</f>
        <v>2300</v>
      </c>
      <c r="B4864" s="86">
        <v>43398</v>
      </c>
      <c r="C4864" t="s">
        <v>22</v>
      </c>
      <c r="D4864" t="s">
        <v>341</v>
      </c>
      <c r="E4864" t="s">
        <v>342</v>
      </c>
      <c r="F4864">
        <v>83.96</v>
      </c>
      <c r="G4864">
        <v>0</v>
      </c>
      <c r="H4864">
        <v>2018</v>
      </c>
      <c r="I4864">
        <v>10</v>
      </c>
      <c r="J4864">
        <v>1</v>
      </c>
    </row>
    <row r="4865" spans="1:10" hidden="1" x14ac:dyDescent="0.25">
      <c r="A4865">
        <f>--SUBTOTAL(103,B$2:B4865)</f>
        <v>2300</v>
      </c>
      <c r="B4865" s="86">
        <v>43398</v>
      </c>
      <c r="C4865" t="s">
        <v>22</v>
      </c>
      <c r="D4865" t="s">
        <v>341</v>
      </c>
      <c r="E4865" t="s">
        <v>342</v>
      </c>
      <c r="F4865">
        <v>7.95</v>
      </c>
      <c r="G4865">
        <v>0</v>
      </c>
      <c r="H4865">
        <v>2018</v>
      </c>
      <c r="I4865">
        <v>10</v>
      </c>
      <c r="J4865">
        <v>9</v>
      </c>
    </row>
    <row r="4866" spans="1:10" hidden="1" x14ac:dyDescent="0.25">
      <c r="A4866">
        <f>--SUBTOTAL(103,B$2:B4866)</f>
        <v>2300</v>
      </c>
      <c r="B4866" s="86">
        <v>43398</v>
      </c>
      <c r="C4866" t="s">
        <v>22</v>
      </c>
      <c r="D4866" t="s">
        <v>341</v>
      </c>
      <c r="E4866" t="s">
        <v>342</v>
      </c>
      <c r="F4866">
        <v>50.95</v>
      </c>
      <c r="G4866">
        <v>0</v>
      </c>
      <c r="H4866">
        <v>2018</v>
      </c>
      <c r="I4866">
        <v>10</v>
      </c>
      <c r="J4866">
        <v>13</v>
      </c>
    </row>
    <row r="4867" spans="1:10" hidden="1" x14ac:dyDescent="0.25">
      <c r="A4867">
        <f>--SUBTOTAL(103,B$2:B4867)</f>
        <v>2300</v>
      </c>
      <c r="B4867" s="86">
        <v>43398</v>
      </c>
      <c r="C4867" t="s">
        <v>22</v>
      </c>
      <c r="D4867" t="s">
        <v>341</v>
      </c>
      <c r="E4867" t="s">
        <v>342</v>
      </c>
      <c r="F4867">
        <v>36.14</v>
      </c>
      <c r="G4867">
        <v>0</v>
      </c>
      <c r="H4867">
        <v>2018</v>
      </c>
      <c r="I4867">
        <v>10</v>
      </c>
      <c r="J4867">
        <v>19</v>
      </c>
    </row>
    <row r="4868" spans="1:10" hidden="1" x14ac:dyDescent="0.25">
      <c r="A4868">
        <f>--SUBTOTAL(103,B$2:B4868)</f>
        <v>2300</v>
      </c>
      <c r="B4868" s="86">
        <v>43398</v>
      </c>
      <c r="C4868" t="s">
        <v>22</v>
      </c>
      <c r="D4868" t="s">
        <v>341</v>
      </c>
      <c r="E4868" t="s">
        <v>342</v>
      </c>
      <c r="F4868">
        <v>4.2</v>
      </c>
      <c r="G4868">
        <v>0</v>
      </c>
      <c r="H4868">
        <v>2018</v>
      </c>
      <c r="I4868">
        <v>10</v>
      </c>
      <c r="J4868">
        <v>22</v>
      </c>
    </row>
    <row r="4869" spans="1:10" hidden="1" x14ac:dyDescent="0.25">
      <c r="A4869">
        <f>--SUBTOTAL(103,B$2:B4869)</f>
        <v>2300</v>
      </c>
      <c r="B4869" s="86">
        <v>43398</v>
      </c>
      <c r="C4869" t="s">
        <v>22</v>
      </c>
      <c r="D4869" t="s">
        <v>341</v>
      </c>
      <c r="E4869" t="s">
        <v>342</v>
      </c>
      <c r="F4869">
        <v>131.9</v>
      </c>
      <c r="G4869">
        <v>0</v>
      </c>
      <c r="H4869">
        <v>2018</v>
      </c>
      <c r="I4869">
        <v>10</v>
      </c>
      <c r="J4869">
        <v>23</v>
      </c>
    </row>
    <row r="4870" spans="1:10" hidden="1" x14ac:dyDescent="0.25">
      <c r="A4870">
        <f>--SUBTOTAL(103,B$2:B4870)</f>
        <v>2300</v>
      </c>
      <c r="B4870" s="86">
        <v>43398</v>
      </c>
      <c r="C4870" t="s">
        <v>22</v>
      </c>
      <c r="D4870" t="s">
        <v>341</v>
      </c>
      <c r="E4870" t="s">
        <v>342</v>
      </c>
      <c r="F4870">
        <v>25.68</v>
      </c>
      <c r="G4870">
        <v>0</v>
      </c>
      <c r="H4870">
        <v>2018</v>
      </c>
      <c r="I4870">
        <v>10</v>
      </c>
      <c r="J4870">
        <v>26</v>
      </c>
    </row>
    <row r="4871" spans="1:10" hidden="1" x14ac:dyDescent="0.25">
      <c r="A4871">
        <f>--SUBTOTAL(103,B$2:B4871)</f>
        <v>2300</v>
      </c>
      <c r="B4871" s="86">
        <v>43398</v>
      </c>
      <c r="C4871" t="s">
        <v>22</v>
      </c>
      <c r="D4871" t="s">
        <v>341</v>
      </c>
      <c r="E4871" t="s">
        <v>342</v>
      </c>
      <c r="F4871">
        <v>14.42</v>
      </c>
      <c r="G4871">
        <v>0</v>
      </c>
      <c r="H4871">
        <v>2018</v>
      </c>
      <c r="I4871">
        <v>10</v>
      </c>
      <c r="J4871">
        <v>29</v>
      </c>
    </row>
    <row r="4872" spans="1:10" hidden="1" x14ac:dyDescent="0.25">
      <c r="A4872">
        <f>--SUBTOTAL(103,B$2:B4872)</f>
        <v>2300</v>
      </c>
      <c r="B4872" s="86">
        <v>43398</v>
      </c>
      <c r="C4872" t="s">
        <v>22</v>
      </c>
      <c r="D4872" t="s">
        <v>341</v>
      </c>
      <c r="E4872" t="s">
        <v>342</v>
      </c>
      <c r="F4872">
        <v>21.29</v>
      </c>
      <c r="G4872">
        <v>0</v>
      </c>
      <c r="H4872">
        <v>2018</v>
      </c>
      <c r="I4872">
        <v>10</v>
      </c>
      <c r="J4872">
        <v>30</v>
      </c>
    </row>
    <row r="4873" spans="1:10" hidden="1" x14ac:dyDescent="0.25">
      <c r="A4873">
        <f>--SUBTOTAL(103,B$2:B4873)</f>
        <v>2300</v>
      </c>
      <c r="B4873" s="86">
        <v>43398</v>
      </c>
      <c r="C4873" t="s">
        <v>22</v>
      </c>
      <c r="D4873" t="s">
        <v>341</v>
      </c>
      <c r="E4873" t="s">
        <v>342</v>
      </c>
      <c r="F4873">
        <v>33.96</v>
      </c>
      <c r="G4873">
        <v>0</v>
      </c>
      <c r="H4873">
        <v>2018</v>
      </c>
      <c r="I4873">
        <v>10</v>
      </c>
      <c r="J4873">
        <v>33</v>
      </c>
    </row>
    <row r="4874" spans="1:10" hidden="1" x14ac:dyDescent="0.25">
      <c r="A4874">
        <f>--SUBTOTAL(103,B$2:B4874)</f>
        <v>2300</v>
      </c>
      <c r="B4874" s="86">
        <v>43398</v>
      </c>
      <c r="C4874" t="s">
        <v>22</v>
      </c>
      <c r="D4874" t="s">
        <v>341</v>
      </c>
      <c r="E4874" t="s">
        <v>342</v>
      </c>
      <c r="F4874">
        <v>53.28</v>
      </c>
      <c r="G4874">
        <v>0</v>
      </c>
      <c r="H4874">
        <v>2018</v>
      </c>
      <c r="I4874">
        <v>10</v>
      </c>
      <c r="J4874">
        <v>34</v>
      </c>
    </row>
    <row r="4875" spans="1:10" hidden="1" x14ac:dyDescent="0.25">
      <c r="A4875">
        <f>--SUBTOTAL(103,B$2:B4875)</f>
        <v>2300</v>
      </c>
      <c r="B4875" s="86">
        <v>43398</v>
      </c>
      <c r="C4875" t="s">
        <v>22</v>
      </c>
      <c r="D4875" t="s">
        <v>341</v>
      </c>
      <c r="E4875" t="s">
        <v>342</v>
      </c>
      <c r="F4875">
        <v>41.23</v>
      </c>
      <c r="G4875">
        <v>0</v>
      </c>
      <c r="H4875">
        <v>2018</v>
      </c>
      <c r="I4875">
        <v>10</v>
      </c>
      <c r="J4875">
        <v>43</v>
      </c>
    </row>
    <row r="4876" spans="1:10" hidden="1" x14ac:dyDescent="0.25">
      <c r="A4876">
        <f>--SUBTOTAL(103,B$2:B4876)</f>
        <v>2300</v>
      </c>
      <c r="B4876" s="86">
        <v>43398</v>
      </c>
      <c r="C4876" t="s">
        <v>22</v>
      </c>
      <c r="D4876" t="s">
        <v>341</v>
      </c>
      <c r="E4876" t="s">
        <v>342</v>
      </c>
      <c r="F4876">
        <v>30.67</v>
      </c>
      <c r="G4876">
        <v>0</v>
      </c>
      <c r="H4876">
        <v>2018</v>
      </c>
      <c r="I4876">
        <v>10</v>
      </c>
      <c r="J4876">
        <v>95</v>
      </c>
    </row>
    <row r="4877" spans="1:10" hidden="1" x14ac:dyDescent="0.25">
      <c r="A4877">
        <f>--SUBTOTAL(103,B$2:B4877)</f>
        <v>2300</v>
      </c>
      <c r="B4877" s="86">
        <v>43398</v>
      </c>
      <c r="C4877" t="s">
        <v>76</v>
      </c>
      <c r="D4877" t="s">
        <v>341</v>
      </c>
      <c r="E4877" t="s">
        <v>342</v>
      </c>
      <c r="F4877">
        <v>144.66999999999999</v>
      </c>
      <c r="G4877">
        <v>0</v>
      </c>
      <c r="H4877">
        <v>2018</v>
      </c>
      <c r="I4877">
        <v>10</v>
      </c>
      <c r="J4877">
        <v>91</v>
      </c>
    </row>
    <row r="4878" spans="1:10" hidden="1" x14ac:dyDescent="0.25">
      <c r="A4878">
        <f>--SUBTOTAL(103,B$2:B4878)</f>
        <v>2300</v>
      </c>
      <c r="B4878" s="86">
        <v>43398</v>
      </c>
      <c r="C4878" t="s">
        <v>67</v>
      </c>
      <c r="D4878" t="s">
        <v>341</v>
      </c>
      <c r="E4878" t="s">
        <v>342</v>
      </c>
      <c r="F4878">
        <v>2912.65</v>
      </c>
      <c r="G4878">
        <v>0</v>
      </c>
      <c r="H4878">
        <v>2018</v>
      </c>
      <c r="I4878">
        <v>10</v>
      </c>
      <c r="J4878">
        <v>91</v>
      </c>
    </row>
    <row r="4879" spans="1:10" hidden="1" x14ac:dyDescent="0.25">
      <c r="A4879">
        <f>--SUBTOTAL(103,B$2:B4879)</f>
        <v>2300</v>
      </c>
      <c r="B4879" s="86">
        <v>43398</v>
      </c>
      <c r="C4879" t="s">
        <v>75</v>
      </c>
      <c r="D4879" t="s">
        <v>341</v>
      </c>
      <c r="E4879" t="s">
        <v>342</v>
      </c>
      <c r="F4879">
        <v>35.32</v>
      </c>
      <c r="G4879">
        <v>0</v>
      </c>
      <c r="H4879">
        <v>2018</v>
      </c>
      <c r="I4879">
        <v>10</v>
      </c>
      <c r="J4879">
        <v>91</v>
      </c>
    </row>
    <row r="4880" spans="1:10" hidden="1" x14ac:dyDescent="0.25">
      <c r="A4880">
        <f>--SUBTOTAL(103,B$2:B4880)</f>
        <v>2300</v>
      </c>
      <c r="B4880" s="86">
        <v>43398</v>
      </c>
      <c r="C4880" t="s">
        <v>71</v>
      </c>
      <c r="D4880" t="s">
        <v>341</v>
      </c>
      <c r="E4880" t="s">
        <v>342</v>
      </c>
      <c r="F4880">
        <v>117.52</v>
      </c>
      <c r="G4880">
        <v>0</v>
      </c>
      <c r="H4880">
        <v>2018</v>
      </c>
      <c r="I4880">
        <v>10</v>
      </c>
      <c r="J4880">
        <v>91</v>
      </c>
    </row>
    <row r="4881" spans="1:10" hidden="1" x14ac:dyDescent="0.25">
      <c r="A4881">
        <f>--SUBTOTAL(103,B$2:B4881)</f>
        <v>2300</v>
      </c>
      <c r="B4881" s="86">
        <v>43398</v>
      </c>
      <c r="C4881" t="s">
        <v>21</v>
      </c>
      <c r="D4881" t="s">
        <v>341</v>
      </c>
      <c r="E4881" t="s">
        <v>342</v>
      </c>
      <c r="F4881">
        <v>29.39</v>
      </c>
      <c r="G4881">
        <v>0</v>
      </c>
      <c r="H4881">
        <v>2018</v>
      </c>
      <c r="I4881">
        <v>10</v>
      </c>
      <c r="J4881">
        <v>3</v>
      </c>
    </row>
    <row r="4882" spans="1:10" hidden="1" x14ac:dyDescent="0.25">
      <c r="A4882">
        <f>--SUBTOTAL(103,B$2:B4882)</f>
        <v>2300</v>
      </c>
      <c r="B4882" s="86">
        <v>43398</v>
      </c>
      <c r="C4882" t="s">
        <v>21</v>
      </c>
      <c r="D4882" t="s">
        <v>341</v>
      </c>
      <c r="E4882" t="s">
        <v>342</v>
      </c>
      <c r="F4882">
        <v>578.47</v>
      </c>
      <c r="G4882">
        <v>0</v>
      </c>
      <c r="H4882">
        <v>2018</v>
      </c>
      <c r="I4882">
        <v>10</v>
      </c>
      <c r="J4882">
        <v>5</v>
      </c>
    </row>
    <row r="4883" spans="1:10" hidden="1" x14ac:dyDescent="0.25">
      <c r="A4883">
        <f>--SUBTOTAL(103,B$2:B4883)</f>
        <v>2300</v>
      </c>
      <c r="B4883" s="86">
        <v>43398</v>
      </c>
      <c r="C4883" t="s">
        <v>21</v>
      </c>
      <c r="D4883" t="s">
        <v>341</v>
      </c>
      <c r="E4883" t="s">
        <v>342</v>
      </c>
      <c r="F4883">
        <v>52.52</v>
      </c>
      <c r="G4883">
        <v>0</v>
      </c>
      <c r="H4883">
        <v>2018</v>
      </c>
      <c r="I4883">
        <v>10</v>
      </c>
      <c r="J4883">
        <v>9</v>
      </c>
    </row>
    <row r="4884" spans="1:10" hidden="1" x14ac:dyDescent="0.25">
      <c r="A4884">
        <f>--SUBTOTAL(103,B$2:B4884)</f>
        <v>2300</v>
      </c>
      <c r="B4884" s="86">
        <v>43398</v>
      </c>
      <c r="C4884" t="s">
        <v>21</v>
      </c>
      <c r="D4884" t="s">
        <v>341</v>
      </c>
      <c r="E4884" t="s">
        <v>342</v>
      </c>
      <c r="F4884">
        <v>466.63</v>
      </c>
      <c r="G4884">
        <v>0</v>
      </c>
      <c r="H4884">
        <v>2018</v>
      </c>
      <c r="I4884">
        <v>10</v>
      </c>
      <c r="J4884">
        <v>10</v>
      </c>
    </row>
    <row r="4885" spans="1:10" hidden="1" x14ac:dyDescent="0.25">
      <c r="A4885">
        <f>--SUBTOTAL(103,B$2:B4885)</f>
        <v>2300</v>
      </c>
      <c r="B4885" s="86">
        <v>43398</v>
      </c>
      <c r="C4885" t="s">
        <v>21</v>
      </c>
      <c r="D4885" t="s">
        <v>341</v>
      </c>
      <c r="E4885" t="s">
        <v>342</v>
      </c>
      <c r="F4885">
        <v>581.75</v>
      </c>
      <c r="G4885">
        <v>0</v>
      </c>
      <c r="H4885">
        <v>2018</v>
      </c>
      <c r="I4885">
        <v>10</v>
      </c>
      <c r="J4885">
        <v>13</v>
      </c>
    </row>
    <row r="4886" spans="1:10" hidden="1" x14ac:dyDescent="0.25">
      <c r="A4886">
        <f>--SUBTOTAL(103,B$2:B4886)</f>
        <v>2300</v>
      </c>
      <c r="B4886" s="86">
        <v>43398</v>
      </c>
      <c r="C4886" t="s">
        <v>21</v>
      </c>
      <c r="D4886" t="s">
        <v>341</v>
      </c>
      <c r="E4886" t="s">
        <v>342</v>
      </c>
      <c r="F4886">
        <v>41.72</v>
      </c>
      <c r="G4886">
        <v>0</v>
      </c>
      <c r="H4886">
        <v>2018</v>
      </c>
      <c r="I4886">
        <v>10</v>
      </c>
      <c r="J4886">
        <v>14</v>
      </c>
    </row>
    <row r="4887" spans="1:10" hidden="1" x14ac:dyDescent="0.25">
      <c r="A4887">
        <f>--SUBTOTAL(103,B$2:B4887)</f>
        <v>2300</v>
      </c>
      <c r="B4887" s="86">
        <v>43398</v>
      </c>
      <c r="C4887" t="s">
        <v>21</v>
      </c>
      <c r="D4887" t="s">
        <v>341</v>
      </c>
      <c r="E4887" t="s">
        <v>342</v>
      </c>
      <c r="F4887">
        <v>214.05</v>
      </c>
      <c r="G4887">
        <v>0</v>
      </c>
      <c r="H4887">
        <v>2018</v>
      </c>
      <c r="I4887">
        <v>10</v>
      </c>
      <c r="J4887">
        <v>17</v>
      </c>
    </row>
    <row r="4888" spans="1:10" hidden="1" x14ac:dyDescent="0.25">
      <c r="A4888">
        <f>--SUBTOTAL(103,B$2:B4888)</f>
        <v>2300</v>
      </c>
      <c r="B4888" s="86">
        <v>43398</v>
      </c>
      <c r="C4888" t="s">
        <v>21</v>
      </c>
      <c r="D4888" t="s">
        <v>341</v>
      </c>
      <c r="E4888" t="s">
        <v>342</v>
      </c>
      <c r="F4888">
        <v>261.58999999999997</v>
      </c>
      <c r="G4888">
        <v>0</v>
      </c>
      <c r="H4888">
        <v>2018</v>
      </c>
      <c r="I4888">
        <v>10</v>
      </c>
      <c r="J4888">
        <v>18</v>
      </c>
    </row>
    <row r="4889" spans="1:10" hidden="1" x14ac:dyDescent="0.25">
      <c r="A4889">
        <f>--SUBTOTAL(103,B$2:B4889)</f>
        <v>2300</v>
      </c>
      <c r="B4889" s="86">
        <v>43398</v>
      </c>
      <c r="C4889" t="s">
        <v>21</v>
      </c>
      <c r="D4889" t="s">
        <v>341</v>
      </c>
      <c r="E4889" t="s">
        <v>342</v>
      </c>
      <c r="F4889">
        <v>512.05999999999995</v>
      </c>
      <c r="G4889">
        <v>0</v>
      </c>
      <c r="H4889">
        <v>2018</v>
      </c>
      <c r="I4889">
        <v>10</v>
      </c>
      <c r="J4889">
        <v>19</v>
      </c>
    </row>
    <row r="4890" spans="1:10" hidden="1" x14ac:dyDescent="0.25">
      <c r="A4890">
        <f>--SUBTOTAL(103,B$2:B4890)</f>
        <v>2300</v>
      </c>
      <c r="B4890" s="86">
        <v>43398</v>
      </c>
      <c r="C4890" t="s">
        <v>21</v>
      </c>
      <c r="D4890" t="s">
        <v>341</v>
      </c>
      <c r="E4890" t="s">
        <v>342</v>
      </c>
      <c r="F4890">
        <v>38.090000000000003</v>
      </c>
      <c r="G4890">
        <v>0</v>
      </c>
      <c r="H4890">
        <v>2018</v>
      </c>
      <c r="I4890">
        <v>10</v>
      </c>
      <c r="J4890">
        <v>21</v>
      </c>
    </row>
    <row r="4891" spans="1:10" hidden="1" x14ac:dyDescent="0.25">
      <c r="A4891">
        <f>--SUBTOTAL(103,B$2:B4891)</f>
        <v>2300</v>
      </c>
      <c r="B4891" s="86">
        <v>43398</v>
      </c>
      <c r="C4891" t="s">
        <v>21</v>
      </c>
      <c r="D4891" t="s">
        <v>341</v>
      </c>
      <c r="E4891" t="s">
        <v>342</v>
      </c>
      <c r="F4891">
        <v>421.31</v>
      </c>
      <c r="G4891">
        <v>0</v>
      </c>
      <c r="H4891">
        <v>2018</v>
      </c>
      <c r="I4891">
        <v>10</v>
      </c>
      <c r="J4891">
        <v>22</v>
      </c>
    </row>
    <row r="4892" spans="1:10" hidden="1" x14ac:dyDescent="0.25">
      <c r="A4892">
        <f>--SUBTOTAL(103,B$2:B4892)</f>
        <v>2300</v>
      </c>
      <c r="B4892" s="86">
        <v>43398</v>
      </c>
      <c r="C4892" t="s">
        <v>21</v>
      </c>
      <c r="D4892" t="s">
        <v>341</v>
      </c>
      <c r="E4892" t="s">
        <v>342</v>
      </c>
      <c r="F4892">
        <v>332.9</v>
      </c>
      <c r="G4892">
        <v>0</v>
      </c>
      <c r="H4892">
        <v>2018</v>
      </c>
      <c r="I4892">
        <v>10</v>
      </c>
      <c r="J4892">
        <v>23</v>
      </c>
    </row>
    <row r="4893" spans="1:10" hidden="1" x14ac:dyDescent="0.25">
      <c r="A4893">
        <f>--SUBTOTAL(103,B$2:B4893)</f>
        <v>2300</v>
      </c>
      <c r="B4893" s="86">
        <v>43398</v>
      </c>
      <c r="C4893" t="s">
        <v>21</v>
      </c>
      <c r="D4893" t="s">
        <v>341</v>
      </c>
      <c r="E4893" t="s">
        <v>342</v>
      </c>
      <c r="F4893">
        <v>389.72</v>
      </c>
      <c r="G4893">
        <v>0</v>
      </c>
      <c r="H4893">
        <v>2018</v>
      </c>
      <c r="I4893">
        <v>10</v>
      </c>
      <c r="J4893">
        <v>26</v>
      </c>
    </row>
    <row r="4894" spans="1:10" hidden="1" x14ac:dyDescent="0.25">
      <c r="A4894">
        <f>--SUBTOTAL(103,B$2:B4894)</f>
        <v>2300</v>
      </c>
      <c r="B4894" s="86">
        <v>43398</v>
      </c>
      <c r="C4894" t="s">
        <v>21</v>
      </c>
      <c r="D4894" t="s">
        <v>341</v>
      </c>
      <c r="E4894" t="s">
        <v>342</v>
      </c>
      <c r="F4894">
        <v>52.32</v>
      </c>
      <c r="G4894">
        <v>0</v>
      </c>
      <c r="H4894">
        <v>2018</v>
      </c>
      <c r="I4894">
        <v>10</v>
      </c>
      <c r="J4894">
        <v>28</v>
      </c>
    </row>
    <row r="4895" spans="1:10" hidden="1" x14ac:dyDescent="0.25">
      <c r="A4895">
        <f>--SUBTOTAL(103,B$2:B4895)</f>
        <v>2300</v>
      </c>
      <c r="B4895" s="86">
        <v>43398</v>
      </c>
      <c r="C4895" t="s">
        <v>21</v>
      </c>
      <c r="D4895" t="s">
        <v>341</v>
      </c>
      <c r="E4895" t="s">
        <v>342</v>
      </c>
      <c r="F4895">
        <v>434.25</v>
      </c>
      <c r="G4895">
        <v>0</v>
      </c>
      <c r="H4895">
        <v>2018</v>
      </c>
      <c r="I4895">
        <v>10</v>
      </c>
      <c r="J4895">
        <v>30</v>
      </c>
    </row>
    <row r="4896" spans="1:10" hidden="1" x14ac:dyDescent="0.25">
      <c r="A4896">
        <f>--SUBTOTAL(103,B$2:B4896)</f>
        <v>2300</v>
      </c>
      <c r="B4896" s="86">
        <v>43398</v>
      </c>
      <c r="C4896" t="s">
        <v>21</v>
      </c>
      <c r="D4896" t="s">
        <v>341</v>
      </c>
      <c r="E4896" t="s">
        <v>342</v>
      </c>
      <c r="F4896">
        <v>359.5</v>
      </c>
      <c r="G4896">
        <v>0</v>
      </c>
      <c r="H4896">
        <v>2018</v>
      </c>
      <c r="I4896">
        <v>10</v>
      </c>
      <c r="J4896">
        <v>34</v>
      </c>
    </row>
    <row r="4897" spans="1:10" hidden="1" x14ac:dyDescent="0.25">
      <c r="A4897">
        <f>--SUBTOTAL(103,B$2:B4897)</f>
        <v>2300</v>
      </c>
      <c r="B4897" s="86">
        <v>43398</v>
      </c>
      <c r="C4897" t="s">
        <v>21</v>
      </c>
      <c r="D4897" t="s">
        <v>341</v>
      </c>
      <c r="E4897" t="s">
        <v>342</v>
      </c>
      <c r="F4897">
        <v>133.29</v>
      </c>
      <c r="G4897">
        <v>0</v>
      </c>
      <c r="H4897">
        <v>2018</v>
      </c>
      <c r="I4897">
        <v>10</v>
      </c>
      <c r="J4897">
        <v>38</v>
      </c>
    </row>
    <row r="4898" spans="1:10" hidden="1" x14ac:dyDescent="0.25">
      <c r="A4898">
        <f>--SUBTOTAL(103,B$2:B4898)</f>
        <v>2300</v>
      </c>
      <c r="B4898" s="86">
        <v>43398</v>
      </c>
      <c r="C4898" t="s">
        <v>21</v>
      </c>
      <c r="D4898" t="s">
        <v>341</v>
      </c>
      <c r="E4898" t="s">
        <v>342</v>
      </c>
      <c r="F4898">
        <v>221.42</v>
      </c>
      <c r="G4898">
        <v>0</v>
      </c>
      <c r="H4898">
        <v>2018</v>
      </c>
      <c r="I4898">
        <v>10</v>
      </c>
      <c r="J4898">
        <v>39</v>
      </c>
    </row>
    <row r="4899" spans="1:10" hidden="1" x14ac:dyDescent="0.25">
      <c r="A4899">
        <f>--SUBTOTAL(103,B$2:B4899)</f>
        <v>2300</v>
      </c>
      <c r="B4899" s="86">
        <v>43398</v>
      </c>
      <c r="C4899" t="s">
        <v>21</v>
      </c>
      <c r="D4899" t="s">
        <v>341</v>
      </c>
      <c r="E4899" t="s">
        <v>342</v>
      </c>
      <c r="F4899">
        <v>39.130000000000003</v>
      </c>
      <c r="G4899">
        <v>0</v>
      </c>
      <c r="H4899">
        <v>2018</v>
      </c>
      <c r="I4899">
        <v>10</v>
      </c>
      <c r="J4899">
        <v>40</v>
      </c>
    </row>
    <row r="4900" spans="1:10" x14ac:dyDescent="0.25">
      <c r="A4900">
        <f>--SUBTOTAL(103,B$2:B4900)</f>
        <v>2301</v>
      </c>
      <c r="B4900" s="86">
        <v>43601</v>
      </c>
      <c r="C4900" t="s">
        <v>74</v>
      </c>
      <c r="D4900" t="s">
        <v>62</v>
      </c>
      <c r="E4900" t="s">
        <v>549</v>
      </c>
      <c r="F4900">
        <v>0</v>
      </c>
      <c r="G4900">
        <v>342.3</v>
      </c>
      <c r="H4900">
        <v>2019</v>
      </c>
      <c r="I4900">
        <v>5</v>
      </c>
      <c r="J4900">
        <v>91</v>
      </c>
    </row>
    <row r="4901" spans="1:10" x14ac:dyDescent="0.25">
      <c r="A4901">
        <f>--SUBTOTAL(103,B$2:B4901)</f>
        <v>2302</v>
      </c>
      <c r="B4901" s="86">
        <v>43601</v>
      </c>
      <c r="C4901" t="s">
        <v>81</v>
      </c>
      <c r="D4901" t="s">
        <v>62</v>
      </c>
      <c r="E4901" t="s">
        <v>549</v>
      </c>
      <c r="F4901">
        <v>0</v>
      </c>
      <c r="G4901">
        <v>92.1</v>
      </c>
      <c r="H4901">
        <v>2019</v>
      </c>
      <c r="I4901">
        <v>5</v>
      </c>
      <c r="J4901">
        <v>91</v>
      </c>
    </row>
    <row r="4902" spans="1:10" x14ac:dyDescent="0.25">
      <c r="A4902">
        <f>--SUBTOTAL(103,B$2:B4902)</f>
        <v>2303</v>
      </c>
      <c r="B4902" s="86">
        <v>43602</v>
      </c>
      <c r="C4902" t="s">
        <v>23</v>
      </c>
      <c r="D4902" t="s">
        <v>33</v>
      </c>
      <c r="E4902" t="s">
        <v>320</v>
      </c>
      <c r="F4902">
        <v>22.5</v>
      </c>
      <c r="G4902">
        <v>0</v>
      </c>
      <c r="H4902">
        <v>2019</v>
      </c>
      <c r="I4902">
        <v>5</v>
      </c>
      <c r="J4902">
        <v>47</v>
      </c>
    </row>
    <row r="4903" spans="1:10" x14ac:dyDescent="0.25">
      <c r="A4903">
        <f>--SUBTOTAL(103,B$2:B4903)</f>
        <v>2304</v>
      </c>
      <c r="B4903" s="86">
        <v>43602</v>
      </c>
      <c r="C4903" t="s">
        <v>23</v>
      </c>
      <c r="D4903" t="s">
        <v>33</v>
      </c>
      <c r="E4903" t="s">
        <v>162</v>
      </c>
      <c r="F4903">
        <v>9</v>
      </c>
      <c r="G4903">
        <v>0</v>
      </c>
      <c r="H4903">
        <v>2019</v>
      </c>
      <c r="I4903">
        <v>5</v>
      </c>
      <c r="J4903">
        <v>125</v>
      </c>
    </row>
    <row r="4904" spans="1:10" x14ac:dyDescent="0.25">
      <c r="A4904">
        <f>--SUBTOTAL(103,B$2:B4904)</f>
        <v>2305</v>
      </c>
      <c r="B4904" s="86">
        <v>43602</v>
      </c>
      <c r="C4904" t="s">
        <v>64</v>
      </c>
      <c r="D4904" t="s">
        <v>62</v>
      </c>
      <c r="E4904" t="s">
        <v>550</v>
      </c>
      <c r="F4904">
        <v>1228.8</v>
      </c>
      <c r="G4904">
        <v>0</v>
      </c>
      <c r="H4904">
        <v>2019</v>
      </c>
      <c r="I4904">
        <v>5</v>
      </c>
      <c r="J4904">
        <v>91</v>
      </c>
    </row>
    <row r="4905" spans="1:10" x14ac:dyDescent="0.25">
      <c r="A4905">
        <f>--SUBTOTAL(103,B$2:B4905)</f>
        <v>2306</v>
      </c>
      <c r="B4905" s="86">
        <v>43602</v>
      </c>
      <c r="C4905" t="s">
        <v>64</v>
      </c>
      <c r="D4905" t="s">
        <v>539</v>
      </c>
      <c r="E4905" t="s">
        <v>551</v>
      </c>
      <c r="F4905">
        <v>2.27</v>
      </c>
      <c r="G4905">
        <v>0</v>
      </c>
      <c r="H4905">
        <v>2019</v>
      </c>
      <c r="I4905">
        <v>5</v>
      </c>
      <c r="J4905">
        <v>91</v>
      </c>
    </row>
    <row r="4906" spans="1:10" x14ac:dyDescent="0.25">
      <c r="A4906">
        <f>--SUBTOTAL(103,B$2:B4906)</f>
        <v>2307</v>
      </c>
      <c r="B4906" s="86">
        <v>43602</v>
      </c>
      <c r="C4906" t="s">
        <v>65</v>
      </c>
      <c r="D4906" t="s">
        <v>62</v>
      </c>
      <c r="E4906" t="s">
        <v>550</v>
      </c>
      <c r="F4906">
        <v>383.8</v>
      </c>
      <c r="G4906">
        <v>0</v>
      </c>
      <c r="H4906">
        <v>2019</v>
      </c>
      <c r="I4906">
        <v>5</v>
      </c>
      <c r="J4906">
        <v>91</v>
      </c>
    </row>
    <row r="4907" spans="1:10" x14ac:dyDescent="0.25">
      <c r="A4907">
        <f>--SUBTOTAL(103,B$2:B4907)</f>
        <v>2308</v>
      </c>
      <c r="B4907" s="86">
        <v>43602</v>
      </c>
      <c r="C4907" t="s">
        <v>65</v>
      </c>
      <c r="D4907" t="s">
        <v>61</v>
      </c>
      <c r="E4907" t="s">
        <v>550</v>
      </c>
      <c r="F4907">
        <v>20.22</v>
      </c>
      <c r="G4907">
        <v>0</v>
      </c>
      <c r="H4907">
        <v>2019</v>
      </c>
      <c r="I4907">
        <v>5</v>
      </c>
      <c r="J4907">
        <v>91</v>
      </c>
    </row>
    <row r="4908" spans="1:10" x14ac:dyDescent="0.25">
      <c r="A4908">
        <f>--SUBTOTAL(103,B$2:B4908)</f>
        <v>2309</v>
      </c>
      <c r="B4908" s="86">
        <v>43602</v>
      </c>
      <c r="C4908" t="s">
        <v>82</v>
      </c>
      <c r="D4908" t="s">
        <v>32</v>
      </c>
      <c r="E4908" t="s">
        <v>550</v>
      </c>
      <c r="F4908">
        <v>74.099999999999994</v>
      </c>
      <c r="G4908">
        <v>0</v>
      </c>
      <c r="H4908">
        <v>2019</v>
      </c>
      <c r="I4908">
        <v>5</v>
      </c>
      <c r="J4908">
        <v>91</v>
      </c>
    </row>
    <row r="4909" spans="1:10" x14ac:dyDescent="0.25">
      <c r="A4909">
        <f>--SUBTOTAL(103,B$2:B4909)</f>
        <v>2310</v>
      </c>
      <c r="B4909" s="86">
        <v>43602</v>
      </c>
      <c r="C4909" t="s">
        <v>82</v>
      </c>
      <c r="D4909" t="s">
        <v>62</v>
      </c>
      <c r="E4909" t="s">
        <v>550</v>
      </c>
      <c r="F4909">
        <v>46</v>
      </c>
      <c r="G4909">
        <v>0</v>
      </c>
      <c r="H4909">
        <v>2019</v>
      </c>
      <c r="I4909">
        <v>5</v>
      </c>
      <c r="J4909">
        <v>91</v>
      </c>
    </row>
    <row r="4910" spans="1:10" x14ac:dyDescent="0.25">
      <c r="A4910">
        <f>--SUBTOTAL(103,B$2:B4910)</f>
        <v>2311</v>
      </c>
      <c r="B4910" s="86">
        <v>43602</v>
      </c>
      <c r="C4910" t="s">
        <v>79</v>
      </c>
      <c r="D4910" t="s">
        <v>62</v>
      </c>
      <c r="E4910" t="s">
        <v>550</v>
      </c>
      <c r="F4910">
        <v>1.2</v>
      </c>
      <c r="G4910">
        <v>0</v>
      </c>
      <c r="H4910">
        <v>2019</v>
      </c>
      <c r="I4910">
        <v>5</v>
      </c>
      <c r="J4910">
        <v>91</v>
      </c>
    </row>
    <row r="4911" spans="1:10" x14ac:dyDescent="0.25">
      <c r="A4911">
        <f>--SUBTOTAL(103,B$2:B4911)</f>
        <v>2312</v>
      </c>
      <c r="B4911" s="86">
        <v>43602</v>
      </c>
      <c r="C4911" t="s">
        <v>71</v>
      </c>
      <c r="D4911" t="s">
        <v>61</v>
      </c>
      <c r="E4911" t="s">
        <v>550</v>
      </c>
      <c r="F4911">
        <v>24</v>
      </c>
      <c r="G4911">
        <v>0</v>
      </c>
      <c r="H4911">
        <v>2019</v>
      </c>
      <c r="I4911">
        <v>5</v>
      </c>
      <c r="J4911">
        <v>91</v>
      </c>
    </row>
    <row r="4912" spans="1:10" x14ac:dyDescent="0.25">
      <c r="A4912">
        <f>--SUBTOTAL(103,B$2:B4912)</f>
        <v>2313</v>
      </c>
      <c r="B4912" s="86">
        <v>43602</v>
      </c>
      <c r="C4912" t="s">
        <v>75</v>
      </c>
      <c r="D4912" t="s">
        <v>61</v>
      </c>
      <c r="E4912" t="s">
        <v>550</v>
      </c>
      <c r="F4912">
        <v>47.45</v>
      </c>
      <c r="G4912">
        <v>0</v>
      </c>
      <c r="H4912">
        <v>2019</v>
      </c>
      <c r="I4912">
        <v>5</v>
      </c>
      <c r="J4912">
        <v>91</v>
      </c>
    </row>
    <row r="4913" spans="1:10" x14ac:dyDescent="0.25">
      <c r="A4913">
        <f>--SUBTOTAL(103,B$2:B4913)</f>
        <v>2314</v>
      </c>
      <c r="B4913" s="86">
        <v>43602</v>
      </c>
      <c r="C4913" t="s">
        <v>73</v>
      </c>
      <c r="D4913" t="s">
        <v>31</v>
      </c>
      <c r="E4913" t="s">
        <v>550</v>
      </c>
      <c r="F4913">
        <v>26.78</v>
      </c>
      <c r="G4913">
        <v>0</v>
      </c>
      <c r="H4913">
        <v>2019</v>
      </c>
      <c r="I4913">
        <v>5</v>
      </c>
      <c r="J4913">
        <v>91</v>
      </c>
    </row>
    <row r="4914" spans="1:10" x14ac:dyDescent="0.25">
      <c r="A4914">
        <f>--SUBTOTAL(103,B$2:B4914)</f>
        <v>2315</v>
      </c>
      <c r="B4914" s="86">
        <v>43602</v>
      </c>
      <c r="C4914" t="s">
        <v>72</v>
      </c>
      <c r="D4914" t="s">
        <v>61</v>
      </c>
      <c r="E4914" t="s">
        <v>550</v>
      </c>
      <c r="F4914">
        <v>103.5</v>
      </c>
      <c r="G4914">
        <v>0</v>
      </c>
      <c r="H4914">
        <v>2019</v>
      </c>
      <c r="I4914">
        <v>5</v>
      </c>
      <c r="J4914">
        <v>91</v>
      </c>
    </row>
    <row r="4915" spans="1:10" x14ac:dyDescent="0.25">
      <c r="A4915">
        <f>--SUBTOTAL(103,B$2:B4915)</f>
        <v>2316</v>
      </c>
      <c r="B4915" s="86">
        <v>43602</v>
      </c>
      <c r="C4915" t="s">
        <v>76</v>
      </c>
      <c r="D4915" t="s">
        <v>61</v>
      </c>
      <c r="E4915" t="s">
        <v>550</v>
      </c>
      <c r="F4915">
        <v>24</v>
      </c>
      <c r="G4915">
        <v>0</v>
      </c>
      <c r="H4915">
        <v>2019</v>
      </c>
      <c r="I4915">
        <v>5</v>
      </c>
      <c r="J4915">
        <v>91</v>
      </c>
    </row>
    <row r="4916" spans="1:10" x14ac:dyDescent="0.25">
      <c r="A4916">
        <f>--SUBTOTAL(103,B$2:B4916)</f>
        <v>2317</v>
      </c>
      <c r="B4916" s="86">
        <v>43602</v>
      </c>
      <c r="C4916" t="s">
        <v>68</v>
      </c>
      <c r="D4916" t="s">
        <v>61</v>
      </c>
      <c r="E4916" t="s">
        <v>550</v>
      </c>
      <c r="F4916">
        <v>63.2</v>
      </c>
      <c r="G4916">
        <v>0</v>
      </c>
      <c r="H4916">
        <v>2019</v>
      </c>
      <c r="I4916">
        <v>5</v>
      </c>
      <c r="J4916">
        <v>91</v>
      </c>
    </row>
    <row r="4917" spans="1:10" x14ac:dyDescent="0.25">
      <c r="A4917">
        <f>--SUBTOTAL(103,B$2:B4917)</f>
        <v>2318</v>
      </c>
      <c r="B4917" s="86">
        <v>43602</v>
      </c>
      <c r="C4917" t="s">
        <v>74</v>
      </c>
      <c r="D4917" t="s">
        <v>62</v>
      </c>
      <c r="E4917" t="s">
        <v>550</v>
      </c>
      <c r="F4917">
        <v>684.6</v>
      </c>
      <c r="G4917">
        <v>0</v>
      </c>
      <c r="H4917">
        <v>2019</v>
      </c>
      <c r="I4917">
        <v>5</v>
      </c>
      <c r="J4917">
        <v>91</v>
      </c>
    </row>
    <row r="4918" spans="1:10" x14ac:dyDescent="0.25">
      <c r="A4918">
        <f>--SUBTOTAL(103,B$2:B4918)</f>
        <v>2319</v>
      </c>
      <c r="B4918" s="86">
        <v>43602</v>
      </c>
      <c r="C4918" t="s">
        <v>81</v>
      </c>
      <c r="D4918" t="s">
        <v>62</v>
      </c>
      <c r="E4918" t="s">
        <v>550</v>
      </c>
      <c r="F4918">
        <v>184.2</v>
      </c>
      <c r="G4918">
        <v>0</v>
      </c>
      <c r="H4918">
        <v>2019</v>
      </c>
      <c r="I4918">
        <v>5</v>
      </c>
      <c r="J4918">
        <v>91</v>
      </c>
    </row>
    <row r="4919" spans="1:10" x14ac:dyDescent="0.25">
      <c r="A4919">
        <f>--SUBTOTAL(103,B$2:B4919)</f>
        <v>2320</v>
      </c>
      <c r="B4919" s="86">
        <v>43603</v>
      </c>
      <c r="C4919" t="s">
        <v>23</v>
      </c>
      <c r="D4919" t="s">
        <v>61</v>
      </c>
      <c r="E4919" t="s">
        <v>552</v>
      </c>
      <c r="F4919">
        <v>40</v>
      </c>
      <c r="G4919">
        <v>0</v>
      </c>
      <c r="H4919">
        <v>2019</v>
      </c>
      <c r="I4919">
        <v>5</v>
      </c>
      <c r="J4919">
        <v>157</v>
      </c>
    </row>
    <row r="4920" spans="1:10" x14ac:dyDescent="0.25">
      <c r="A4920">
        <f>--SUBTOTAL(103,B$2:B4920)</f>
        <v>2321</v>
      </c>
      <c r="B4920" s="86">
        <v>43603</v>
      </c>
      <c r="C4920" t="s">
        <v>23</v>
      </c>
      <c r="D4920" t="s">
        <v>61</v>
      </c>
      <c r="E4920" t="s">
        <v>552</v>
      </c>
      <c r="F4920">
        <v>12</v>
      </c>
      <c r="G4920">
        <v>0</v>
      </c>
      <c r="H4920">
        <v>2019</v>
      </c>
      <c r="I4920">
        <v>5</v>
      </c>
      <c r="J4920">
        <v>38</v>
      </c>
    </row>
    <row r="4921" spans="1:10" x14ac:dyDescent="0.25">
      <c r="A4921">
        <f>--SUBTOTAL(103,B$2:B4921)</f>
        <v>2322</v>
      </c>
      <c r="B4921" s="86">
        <v>43603</v>
      </c>
      <c r="C4921" t="s">
        <v>21</v>
      </c>
      <c r="D4921" t="s">
        <v>32</v>
      </c>
      <c r="E4921" t="s">
        <v>552</v>
      </c>
      <c r="F4921">
        <v>96</v>
      </c>
      <c r="G4921">
        <v>0</v>
      </c>
      <c r="H4921">
        <v>2019</v>
      </c>
      <c r="I4921">
        <v>5</v>
      </c>
      <c r="J4921">
        <v>97</v>
      </c>
    </row>
    <row r="4922" spans="1:10" x14ac:dyDescent="0.25">
      <c r="A4922">
        <f>--SUBTOTAL(103,B$2:B4922)</f>
        <v>2323</v>
      </c>
      <c r="B4922" s="86">
        <v>43603</v>
      </c>
      <c r="C4922" t="s">
        <v>21</v>
      </c>
      <c r="D4922" t="s">
        <v>32</v>
      </c>
      <c r="E4922" t="s">
        <v>552</v>
      </c>
      <c r="F4922">
        <v>80</v>
      </c>
      <c r="G4922">
        <v>0</v>
      </c>
      <c r="H4922">
        <v>2019</v>
      </c>
      <c r="I4922">
        <v>5</v>
      </c>
      <c r="J4922">
        <v>125</v>
      </c>
    </row>
    <row r="4923" spans="1:10" x14ac:dyDescent="0.25">
      <c r="A4923">
        <f>--SUBTOTAL(103,B$2:B4923)</f>
        <v>2324</v>
      </c>
      <c r="B4923" s="86">
        <v>43603</v>
      </c>
      <c r="C4923" t="s">
        <v>21</v>
      </c>
      <c r="D4923" t="s">
        <v>32</v>
      </c>
      <c r="E4923" t="s">
        <v>552</v>
      </c>
      <c r="F4923">
        <v>64</v>
      </c>
      <c r="G4923">
        <v>0</v>
      </c>
      <c r="H4923">
        <v>2019</v>
      </c>
      <c r="I4923">
        <v>5</v>
      </c>
      <c r="J4923">
        <v>18</v>
      </c>
    </row>
    <row r="4924" spans="1:10" x14ac:dyDescent="0.25">
      <c r="A4924">
        <f>--SUBTOTAL(103,B$2:B4924)</f>
        <v>2325</v>
      </c>
      <c r="B4924" s="86">
        <v>43603</v>
      </c>
      <c r="C4924" t="s">
        <v>21</v>
      </c>
      <c r="D4924" t="s">
        <v>32</v>
      </c>
      <c r="E4924" t="s">
        <v>552</v>
      </c>
      <c r="F4924">
        <v>64</v>
      </c>
      <c r="G4924">
        <v>0</v>
      </c>
      <c r="H4924">
        <v>2019</v>
      </c>
      <c r="I4924">
        <v>5</v>
      </c>
      <c r="J4924">
        <v>19</v>
      </c>
    </row>
    <row r="4925" spans="1:10" hidden="1" x14ac:dyDescent="0.25">
      <c r="A4925">
        <f>--SUBTOTAL(103,B$2:B4925)</f>
        <v>2325</v>
      </c>
      <c r="B4925" s="86">
        <v>43398</v>
      </c>
      <c r="C4925" t="s">
        <v>21</v>
      </c>
      <c r="D4925" t="s">
        <v>341</v>
      </c>
      <c r="E4925" t="s">
        <v>342</v>
      </c>
      <c r="F4925">
        <v>203.3</v>
      </c>
      <c r="G4925">
        <v>0</v>
      </c>
      <c r="H4925">
        <v>2018</v>
      </c>
      <c r="I4925">
        <v>10</v>
      </c>
      <c r="J4925">
        <v>43</v>
      </c>
    </row>
    <row r="4926" spans="1:10" hidden="1" x14ac:dyDescent="0.25">
      <c r="A4926">
        <f>--SUBTOTAL(103,B$2:B4926)</f>
        <v>2325</v>
      </c>
      <c r="B4926" s="86">
        <v>43398</v>
      </c>
      <c r="C4926" t="s">
        <v>21</v>
      </c>
      <c r="D4926" t="s">
        <v>341</v>
      </c>
      <c r="E4926" t="s">
        <v>342</v>
      </c>
      <c r="F4926">
        <v>247.59</v>
      </c>
      <c r="G4926">
        <v>0</v>
      </c>
      <c r="H4926">
        <v>2018</v>
      </c>
      <c r="I4926">
        <v>10</v>
      </c>
      <c r="J4926">
        <v>44</v>
      </c>
    </row>
    <row r="4927" spans="1:10" hidden="1" x14ac:dyDescent="0.25">
      <c r="A4927">
        <f>--SUBTOTAL(103,B$2:B4927)</f>
        <v>2325</v>
      </c>
      <c r="B4927" s="86">
        <v>43398</v>
      </c>
      <c r="C4927" t="s">
        <v>21</v>
      </c>
      <c r="D4927" t="s">
        <v>341</v>
      </c>
      <c r="E4927" t="s">
        <v>342</v>
      </c>
      <c r="F4927">
        <v>191.55</v>
      </c>
      <c r="G4927">
        <v>0</v>
      </c>
      <c r="H4927">
        <v>2018</v>
      </c>
      <c r="I4927">
        <v>10</v>
      </c>
      <c r="J4927">
        <v>46</v>
      </c>
    </row>
    <row r="4928" spans="1:10" hidden="1" x14ac:dyDescent="0.25">
      <c r="A4928">
        <f>--SUBTOTAL(103,B$2:B4928)</f>
        <v>2325</v>
      </c>
      <c r="B4928" s="86">
        <v>43398</v>
      </c>
      <c r="C4928" t="s">
        <v>21</v>
      </c>
      <c r="D4928" t="s">
        <v>341</v>
      </c>
      <c r="E4928" t="s">
        <v>342</v>
      </c>
      <c r="F4928">
        <v>148.88999999999999</v>
      </c>
      <c r="G4928">
        <v>0</v>
      </c>
      <c r="H4928">
        <v>2018</v>
      </c>
      <c r="I4928">
        <v>10</v>
      </c>
      <c r="J4928">
        <v>49</v>
      </c>
    </row>
    <row r="4929" spans="1:10" hidden="1" x14ac:dyDescent="0.25">
      <c r="A4929">
        <f>--SUBTOTAL(103,B$2:B4929)</f>
        <v>2325</v>
      </c>
      <c r="B4929" s="86">
        <v>43398</v>
      </c>
      <c r="C4929" t="s">
        <v>21</v>
      </c>
      <c r="D4929" t="s">
        <v>341</v>
      </c>
      <c r="E4929" t="s">
        <v>342</v>
      </c>
      <c r="F4929">
        <v>277.51</v>
      </c>
      <c r="G4929">
        <v>0</v>
      </c>
      <c r="H4929">
        <v>2018</v>
      </c>
      <c r="I4929">
        <v>10</v>
      </c>
      <c r="J4929">
        <v>51</v>
      </c>
    </row>
    <row r="4930" spans="1:10" hidden="1" x14ac:dyDescent="0.25">
      <c r="A4930">
        <f>--SUBTOTAL(103,B$2:B4930)</f>
        <v>2325</v>
      </c>
      <c r="B4930" s="86">
        <v>43398</v>
      </c>
      <c r="C4930" t="s">
        <v>21</v>
      </c>
      <c r="D4930" t="s">
        <v>341</v>
      </c>
      <c r="E4930" t="s">
        <v>342</v>
      </c>
      <c r="F4930">
        <v>665.7</v>
      </c>
      <c r="G4930">
        <v>0</v>
      </c>
      <c r="H4930">
        <v>2018</v>
      </c>
      <c r="I4930">
        <v>10</v>
      </c>
      <c r="J4930">
        <v>73</v>
      </c>
    </row>
    <row r="4931" spans="1:10" hidden="1" x14ac:dyDescent="0.25">
      <c r="A4931">
        <f>--SUBTOTAL(103,B$2:B4931)</f>
        <v>2325</v>
      </c>
      <c r="B4931" s="86">
        <v>43398</v>
      </c>
      <c r="C4931" t="s">
        <v>21</v>
      </c>
      <c r="D4931" t="s">
        <v>341</v>
      </c>
      <c r="E4931" t="s">
        <v>342</v>
      </c>
      <c r="F4931">
        <v>133.07</v>
      </c>
      <c r="G4931">
        <v>0</v>
      </c>
      <c r="H4931">
        <v>2018</v>
      </c>
      <c r="I4931">
        <v>10</v>
      </c>
      <c r="J4931">
        <v>80</v>
      </c>
    </row>
    <row r="4932" spans="1:10" hidden="1" x14ac:dyDescent="0.25">
      <c r="A4932">
        <f>--SUBTOTAL(103,B$2:B4932)</f>
        <v>2325</v>
      </c>
      <c r="B4932" s="86">
        <v>43398</v>
      </c>
      <c r="C4932" t="s">
        <v>21</v>
      </c>
      <c r="D4932" t="s">
        <v>341</v>
      </c>
      <c r="E4932" t="s">
        <v>342</v>
      </c>
      <c r="F4932">
        <v>118.76</v>
      </c>
      <c r="G4932">
        <v>0</v>
      </c>
      <c r="H4932">
        <v>2018</v>
      </c>
      <c r="I4932">
        <v>10</v>
      </c>
      <c r="J4932">
        <v>95</v>
      </c>
    </row>
    <row r="4933" spans="1:10" hidden="1" x14ac:dyDescent="0.25">
      <c r="A4933">
        <f>--SUBTOTAL(103,B$2:B4933)</f>
        <v>2325</v>
      </c>
      <c r="B4933" s="86">
        <v>43398</v>
      </c>
      <c r="C4933" t="s">
        <v>21</v>
      </c>
      <c r="D4933" t="s">
        <v>341</v>
      </c>
      <c r="E4933" t="s">
        <v>342</v>
      </c>
      <c r="F4933">
        <v>422.93</v>
      </c>
      <c r="G4933">
        <v>0</v>
      </c>
      <c r="H4933">
        <v>2018</v>
      </c>
      <c r="I4933">
        <v>10</v>
      </c>
      <c r="J4933">
        <v>97</v>
      </c>
    </row>
    <row r="4934" spans="1:10" hidden="1" x14ac:dyDescent="0.25">
      <c r="A4934">
        <f>--SUBTOTAL(103,B$2:B4934)</f>
        <v>2325</v>
      </c>
      <c r="B4934" s="86">
        <v>43398</v>
      </c>
      <c r="C4934" t="s">
        <v>21</v>
      </c>
      <c r="D4934" t="s">
        <v>341</v>
      </c>
      <c r="E4934" t="s">
        <v>342</v>
      </c>
      <c r="F4934">
        <v>69.010000000000005</v>
      </c>
      <c r="G4934">
        <v>0</v>
      </c>
      <c r="H4934">
        <v>2018</v>
      </c>
      <c r="I4934">
        <v>10</v>
      </c>
      <c r="J4934">
        <v>157</v>
      </c>
    </row>
    <row r="4935" spans="1:10" hidden="1" x14ac:dyDescent="0.25">
      <c r="A4935">
        <f>--SUBTOTAL(103,B$2:B4935)</f>
        <v>2325</v>
      </c>
      <c r="B4935" s="86">
        <v>43398</v>
      </c>
      <c r="C4935" t="s">
        <v>21</v>
      </c>
      <c r="D4935" t="s">
        <v>341</v>
      </c>
      <c r="E4935" t="s">
        <v>342</v>
      </c>
      <c r="F4935">
        <v>39.68</v>
      </c>
      <c r="G4935">
        <v>0</v>
      </c>
      <c r="H4935">
        <v>2018</v>
      </c>
      <c r="I4935">
        <v>10</v>
      </c>
      <c r="J4935">
        <v>162</v>
      </c>
    </row>
    <row r="4936" spans="1:10" hidden="1" x14ac:dyDescent="0.25">
      <c r="A4936">
        <f>--SUBTOTAL(103,B$2:B4936)</f>
        <v>2325</v>
      </c>
      <c r="B4936" s="86">
        <v>43398</v>
      </c>
      <c r="C4936" t="s">
        <v>65</v>
      </c>
      <c r="D4936" t="s">
        <v>341</v>
      </c>
      <c r="E4936" t="s">
        <v>342</v>
      </c>
      <c r="F4936">
        <v>16.79</v>
      </c>
      <c r="G4936">
        <v>0</v>
      </c>
      <c r="H4936">
        <v>2018</v>
      </c>
      <c r="I4936">
        <v>10</v>
      </c>
      <c r="J4936">
        <v>91</v>
      </c>
    </row>
    <row r="4937" spans="1:10" hidden="1" x14ac:dyDescent="0.25">
      <c r="A4937">
        <f>--SUBTOTAL(103,B$2:B4937)</f>
        <v>2325</v>
      </c>
      <c r="B4937" s="86">
        <v>43398</v>
      </c>
      <c r="C4937" t="s">
        <v>64</v>
      </c>
      <c r="D4937" t="s">
        <v>341</v>
      </c>
      <c r="E4937" t="s">
        <v>342</v>
      </c>
      <c r="F4937">
        <v>858.47</v>
      </c>
      <c r="G4937">
        <v>0</v>
      </c>
      <c r="H4937">
        <v>2018</v>
      </c>
      <c r="I4937">
        <v>10</v>
      </c>
      <c r="J4937">
        <v>91</v>
      </c>
    </row>
    <row r="4938" spans="1:10" hidden="1" x14ac:dyDescent="0.25">
      <c r="A4938">
        <f>--SUBTOTAL(103,B$2:B4938)</f>
        <v>2325</v>
      </c>
      <c r="B4938" s="86">
        <v>43398</v>
      </c>
      <c r="C4938" t="s">
        <v>23</v>
      </c>
      <c r="D4938" t="s">
        <v>341</v>
      </c>
      <c r="E4938" t="s">
        <v>342</v>
      </c>
      <c r="F4938">
        <v>53.39</v>
      </c>
      <c r="G4938">
        <v>0</v>
      </c>
      <c r="H4938">
        <v>2018</v>
      </c>
      <c r="I4938">
        <v>10</v>
      </c>
      <c r="J4938">
        <v>7</v>
      </c>
    </row>
    <row r="4939" spans="1:10" hidden="1" x14ac:dyDescent="0.25">
      <c r="A4939">
        <f>--SUBTOTAL(103,B$2:B4939)</f>
        <v>2325</v>
      </c>
      <c r="B4939" s="86">
        <v>43398</v>
      </c>
      <c r="C4939" t="s">
        <v>23</v>
      </c>
      <c r="D4939" t="s">
        <v>341</v>
      </c>
      <c r="E4939" t="s">
        <v>342</v>
      </c>
      <c r="F4939">
        <v>66.27</v>
      </c>
      <c r="G4939">
        <v>0</v>
      </c>
      <c r="H4939">
        <v>2018</v>
      </c>
      <c r="I4939">
        <v>10</v>
      </c>
      <c r="J4939">
        <v>17</v>
      </c>
    </row>
    <row r="4940" spans="1:10" x14ac:dyDescent="0.25">
      <c r="A4940">
        <f>--SUBTOTAL(103,B$2:B4940)</f>
        <v>2326</v>
      </c>
      <c r="B4940" s="86">
        <v>43603</v>
      </c>
      <c r="C4940" t="s">
        <v>21</v>
      </c>
      <c r="D4940" t="s">
        <v>32</v>
      </c>
      <c r="E4940" t="s">
        <v>552</v>
      </c>
      <c r="F4940">
        <v>56</v>
      </c>
      <c r="G4940">
        <v>0</v>
      </c>
      <c r="H4940">
        <v>2019</v>
      </c>
      <c r="I4940">
        <v>5</v>
      </c>
      <c r="J4940">
        <v>39</v>
      </c>
    </row>
    <row r="4941" spans="1:10" x14ac:dyDescent="0.25">
      <c r="A4941">
        <f>--SUBTOTAL(103,B$2:B4941)</f>
        <v>2327</v>
      </c>
      <c r="B4941" s="86">
        <v>43603</v>
      </c>
      <c r="C4941" t="s">
        <v>21</v>
      </c>
      <c r="D4941" t="s">
        <v>32</v>
      </c>
      <c r="E4941" t="s">
        <v>552</v>
      </c>
      <c r="F4941">
        <v>40</v>
      </c>
      <c r="G4941">
        <v>0</v>
      </c>
      <c r="H4941">
        <v>2019</v>
      </c>
      <c r="I4941">
        <v>5</v>
      </c>
      <c r="J4941">
        <v>51</v>
      </c>
    </row>
    <row r="4942" spans="1:10" x14ac:dyDescent="0.25">
      <c r="A4942">
        <f>--SUBTOTAL(103,B$2:B4942)</f>
        <v>2328</v>
      </c>
      <c r="B4942" s="86">
        <v>43603</v>
      </c>
      <c r="C4942" t="s">
        <v>21</v>
      </c>
      <c r="D4942" t="s">
        <v>32</v>
      </c>
      <c r="E4942" t="s">
        <v>552</v>
      </c>
      <c r="F4942">
        <v>32</v>
      </c>
      <c r="G4942">
        <v>0</v>
      </c>
      <c r="H4942">
        <v>2019</v>
      </c>
      <c r="I4942">
        <v>5</v>
      </c>
      <c r="J4942">
        <v>46</v>
      </c>
    </row>
    <row r="4943" spans="1:10" x14ac:dyDescent="0.25">
      <c r="A4943">
        <f>--SUBTOTAL(103,B$2:B4943)</f>
        <v>2329</v>
      </c>
      <c r="B4943" s="86">
        <v>43603</v>
      </c>
      <c r="C4943" t="s">
        <v>21</v>
      </c>
      <c r="D4943" t="s">
        <v>32</v>
      </c>
      <c r="E4943" t="s">
        <v>552</v>
      </c>
      <c r="F4943">
        <v>24</v>
      </c>
      <c r="G4943">
        <v>0</v>
      </c>
      <c r="H4943">
        <v>2019</v>
      </c>
      <c r="I4943">
        <v>5</v>
      </c>
      <c r="J4943">
        <v>30</v>
      </c>
    </row>
    <row r="4944" spans="1:10" x14ac:dyDescent="0.25">
      <c r="A4944">
        <f>--SUBTOTAL(103,B$2:B4944)</f>
        <v>2330</v>
      </c>
      <c r="B4944" s="86">
        <v>43603</v>
      </c>
      <c r="C4944" t="s">
        <v>21</v>
      </c>
      <c r="D4944" t="s">
        <v>32</v>
      </c>
      <c r="E4944" t="s">
        <v>552</v>
      </c>
      <c r="F4944">
        <v>24</v>
      </c>
      <c r="G4944">
        <v>0</v>
      </c>
      <c r="H4944">
        <v>2019</v>
      </c>
      <c r="I4944">
        <v>5</v>
      </c>
      <c r="J4944">
        <v>44</v>
      </c>
    </row>
    <row r="4945" spans="1:10" x14ac:dyDescent="0.25">
      <c r="A4945">
        <f>--SUBTOTAL(103,B$2:B4945)</f>
        <v>2331</v>
      </c>
      <c r="B4945" s="86">
        <v>43603</v>
      </c>
      <c r="C4945" t="s">
        <v>21</v>
      </c>
      <c r="D4945" t="s">
        <v>32</v>
      </c>
      <c r="E4945" t="s">
        <v>552</v>
      </c>
      <c r="F4945">
        <v>16</v>
      </c>
      <c r="G4945">
        <v>0</v>
      </c>
      <c r="H4945">
        <v>2019</v>
      </c>
      <c r="I4945">
        <v>5</v>
      </c>
      <c r="J4945">
        <v>13</v>
      </c>
    </row>
    <row r="4946" spans="1:10" x14ac:dyDescent="0.25">
      <c r="A4946">
        <f>--SUBTOTAL(103,B$2:B4946)</f>
        <v>2332</v>
      </c>
      <c r="B4946" s="86">
        <v>43603</v>
      </c>
      <c r="C4946" t="s">
        <v>21</v>
      </c>
      <c r="D4946" t="s">
        <v>32</v>
      </c>
      <c r="E4946" t="s">
        <v>552</v>
      </c>
      <c r="F4946">
        <v>8</v>
      </c>
      <c r="G4946">
        <v>0</v>
      </c>
      <c r="H4946">
        <v>2019</v>
      </c>
      <c r="I4946">
        <v>5</v>
      </c>
      <c r="J4946">
        <v>43</v>
      </c>
    </row>
    <row r="4947" spans="1:10" x14ac:dyDescent="0.25">
      <c r="A4947">
        <f>--SUBTOTAL(103,B$2:B4947)</f>
        <v>2333</v>
      </c>
      <c r="B4947" s="86">
        <v>43603</v>
      </c>
      <c r="C4947" t="s">
        <v>21</v>
      </c>
      <c r="D4947" t="s">
        <v>32</v>
      </c>
      <c r="E4947" t="s">
        <v>552</v>
      </c>
      <c r="F4947">
        <v>8</v>
      </c>
      <c r="G4947">
        <v>0</v>
      </c>
      <c r="H4947">
        <v>2019</v>
      </c>
      <c r="I4947">
        <v>5</v>
      </c>
      <c r="J4947">
        <v>49</v>
      </c>
    </row>
    <row r="4948" spans="1:10" x14ac:dyDescent="0.25">
      <c r="A4948">
        <f>--SUBTOTAL(103,B$2:B4948)</f>
        <v>2334</v>
      </c>
      <c r="B4948" s="86">
        <v>43603</v>
      </c>
      <c r="C4948" t="s">
        <v>71</v>
      </c>
      <c r="D4948" t="s">
        <v>60</v>
      </c>
      <c r="E4948" t="s">
        <v>552</v>
      </c>
      <c r="F4948">
        <v>65.75</v>
      </c>
      <c r="G4948">
        <v>0</v>
      </c>
      <c r="H4948">
        <v>2019</v>
      </c>
      <c r="I4948">
        <v>5</v>
      </c>
      <c r="J4948">
        <v>91</v>
      </c>
    </row>
    <row r="4949" spans="1:10" x14ac:dyDescent="0.25">
      <c r="A4949">
        <f>--SUBTOTAL(103,B$2:B4949)</f>
        <v>2335</v>
      </c>
      <c r="B4949" s="86">
        <v>43603</v>
      </c>
      <c r="C4949" t="s">
        <v>72</v>
      </c>
      <c r="D4949" t="s">
        <v>61</v>
      </c>
      <c r="E4949" t="s">
        <v>552</v>
      </c>
      <c r="F4949">
        <v>25.2</v>
      </c>
      <c r="G4949">
        <v>0</v>
      </c>
      <c r="H4949">
        <v>2019</v>
      </c>
      <c r="I4949">
        <v>5</v>
      </c>
      <c r="J4949">
        <v>91</v>
      </c>
    </row>
    <row r="4950" spans="1:10" x14ac:dyDescent="0.25">
      <c r="A4950">
        <f>--SUBTOTAL(103,B$2:B4950)</f>
        <v>2336</v>
      </c>
      <c r="B4950" s="86">
        <v>43603</v>
      </c>
      <c r="C4950" t="s">
        <v>148</v>
      </c>
      <c r="D4950" t="s">
        <v>32</v>
      </c>
      <c r="E4950" t="s">
        <v>552</v>
      </c>
      <c r="F4950">
        <v>12.5</v>
      </c>
      <c r="G4950">
        <v>0</v>
      </c>
      <c r="H4950">
        <v>2019</v>
      </c>
      <c r="I4950">
        <v>5</v>
      </c>
      <c r="J4950">
        <v>91</v>
      </c>
    </row>
    <row r="4951" spans="1:10" x14ac:dyDescent="0.25">
      <c r="A4951">
        <f>--SUBTOTAL(103,B$2:B4951)</f>
        <v>2337</v>
      </c>
      <c r="B4951" s="86">
        <v>43603</v>
      </c>
      <c r="C4951" t="s">
        <v>290</v>
      </c>
      <c r="D4951" t="s">
        <v>60</v>
      </c>
      <c r="E4951" t="s">
        <v>552</v>
      </c>
      <c r="F4951">
        <v>526.63</v>
      </c>
      <c r="G4951">
        <v>0</v>
      </c>
      <c r="H4951">
        <v>2019</v>
      </c>
      <c r="I4951">
        <v>5</v>
      </c>
      <c r="J4951">
        <v>91</v>
      </c>
    </row>
    <row r="4952" spans="1:10" x14ac:dyDescent="0.25">
      <c r="A4952">
        <f>--SUBTOTAL(103,B$2:B4952)</f>
        <v>2338</v>
      </c>
      <c r="B4952" s="86">
        <v>43605</v>
      </c>
      <c r="C4952" t="s">
        <v>23</v>
      </c>
      <c r="D4952" t="s">
        <v>61</v>
      </c>
      <c r="E4952" t="s">
        <v>553</v>
      </c>
      <c r="F4952">
        <v>19</v>
      </c>
      <c r="G4952">
        <v>0</v>
      </c>
      <c r="H4952">
        <v>2019</v>
      </c>
      <c r="I4952">
        <v>5</v>
      </c>
      <c r="J4952">
        <v>15</v>
      </c>
    </row>
    <row r="4953" spans="1:10" x14ac:dyDescent="0.25">
      <c r="A4953">
        <f>--SUBTOTAL(103,B$2:B4953)</f>
        <v>2339</v>
      </c>
      <c r="B4953" s="86">
        <v>43605</v>
      </c>
      <c r="C4953" t="s">
        <v>21</v>
      </c>
      <c r="D4953" t="s">
        <v>32</v>
      </c>
      <c r="E4953" t="s">
        <v>553</v>
      </c>
      <c r="F4953">
        <v>56</v>
      </c>
      <c r="G4953">
        <v>0</v>
      </c>
      <c r="H4953">
        <v>2019</v>
      </c>
      <c r="I4953">
        <v>5</v>
      </c>
      <c r="J4953">
        <v>13</v>
      </c>
    </row>
    <row r="4954" spans="1:10" x14ac:dyDescent="0.25">
      <c r="A4954">
        <f>--SUBTOTAL(103,B$2:B4954)</f>
        <v>2340</v>
      </c>
      <c r="B4954" s="86">
        <v>43605</v>
      </c>
      <c r="C4954" t="s">
        <v>68</v>
      </c>
      <c r="D4954" t="s">
        <v>62</v>
      </c>
      <c r="E4954" t="s">
        <v>553</v>
      </c>
      <c r="F4954">
        <v>0</v>
      </c>
      <c r="G4954">
        <v>9.1999999999999993</v>
      </c>
      <c r="H4954">
        <v>2019</v>
      </c>
      <c r="I4954">
        <v>5</v>
      </c>
      <c r="J4954">
        <v>91</v>
      </c>
    </row>
    <row r="4955" spans="1:10" x14ac:dyDescent="0.25">
      <c r="A4955">
        <f>--SUBTOTAL(103,B$2:B4955)</f>
        <v>2341</v>
      </c>
      <c r="B4955" s="86">
        <v>43606</v>
      </c>
      <c r="C4955" t="s">
        <v>23</v>
      </c>
      <c r="D4955" t="s">
        <v>59</v>
      </c>
      <c r="E4955" t="s">
        <v>554</v>
      </c>
      <c r="F4955">
        <v>85.82</v>
      </c>
      <c r="G4955">
        <v>0</v>
      </c>
      <c r="H4955">
        <v>2019</v>
      </c>
      <c r="I4955">
        <v>5</v>
      </c>
      <c r="J4955">
        <v>29</v>
      </c>
    </row>
    <row r="4956" spans="1:10" x14ac:dyDescent="0.25">
      <c r="A4956">
        <f>--SUBTOTAL(103,B$2:B4956)</f>
        <v>2342</v>
      </c>
      <c r="B4956" s="86">
        <v>43606</v>
      </c>
      <c r="C4956" t="s">
        <v>23</v>
      </c>
      <c r="D4956" t="s">
        <v>59</v>
      </c>
      <c r="E4956" t="s">
        <v>554</v>
      </c>
      <c r="F4956">
        <v>82.55</v>
      </c>
      <c r="G4956">
        <v>0</v>
      </c>
      <c r="H4956">
        <v>2019</v>
      </c>
      <c r="I4956">
        <v>5</v>
      </c>
      <c r="J4956">
        <v>10</v>
      </c>
    </row>
    <row r="4957" spans="1:10" x14ac:dyDescent="0.25">
      <c r="A4957">
        <f>--SUBTOTAL(103,B$2:B4957)</f>
        <v>2343</v>
      </c>
      <c r="B4957" s="86">
        <v>43606</v>
      </c>
      <c r="C4957" t="s">
        <v>23</v>
      </c>
      <c r="D4957" t="s">
        <v>59</v>
      </c>
      <c r="E4957" t="s">
        <v>554</v>
      </c>
      <c r="F4957">
        <v>56.62</v>
      </c>
      <c r="G4957">
        <v>0</v>
      </c>
      <c r="H4957">
        <v>2019</v>
      </c>
      <c r="I4957">
        <v>5</v>
      </c>
      <c r="J4957">
        <v>44</v>
      </c>
    </row>
    <row r="4958" spans="1:10" x14ac:dyDescent="0.25">
      <c r="A4958">
        <f>--SUBTOTAL(103,B$2:B4958)</f>
        <v>2344</v>
      </c>
      <c r="B4958" s="86">
        <v>43606</v>
      </c>
      <c r="C4958" t="s">
        <v>23</v>
      </c>
      <c r="D4958" t="s">
        <v>59</v>
      </c>
      <c r="E4958" t="s">
        <v>554</v>
      </c>
      <c r="F4958">
        <v>41.97</v>
      </c>
      <c r="G4958">
        <v>0</v>
      </c>
      <c r="H4958">
        <v>2019</v>
      </c>
      <c r="I4958">
        <v>5</v>
      </c>
      <c r="J4958">
        <v>17</v>
      </c>
    </row>
    <row r="4959" spans="1:10" x14ac:dyDescent="0.25">
      <c r="A4959">
        <f>--SUBTOTAL(103,B$2:B4959)</f>
        <v>2345</v>
      </c>
      <c r="B4959" s="86">
        <v>43606</v>
      </c>
      <c r="C4959" t="s">
        <v>23</v>
      </c>
      <c r="D4959" t="s">
        <v>54</v>
      </c>
      <c r="E4959" t="s">
        <v>554</v>
      </c>
      <c r="F4959">
        <v>41.3</v>
      </c>
      <c r="G4959">
        <v>0</v>
      </c>
      <c r="H4959">
        <v>2019</v>
      </c>
      <c r="I4959">
        <v>5</v>
      </c>
      <c r="J4959">
        <v>70</v>
      </c>
    </row>
    <row r="4960" spans="1:10" x14ac:dyDescent="0.25">
      <c r="A4960">
        <f>--SUBTOTAL(103,B$2:B4960)</f>
        <v>2346</v>
      </c>
      <c r="B4960" s="86">
        <v>43606</v>
      </c>
      <c r="C4960" t="s">
        <v>23</v>
      </c>
      <c r="D4960" t="s">
        <v>59</v>
      </c>
      <c r="E4960" t="s">
        <v>554</v>
      </c>
      <c r="F4960">
        <v>37.31</v>
      </c>
      <c r="G4960">
        <v>0</v>
      </c>
      <c r="H4960">
        <v>2019</v>
      </c>
      <c r="I4960">
        <v>5</v>
      </c>
      <c r="J4960">
        <v>131</v>
      </c>
    </row>
    <row r="4961" spans="1:10" x14ac:dyDescent="0.25">
      <c r="A4961">
        <f>--SUBTOTAL(103,B$2:B4961)</f>
        <v>2347</v>
      </c>
      <c r="B4961" s="86">
        <v>43606</v>
      </c>
      <c r="C4961" t="s">
        <v>23</v>
      </c>
      <c r="D4961" t="s">
        <v>59</v>
      </c>
      <c r="E4961" t="s">
        <v>554</v>
      </c>
      <c r="F4961">
        <v>31.5</v>
      </c>
      <c r="G4961">
        <v>0</v>
      </c>
      <c r="H4961">
        <v>2019</v>
      </c>
      <c r="I4961">
        <v>5</v>
      </c>
      <c r="J4961">
        <v>39</v>
      </c>
    </row>
    <row r="4962" spans="1:10" x14ac:dyDescent="0.25">
      <c r="A4962">
        <f>--SUBTOTAL(103,B$2:B4962)</f>
        <v>2348</v>
      </c>
      <c r="B4962" s="86">
        <v>43606</v>
      </c>
      <c r="C4962" t="s">
        <v>23</v>
      </c>
      <c r="D4962" t="s">
        <v>61</v>
      </c>
      <c r="E4962" t="s">
        <v>554</v>
      </c>
      <c r="F4962">
        <v>30.77</v>
      </c>
      <c r="G4962">
        <v>0</v>
      </c>
      <c r="H4962">
        <v>2019</v>
      </c>
      <c r="I4962">
        <v>5</v>
      </c>
      <c r="J4962">
        <v>30</v>
      </c>
    </row>
    <row r="4963" spans="1:10" x14ac:dyDescent="0.25">
      <c r="A4963">
        <f>--SUBTOTAL(103,B$2:B4963)</f>
        <v>2349</v>
      </c>
      <c r="B4963" s="86">
        <v>43606</v>
      </c>
      <c r="C4963" t="s">
        <v>23</v>
      </c>
      <c r="D4963" t="s">
        <v>62</v>
      </c>
      <c r="E4963" t="s">
        <v>554</v>
      </c>
      <c r="F4963">
        <v>28</v>
      </c>
      <c r="G4963">
        <v>0</v>
      </c>
      <c r="H4963">
        <v>2019</v>
      </c>
      <c r="I4963">
        <v>5</v>
      </c>
      <c r="J4963">
        <v>98</v>
      </c>
    </row>
    <row r="4964" spans="1:10" x14ac:dyDescent="0.25">
      <c r="A4964">
        <f>--SUBTOTAL(103,B$2:B4964)</f>
        <v>2350</v>
      </c>
      <c r="B4964" s="86">
        <v>43606</v>
      </c>
      <c r="C4964" t="s">
        <v>23</v>
      </c>
      <c r="D4964" t="s">
        <v>33</v>
      </c>
      <c r="E4964" t="s">
        <v>139</v>
      </c>
      <c r="F4964">
        <v>22</v>
      </c>
      <c r="G4964">
        <v>0</v>
      </c>
      <c r="H4964">
        <v>2019</v>
      </c>
      <c r="I4964">
        <v>5</v>
      </c>
      <c r="J4964">
        <v>48</v>
      </c>
    </row>
    <row r="4965" spans="1:10" x14ac:dyDescent="0.25">
      <c r="A4965">
        <f>--SUBTOTAL(103,B$2:B4965)</f>
        <v>2351</v>
      </c>
      <c r="B4965" s="86">
        <v>43606</v>
      </c>
      <c r="C4965" t="s">
        <v>23</v>
      </c>
      <c r="D4965" t="s">
        <v>59</v>
      </c>
      <c r="E4965" t="s">
        <v>554</v>
      </c>
      <c r="F4965">
        <v>10.99</v>
      </c>
      <c r="G4965">
        <v>0</v>
      </c>
      <c r="H4965">
        <v>2019</v>
      </c>
      <c r="I4965">
        <v>5</v>
      </c>
      <c r="J4965">
        <v>45</v>
      </c>
    </row>
    <row r="4966" spans="1:10" hidden="1" x14ac:dyDescent="0.25">
      <c r="A4966">
        <f>--SUBTOTAL(103,B$2:B4966)</f>
        <v>2351</v>
      </c>
      <c r="B4966" s="86">
        <v>43398</v>
      </c>
      <c r="C4966" t="s">
        <v>23</v>
      </c>
      <c r="D4966" t="s">
        <v>341</v>
      </c>
      <c r="E4966" t="s">
        <v>342</v>
      </c>
      <c r="F4966">
        <v>39.19</v>
      </c>
      <c r="G4966">
        <v>0</v>
      </c>
      <c r="H4966">
        <v>2018</v>
      </c>
      <c r="I4966">
        <v>10</v>
      </c>
      <c r="J4966">
        <v>19</v>
      </c>
    </row>
    <row r="4967" spans="1:10" hidden="1" x14ac:dyDescent="0.25">
      <c r="A4967">
        <f>--SUBTOTAL(103,B$2:B4967)</f>
        <v>2351</v>
      </c>
      <c r="B4967" s="86">
        <v>43398</v>
      </c>
      <c r="C4967" t="s">
        <v>23</v>
      </c>
      <c r="D4967" t="s">
        <v>341</v>
      </c>
      <c r="E4967" t="s">
        <v>342</v>
      </c>
      <c r="F4967">
        <v>41.65</v>
      </c>
      <c r="G4967">
        <v>0</v>
      </c>
      <c r="H4967">
        <v>2018</v>
      </c>
      <c r="I4967">
        <v>10</v>
      </c>
      <c r="J4967">
        <v>23</v>
      </c>
    </row>
    <row r="4968" spans="1:10" hidden="1" x14ac:dyDescent="0.25">
      <c r="A4968">
        <f>--SUBTOTAL(103,B$2:B4968)</f>
        <v>2351</v>
      </c>
      <c r="B4968" s="86">
        <v>43398</v>
      </c>
      <c r="C4968" t="s">
        <v>23</v>
      </c>
      <c r="D4968" t="s">
        <v>341</v>
      </c>
      <c r="E4968" t="s">
        <v>342</v>
      </c>
      <c r="F4968">
        <v>21.44</v>
      </c>
      <c r="G4968">
        <v>0</v>
      </c>
      <c r="H4968">
        <v>2018</v>
      </c>
      <c r="I4968">
        <v>10</v>
      </c>
      <c r="J4968">
        <v>26</v>
      </c>
    </row>
    <row r="4969" spans="1:10" hidden="1" x14ac:dyDescent="0.25">
      <c r="A4969">
        <f>--SUBTOTAL(103,B$2:B4969)</f>
        <v>2351</v>
      </c>
      <c r="B4969" s="86">
        <v>43398</v>
      </c>
      <c r="C4969" t="s">
        <v>23</v>
      </c>
      <c r="D4969" t="s">
        <v>341</v>
      </c>
      <c r="E4969" t="s">
        <v>342</v>
      </c>
      <c r="F4969">
        <v>20.13</v>
      </c>
      <c r="G4969">
        <v>0</v>
      </c>
      <c r="H4969">
        <v>2018</v>
      </c>
      <c r="I4969">
        <v>10</v>
      </c>
      <c r="J4969">
        <v>30</v>
      </c>
    </row>
    <row r="4970" spans="1:10" hidden="1" x14ac:dyDescent="0.25">
      <c r="A4970">
        <f>--SUBTOTAL(103,B$2:B4970)</f>
        <v>2351</v>
      </c>
      <c r="B4970" s="86">
        <v>43398</v>
      </c>
      <c r="C4970" t="s">
        <v>23</v>
      </c>
      <c r="D4970" t="s">
        <v>33</v>
      </c>
      <c r="E4970" t="s">
        <v>157</v>
      </c>
      <c r="F4970">
        <v>5.5</v>
      </c>
      <c r="G4970">
        <v>0</v>
      </c>
      <c r="H4970">
        <v>2018</v>
      </c>
      <c r="I4970">
        <v>10</v>
      </c>
      <c r="J4970">
        <v>37</v>
      </c>
    </row>
    <row r="4971" spans="1:10" hidden="1" x14ac:dyDescent="0.25">
      <c r="A4971">
        <f>--SUBTOTAL(103,B$2:B4971)</f>
        <v>2351</v>
      </c>
      <c r="B4971" s="86">
        <v>43398</v>
      </c>
      <c r="C4971" t="s">
        <v>23</v>
      </c>
      <c r="D4971" t="s">
        <v>341</v>
      </c>
      <c r="E4971" t="s">
        <v>342</v>
      </c>
      <c r="F4971">
        <v>49.33</v>
      </c>
      <c r="G4971">
        <v>0</v>
      </c>
      <c r="H4971">
        <v>2018</v>
      </c>
      <c r="I4971">
        <v>10</v>
      </c>
      <c r="J4971">
        <v>46</v>
      </c>
    </row>
    <row r="4972" spans="1:10" hidden="1" x14ac:dyDescent="0.25">
      <c r="A4972">
        <f>--SUBTOTAL(103,B$2:B4972)</f>
        <v>2351</v>
      </c>
      <c r="B4972" s="86">
        <v>43398</v>
      </c>
      <c r="C4972" t="s">
        <v>23</v>
      </c>
      <c r="D4972" t="s">
        <v>33</v>
      </c>
      <c r="E4972" t="s">
        <v>141</v>
      </c>
      <c r="F4972">
        <v>18</v>
      </c>
      <c r="G4972">
        <v>0</v>
      </c>
      <c r="H4972">
        <v>2018</v>
      </c>
      <c r="I4972">
        <v>10</v>
      </c>
      <c r="J4972">
        <v>53</v>
      </c>
    </row>
    <row r="4973" spans="1:10" hidden="1" x14ac:dyDescent="0.25">
      <c r="A4973">
        <f>--SUBTOTAL(103,B$2:B4973)</f>
        <v>2351</v>
      </c>
      <c r="B4973" s="86">
        <v>43398</v>
      </c>
      <c r="C4973" t="s">
        <v>23</v>
      </c>
      <c r="D4973" t="s">
        <v>341</v>
      </c>
      <c r="E4973" t="s">
        <v>342</v>
      </c>
      <c r="F4973">
        <v>67.930000000000007</v>
      </c>
      <c r="G4973">
        <v>0</v>
      </c>
      <c r="H4973">
        <v>2018</v>
      </c>
      <c r="I4973">
        <v>10</v>
      </c>
      <c r="J4973">
        <v>72</v>
      </c>
    </row>
    <row r="4974" spans="1:10" hidden="1" x14ac:dyDescent="0.25">
      <c r="A4974">
        <f>--SUBTOTAL(103,B$2:B4974)</f>
        <v>2351</v>
      </c>
      <c r="B4974" s="86">
        <v>43398</v>
      </c>
      <c r="C4974" t="s">
        <v>23</v>
      </c>
      <c r="D4974" t="s">
        <v>341</v>
      </c>
      <c r="E4974" t="s">
        <v>342</v>
      </c>
      <c r="F4974">
        <v>43.44</v>
      </c>
      <c r="G4974">
        <v>0</v>
      </c>
      <c r="H4974">
        <v>2018</v>
      </c>
      <c r="I4974">
        <v>10</v>
      </c>
      <c r="J4974">
        <v>73</v>
      </c>
    </row>
    <row r="4975" spans="1:10" hidden="1" x14ac:dyDescent="0.25">
      <c r="A4975">
        <f>--SUBTOTAL(103,B$2:B4975)</f>
        <v>2351</v>
      </c>
      <c r="B4975" s="86">
        <v>43398</v>
      </c>
      <c r="C4975" t="s">
        <v>23</v>
      </c>
      <c r="D4975" t="s">
        <v>33</v>
      </c>
      <c r="E4975" t="s">
        <v>55</v>
      </c>
      <c r="F4975">
        <v>7.35</v>
      </c>
      <c r="G4975">
        <v>0</v>
      </c>
      <c r="H4975">
        <v>2018</v>
      </c>
      <c r="I4975">
        <v>10</v>
      </c>
      <c r="J4975">
        <v>196</v>
      </c>
    </row>
    <row r="4976" spans="1:10" hidden="1" x14ac:dyDescent="0.25">
      <c r="A4976">
        <f>--SUBTOTAL(103,B$2:B4976)</f>
        <v>2351</v>
      </c>
      <c r="B4976" s="86">
        <v>43398</v>
      </c>
      <c r="C4976" t="s">
        <v>23</v>
      </c>
      <c r="D4976" t="s">
        <v>341</v>
      </c>
      <c r="E4976" t="s">
        <v>342</v>
      </c>
      <c r="F4976">
        <v>56.68</v>
      </c>
      <c r="G4976">
        <v>0</v>
      </c>
      <c r="H4976">
        <v>2018</v>
      </c>
      <c r="I4976">
        <v>10</v>
      </c>
      <c r="J4976">
        <v>196</v>
      </c>
    </row>
    <row r="4977" spans="1:10" hidden="1" x14ac:dyDescent="0.25">
      <c r="A4977">
        <f>--SUBTOTAL(103,B$2:B4977)</f>
        <v>2351</v>
      </c>
      <c r="B4977" s="86">
        <v>43398</v>
      </c>
      <c r="C4977" t="s">
        <v>23</v>
      </c>
      <c r="D4977" t="s">
        <v>341</v>
      </c>
      <c r="E4977" t="s">
        <v>342</v>
      </c>
      <c r="F4977">
        <v>71.12</v>
      </c>
      <c r="G4977">
        <v>0</v>
      </c>
      <c r="H4977">
        <v>2018</v>
      </c>
      <c r="I4977">
        <v>10</v>
      </c>
      <c r="J4977">
        <v>2</v>
      </c>
    </row>
    <row r="4978" spans="1:10" hidden="1" x14ac:dyDescent="0.25">
      <c r="A4978">
        <f>--SUBTOTAL(103,B$2:B4978)</f>
        <v>2351</v>
      </c>
      <c r="B4978" s="86">
        <v>43399</v>
      </c>
      <c r="C4978" t="s">
        <v>22</v>
      </c>
      <c r="D4978" t="s">
        <v>32</v>
      </c>
      <c r="E4978" t="s">
        <v>343</v>
      </c>
      <c r="F4978">
        <v>24</v>
      </c>
      <c r="G4978">
        <v>0</v>
      </c>
      <c r="H4978">
        <v>2018</v>
      </c>
      <c r="I4978">
        <v>10</v>
      </c>
      <c r="J4978">
        <v>51</v>
      </c>
    </row>
    <row r="4979" spans="1:10" hidden="1" x14ac:dyDescent="0.25">
      <c r="A4979">
        <f>--SUBTOTAL(103,B$2:B4979)</f>
        <v>2351</v>
      </c>
      <c r="B4979" s="86">
        <v>43399</v>
      </c>
      <c r="C4979" t="s">
        <v>22</v>
      </c>
      <c r="D4979" t="s">
        <v>32</v>
      </c>
      <c r="E4979" t="s">
        <v>343</v>
      </c>
      <c r="F4979">
        <v>8</v>
      </c>
      <c r="G4979">
        <v>0</v>
      </c>
      <c r="H4979">
        <v>2018</v>
      </c>
      <c r="I4979">
        <v>10</v>
      </c>
      <c r="J4979">
        <v>73</v>
      </c>
    </row>
    <row r="4980" spans="1:10" hidden="1" x14ac:dyDescent="0.25">
      <c r="A4980">
        <f>--SUBTOTAL(103,B$2:B4980)</f>
        <v>2351</v>
      </c>
      <c r="B4980" s="86">
        <v>43399</v>
      </c>
      <c r="C4980" t="s">
        <v>22</v>
      </c>
      <c r="D4980" t="s">
        <v>32</v>
      </c>
      <c r="E4980" t="s">
        <v>343</v>
      </c>
      <c r="F4980">
        <v>8</v>
      </c>
      <c r="G4980">
        <v>0</v>
      </c>
      <c r="H4980">
        <v>2018</v>
      </c>
      <c r="I4980">
        <v>10</v>
      </c>
      <c r="J4980">
        <v>95</v>
      </c>
    </row>
    <row r="4981" spans="1:10" hidden="1" x14ac:dyDescent="0.25">
      <c r="A4981">
        <f>--SUBTOTAL(103,B$2:B4981)</f>
        <v>2351</v>
      </c>
      <c r="B4981" s="86">
        <v>43399</v>
      </c>
      <c r="C4981" t="s">
        <v>68</v>
      </c>
      <c r="D4981" t="s">
        <v>61</v>
      </c>
      <c r="E4981" t="s">
        <v>343</v>
      </c>
      <c r="F4981">
        <v>70</v>
      </c>
      <c r="G4981">
        <v>0</v>
      </c>
      <c r="H4981">
        <v>2018</v>
      </c>
      <c r="I4981">
        <v>10</v>
      </c>
      <c r="J4981">
        <v>91</v>
      </c>
    </row>
    <row r="4982" spans="1:10" hidden="1" x14ac:dyDescent="0.25">
      <c r="A4982">
        <f>--SUBTOTAL(103,B$2:B4982)</f>
        <v>2351</v>
      </c>
      <c r="B4982" s="86">
        <v>43399</v>
      </c>
      <c r="C4982" t="s">
        <v>67</v>
      </c>
      <c r="D4982" t="s">
        <v>32</v>
      </c>
      <c r="E4982" t="s">
        <v>343</v>
      </c>
      <c r="F4982">
        <v>10</v>
      </c>
      <c r="G4982">
        <v>0</v>
      </c>
      <c r="H4982">
        <v>2018</v>
      </c>
      <c r="I4982">
        <v>10</v>
      </c>
      <c r="J4982">
        <v>91</v>
      </c>
    </row>
    <row r="4983" spans="1:10" hidden="1" x14ac:dyDescent="0.25">
      <c r="A4983">
        <f>--SUBTOTAL(103,B$2:B4983)</f>
        <v>2351</v>
      </c>
      <c r="B4983" s="86">
        <v>43399</v>
      </c>
      <c r="C4983" t="s">
        <v>73</v>
      </c>
      <c r="D4983" t="s">
        <v>31</v>
      </c>
      <c r="E4983" t="s">
        <v>343</v>
      </c>
      <c r="F4983">
        <v>57.55</v>
      </c>
      <c r="G4983">
        <v>0</v>
      </c>
      <c r="H4983">
        <v>2018</v>
      </c>
      <c r="I4983">
        <v>10</v>
      </c>
      <c r="J4983">
        <v>91</v>
      </c>
    </row>
    <row r="4984" spans="1:10" hidden="1" x14ac:dyDescent="0.25">
      <c r="A4984">
        <f>--SUBTOTAL(103,B$2:B4984)</f>
        <v>2351</v>
      </c>
      <c r="B4984" s="86">
        <v>43399</v>
      </c>
      <c r="C4984" t="s">
        <v>73</v>
      </c>
      <c r="D4984" t="s">
        <v>62</v>
      </c>
      <c r="E4984" t="s">
        <v>343</v>
      </c>
      <c r="F4984">
        <v>0</v>
      </c>
      <c r="G4984">
        <v>700.28</v>
      </c>
      <c r="H4984">
        <v>2018</v>
      </c>
      <c r="I4984">
        <v>10</v>
      </c>
      <c r="J4984">
        <v>91</v>
      </c>
    </row>
    <row r="4985" spans="1:10" x14ac:dyDescent="0.25">
      <c r="A4985">
        <f>--SUBTOTAL(103,B$2:B4985)</f>
        <v>2352</v>
      </c>
      <c r="B4985" s="86">
        <v>43606</v>
      </c>
      <c r="C4985" t="s">
        <v>23</v>
      </c>
      <c r="D4985" t="s">
        <v>33</v>
      </c>
      <c r="E4985" t="s">
        <v>164</v>
      </c>
      <c r="F4985">
        <v>10.25</v>
      </c>
      <c r="G4985">
        <v>0</v>
      </c>
      <c r="H4985">
        <v>2019</v>
      </c>
      <c r="I4985">
        <v>5</v>
      </c>
      <c r="J4985">
        <v>4</v>
      </c>
    </row>
    <row r="4986" spans="1:10" x14ac:dyDescent="0.25">
      <c r="A4986">
        <f>--SUBTOTAL(103,B$2:B4986)</f>
        <v>2353</v>
      </c>
      <c r="B4986" s="86">
        <v>43606</v>
      </c>
      <c r="C4986" t="s">
        <v>23</v>
      </c>
      <c r="D4986" t="s">
        <v>32</v>
      </c>
      <c r="E4986" t="s">
        <v>554</v>
      </c>
      <c r="F4986">
        <v>8</v>
      </c>
      <c r="G4986">
        <v>0</v>
      </c>
      <c r="H4986">
        <v>2019</v>
      </c>
      <c r="I4986">
        <v>5</v>
      </c>
      <c r="J4986">
        <v>95</v>
      </c>
    </row>
    <row r="4987" spans="1:10" x14ac:dyDescent="0.25">
      <c r="A4987">
        <f>--SUBTOTAL(103,B$2:B4987)</f>
        <v>2354</v>
      </c>
      <c r="B4987" s="86">
        <v>43606</v>
      </c>
      <c r="C4987" t="s">
        <v>23</v>
      </c>
      <c r="D4987" t="s">
        <v>33</v>
      </c>
      <c r="E4987" t="s">
        <v>135</v>
      </c>
      <c r="F4987">
        <v>2</v>
      </c>
      <c r="G4987">
        <v>0</v>
      </c>
      <c r="H4987">
        <v>2019</v>
      </c>
      <c r="I4987">
        <v>5</v>
      </c>
      <c r="J4987">
        <v>1</v>
      </c>
    </row>
    <row r="4988" spans="1:10" x14ac:dyDescent="0.25">
      <c r="A4988">
        <f>--SUBTOTAL(103,B$2:B4988)</f>
        <v>2355</v>
      </c>
      <c r="B4988" s="86">
        <v>43606</v>
      </c>
      <c r="C4988" t="s">
        <v>65</v>
      </c>
      <c r="D4988" t="s">
        <v>61</v>
      </c>
      <c r="E4988" t="s">
        <v>554</v>
      </c>
      <c r="F4988">
        <v>30.35</v>
      </c>
      <c r="G4988">
        <v>0</v>
      </c>
      <c r="H4988">
        <v>2019</v>
      </c>
      <c r="I4988">
        <v>5</v>
      </c>
      <c r="J4988">
        <v>91</v>
      </c>
    </row>
    <row r="4989" spans="1:10" x14ac:dyDescent="0.25">
      <c r="A4989">
        <f>--SUBTOTAL(103,B$2:B4989)</f>
        <v>2356</v>
      </c>
      <c r="B4989" s="86">
        <v>43606</v>
      </c>
      <c r="C4989" t="s">
        <v>77</v>
      </c>
      <c r="D4989" t="s">
        <v>62</v>
      </c>
      <c r="E4989" t="s">
        <v>554</v>
      </c>
      <c r="F4989">
        <v>197.95</v>
      </c>
      <c r="G4989">
        <v>0</v>
      </c>
      <c r="H4989">
        <v>2019</v>
      </c>
      <c r="I4989">
        <v>5</v>
      </c>
      <c r="J4989">
        <v>91</v>
      </c>
    </row>
    <row r="4990" spans="1:10" x14ac:dyDescent="0.25">
      <c r="A4990">
        <f>--SUBTOTAL(103,B$2:B4990)</f>
        <v>2357</v>
      </c>
      <c r="B4990" s="86">
        <v>43606</v>
      </c>
      <c r="C4990" t="s">
        <v>77</v>
      </c>
      <c r="D4990" t="s">
        <v>54</v>
      </c>
      <c r="E4990" t="s">
        <v>554</v>
      </c>
      <c r="F4990">
        <v>21.58</v>
      </c>
      <c r="G4990">
        <v>0</v>
      </c>
      <c r="H4990">
        <v>2019</v>
      </c>
      <c r="I4990">
        <v>5</v>
      </c>
      <c r="J4990">
        <v>91</v>
      </c>
    </row>
    <row r="4991" spans="1:10" x14ac:dyDescent="0.25">
      <c r="A4991">
        <f>--SUBTOTAL(103,B$2:B4991)</f>
        <v>2358</v>
      </c>
      <c r="B4991" s="86">
        <v>43606</v>
      </c>
      <c r="C4991" t="s">
        <v>78</v>
      </c>
      <c r="D4991" t="s">
        <v>59</v>
      </c>
      <c r="E4991" t="s">
        <v>554</v>
      </c>
      <c r="F4991">
        <v>23.29</v>
      </c>
      <c r="G4991">
        <v>0</v>
      </c>
      <c r="H4991">
        <v>2019</v>
      </c>
      <c r="I4991">
        <v>5</v>
      </c>
      <c r="J4991">
        <v>91</v>
      </c>
    </row>
    <row r="4992" spans="1:10" x14ac:dyDescent="0.25">
      <c r="A4992">
        <f>--SUBTOTAL(103,B$2:B4992)</f>
        <v>2359</v>
      </c>
      <c r="B4992" s="86">
        <v>43606</v>
      </c>
      <c r="C4992" t="s">
        <v>66</v>
      </c>
      <c r="D4992" t="s">
        <v>62</v>
      </c>
      <c r="E4992" t="s">
        <v>554</v>
      </c>
      <c r="F4992">
        <v>35</v>
      </c>
      <c r="G4992">
        <v>0</v>
      </c>
      <c r="H4992">
        <v>2019</v>
      </c>
      <c r="I4992">
        <v>5</v>
      </c>
      <c r="J4992">
        <v>91</v>
      </c>
    </row>
    <row r="4993" spans="1:10" x14ac:dyDescent="0.25">
      <c r="A4993">
        <f>--SUBTOTAL(103,B$2:B4993)</f>
        <v>2360</v>
      </c>
      <c r="B4993" s="86">
        <v>43606</v>
      </c>
      <c r="C4993" t="s">
        <v>21</v>
      </c>
      <c r="D4993" t="s">
        <v>32</v>
      </c>
      <c r="E4993" t="s">
        <v>554</v>
      </c>
      <c r="F4993">
        <v>72</v>
      </c>
      <c r="G4993">
        <v>0</v>
      </c>
      <c r="H4993">
        <v>2019</v>
      </c>
      <c r="I4993">
        <v>5</v>
      </c>
      <c r="J4993">
        <v>26</v>
      </c>
    </row>
    <row r="4994" spans="1:10" x14ac:dyDescent="0.25">
      <c r="A4994">
        <f>--SUBTOTAL(103,B$2:B4994)</f>
        <v>2361</v>
      </c>
      <c r="B4994" s="86">
        <v>43606</v>
      </c>
      <c r="C4994" t="s">
        <v>21</v>
      </c>
      <c r="D4994" t="s">
        <v>32</v>
      </c>
      <c r="E4994" t="s">
        <v>554</v>
      </c>
      <c r="F4994">
        <v>72</v>
      </c>
      <c r="G4994">
        <v>0</v>
      </c>
      <c r="H4994">
        <v>2019</v>
      </c>
      <c r="I4994">
        <v>5</v>
      </c>
      <c r="J4994">
        <v>73</v>
      </c>
    </row>
    <row r="4995" spans="1:10" x14ac:dyDescent="0.25">
      <c r="A4995">
        <f>--SUBTOTAL(103,B$2:B4995)</f>
        <v>2362</v>
      </c>
      <c r="B4995" s="86">
        <v>43606</v>
      </c>
      <c r="C4995" t="s">
        <v>21</v>
      </c>
      <c r="D4995" t="s">
        <v>32</v>
      </c>
      <c r="E4995" t="s">
        <v>554</v>
      </c>
      <c r="F4995">
        <v>56</v>
      </c>
      <c r="G4995">
        <v>0</v>
      </c>
      <c r="H4995">
        <v>2019</v>
      </c>
      <c r="I4995">
        <v>5</v>
      </c>
      <c r="J4995">
        <v>13</v>
      </c>
    </row>
    <row r="4996" spans="1:10" x14ac:dyDescent="0.25">
      <c r="A4996">
        <f>--SUBTOTAL(103,B$2:B4996)</f>
        <v>2363</v>
      </c>
      <c r="B4996" s="86">
        <v>43606</v>
      </c>
      <c r="C4996" t="s">
        <v>21</v>
      </c>
      <c r="D4996" t="s">
        <v>32</v>
      </c>
      <c r="E4996" t="s">
        <v>554</v>
      </c>
      <c r="F4996">
        <v>24</v>
      </c>
      <c r="G4996">
        <v>0</v>
      </c>
      <c r="H4996">
        <v>2019</v>
      </c>
      <c r="I4996">
        <v>5</v>
      </c>
      <c r="J4996">
        <v>23</v>
      </c>
    </row>
    <row r="4997" spans="1:10" x14ac:dyDescent="0.25">
      <c r="A4997">
        <f>--SUBTOTAL(103,B$2:B4997)</f>
        <v>2364</v>
      </c>
      <c r="B4997" s="86">
        <v>43606</v>
      </c>
      <c r="C4997" t="s">
        <v>21</v>
      </c>
      <c r="D4997" t="s">
        <v>32</v>
      </c>
      <c r="E4997" t="s">
        <v>554</v>
      </c>
      <c r="F4997">
        <v>16</v>
      </c>
      <c r="G4997">
        <v>0</v>
      </c>
      <c r="H4997">
        <v>2019</v>
      </c>
      <c r="I4997">
        <v>5</v>
      </c>
      <c r="J4997">
        <v>97</v>
      </c>
    </row>
    <row r="4998" spans="1:10" x14ac:dyDescent="0.25">
      <c r="A4998">
        <f>--SUBTOTAL(103,B$2:B4998)</f>
        <v>2365</v>
      </c>
      <c r="B4998" s="86">
        <v>43606</v>
      </c>
      <c r="C4998" t="s">
        <v>21</v>
      </c>
      <c r="D4998" t="s">
        <v>32</v>
      </c>
      <c r="E4998" t="s">
        <v>554</v>
      </c>
      <c r="F4998">
        <v>8</v>
      </c>
      <c r="G4998">
        <v>0</v>
      </c>
      <c r="H4998">
        <v>2019</v>
      </c>
      <c r="I4998">
        <v>5</v>
      </c>
      <c r="J4998">
        <v>30</v>
      </c>
    </row>
    <row r="4999" spans="1:10" x14ac:dyDescent="0.25">
      <c r="A4999">
        <f>--SUBTOTAL(103,B$2:B4999)</f>
        <v>2366</v>
      </c>
      <c r="B4999" s="86">
        <v>43606</v>
      </c>
      <c r="C4999" t="s">
        <v>21</v>
      </c>
      <c r="D4999" t="s">
        <v>32</v>
      </c>
      <c r="E4999" t="s">
        <v>554</v>
      </c>
      <c r="F4999">
        <v>8</v>
      </c>
      <c r="G4999">
        <v>0</v>
      </c>
      <c r="H4999">
        <v>2019</v>
      </c>
      <c r="I4999">
        <v>5</v>
      </c>
      <c r="J4999">
        <v>49</v>
      </c>
    </row>
    <row r="5000" spans="1:10" x14ac:dyDescent="0.25">
      <c r="A5000">
        <f>--SUBTOTAL(103,B$2:B5000)</f>
        <v>2367</v>
      </c>
      <c r="B5000" s="86">
        <v>43606</v>
      </c>
      <c r="C5000" t="s">
        <v>21</v>
      </c>
      <c r="D5000" t="s">
        <v>32</v>
      </c>
      <c r="E5000" t="s">
        <v>554</v>
      </c>
      <c r="F5000">
        <v>8</v>
      </c>
      <c r="G5000">
        <v>0</v>
      </c>
      <c r="H5000">
        <v>2019</v>
      </c>
      <c r="I5000">
        <v>5</v>
      </c>
      <c r="J5000">
        <v>51</v>
      </c>
    </row>
    <row r="5001" spans="1:10" x14ac:dyDescent="0.25">
      <c r="A5001">
        <f>--SUBTOTAL(103,B$2:B5001)</f>
        <v>2368</v>
      </c>
      <c r="B5001" s="86">
        <v>43606</v>
      </c>
      <c r="C5001" t="s">
        <v>21</v>
      </c>
      <c r="D5001" t="s">
        <v>32</v>
      </c>
      <c r="E5001" t="s">
        <v>554</v>
      </c>
      <c r="F5001">
        <v>8</v>
      </c>
      <c r="G5001">
        <v>0</v>
      </c>
      <c r="H5001">
        <v>2019</v>
      </c>
      <c r="I5001">
        <v>5</v>
      </c>
      <c r="J5001">
        <v>80</v>
      </c>
    </row>
    <row r="5002" spans="1:10" x14ac:dyDescent="0.25">
      <c r="A5002">
        <f>--SUBTOTAL(103,B$2:B5002)</f>
        <v>2369</v>
      </c>
      <c r="B5002" s="86">
        <v>43606</v>
      </c>
      <c r="C5002" t="s">
        <v>71</v>
      </c>
      <c r="D5002" t="s">
        <v>60</v>
      </c>
      <c r="E5002" t="s">
        <v>554</v>
      </c>
      <c r="F5002">
        <v>32.68</v>
      </c>
      <c r="G5002">
        <v>0</v>
      </c>
      <c r="H5002">
        <v>2019</v>
      </c>
      <c r="I5002">
        <v>5</v>
      </c>
      <c r="J5002">
        <v>91</v>
      </c>
    </row>
    <row r="5003" spans="1:10" x14ac:dyDescent="0.25">
      <c r="A5003">
        <f>--SUBTOTAL(103,B$2:B5003)</f>
        <v>2370</v>
      </c>
      <c r="B5003" s="86">
        <v>43606</v>
      </c>
      <c r="C5003" t="s">
        <v>71</v>
      </c>
      <c r="D5003" t="s">
        <v>59</v>
      </c>
      <c r="E5003" t="s">
        <v>554</v>
      </c>
      <c r="F5003">
        <v>32.1</v>
      </c>
      <c r="G5003">
        <v>0</v>
      </c>
      <c r="H5003">
        <v>2019</v>
      </c>
      <c r="I5003">
        <v>5</v>
      </c>
      <c r="J5003">
        <v>91</v>
      </c>
    </row>
    <row r="5004" spans="1:10" x14ac:dyDescent="0.25">
      <c r="A5004">
        <f>--SUBTOTAL(103,B$2:B5004)</f>
        <v>2371</v>
      </c>
      <c r="B5004" s="86">
        <v>43606</v>
      </c>
      <c r="C5004" t="s">
        <v>71</v>
      </c>
      <c r="D5004" t="s">
        <v>54</v>
      </c>
      <c r="E5004" t="s">
        <v>554</v>
      </c>
      <c r="F5004">
        <v>0</v>
      </c>
      <c r="G5004">
        <v>33.36</v>
      </c>
      <c r="H5004">
        <v>2019</v>
      </c>
      <c r="I5004">
        <v>5</v>
      </c>
      <c r="J5004">
        <v>91</v>
      </c>
    </row>
    <row r="5005" spans="1:10" x14ac:dyDescent="0.25">
      <c r="A5005">
        <f>--SUBTOTAL(103,B$2:B5005)</f>
        <v>2372</v>
      </c>
      <c r="B5005" s="86">
        <v>43606</v>
      </c>
      <c r="C5005" t="s">
        <v>67</v>
      </c>
      <c r="D5005" t="s">
        <v>61</v>
      </c>
      <c r="E5005" t="s">
        <v>554</v>
      </c>
      <c r="F5005">
        <v>55</v>
      </c>
      <c r="G5005">
        <v>0</v>
      </c>
      <c r="H5005">
        <v>2019</v>
      </c>
      <c r="I5005">
        <v>5</v>
      </c>
      <c r="J5005">
        <v>91</v>
      </c>
    </row>
    <row r="5006" spans="1:10" x14ac:dyDescent="0.25">
      <c r="A5006">
        <f>--SUBTOTAL(103,B$2:B5006)</f>
        <v>2373</v>
      </c>
      <c r="B5006" s="86">
        <v>43606</v>
      </c>
      <c r="C5006" t="s">
        <v>22</v>
      </c>
      <c r="D5006" t="s">
        <v>32</v>
      </c>
      <c r="E5006" t="s">
        <v>554</v>
      </c>
      <c r="F5006">
        <v>8</v>
      </c>
      <c r="G5006">
        <v>0</v>
      </c>
      <c r="H5006">
        <v>2019</v>
      </c>
      <c r="I5006">
        <v>5</v>
      </c>
      <c r="J5006">
        <v>73</v>
      </c>
    </row>
    <row r="5007" spans="1:10" x14ac:dyDescent="0.25">
      <c r="A5007">
        <f>--SUBTOTAL(103,B$2:B5007)</f>
        <v>2374</v>
      </c>
      <c r="B5007" s="86">
        <v>43606</v>
      </c>
      <c r="C5007" t="s">
        <v>80</v>
      </c>
      <c r="D5007" t="s">
        <v>54</v>
      </c>
      <c r="E5007" t="s">
        <v>554</v>
      </c>
      <c r="F5007">
        <v>64.86</v>
      </c>
      <c r="G5007">
        <v>0</v>
      </c>
      <c r="H5007">
        <v>2019</v>
      </c>
      <c r="I5007">
        <v>5</v>
      </c>
      <c r="J5007">
        <v>91</v>
      </c>
    </row>
    <row r="5008" spans="1:10" x14ac:dyDescent="0.25">
      <c r="A5008">
        <f>--SUBTOTAL(103,B$2:B5008)</f>
        <v>2375</v>
      </c>
      <c r="B5008" s="86">
        <v>43607</v>
      </c>
      <c r="C5008" t="s">
        <v>23</v>
      </c>
      <c r="D5008" t="s">
        <v>61</v>
      </c>
      <c r="E5008" t="s">
        <v>555</v>
      </c>
      <c r="F5008">
        <v>39</v>
      </c>
      <c r="G5008">
        <v>0</v>
      </c>
      <c r="H5008">
        <v>2019</v>
      </c>
      <c r="I5008">
        <v>5</v>
      </c>
      <c r="J5008">
        <v>54</v>
      </c>
    </row>
    <row r="5009" spans="1:10" x14ac:dyDescent="0.25">
      <c r="A5009">
        <f>--SUBTOTAL(103,B$2:B5009)</f>
        <v>2376</v>
      </c>
      <c r="B5009" s="86">
        <v>43607</v>
      </c>
      <c r="C5009" t="s">
        <v>23</v>
      </c>
      <c r="D5009" t="s">
        <v>33</v>
      </c>
      <c r="E5009" t="s">
        <v>34</v>
      </c>
      <c r="F5009">
        <v>34.799999999999997</v>
      </c>
      <c r="G5009">
        <v>0</v>
      </c>
      <c r="H5009">
        <v>2019</v>
      </c>
      <c r="I5009">
        <v>5</v>
      </c>
      <c r="J5009">
        <v>38</v>
      </c>
    </row>
    <row r="5010" spans="1:10" x14ac:dyDescent="0.25">
      <c r="A5010">
        <f>--SUBTOTAL(103,B$2:B5010)</f>
        <v>2377</v>
      </c>
      <c r="B5010" s="86">
        <v>43607</v>
      </c>
      <c r="C5010" t="s">
        <v>23</v>
      </c>
      <c r="D5010" t="s">
        <v>61</v>
      </c>
      <c r="E5010" t="s">
        <v>555</v>
      </c>
      <c r="F5010">
        <v>30</v>
      </c>
      <c r="G5010">
        <v>0</v>
      </c>
      <c r="H5010">
        <v>2019</v>
      </c>
      <c r="I5010">
        <v>5</v>
      </c>
      <c r="J5010">
        <v>98</v>
      </c>
    </row>
    <row r="5011" spans="1:10" x14ac:dyDescent="0.25">
      <c r="A5011">
        <f>--SUBTOTAL(103,B$2:B5011)</f>
        <v>2378</v>
      </c>
      <c r="B5011" s="86">
        <v>43607</v>
      </c>
      <c r="C5011" t="s">
        <v>23</v>
      </c>
      <c r="D5011" t="s">
        <v>33</v>
      </c>
      <c r="E5011" t="s">
        <v>264</v>
      </c>
      <c r="F5011">
        <v>21.6</v>
      </c>
      <c r="G5011">
        <v>0</v>
      </c>
      <c r="H5011">
        <v>2019</v>
      </c>
      <c r="I5011">
        <v>5</v>
      </c>
      <c r="J5011">
        <v>21</v>
      </c>
    </row>
    <row r="5012" spans="1:10" x14ac:dyDescent="0.25">
      <c r="A5012">
        <f>--SUBTOTAL(103,B$2:B5012)</f>
        <v>2379</v>
      </c>
      <c r="B5012" s="86">
        <v>43607</v>
      </c>
      <c r="C5012" t="s">
        <v>23</v>
      </c>
      <c r="D5012" t="s">
        <v>33</v>
      </c>
      <c r="E5012" t="s">
        <v>440</v>
      </c>
      <c r="F5012">
        <v>16.7</v>
      </c>
      <c r="G5012">
        <v>0</v>
      </c>
      <c r="H5012">
        <v>2019</v>
      </c>
      <c r="I5012">
        <v>5</v>
      </c>
      <c r="J5012">
        <v>66</v>
      </c>
    </row>
    <row r="5013" spans="1:10" x14ac:dyDescent="0.25">
      <c r="A5013">
        <f>--SUBTOTAL(103,B$2:B5013)</f>
        <v>2380</v>
      </c>
      <c r="B5013" s="86">
        <v>43607</v>
      </c>
      <c r="C5013" t="s">
        <v>23</v>
      </c>
      <c r="D5013" t="s">
        <v>33</v>
      </c>
      <c r="E5013" t="s">
        <v>328</v>
      </c>
      <c r="F5013">
        <v>16.399999999999999</v>
      </c>
      <c r="G5013">
        <v>0</v>
      </c>
      <c r="H5013">
        <v>2019</v>
      </c>
      <c r="I5013">
        <v>5</v>
      </c>
      <c r="J5013">
        <v>165</v>
      </c>
    </row>
    <row r="5014" spans="1:10" x14ac:dyDescent="0.25">
      <c r="A5014">
        <f>--SUBTOTAL(103,B$2:B5014)</f>
        <v>2381</v>
      </c>
      <c r="B5014" s="86">
        <v>43607</v>
      </c>
      <c r="C5014" t="s">
        <v>23</v>
      </c>
      <c r="D5014" t="s">
        <v>33</v>
      </c>
      <c r="E5014" t="s">
        <v>195</v>
      </c>
      <c r="F5014">
        <v>16.399999999999999</v>
      </c>
      <c r="G5014">
        <v>0</v>
      </c>
      <c r="H5014">
        <v>2019</v>
      </c>
      <c r="I5014">
        <v>5</v>
      </c>
      <c r="J5014">
        <v>32</v>
      </c>
    </row>
    <row r="5015" spans="1:10" x14ac:dyDescent="0.25">
      <c r="A5015">
        <f>--SUBTOTAL(103,B$2:B5015)</f>
        <v>2382</v>
      </c>
      <c r="B5015" s="86">
        <v>43607</v>
      </c>
      <c r="C5015" t="s">
        <v>23</v>
      </c>
      <c r="D5015" t="s">
        <v>33</v>
      </c>
      <c r="E5015" t="s">
        <v>315</v>
      </c>
      <c r="F5015">
        <v>9.1999999999999993</v>
      </c>
      <c r="G5015">
        <v>0</v>
      </c>
      <c r="H5015">
        <v>2019</v>
      </c>
      <c r="I5015">
        <v>5</v>
      </c>
      <c r="J5015">
        <v>69</v>
      </c>
    </row>
    <row r="5016" spans="1:10" x14ac:dyDescent="0.25">
      <c r="A5016">
        <f>--SUBTOTAL(103,B$2:B5016)</f>
        <v>2383</v>
      </c>
      <c r="B5016" s="86">
        <v>43607</v>
      </c>
      <c r="C5016" t="s">
        <v>65</v>
      </c>
      <c r="D5016" t="s">
        <v>32</v>
      </c>
      <c r="E5016" t="s">
        <v>555</v>
      </c>
      <c r="F5016">
        <v>59.8</v>
      </c>
      <c r="G5016">
        <v>0</v>
      </c>
      <c r="H5016">
        <v>2019</v>
      </c>
      <c r="I5016">
        <v>5</v>
      </c>
      <c r="J5016">
        <v>91</v>
      </c>
    </row>
    <row r="5017" spans="1:10" x14ac:dyDescent="0.25">
      <c r="A5017">
        <f>--SUBTOTAL(103,B$2:B5017)</f>
        <v>2384</v>
      </c>
      <c r="B5017" s="86">
        <v>43607</v>
      </c>
      <c r="C5017" t="s">
        <v>65</v>
      </c>
      <c r="D5017" t="s">
        <v>60</v>
      </c>
      <c r="E5017" t="s">
        <v>555</v>
      </c>
      <c r="F5017">
        <v>33</v>
      </c>
      <c r="G5017">
        <v>0</v>
      </c>
      <c r="H5017">
        <v>2019</v>
      </c>
      <c r="I5017">
        <v>5</v>
      </c>
      <c r="J5017">
        <v>91</v>
      </c>
    </row>
    <row r="5018" spans="1:10" x14ac:dyDescent="0.25">
      <c r="A5018">
        <f>--SUBTOTAL(103,B$2:B5018)</f>
        <v>2385</v>
      </c>
      <c r="B5018" s="86">
        <v>43607</v>
      </c>
      <c r="C5018" t="s">
        <v>65</v>
      </c>
      <c r="D5018" t="s">
        <v>61</v>
      </c>
      <c r="E5018" t="s">
        <v>555</v>
      </c>
      <c r="F5018">
        <v>10</v>
      </c>
      <c r="G5018">
        <v>0</v>
      </c>
      <c r="H5018">
        <v>2019</v>
      </c>
      <c r="I5018">
        <v>5</v>
      </c>
      <c r="J5018">
        <v>91</v>
      </c>
    </row>
    <row r="5019" spans="1:10" x14ac:dyDescent="0.25">
      <c r="A5019">
        <f>--SUBTOTAL(103,B$2:B5019)</f>
        <v>2386</v>
      </c>
      <c r="B5019" s="86">
        <v>43607</v>
      </c>
      <c r="C5019" t="s">
        <v>21</v>
      </c>
      <c r="D5019" t="s">
        <v>32</v>
      </c>
      <c r="E5019" t="s">
        <v>555</v>
      </c>
      <c r="F5019">
        <v>16</v>
      </c>
      <c r="G5019">
        <v>0</v>
      </c>
      <c r="H5019">
        <v>2019</v>
      </c>
      <c r="I5019">
        <v>5</v>
      </c>
      <c r="J5019">
        <v>125</v>
      </c>
    </row>
    <row r="5020" spans="1:10" x14ac:dyDescent="0.25">
      <c r="A5020">
        <f>--SUBTOTAL(103,B$2:B5020)</f>
        <v>2387</v>
      </c>
      <c r="B5020" s="86">
        <v>43607</v>
      </c>
      <c r="C5020" t="s">
        <v>21</v>
      </c>
      <c r="D5020" t="s">
        <v>32</v>
      </c>
      <c r="E5020" t="s">
        <v>555</v>
      </c>
      <c r="F5020">
        <v>8</v>
      </c>
      <c r="G5020">
        <v>0</v>
      </c>
      <c r="H5020">
        <v>2019</v>
      </c>
      <c r="I5020">
        <v>5</v>
      </c>
      <c r="J5020">
        <v>13</v>
      </c>
    </row>
    <row r="5021" spans="1:10" x14ac:dyDescent="0.25">
      <c r="A5021">
        <f>--SUBTOTAL(103,B$2:B5021)</f>
        <v>2388</v>
      </c>
      <c r="B5021" s="86">
        <v>43607</v>
      </c>
      <c r="C5021" t="s">
        <v>21</v>
      </c>
      <c r="D5021" t="s">
        <v>32</v>
      </c>
      <c r="E5021" t="s">
        <v>555</v>
      </c>
      <c r="F5021">
        <v>8</v>
      </c>
      <c r="G5021">
        <v>0</v>
      </c>
      <c r="H5021">
        <v>2019</v>
      </c>
      <c r="I5021">
        <v>5</v>
      </c>
      <c r="J5021">
        <v>97</v>
      </c>
    </row>
    <row r="5022" spans="1:10" x14ac:dyDescent="0.25">
      <c r="A5022">
        <f>--SUBTOTAL(103,B$2:B5022)</f>
        <v>2389</v>
      </c>
      <c r="B5022" s="86">
        <v>43607</v>
      </c>
      <c r="C5022" t="s">
        <v>373</v>
      </c>
      <c r="D5022" t="s">
        <v>60</v>
      </c>
      <c r="E5022" t="s">
        <v>555</v>
      </c>
      <c r="F5022">
        <v>600</v>
      </c>
      <c r="G5022">
        <v>0</v>
      </c>
      <c r="H5022">
        <v>2019</v>
      </c>
      <c r="I5022">
        <v>5</v>
      </c>
      <c r="J5022">
        <v>91</v>
      </c>
    </row>
    <row r="5023" spans="1:10" x14ac:dyDescent="0.25">
      <c r="A5023">
        <f>--SUBTOTAL(103,B$2:B5023)</f>
        <v>2390</v>
      </c>
      <c r="B5023" s="86">
        <v>43607</v>
      </c>
      <c r="C5023" t="s">
        <v>72</v>
      </c>
      <c r="D5023" t="s">
        <v>101</v>
      </c>
      <c r="E5023" t="s">
        <v>555</v>
      </c>
      <c r="F5023">
        <v>50</v>
      </c>
      <c r="G5023">
        <v>0</v>
      </c>
      <c r="H5023">
        <v>2019</v>
      </c>
      <c r="I5023">
        <v>5</v>
      </c>
      <c r="J5023">
        <v>91</v>
      </c>
    </row>
    <row r="5024" spans="1:10" x14ac:dyDescent="0.25">
      <c r="A5024">
        <f>--SUBTOTAL(103,B$2:B5024)</f>
        <v>2391</v>
      </c>
      <c r="B5024" s="86">
        <v>43607</v>
      </c>
      <c r="C5024" t="s">
        <v>67</v>
      </c>
      <c r="D5024" t="s">
        <v>61</v>
      </c>
      <c r="E5024" t="s">
        <v>555</v>
      </c>
      <c r="F5024">
        <v>7.78</v>
      </c>
      <c r="G5024">
        <v>0</v>
      </c>
      <c r="H5024">
        <v>2019</v>
      </c>
      <c r="I5024">
        <v>5</v>
      </c>
      <c r="J5024">
        <v>91</v>
      </c>
    </row>
    <row r="5025" spans="1:10" x14ac:dyDescent="0.25">
      <c r="A5025">
        <f>--SUBTOTAL(103,B$2:B5025)</f>
        <v>2392</v>
      </c>
      <c r="B5025" s="86">
        <v>43607</v>
      </c>
      <c r="C5025" t="s">
        <v>22</v>
      </c>
      <c r="D5025" t="s">
        <v>32</v>
      </c>
      <c r="E5025" t="s">
        <v>555</v>
      </c>
      <c r="F5025">
        <v>24</v>
      </c>
      <c r="G5025">
        <v>0</v>
      </c>
      <c r="H5025">
        <v>2019</v>
      </c>
      <c r="I5025">
        <v>5</v>
      </c>
      <c r="J5025">
        <v>95</v>
      </c>
    </row>
    <row r="5026" spans="1:10" x14ac:dyDescent="0.25">
      <c r="A5026">
        <f>--SUBTOTAL(103,B$2:B5026)</f>
        <v>2393</v>
      </c>
      <c r="B5026" s="86">
        <v>43607</v>
      </c>
      <c r="C5026" t="s">
        <v>22</v>
      </c>
      <c r="D5026" t="s">
        <v>32</v>
      </c>
      <c r="E5026" t="s">
        <v>555</v>
      </c>
      <c r="F5026">
        <v>8</v>
      </c>
      <c r="G5026">
        <v>0</v>
      </c>
      <c r="H5026">
        <v>2019</v>
      </c>
      <c r="I5026">
        <v>5</v>
      </c>
      <c r="J5026">
        <v>26</v>
      </c>
    </row>
    <row r="5027" spans="1:10" x14ac:dyDescent="0.25">
      <c r="A5027">
        <f>--SUBTOTAL(103,B$2:B5027)</f>
        <v>2394</v>
      </c>
      <c r="B5027" s="86">
        <v>43608</v>
      </c>
      <c r="C5027" t="s">
        <v>23</v>
      </c>
      <c r="D5027" t="s">
        <v>33</v>
      </c>
      <c r="E5027" t="s">
        <v>146</v>
      </c>
      <c r="F5027">
        <v>16.399999999999999</v>
      </c>
      <c r="G5027">
        <v>0</v>
      </c>
      <c r="H5027">
        <v>2019</v>
      </c>
      <c r="I5027">
        <v>5</v>
      </c>
      <c r="J5027">
        <v>41</v>
      </c>
    </row>
    <row r="5028" spans="1:10" x14ac:dyDescent="0.25">
      <c r="A5028">
        <f>--SUBTOTAL(103,B$2:B5028)</f>
        <v>2395</v>
      </c>
      <c r="B5028" s="86">
        <v>43608</v>
      </c>
      <c r="C5028" t="s">
        <v>23</v>
      </c>
      <c r="D5028" t="s">
        <v>54</v>
      </c>
      <c r="E5028" t="s">
        <v>556</v>
      </c>
      <c r="F5028">
        <v>0</v>
      </c>
      <c r="G5028">
        <v>8</v>
      </c>
      <c r="H5028">
        <v>2019</v>
      </c>
      <c r="I5028">
        <v>5</v>
      </c>
      <c r="J5028">
        <v>125</v>
      </c>
    </row>
    <row r="5029" spans="1:10" x14ac:dyDescent="0.25">
      <c r="A5029">
        <f>--SUBTOTAL(103,B$2:B5029)</f>
        <v>2396</v>
      </c>
      <c r="B5029" s="86">
        <v>43608</v>
      </c>
      <c r="C5029" t="s">
        <v>66</v>
      </c>
      <c r="D5029" t="s">
        <v>61</v>
      </c>
      <c r="E5029" t="s">
        <v>556</v>
      </c>
      <c r="F5029">
        <v>55.75</v>
      </c>
      <c r="G5029">
        <v>0</v>
      </c>
      <c r="H5029">
        <v>2019</v>
      </c>
      <c r="I5029">
        <v>5</v>
      </c>
      <c r="J5029">
        <v>91</v>
      </c>
    </row>
    <row r="5030" spans="1:10" hidden="1" x14ac:dyDescent="0.25">
      <c r="A5030">
        <f>--SUBTOTAL(103,B$2:B5030)</f>
        <v>2396</v>
      </c>
      <c r="B5030" s="86">
        <v>43399</v>
      </c>
      <c r="C5030" t="s">
        <v>71</v>
      </c>
      <c r="D5030" t="s">
        <v>32</v>
      </c>
      <c r="E5030" t="s">
        <v>343</v>
      </c>
      <c r="F5030">
        <v>16</v>
      </c>
      <c r="G5030">
        <v>0</v>
      </c>
      <c r="H5030">
        <v>2018</v>
      </c>
      <c r="I5030">
        <v>10</v>
      </c>
      <c r="J5030">
        <v>91</v>
      </c>
    </row>
    <row r="5031" spans="1:10" hidden="1" x14ac:dyDescent="0.25">
      <c r="A5031">
        <f>--SUBTOTAL(103,B$2:B5031)</f>
        <v>2396</v>
      </c>
      <c r="B5031" s="86">
        <v>43399</v>
      </c>
      <c r="C5031" t="s">
        <v>103</v>
      </c>
      <c r="D5031" t="s">
        <v>32</v>
      </c>
      <c r="E5031" t="s">
        <v>343</v>
      </c>
      <c r="F5031">
        <v>13.7</v>
      </c>
      <c r="G5031">
        <v>0</v>
      </c>
      <c r="H5031">
        <v>2018</v>
      </c>
      <c r="I5031">
        <v>10</v>
      </c>
      <c r="J5031">
        <v>91</v>
      </c>
    </row>
    <row r="5032" spans="1:10" hidden="1" x14ac:dyDescent="0.25">
      <c r="A5032">
        <f>--SUBTOTAL(103,B$2:B5032)</f>
        <v>2396</v>
      </c>
      <c r="B5032" s="86">
        <v>43399</v>
      </c>
      <c r="C5032" t="s">
        <v>21</v>
      </c>
      <c r="D5032" t="s">
        <v>32</v>
      </c>
      <c r="E5032" t="s">
        <v>343</v>
      </c>
      <c r="F5032">
        <v>8</v>
      </c>
      <c r="G5032">
        <v>0</v>
      </c>
      <c r="H5032">
        <v>2018</v>
      </c>
      <c r="I5032">
        <v>10</v>
      </c>
      <c r="J5032">
        <v>13</v>
      </c>
    </row>
    <row r="5033" spans="1:10" hidden="1" x14ac:dyDescent="0.25">
      <c r="A5033">
        <f>--SUBTOTAL(103,B$2:B5033)</f>
        <v>2396</v>
      </c>
      <c r="B5033" s="86">
        <v>43399</v>
      </c>
      <c r="C5033" t="s">
        <v>21</v>
      </c>
      <c r="D5033" t="s">
        <v>32</v>
      </c>
      <c r="E5033" t="s">
        <v>343</v>
      </c>
      <c r="F5033">
        <v>16</v>
      </c>
      <c r="G5033">
        <v>0</v>
      </c>
      <c r="H5033">
        <v>2018</v>
      </c>
      <c r="I5033">
        <v>10</v>
      </c>
      <c r="J5033">
        <v>19</v>
      </c>
    </row>
    <row r="5034" spans="1:10" hidden="1" x14ac:dyDescent="0.25">
      <c r="A5034">
        <f>--SUBTOTAL(103,B$2:B5034)</f>
        <v>2396</v>
      </c>
      <c r="B5034" s="86">
        <v>43399</v>
      </c>
      <c r="C5034" t="s">
        <v>21</v>
      </c>
      <c r="D5034" t="s">
        <v>32</v>
      </c>
      <c r="E5034" t="s">
        <v>343</v>
      </c>
      <c r="F5034">
        <v>8</v>
      </c>
      <c r="G5034">
        <v>0</v>
      </c>
      <c r="H5034">
        <v>2018</v>
      </c>
      <c r="I5034">
        <v>10</v>
      </c>
      <c r="J5034">
        <v>44</v>
      </c>
    </row>
    <row r="5035" spans="1:10" hidden="1" x14ac:dyDescent="0.25">
      <c r="A5035">
        <f>--SUBTOTAL(103,B$2:B5035)</f>
        <v>2396</v>
      </c>
      <c r="B5035" s="86">
        <v>43399</v>
      </c>
      <c r="C5035" t="s">
        <v>21</v>
      </c>
      <c r="D5035" t="s">
        <v>32</v>
      </c>
      <c r="E5035" t="s">
        <v>343</v>
      </c>
      <c r="F5035">
        <v>16</v>
      </c>
      <c r="G5035">
        <v>0</v>
      </c>
      <c r="H5035">
        <v>2018</v>
      </c>
      <c r="I5035">
        <v>10</v>
      </c>
      <c r="J5035">
        <v>68</v>
      </c>
    </row>
    <row r="5036" spans="1:10" hidden="1" x14ac:dyDescent="0.25">
      <c r="A5036">
        <f>--SUBTOTAL(103,B$2:B5036)</f>
        <v>2396</v>
      </c>
      <c r="B5036" s="86">
        <v>43399</v>
      </c>
      <c r="C5036" t="s">
        <v>21</v>
      </c>
      <c r="D5036" t="s">
        <v>32</v>
      </c>
      <c r="E5036" t="s">
        <v>343</v>
      </c>
      <c r="F5036">
        <v>24</v>
      </c>
      <c r="G5036">
        <v>0</v>
      </c>
      <c r="H5036">
        <v>2018</v>
      </c>
      <c r="I5036">
        <v>10</v>
      </c>
      <c r="J5036">
        <v>95</v>
      </c>
    </row>
    <row r="5037" spans="1:10" hidden="1" x14ac:dyDescent="0.25">
      <c r="A5037">
        <f>--SUBTOTAL(103,B$2:B5037)</f>
        <v>2396</v>
      </c>
      <c r="B5037" s="86">
        <v>43399</v>
      </c>
      <c r="C5037" t="s">
        <v>21</v>
      </c>
      <c r="D5037" t="s">
        <v>32</v>
      </c>
      <c r="E5037" t="s">
        <v>343</v>
      </c>
      <c r="F5037">
        <v>24</v>
      </c>
      <c r="G5037">
        <v>0</v>
      </c>
      <c r="H5037">
        <v>2018</v>
      </c>
      <c r="I5037">
        <v>10</v>
      </c>
      <c r="J5037">
        <v>97</v>
      </c>
    </row>
    <row r="5038" spans="1:10" hidden="1" x14ac:dyDescent="0.25">
      <c r="A5038">
        <f>--SUBTOTAL(103,B$2:B5038)</f>
        <v>2396</v>
      </c>
      <c r="B5038" s="86">
        <v>43399</v>
      </c>
      <c r="C5038" t="s">
        <v>66</v>
      </c>
      <c r="D5038" t="s">
        <v>31</v>
      </c>
      <c r="E5038" t="s">
        <v>343</v>
      </c>
      <c r="F5038">
        <v>110.95</v>
      </c>
      <c r="G5038">
        <v>0</v>
      </c>
      <c r="H5038">
        <v>2018</v>
      </c>
      <c r="I5038">
        <v>10</v>
      </c>
      <c r="J5038">
        <v>91</v>
      </c>
    </row>
    <row r="5039" spans="1:10" hidden="1" x14ac:dyDescent="0.25">
      <c r="A5039">
        <f>--SUBTOTAL(103,B$2:B5039)</f>
        <v>2396</v>
      </c>
      <c r="B5039" s="86">
        <v>43399</v>
      </c>
      <c r="C5039" t="s">
        <v>70</v>
      </c>
      <c r="D5039" t="s">
        <v>31</v>
      </c>
      <c r="E5039" t="s">
        <v>343</v>
      </c>
      <c r="F5039">
        <v>43</v>
      </c>
      <c r="G5039">
        <v>0</v>
      </c>
      <c r="H5039">
        <v>2018</v>
      </c>
      <c r="I5039">
        <v>10</v>
      </c>
      <c r="J5039">
        <v>91</v>
      </c>
    </row>
    <row r="5040" spans="1:10" hidden="1" x14ac:dyDescent="0.25">
      <c r="A5040">
        <f>--SUBTOTAL(103,B$2:B5040)</f>
        <v>2396</v>
      </c>
      <c r="B5040" s="86">
        <v>43399</v>
      </c>
      <c r="C5040" t="s">
        <v>77</v>
      </c>
      <c r="D5040" t="s">
        <v>31</v>
      </c>
      <c r="E5040" t="s">
        <v>343</v>
      </c>
      <c r="F5040">
        <v>410.32</v>
      </c>
      <c r="G5040">
        <v>0</v>
      </c>
      <c r="H5040">
        <v>2018</v>
      </c>
      <c r="I5040">
        <v>10</v>
      </c>
      <c r="J5040">
        <v>91</v>
      </c>
    </row>
    <row r="5041" spans="1:10" hidden="1" x14ac:dyDescent="0.25">
      <c r="A5041">
        <f>--SUBTOTAL(103,B$2:B5041)</f>
        <v>2396</v>
      </c>
      <c r="B5041" s="86">
        <v>43399</v>
      </c>
      <c r="C5041" t="s">
        <v>65</v>
      </c>
      <c r="D5041" t="s">
        <v>32</v>
      </c>
      <c r="E5041" t="s">
        <v>343</v>
      </c>
      <c r="F5041">
        <v>10</v>
      </c>
      <c r="G5041">
        <v>0</v>
      </c>
      <c r="H5041">
        <v>2018</v>
      </c>
      <c r="I5041">
        <v>10</v>
      </c>
      <c r="J5041">
        <v>91</v>
      </c>
    </row>
    <row r="5042" spans="1:10" hidden="1" x14ac:dyDescent="0.25">
      <c r="A5042">
        <f>--SUBTOTAL(103,B$2:B5042)</f>
        <v>2396</v>
      </c>
      <c r="B5042" s="86">
        <v>43399</v>
      </c>
      <c r="C5042" t="s">
        <v>65</v>
      </c>
      <c r="D5042" t="s">
        <v>31</v>
      </c>
      <c r="E5042" t="s">
        <v>343</v>
      </c>
      <c r="F5042">
        <v>24.6</v>
      </c>
      <c r="G5042">
        <v>0</v>
      </c>
      <c r="H5042">
        <v>2018</v>
      </c>
      <c r="I5042">
        <v>10</v>
      </c>
      <c r="J5042">
        <v>91</v>
      </c>
    </row>
    <row r="5043" spans="1:10" hidden="1" x14ac:dyDescent="0.25">
      <c r="A5043">
        <f>--SUBTOTAL(103,B$2:B5043)</f>
        <v>2396</v>
      </c>
      <c r="B5043" s="86">
        <v>43399</v>
      </c>
      <c r="C5043" t="s">
        <v>23</v>
      </c>
      <c r="D5043" t="s">
        <v>31</v>
      </c>
      <c r="E5043" t="s">
        <v>343</v>
      </c>
      <c r="F5043">
        <v>27.84</v>
      </c>
      <c r="G5043">
        <v>0</v>
      </c>
      <c r="H5043">
        <v>2018</v>
      </c>
      <c r="I5043">
        <v>10</v>
      </c>
      <c r="J5043">
        <v>40</v>
      </c>
    </row>
    <row r="5044" spans="1:10" hidden="1" x14ac:dyDescent="0.25">
      <c r="A5044">
        <f>--SUBTOTAL(103,B$2:B5044)</f>
        <v>2396</v>
      </c>
      <c r="B5044" s="86">
        <v>43399</v>
      </c>
      <c r="C5044" t="s">
        <v>23</v>
      </c>
      <c r="D5044" t="s">
        <v>31</v>
      </c>
      <c r="E5044" t="s">
        <v>343</v>
      </c>
      <c r="F5044">
        <v>47</v>
      </c>
      <c r="G5044">
        <v>0</v>
      </c>
      <c r="H5044">
        <v>2018</v>
      </c>
      <c r="I5044">
        <v>10</v>
      </c>
      <c r="J5044">
        <v>54</v>
      </c>
    </row>
    <row r="5045" spans="1:10" hidden="1" x14ac:dyDescent="0.25">
      <c r="A5045">
        <f>--SUBTOTAL(103,B$2:B5045)</f>
        <v>2396</v>
      </c>
      <c r="B5045" s="86">
        <v>43400</v>
      </c>
      <c r="C5045" t="s">
        <v>22</v>
      </c>
      <c r="D5045" t="s">
        <v>32</v>
      </c>
      <c r="E5045" t="s">
        <v>344</v>
      </c>
      <c r="F5045">
        <v>8</v>
      </c>
      <c r="G5045">
        <v>0</v>
      </c>
      <c r="H5045">
        <v>2018</v>
      </c>
      <c r="I5045">
        <v>10</v>
      </c>
      <c r="J5045">
        <v>13</v>
      </c>
    </row>
    <row r="5046" spans="1:10" hidden="1" x14ac:dyDescent="0.25">
      <c r="A5046">
        <f>--SUBTOTAL(103,B$2:B5046)</f>
        <v>2396</v>
      </c>
      <c r="B5046" s="86">
        <v>43400</v>
      </c>
      <c r="C5046" t="s">
        <v>22</v>
      </c>
      <c r="D5046" t="s">
        <v>32</v>
      </c>
      <c r="E5046" t="s">
        <v>344</v>
      </c>
      <c r="F5046">
        <v>8</v>
      </c>
      <c r="G5046">
        <v>0</v>
      </c>
      <c r="H5046">
        <v>2018</v>
      </c>
      <c r="I5046">
        <v>10</v>
      </c>
      <c r="J5046">
        <v>43</v>
      </c>
    </row>
    <row r="5047" spans="1:10" hidden="1" x14ac:dyDescent="0.25">
      <c r="A5047">
        <f>--SUBTOTAL(103,B$2:B5047)</f>
        <v>2396</v>
      </c>
      <c r="B5047" s="86">
        <v>43400</v>
      </c>
      <c r="C5047" t="s">
        <v>71</v>
      </c>
      <c r="D5047" t="s">
        <v>31</v>
      </c>
      <c r="E5047" t="s">
        <v>344</v>
      </c>
      <c r="F5047">
        <v>141</v>
      </c>
      <c r="G5047">
        <v>0</v>
      </c>
      <c r="H5047">
        <v>2018</v>
      </c>
      <c r="I5047">
        <v>10</v>
      </c>
      <c r="J5047">
        <v>91</v>
      </c>
    </row>
    <row r="5048" spans="1:10" hidden="1" x14ac:dyDescent="0.25">
      <c r="A5048">
        <f>--SUBTOTAL(103,B$2:B5048)</f>
        <v>2396</v>
      </c>
      <c r="B5048" s="86">
        <v>43400</v>
      </c>
      <c r="C5048" t="s">
        <v>71</v>
      </c>
      <c r="D5048" t="s">
        <v>32</v>
      </c>
      <c r="E5048" t="s">
        <v>344</v>
      </c>
      <c r="F5048">
        <v>496.11</v>
      </c>
      <c r="G5048">
        <v>0</v>
      </c>
      <c r="H5048">
        <v>2018</v>
      </c>
      <c r="I5048">
        <v>10</v>
      </c>
      <c r="J5048">
        <v>91</v>
      </c>
    </row>
    <row r="5049" spans="1:10" hidden="1" x14ac:dyDescent="0.25">
      <c r="A5049">
        <f>--SUBTOTAL(103,B$2:B5049)</f>
        <v>2396</v>
      </c>
      <c r="B5049" s="86">
        <v>43400</v>
      </c>
      <c r="C5049" t="s">
        <v>71</v>
      </c>
      <c r="D5049" t="s">
        <v>101</v>
      </c>
      <c r="E5049" t="s">
        <v>344</v>
      </c>
      <c r="F5049">
        <v>46100</v>
      </c>
      <c r="G5049">
        <v>0</v>
      </c>
      <c r="H5049">
        <v>2018</v>
      </c>
      <c r="I5049">
        <v>10</v>
      </c>
      <c r="J5049">
        <v>91</v>
      </c>
    </row>
    <row r="5050" spans="1:10" hidden="1" x14ac:dyDescent="0.25">
      <c r="A5050">
        <f>--SUBTOTAL(103,B$2:B5050)</f>
        <v>2396</v>
      </c>
      <c r="B5050" s="86">
        <v>43400</v>
      </c>
      <c r="C5050" t="s">
        <v>103</v>
      </c>
      <c r="D5050" t="s">
        <v>31</v>
      </c>
      <c r="E5050" t="s">
        <v>344</v>
      </c>
      <c r="F5050">
        <v>32</v>
      </c>
      <c r="G5050">
        <v>0</v>
      </c>
      <c r="H5050">
        <v>2018</v>
      </c>
      <c r="I5050">
        <v>10</v>
      </c>
      <c r="J5050">
        <v>91</v>
      </c>
    </row>
    <row r="5051" spans="1:10" hidden="1" x14ac:dyDescent="0.25">
      <c r="A5051">
        <f>--SUBTOTAL(103,B$2:B5051)</f>
        <v>2396</v>
      </c>
      <c r="B5051" s="86">
        <v>43400</v>
      </c>
      <c r="C5051" t="s">
        <v>21</v>
      </c>
      <c r="D5051" t="s">
        <v>32</v>
      </c>
      <c r="E5051" t="s">
        <v>344</v>
      </c>
      <c r="F5051">
        <v>16</v>
      </c>
      <c r="G5051">
        <v>0</v>
      </c>
      <c r="H5051">
        <v>2018</v>
      </c>
      <c r="I5051">
        <v>10</v>
      </c>
      <c r="J5051">
        <v>13</v>
      </c>
    </row>
    <row r="5052" spans="1:10" hidden="1" x14ac:dyDescent="0.25">
      <c r="A5052">
        <f>--SUBTOTAL(103,B$2:B5052)</f>
        <v>2396</v>
      </c>
      <c r="B5052" s="86">
        <v>43400</v>
      </c>
      <c r="C5052" t="s">
        <v>21</v>
      </c>
      <c r="D5052" t="s">
        <v>32</v>
      </c>
      <c r="E5052" t="s">
        <v>344</v>
      </c>
      <c r="F5052">
        <v>8</v>
      </c>
      <c r="G5052">
        <v>0</v>
      </c>
      <c r="H5052">
        <v>2018</v>
      </c>
      <c r="I5052">
        <v>10</v>
      </c>
      <c r="J5052">
        <v>19</v>
      </c>
    </row>
    <row r="5053" spans="1:10" hidden="1" x14ac:dyDescent="0.25">
      <c r="A5053">
        <f>--SUBTOTAL(103,B$2:B5053)</f>
        <v>2396</v>
      </c>
      <c r="B5053" s="86">
        <v>43400</v>
      </c>
      <c r="C5053" t="s">
        <v>21</v>
      </c>
      <c r="D5053" t="s">
        <v>32</v>
      </c>
      <c r="E5053" t="s">
        <v>344</v>
      </c>
      <c r="F5053">
        <v>8</v>
      </c>
      <c r="G5053">
        <v>0</v>
      </c>
      <c r="H5053">
        <v>2018</v>
      </c>
      <c r="I5053">
        <v>10</v>
      </c>
      <c r="J5053">
        <v>80</v>
      </c>
    </row>
    <row r="5054" spans="1:10" hidden="1" x14ac:dyDescent="0.25">
      <c r="A5054">
        <f>--SUBTOTAL(103,B$2:B5054)</f>
        <v>2396</v>
      </c>
      <c r="B5054" s="86">
        <v>43400</v>
      </c>
      <c r="C5054" t="s">
        <v>23</v>
      </c>
      <c r="D5054" t="s">
        <v>32</v>
      </c>
      <c r="E5054" t="s">
        <v>344</v>
      </c>
      <c r="F5054">
        <v>8</v>
      </c>
      <c r="G5054">
        <v>0</v>
      </c>
      <c r="H5054">
        <v>2018</v>
      </c>
      <c r="I5054">
        <v>10</v>
      </c>
      <c r="J5054">
        <v>8</v>
      </c>
    </row>
    <row r="5055" spans="1:10" hidden="1" x14ac:dyDescent="0.25">
      <c r="A5055">
        <f>--SUBTOTAL(103,B$2:B5055)</f>
        <v>2396</v>
      </c>
      <c r="B5055" s="86">
        <v>43400</v>
      </c>
      <c r="C5055" t="s">
        <v>23</v>
      </c>
      <c r="D5055" t="s">
        <v>33</v>
      </c>
      <c r="E5055" t="s">
        <v>104</v>
      </c>
      <c r="F5055">
        <v>7</v>
      </c>
      <c r="G5055">
        <v>0</v>
      </c>
      <c r="H5055">
        <v>2018</v>
      </c>
      <c r="I5055">
        <v>10</v>
      </c>
      <c r="J5055">
        <v>33</v>
      </c>
    </row>
    <row r="5056" spans="1:10" hidden="1" x14ac:dyDescent="0.25">
      <c r="A5056">
        <f>--SUBTOTAL(103,B$2:B5056)</f>
        <v>2396</v>
      </c>
      <c r="B5056" s="86">
        <v>43402</v>
      </c>
      <c r="C5056" t="s">
        <v>22</v>
      </c>
      <c r="D5056" t="s">
        <v>32</v>
      </c>
      <c r="E5056" t="s">
        <v>345</v>
      </c>
      <c r="F5056">
        <v>8</v>
      </c>
      <c r="G5056">
        <v>0</v>
      </c>
      <c r="H5056">
        <v>2018</v>
      </c>
      <c r="I5056">
        <v>10</v>
      </c>
      <c r="J5056">
        <v>39</v>
      </c>
    </row>
    <row r="5057" spans="1:10" hidden="1" x14ac:dyDescent="0.25">
      <c r="A5057">
        <f>--SUBTOTAL(103,B$2:B5057)</f>
        <v>2396</v>
      </c>
      <c r="B5057" s="86">
        <v>43402</v>
      </c>
      <c r="C5057" t="s">
        <v>102</v>
      </c>
      <c r="D5057" t="s">
        <v>31</v>
      </c>
      <c r="E5057" t="s">
        <v>345</v>
      </c>
      <c r="F5057">
        <v>70</v>
      </c>
      <c r="G5057">
        <v>0</v>
      </c>
      <c r="H5057">
        <v>2018</v>
      </c>
      <c r="I5057">
        <v>10</v>
      </c>
      <c r="J5057">
        <v>91</v>
      </c>
    </row>
    <row r="5058" spans="1:10" hidden="1" x14ac:dyDescent="0.25">
      <c r="A5058">
        <f>--SUBTOTAL(103,B$2:B5058)</f>
        <v>2396</v>
      </c>
      <c r="B5058" s="86">
        <v>43402</v>
      </c>
      <c r="C5058" t="s">
        <v>71</v>
      </c>
      <c r="D5058" t="s">
        <v>32</v>
      </c>
      <c r="E5058" t="s">
        <v>345</v>
      </c>
      <c r="F5058">
        <v>48</v>
      </c>
      <c r="G5058">
        <v>0</v>
      </c>
      <c r="H5058">
        <v>2018</v>
      </c>
      <c r="I5058">
        <v>10</v>
      </c>
      <c r="J5058">
        <v>91</v>
      </c>
    </row>
    <row r="5059" spans="1:10" hidden="1" x14ac:dyDescent="0.25">
      <c r="A5059">
        <f>--SUBTOTAL(103,B$2:B5059)</f>
        <v>2396</v>
      </c>
      <c r="B5059" s="86">
        <v>43402</v>
      </c>
      <c r="C5059" t="s">
        <v>21</v>
      </c>
      <c r="D5059" t="s">
        <v>32</v>
      </c>
      <c r="E5059" t="s">
        <v>345</v>
      </c>
      <c r="F5059">
        <v>8</v>
      </c>
      <c r="G5059">
        <v>0</v>
      </c>
      <c r="H5059">
        <v>2018</v>
      </c>
      <c r="I5059">
        <v>10</v>
      </c>
      <c r="J5059">
        <v>46</v>
      </c>
    </row>
    <row r="5060" spans="1:10" hidden="1" x14ac:dyDescent="0.25">
      <c r="A5060">
        <f>--SUBTOTAL(103,B$2:B5060)</f>
        <v>2396</v>
      </c>
      <c r="B5060" s="86">
        <v>43402</v>
      </c>
      <c r="C5060" t="s">
        <v>21</v>
      </c>
      <c r="D5060" t="s">
        <v>32</v>
      </c>
      <c r="E5060" t="s">
        <v>345</v>
      </c>
      <c r="F5060">
        <v>24</v>
      </c>
      <c r="G5060">
        <v>0</v>
      </c>
      <c r="H5060">
        <v>2018</v>
      </c>
      <c r="I5060">
        <v>10</v>
      </c>
      <c r="J5060">
        <v>97</v>
      </c>
    </row>
    <row r="5061" spans="1:10" hidden="1" x14ac:dyDescent="0.25">
      <c r="A5061">
        <f>--SUBTOTAL(103,B$2:B5061)</f>
        <v>2396</v>
      </c>
      <c r="B5061" s="86">
        <v>43402</v>
      </c>
      <c r="C5061" t="s">
        <v>70</v>
      </c>
      <c r="D5061" t="s">
        <v>31</v>
      </c>
      <c r="E5061" t="s">
        <v>345</v>
      </c>
      <c r="F5061">
        <v>120</v>
      </c>
      <c r="G5061">
        <v>0</v>
      </c>
      <c r="H5061">
        <v>2018</v>
      </c>
      <c r="I5061">
        <v>10</v>
      </c>
      <c r="J5061">
        <v>91</v>
      </c>
    </row>
    <row r="5062" spans="1:10" hidden="1" x14ac:dyDescent="0.25">
      <c r="A5062">
        <f>--SUBTOTAL(103,B$2:B5062)</f>
        <v>2396</v>
      </c>
      <c r="B5062" s="86">
        <v>43403</v>
      </c>
      <c r="C5062" t="s">
        <v>23</v>
      </c>
      <c r="D5062" t="s">
        <v>33</v>
      </c>
      <c r="E5062" t="s">
        <v>215</v>
      </c>
      <c r="F5062">
        <v>2.4</v>
      </c>
      <c r="G5062">
        <v>0</v>
      </c>
      <c r="H5062">
        <v>2018</v>
      </c>
      <c r="I5062">
        <v>10</v>
      </c>
      <c r="J5062">
        <v>17</v>
      </c>
    </row>
    <row r="5063" spans="1:10" hidden="1" x14ac:dyDescent="0.25">
      <c r="A5063">
        <f>--SUBTOTAL(103,B$2:B5063)</f>
        <v>2396</v>
      </c>
      <c r="B5063" s="86">
        <v>43403</v>
      </c>
      <c r="C5063" t="s">
        <v>23</v>
      </c>
      <c r="D5063" t="s">
        <v>33</v>
      </c>
      <c r="E5063" t="s">
        <v>139</v>
      </c>
      <c r="F5063">
        <v>22</v>
      </c>
      <c r="G5063">
        <v>0</v>
      </c>
      <c r="H5063">
        <v>2018</v>
      </c>
      <c r="I5063">
        <v>10</v>
      </c>
      <c r="J5063">
        <v>48</v>
      </c>
    </row>
    <row r="5064" spans="1:10" hidden="1" x14ac:dyDescent="0.25">
      <c r="A5064">
        <f>--SUBTOTAL(103,B$2:B5064)</f>
        <v>2396</v>
      </c>
      <c r="B5064" s="86">
        <v>43403</v>
      </c>
      <c r="C5064" t="s">
        <v>23</v>
      </c>
      <c r="D5064" t="s">
        <v>33</v>
      </c>
      <c r="E5064" t="s">
        <v>56</v>
      </c>
      <c r="F5064">
        <v>10.5</v>
      </c>
      <c r="G5064">
        <v>0</v>
      </c>
      <c r="H5064">
        <v>2018</v>
      </c>
      <c r="I5064">
        <v>10</v>
      </c>
      <c r="J5064">
        <v>73</v>
      </c>
    </row>
    <row r="5065" spans="1:10" hidden="1" x14ac:dyDescent="0.25">
      <c r="A5065">
        <f>--SUBTOTAL(103,B$2:B5065)</f>
        <v>2396</v>
      </c>
      <c r="B5065" s="86">
        <v>43403</v>
      </c>
      <c r="C5065" t="s">
        <v>23</v>
      </c>
      <c r="D5065" t="s">
        <v>33</v>
      </c>
      <c r="E5065" t="s">
        <v>115</v>
      </c>
      <c r="F5065">
        <v>10.5</v>
      </c>
      <c r="G5065">
        <v>0</v>
      </c>
      <c r="H5065">
        <v>2018</v>
      </c>
      <c r="I5065">
        <v>10</v>
      </c>
      <c r="J5065">
        <v>162</v>
      </c>
    </row>
    <row r="5066" spans="1:10" hidden="1" x14ac:dyDescent="0.25">
      <c r="A5066">
        <f>--SUBTOTAL(103,B$2:B5066)</f>
        <v>2396</v>
      </c>
      <c r="B5066" s="86">
        <v>43404</v>
      </c>
      <c r="C5066" t="s">
        <v>23</v>
      </c>
      <c r="D5066" t="s">
        <v>33</v>
      </c>
      <c r="E5066" t="s">
        <v>215</v>
      </c>
      <c r="F5066">
        <v>6.75</v>
      </c>
      <c r="G5066">
        <v>0</v>
      </c>
      <c r="H5066">
        <v>2018</v>
      </c>
      <c r="I5066">
        <v>10</v>
      </c>
      <c r="J5066">
        <v>17</v>
      </c>
    </row>
    <row r="5067" spans="1:10" hidden="1" x14ac:dyDescent="0.25">
      <c r="A5067">
        <f>--SUBTOTAL(103,B$2:B5067)</f>
        <v>2396</v>
      </c>
      <c r="B5067" s="86">
        <v>43405</v>
      </c>
      <c r="C5067" t="s">
        <v>76</v>
      </c>
      <c r="D5067" t="s">
        <v>31</v>
      </c>
      <c r="E5067" t="s">
        <v>346</v>
      </c>
      <c r="F5067">
        <v>25.3</v>
      </c>
      <c r="G5067">
        <v>0</v>
      </c>
      <c r="H5067">
        <v>2018</v>
      </c>
      <c r="I5067">
        <v>11</v>
      </c>
      <c r="J5067">
        <v>91</v>
      </c>
    </row>
    <row r="5068" spans="1:10" hidden="1" x14ac:dyDescent="0.25">
      <c r="A5068">
        <f>--SUBTOTAL(103,B$2:B5068)</f>
        <v>2396</v>
      </c>
      <c r="B5068" s="86">
        <v>43405</v>
      </c>
      <c r="C5068" t="s">
        <v>76</v>
      </c>
      <c r="D5068" t="s">
        <v>60</v>
      </c>
      <c r="E5068" t="s">
        <v>346</v>
      </c>
      <c r="F5068">
        <v>232.73</v>
      </c>
      <c r="G5068">
        <v>0</v>
      </c>
      <c r="H5068">
        <v>2018</v>
      </c>
      <c r="I5068">
        <v>11</v>
      </c>
      <c r="J5068">
        <v>91</v>
      </c>
    </row>
    <row r="5069" spans="1:10" hidden="1" x14ac:dyDescent="0.25">
      <c r="A5069">
        <f>--SUBTOTAL(103,B$2:B5069)</f>
        <v>2396</v>
      </c>
      <c r="B5069" s="86">
        <v>43405</v>
      </c>
      <c r="C5069" t="s">
        <v>67</v>
      </c>
      <c r="D5069" t="s">
        <v>60</v>
      </c>
      <c r="E5069" t="s">
        <v>346</v>
      </c>
      <c r="F5069">
        <v>64</v>
      </c>
      <c r="G5069">
        <v>0</v>
      </c>
      <c r="H5069">
        <v>2018</v>
      </c>
      <c r="I5069">
        <v>11</v>
      </c>
      <c r="J5069">
        <v>91</v>
      </c>
    </row>
    <row r="5070" spans="1:10" hidden="1" x14ac:dyDescent="0.25">
      <c r="A5070">
        <f>--SUBTOTAL(103,B$2:B5070)</f>
        <v>2396</v>
      </c>
      <c r="B5070" s="86">
        <v>43405</v>
      </c>
      <c r="C5070" t="s">
        <v>67</v>
      </c>
      <c r="D5070" t="s">
        <v>31</v>
      </c>
      <c r="E5070" t="s">
        <v>346</v>
      </c>
      <c r="F5070">
        <v>186.89</v>
      </c>
      <c r="G5070">
        <v>0</v>
      </c>
      <c r="H5070">
        <v>2018</v>
      </c>
      <c r="I5070">
        <v>11</v>
      </c>
      <c r="J5070">
        <v>91</v>
      </c>
    </row>
    <row r="5071" spans="1:10" hidden="1" x14ac:dyDescent="0.25">
      <c r="A5071">
        <f>--SUBTOTAL(103,B$2:B5071)</f>
        <v>2396</v>
      </c>
      <c r="B5071" s="86">
        <v>43405</v>
      </c>
      <c r="C5071" t="s">
        <v>71</v>
      </c>
      <c r="D5071" t="s">
        <v>31</v>
      </c>
      <c r="E5071" t="s">
        <v>346</v>
      </c>
      <c r="F5071">
        <v>170.6</v>
      </c>
      <c r="G5071">
        <v>0</v>
      </c>
      <c r="H5071">
        <v>2018</v>
      </c>
      <c r="I5071">
        <v>11</v>
      </c>
      <c r="J5071">
        <v>91</v>
      </c>
    </row>
    <row r="5072" spans="1:10" hidden="1" x14ac:dyDescent="0.25">
      <c r="A5072">
        <f>--SUBTOTAL(103,B$2:B5072)</f>
        <v>2396</v>
      </c>
      <c r="B5072" s="86">
        <v>43405</v>
      </c>
      <c r="C5072" t="s">
        <v>21</v>
      </c>
      <c r="D5072" t="s">
        <v>32</v>
      </c>
      <c r="E5072" t="s">
        <v>346</v>
      </c>
      <c r="F5072">
        <v>8</v>
      </c>
      <c r="G5072">
        <v>0</v>
      </c>
      <c r="H5072">
        <v>2018</v>
      </c>
      <c r="I5072">
        <v>11</v>
      </c>
      <c r="J5072">
        <v>19</v>
      </c>
    </row>
    <row r="5073" spans="1:10" hidden="1" x14ac:dyDescent="0.25">
      <c r="A5073">
        <f>--SUBTOTAL(103,B$2:B5073)</f>
        <v>2396</v>
      </c>
      <c r="B5073" s="86">
        <v>43405</v>
      </c>
      <c r="C5073" t="s">
        <v>21</v>
      </c>
      <c r="D5073" t="s">
        <v>32</v>
      </c>
      <c r="E5073" t="s">
        <v>346</v>
      </c>
      <c r="F5073">
        <v>8</v>
      </c>
      <c r="G5073">
        <v>0</v>
      </c>
      <c r="H5073">
        <v>2018</v>
      </c>
      <c r="I5073">
        <v>11</v>
      </c>
      <c r="J5073">
        <v>30</v>
      </c>
    </row>
    <row r="5074" spans="1:10" hidden="1" x14ac:dyDescent="0.25">
      <c r="A5074">
        <f>--SUBTOTAL(103,B$2:B5074)</f>
        <v>2396</v>
      </c>
      <c r="B5074" s="86">
        <v>43405</v>
      </c>
      <c r="C5074" t="s">
        <v>21</v>
      </c>
      <c r="D5074" t="s">
        <v>31</v>
      </c>
      <c r="E5074" t="s">
        <v>346</v>
      </c>
      <c r="F5074">
        <v>90</v>
      </c>
      <c r="G5074">
        <v>0</v>
      </c>
      <c r="H5074">
        <v>2018</v>
      </c>
      <c r="I5074">
        <v>11</v>
      </c>
      <c r="J5074">
        <v>33</v>
      </c>
    </row>
    <row r="5075" spans="1:10" hidden="1" x14ac:dyDescent="0.25">
      <c r="A5075">
        <f>--SUBTOTAL(103,B$2:B5075)</f>
        <v>2396</v>
      </c>
      <c r="B5075" s="86">
        <v>43405</v>
      </c>
      <c r="C5075" t="s">
        <v>21</v>
      </c>
      <c r="D5075" t="s">
        <v>31</v>
      </c>
      <c r="E5075" t="s">
        <v>346</v>
      </c>
      <c r="F5075">
        <v>180</v>
      </c>
      <c r="G5075">
        <v>0</v>
      </c>
      <c r="H5075">
        <v>2018</v>
      </c>
      <c r="I5075">
        <v>11</v>
      </c>
      <c r="J5075">
        <v>37</v>
      </c>
    </row>
    <row r="5076" spans="1:10" hidden="1" x14ac:dyDescent="0.25">
      <c r="A5076">
        <f>--SUBTOTAL(103,B$2:B5076)</f>
        <v>2396</v>
      </c>
      <c r="B5076" s="86">
        <v>43405</v>
      </c>
      <c r="C5076" t="s">
        <v>21</v>
      </c>
      <c r="D5076" t="s">
        <v>32</v>
      </c>
      <c r="E5076" t="s">
        <v>346</v>
      </c>
      <c r="F5076">
        <v>24</v>
      </c>
      <c r="G5076">
        <v>0</v>
      </c>
      <c r="H5076">
        <v>2018</v>
      </c>
      <c r="I5076">
        <v>11</v>
      </c>
      <c r="J5076">
        <v>46</v>
      </c>
    </row>
    <row r="5077" spans="1:10" hidden="1" x14ac:dyDescent="0.25">
      <c r="A5077">
        <f>--SUBTOTAL(103,B$2:B5077)</f>
        <v>2396</v>
      </c>
      <c r="B5077" s="86">
        <v>43405</v>
      </c>
      <c r="C5077" t="s">
        <v>79</v>
      </c>
      <c r="D5077" t="s">
        <v>31</v>
      </c>
      <c r="E5077" t="s">
        <v>346</v>
      </c>
      <c r="F5077">
        <v>20</v>
      </c>
      <c r="G5077">
        <v>0</v>
      </c>
      <c r="H5077">
        <v>2018</v>
      </c>
      <c r="I5077">
        <v>11</v>
      </c>
      <c r="J5077">
        <v>91</v>
      </c>
    </row>
    <row r="5078" spans="1:10" hidden="1" x14ac:dyDescent="0.25">
      <c r="A5078">
        <f>--SUBTOTAL(103,B$2:B5078)</f>
        <v>2396</v>
      </c>
      <c r="B5078" s="86">
        <v>43405</v>
      </c>
      <c r="C5078" t="s">
        <v>66</v>
      </c>
      <c r="D5078" t="s">
        <v>31</v>
      </c>
      <c r="E5078" t="s">
        <v>346</v>
      </c>
      <c r="F5078">
        <v>98.86</v>
      </c>
      <c r="G5078">
        <v>0</v>
      </c>
      <c r="H5078">
        <v>2018</v>
      </c>
      <c r="I5078">
        <v>11</v>
      </c>
      <c r="J5078">
        <v>91</v>
      </c>
    </row>
    <row r="5079" spans="1:10" hidden="1" x14ac:dyDescent="0.25">
      <c r="A5079">
        <f>--SUBTOTAL(103,B$2:B5079)</f>
        <v>2396</v>
      </c>
      <c r="B5079" s="86">
        <v>43405</v>
      </c>
      <c r="C5079" t="s">
        <v>78</v>
      </c>
      <c r="D5079" t="s">
        <v>31</v>
      </c>
      <c r="E5079" t="s">
        <v>346</v>
      </c>
      <c r="F5079">
        <v>264</v>
      </c>
      <c r="G5079">
        <v>0</v>
      </c>
      <c r="H5079">
        <v>2018</v>
      </c>
      <c r="I5079">
        <v>11</v>
      </c>
      <c r="J5079">
        <v>91</v>
      </c>
    </row>
    <row r="5080" spans="1:10" hidden="1" x14ac:dyDescent="0.25">
      <c r="A5080">
        <f>--SUBTOTAL(103,B$2:B5080)</f>
        <v>2396</v>
      </c>
      <c r="B5080" s="86">
        <v>43405</v>
      </c>
      <c r="C5080" t="s">
        <v>77</v>
      </c>
      <c r="D5080" t="s">
        <v>31</v>
      </c>
      <c r="E5080" t="s">
        <v>346</v>
      </c>
      <c r="F5080">
        <v>211.02</v>
      </c>
      <c r="G5080">
        <v>0</v>
      </c>
      <c r="H5080">
        <v>2018</v>
      </c>
      <c r="I5080">
        <v>11</v>
      </c>
      <c r="J5080">
        <v>91</v>
      </c>
    </row>
    <row r="5081" spans="1:10" hidden="1" x14ac:dyDescent="0.25">
      <c r="A5081">
        <f>--SUBTOTAL(103,B$2:B5081)</f>
        <v>2396</v>
      </c>
      <c r="B5081" s="86">
        <v>43405</v>
      </c>
      <c r="C5081" t="s">
        <v>65</v>
      </c>
      <c r="D5081" t="s">
        <v>31</v>
      </c>
      <c r="E5081" t="s">
        <v>346</v>
      </c>
      <c r="F5081">
        <v>5.35</v>
      </c>
      <c r="G5081">
        <v>0</v>
      </c>
      <c r="H5081">
        <v>2018</v>
      </c>
      <c r="I5081">
        <v>11</v>
      </c>
      <c r="J5081">
        <v>91</v>
      </c>
    </row>
    <row r="5082" spans="1:10" hidden="1" x14ac:dyDescent="0.25">
      <c r="A5082">
        <f>--SUBTOTAL(103,B$2:B5082)</f>
        <v>2396</v>
      </c>
      <c r="B5082" s="86">
        <v>43405</v>
      </c>
      <c r="C5082" t="s">
        <v>65</v>
      </c>
      <c r="D5082" t="s">
        <v>32</v>
      </c>
      <c r="E5082" t="s">
        <v>346</v>
      </c>
      <c r="F5082">
        <v>116.49</v>
      </c>
      <c r="G5082">
        <v>0</v>
      </c>
      <c r="H5082">
        <v>2018</v>
      </c>
      <c r="I5082">
        <v>11</v>
      </c>
      <c r="J5082">
        <v>91</v>
      </c>
    </row>
    <row r="5083" spans="1:10" hidden="1" x14ac:dyDescent="0.25">
      <c r="A5083">
        <f>--SUBTOTAL(103,B$2:B5083)</f>
        <v>2396</v>
      </c>
      <c r="B5083" s="86">
        <v>43405</v>
      </c>
      <c r="C5083" t="s">
        <v>23</v>
      </c>
      <c r="D5083" t="s">
        <v>33</v>
      </c>
      <c r="E5083" t="s">
        <v>135</v>
      </c>
      <c r="F5083">
        <v>2.4</v>
      </c>
      <c r="G5083">
        <v>0</v>
      </c>
      <c r="H5083">
        <v>2018</v>
      </c>
      <c r="I5083">
        <v>11</v>
      </c>
      <c r="J5083">
        <v>1</v>
      </c>
    </row>
    <row r="5084" spans="1:10" hidden="1" x14ac:dyDescent="0.25">
      <c r="A5084">
        <f>--SUBTOTAL(103,B$2:B5084)</f>
        <v>2396</v>
      </c>
      <c r="B5084" s="86">
        <v>43405</v>
      </c>
      <c r="C5084" t="s">
        <v>23</v>
      </c>
      <c r="D5084" t="s">
        <v>33</v>
      </c>
      <c r="E5084" t="s">
        <v>104</v>
      </c>
      <c r="F5084">
        <v>7</v>
      </c>
      <c r="G5084">
        <v>0</v>
      </c>
      <c r="H5084">
        <v>2018</v>
      </c>
      <c r="I5084">
        <v>11</v>
      </c>
      <c r="J5084">
        <v>33</v>
      </c>
    </row>
    <row r="5085" spans="1:10" hidden="1" x14ac:dyDescent="0.25">
      <c r="A5085">
        <f>--SUBTOTAL(103,B$2:B5085)</f>
        <v>2396</v>
      </c>
      <c r="B5085" s="86">
        <v>43405</v>
      </c>
      <c r="C5085" t="s">
        <v>23</v>
      </c>
      <c r="D5085" t="s">
        <v>33</v>
      </c>
      <c r="E5085" t="s">
        <v>105</v>
      </c>
      <c r="F5085">
        <v>25</v>
      </c>
      <c r="G5085">
        <v>0</v>
      </c>
      <c r="H5085">
        <v>2018</v>
      </c>
      <c r="I5085">
        <v>11</v>
      </c>
      <c r="J5085">
        <v>35</v>
      </c>
    </row>
    <row r="5086" spans="1:10" x14ac:dyDescent="0.25">
      <c r="A5086">
        <f>--SUBTOTAL(103,B$2:B5086)</f>
        <v>2397</v>
      </c>
      <c r="B5086" s="86">
        <v>43608</v>
      </c>
      <c r="C5086" t="s">
        <v>21</v>
      </c>
      <c r="D5086" t="s">
        <v>32</v>
      </c>
      <c r="E5086" t="s">
        <v>556</v>
      </c>
      <c r="F5086">
        <v>40</v>
      </c>
      <c r="G5086">
        <v>0</v>
      </c>
      <c r="H5086">
        <v>2019</v>
      </c>
      <c r="I5086">
        <v>5</v>
      </c>
      <c r="J5086">
        <v>73</v>
      </c>
    </row>
    <row r="5087" spans="1:10" x14ac:dyDescent="0.25">
      <c r="A5087">
        <f>--SUBTOTAL(103,B$2:B5087)</f>
        <v>2398</v>
      </c>
      <c r="B5087" s="86">
        <v>43608</v>
      </c>
      <c r="C5087" t="s">
        <v>21</v>
      </c>
      <c r="D5087" t="s">
        <v>32</v>
      </c>
      <c r="E5087" t="s">
        <v>556</v>
      </c>
      <c r="F5087">
        <v>16</v>
      </c>
      <c r="G5087">
        <v>0</v>
      </c>
      <c r="H5087">
        <v>2019</v>
      </c>
      <c r="I5087">
        <v>5</v>
      </c>
      <c r="J5087">
        <v>30</v>
      </c>
    </row>
    <row r="5088" spans="1:10" x14ac:dyDescent="0.25">
      <c r="A5088">
        <f>--SUBTOTAL(103,B$2:B5088)</f>
        <v>2399</v>
      </c>
      <c r="B5088" s="86">
        <v>43608</v>
      </c>
      <c r="C5088" t="s">
        <v>21</v>
      </c>
      <c r="D5088" t="s">
        <v>32</v>
      </c>
      <c r="E5088" t="s">
        <v>556</v>
      </c>
      <c r="F5088">
        <v>16</v>
      </c>
      <c r="G5088">
        <v>0</v>
      </c>
      <c r="H5088">
        <v>2019</v>
      </c>
      <c r="I5088">
        <v>5</v>
      </c>
      <c r="J5088">
        <v>44</v>
      </c>
    </row>
    <row r="5089" spans="1:10" x14ac:dyDescent="0.25">
      <c r="A5089">
        <f>--SUBTOTAL(103,B$2:B5089)</f>
        <v>2400</v>
      </c>
      <c r="B5089" s="86">
        <v>43608</v>
      </c>
      <c r="C5089" t="s">
        <v>21</v>
      </c>
      <c r="D5089" t="s">
        <v>32</v>
      </c>
      <c r="E5089" t="s">
        <v>556</v>
      </c>
      <c r="F5089">
        <v>8</v>
      </c>
      <c r="G5089">
        <v>0</v>
      </c>
      <c r="H5089">
        <v>2019</v>
      </c>
      <c r="I5089">
        <v>5</v>
      </c>
      <c r="J5089">
        <v>39</v>
      </c>
    </row>
    <row r="5090" spans="1:10" x14ac:dyDescent="0.25">
      <c r="A5090">
        <f>--SUBTOTAL(103,B$2:B5090)</f>
        <v>2401</v>
      </c>
      <c r="B5090" s="86">
        <v>43608</v>
      </c>
      <c r="C5090" t="s">
        <v>21</v>
      </c>
      <c r="D5090" t="s">
        <v>32</v>
      </c>
      <c r="E5090" t="s">
        <v>556</v>
      </c>
      <c r="F5090">
        <v>8</v>
      </c>
      <c r="G5090">
        <v>0</v>
      </c>
      <c r="H5090">
        <v>2019</v>
      </c>
      <c r="I5090">
        <v>5</v>
      </c>
      <c r="J5090">
        <v>97</v>
      </c>
    </row>
    <row r="5091" spans="1:10" x14ac:dyDescent="0.25">
      <c r="A5091">
        <f>--SUBTOTAL(103,B$2:B5091)</f>
        <v>2402</v>
      </c>
      <c r="B5091" s="86">
        <v>43608</v>
      </c>
      <c r="C5091" t="s">
        <v>69</v>
      </c>
      <c r="D5091" t="s">
        <v>62</v>
      </c>
      <c r="E5091" t="s">
        <v>556</v>
      </c>
      <c r="F5091">
        <v>14</v>
      </c>
      <c r="G5091">
        <v>0</v>
      </c>
      <c r="H5091">
        <v>2019</v>
      </c>
      <c r="I5091">
        <v>5</v>
      </c>
      <c r="J5091">
        <v>91</v>
      </c>
    </row>
    <row r="5092" spans="1:10" x14ac:dyDescent="0.25">
      <c r="A5092">
        <f>--SUBTOTAL(103,B$2:B5092)</f>
        <v>2403</v>
      </c>
      <c r="B5092" s="86">
        <v>43608</v>
      </c>
      <c r="C5092" t="s">
        <v>290</v>
      </c>
      <c r="D5092" t="s">
        <v>62</v>
      </c>
      <c r="E5092" t="s">
        <v>556</v>
      </c>
      <c r="F5092">
        <v>0</v>
      </c>
      <c r="G5092">
        <v>14</v>
      </c>
      <c r="H5092">
        <v>2019</v>
      </c>
      <c r="I5092">
        <v>5</v>
      </c>
      <c r="J5092">
        <v>91</v>
      </c>
    </row>
    <row r="5093" spans="1:10" x14ac:dyDescent="0.25">
      <c r="A5093">
        <f>--SUBTOTAL(103,B$2:B5093)</f>
        <v>2404</v>
      </c>
      <c r="B5093" s="86">
        <v>43608</v>
      </c>
      <c r="C5093" t="s">
        <v>22</v>
      </c>
      <c r="D5093" t="s">
        <v>32</v>
      </c>
      <c r="E5093" t="s">
        <v>556</v>
      </c>
      <c r="F5093">
        <v>56</v>
      </c>
      <c r="G5093">
        <v>0</v>
      </c>
      <c r="H5093">
        <v>2019</v>
      </c>
      <c r="I5093">
        <v>5</v>
      </c>
      <c r="J5093">
        <v>73</v>
      </c>
    </row>
    <row r="5094" spans="1:10" x14ac:dyDescent="0.25">
      <c r="A5094">
        <f>--SUBTOTAL(103,B$2:B5094)</f>
        <v>2405</v>
      </c>
      <c r="B5094" s="86">
        <v>43609</v>
      </c>
      <c r="C5094" t="s">
        <v>23</v>
      </c>
      <c r="D5094" t="s">
        <v>54</v>
      </c>
      <c r="E5094" t="s">
        <v>557</v>
      </c>
      <c r="F5094">
        <v>148</v>
      </c>
      <c r="G5094">
        <v>0</v>
      </c>
      <c r="H5094">
        <v>2019</v>
      </c>
      <c r="I5094">
        <v>5</v>
      </c>
      <c r="J5094">
        <v>18</v>
      </c>
    </row>
    <row r="5095" spans="1:10" x14ac:dyDescent="0.25">
      <c r="A5095">
        <f>--SUBTOTAL(103,B$2:B5095)</f>
        <v>2406</v>
      </c>
      <c r="B5095" s="86">
        <v>43609</v>
      </c>
      <c r="C5095" t="s">
        <v>23</v>
      </c>
      <c r="D5095" t="s">
        <v>59</v>
      </c>
      <c r="E5095" t="s">
        <v>557</v>
      </c>
      <c r="F5095">
        <v>99.51</v>
      </c>
      <c r="G5095">
        <v>0</v>
      </c>
      <c r="H5095">
        <v>2019</v>
      </c>
      <c r="I5095">
        <v>5</v>
      </c>
      <c r="J5095">
        <v>103</v>
      </c>
    </row>
    <row r="5096" spans="1:10" x14ac:dyDescent="0.25">
      <c r="A5096">
        <f>--SUBTOTAL(103,B$2:B5096)</f>
        <v>2407</v>
      </c>
      <c r="B5096" s="86">
        <v>43609</v>
      </c>
      <c r="C5096" t="s">
        <v>23</v>
      </c>
      <c r="D5096" t="s">
        <v>59</v>
      </c>
      <c r="E5096" t="s">
        <v>557</v>
      </c>
      <c r="F5096">
        <v>97.75</v>
      </c>
      <c r="G5096">
        <v>0</v>
      </c>
      <c r="H5096">
        <v>2019</v>
      </c>
      <c r="I5096">
        <v>5</v>
      </c>
      <c r="J5096">
        <v>34</v>
      </c>
    </row>
    <row r="5097" spans="1:10" x14ac:dyDescent="0.25">
      <c r="A5097">
        <f>--SUBTOTAL(103,B$2:B5097)</f>
        <v>2408</v>
      </c>
      <c r="B5097" s="86">
        <v>43609</v>
      </c>
      <c r="C5097" t="s">
        <v>23</v>
      </c>
      <c r="D5097" t="s">
        <v>54</v>
      </c>
      <c r="E5097" t="s">
        <v>557</v>
      </c>
      <c r="F5097">
        <v>73.319999999999993</v>
      </c>
      <c r="G5097">
        <v>0</v>
      </c>
      <c r="H5097">
        <v>2019</v>
      </c>
      <c r="I5097">
        <v>5</v>
      </c>
      <c r="J5097">
        <v>125</v>
      </c>
    </row>
    <row r="5098" spans="1:10" x14ac:dyDescent="0.25">
      <c r="A5098">
        <f>--SUBTOTAL(103,B$2:B5098)</f>
        <v>2409</v>
      </c>
      <c r="B5098" s="86">
        <v>43609</v>
      </c>
      <c r="C5098" t="s">
        <v>23</v>
      </c>
      <c r="D5098" t="s">
        <v>59</v>
      </c>
      <c r="E5098" t="s">
        <v>557</v>
      </c>
      <c r="F5098">
        <v>43.73</v>
      </c>
      <c r="G5098">
        <v>0</v>
      </c>
      <c r="H5098">
        <v>2019</v>
      </c>
      <c r="I5098">
        <v>5</v>
      </c>
      <c r="J5098">
        <v>18</v>
      </c>
    </row>
    <row r="5099" spans="1:10" x14ac:dyDescent="0.25">
      <c r="A5099">
        <f>--SUBTOTAL(103,B$2:B5099)</f>
        <v>2410</v>
      </c>
      <c r="B5099" s="86">
        <v>43609</v>
      </c>
      <c r="C5099" t="s">
        <v>23</v>
      </c>
      <c r="D5099" t="s">
        <v>59</v>
      </c>
      <c r="E5099" t="s">
        <v>557</v>
      </c>
      <c r="F5099">
        <v>25.97</v>
      </c>
      <c r="G5099">
        <v>0</v>
      </c>
      <c r="H5099">
        <v>2019</v>
      </c>
      <c r="I5099">
        <v>5</v>
      </c>
      <c r="J5099">
        <v>47</v>
      </c>
    </row>
    <row r="5100" spans="1:10" x14ac:dyDescent="0.25">
      <c r="A5100">
        <f>--SUBTOTAL(103,B$2:B5100)</f>
        <v>2411</v>
      </c>
      <c r="B5100" s="86">
        <v>43609</v>
      </c>
      <c r="C5100" t="s">
        <v>23</v>
      </c>
      <c r="D5100" t="s">
        <v>54</v>
      </c>
      <c r="E5100" t="s">
        <v>557</v>
      </c>
      <c r="F5100">
        <v>25.66</v>
      </c>
      <c r="G5100">
        <v>0</v>
      </c>
      <c r="H5100">
        <v>2019</v>
      </c>
      <c r="I5100">
        <v>5</v>
      </c>
      <c r="J5100">
        <v>71</v>
      </c>
    </row>
    <row r="5101" spans="1:10" x14ac:dyDescent="0.25">
      <c r="A5101">
        <f>--SUBTOTAL(103,B$2:B5101)</f>
        <v>2412</v>
      </c>
      <c r="B5101" s="86">
        <v>43609</v>
      </c>
      <c r="C5101" t="s">
        <v>23</v>
      </c>
      <c r="D5101" t="s">
        <v>54</v>
      </c>
      <c r="E5101" t="s">
        <v>557</v>
      </c>
      <c r="F5101">
        <v>23.99</v>
      </c>
      <c r="G5101">
        <v>0</v>
      </c>
      <c r="H5101">
        <v>2019</v>
      </c>
      <c r="I5101">
        <v>5</v>
      </c>
      <c r="J5101">
        <v>15</v>
      </c>
    </row>
    <row r="5102" spans="1:10" x14ac:dyDescent="0.25">
      <c r="A5102">
        <f>--SUBTOTAL(103,B$2:B5102)</f>
        <v>2413</v>
      </c>
      <c r="B5102" s="86">
        <v>43609</v>
      </c>
      <c r="C5102" t="s">
        <v>23</v>
      </c>
      <c r="D5102" t="s">
        <v>54</v>
      </c>
      <c r="E5102" t="s">
        <v>557</v>
      </c>
      <c r="F5102">
        <v>23.99</v>
      </c>
      <c r="G5102">
        <v>0</v>
      </c>
      <c r="H5102">
        <v>2019</v>
      </c>
      <c r="I5102">
        <v>5</v>
      </c>
      <c r="J5102">
        <v>76</v>
      </c>
    </row>
    <row r="5103" spans="1:10" x14ac:dyDescent="0.25">
      <c r="A5103">
        <f>--SUBTOTAL(103,B$2:B5103)</f>
        <v>2414</v>
      </c>
      <c r="B5103" s="86">
        <v>43609</v>
      </c>
      <c r="C5103" t="s">
        <v>23</v>
      </c>
      <c r="D5103" t="s">
        <v>54</v>
      </c>
      <c r="E5103" t="s">
        <v>557</v>
      </c>
      <c r="F5103">
        <v>23.95</v>
      </c>
      <c r="G5103">
        <v>0</v>
      </c>
      <c r="H5103">
        <v>2019</v>
      </c>
      <c r="I5103">
        <v>5</v>
      </c>
      <c r="J5103">
        <v>77</v>
      </c>
    </row>
    <row r="5104" spans="1:10" x14ac:dyDescent="0.25">
      <c r="A5104">
        <f>--SUBTOTAL(103,B$2:B5104)</f>
        <v>2415</v>
      </c>
      <c r="B5104" s="86">
        <v>43609</v>
      </c>
      <c r="C5104" t="s">
        <v>77</v>
      </c>
      <c r="D5104" t="s">
        <v>61</v>
      </c>
      <c r="E5104" t="s">
        <v>557</v>
      </c>
      <c r="F5104">
        <v>514.4</v>
      </c>
      <c r="G5104">
        <v>0</v>
      </c>
      <c r="H5104">
        <v>2019</v>
      </c>
      <c r="I5104">
        <v>5</v>
      </c>
      <c r="J5104">
        <v>91</v>
      </c>
    </row>
    <row r="5105" spans="1:10" x14ac:dyDescent="0.25">
      <c r="A5105">
        <f>--SUBTOTAL(103,B$2:B5105)</f>
        <v>2416</v>
      </c>
      <c r="B5105" s="86">
        <v>43609</v>
      </c>
      <c r="C5105" t="s">
        <v>70</v>
      </c>
      <c r="D5105" t="s">
        <v>31</v>
      </c>
      <c r="E5105" t="s">
        <v>557</v>
      </c>
      <c r="F5105">
        <v>44</v>
      </c>
      <c r="G5105">
        <v>0</v>
      </c>
      <c r="H5105">
        <v>2019</v>
      </c>
      <c r="I5105">
        <v>5</v>
      </c>
      <c r="J5105">
        <v>91</v>
      </c>
    </row>
    <row r="5106" spans="1:10" x14ac:dyDescent="0.25">
      <c r="A5106">
        <f>--SUBTOTAL(103,B$2:B5106)</f>
        <v>2417</v>
      </c>
      <c r="B5106" s="86">
        <v>43609</v>
      </c>
      <c r="C5106" t="s">
        <v>82</v>
      </c>
      <c r="D5106" t="s">
        <v>54</v>
      </c>
      <c r="E5106" t="s">
        <v>557</v>
      </c>
      <c r="F5106">
        <v>31.5</v>
      </c>
      <c r="G5106">
        <v>0</v>
      </c>
      <c r="H5106">
        <v>2019</v>
      </c>
      <c r="I5106">
        <v>5</v>
      </c>
      <c r="J5106">
        <v>91</v>
      </c>
    </row>
    <row r="5107" spans="1:10" x14ac:dyDescent="0.25">
      <c r="A5107">
        <f>--SUBTOTAL(103,B$2:B5107)</f>
        <v>2418</v>
      </c>
      <c r="B5107" s="86">
        <v>43609</v>
      </c>
      <c r="C5107" t="s">
        <v>21</v>
      </c>
      <c r="D5107" t="s">
        <v>32</v>
      </c>
      <c r="E5107" t="s">
        <v>557</v>
      </c>
      <c r="F5107">
        <v>8</v>
      </c>
      <c r="G5107">
        <v>0</v>
      </c>
      <c r="H5107">
        <v>2019</v>
      </c>
      <c r="I5107">
        <v>5</v>
      </c>
      <c r="J5107">
        <v>30</v>
      </c>
    </row>
    <row r="5108" spans="1:10" x14ac:dyDescent="0.25">
      <c r="A5108">
        <f>--SUBTOTAL(103,B$2:B5108)</f>
        <v>2419</v>
      </c>
      <c r="B5108" s="86">
        <v>43609</v>
      </c>
      <c r="C5108" t="s">
        <v>21</v>
      </c>
      <c r="D5108" t="s">
        <v>32</v>
      </c>
      <c r="E5108" t="s">
        <v>557</v>
      </c>
      <c r="F5108">
        <v>8</v>
      </c>
      <c r="G5108">
        <v>0</v>
      </c>
      <c r="H5108">
        <v>2019</v>
      </c>
      <c r="I5108">
        <v>5</v>
      </c>
      <c r="J5108">
        <v>39</v>
      </c>
    </row>
    <row r="5109" spans="1:10" x14ac:dyDescent="0.25">
      <c r="A5109">
        <f>--SUBTOTAL(103,B$2:B5109)</f>
        <v>2420</v>
      </c>
      <c r="B5109" s="86">
        <v>43609</v>
      </c>
      <c r="C5109" t="s">
        <v>21</v>
      </c>
      <c r="D5109" t="s">
        <v>32</v>
      </c>
      <c r="E5109" t="s">
        <v>557</v>
      </c>
      <c r="F5109">
        <v>8</v>
      </c>
      <c r="G5109">
        <v>0</v>
      </c>
      <c r="H5109">
        <v>2019</v>
      </c>
      <c r="I5109">
        <v>5</v>
      </c>
      <c r="J5109">
        <v>44</v>
      </c>
    </row>
    <row r="5110" spans="1:10" x14ac:dyDescent="0.25">
      <c r="A5110">
        <f>--SUBTOTAL(103,B$2:B5110)</f>
        <v>2421</v>
      </c>
      <c r="B5110" s="86">
        <v>43609</v>
      </c>
      <c r="C5110" t="s">
        <v>103</v>
      </c>
      <c r="D5110" t="s">
        <v>61</v>
      </c>
      <c r="E5110" t="s">
        <v>557</v>
      </c>
      <c r="F5110">
        <v>10</v>
      </c>
      <c r="G5110">
        <v>0</v>
      </c>
      <c r="H5110">
        <v>2019</v>
      </c>
      <c r="I5110">
        <v>5</v>
      </c>
      <c r="J5110">
        <v>91</v>
      </c>
    </row>
    <row r="5111" spans="1:10" x14ac:dyDescent="0.25">
      <c r="A5111">
        <f>--SUBTOTAL(103,B$2:B5111)</f>
        <v>2422</v>
      </c>
      <c r="B5111" s="86">
        <v>43609</v>
      </c>
      <c r="C5111" t="s">
        <v>71</v>
      </c>
      <c r="D5111" t="s">
        <v>61</v>
      </c>
      <c r="E5111" t="s">
        <v>557</v>
      </c>
      <c r="F5111">
        <v>167.3</v>
      </c>
      <c r="G5111">
        <v>0</v>
      </c>
      <c r="H5111">
        <v>2019</v>
      </c>
      <c r="I5111">
        <v>5</v>
      </c>
      <c r="J5111">
        <v>91</v>
      </c>
    </row>
    <row r="5112" spans="1:10" x14ac:dyDescent="0.25">
      <c r="A5112">
        <f>--SUBTOTAL(103,B$2:B5112)</f>
        <v>2423</v>
      </c>
      <c r="B5112" s="86">
        <v>43609</v>
      </c>
      <c r="C5112" t="s">
        <v>71</v>
      </c>
      <c r="D5112" t="s">
        <v>54</v>
      </c>
      <c r="E5112" t="s">
        <v>557</v>
      </c>
      <c r="F5112">
        <v>17.5</v>
      </c>
      <c r="G5112">
        <v>0</v>
      </c>
      <c r="H5112">
        <v>2019</v>
      </c>
      <c r="I5112">
        <v>5</v>
      </c>
      <c r="J5112">
        <v>91</v>
      </c>
    </row>
    <row r="5113" spans="1:10" x14ac:dyDescent="0.25">
      <c r="A5113">
        <f>--SUBTOTAL(103,B$2:B5113)</f>
        <v>2424</v>
      </c>
      <c r="B5113" s="86">
        <v>43609</v>
      </c>
      <c r="C5113" t="s">
        <v>72</v>
      </c>
      <c r="D5113" t="s">
        <v>61</v>
      </c>
      <c r="E5113" t="s">
        <v>557</v>
      </c>
      <c r="F5113">
        <v>50.5</v>
      </c>
      <c r="G5113">
        <v>0</v>
      </c>
      <c r="H5113">
        <v>2019</v>
      </c>
      <c r="I5113">
        <v>5</v>
      </c>
      <c r="J5113">
        <v>91</v>
      </c>
    </row>
    <row r="5114" spans="1:10" x14ac:dyDescent="0.25">
      <c r="A5114">
        <f>--SUBTOTAL(103,B$2:B5114)</f>
        <v>2425</v>
      </c>
      <c r="B5114" s="86">
        <v>43609</v>
      </c>
      <c r="C5114" t="s">
        <v>67</v>
      </c>
      <c r="D5114" t="s">
        <v>63</v>
      </c>
      <c r="E5114" t="s">
        <v>557</v>
      </c>
      <c r="F5114">
        <v>25</v>
      </c>
      <c r="G5114">
        <v>0</v>
      </c>
      <c r="H5114">
        <v>2019</v>
      </c>
      <c r="I5114">
        <v>5</v>
      </c>
      <c r="J5114">
        <v>91</v>
      </c>
    </row>
    <row r="5115" spans="1:10" x14ac:dyDescent="0.25">
      <c r="A5115">
        <f>--SUBTOTAL(103,B$2:B5115)</f>
        <v>2426</v>
      </c>
      <c r="B5115" s="86">
        <v>43609</v>
      </c>
      <c r="C5115" t="s">
        <v>76</v>
      </c>
      <c r="D5115" t="s">
        <v>61</v>
      </c>
      <c r="E5115" t="s">
        <v>557</v>
      </c>
      <c r="F5115">
        <v>796.6</v>
      </c>
      <c r="G5115">
        <v>0</v>
      </c>
      <c r="H5115">
        <v>2019</v>
      </c>
      <c r="I5115">
        <v>5</v>
      </c>
      <c r="J5115">
        <v>91</v>
      </c>
    </row>
    <row r="5116" spans="1:10" x14ac:dyDescent="0.25">
      <c r="A5116">
        <f>--SUBTOTAL(103,B$2:B5116)</f>
        <v>2427</v>
      </c>
      <c r="B5116" s="86">
        <v>43609</v>
      </c>
      <c r="C5116" t="s">
        <v>68</v>
      </c>
      <c r="D5116" t="s">
        <v>61</v>
      </c>
      <c r="E5116" t="s">
        <v>557</v>
      </c>
      <c r="F5116">
        <v>10</v>
      </c>
      <c r="G5116">
        <v>0</v>
      </c>
      <c r="H5116">
        <v>2019</v>
      </c>
      <c r="I5116">
        <v>5</v>
      </c>
      <c r="J5116">
        <v>91</v>
      </c>
    </row>
    <row r="5117" spans="1:10" x14ac:dyDescent="0.25">
      <c r="A5117">
        <f>--SUBTOTAL(103,B$2:B5117)</f>
        <v>2428</v>
      </c>
      <c r="B5117" s="86">
        <v>43609</v>
      </c>
      <c r="C5117" t="s">
        <v>69</v>
      </c>
      <c r="D5117" t="s">
        <v>61</v>
      </c>
      <c r="E5117" t="s">
        <v>557</v>
      </c>
      <c r="F5117">
        <v>5</v>
      </c>
      <c r="G5117">
        <v>0</v>
      </c>
      <c r="H5117">
        <v>2019</v>
      </c>
      <c r="I5117">
        <v>5</v>
      </c>
      <c r="J5117">
        <v>91</v>
      </c>
    </row>
    <row r="5118" spans="1:10" x14ac:dyDescent="0.25">
      <c r="A5118">
        <f>--SUBTOTAL(103,B$2:B5118)</f>
        <v>2429</v>
      </c>
      <c r="B5118" s="86">
        <v>43609</v>
      </c>
      <c r="C5118" t="s">
        <v>290</v>
      </c>
      <c r="D5118" t="s">
        <v>61</v>
      </c>
      <c r="E5118" t="s">
        <v>557</v>
      </c>
      <c r="F5118">
        <v>401</v>
      </c>
      <c r="G5118">
        <v>0</v>
      </c>
      <c r="H5118">
        <v>2019</v>
      </c>
      <c r="I5118">
        <v>5</v>
      </c>
      <c r="J5118">
        <v>91</v>
      </c>
    </row>
    <row r="5119" spans="1:10" x14ac:dyDescent="0.25">
      <c r="A5119">
        <f>--SUBTOTAL(103,B$2:B5119)</f>
        <v>2430</v>
      </c>
      <c r="B5119" s="86">
        <v>43609</v>
      </c>
      <c r="C5119" t="s">
        <v>22</v>
      </c>
      <c r="D5119" t="s">
        <v>32</v>
      </c>
      <c r="E5119" t="s">
        <v>557</v>
      </c>
      <c r="F5119">
        <v>8</v>
      </c>
      <c r="G5119">
        <v>0</v>
      </c>
      <c r="H5119">
        <v>2019</v>
      </c>
      <c r="I5119">
        <v>5</v>
      </c>
      <c r="J5119">
        <v>43</v>
      </c>
    </row>
    <row r="5120" spans="1:10" x14ac:dyDescent="0.25">
      <c r="A5120">
        <f>--SUBTOTAL(103,B$2:B5120)</f>
        <v>2431</v>
      </c>
      <c r="B5120" s="86">
        <v>43609</v>
      </c>
      <c r="C5120" t="s">
        <v>22</v>
      </c>
      <c r="D5120" t="s">
        <v>32</v>
      </c>
      <c r="E5120" t="s">
        <v>557</v>
      </c>
      <c r="F5120">
        <v>8</v>
      </c>
      <c r="G5120">
        <v>0</v>
      </c>
      <c r="H5120">
        <v>2019</v>
      </c>
      <c r="I5120">
        <v>5</v>
      </c>
      <c r="J5120">
        <v>46</v>
      </c>
    </row>
    <row r="5121" spans="1:10" x14ac:dyDescent="0.25">
      <c r="A5121">
        <f>--SUBTOTAL(103,B$2:B5121)</f>
        <v>2432</v>
      </c>
      <c r="B5121" s="86">
        <v>43610</v>
      </c>
      <c r="C5121" t="s">
        <v>23</v>
      </c>
      <c r="D5121" t="s">
        <v>558</v>
      </c>
      <c r="E5121" t="s">
        <v>559</v>
      </c>
      <c r="F5121">
        <v>341.28</v>
      </c>
      <c r="G5121">
        <v>0</v>
      </c>
      <c r="H5121">
        <v>2019</v>
      </c>
      <c r="I5121">
        <v>5</v>
      </c>
      <c r="J5121">
        <v>5</v>
      </c>
    </row>
    <row r="5122" spans="1:10" x14ac:dyDescent="0.25">
      <c r="A5122">
        <f>--SUBTOTAL(103,B$2:B5122)</f>
        <v>2433</v>
      </c>
      <c r="B5122" s="86">
        <v>43610</v>
      </c>
      <c r="C5122" t="s">
        <v>23</v>
      </c>
      <c r="D5122" t="s">
        <v>558</v>
      </c>
      <c r="E5122" t="s">
        <v>559</v>
      </c>
      <c r="F5122">
        <v>101.66</v>
      </c>
      <c r="G5122">
        <v>0</v>
      </c>
      <c r="H5122">
        <v>2019</v>
      </c>
      <c r="I5122">
        <v>5</v>
      </c>
      <c r="J5122">
        <v>30</v>
      </c>
    </row>
    <row r="5123" spans="1:10" x14ac:dyDescent="0.25">
      <c r="A5123">
        <f>--SUBTOTAL(103,B$2:B5123)</f>
        <v>2434</v>
      </c>
      <c r="B5123" s="86">
        <v>43610</v>
      </c>
      <c r="C5123" t="s">
        <v>23</v>
      </c>
      <c r="D5123" t="s">
        <v>558</v>
      </c>
      <c r="E5123" t="s">
        <v>559</v>
      </c>
      <c r="F5123">
        <v>91.9</v>
      </c>
      <c r="G5123">
        <v>0</v>
      </c>
      <c r="H5123">
        <v>2019</v>
      </c>
      <c r="I5123">
        <v>5</v>
      </c>
      <c r="J5123">
        <v>34</v>
      </c>
    </row>
    <row r="5124" spans="1:10" hidden="1" x14ac:dyDescent="0.25">
      <c r="A5124">
        <f>--SUBTOTAL(103,B$2:B5124)</f>
        <v>2434</v>
      </c>
      <c r="B5124" s="86">
        <v>43405</v>
      </c>
      <c r="C5124" t="s">
        <v>23</v>
      </c>
      <c r="D5124" t="s">
        <v>54</v>
      </c>
      <c r="E5124" t="s">
        <v>346</v>
      </c>
      <c r="F5124">
        <v>80</v>
      </c>
      <c r="G5124">
        <v>0</v>
      </c>
      <c r="H5124">
        <v>2018</v>
      </c>
      <c r="I5124">
        <v>11</v>
      </c>
      <c r="J5124">
        <v>69</v>
      </c>
    </row>
    <row r="5125" spans="1:10" hidden="1" x14ac:dyDescent="0.25">
      <c r="A5125">
        <f>--SUBTOTAL(103,B$2:B5125)</f>
        <v>2434</v>
      </c>
      <c r="B5125" s="86">
        <v>43406</v>
      </c>
      <c r="C5125" t="s">
        <v>22</v>
      </c>
      <c r="D5125" t="s">
        <v>32</v>
      </c>
      <c r="E5125" t="s">
        <v>347</v>
      </c>
      <c r="F5125">
        <v>8</v>
      </c>
      <c r="G5125">
        <v>0</v>
      </c>
      <c r="H5125">
        <v>2018</v>
      </c>
      <c r="I5125">
        <v>11</v>
      </c>
      <c r="J5125">
        <v>39</v>
      </c>
    </row>
    <row r="5126" spans="1:10" hidden="1" x14ac:dyDescent="0.25">
      <c r="A5126">
        <f>--SUBTOTAL(103,B$2:B5126)</f>
        <v>2434</v>
      </c>
      <c r="B5126" s="86">
        <v>43406</v>
      </c>
      <c r="C5126" t="s">
        <v>22</v>
      </c>
      <c r="D5126" t="s">
        <v>32</v>
      </c>
      <c r="E5126" t="s">
        <v>347</v>
      </c>
      <c r="F5126">
        <v>8</v>
      </c>
      <c r="G5126">
        <v>0</v>
      </c>
      <c r="H5126">
        <v>2018</v>
      </c>
      <c r="I5126">
        <v>11</v>
      </c>
      <c r="J5126">
        <v>95</v>
      </c>
    </row>
    <row r="5127" spans="1:10" hidden="1" x14ac:dyDescent="0.25">
      <c r="A5127">
        <f>--SUBTOTAL(103,B$2:B5127)</f>
        <v>2434</v>
      </c>
      <c r="B5127" s="86">
        <v>43406</v>
      </c>
      <c r="C5127" t="s">
        <v>22</v>
      </c>
      <c r="D5127" t="s">
        <v>32</v>
      </c>
      <c r="E5127" t="s">
        <v>347</v>
      </c>
      <c r="F5127">
        <v>8</v>
      </c>
      <c r="G5127">
        <v>0</v>
      </c>
      <c r="H5127">
        <v>2018</v>
      </c>
      <c r="I5127">
        <v>11</v>
      </c>
      <c r="J5127">
        <v>97</v>
      </c>
    </row>
    <row r="5128" spans="1:10" hidden="1" x14ac:dyDescent="0.25">
      <c r="A5128">
        <f>--SUBTOTAL(103,B$2:B5128)</f>
        <v>2434</v>
      </c>
      <c r="B5128" s="86">
        <v>43406</v>
      </c>
      <c r="C5128" t="s">
        <v>69</v>
      </c>
      <c r="D5128" t="s">
        <v>60</v>
      </c>
      <c r="E5128" t="s">
        <v>347</v>
      </c>
      <c r="F5128">
        <v>331.86</v>
      </c>
      <c r="G5128">
        <v>0</v>
      </c>
      <c r="H5128">
        <v>2018</v>
      </c>
      <c r="I5128">
        <v>11</v>
      </c>
      <c r="J5128">
        <v>91</v>
      </c>
    </row>
    <row r="5129" spans="1:10" hidden="1" x14ac:dyDescent="0.25">
      <c r="A5129">
        <f>--SUBTOTAL(103,B$2:B5129)</f>
        <v>2434</v>
      </c>
      <c r="B5129" s="86">
        <v>43406</v>
      </c>
      <c r="C5129" t="s">
        <v>67</v>
      </c>
      <c r="D5129" t="s">
        <v>31</v>
      </c>
      <c r="E5129" t="s">
        <v>347</v>
      </c>
      <c r="F5129">
        <v>5.25</v>
      </c>
      <c r="G5129">
        <v>0</v>
      </c>
      <c r="H5129">
        <v>2018</v>
      </c>
      <c r="I5129">
        <v>11</v>
      </c>
      <c r="J5129">
        <v>91</v>
      </c>
    </row>
    <row r="5130" spans="1:10" hidden="1" x14ac:dyDescent="0.25">
      <c r="A5130">
        <f>--SUBTOTAL(103,B$2:B5130)</f>
        <v>2434</v>
      </c>
      <c r="B5130" s="86">
        <v>43406</v>
      </c>
      <c r="C5130" t="s">
        <v>67</v>
      </c>
      <c r="D5130" t="s">
        <v>61</v>
      </c>
      <c r="E5130" t="s">
        <v>347</v>
      </c>
      <c r="F5130">
        <v>2250</v>
      </c>
      <c r="G5130">
        <v>0</v>
      </c>
      <c r="H5130">
        <v>2018</v>
      </c>
      <c r="I5130">
        <v>11</v>
      </c>
      <c r="J5130">
        <v>91</v>
      </c>
    </row>
    <row r="5131" spans="1:10" hidden="1" x14ac:dyDescent="0.25">
      <c r="A5131">
        <f>--SUBTOTAL(103,B$2:B5131)</f>
        <v>2434</v>
      </c>
      <c r="B5131" s="86">
        <v>43406</v>
      </c>
      <c r="C5131" t="s">
        <v>72</v>
      </c>
      <c r="D5131" t="s">
        <v>61</v>
      </c>
      <c r="E5131" t="s">
        <v>347</v>
      </c>
      <c r="F5131">
        <v>300</v>
      </c>
      <c r="G5131">
        <v>0</v>
      </c>
      <c r="H5131">
        <v>2018</v>
      </c>
      <c r="I5131">
        <v>11</v>
      </c>
      <c r="J5131">
        <v>91</v>
      </c>
    </row>
    <row r="5132" spans="1:10" hidden="1" x14ac:dyDescent="0.25">
      <c r="A5132">
        <f>--SUBTOTAL(103,B$2:B5132)</f>
        <v>2434</v>
      </c>
      <c r="B5132" s="86">
        <v>43406</v>
      </c>
      <c r="C5132" t="s">
        <v>75</v>
      </c>
      <c r="D5132" t="s">
        <v>60</v>
      </c>
      <c r="E5132" t="s">
        <v>347</v>
      </c>
      <c r="F5132">
        <v>603.97</v>
      </c>
      <c r="G5132">
        <v>0</v>
      </c>
      <c r="H5132">
        <v>2018</v>
      </c>
      <c r="I5132">
        <v>11</v>
      </c>
      <c r="J5132">
        <v>91</v>
      </c>
    </row>
    <row r="5133" spans="1:10" hidden="1" x14ac:dyDescent="0.25">
      <c r="A5133">
        <f>--SUBTOTAL(103,B$2:B5133)</f>
        <v>2434</v>
      </c>
      <c r="B5133" s="86">
        <v>43406</v>
      </c>
      <c r="C5133" t="s">
        <v>71</v>
      </c>
      <c r="D5133" t="s">
        <v>61</v>
      </c>
      <c r="E5133" t="s">
        <v>347</v>
      </c>
      <c r="F5133">
        <v>150</v>
      </c>
      <c r="G5133">
        <v>0</v>
      </c>
      <c r="H5133">
        <v>2018</v>
      </c>
      <c r="I5133">
        <v>11</v>
      </c>
      <c r="J5133">
        <v>91</v>
      </c>
    </row>
    <row r="5134" spans="1:10" hidden="1" x14ac:dyDescent="0.25">
      <c r="A5134">
        <f>--SUBTOTAL(103,B$2:B5134)</f>
        <v>2434</v>
      </c>
      <c r="B5134" s="86">
        <v>43406</v>
      </c>
      <c r="C5134" t="s">
        <v>21</v>
      </c>
      <c r="D5134" t="s">
        <v>32</v>
      </c>
      <c r="E5134" t="s">
        <v>347</v>
      </c>
      <c r="F5134">
        <v>32</v>
      </c>
      <c r="G5134">
        <v>0</v>
      </c>
      <c r="H5134">
        <v>2018</v>
      </c>
      <c r="I5134">
        <v>11</v>
      </c>
      <c r="J5134">
        <v>18</v>
      </c>
    </row>
    <row r="5135" spans="1:10" hidden="1" x14ac:dyDescent="0.25">
      <c r="A5135">
        <f>--SUBTOTAL(103,B$2:B5135)</f>
        <v>2434</v>
      </c>
      <c r="B5135" s="86">
        <v>43406</v>
      </c>
      <c r="C5135" t="s">
        <v>21</v>
      </c>
      <c r="D5135" t="s">
        <v>32</v>
      </c>
      <c r="E5135" t="s">
        <v>347</v>
      </c>
      <c r="F5135">
        <v>8</v>
      </c>
      <c r="G5135">
        <v>0</v>
      </c>
      <c r="H5135">
        <v>2018</v>
      </c>
      <c r="I5135">
        <v>11</v>
      </c>
      <c r="J5135">
        <v>30</v>
      </c>
    </row>
    <row r="5136" spans="1:10" hidden="1" x14ac:dyDescent="0.25">
      <c r="A5136">
        <f>--SUBTOTAL(103,B$2:B5136)</f>
        <v>2434</v>
      </c>
      <c r="B5136" s="86">
        <v>43406</v>
      </c>
      <c r="C5136" t="s">
        <v>21</v>
      </c>
      <c r="D5136" t="s">
        <v>32</v>
      </c>
      <c r="E5136" t="s">
        <v>347</v>
      </c>
      <c r="F5136">
        <v>40</v>
      </c>
      <c r="G5136">
        <v>0</v>
      </c>
      <c r="H5136">
        <v>2018</v>
      </c>
      <c r="I5136">
        <v>11</v>
      </c>
      <c r="J5136">
        <v>46</v>
      </c>
    </row>
    <row r="5137" spans="1:10" hidden="1" x14ac:dyDescent="0.25">
      <c r="A5137">
        <f>--SUBTOTAL(103,B$2:B5137)</f>
        <v>2434</v>
      </c>
      <c r="B5137" s="86">
        <v>43406</v>
      </c>
      <c r="C5137" t="s">
        <v>21</v>
      </c>
      <c r="D5137" t="s">
        <v>32</v>
      </c>
      <c r="E5137" t="s">
        <v>347</v>
      </c>
      <c r="F5137">
        <v>24</v>
      </c>
      <c r="G5137">
        <v>0</v>
      </c>
      <c r="H5137">
        <v>2018</v>
      </c>
      <c r="I5137">
        <v>11</v>
      </c>
      <c r="J5137">
        <v>49</v>
      </c>
    </row>
    <row r="5138" spans="1:10" hidden="1" x14ac:dyDescent="0.25">
      <c r="A5138">
        <f>--SUBTOTAL(103,B$2:B5138)</f>
        <v>2434</v>
      </c>
      <c r="B5138" s="86">
        <v>43406</v>
      </c>
      <c r="C5138" t="s">
        <v>21</v>
      </c>
      <c r="D5138" t="s">
        <v>32</v>
      </c>
      <c r="E5138" t="s">
        <v>347</v>
      </c>
      <c r="F5138">
        <v>40</v>
      </c>
      <c r="G5138">
        <v>0</v>
      </c>
      <c r="H5138">
        <v>2018</v>
      </c>
      <c r="I5138">
        <v>11</v>
      </c>
      <c r="J5138">
        <v>51</v>
      </c>
    </row>
    <row r="5139" spans="1:10" hidden="1" x14ac:dyDescent="0.25">
      <c r="A5139">
        <f>--SUBTOTAL(103,B$2:B5139)</f>
        <v>2434</v>
      </c>
      <c r="B5139" s="86">
        <v>43406</v>
      </c>
      <c r="C5139" t="s">
        <v>21</v>
      </c>
      <c r="D5139" t="s">
        <v>32</v>
      </c>
      <c r="E5139" t="s">
        <v>347</v>
      </c>
      <c r="F5139">
        <v>40</v>
      </c>
      <c r="G5139">
        <v>0</v>
      </c>
      <c r="H5139">
        <v>2018</v>
      </c>
      <c r="I5139">
        <v>11</v>
      </c>
      <c r="J5139">
        <v>73</v>
      </c>
    </row>
    <row r="5140" spans="1:10" hidden="1" x14ac:dyDescent="0.25">
      <c r="A5140">
        <f>--SUBTOTAL(103,B$2:B5140)</f>
        <v>2434</v>
      </c>
      <c r="B5140" s="86">
        <v>43406</v>
      </c>
      <c r="C5140" t="s">
        <v>21</v>
      </c>
      <c r="D5140" t="s">
        <v>32</v>
      </c>
      <c r="E5140" t="s">
        <v>347</v>
      </c>
      <c r="F5140">
        <v>16</v>
      </c>
      <c r="G5140">
        <v>0</v>
      </c>
      <c r="H5140">
        <v>2018</v>
      </c>
      <c r="I5140">
        <v>11</v>
      </c>
      <c r="J5140">
        <v>80</v>
      </c>
    </row>
    <row r="5141" spans="1:10" hidden="1" x14ac:dyDescent="0.25">
      <c r="A5141">
        <f>--SUBTOTAL(103,B$2:B5141)</f>
        <v>2434</v>
      </c>
      <c r="B5141" s="86">
        <v>43406</v>
      </c>
      <c r="C5141" t="s">
        <v>21</v>
      </c>
      <c r="D5141" t="s">
        <v>32</v>
      </c>
      <c r="E5141" t="s">
        <v>347</v>
      </c>
      <c r="F5141">
        <v>88</v>
      </c>
      <c r="G5141">
        <v>0</v>
      </c>
      <c r="H5141">
        <v>2018</v>
      </c>
      <c r="I5141">
        <v>11</v>
      </c>
      <c r="J5141">
        <v>97</v>
      </c>
    </row>
    <row r="5142" spans="1:10" hidden="1" x14ac:dyDescent="0.25">
      <c r="A5142">
        <f>--SUBTOTAL(103,B$2:B5142)</f>
        <v>2434</v>
      </c>
      <c r="B5142" s="86">
        <v>43406</v>
      </c>
      <c r="C5142" t="s">
        <v>66</v>
      </c>
      <c r="D5142" t="s">
        <v>31</v>
      </c>
      <c r="E5142" t="s">
        <v>347</v>
      </c>
      <c r="F5142">
        <v>198.85</v>
      </c>
      <c r="G5142">
        <v>0</v>
      </c>
      <c r="H5142">
        <v>2018</v>
      </c>
      <c r="I5142">
        <v>11</v>
      </c>
      <c r="J5142">
        <v>91</v>
      </c>
    </row>
    <row r="5143" spans="1:10" hidden="1" x14ac:dyDescent="0.25">
      <c r="A5143">
        <f>--SUBTOTAL(103,B$2:B5143)</f>
        <v>2434</v>
      </c>
      <c r="B5143" s="86">
        <v>43406</v>
      </c>
      <c r="C5143" t="s">
        <v>77</v>
      </c>
      <c r="D5143" t="s">
        <v>61</v>
      </c>
      <c r="E5143" t="s">
        <v>347</v>
      </c>
      <c r="F5143">
        <v>141.15</v>
      </c>
      <c r="G5143">
        <v>0</v>
      </c>
      <c r="H5143">
        <v>2018</v>
      </c>
      <c r="I5143">
        <v>11</v>
      </c>
      <c r="J5143">
        <v>91</v>
      </c>
    </row>
    <row r="5144" spans="1:10" hidden="1" x14ac:dyDescent="0.25">
      <c r="A5144">
        <f>--SUBTOTAL(103,B$2:B5144)</f>
        <v>2434</v>
      </c>
      <c r="B5144" s="86">
        <v>43406</v>
      </c>
      <c r="C5144" t="s">
        <v>65</v>
      </c>
      <c r="D5144" t="s">
        <v>31</v>
      </c>
      <c r="E5144" t="s">
        <v>347</v>
      </c>
      <c r="F5144">
        <v>5.79</v>
      </c>
      <c r="G5144">
        <v>0</v>
      </c>
      <c r="H5144">
        <v>2018</v>
      </c>
      <c r="I5144">
        <v>11</v>
      </c>
      <c r="J5144">
        <v>91</v>
      </c>
    </row>
    <row r="5145" spans="1:10" hidden="1" x14ac:dyDescent="0.25">
      <c r="A5145">
        <f>--SUBTOTAL(103,B$2:B5145)</f>
        <v>2434</v>
      </c>
      <c r="B5145" s="86">
        <v>43406</v>
      </c>
      <c r="C5145" t="s">
        <v>23</v>
      </c>
      <c r="D5145" t="s">
        <v>33</v>
      </c>
      <c r="E5145" t="s">
        <v>132</v>
      </c>
      <c r="F5145">
        <v>2.4</v>
      </c>
      <c r="G5145">
        <v>0</v>
      </c>
      <c r="H5145">
        <v>2018</v>
      </c>
      <c r="I5145">
        <v>11</v>
      </c>
      <c r="J5145">
        <v>13</v>
      </c>
    </row>
    <row r="5146" spans="1:10" hidden="1" x14ac:dyDescent="0.25">
      <c r="A5146">
        <f>--SUBTOTAL(103,B$2:B5146)</f>
        <v>2434</v>
      </c>
      <c r="B5146" s="86">
        <v>43406</v>
      </c>
      <c r="C5146" t="s">
        <v>23</v>
      </c>
      <c r="D5146" t="s">
        <v>60</v>
      </c>
      <c r="E5146" t="s">
        <v>347</v>
      </c>
      <c r="F5146">
        <v>85</v>
      </c>
      <c r="G5146">
        <v>0</v>
      </c>
      <c r="H5146">
        <v>2018</v>
      </c>
      <c r="I5146">
        <v>11</v>
      </c>
      <c r="J5146">
        <v>26</v>
      </c>
    </row>
    <row r="5147" spans="1:10" hidden="1" x14ac:dyDescent="0.25">
      <c r="A5147">
        <f>--SUBTOTAL(103,B$2:B5147)</f>
        <v>2434</v>
      </c>
      <c r="B5147" s="86">
        <v>43406</v>
      </c>
      <c r="C5147" t="s">
        <v>23</v>
      </c>
      <c r="D5147" t="s">
        <v>33</v>
      </c>
      <c r="E5147" t="s">
        <v>141</v>
      </c>
      <c r="F5147">
        <v>18</v>
      </c>
      <c r="G5147">
        <v>0</v>
      </c>
      <c r="H5147">
        <v>2018</v>
      </c>
      <c r="I5147">
        <v>11</v>
      </c>
      <c r="J5147">
        <v>53</v>
      </c>
    </row>
    <row r="5148" spans="1:10" hidden="1" x14ac:dyDescent="0.25">
      <c r="A5148">
        <f>--SUBTOTAL(103,B$2:B5148)</f>
        <v>2434</v>
      </c>
      <c r="B5148" s="86">
        <v>43406</v>
      </c>
      <c r="C5148" t="s">
        <v>23</v>
      </c>
      <c r="D5148" t="s">
        <v>60</v>
      </c>
      <c r="E5148" t="s">
        <v>347</v>
      </c>
      <c r="F5148">
        <v>26.49</v>
      </c>
      <c r="G5148">
        <v>0</v>
      </c>
      <c r="H5148">
        <v>2018</v>
      </c>
      <c r="I5148">
        <v>11</v>
      </c>
      <c r="J5148">
        <v>71</v>
      </c>
    </row>
    <row r="5149" spans="1:10" hidden="1" x14ac:dyDescent="0.25">
      <c r="A5149">
        <f>--SUBTOTAL(103,B$2:B5149)</f>
        <v>2434</v>
      </c>
      <c r="B5149" s="86">
        <v>43406</v>
      </c>
      <c r="C5149" t="s">
        <v>23</v>
      </c>
      <c r="D5149" t="s">
        <v>33</v>
      </c>
      <c r="E5149" t="s">
        <v>117</v>
      </c>
      <c r="F5149">
        <v>1.8</v>
      </c>
      <c r="G5149">
        <v>0</v>
      </c>
      <c r="H5149">
        <v>2018</v>
      </c>
      <c r="I5149">
        <v>11</v>
      </c>
      <c r="J5149">
        <v>74</v>
      </c>
    </row>
    <row r="5150" spans="1:10" hidden="1" x14ac:dyDescent="0.25">
      <c r="A5150">
        <f>--SUBTOTAL(103,B$2:B5150)</f>
        <v>2434</v>
      </c>
      <c r="B5150" s="86">
        <v>43410</v>
      </c>
      <c r="C5150" t="s">
        <v>74</v>
      </c>
      <c r="D5150" t="s">
        <v>54</v>
      </c>
      <c r="E5150" t="s">
        <v>348</v>
      </c>
      <c r="F5150">
        <v>243.88</v>
      </c>
      <c r="G5150">
        <v>0</v>
      </c>
      <c r="H5150">
        <v>2018</v>
      </c>
      <c r="I5150">
        <v>11</v>
      </c>
      <c r="J5150">
        <v>91</v>
      </c>
    </row>
    <row r="5151" spans="1:10" hidden="1" x14ac:dyDescent="0.25">
      <c r="A5151">
        <f>--SUBTOTAL(103,B$2:B5151)</f>
        <v>2434</v>
      </c>
      <c r="B5151" s="86">
        <v>43410</v>
      </c>
      <c r="C5151" t="s">
        <v>22</v>
      </c>
      <c r="D5151" t="s">
        <v>32</v>
      </c>
      <c r="E5151" t="s">
        <v>348</v>
      </c>
      <c r="F5151">
        <v>8</v>
      </c>
      <c r="G5151">
        <v>0</v>
      </c>
      <c r="H5151">
        <v>2018</v>
      </c>
      <c r="I5151">
        <v>11</v>
      </c>
      <c r="J5151">
        <v>19</v>
      </c>
    </row>
    <row r="5152" spans="1:10" hidden="1" x14ac:dyDescent="0.25">
      <c r="A5152">
        <f>--SUBTOTAL(103,B$2:B5152)</f>
        <v>2434</v>
      </c>
      <c r="B5152" s="86">
        <v>43410</v>
      </c>
      <c r="C5152" t="s">
        <v>22</v>
      </c>
      <c r="D5152" t="s">
        <v>32</v>
      </c>
      <c r="E5152" t="s">
        <v>348</v>
      </c>
      <c r="F5152">
        <v>8</v>
      </c>
      <c r="G5152">
        <v>0</v>
      </c>
      <c r="H5152">
        <v>2018</v>
      </c>
      <c r="I5152">
        <v>11</v>
      </c>
      <c r="J5152">
        <v>97</v>
      </c>
    </row>
    <row r="5153" spans="1:10" hidden="1" x14ac:dyDescent="0.25">
      <c r="A5153">
        <f>--SUBTOTAL(103,B$2:B5153)</f>
        <v>2434</v>
      </c>
      <c r="B5153" s="86">
        <v>43410</v>
      </c>
      <c r="C5153" t="s">
        <v>102</v>
      </c>
      <c r="D5153" t="s">
        <v>59</v>
      </c>
      <c r="E5153" t="s">
        <v>348</v>
      </c>
      <c r="F5153">
        <v>15.95</v>
      </c>
      <c r="G5153">
        <v>0</v>
      </c>
      <c r="H5153">
        <v>2018</v>
      </c>
      <c r="I5153">
        <v>11</v>
      </c>
      <c r="J5153">
        <v>91</v>
      </c>
    </row>
    <row r="5154" spans="1:10" hidden="1" x14ac:dyDescent="0.25">
      <c r="A5154">
        <f>--SUBTOTAL(103,B$2:B5154)</f>
        <v>2434</v>
      </c>
      <c r="B5154" s="86">
        <v>43410</v>
      </c>
      <c r="C5154" t="s">
        <v>148</v>
      </c>
      <c r="D5154" t="s">
        <v>54</v>
      </c>
      <c r="E5154" t="s">
        <v>348</v>
      </c>
      <c r="F5154">
        <v>45.7</v>
      </c>
      <c r="G5154">
        <v>0</v>
      </c>
      <c r="H5154">
        <v>2018</v>
      </c>
      <c r="I5154">
        <v>11</v>
      </c>
      <c r="J5154">
        <v>91</v>
      </c>
    </row>
    <row r="5155" spans="1:10" hidden="1" x14ac:dyDescent="0.25">
      <c r="A5155">
        <f>--SUBTOTAL(103,B$2:B5155)</f>
        <v>2434</v>
      </c>
      <c r="B5155" s="86">
        <v>43410</v>
      </c>
      <c r="C5155" t="s">
        <v>67</v>
      </c>
      <c r="D5155" t="s">
        <v>32</v>
      </c>
      <c r="E5155" t="s">
        <v>348</v>
      </c>
      <c r="F5155">
        <v>10</v>
      </c>
      <c r="G5155">
        <v>0</v>
      </c>
      <c r="H5155">
        <v>2018</v>
      </c>
      <c r="I5155">
        <v>11</v>
      </c>
      <c r="J5155">
        <v>91</v>
      </c>
    </row>
    <row r="5156" spans="1:10" hidden="1" x14ac:dyDescent="0.25">
      <c r="A5156">
        <f>--SUBTOTAL(103,B$2:B5156)</f>
        <v>2434</v>
      </c>
      <c r="B5156" s="86">
        <v>43410</v>
      </c>
      <c r="C5156" t="s">
        <v>67</v>
      </c>
      <c r="D5156" t="s">
        <v>31</v>
      </c>
      <c r="E5156" t="s">
        <v>348</v>
      </c>
      <c r="F5156">
        <v>17.399999999999999</v>
      </c>
      <c r="G5156">
        <v>0</v>
      </c>
      <c r="H5156">
        <v>2018</v>
      </c>
      <c r="I5156">
        <v>11</v>
      </c>
      <c r="J5156">
        <v>91</v>
      </c>
    </row>
    <row r="5157" spans="1:10" hidden="1" x14ac:dyDescent="0.25">
      <c r="A5157">
        <f>--SUBTOTAL(103,B$2:B5157)</f>
        <v>2434</v>
      </c>
      <c r="B5157" s="86">
        <v>43410</v>
      </c>
      <c r="C5157" t="s">
        <v>72</v>
      </c>
      <c r="D5157" t="s">
        <v>62</v>
      </c>
      <c r="E5157" t="s">
        <v>348</v>
      </c>
      <c r="F5157">
        <v>0</v>
      </c>
      <c r="G5157">
        <v>150</v>
      </c>
      <c r="H5157">
        <v>2018</v>
      </c>
      <c r="I5157">
        <v>11</v>
      </c>
      <c r="J5157">
        <v>91</v>
      </c>
    </row>
    <row r="5158" spans="1:10" hidden="1" x14ac:dyDescent="0.25">
      <c r="A5158">
        <f>--SUBTOTAL(103,B$2:B5158)</f>
        <v>2434</v>
      </c>
      <c r="B5158" s="86">
        <v>43410</v>
      </c>
      <c r="C5158" t="s">
        <v>73</v>
      </c>
      <c r="D5158" t="s">
        <v>32</v>
      </c>
      <c r="E5158" t="s">
        <v>348</v>
      </c>
      <c r="F5158">
        <v>1252.82</v>
      </c>
      <c r="G5158">
        <v>0</v>
      </c>
      <c r="H5158">
        <v>2018</v>
      </c>
      <c r="I5158">
        <v>11</v>
      </c>
      <c r="J5158">
        <v>91</v>
      </c>
    </row>
    <row r="5159" spans="1:10" hidden="1" x14ac:dyDescent="0.25">
      <c r="A5159">
        <f>--SUBTOTAL(103,B$2:B5159)</f>
        <v>2434</v>
      </c>
      <c r="B5159" s="86">
        <v>43410</v>
      </c>
      <c r="C5159" t="s">
        <v>71</v>
      </c>
      <c r="D5159" t="s">
        <v>54</v>
      </c>
      <c r="E5159" t="s">
        <v>348</v>
      </c>
      <c r="F5159">
        <v>48.5</v>
      </c>
      <c r="G5159">
        <v>0</v>
      </c>
      <c r="H5159">
        <v>2018</v>
      </c>
      <c r="I5159">
        <v>11</v>
      </c>
      <c r="J5159">
        <v>91</v>
      </c>
    </row>
    <row r="5160" spans="1:10" hidden="1" x14ac:dyDescent="0.25">
      <c r="A5160">
        <f>--SUBTOTAL(103,B$2:B5160)</f>
        <v>2434</v>
      </c>
      <c r="B5160" s="86">
        <v>43410</v>
      </c>
      <c r="C5160" t="s">
        <v>103</v>
      </c>
      <c r="D5160" t="s">
        <v>32</v>
      </c>
      <c r="E5160" t="s">
        <v>348</v>
      </c>
      <c r="F5160">
        <v>153.04</v>
      </c>
      <c r="G5160">
        <v>0</v>
      </c>
      <c r="H5160">
        <v>2018</v>
      </c>
      <c r="I5160">
        <v>11</v>
      </c>
      <c r="J5160">
        <v>91</v>
      </c>
    </row>
    <row r="5161" spans="1:10" hidden="1" x14ac:dyDescent="0.25">
      <c r="A5161">
        <f>--SUBTOTAL(103,B$2:B5161)</f>
        <v>2434</v>
      </c>
      <c r="B5161" s="86">
        <v>43410</v>
      </c>
      <c r="C5161" t="s">
        <v>21</v>
      </c>
      <c r="D5161" t="s">
        <v>32</v>
      </c>
      <c r="E5161" t="s">
        <v>348</v>
      </c>
      <c r="F5161">
        <v>88</v>
      </c>
      <c r="G5161">
        <v>0</v>
      </c>
      <c r="H5161">
        <v>2018</v>
      </c>
      <c r="I5161">
        <v>11</v>
      </c>
      <c r="J5161">
        <v>19</v>
      </c>
    </row>
    <row r="5162" spans="1:10" hidden="1" x14ac:dyDescent="0.25">
      <c r="A5162">
        <f>--SUBTOTAL(103,B$2:B5162)</f>
        <v>2434</v>
      </c>
      <c r="B5162" s="86">
        <v>43410</v>
      </c>
      <c r="C5162" t="s">
        <v>21</v>
      </c>
      <c r="D5162" t="s">
        <v>32</v>
      </c>
      <c r="E5162" t="s">
        <v>348</v>
      </c>
      <c r="F5162">
        <v>16</v>
      </c>
      <c r="G5162">
        <v>0</v>
      </c>
      <c r="H5162">
        <v>2018</v>
      </c>
      <c r="I5162">
        <v>11</v>
      </c>
      <c r="J5162">
        <v>23</v>
      </c>
    </row>
    <row r="5163" spans="1:10" hidden="1" x14ac:dyDescent="0.25">
      <c r="A5163">
        <f>--SUBTOTAL(103,B$2:B5163)</f>
        <v>2434</v>
      </c>
      <c r="B5163" s="86">
        <v>43410</v>
      </c>
      <c r="C5163" t="s">
        <v>21</v>
      </c>
      <c r="D5163" t="s">
        <v>32</v>
      </c>
      <c r="E5163" t="s">
        <v>348</v>
      </c>
      <c r="F5163">
        <v>40</v>
      </c>
      <c r="G5163">
        <v>0</v>
      </c>
      <c r="H5163">
        <v>2018</v>
      </c>
      <c r="I5163">
        <v>11</v>
      </c>
      <c r="J5163">
        <v>39</v>
      </c>
    </row>
    <row r="5164" spans="1:10" hidden="1" x14ac:dyDescent="0.25">
      <c r="A5164">
        <f>--SUBTOTAL(103,B$2:B5164)</f>
        <v>2434</v>
      </c>
      <c r="B5164" s="86">
        <v>43410</v>
      </c>
      <c r="C5164" t="s">
        <v>21</v>
      </c>
      <c r="D5164" t="s">
        <v>32</v>
      </c>
      <c r="E5164" t="s">
        <v>348</v>
      </c>
      <c r="F5164">
        <v>8</v>
      </c>
      <c r="G5164">
        <v>0</v>
      </c>
      <c r="H5164">
        <v>2018</v>
      </c>
      <c r="I5164">
        <v>11</v>
      </c>
      <c r="J5164">
        <v>43</v>
      </c>
    </row>
    <row r="5165" spans="1:10" hidden="1" x14ac:dyDescent="0.25">
      <c r="A5165">
        <f>--SUBTOTAL(103,B$2:B5165)</f>
        <v>2434</v>
      </c>
      <c r="B5165" s="86">
        <v>43410</v>
      </c>
      <c r="C5165" t="s">
        <v>21</v>
      </c>
      <c r="D5165" t="s">
        <v>32</v>
      </c>
      <c r="E5165" t="s">
        <v>348</v>
      </c>
      <c r="F5165">
        <v>8</v>
      </c>
      <c r="G5165">
        <v>0</v>
      </c>
      <c r="H5165">
        <v>2018</v>
      </c>
      <c r="I5165">
        <v>11</v>
      </c>
      <c r="J5165">
        <v>46</v>
      </c>
    </row>
    <row r="5166" spans="1:10" hidden="1" x14ac:dyDescent="0.25">
      <c r="A5166">
        <f>--SUBTOTAL(103,B$2:B5166)</f>
        <v>2434</v>
      </c>
      <c r="B5166" s="86">
        <v>43410</v>
      </c>
      <c r="C5166" t="s">
        <v>21</v>
      </c>
      <c r="D5166" t="s">
        <v>32</v>
      </c>
      <c r="E5166" t="s">
        <v>348</v>
      </c>
      <c r="F5166">
        <v>32</v>
      </c>
      <c r="G5166">
        <v>0</v>
      </c>
      <c r="H5166">
        <v>2018</v>
      </c>
      <c r="I5166">
        <v>11</v>
      </c>
      <c r="J5166">
        <v>97</v>
      </c>
    </row>
    <row r="5167" spans="1:10" hidden="1" x14ac:dyDescent="0.25">
      <c r="A5167">
        <f>--SUBTOTAL(103,B$2:B5167)</f>
        <v>2434</v>
      </c>
      <c r="B5167" s="86">
        <v>43410</v>
      </c>
      <c r="C5167" t="s">
        <v>77</v>
      </c>
      <c r="D5167" t="s">
        <v>54</v>
      </c>
      <c r="E5167" t="s">
        <v>348</v>
      </c>
      <c r="F5167">
        <v>116.25</v>
      </c>
      <c r="G5167">
        <v>0</v>
      </c>
      <c r="H5167">
        <v>2018</v>
      </c>
      <c r="I5167">
        <v>11</v>
      </c>
      <c r="J5167">
        <v>91</v>
      </c>
    </row>
    <row r="5168" spans="1:10" hidden="1" x14ac:dyDescent="0.25">
      <c r="A5168">
        <f>--SUBTOTAL(103,B$2:B5168)</f>
        <v>2434</v>
      </c>
      <c r="B5168" s="86">
        <v>43410</v>
      </c>
      <c r="C5168" t="s">
        <v>23</v>
      </c>
      <c r="D5168" t="s">
        <v>59</v>
      </c>
      <c r="E5168" t="s">
        <v>348</v>
      </c>
      <c r="F5168">
        <v>34.99</v>
      </c>
      <c r="G5168">
        <v>0</v>
      </c>
      <c r="H5168">
        <v>2018</v>
      </c>
      <c r="I5168">
        <v>11</v>
      </c>
      <c r="J5168">
        <v>7</v>
      </c>
    </row>
    <row r="5169" spans="1:10" hidden="1" x14ac:dyDescent="0.25">
      <c r="A5169">
        <f>--SUBTOTAL(103,B$2:B5169)</f>
        <v>2434</v>
      </c>
      <c r="B5169" s="86">
        <v>43410</v>
      </c>
      <c r="C5169" t="s">
        <v>23</v>
      </c>
      <c r="D5169" t="s">
        <v>59</v>
      </c>
      <c r="E5169" t="s">
        <v>348</v>
      </c>
      <c r="F5169">
        <v>25.02</v>
      </c>
      <c r="G5169">
        <v>0</v>
      </c>
      <c r="H5169">
        <v>2018</v>
      </c>
      <c r="I5169">
        <v>11</v>
      </c>
      <c r="J5169">
        <v>8</v>
      </c>
    </row>
    <row r="5170" spans="1:10" hidden="1" x14ac:dyDescent="0.25">
      <c r="A5170">
        <f>--SUBTOTAL(103,B$2:B5170)</f>
        <v>2434</v>
      </c>
      <c r="B5170" s="86">
        <v>43410</v>
      </c>
      <c r="C5170" t="s">
        <v>23</v>
      </c>
      <c r="D5170" t="s">
        <v>59</v>
      </c>
      <c r="E5170" t="s">
        <v>348</v>
      </c>
      <c r="F5170">
        <v>84.26</v>
      </c>
      <c r="G5170">
        <v>0</v>
      </c>
      <c r="H5170">
        <v>2018</v>
      </c>
      <c r="I5170">
        <v>11</v>
      </c>
      <c r="J5170">
        <v>13</v>
      </c>
    </row>
    <row r="5171" spans="1:10" hidden="1" x14ac:dyDescent="0.25">
      <c r="A5171">
        <f>--SUBTOTAL(103,B$2:B5171)</f>
        <v>2434</v>
      </c>
      <c r="B5171" s="86">
        <v>43410</v>
      </c>
      <c r="C5171" t="s">
        <v>23</v>
      </c>
      <c r="D5171" t="s">
        <v>59</v>
      </c>
      <c r="E5171" t="s">
        <v>348</v>
      </c>
      <c r="F5171">
        <v>64.069999999999993</v>
      </c>
      <c r="G5171">
        <v>0</v>
      </c>
      <c r="H5171">
        <v>2018</v>
      </c>
      <c r="I5171">
        <v>11</v>
      </c>
      <c r="J5171">
        <v>14</v>
      </c>
    </row>
    <row r="5172" spans="1:10" hidden="1" x14ac:dyDescent="0.25">
      <c r="A5172">
        <f>--SUBTOTAL(103,B$2:B5172)</f>
        <v>2434</v>
      </c>
      <c r="B5172" s="86">
        <v>43410</v>
      </c>
      <c r="C5172" t="s">
        <v>23</v>
      </c>
      <c r="D5172" t="s">
        <v>33</v>
      </c>
      <c r="E5172" t="s">
        <v>243</v>
      </c>
      <c r="F5172">
        <v>2.4</v>
      </c>
      <c r="G5172">
        <v>0</v>
      </c>
      <c r="H5172">
        <v>2018</v>
      </c>
      <c r="I5172">
        <v>11</v>
      </c>
      <c r="J5172">
        <v>29</v>
      </c>
    </row>
    <row r="5173" spans="1:10" hidden="1" x14ac:dyDescent="0.25">
      <c r="A5173">
        <f>--SUBTOTAL(103,B$2:B5173)</f>
        <v>2434</v>
      </c>
      <c r="B5173" s="86">
        <v>43410</v>
      </c>
      <c r="C5173" t="s">
        <v>23</v>
      </c>
      <c r="D5173" t="s">
        <v>59</v>
      </c>
      <c r="E5173" t="s">
        <v>348</v>
      </c>
      <c r="F5173">
        <v>21.2</v>
      </c>
      <c r="G5173">
        <v>0</v>
      </c>
      <c r="H5173">
        <v>2018</v>
      </c>
      <c r="I5173">
        <v>11</v>
      </c>
      <c r="J5173">
        <v>41</v>
      </c>
    </row>
    <row r="5174" spans="1:10" hidden="1" x14ac:dyDescent="0.25">
      <c r="A5174">
        <f>--SUBTOTAL(103,B$2:B5174)</f>
        <v>2434</v>
      </c>
      <c r="B5174" s="86">
        <v>43410</v>
      </c>
      <c r="C5174" t="s">
        <v>23</v>
      </c>
      <c r="D5174" t="s">
        <v>59</v>
      </c>
      <c r="E5174" t="s">
        <v>348</v>
      </c>
      <c r="F5174">
        <v>52.18</v>
      </c>
      <c r="G5174">
        <v>0</v>
      </c>
      <c r="H5174">
        <v>2018</v>
      </c>
      <c r="I5174">
        <v>11</v>
      </c>
      <c r="J5174">
        <v>46</v>
      </c>
    </row>
    <row r="5175" spans="1:10" hidden="1" x14ac:dyDescent="0.25">
      <c r="A5175">
        <f>--SUBTOTAL(103,B$2:B5175)</f>
        <v>2434</v>
      </c>
      <c r="B5175" s="86">
        <v>43410</v>
      </c>
      <c r="C5175" t="s">
        <v>23</v>
      </c>
      <c r="D5175" t="s">
        <v>59</v>
      </c>
      <c r="E5175" t="s">
        <v>348</v>
      </c>
      <c r="F5175">
        <v>67.23</v>
      </c>
      <c r="G5175">
        <v>0</v>
      </c>
      <c r="H5175">
        <v>2018</v>
      </c>
      <c r="I5175">
        <v>11</v>
      </c>
      <c r="J5175">
        <v>49</v>
      </c>
    </row>
    <row r="5176" spans="1:10" hidden="1" x14ac:dyDescent="0.25">
      <c r="A5176">
        <f>--SUBTOTAL(103,B$2:B5176)</f>
        <v>2434</v>
      </c>
      <c r="B5176" s="86">
        <v>43410</v>
      </c>
      <c r="C5176" t="s">
        <v>23</v>
      </c>
      <c r="D5176" t="s">
        <v>59</v>
      </c>
      <c r="E5176" t="s">
        <v>348</v>
      </c>
      <c r="F5176">
        <v>42.54</v>
      </c>
      <c r="G5176">
        <v>0</v>
      </c>
      <c r="H5176">
        <v>2018</v>
      </c>
      <c r="I5176">
        <v>11</v>
      </c>
      <c r="J5176">
        <v>74</v>
      </c>
    </row>
    <row r="5177" spans="1:10" hidden="1" x14ac:dyDescent="0.25">
      <c r="A5177">
        <f>--SUBTOTAL(103,B$2:B5177)</f>
        <v>2434</v>
      </c>
      <c r="B5177" s="86">
        <v>43410</v>
      </c>
      <c r="C5177" t="s">
        <v>23</v>
      </c>
      <c r="D5177" t="s">
        <v>59</v>
      </c>
      <c r="E5177" t="s">
        <v>348</v>
      </c>
      <c r="F5177">
        <v>41.68</v>
      </c>
      <c r="G5177">
        <v>0</v>
      </c>
      <c r="H5177">
        <v>2018</v>
      </c>
      <c r="I5177">
        <v>11</v>
      </c>
      <c r="J5177">
        <v>78</v>
      </c>
    </row>
    <row r="5178" spans="1:10" hidden="1" x14ac:dyDescent="0.25">
      <c r="A5178">
        <f>--SUBTOTAL(103,B$2:B5178)</f>
        <v>2434</v>
      </c>
      <c r="B5178" s="86">
        <v>43410</v>
      </c>
      <c r="C5178" t="s">
        <v>23</v>
      </c>
      <c r="D5178" t="s">
        <v>59</v>
      </c>
      <c r="E5178" t="s">
        <v>348</v>
      </c>
      <c r="F5178">
        <v>18.95</v>
      </c>
      <c r="G5178">
        <v>0</v>
      </c>
      <c r="H5178">
        <v>2018</v>
      </c>
      <c r="I5178">
        <v>11</v>
      </c>
      <c r="J5178">
        <v>102</v>
      </c>
    </row>
    <row r="5179" spans="1:10" hidden="1" x14ac:dyDescent="0.25">
      <c r="A5179">
        <f>--SUBTOTAL(103,B$2:B5179)</f>
        <v>2434</v>
      </c>
      <c r="B5179" s="86">
        <v>43410</v>
      </c>
      <c r="C5179" t="s">
        <v>23</v>
      </c>
      <c r="D5179" t="s">
        <v>54</v>
      </c>
      <c r="E5179" t="s">
        <v>348</v>
      </c>
      <c r="F5179">
        <v>28.5</v>
      </c>
      <c r="G5179">
        <v>0</v>
      </c>
      <c r="H5179">
        <v>2018</v>
      </c>
      <c r="I5179">
        <v>11</v>
      </c>
      <c r="J5179">
        <v>103</v>
      </c>
    </row>
    <row r="5180" spans="1:10" hidden="1" x14ac:dyDescent="0.25">
      <c r="A5180">
        <f>--SUBTOTAL(103,B$2:B5180)</f>
        <v>2434</v>
      </c>
      <c r="B5180" s="86">
        <v>43410</v>
      </c>
      <c r="C5180" t="s">
        <v>23</v>
      </c>
      <c r="D5180" t="s">
        <v>54</v>
      </c>
      <c r="E5180" t="s">
        <v>348</v>
      </c>
      <c r="F5180">
        <v>22.48</v>
      </c>
      <c r="G5180">
        <v>0</v>
      </c>
      <c r="H5180">
        <v>2018</v>
      </c>
      <c r="I5180">
        <v>11</v>
      </c>
      <c r="J5180">
        <v>164</v>
      </c>
    </row>
    <row r="5181" spans="1:10" hidden="1" x14ac:dyDescent="0.25">
      <c r="A5181">
        <f>--SUBTOTAL(103,B$2:B5181)</f>
        <v>2434</v>
      </c>
      <c r="B5181" s="86">
        <v>43411</v>
      </c>
      <c r="C5181" t="s">
        <v>74</v>
      </c>
      <c r="D5181" t="s">
        <v>32</v>
      </c>
      <c r="E5181" t="s">
        <v>349</v>
      </c>
      <c r="F5181">
        <v>30.87</v>
      </c>
      <c r="G5181">
        <v>0</v>
      </c>
      <c r="H5181">
        <v>2018</v>
      </c>
      <c r="I5181">
        <v>11</v>
      </c>
      <c r="J5181">
        <v>91</v>
      </c>
    </row>
    <row r="5182" spans="1:10" x14ac:dyDescent="0.25">
      <c r="A5182">
        <f>--SUBTOTAL(103,B$2:B5182)</f>
        <v>2435</v>
      </c>
      <c r="B5182" s="86">
        <v>43610</v>
      </c>
      <c r="C5182" t="s">
        <v>23</v>
      </c>
      <c r="D5182" t="s">
        <v>558</v>
      </c>
      <c r="E5182" t="s">
        <v>559</v>
      </c>
      <c r="F5182">
        <v>58.94</v>
      </c>
      <c r="G5182">
        <v>0</v>
      </c>
      <c r="H5182">
        <v>2019</v>
      </c>
      <c r="I5182">
        <v>5</v>
      </c>
      <c r="J5182">
        <v>44</v>
      </c>
    </row>
    <row r="5183" spans="1:10" x14ac:dyDescent="0.25">
      <c r="A5183">
        <f>--SUBTOTAL(103,B$2:B5183)</f>
        <v>2436</v>
      </c>
      <c r="B5183" s="86">
        <v>43610</v>
      </c>
      <c r="C5183" t="s">
        <v>23</v>
      </c>
      <c r="D5183" t="s">
        <v>558</v>
      </c>
      <c r="E5183" t="s">
        <v>559</v>
      </c>
      <c r="F5183">
        <v>50.38</v>
      </c>
      <c r="G5183">
        <v>0</v>
      </c>
      <c r="H5183">
        <v>2019</v>
      </c>
      <c r="I5183">
        <v>5</v>
      </c>
      <c r="J5183">
        <v>95</v>
      </c>
    </row>
    <row r="5184" spans="1:10" x14ac:dyDescent="0.25">
      <c r="A5184">
        <f>--SUBTOTAL(103,B$2:B5184)</f>
        <v>2437</v>
      </c>
      <c r="B5184" s="86">
        <v>43610</v>
      </c>
      <c r="C5184" t="s">
        <v>23</v>
      </c>
      <c r="D5184" t="s">
        <v>558</v>
      </c>
      <c r="E5184" t="s">
        <v>559</v>
      </c>
      <c r="F5184">
        <v>39.479999999999997</v>
      </c>
      <c r="G5184">
        <v>0</v>
      </c>
      <c r="H5184">
        <v>2019</v>
      </c>
      <c r="I5184">
        <v>5</v>
      </c>
      <c r="J5184">
        <v>39</v>
      </c>
    </row>
    <row r="5185" spans="1:10" x14ac:dyDescent="0.25">
      <c r="A5185">
        <f>--SUBTOTAL(103,B$2:B5185)</f>
        <v>2438</v>
      </c>
      <c r="B5185" s="86">
        <v>43610</v>
      </c>
      <c r="C5185" t="s">
        <v>23</v>
      </c>
      <c r="D5185" t="s">
        <v>61</v>
      </c>
      <c r="E5185" t="s">
        <v>560</v>
      </c>
      <c r="F5185">
        <v>12</v>
      </c>
      <c r="G5185">
        <v>0</v>
      </c>
      <c r="H5185">
        <v>2019</v>
      </c>
      <c r="I5185">
        <v>5</v>
      </c>
      <c r="J5185">
        <v>76</v>
      </c>
    </row>
    <row r="5186" spans="1:10" x14ac:dyDescent="0.25">
      <c r="A5186">
        <f>--SUBTOTAL(103,B$2:B5186)</f>
        <v>2439</v>
      </c>
      <c r="B5186" s="86">
        <v>43610</v>
      </c>
      <c r="C5186" t="s">
        <v>23</v>
      </c>
      <c r="D5186" t="s">
        <v>33</v>
      </c>
      <c r="E5186" t="s">
        <v>226</v>
      </c>
      <c r="F5186">
        <v>7.65</v>
      </c>
      <c r="G5186">
        <v>0</v>
      </c>
      <c r="H5186">
        <v>2019</v>
      </c>
      <c r="I5186">
        <v>5</v>
      </c>
      <c r="J5186">
        <v>76</v>
      </c>
    </row>
    <row r="5187" spans="1:10" x14ac:dyDescent="0.25">
      <c r="A5187">
        <f>--SUBTOTAL(103,B$2:B5187)</f>
        <v>2440</v>
      </c>
      <c r="B5187" s="86">
        <v>43610</v>
      </c>
      <c r="C5187" t="s">
        <v>64</v>
      </c>
      <c r="D5187" t="s">
        <v>558</v>
      </c>
      <c r="E5187" t="s">
        <v>559</v>
      </c>
      <c r="F5187">
        <v>653.96</v>
      </c>
      <c r="G5187">
        <v>0</v>
      </c>
      <c r="H5187">
        <v>2019</v>
      </c>
      <c r="I5187">
        <v>5</v>
      </c>
      <c r="J5187">
        <v>91</v>
      </c>
    </row>
    <row r="5188" spans="1:10" x14ac:dyDescent="0.25">
      <c r="A5188">
        <f>--SUBTOTAL(103,B$2:B5188)</f>
        <v>2441</v>
      </c>
      <c r="B5188" s="86">
        <v>43610</v>
      </c>
      <c r="C5188" t="s">
        <v>65</v>
      </c>
      <c r="D5188" t="s">
        <v>61</v>
      </c>
      <c r="E5188" t="s">
        <v>560</v>
      </c>
      <c r="F5188">
        <v>15.35</v>
      </c>
      <c r="G5188">
        <v>0</v>
      </c>
      <c r="H5188">
        <v>2019</v>
      </c>
      <c r="I5188">
        <v>5</v>
      </c>
      <c r="J5188">
        <v>91</v>
      </c>
    </row>
    <row r="5189" spans="1:10" x14ac:dyDescent="0.25">
      <c r="A5189">
        <f>--SUBTOTAL(103,B$2:B5189)</f>
        <v>2442</v>
      </c>
      <c r="B5189" s="86">
        <v>43610</v>
      </c>
      <c r="C5189" t="s">
        <v>65</v>
      </c>
      <c r="D5189" t="s">
        <v>558</v>
      </c>
      <c r="E5189" t="s">
        <v>559</v>
      </c>
      <c r="F5189">
        <v>13.97</v>
      </c>
      <c r="G5189">
        <v>0</v>
      </c>
      <c r="H5189">
        <v>2019</v>
      </c>
      <c r="I5189">
        <v>5</v>
      </c>
      <c r="J5189">
        <v>91</v>
      </c>
    </row>
    <row r="5190" spans="1:10" x14ac:dyDescent="0.25">
      <c r="A5190">
        <f>--SUBTOTAL(103,B$2:B5190)</f>
        <v>2443</v>
      </c>
      <c r="B5190" s="86">
        <v>43610</v>
      </c>
      <c r="C5190" t="s">
        <v>281</v>
      </c>
      <c r="D5190" t="s">
        <v>32</v>
      </c>
      <c r="E5190" t="s">
        <v>560</v>
      </c>
      <c r="F5190">
        <v>294.75</v>
      </c>
      <c r="G5190">
        <v>0</v>
      </c>
      <c r="H5190">
        <v>2019</v>
      </c>
      <c r="I5190">
        <v>5</v>
      </c>
      <c r="J5190">
        <v>91</v>
      </c>
    </row>
    <row r="5191" spans="1:10" x14ac:dyDescent="0.25">
      <c r="A5191">
        <f>--SUBTOTAL(103,B$2:B5191)</f>
        <v>2444</v>
      </c>
      <c r="B5191" s="86">
        <v>43610</v>
      </c>
      <c r="C5191" t="s">
        <v>21</v>
      </c>
      <c r="D5191" t="s">
        <v>558</v>
      </c>
      <c r="E5191" t="s">
        <v>559</v>
      </c>
      <c r="F5191">
        <v>1334.36</v>
      </c>
      <c r="G5191">
        <v>0</v>
      </c>
      <c r="H5191">
        <v>2019</v>
      </c>
      <c r="I5191">
        <v>5</v>
      </c>
      <c r="J5191">
        <v>19</v>
      </c>
    </row>
    <row r="5192" spans="1:10" x14ac:dyDescent="0.25">
      <c r="A5192">
        <f>--SUBTOTAL(103,B$2:B5192)</f>
        <v>2445</v>
      </c>
      <c r="B5192" s="86">
        <v>43610</v>
      </c>
      <c r="C5192" t="s">
        <v>21</v>
      </c>
      <c r="D5192" t="s">
        <v>558</v>
      </c>
      <c r="E5192" t="s">
        <v>559</v>
      </c>
      <c r="F5192">
        <v>1045.49</v>
      </c>
      <c r="G5192">
        <v>0</v>
      </c>
      <c r="H5192">
        <v>2019</v>
      </c>
      <c r="I5192">
        <v>5</v>
      </c>
      <c r="J5192">
        <v>13</v>
      </c>
    </row>
    <row r="5193" spans="1:10" x14ac:dyDescent="0.25">
      <c r="A5193">
        <f>--SUBTOTAL(103,B$2:B5193)</f>
        <v>2446</v>
      </c>
      <c r="B5193" s="86">
        <v>43610</v>
      </c>
      <c r="C5193" t="s">
        <v>21</v>
      </c>
      <c r="D5193" t="s">
        <v>558</v>
      </c>
      <c r="E5193" t="s">
        <v>559</v>
      </c>
      <c r="F5193">
        <v>980.37</v>
      </c>
      <c r="G5193">
        <v>0</v>
      </c>
      <c r="H5193">
        <v>2019</v>
      </c>
      <c r="I5193">
        <v>5</v>
      </c>
      <c r="J5193">
        <v>73</v>
      </c>
    </row>
    <row r="5194" spans="1:10" x14ac:dyDescent="0.25">
      <c r="A5194">
        <f>--SUBTOTAL(103,B$2:B5194)</f>
        <v>2447</v>
      </c>
      <c r="B5194" s="86">
        <v>43610</v>
      </c>
      <c r="C5194" t="s">
        <v>21</v>
      </c>
      <c r="D5194" t="s">
        <v>558</v>
      </c>
      <c r="E5194" t="s">
        <v>559</v>
      </c>
      <c r="F5194">
        <v>936.65</v>
      </c>
      <c r="G5194">
        <v>0</v>
      </c>
      <c r="H5194">
        <v>2019</v>
      </c>
      <c r="I5194">
        <v>5</v>
      </c>
      <c r="J5194">
        <v>30</v>
      </c>
    </row>
    <row r="5195" spans="1:10" x14ac:dyDescent="0.25">
      <c r="A5195">
        <f>--SUBTOTAL(103,B$2:B5195)</f>
        <v>2448</v>
      </c>
      <c r="B5195" s="86">
        <v>43610</v>
      </c>
      <c r="C5195" t="s">
        <v>21</v>
      </c>
      <c r="D5195" t="s">
        <v>558</v>
      </c>
      <c r="E5195" t="s">
        <v>559</v>
      </c>
      <c r="F5195">
        <v>808.05</v>
      </c>
      <c r="G5195">
        <v>0</v>
      </c>
      <c r="H5195">
        <v>2019</v>
      </c>
      <c r="I5195">
        <v>5</v>
      </c>
      <c r="J5195">
        <v>26</v>
      </c>
    </row>
    <row r="5196" spans="1:10" x14ac:dyDescent="0.25">
      <c r="A5196">
        <f>--SUBTOTAL(103,B$2:B5196)</f>
        <v>2449</v>
      </c>
      <c r="B5196" s="86">
        <v>43610</v>
      </c>
      <c r="C5196" t="s">
        <v>21</v>
      </c>
      <c r="D5196" t="s">
        <v>558</v>
      </c>
      <c r="E5196" t="s">
        <v>559</v>
      </c>
      <c r="F5196">
        <v>703.22</v>
      </c>
      <c r="G5196">
        <v>0</v>
      </c>
      <c r="H5196">
        <v>2019</v>
      </c>
      <c r="I5196">
        <v>5</v>
      </c>
      <c r="J5196">
        <v>22</v>
      </c>
    </row>
    <row r="5197" spans="1:10" x14ac:dyDescent="0.25">
      <c r="A5197">
        <f>--SUBTOTAL(103,B$2:B5197)</f>
        <v>2450</v>
      </c>
      <c r="B5197" s="86">
        <v>43610</v>
      </c>
      <c r="C5197" t="s">
        <v>21</v>
      </c>
      <c r="D5197" t="s">
        <v>558</v>
      </c>
      <c r="E5197" t="s">
        <v>559</v>
      </c>
      <c r="F5197">
        <v>637.09</v>
      </c>
      <c r="G5197">
        <v>0</v>
      </c>
      <c r="H5197">
        <v>2019</v>
      </c>
      <c r="I5197">
        <v>5</v>
      </c>
      <c r="J5197">
        <v>5</v>
      </c>
    </row>
    <row r="5198" spans="1:10" x14ac:dyDescent="0.25">
      <c r="A5198">
        <f>--SUBTOTAL(103,B$2:B5198)</f>
        <v>2451</v>
      </c>
      <c r="B5198" s="86">
        <v>43610</v>
      </c>
      <c r="C5198" t="s">
        <v>21</v>
      </c>
      <c r="D5198" t="s">
        <v>558</v>
      </c>
      <c r="E5198" t="s">
        <v>559</v>
      </c>
      <c r="F5198">
        <v>554.16</v>
      </c>
      <c r="G5198">
        <v>0</v>
      </c>
      <c r="H5198">
        <v>2019</v>
      </c>
      <c r="I5198">
        <v>5</v>
      </c>
      <c r="J5198">
        <v>23</v>
      </c>
    </row>
    <row r="5199" spans="1:10" x14ac:dyDescent="0.25">
      <c r="A5199">
        <f>--SUBTOTAL(103,B$2:B5199)</f>
        <v>2452</v>
      </c>
      <c r="B5199" s="86">
        <v>43610</v>
      </c>
      <c r="C5199" t="s">
        <v>21</v>
      </c>
      <c r="D5199" t="s">
        <v>558</v>
      </c>
      <c r="E5199" t="s">
        <v>559</v>
      </c>
      <c r="F5199">
        <v>522.20000000000005</v>
      </c>
      <c r="G5199">
        <v>0</v>
      </c>
      <c r="H5199">
        <v>2019</v>
      </c>
      <c r="I5199">
        <v>5</v>
      </c>
      <c r="J5199">
        <v>97</v>
      </c>
    </row>
    <row r="5200" spans="1:10" x14ac:dyDescent="0.25">
      <c r="A5200">
        <f>--SUBTOTAL(103,B$2:B5200)</f>
        <v>2453</v>
      </c>
      <c r="B5200" s="86">
        <v>43610</v>
      </c>
      <c r="C5200" t="s">
        <v>21</v>
      </c>
      <c r="D5200" t="s">
        <v>558</v>
      </c>
      <c r="E5200" t="s">
        <v>559</v>
      </c>
      <c r="F5200">
        <v>486.39</v>
      </c>
      <c r="G5200">
        <v>0</v>
      </c>
      <c r="H5200">
        <v>2019</v>
      </c>
      <c r="I5200">
        <v>5</v>
      </c>
      <c r="J5200">
        <v>46</v>
      </c>
    </row>
    <row r="5201" spans="1:10" x14ac:dyDescent="0.25">
      <c r="A5201">
        <f>--SUBTOTAL(103,B$2:B5201)</f>
        <v>2454</v>
      </c>
      <c r="B5201" s="86">
        <v>43610</v>
      </c>
      <c r="C5201" t="s">
        <v>21</v>
      </c>
      <c r="D5201" t="s">
        <v>558</v>
      </c>
      <c r="E5201" t="s">
        <v>559</v>
      </c>
      <c r="F5201">
        <v>473.77</v>
      </c>
      <c r="G5201">
        <v>0</v>
      </c>
      <c r="H5201">
        <v>2019</v>
      </c>
      <c r="I5201">
        <v>5</v>
      </c>
      <c r="J5201">
        <v>10</v>
      </c>
    </row>
    <row r="5202" spans="1:10" x14ac:dyDescent="0.25">
      <c r="A5202">
        <f>--SUBTOTAL(103,B$2:B5202)</f>
        <v>2455</v>
      </c>
      <c r="B5202" s="86">
        <v>43610</v>
      </c>
      <c r="C5202" t="s">
        <v>21</v>
      </c>
      <c r="D5202" t="s">
        <v>558</v>
      </c>
      <c r="E5202" t="s">
        <v>559</v>
      </c>
      <c r="F5202">
        <v>365.4</v>
      </c>
      <c r="G5202">
        <v>0</v>
      </c>
      <c r="H5202">
        <v>2019</v>
      </c>
      <c r="I5202">
        <v>5</v>
      </c>
      <c r="J5202">
        <v>34</v>
      </c>
    </row>
    <row r="5203" spans="1:10" x14ac:dyDescent="0.25">
      <c r="A5203">
        <f>--SUBTOTAL(103,B$2:B5203)</f>
        <v>2456</v>
      </c>
      <c r="B5203" s="86">
        <v>43610</v>
      </c>
      <c r="C5203" t="s">
        <v>21</v>
      </c>
      <c r="D5203" t="s">
        <v>558</v>
      </c>
      <c r="E5203" t="s">
        <v>559</v>
      </c>
      <c r="F5203">
        <v>305.62</v>
      </c>
      <c r="G5203">
        <v>0</v>
      </c>
      <c r="H5203">
        <v>2019</v>
      </c>
      <c r="I5203">
        <v>5</v>
      </c>
      <c r="J5203">
        <v>44</v>
      </c>
    </row>
    <row r="5204" spans="1:10" x14ac:dyDescent="0.25">
      <c r="A5204">
        <f>--SUBTOTAL(103,B$2:B5204)</f>
        <v>2457</v>
      </c>
      <c r="B5204" s="86">
        <v>43610</v>
      </c>
      <c r="C5204" t="s">
        <v>21</v>
      </c>
      <c r="D5204" t="s">
        <v>558</v>
      </c>
      <c r="E5204" t="s">
        <v>559</v>
      </c>
      <c r="F5204">
        <v>277.51</v>
      </c>
      <c r="G5204">
        <v>0</v>
      </c>
      <c r="H5204">
        <v>2019</v>
      </c>
      <c r="I5204">
        <v>5</v>
      </c>
      <c r="J5204">
        <v>95</v>
      </c>
    </row>
    <row r="5205" spans="1:10" x14ac:dyDescent="0.25">
      <c r="A5205">
        <f>--SUBTOTAL(103,B$2:B5205)</f>
        <v>2458</v>
      </c>
      <c r="B5205" s="86">
        <v>43610</v>
      </c>
      <c r="C5205" t="s">
        <v>21</v>
      </c>
      <c r="D5205" t="s">
        <v>558</v>
      </c>
      <c r="E5205" t="s">
        <v>559</v>
      </c>
      <c r="F5205">
        <v>250.17</v>
      </c>
      <c r="G5205">
        <v>0</v>
      </c>
      <c r="H5205">
        <v>2019</v>
      </c>
      <c r="I5205">
        <v>5</v>
      </c>
      <c r="J5205">
        <v>39</v>
      </c>
    </row>
    <row r="5206" spans="1:10" x14ac:dyDescent="0.25">
      <c r="A5206">
        <f>--SUBTOTAL(103,B$2:B5206)</f>
        <v>2459</v>
      </c>
      <c r="B5206" s="86">
        <v>43610</v>
      </c>
      <c r="C5206" t="s">
        <v>21</v>
      </c>
      <c r="D5206" t="s">
        <v>558</v>
      </c>
      <c r="E5206" t="s">
        <v>559</v>
      </c>
      <c r="F5206">
        <v>250.08</v>
      </c>
      <c r="G5206">
        <v>0</v>
      </c>
      <c r="H5206">
        <v>2019</v>
      </c>
      <c r="I5206">
        <v>5</v>
      </c>
      <c r="J5206">
        <v>18</v>
      </c>
    </row>
    <row r="5207" spans="1:10" x14ac:dyDescent="0.25">
      <c r="A5207">
        <f>--SUBTOTAL(103,B$2:B5207)</f>
        <v>2460</v>
      </c>
      <c r="B5207" s="86">
        <v>43610</v>
      </c>
      <c r="C5207" t="s">
        <v>21</v>
      </c>
      <c r="D5207" t="s">
        <v>558</v>
      </c>
      <c r="E5207" t="s">
        <v>559</v>
      </c>
      <c r="F5207">
        <v>226.28</v>
      </c>
      <c r="G5207">
        <v>0</v>
      </c>
      <c r="H5207">
        <v>2019</v>
      </c>
      <c r="I5207">
        <v>5</v>
      </c>
      <c r="J5207">
        <v>49</v>
      </c>
    </row>
    <row r="5208" spans="1:10" x14ac:dyDescent="0.25">
      <c r="A5208">
        <f>--SUBTOTAL(103,B$2:B5208)</f>
        <v>2461</v>
      </c>
      <c r="B5208" s="86">
        <v>43610</v>
      </c>
      <c r="C5208" t="s">
        <v>21</v>
      </c>
      <c r="D5208" t="s">
        <v>558</v>
      </c>
      <c r="E5208" t="s">
        <v>559</v>
      </c>
      <c r="F5208">
        <v>213.47</v>
      </c>
      <c r="G5208">
        <v>0</v>
      </c>
      <c r="H5208">
        <v>2019</v>
      </c>
      <c r="I5208">
        <v>5</v>
      </c>
      <c r="J5208">
        <v>43</v>
      </c>
    </row>
    <row r="5209" spans="1:10" x14ac:dyDescent="0.25">
      <c r="A5209">
        <f>--SUBTOTAL(103,B$2:B5209)</f>
        <v>2462</v>
      </c>
      <c r="B5209" s="86">
        <v>43610</v>
      </c>
      <c r="C5209" t="s">
        <v>21</v>
      </c>
      <c r="D5209" t="s">
        <v>558</v>
      </c>
      <c r="E5209" t="s">
        <v>559</v>
      </c>
      <c r="F5209">
        <v>210.56</v>
      </c>
      <c r="G5209">
        <v>0</v>
      </c>
      <c r="H5209">
        <v>2019</v>
      </c>
      <c r="I5209">
        <v>5</v>
      </c>
      <c r="J5209">
        <v>51</v>
      </c>
    </row>
    <row r="5210" spans="1:10" x14ac:dyDescent="0.25">
      <c r="A5210">
        <f>--SUBTOTAL(103,B$2:B5210)</f>
        <v>2463</v>
      </c>
      <c r="B5210" s="86">
        <v>43610</v>
      </c>
      <c r="C5210" t="s">
        <v>21</v>
      </c>
      <c r="D5210" t="s">
        <v>558</v>
      </c>
      <c r="E5210" t="s">
        <v>559</v>
      </c>
      <c r="F5210">
        <v>159.69999999999999</v>
      </c>
      <c r="G5210">
        <v>0</v>
      </c>
      <c r="H5210">
        <v>2019</v>
      </c>
      <c r="I5210">
        <v>5</v>
      </c>
      <c r="J5210">
        <v>80</v>
      </c>
    </row>
    <row r="5211" spans="1:10" x14ac:dyDescent="0.25">
      <c r="A5211">
        <f>--SUBTOTAL(103,B$2:B5211)</f>
        <v>2464</v>
      </c>
      <c r="B5211" s="86">
        <v>43610</v>
      </c>
      <c r="C5211" t="s">
        <v>21</v>
      </c>
      <c r="D5211" t="s">
        <v>558</v>
      </c>
      <c r="E5211" t="s">
        <v>559</v>
      </c>
      <c r="F5211">
        <v>122.35</v>
      </c>
      <c r="G5211">
        <v>0</v>
      </c>
      <c r="H5211">
        <v>2019</v>
      </c>
      <c r="I5211">
        <v>5</v>
      </c>
      <c r="J5211">
        <v>38</v>
      </c>
    </row>
    <row r="5212" spans="1:10" x14ac:dyDescent="0.25">
      <c r="A5212">
        <f>--SUBTOTAL(103,B$2:B5212)</f>
        <v>2465</v>
      </c>
      <c r="B5212" s="86">
        <v>43610</v>
      </c>
      <c r="C5212" t="s">
        <v>21</v>
      </c>
      <c r="D5212" t="s">
        <v>558</v>
      </c>
      <c r="E5212" t="s">
        <v>559</v>
      </c>
      <c r="F5212">
        <v>60.62</v>
      </c>
      <c r="G5212">
        <v>0</v>
      </c>
      <c r="H5212">
        <v>2019</v>
      </c>
      <c r="I5212">
        <v>5</v>
      </c>
      <c r="J5212">
        <v>4</v>
      </c>
    </row>
    <row r="5213" spans="1:10" x14ac:dyDescent="0.25">
      <c r="A5213">
        <f>--SUBTOTAL(103,B$2:B5213)</f>
        <v>2466</v>
      </c>
      <c r="B5213" s="86">
        <v>43610</v>
      </c>
      <c r="C5213" t="s">
        <v>21</v>
      </c>
      <c r="D5213" t="s">
        <v>558</v>
      </c>
      <c r="E5213" t="s">
        <v>559</v>
      </c>
      <c r="F5213">
        <v>59.16</v>
      </c>
      <c r="G5213">
        <v>0</v>
      </c>
      <c r="H5213">
        <v>2019</v>
      </c>
      <c r="I5213">
        <v>5</v>
      </c>
      <c r="J5213">
        <v>33</v>
      </c>
    </row>
    <row r="5214" spans="1:10" x14ac:dyDescent="0.25">
      <c r="A5214">
        <f>--SUBTOTAL(103,B$2:B5214)</f>
        <v>2467</v>
      </c>
      <c r="B5214" s="86">
        <v>43610</v>
      </c>
      <c r="C5214" t="s">
        <v>21</v>
      </c>
      <c r="D5214" t="s">
        <v>32</v>
      </c>
      <c r="E5214" t="s">
        <v>560</v>
      </c>
      <c r="F5214">
        <v>40</v>
      </c>
      <c r="G5214">
        <v>0</v>
      </c>
      <c r="H5214">
        <v>2019</v>
      </c>
      <c r="I5214">
        <v>5</v>
      </c>
      <c r="J5214">
        <v>19</v>
      </c>
    </row>
    <row r="5215" spans="1:10" x14ac:dyDescent="0.25">
      <c r="A5215">
        <f>--SUBTOTAL(103,B$2:B5215)</f>
        <v>2468</v>
      </c>
      <c r="B5215" s="86">
        <v>43610</v>
      </c>
      <c r="C5215" t="s">
        <v>21</v>
      </c>
      <c r="D5215" t="s">
        <v>558</v>
      </c>
      <c r="E5215" t="s">
        <v>559</v>
      </c>
      <c r="F5215">
        <v>31.65</v>
      </c>
      <c r="G5215">
        <v>0</v>
      </c>
      <c r="H5215">
        <v>2019</v>
      </c>
      <c r="I5215">
        <v>5</v>
      </c>
      <c r="J5215">
        <v>28</v>
      </c>
    </row>
    <row r="5216" spans="1:10" x14ac:dyDescent="0.25">
      <c r="A5216">
        <f>--SUBTOTAL(103,B$2:B5216)</f>
        <v>2469</v>
      </c>
      <c r="B5216" s="86">
        <v>43610</v>
      </c>
      <c r="C5216" t="s">
        <v>21</v>
      </c>
      <c r="D5216" t="s">
        <v>558</v>
      </c>
      <c r="E5216" t="s">
        <v>559</v>
      </c>
      <c r="F5216">
        <v>28.72</v>
      </c>
      <c r="G5216">
        <v>0</v>
      </c>
      <c r="H5216">
        <v>2019</v>
      </c>
      <c r="I5216">
        <v>5</v>
      </c>
      <c r="J5216">
        <v>35</v>
      </c>
    </row>
    <row r="5217" spans="1:10" x14ac:dyDescent="0.25">
      <c r="A5217">
        <f>--SUBTOTAL(103,B$2:B5217)</f>
        <v>2470</v>
      </c>
      <c r="B5217" s="86">
        <v>43610</v>
      </c>
      <c r="C5217" t="s">
        <v>21</v>
      </c>
      <c r="D5217" t="s">
        <v>558</v>
      </c>
      <c r="E5217" t="s">
        <v>559</v>
      </c>
      <c r="F5217">
        <v>25.31</v>
      </c>
      <c r="G5217">
        <v>0</v>
      </c>
      <c r="H5217">
        <v>2019</v>
      </c>
      <c r="I5217">
        <v>5</v>
      </c>
      <c r="J5217">
        <v>79</v>
      </c>
    </row>
    <row r="5218" spans="1:10" x14ac:dyDescent="0.25">
      <c r="A5218">
        <f>--SUBTOTAL(103,B$2:B5218)</f>
        <v>2471</v>
      </c>
      <c r="B5218" s="86">
        <v>43610</v>
      </c>
      <c r="C5218" t="s">
        <v>21</v>
      </c>
      <c r="D5218" t="s">
        <v>32</v>
      </c>
      <c r="E5218" t="s">
        <v>560</v>
      </c>
      <c r="F5218">
        <v>24</v>
      </c>
      <c r="G5218">
        <v>0</v>
      </c>
      <c r="H5218">
        <v>2019</v>
      </c>
      <c r="I5218">
        <v>5</v>
      </c>
      <c r="J5218">
        <v>73</v>
      </c>
    </row>
    <row r="5219" spans="1:10" x14ac:dyDescent="0.25">
      <c r="A5219">
        <f>--SUBTOTAL(103,B$2:B5219)</f>
        <v>2472</v>
      </c>
      <c r="B5219" s="86">
        <v>43610</v>
      </c>
      <c r="C5219" t="s">
        <v>21</v>
      </c>
      <c r="D5219" t="s">
        <v>61</v>
      </c>
      <c r="E5219" t="s">
        <v>560</v>
      </c>
      <c r="F5219">
        <v>24</v>
      </c>
      <c r="G5219">
        <v>0</v>
      </c>
      <c r="H5219">
        <v>2019</v>
      </c>
      <c r="I5219">
        <v>5</v>
      </c>
      <c r="J5219">
        <v>97</v>
      </c>
    </row>
    <row r="5220" spans="1:10" hidden="1" x14ac:dyDescent="0.25">
      <c r="A5220">
        <f>--SUBTOTAL(103,B$2:B5220)</f>
        <v>2472</v>
      </c>
      <c r="B5220" s="86">
        <v>43411</v>
      </c>
      <c r="C5220" t="s">
        <v>67</v>
      </c>
      <c r="D5220" t="s">
        <v>31</v>
      </c>
      <c r="E5220" t="s">
        <v>349</v>
      </c>
      <c r="F5220">
        <v>4.37</v>
      </c>
      <c r="G5220">
        <v>0</v>
      </c>
      <c r="H5220">
        <v>2018</v>
      </c>
      <c r="I5220">
        <v>11</v>
      </c>
      <c r="J5220">
        <v>91</v>
      </c>
    </row>
    <row r="5221" spans="1:10" hidden="1" x14ac:dyDescent="0.25">
      <c r="A5221">
        <f>--SUBTOTAL(103,B$2:B5221)</f>
        <v>2472</v>
      </c>
      <c r="B5221" s="86">
        <v>43411</v>
      </c>
      <c r="C5221" t="s">
        <v>75</v>
      </c>
      <c r="D5221" t="s">
        <v>60</v>
      </c>
      <c r="E5221" t="s">
        <v>349</v>
      </c>
      <c r="F5221">
        <v>81.86</v>
      </c>
      <c r="G5221">
        <v>0</v>
      </c>
      <c r="H5221">
        <v>2018</v>
      </c>
      <c r="I5221">
        <v>11</v>
      </c>
      <c r="J5221">
        <v>91</v>
      </c>
    </row>
    <row r="5222" spans="1:10" hidden="1" x14ac:dyDescent="0.25">
      <c r="A5222">
        <f>--SUBTOTAL(103,B$2:B5222)</f>
        <v>2472</v>
      </c>
      <c r="B5222" s="86">
        <v>43411</v>
      </c>
      <c r="C5222" t="s">
        <v>71</v>
      </c>
      <c r="D5222" t="s">
        <v>32</v>
      </c>
      <c r="E5222" t="s">
        <v>349</v>
      </c>
      <c r="F5222">
        <v>11.38</v>
      </c>
      <c r="G5222">
        <v>0</v>
      </c>
      <c r="H5222">
        <v>2018</v>
      </c>
      <c r="I5222">
        <v>11</v>
      </c>
      <c r="J5222">
        <v>91</v>
      </c>
    </row>
    <row r="5223" spans="1:10" hidden="1" x14ac:dyDescent="0.25">
      <c r="A5223">
        <f>--SUBTOTAL(103,B$2:B5223)</f>
        <v>2472</v>
      </c>
      <c r="B5223" s="86">
        <v>43411</v>
      </c>
      <c r="C5223" t="s">
        <v>71</v>
      </c>
      <c r="D5223" t="s">
        <v>31</v>
      </c>
      <c r="E5223" t="s">
        <v>349</v>
      </c>
      <c r="F5223">
        <v>54.15</v>
      </c>
      <c r="G5223">
        <v>0</v>
      </c>
      <c r="H5223">
        <v>2018</v>
      </c>
      <c r="I5223">
        <v>11</v>
      </c>
      <c r="J5223">
        <v>91</v>
      </c>
    </row>
    <row r="5224" spans="1:10" hidden="1" x14ac:dyDescent="0.25">
      <c r="A5224">
        <f>--SUBTOTAL(103,B$2:B5224)</f>
        <v>2472</v>
      </c>
      <c r="B5224" s="86">
        <v>43411</v>
      </c>
      <c r="C5224" t="s">
        <v>21</v>
      </c>
      <c r="D5224" t="s">
        <v>32</v>
      </c>
      <c r="E5224" t="s">
        <v>349</v>
      </c>
      <c r="F5224">
        <v>40</v>
      </c>
      <c r="G5224">
        <v>0</v>
      </c>
      <c r="H5224">
        <v>2018</v>
      </c>
      <c r="I5224">
        <v>11</v>
      </c>
      <c r="J5224">
        <v>19</v>
      </c>
    </row>
    <row r="5225" spans="1:10" hidden="1" x14ac:dyDescent="0.25">
      <c r="A5225">
        <f>--SUBTOTAL(103,B$2:B5225)</f>
        <v>2472</v>
      </c>
      <c r="B5225" s="86">
        <v>43411</v>
      </c>
      <c r="C5225" t="s">
        <v>21</v>
      </c>
      <c r="D5225" t="s">
        <v>32</v>
      </c>
      <c r="E5225" t="s">
        <v>349</v>
      </c>
      <c r="F5225">
        <v>96</v>
      </c>
      <c r="G5225">
        <v>0</v>
      </c>
      <c r="H5225">
        <v>2018</v>
      </c>
      <c r="I5225">
        <v>11</v>
      </c>
      <c r="J5225">
        <v>26</v>
      </c>
    </row>
    <row r="5226" spans="1:10" hidden="1" x14ac:dyDescent="0.25">
      <c r="A5226">
        <f>--SUBTOTAL(103,B$2:B5226)</f>
        <v>2472</v>
      </c>
      <c r="B5226" s="86">
        <v>43411</v>
      </c>
      <c r="C5226" t="s">
        <v>21</v>
      </c>
      <c r="D5226" t="s">
        <v>32</v>
      </c>
      <c r="E5226" t="s">
        <v>349</v>
      </c>
      <c r="F5226">
        <v>24</v>
      </c>
      <c r="G5226">
        <v>0</v>
      </c>
      <c r="H5226">
        <v>2018</v>
      </c>
      <c r="I5226">
        <v>11</v>
      </c>
      <c r="J5226">
        <v>30</v>
      </c>
    </row>
    <row r="5227" spans="1:10" hidden="1" x14ac:dyDescent="0.25">
      <c r="A5227">
        <f>--SUBTOTAL(103,B$2:B5227)</f>
        <v>2472</v>
      </c>
      <c r="B5227" s="86">
        <v>43411</v>
      </c>
      <c r="C5227" t="s">
        <v>21</v>
      </c>
      <c r="D5227" t="s">
        <v>32</v>
      </c>
      <c r="E5227" t="s">
        <v>349</v>
      </c>
      <c r="F5227">
        <v>16</v>
      </c>
      <c r="G5227">
        <v>0</v>
      </c>
      <c r="H5227">
        <v>2018</v>
      </c>
      <c r="I5227">
        <v>11</v>
      </c>
      <c r="J5227">
        <v>38</v>
      </c>
    </row>
    <row r="5228" spans="1:10" hidden="1" x14ac:dyDescent="0.25">
      <c r="A5228">
        <f>--SUBTOTAL(103,B$2:B5228)</f>
        <v>2472</v>
      </c>
      <c r="B5228" s="86">
        <v>43411</v>
      </c>
      <c r="C5228" t="s">
        <v>21</v>
      </c>
      <c r="D5228" t="s">
        <v>32</v>
      </c>
      <c r="E5228" t="s">
        <v>349</v>
      </c>
      <c r="F5228">
        <v>8</v>
      </c>
      <c r="G5228">
        <v>0</v>
      </c>
      <c r="H5228">
        <v>2018</v>
      </c>
      <c r="I5228">
        <v>11</v>
      </c>
      <c r="J5228">
        <v>43</v>
      </c>
    </row>
    <row r="5229" spans="1:10" hidden="1" x14ac:dyDescent="0.25">
      <c r="A5229">
        <f>--SUBTOTAL(103,B$2:B5229)</f>
        <v>2472</v>
      </c>
      <c r="B5229" s="86">
        <v>43411</v>
      </c>
      <c r="C5229" t="s">
        <v>21</v>
      </c>
      <c r="D5229" t="s">
        <v>32</v>
      </c>
      <c r="E5229" t="s">
        <v>349</v>
      </c>
      <c r="F5229">
        <v>16</v>
      </c>
      <c r="G5229">
        <v>0</v>
      </c>
      <c r="H5229">
        <v>2018</v>
      </c>
      <c r="I5229">
        <v>11</v>
      </c>
      <c r="J5229">
        <v>46</v>
      </c>
    </row>
    <row r="5230" spans="1:10" hidden="1" x14ac:dyDescent="0.25">
      <c r="A5230">
        <f>--SUBTOTAL(103,B$2:B5230)</f>
        <v>2472</v>
      </c>
      <c r="B5230" s="86">
        <v>43411</v>
      </c>
      <c r="C5230" t="s">
        <v>21</v>
      </c>
      <c r="D5230" t="s">
        <v>32</v>
      </c>
      <c r="E5230" t="s">
        <v>349</v>
      </c>
      <c r="F5230">
        <v>16</v>
      </c>
      <c r="G5230">
        <v>0</v>
      </c>
      <c r="H5230">
        <v>2018</v>
      </c>
      <c r="I5230">
        <v>11</v>
      </c>
      <c r="J5230">
        <v>80</v>
      </c>
    </row>
    <row r="5231" spans="1:10" hidden="1" x14ac:dyDescent="0.25">
      <c r="A5231">
        <f>--SUBTOTAL(103,B$2:B5231)</f>
        <v>2472</v>
      </c>
      <c r="B5231" s="86">
        <v>43411</v>
      </c>
      <c r="C5231" t="s">
        <v>21</v>
      </c>
      <c r="D5231" t="s">
        <v>32</v>
      </c>
      <c r="E5231" t="s">
        <v>349</v>
      </c>
      <c r="F5231">
        <v>64</v>
      </c>
      <c r="G5231">
        <v>0</v>
      </c>
      <c r="H5231">
        <v>2018</v>
      </c>
      <c r="I5231">
        <v>11</v>
      </c>
      <c r="J5231">
        <v>95</v>
      </c>
    </row>
    <row r="5232" spans="1:10" hidden="1" x14ac:dyDescent="0.25">
      <c r="A5232">
        <f>--SUBTOTAL(103,B$2:B5232)</f>
        <v>2472</v>
      </c>
      <c r="B5232" s="86">
        <v>43411</v>
      </c>
      <c r="C5232" t="s">
        <v>23</v>
      </c>
      <c r="D5232" t="s">
        <v>33</v>
      </c>
      <c r="E5232" t="s">
        <v>202</v>
      </c>
      <c r="F5232">
        <v>3.7</v>
      </c>
      <c r="G5232">
        <v>0</v>
      </c>
      <c r="H5232">
        <v>2018</v>
      </c>
      <c r="I5232">
        <v>11</v>
      </c>
      <c r="J5232">
        <v>18</v>
      </c>
    </row>
    <row r="5233" spans="1:10" hidden="1" x14ac:dyDescent="0.25">
      <c r="A5233">
        <f>--SUBTOTAL(103,B$2:B5233)</f>
        <v>2472</v>
      </c>
      <c r="B5233" s="86">
        <v>43411</v>
      </c>
      <c r="C5233" t="s">
        <v>23</v>
      </c>
      <c r="D5233" t="s">
        <v>33</v>
      </c>
      <c r="E5233" t="s">
        <v>104</v>
      </c>
      <c r="F5233">
        <v>26</v>
      </c>
      <c r="G5233">
        <v>0</v>
      </c>
      <c r="H5233">
        <v>2018</v>
      </c>
      <c r="I5233">
        <v>11</v>
      </c>
      <c r="J5233">
        <v>33</v>
      </c>
    </row>
    <row r="5234" spans="1:10" hidden="1" x14ac:dyDescent="0.25">
      <c r="A5234">
        <f>--SUBTOTAL(103,B$2:B5234)</f>
        <v>2472</v>
      </c>
      <c r="B5234" s="86">
        <v>43411</v>
      </c>
      <c r="C5234" t="s">
        <v>23</v>
      </c>
      <c r="D5234" t="s">
        <v>60</v>
      </c>
      <c r="E5234" t="s">
        <v>349</v>
      </c>
      <c r="F5234">
        <v>195.75</v>
      </c>
      <c r="G5234">
        <v>0</v>
      </c>
      <c r="H5234">
        <v>2018</v>
      </c>
      <c r="I5234">
        <v>11</v>
      </c>
      <c r="J5234">
        <v>38</v>
      </c>
    </row>
    <row r="5235" spans="1:10" hidden="1" x14ac:dyDescent="0.25">
      <c r="A5235">
        <f>--SUBTOTAL(103,B$2:B5235)</f>
        <v>2472</v>
      </c>
      <c r="B5235" s="86">
        <v>43411</v>
      </c>
      <c r="C5235" t="s">
        <v>23</v>
      </c>
      <c r="D5235" t="s">
        <v>33</v>
      </c>
      <c r="E5235" t="s">
        <v>350</v>
      </c>
      <c r="F5235">
        <v>8.6999999999999993</v>
      </c>
      <c r="G5235">
        <v>0</v>
      </c>
      <c r="H5235">
        <v>2018</v>
      </c>
      <c r="I5235">
        <v>11</v>
      </c>
      <c r="J5235">
        <v>46</v>
      </c>
    </row>
    <row r="5236" spans="1:10" hidden="1" x14ac:dyDescent="0.25">
      <c r="A5236">
        <f>--SUBTOTAL(103,B$2:B5236)</f>
        <v>2472</v>
      </c>
      <c r="B5236" s="86">
        <v>43412</v>
      </c>
      <c r="C5236" t="s">
        <v>80</v>
      </c>
      <c r="D5236" t="s">
        <v>101</v>
      </c>
      <c r="E5236" t="s">
        <v>351</v>
      </c>
      <c r="F5236">
        <v>25</v>
      </c>
      <c r="G5236">
        <v>0</v>
      </c>
      <c r="H5236">
        <v>2018</v>
      </c>
      <c r="I5236">
        <v>11</v>
      </c>
      <c r="J5236">
        <v>91</v>
      </c>
    </row>
    <row r="5237" spans="1:10" hidden="1" x14ac:dyDescent="0.25">
      <c r="A5237">
        <f>--SUBTOTAL(103,B$2:B5237)</f>
        <v>2472</v>
      </c>
      <c r="B5237" s="86">
        <v>43412</v>
      </c>
      <c r="C5237" t="s">
        <v>74</v>
      </c>
      <c r="D5237" t="s">
        <v>101</v>
      </c>
      <c r="E5237" t="s">
        <v>351</v>
      </c>
      <c r="F5237">
        <v>56.49</v>
      </c>
      <c r="G5237">
        <v>0</v>
      </c>
      <c r="H5237">
        <v>2018</v>
      </c>
      <c r="I5237">
        <v>11</v>
      </c>
      <c r="J5237">
        <v>91</v>
      </c>
    </row>
    <row r="5238" spans="1:10" hidden="1" x14ac:dyDescent="0.25">
      <c r="A5238">
        <f>--SUBTOTAL(103,B$2:B5238)</f>
        <v>2472</v>
      </c>
      <c r="B5238" s="86">
        <v>43412</v>
      </c>
      <c r="C5238" t="s">
        <v>67</v>
      </c>
      <c r="D5238" t="s">
        <v>63</v>
      </c>
      <c r="E5238" t="s">
        <v>351</v>
      </c>
      <c r="F5238">
        <v>25</v>
      </c>
      <c r="G5238">
        <v>0</v>
      </c>
      <c r="H5238">
        <v>2018</v>
      </c>
      <c r="I5238">
        <v>11</v>
      </c>
      <c r="J5238">
        <v>91</v>
      </c>
    </row>
    <row r="5239" spans="1:10" hidden="1" x14ac:dyDescent="0.25">
      <c r="A5239">
        <f>--SUBTOTAL(103,B$2:B5239)</f>
        <v>2472</v>
      </c>
      <c r="B5239" s="86">
        <v>43412</v>
      </c>
      <c r="C5239" t="s">
        <v>73</v>
      </c>
      <c r="D5239" t="s">
        <v>32</v>
      </c>
      <c r="E5239" t="s">
        <v>351</v>
      </c>
      <c r="F5239">
        <v>341.81</v>
      </c>
      <c r="G5239">
        <v>0</v>
      </c>
      <c r="H5239">
        <v>2018</v>
      </c>
      <c r="I5239">
        <v>11</v>
      </c>
      <c r="J5239">
        <v>91</v>
      </c>
    </row>
    <row r="5240" spans="1:10" hidden="1" x14ac:dyDescent="0.25">
      <c r="A5240">
        <f>--SUBTOTAL(103,B$2:B5240)</f>
        <v>2472</v>
      </c>
      <c r="B5240" s="86">
        <v>43412</v>
      </c>
      <c r="C5240" t="s">
        <v>71</v>
      </c>
      <c r="D5240" t="s">
        <v>59</v>
      </c>
      <c r="E5240" t="s">
        <v>351</v>
      </c>
      <c r="F5240">
        <v>27.5</v>
      </c>
      <c r="G5240">
        <v>0</v>
      </c>
      <c r="H5240">
        <v>2018</v>
      </c>
      <c r="I5240">
        <v>11</v>
      </c>
      <c r="J5240">
        <v>91</v>
      </c>
    </row>
    <row r="5241" spans="1:10" hidden="1" x14ac:dyDescent="0.25">
      <c r="A5241">
        <f>--SUBTOTAL(103,B$2:B5241)</f>
        <v>2472</v>
      </c>
      <c r="B5241" s="86">
        <v>43412</v>
      </c>
      <c r="C5241" t="s">
        <v>71</v>
      </c>
      <c r="D5241" t="s">
        <v>61</v>
      </c>
      <c r="E5241" t="s">
        <v>351</v>
      </c>
      <c r="F5241">
        <v>342.04</v>
      </c>
      <c r="G5241">
        <v>0</v>
      </c>
      <c r="H5241">
        <v>2018</v>
      </c>
      <c r="I5241">
        <v>11</v>
      </c>
      <c r="J5241">
        <v>91</v>
      </c>
    </row>
    <row r="5242" spans="1:10" hidden="1" x14ac:dyDescent="0.25">
      <c r="A5242">
        <f>--SUBTOTAL(103,B$2:B5242)</f>
        <v>2472</v>
      </c>
      <c r="B5242" s="86">
        <v>43412</v>
      </c>
      <c r="C5242" t="s">
        <v>71</v>
      </c>
      <c r="D5242" t="s">
        <v>62</v>
      </c>
      <c r="E5242" t="s">
        <v>351</v>
      </c>
      <c r="F5242">
        <v>0</v>
      </c>
      <c r="G5242">
        <v>287</v>
      </c>
      <c r="H5242">
        <v>2018</v>
      </c>
      <c r="I5242">
        <v>11</v>
      </c>
      <c r="J5242">
        <v>91</v>
      </c>
    </row>
    <row r="5243" spans="1:10" hidden="1" x14ac:dyDescent="0.25">
      <c r="A5243">
        <f>--SUBTOTAL(103,B$2:B5243)</f>
        <v>2472</v>
      </c>
      <c r="B5243" s="86">
        <v>43412</v>
      </c>
      <c r="C5243" t="s">
        <v>21</v>
      </c>
      <c r="D5243" t="s">
        <v>32</v>
      </c>
      <c r="E5243" t="s">
        <v>351</v>
      </c>
      <c r="F5243">
        <v>88</v>
      </c>
      <c r="G5243">
        <v>0</v>
      </c>
      <c r="H5243">
        <v>2018</v>
      </c>
      <c r="I5243">
        <v>11</v>
      </c>
      <c r="J5243">
        <v>13</v>
      </c>
    </row>
    <row r="5244" spans="1:10" hidden="1" x14ac:dyDescent="0.25">
      <c r="A5244">
        <f>--SUBTOTAL(103,B$2:B5244)</f>
        <v>2472</v>
      </c>
      <c r="B5244" s="86">
        <v>43412</v>
      </c>
      <c r="C5244" t="s">
        <v>21</v>
      </c>
      <c r="D5244" t="s">
        <v>32</v>
      </c>
      <c r="E5244" t="s">
        <v>351</v>
      </c>
      <c r="F5244">
        <v>32</v>
      </c>
      <c r="G5244">
        <v>0</v>
      </c>
      <c r="H5244">
        <v>2018</v>
      </c>
      <c r="I5244">
        <v>11</v>
      </c>
      <c r="J5244">
        <v>18</v>
      </c>
    </row>
    <row r="5245" spans="1:10" hidden="1" x14ac:dyDescent="0.25">
      <c r="A5245">
        <f>--SUBTOTAL(103,B$2:B5245)</f>
        <v>2472</v>
      </c>
      <c r="B5245" s="86">
        <v>43412</v>
      </c>
      <c r="C5245" t="s">
        <v>21</v>
      </c>
      <c r="D5245" t="s">
        <v>32</v>
      </c>
      <c r="E5245" t="s">
        <v>351</v>
      </c>
      <c r="F5245">
        <v>24</v>
      </c>
      <c r="G5245">
        <v>0</v>
      </c>
      <c r="H5245">
        <v>2018</v>
      </c>
      <c r="I5245">
        <v>11</v>
      </c>
      <c r="J5245">
        <v>44</v>
      </c>
    </row>
    <row r="5246" spans="1:10" hidden="1" x14ac:dyDescent="0.25">
      <c r="A5246">
        <f>--SUBTOTAL(103,B$2:B5246)</f>
        <v>2472</v>
      </c>
      <c r="B5246" s="86">
        <v>43412</v>
      </c>
      <c r="C5246" t="s">
        <v>23</v>
      </c>
      <c r="D5246" t="s">
        <v>59</v>
      </c>
      <c r="E5246" t="s">
        <v>351</v>
      </c>
      <c r="F5246">
        <v>47.35</v>
      </c>
      <c r="G5246">
        <v>0</v>
      </c>
      <c r="H5246">
        <v>2018</v>
      </c>
      <c r="I5246">
        <v>11</v>
      </c>
      <c r="J5246">
        <v>4</v>
      </c>
    </row>
    <row r="5247" spans="1:10" hidden="1" x14ac:dyDescent="0.25">
      <c r="A5247">
        <f>--SUBTOTAL(103,B$2:B5247)</f>
        <v>2472</v>
      </c>
      <c r="B5247" s="86">
        <v>43412</v>
      </c>
      <c r="C5247" t="s">
        <v>23</v>
      </c>
      <c r="D5247" t="s">
        <v>54</v>
      </c>
      <c r="E5247" t="s">
        <v>351</v>
      </c>
      <c r="F5247">
        <v>47.54</v>
      </c>
      <c r="G5247">
        <v>0</v>
      </c>
      <c r="H5247">
        <v>2018</v>
      </c>
      <c r="I5247">
        <v>11</v>
      </c>
      <c r="J5247">
        <v>8</v>
      </c>
    </row>
    <row r="5248" spans="1:10" hidden="1" x14ac:dyDescent="0.25">
      <c r="A5248">
        <f>--SUBTOTAL(103,B$2:B5248)</f>
        <v>2472</v>
      </c>
      <c r="B5248" s="86">
        <v>43412</v>
      </c>
      <c r="C5248" t="s">
        <v>23</v>
      </c>
      <c r="D5248" t="s">
        <v>59</v>
      </c>
      <c r="E5248" t="s">
        <v>351</v>
      </c>
      <c r="F5248">
        <v>90</v>
      </c>
      <c r="G5248">
        <v>0</v>
      </c>
      <c r="H5248">
        <v>2018</v>
      </c>
      <c r="I5248">
        <v>11</v>
      </c>
      <c r="J5248">
        <v>18</v>
      </c>
    </row>
    <row r="5249" spans="1:10" hidden="1" x14ac:dyDescent="0.25">
      <c r="A5249">
        <f>--SUBTOTAL(103,B$2:B5249)</f>
        <v>2472</v>
      </c>
      <c r="B5249" s="86">
        <v>43412</v>
      </c>
      <c r="C5249" t="s">
        <v>23</v>
      </c>
      <c r="D5249" t="s">
        <v>54</v>
      </c>
      <c r="E5249" t="s">
        <v>351</v>
      </c>
      <c r="F5249">
        <v>97.25</v>
      </c>
      <c r="G5249">
        <v>0</v>
      </c>
      <c r="H5249">
        <v>2018</v>
      </c>
      <c r="I5249">
        <v>11</v>
      </c>
      <c r="J5249">
        <v>18</v>
      </c>
    </row>
    <row r="5250" spans="1:10" hidden="1" x14ac:dyDescent="0.25">
      <c r="A5250">
        <f>--SUBTOTAL(103,B$2:B5250)</f>
        <v>2472</v>
      </c>
      <c r="B5250" s="86">
        <v>43412</v>
      </c>
      <c r="C5250" t="s">
        <v>23</v>
      </c>
      <c r="D5250" t="s">
        <v>59</v>
      </c>
      <c r="E5250" t="s">
        <v>351</v>
      </c>
      <c r="F5250">
        <v>145.59</v>
      </c>
      <c r="G5250">
        <v>0</v>
      </c>
      <c r="H5250">
        <v>2018</v>
      </c>
      <c r="I5250">
        <v>11</v>
      </c>
      <c r="J5250">
        <v>19</v>
      </c>
    </row>
    <row r="5251" spans="1:10" hidden="1" x14ac:dyDescent="0.25">
      <c r="A5251">
        <f>--SUBTOTAL(103,B$2:B5251)</f>
        <v>2472</v>
      </c>
      <c r="B5251" s="86">
        <v>43412</v>
      </c>
      <c r="C5251" t="s">
        <v>23</v>
      </c>
      <c r="D5251" t="s">
        <v>59</v>
      </c>
      <c r="E5251" t="s">
        <v>351</v>
      </c>
      <c r="F5251">
        <v>88.95</v>
      </c>
      <c r="G5251">
        <v>0</v>
      </c>
      <c r="H5251">
        <v>2018</v>
      </c>
      <c r="I5251">
        <v>11</v>
      </c>
      <c r="J5251">
        <v>29</v>
      </c>
    </row>
    <row r="5252" spans="1:10" x14ac:dyDescent="0.25">
      <c r="A5252">
        <f>--SUBTOTAL(103,B$2:B5252)</f>
        <v>2473</v>
      </c>
      <c r="B5252" s="86">
        <v>43610</v>
      </c>
      <c r="C5252" t="s">
        <v>21</v>
      </c>
      <c r="D5252" t="s">
        <v>558</v>
      </c>
      <c r="E5252" t="s">
        <v>559</v>
      </c>
      <c r="F5252">
        <v>19.39</v>
      </c>
      <c r="G5252">
        <v>0</v>
      </c>
      <c r="H5252">
        <v>2019</v>
      </c>
      <c r="I5252">
        <v>5</v>
      </c>
      <c r="J5252">
        <v>29</v>
      </c>
    </row>
    <row r="5253" spans="1:10" x14ac:dyDescent="0.25">
      <c r="A5253">
        <f>--SUBTOTAL(103,B$2:B5253)</f>
        <v>2474</v>
      </c>
      <c r="B5253" s="86">
        <v>43610</v>
      </c>
      <c r="C5253" t="s">
        <v>21</v>
      </c>
      <c r="D5253" t="s">
        <v>32</v>
      </c>
      <c r="E5253" t="s">
        <v>560</v>
      </c>
      <c r="F5253">
        <v>8</v>
      </c>
      <c r="G5253">
        <v>0</v>
      </c>
      <c r="H5253">
        <v>2019</v>
      </c>
      <c r="I5253">
        <v>5</v>
      </c>
      <c r="J5253">
        <v>43</v>
      </c>
    </row>
    <row r="5254" spans="1:10" x14ac:dyDescent="0.25">
      <c r="A5254">
        <f>--SUBTOTAL(103,B$2:B5254)</f>
        <v>2475</v>
      </c>
      <c r="B5254" s="86">
        <v>43610</v>
      </c>
      <c r="C5254" t="s">
        <v>21</v>
      </c>
      <c r="D5254" t="s">
        <v>32</v>
      </c>
      <c r="E5254" t="s">
        <v>560</v>
      </c>
      <c r="F5254">
        <v>8</v>
      </c>
      <c r="G5254">
        <v>0</v>
      </c>
      <c r="H5254">
        <v>2019</v>
      </c>
      <c r="I5254">
        <v>5</v>
      </c>
      <c r="J5254">
        <v>97</v>
      </c>
    </row>
    <row r="5255" spans="1:10" x14ac:dyDescent="0.25">
      <c r="A5255">
        <f>--SUBTOTAL(103,B$2:B5255)</f>
        <v>2476</v>
      </c>
      <c r="B5255" s="86">
        <v>43610</v>
      </c>
      <c r="C5255" t="s">
        <v>21</v>
      </c>
      <c r="D5255" t="s">
        <v>54</v>
      </c>
      <c r="E5255" t="s">
        <v>560</v>
      </c>
      <c r="F5255">
        <v>0</v>
      </c>
      <c r="G5255">
        <v>16</v>
      </c>
      <c r="H5255">
        <v>2019</v>
      </c>
      <c r="I5255">
        <v>5</v>
      </c>
      <c r="J5255">
        <v>125</v>
      </c>
    </row>
    <row r="5256" spans="1:10" x14ac:dyDescent="0.25">
      <c r="A5256">
        <f>--SUBTOTAL(103,B$2:B5256)</f>
        <v>2477</v>
      </c>
      <c r="B5256" s="86">
        <v>43610</v>
      </c>
      <c r="C5256" t="s">
        <v>67</v>
      </c>
      <c r="D5256" t="s">
        <v>558</v>
      </c>
      <c r="E5256" t="s">
        <v>559</v>
      </c>
      <c r="F5256">
        <v>11432.58</v>
      </c>
      <c r="G5256">
        <v>0</v>
      </c>
      <c r="H5256">
        <v>2019</v>
      </c>
      <c r="I5256">
        <v>5</v>
      </c>
      <c r="J5256">
        <v>91</v>
      </c>
    </row>
    <row r="5257" spans="1:10" x14ac:dyDescent="0.25">
      <c r="A5257">
        <f>--SUBTOTAL(103,B$2:B5257)</f>
        <v>2478</v>
      </c>
      <c r="B5257" s="86">
        <v>43610</v>
      </c>
      <c r="C5257" t="s">
        <v>76</v>
      </c>
      <c r="D5257" t="s">
        <v>558</v>
      </c>
      <c r="E5257" t="s">
        <v>559</v>
      </c>
      <c r="F5257">
        <v>328.77</v>
      </c>
      <c r="G5257">
        <v>0</v>
      </c>
      <c r="H5257">
        <v>2019</v>
      </c>
      <c r="I5257">
        <v>5</v>
      </c>
      <c r="J5257">
        <v>91</v>
      </c>
    </row>
    <row r="5258" spans="1:10" x14ac:dyDescent="0.25">
      <c r="A5258">
        <f>--SUBTOTAL(103,B$2:B5258)</f>
        <v>2479</v>
      </c>
      <c r="B5258" s="86">
        <v>43610</v>
      </c>
      <c r="C5258" t="s">
        <v>68</v>
      </c>
      <c r="D5258" t="s">
        <v>61</v>
      </c>
      <c r="E5258" t="s">
        <v>560</v>
      </c>
      <c r="F5258">
        <v>10</v>
      </c>
      <c r="G5258">
        <v>0</v>
      </c>
      <c r="H5258">
        <v>2019</v>
      </c>
      <c r="I5258">
        <v>5</v>
      </c>
      <c r="J5258">
        <v>91</v>
      </c>
    </row>
    <row r="5259" spans="1:10" x14ac:dyDescent="0.25">
      <c r="A5259">
        <f>--SUBTOTAL(103,B$2:B5259)</f>
        <v>2480</v>
      </c>
      <c r="B5259" s="86">
        <v>43610</v>
      </c>
      <c r="C5259" t="s">
        <v>290</v>
      </c>
      <c r="D5259" t="s">
        <v>31</v>
      </c>
      <c r="E5259" t="s">
        <v>560</v>
      </c>
      <c r="F5259">
        <v>50.25</v>
      </c>
      <c r="G5259">
        <v>0</v>
      </c>
      <c r="H5259">
        <v>2019</v>
      </c>
      <c r="I5259">
        <v>5</v>
      </c>
      <c r="J5259">
        <v>91</v>
      </c>
    </row>
    <row r="5260" spans="1:10" x14ac:dyDescent="0.25">
      <c r="A5260">
        <f>--SUBTOTAL(103,B$2:B5260)</f>
        <v>2481</v>
      </c>
      <c r="B5260" s="86">
        <v>43610</v>
      </c>
      <c r="C5260" t="s">
        <v>223</v>
      </c>
      <c r="D5260" t="s">
        <v>60</v>
      </c>
      <c r="E5260" t="s">
        <v>560</v>
      </c>
      <c r="F5260">
        <v>1501.66</v>
      </c>
      <c r="G5260">
        <v>0</v>
      </c>
      <c r="H5260">
        <v>2019</v>
      </c>
      <c r="I5260">
        <v>5</v>
      </c>
      <c r="J5260">
        <v>91</v>
      </c>
    </row>
    <row r="5261" spans="1:10" x14ac:dyDescent="0.25">
      <c r="A5261">
        <f>--SUBTOTAL(103,B$2:B5261)</f>
        <v>2482</v>
      </c>
      <c r="B5261" s="86">
        <v>43610</v>
      </c>
      <c r="C5261" t="s">
        <v>22</v>
      </c>
      <c r="D5261" t="s">
        <v>558</v>
      </c>
      <c r="E5261" t="s">
        <v>559</v>
      </c>
      <c r="F5261">
        <v>269.23</v>
      </c>
      <c r="G5261">
        <v>0</v>
      </c>
      <c r="H5261">
        <v>2019</v>
      </c>
      <c r="I5261">
        <v>5</v>
      </c>
      <c r="J5261">
        <v>73</v>
      </c>
    </row>
    <row r="5262" spans="1:10" x14ac:dyDescent="0.25">
      <c r="A5262">
        <f>--SUBTOTAL(103,B$2:B5262)</f>
        <v>2483</v>
      </c>
      <c r="B5262" s="86">
        <v>43610</v>
      </c>
      <c r="C5262" t="s">
        <v>22</v>
      </c>
      <c r="D5262" t="s">
        <v>558</v>
      </c>
      <c r="E5262" t="s">
        <v>559</v>
      </c>
      <c r="F5262">
        <v>199.9</v>
      </c>
      <c r="G5262">
        <v>0</v>
      </c>
      <c r="H5262">
        <v>2019</v>
      </c>
      <c r="I5262">
        <v>5</v>
      </c>
      <c r="J5262">
        <v>22</v>
      </c>
    </row>
    <row r="5263" spans="1:10" x14ac:dyDescent="0.25">
      <c r="A5263">
        <f>--SUBTOTAL(103,B$2:B5263)</f>
        <v>2484</v>
      </c>
      <c r="B5263" s="86">
        <v>43610</v>
      </c>
      <c r="C5263" t="s">
        <v>22</v>
      </c>
      <c r="D5263" t="s">
        <v>558</v>
      </c>
      <c r="E5263" t="s">
        <v>559</v>
      </c>
      <c r="F5263">
        <v>150.13</v>
      </c>
      <c r="G5263">
        <v>0</v>
      </c>
      <c r="H5263">
        <v>2019</v>
      </c>
      <c r="I5263">
        <v>5</v>
      </c>
      <c r="J5263">
        <v>19</v>
      </c>
    </row>
    <row r="5264" spans="1:10" x14ac:dyDescent="0.25">
      <c r="A5264">
        <f>--SUBTOTAL(103,B$2:B5264)</f>
        <v>2485</v>
      </c>
      <c r="B5264" s="86">
        <v>43610</v>
      </c>
      <c r="C5264" t="s">
        <v>22</v>
      </c>
      <c r="D5264" t="s">
        <v>558</v>
      </c>
      <c r="E5264" t="s">
        <v>559</v>
      </c>
      <c r="F5264">
        <v>125.74</v>
      </c>
      <c r="G5264">
        <v>0</v>
      </c>
      <c r="H5264">
        <v>2019</v>
      </c>
      <c r="I5264">
        <v>5</v>
      </c>
      <c r="J5264">
        <v>39</v>
      </c>
    </row>
    <row r="5265" spans="1:10" x14ac:dyDescent="0.25">
      <c r="A5265">
        <f>--SUBTOTAL(103,B$2:B5265)</f>
        <v>2486</v>
      </c>
      <c r="B5265" s="86">
        <v>43610</v>
      </c>
      <c r="C5265" t="s">
        <v>22</v>
      </c>
      <c r="D5265" t="s">
        <v>558</v>
      </c>
      <c r="E5265" t="s">
        <v>559</v>
      </c>
      <c r="F5265">
        <v>83.96</v>
      </c>
      <c r="G5265">
        <v>0</v>
      </c>
      <c r="H5265">
        <v>2019</v>
      </c>
      <c r="I5265">
        <v>5</v>
      </c>
      <c r="J5265">
        <v>51</v>
      </c>
    </row>
    <row r="5266" spans="1:10" x14ac:dyDescent="0.25">
      <c r="A5266">
        <f>--SUBTOTAL(103,B$2:B5266)</f>
        <v>2487</v>
      </c>
      <c r="B5266" s="86">
        <v>43610</v>
      </c>
      <c r="C5266" t="s">
        <v>22</v>
      </c>
      <c r="D5266" t="s">
        <v>558</v>
      </c>
      <c r="E5266" t="s">
        <v>559</v>
      </c>
      <c r="F5266">
        <v>76.97</v>
      </c>
      <c r="G5266">
        <v>0</v>
      </c>
      <c r="H5266">
        <v>2019</v>
      </c>
      <c r="I5266">
        <v>5</v>
      </c>
      <c r="J5266">
        <v>34</v>
      </c>
    </row>
    <row r="5267" spans="1:10" x14ac:dyDescent="0.25">
      <c r="A5267">
        <f>--SUBTOTAL(103,B$2:B5267)</f>
        <v>2488</v>
      </c>
      <c r="B5267" s="86">
        <v>43610</v>
      </c>
      <c r="C5267" t="s">
        <v>22</v>
      </c>
      <c r="D5267" t="s">
        <v>558</v>
      </c>
      <c r="E5267" t="s">
        <v>559</v>
      </c>
      <c r="F5267">
        <v>73.849999999999994</v>
      </c>
      <c r="G5267">
        <v>0</v>
      </c>
      <c r="H5267">
        <v>2019</v>
      </c>
      <c r="I5267">
        <v>5</v>
      </c>
      <c r="J5267">
        <v>46</v>
      </c>
    </row>
    <row r="5268" spans="1:10" x14ac:dyDescent="0.25">
      <c r="A5268">
        <f>--SUBTOTAL(103,B$2:B5268)</f>
        <v>2489</v>
      </c>
      <c r="B5268" s="86">
        <v>43610</v>
      </c>
      <c r="C5268" t="s">
        <v>22</v>
      </c>
      <c r="D5268" t="s">
        <v>558</v>
      </c>
      <c r="E5268" t="s">
        <v>559</v>
      </c>
      <c r="F5268">
        <v>51.31</v>
      </c>
      <c r="G5268">
        <v>0</v>
      </c>
      <c r="H5268">
        <v>2019</v>
      </c>
      <c r="I5268">
        <v>5</v>
      </c>
      <c r="J5268">
        <v>95</v>
      </c>
    </row>
    <row r="5269" spans="1:10" x14ac:dyDescent="0.25">
      <c r="A5269">
        <f>--SUBTOTAL(103,B$2:B5269)</f>
        <v>2490</v>
      </c>
      <c r="B5269" s="86">
        <v>43610</v>
      </c>
      <c r="C5269" t="s">
        <v>22</v>
      </c>
      <c r="D5269" t="s">
        <v>558</v>
      </c>
      <c r="E5269" t="s">
        <v>559</v>
      </c>
      <c r="F5269">
        <v>38.090000000000003</v>
      </c>
      <c r="G5269">
        <v>0</v>
      </c>
      <c r="H5269">
        <v>2019</v>
      </c>
      <c r="I5269">
        <v>5</v>
      </c>
      <c r="J5269">
        <v>6</v>
      </c>
    </row>
    <row r="5270" spans="1:10" x14ac:dyDescent="0.25">
      <c r="A5270">
        <f>--SUBTOTAL(103,B$2:B5270)</f>
        <v>2491</v>
      </c>
      <c r="B5270" s="86">
        <v>43610</v>
      </c>
      <c r="C5270" t="s">
        <v>22</v>
      </c>
      <c r="D5270" t="s">
        <v>558</v>
      </c>
      <c r="E5270" t="s">
        <v>559</v>
      </c>
      <c r="F5270">
        <v>37.630000000000003</v>
      </c>
      <c r="G5270">
        <v>0</v>
      </c>
      <c r="H5270">
        <v>2019</v>
      </c>
      <c r="I5270">
        <v>5</v>
      </c>
      <c r="J5270">
        <v>44</v>
      </c>
    </row>
    <row r="5271" spans="1:10" x14ac:dyDescent="0.25">
      <c r="A5271">
        <f>--SUBTOTAL(103,B$2:B5271)</f>
        <v>2492</v>
      </c>
      <c r="B5271" s="86">
        <v>43610</v>
      </c>
      <c r="C5271" t="s">
        <v>22</v>
      </c>
      <c r="D5271" t="s">
        <v>558</v>
      </c>
      <c r="E5271" t="s">
        <v>559</v>
      </c>
      <c r="F5271">
        <v>32.130000000000003</v>
      </c>
      <c r="G5271">
        <v>0</v>
      </c>
      <c r="H5271">
        <v>2019</v>
      </c>
      <c r="I5271">
        <v>5</v>
      </c>
      <c r="J5271">
        <v>35</v>
      </c>
    </row>
    <row r="5272" spans="1:10" x14ac:dyDescent="0.25">
      <c r="A5272">
        <f>--SUBTOTAL(103,B$2:B5272)</f>
        <v>2493</v>
      </c>
      <c r="B5272" s="86">
        <v>43610</v>
      </c>
      <c r="C5272" t="s">
        <v>22</v>
      </c>
      <c r="D5272" t="s">
        <v>558</v>
      </c>
      <c r="E5272" t="s">
        <v>559</v>
      </c>
      <c r="F5272">
        <v>31.22</v>
      </c>
      <c r="G5272">
        <v>0</v>
      </c>
      <c r="H5272">
        <v>2019</v>
      </c>
      <c r="I5272">
        <v>5</v>
      </c>
      <c r="J5272">
        <v>49</v>
      </c>
    </row>
    <row r="5273" spans="1:10" x14ac:dyDescent="0.25">
      <c r="A5273">
        <f>--SUBTOTAL(103,B$2:B5273)</f>
        <v>2494</v>
      </c>
      <c r="B5273" s="86">
        <v>43610</v>
      </c>
      <c r="C5273" t="s">
        <v>22</v>
      </c>
      <c r="D5273" t="s">
        <v>558</v>
      </c>
      <c r="E5273" t="s">
        <v>559</v>
      </c>
      <c r="F5273">
        <v>19.329999999999998</v>
      </c>
      <c r="G5273">
        <v>0</v>
      </c>
      <c r="H5273">
        <v>2019</v>
      </c>
      <c r="I5273">
        <v>5</v>
      </c>
      <c r="J5273">
        <v>74</v>
      </c>
    </row>
    <row r="5274" spans="1:10" x14ac:dyDescent="0.25">
      <c r="A5274">
        <f>--SUBTOTAL(103,B$2:B5274)</f>
        <v>2495</v>
      </c>
      <c r="B5274" s="86">
        <v>43610</v>
      </c>
      <c r="C5274" t="s">
        <v>22</v>
      </c>
      <c r="D5274" t="s">
        <v>558</v>
      </c>
      <c r="E5274" t="s">
        <v>559</v>
      </c>
      <c r="F5274">
        <v>11.08</v>
      </c>
      <c r="G5274">
        <v>0</v>
      </c>
      <c r="H5274">
        <v>2019</v>
      </c>
      <c r="I5274">
        <v>5</v>
      </c>
      <c r="J5274">
        <v>10</v>
      </c>
    </row>
    <row r="5275" spans="1:10" x14ac:dyDescent="0.25">
      <c r="A5275">
        <f>--SUBTOTAL(103,B$2:B5275)</f>
        <v>2496</v>
      </c>
      <c r="B5275" s="86">
        <v>43610</v>
      </c>
      <c r="C5275" t="s">
        <v>22</v>
      </c>
      <c r="D5275" t="s">
        <v>558</v>
      </c>
      <c r="E5275" t="s">
        <v>559</v>
      </c>
      <c r="F5275">
        <v>10.27</v>
      </c>
      <c r="G5275">
        <v>0</v>
      </c>
      <c r="H5275">
        <v>2019</v>
      </c>
      <c r="I5275">
        <v>5</v>
      </c>
      <c r="J5275">
        <v>29</v>
      </c>
    </row>
    <row r="5276" spans="1:10" x14ac:dyDescent="0.25">
      <c r="A5276">
        <f>--SUBTOTAL(103,B$2:B5276)</f>
        <v>2497</v>
      </c>
      <c r="B5276" s="86">
        <v>43610</v>
      </c>
      <c r="C5276" t="s">
        <v>22</v>
      </c>
      <c r="D5276" t="s">
        <v>32</v>
      </c>
      <c r="E5276" t="s">
        <v>560</v>
      </c>
      <c r="F5276">
        <v>8</v>
      </c>
      <c r="G5276">
        <v>0</v>
      </c>
      <c r="H5276">
        <v>2019</v>
      </c>
      <c r="I5276">
        <v>5</v>
      </c>
      <c r="J5276">
        <v>23</v>
      </c>
    </row>
    <row r="5277" spans="1:10" x14ac:dyDescent="0.25">
      <c r="A5277">
        <f>--SUBTOTAL(103,B$2:B5277)</f>
        <v>2498</v>
      </c>
      <c r="B5277" s="86">
        <v>43610</v>
      </c>
      <c r="C5277" t="s">
        <v>22</v>
      </c>
      <c r="D5277" t="s">
        <v>32</v>
      </c>
      <c r="E5277" t="s">
        <v>560</v>
      </c>
      <c r="F5277">
        <v>8</v>
      </c>
      <c r="G5277">
        <v>0</v>
      </c>
      <c r="H5277">
        <v>2019</v>
      </c>
      <c r="I5277">
        <v>5</v>
      </c>
      <c r="J5277">
        <v>39</v>
      </c>
    </row>
    <row r="5278" spans="1:10" x14ac:dyDescent="0.25">
      <c r="A5278">
        <f>--SUBTOTAL(103,B$2:B5278)</f>
        <v>2499</v>
      </c>
      <c r="B5278" s="86">
        <v>43610</v>
      </c>
      <c r="C5278" t="s">
        <v>22</v>
      </c>
      <c r="D5278" t="s">
        <v>32</v>
      </c>
      <c r="E5278" t="s">
        <v>560</v>
      </c>
      <c r="F5278">
        <v>8</v>
      </c>
      <c r="G5278">
        <v>0</v>
      </c>
      <c r="H5278">
        <v>2019</v>
      </c>
      <c r="I5278">
        <v>5</v>
      </c>
      <c r="J5278">
        <v>73</v>
      </c>
    </row>
    <row r="5279" spans="1:10" x14ac:dyDescent="0.25">
      <c r="A5279">
        <f>--SUBTOTAL(103,B$2:B5279)</f>
        <v>2500</v>
      </c>
      <c r="B5279" s="86">
        <v>43610</v>
      </c>
      <c r="C5279" t="s">
        <v>80</v>
      </c>
      <c r="D5279" t="s">
        <v>558</v>
      </c>
      <c r="E5279" t="s">
        <v>559</v>
      </c>
      <c r="F5279">
        <v>516.86</v>
      </c>
      <c r="G5279">
        <v>0</v>
      </c>
      <c r="H5279">
        <v>2019</v>
      </c>
      <c r="I5279">
        <v>5</v>
      </c>
      <c r="J5279">
        <v>91</v>
      </c>
    </row>
    <row r="5280" spans="1:10" x14ac:dyDescent="0.25">
      <c r="A5280">
        <f>--SUBTOTAL(103,B$2:B5280)</f>
        <v>2501</v>
      </c>
      <c r="B5280" s="86">
        <v>43612</v>
      </c>
      <c r="C5280" t="s">
        <v>23</v>
      </c>
      <c r="D5280" t="s">
        <v>60</v>
      </c>
      <c r="E5280" t="s">
        <v>561</v>
      </c>
      <c r="F5280">
        <v>187.5</v>
      </c>
      <c r="G5280">
        <v>0</v>
      </c>
      <c r="H5280">
        <v>2019</v>
      </c>
      <c r="I5280">
        <v>5</v>
      </c>
      <c r="J5280">
        <v>3</v>
      </c>
    </row>
    <row r="5281" spans="1:10" x14ac:dyDescent="0.25">
      <c r="A5281">
        <f>--SUBTOTAL(103,B$2:B5281)</f>
        <v>2502</v>
      </c>
      <c r="B5281" s="86">
        <v>43612</v>
      </c>
      <c r="C5281" t="s">
        <v>23</v>
      </c>
      <c r="D5281" t="s">
        <v>59</v>
      </c>
      <c r="E5281" t="s">
        <v>561</v>
      </c>
      <c r="F5281">
        <v>160</v>
      </c>
      <c r="G5281">
        <v>0</v>
      </c>
      <c r="H5281">
        <v>2019</v>
      </c>
      <c r="I5281">
        <v>5</v>
      </c>
      <c r="J5281">
        <v>5</v>
      </c>
    </row>
    <row r="5282" spans="1:10" x14ac:dyDescent="0.25">
      <c r="A5282">
        <f>--SUBTOTAL(103,B$2:B5282)</f>
        <v>2503</v>
      </c>
      <c r="B5282" s="86">
        <v>43612</v>
      </c>
      <c r="C5282" t="s">
        <v>23</v>
      </c>
      <c r="D5282" t="s">
        <v>59</v>
      </c>
      <c r="E5282" t="s">
        <v>561</v>
      </c>
      <c r="F5282">
        <v>116.42</v>
      </c>
      <c r="G5282">
        <v>0</v>
      </c>
      <c r="H5282">
        <v>2019</v>
      </c>
      <c r="I5282">
        <v>5</v>
      </c>
      <c r="J5282">
        <v>13</v>
      </c>
    </row>
    <row r="5283" spans="1:10" x14ac:dyDescent="0.25">
      <c r="A5283">
        <f>--SUBTOTAL(103,B$2:B5283)</f>
        <v>2504</v>
      </c>
      <c r="B5283" s="86">
        <v>43612</v>
      </c>
      <c r="C5283" t="s">
        <v>23</v>
      </c>
      <c r="D5283" t="s">
        <v>59</v>
      </c>
      <c r="E5283" t="s">
        <v>561</v>
      </c>
      <c r="F5283">
        <v>94.47</v>
      </c>
      <c r="G5283">
        <v>0</v>
      </c>
      <c r="H5283">
        <v>2019</v>
      </c>
      <c r="I5283">
        <v>5</v>
      </c>
      <c r="J5283">
        <v>26</v>
      </c>
    </row>
    <row r="5284" spans="1:10" x14ac:dyDescent="0.25">
      <c r="A5284">
        <f>--SUBTOTAL(103,B$2:B5284)</f>
        <v>2505</v>
      </c>
      <c r="B5284" s="86">
        <v>43612</v>
      </c>
      <c r="C5284" t="s">
        <v>23</v>
      </c>
      <c r="D5284" t="s">
        <v>54</v>
      </c>
      <c r="E5284" t="s">
        <v>561</v>
      </c>
      <c r="F5284">
        <v>55.64</v>
      </c>
      <c r="G5284">
        <v>0</v>
      </c>
      <c r="H5284">
        <v>2019</v>
      </c>
      <c r="I5284">
        <v>5</v>
      </c>
      <c r="J5284">
        <v>20</v>
      </c>
    </row>
    <row r="5285" spans="1:10" x14ac:dyDescent="0.25">
      <c r="A5285">
        <f>--SUBTOTAL(103,B$2:B5285)</f>
        <v>2506</v>
      </c>
      <c r="B5285" s="86">
        <v>43612</v>
      </c>
      <c r="C5285" t="s">
        <v>23</v>
      </c>
      <c r="D5285" t="s">
        <v>59</v>
      </c>
      <c r="E5285" t="s">
        <v>561</v>
      </c>
      <c r="F5285">
        <v>48.16</v>
      </c>
      <c r="G5285">
        <v>0</v>
      </c>
      <c r="H5285">
        <v>2019</v>
      </c>
      <c r="I5285">
        <v>5</v>
      </c>
      <c r="J5285">
        <v>54</v>
      </c>
    </row>
    <row r="5286" spans="1:10" x14ac:dyDescent="0.25">
      <c r="A5286">
        <f>--SUBTOTAL(103,B$2:B5286)</f>
        <v>2507</v>
      </c>
      <c r="B5286" s="86">
        <v>43612</v>
      </c>
      <c r="C5286" t="s">
        <v>23</v>
      </c>
      <c r="D5286" t="s">
        <v>54</v>
      </c>
      <c r="E5286" t="s">
        <v>561</v>
      </c>
      <c r="F5286">
        <v>40.5</v>
      </c>
      <c r="G5286">
        <v>0</v>
      </c>
      <c r="H5286">
        <v>2019</v>
      </c>
      <c r="I5286">
        <v>5</v>
      </c>
      <c r="J5286">
        <v>103</v>
      </c>
    </row>
    <row r="5287" spans="1:10" x14ac:dyDescent="0.25">
      <c r="A5287">
        <f>--SUBTOTAL(103,B$2:B5287)</f>
        <v>2508</v>
      </c>
      <c r="B5287" s="86">
        <v>43612</v>
      </c>
      <c r="C5287" t="s">
        <v>23</v>
      </c>
      <c r="D5287" t="s">
        <v>54</v>
      </c>
      <c r="E5287" t="s">
        <v>561</v>
      </c>
      <c r="F5287">
        <v>35.979999999999997</v>
      </c>
      <c r="G5287">
        <v>0</v>
      </c>
      <c r="H5287">
        <v>2019</v>
      </c>
      <c r="I5287">
        <v>5</v>
      </c>
      <c r="J5287">
        <v>8</v>
      </c>
    </row>
    <row r="5288" spans="1:10" x14ac:dyDescent="0.25">
      <c r="A5288">
        <f>--SUBTOTAL(103,B$2:B5288)</f>
        <v>2509</v>
      </c>
      <c r="B5288" s="86">
        <v>43612</v>
      </c>
      <c r="C5288" t="s">
        <v>23</v>
      </c>
      <c r="D5288" t="s">
        <v>61</v>
      </c>
      <c r="E5288" t="s">
        <v>561</v>
      </c>
      <c r="F5288">
        <v>30.77</v>
      </c>
      <c r="G5288">
        <v>0</v>
      </c>
      <c r="H5288">
        <v>2019</v>
      </c>
      <c r="I5288">
        <v>5</v>
      </c>
      <c r="J5288">
        <v>30</v>
      </c>
    </row>
    <row r="5289" spans="1:10" x14ac:dyDescent="0.25">
      <c r="A5289">
        <f>--SUBTOTAL(103,B$2:B5289)</f>
        <v>2510</v>
      </c>
      <c r="B5289" s="86">
        <v>43612</v>
      </c>
      <c r="C5289" t="s">
        <v>23</v>
      </c>
      <c r="D5289" t="s">
        <v>63</v>
      </c>
      <c r="E5289" t="s">
        <v>561</v>
      </c>
      <c r="F5289">
        <v>30</v>
      </c>
      <c r="G5289">
        <v>0</v>
      </c>
      <c r="H5289">
        <v>2019</v>
      </c>
      <c r="I5289">
        <v>5</v>
      </c>
      <c r="J5289">
        <v>54</v>
      </c>
    </row>
    <row r="5290" spans="1:10" x14ac:dyDescent="0.25">
      <c r="A5290">
        <f>--SUBTOTAL(103,B$2:B5290)</f>
        <v>2511</v>
      </c>
      <c r="B5290" s="86">
        <v>43612</v>
      </c>
      <c r="C5290" t="s">
        <v>23</v>
      </c>
      <c r="D5290" t="s">
        <v>59</v>
      </c>
      <c r="E5290" t="s">
        <v>561</v>
      </c>
      <c r="F5290">
        <v>28.39</v>
      </c>
      <c r="G5290">
        <v>0</v>
      </c>
      <c r="H5290">
        <v>2019</v>
      </c>
      <c r="I5290">
        <v>5</v>
      </c>
      <c r="J5290">
        <v>80</v>
      </c>
    </row>
    <row r="5291" spans="1:10" x14ac:dyDescent="0.25">
      <c r="A5291">
        <f>--SUBTOTAL(103,B$2:B5291)</f>
        <v>2512</v>
      </c>
      <c r="B5291" s="86">
        <v>43612</v>
      </c>
      <c r="C5291" t="s">
        <v>23</v>
      </c>
      <c r="D5291" t="s">
        <v>63</v>
      </c>
      <c r="E5291" t="s">
        <v>561</v>
      </c>
      <c r="F5291">
        <v>17.989999999999998</v>
      </c>
      <c r="G5291">
        <v>0</v>
      </c>
      <c r="H5291">
        <v>2019</v>
      </c>
      <c r="I5291">
        <v>5</v>
      </c>
      <c r="J5291">
        <v>43</v>
      </c>
    </row>
    <row r="5292" spans="1:10" x14ac:dyDescent="0.25">
      <c r="A5292">
        <f>--SUBTOTAL(103,B$2:B5292)</f>
        <v>2513</v>
      </c>
      <c r="B5292" s="86">
        <v>43612</v>
      </c>
      <c r="C5292" t="s">
        <v>23</v>
      </c>
      <c r="D5292" t="s">
        <v>33</v>
      </c>
      <c r="E5292" t="s">
        <v>56</v>
      </c>
      <c r="F5292">
        <v>12</v>
      </c>
      <c r="G5292">
        <v>0</v>
      </c>
      <c r="H5292">
        <v>2019</v>
      </c>
      <c r="I5292">
        <v>5</v>
      </c>
      <c r="J5292">
        <v>73</v>
      </c>
    </row>
    <row r="5293" spans="1:10" x14ac:dyDescent="0.25">
      <c r="A5293">
        <f>--SUBTOTAL(103,B$2:B5293)</f>
        <v>2514</v>
      </c>
      <c r="B5293" s="86">
        <v>43612</v>
      </c>
      <c r="C5293" t="s">
        <v>23</v>
      </c>
      <c r="D5293" t="s">
        <v>59</v>
      </c>
      <c r="E5293" t="s">
        <v>561</v>
      </c>
      <c r="F5293">
        <v>10.49</v>
      </c>
      <c r="G5293">
        <v>0</v>
      </c>
      <c r="H5293">
        <v>2019</v>
      </c>
      <c r="I5293">
        <v>5</v>
      </c>
      <c r="J5293">
        <v>3</v>
      </c>
    </row>
    <row r="5294" spans="1:10" x14ac:dyDescent="0.25">
      <c r="A5294">
        <f>--SUBTOTAL(103,B$2:B5294)</f>
        <v>2515</v>
      </c>
      <c r="B5294" s="86">
        <v>43612</v>
      </c>
      <c r="C5294" t="s">
        <v>23</v>
      </c>
      <c r="D5294" t="s">
        <v>54</v>
      </c>
      <c r="E5294" t="s">
        <v>561</v>
      </c>
      <c r="F5294">
        <v>10.199999999999999</v>
      </c>
      <c r="G5294">
        <v>0</v>
      </c>
      <c r="H5294">
        <v>2019</v>
      </c>
      <c r="I5294">
        <v>5</v>
      </c>
      <c r="J5294">
        <v>7</v>
      </c>
    </row>
    <row r="5295" spans="1:10" x14ac:dyDescent="0.25">
      <c r="A5295">
        <f>--SUBTOTAL(103,B$2:B5295)</f>
        <v>2516</v>
      </c>
      <c r="B5295" s="86">
        <v>43612</v>
      </c>
      <c r="C5295" t="s">
        <v>23</v>
      </c>
      <c r="D5295" t="s">
        <v>33</v>
      </c>
      <c r="E5295" t="s">
        <v>57</v>
      </c>
      <c r="F5295">
        <v>2.7</v>
      </c>
      <c r="G5295">
        <v>0</v>
      </c>
      <c r="H5295">
        <v>2019</v>
      </c>
      <c r="I5295">
        <v>5</v>
      </c>
      <c r="J5295">
        <v>3</v>
      </c>
    </row>
    <row r="5296" spans="1:10" x14ac:dyDescent="0.25">
      <c r="A5296">
        <f>--SUBTOTAL(103,B$2:B5296)</f>
        <v>2517</v>
      </c>
      <c r="B5296" s="86">
        <v>43612</v>
      </c>
      <c r="C5296" t="s">
        <v>23</v>
      </c>
      <c r="D5296" t="s">
        <v>33</v>
      </c>
      <c r="E5296" t="s">
        <v>124</v>
      </c>
      <c r="F5296">
        <v>2.4</v>
      </c>
      <c r="G5296">
        <v>0</v>
      </c>
      <c r="H5296">
        <v>2019</v>
      </c>
      <c r="I5296">
        <v>5</v>
      </c>
      <c r="J5296">
        <v>71</v>
      </c>
    </row>
    <row r="5297" spans="1:10" x14ac:dyDescent="0.25">
      <c r="A5297">
        <f>--SUBTOTAL(103,B$2:B5297)</f>
        <v>2518</v>
      </c>
      <c r="B5297" s="86">
        <v>43612</v>
      </c>
      <c r="C5297" t="s">
        <v>78</v>
      </c>
      <c r="D5297" t="s">
        <v>62</v>
      </c>
      <c r="E5297" t="s">
        <v>561</v>
      </c>
      <c r="F5297">
        <v>67</v>
      </c>
      <c r="G5297">
        <v>0</v>
      </c>
      <c r="H5297">
        <v>2019</v>
      </c>
      <c r="I5297">
        <v>5</v>
      </c>
      <c r="J5297">
        <v>91</v>
      </c>
    </row>
    <row r="5298" spans="1:10" x14ac:dyDescent="0.25">
      <c r="A5298">
        <f>--SUBTOTAL(103,B$2:B5298)</f>
        <v>2519</v>
      </c>
      <c r="B5298" s="86">
        <v>43612</v>
      </c>
      <c r="C5298" t="s">
        <v>79</v>
      </c>
      <c r="D5298" t="s">
        <v>59</v>
      </c>
      <c r="E5298" t="s">
        <v>561</v>
      </c>
      <c r="F5298">
        <v>101.65</v>
      </c>
      <c r="G5298">
        <v>0</v>
      </c>
      <c r="H5298">
        <v>2019</v>
      </c>
      <c r="I5298">
        <v>5</v>
      </c>
      <c r="J5298">
        <v>91</v>
      </c>
    </row>
    <row r="5299" spans="1:10" x14ac:dyDescent="0.25">
      <c r="A5299">
        <f>--SUBTOTAL(103,B$2:B5299)</f>
        <v>2520</v>
      </c>
      <c r="B5299" s="86">
        <v>43612</v>
      </c>
      <c r="C5299" t="s">
        <v>21</v>
      </c>
      <c r="D5299" t="s">
        <v>32</v>
      </c>
      <c r="E5299" t="s">
        <v>561</v>
      </c>
      <c r="F5299">
        <v>16</v>
      </c>
      <c r="G5299">
        <v>0</v>
      </c>
      <c r="H5299">
        <v>2019</v>
      </c>
      <c r="I5299">
        <v>5</v>
      </c>
      <c r="J5299">
        <v>13</v>
      </c>
    </row>
    <row r="5300" spans="1:10" x14ac:dyDescent="0.25">
      <c r="A5300">
        <f>--SUBTOTAL(103,B$2:B5300)</f>
        <v>2521</v>
      </c>
      <c r="B5300" s="86">
        <v>43612</v>
      </c>
      <c r="C5300" t="s">
        <v>21</v>
      </c>
      <c r="D5300" t="s">
        <v>32</v>
      </c>
      <c r="E5300" t="s">
        <v>561</v>
      </c>
      <c r="F5300">
        <v>16</v>
      </c>
      <c r="G5300">
        <v>0</v>
      </c>
      <c r="H5300">
        <v>2019</v>
      </c>
      <c r="I5300">
        <v>5</v>
      </c>
      <c r="J5300">
        <v>39</v>
      </c>
    </row>
    <row r="5301" spans="1:10" x14ac:dyDescent="0.25">
      <c r="A5301">
        <f>--SUBTOTAL(103,B$2:B5301)</f>
        <v>2522</v>
      </c>
      <c r="B5301" s="86">
        <v>43612</v>
      </c>
      <c r="C5301" t="s">
        <v>71</v>
      </c>
      <c r="D5301" t="s">
        <v>61</v>
      </c>
      <c r="E5301" t="s">
        <v>561</v>
      </c>
      <c r="F5301">
        <v>59</v>
      </c>
      <c r="G5301">
        <v>0</v>
      </c>
      <c r="H5301">
        <v>2019</v>
      </c>
      <c r="I5301">
        <v>5</v>
      </c>
      <c r="J5301">
        <v>91</v>
      </c>
    </row>
    <row r="5302" spans="1:10" x14ac:dyDescent="0.25">
      <c r="A5302">
        <f>--SUBTOTAL(103,B$2:B5302)</f>
        <v>2523</v>
      </c>
      <c r="B5302" s="86">
        <v>43612</v>
      </c>
      <c r="C5302" t="s">
        <v>71</v>
      </c>
      <c r="D5302" t="s">
        <v>54</v>
      </c>
      <c r="E5302" t="s">
        <v>561</v>
      </c>
      <c r="F5302">
        <v>24</v>
      </c>
      <c r="G5302">
        <v>0</v>
      </c>
      <c r="H5302">
        <v>2019</v>
      </c>
      <c r="I5302">
        <v>5</v>
      </c>
      <c r="J5302">
        <v>91</v>
      </c>
    </row>
    <row r="5303" spans="1:10" x14ac:dyDescent="0.25">
      <c r="A5303">
        <f>--SUBTOTAL(103,B$2:B5303)</f>
        <v>2524</v>
      </c>
      <c r="B5303" s="86">
        <v>43612</v>
      </c>
      <c r="C5303" t="s">
        <v>68</v>
      </c>
      <c r="D5303" t="s">
        <v>61</v>
      </c>
      <c r="E5303" t="s">
        <v>561</v>
      </c>
      <c r="F5303">
        <v>24</v>
      </c>
      <c r="G5303">
        <v>0</v>
      </c>
      <c r="H5303">
        <v>2019</v>
      </c>
      <c r="I5303">
        <v>5</v>
      </c>
      <c r="J5303">
        <v>91</v>
      </c>
    </row>
    <row r="5304" spans="1:10" x14ac:dyDescent="0.25">
      <c r="A5304">
        <f>--SUBTOTAL(103,B$2:B5304)</f>
        <v>2525</v>
      </c>
      <c r="B5304" s="86">
        <v>43613</v>
      </c>
      <c r="C5304" t="s">
        <v>23</v>
      </c>
      <c r="D5304" t="s">
        <v>62</v>
      </c>
      <c r="E5304" t="s">
        <v>562</v>
      </c>
      <c r="F5304">
        <v>34</v>
      </c>
      <c r="G5304">
        <v>0</v>
      </c>
      <c r="H5304">
        <v>2019</v>
      </c>
      <c r="I5304">
        <v>5</v>
      </c>
      <c r="J5304">
        <v>102</v>
      </c>
    </row>
    <row r="5305" spans="1:10" hidden="1" x14ac:dyDescent="0.25">
      <c r="A5305">
        <f>--SUBTOTAL(103,B$2:B5305)</f>
        <v>2525</v>
      </c>
      <c r="B5305" s="86">
        <v>43412</v>
      </c>
      <c r="C5305" t="s">
        <v>23</v>
      </c>
      <c r="D5305" t="s">
        <v>54</v>
      </c>
      <c r="E5305" t="s">
        <v>351</v>
      </c>
      <c r="F5305">
        <v>21.2</v>
      </c>
      <c r="G5305">
        <v>0</v>
      </c>
      <c r="H5305">
        <v>2018</v>
      </c>
      <c r="I5305">
        <v>11</v>
      </c>
      <c r="J5305">
        <v>32</v>
      </c>
    </row>
    <row r="5306" spans="1:10" hidden="1" x14ac:dyDescent="0.25">
      <c r="A5306">
        <f>--SUBTOTAL(103,B$2:B5306)</f>
        <v>2525</v>
      </c>
      <c r="B5306" s="86">
        <v>43412</v>
      </c>
      <c r="C5306" t="s">
        <v>23</v>
      </c>
      <c r="D5306" t="s">
        <v>59</v>
      </c>
      <c r="E5306" t="s">
        <v>351</v>
      </c>
      <c r="F5306">
        <v>38.119999999999997</v>
      </c>
      <c r="G5306">
        <v>0</v>
      </c>
      <c r="H5306">
        <v>2018</v>
      </c>
      <c r="I5306">
        <v>11</v>
      </c>
      <c r="J5306">
        <v>32</v>
      </c>
    </row>
    <row r="5307" spans="1:10" hidden="1" x14ac:dyDescent="0.25">
      <c r="A5307">
        <f>--SUBTOTAL(103,B$2:B5307)</f>
        <v>2525</v>
      </c>
      <c r="B5307" s="86">
        <v>43412</v>
      </c>
      <c r="C5307" t="s">
        <v>23</v>
      </c>
      <c r="D5307" t="s">
        <v>54</v>
      </c>
      <c r="E5307" t="s">
        <v>351</v>
      </c>
      <c r="F5307">
        <v>27.85</v>
      </c>
      <c r="G5307">
        <v>0</v>
      </c>
      <c r="H5307">
        <v>2018</v>
      </c>
      <c r="I5307">
        <v>11</v>
      </c>
      <c r="J5307">
        <v>44</v>
      </c>
    </row>
    <row r="5308" spans="1:10" hidden="1" x14ac:dyDescent="0.25">
      <c r="A5308">
        <f>--SUBTOTAL(103,B$2:B5308)</f>
        <v>2525</v>
      </c>
      <c r="B5308" s="86">
        <v>43412</v>
      </c>
      <c r="C5308" t="s">
        <v>23</v>
      </c>
      <c r="D5308" t="s">
        <v>62</v>
      </c>
      <c r="E5308" t="s">
        <v>351</v>
      </c>
      <c r="F5308">
        <v>0</v>
      </c>
      <c r="G5308">
        <v>96</v>
      </c>
      <c r="H5308">
        <v>2018</v>
      </c>
      <c r="I5308">
        <v>11</v>
      </c>
      <c r="J5308">
        <v>53</v>
      </c>
    </row>
    <row r="5309" spans="1:10" hidden="1" x14ac:dyDescent="0.25">
      <c r="A5309">
        <f>--SUBTOTAL(103,B$2:B5309)</f>
        <v>2525</v>
      </c>
      <c r="B5309" s="86">
        <v>43412</v>
      </c>
      <c r="C5309" t="s">
        <v>23</v>
      </c>
      <c r="D5309" t="s">
        <v>33</v>
      </c>
      <c r="E5309" t="s">
        <v>126</v>
      </c>
      <c r="F5309">
        <v>1.8</v>
      </c>
      <c r="G5309">
        <v>0</v>
      </c>
      <c r="H5309">
        <v>2018</v>
      </c>
      <c r="I5309">
        <v>11</v>
      </c>
      <c r="J5309">
        <v>72</v>
      </c>
    </row>
    <row r="5310" spans="1:10" hidden="1" x14ac:dyDescent="0.25">
      <c r="A5310">
        <f>--SUBTOTAL(103,B$2:B5310)</f>
        <v>2525</v>
      </c>
      <c r="B5310" s="86">
        <v>43412</v>
      </c>
      <c r="C5310" t="s">
        <v>23</v>
      </c>
      <c r="D5310" t="s">
        <v>59</v>
      </c>
      <c r="E5310" t="s">
        <v>351</v>
      </c>
      <c r="F5310">
        <v>37.700000000000003</v>
      </c>
      <c r="G5310">
        <v>0</v>
      </c>
      <c r="H5310">
        <v>2018</v>
      </c>
      <c r="I5310">
        <v>11</v>
      </c>
      <c r="J5310">
        <v>72</v>
      </c>
    </row>
    <row r="5311" spans="1:10" hidden="1" x14ac:dyDescent="0.25">
      <c r="A5311">
        <f>--SUBTOTAL(103,B$2:B5311)</f>
        <v>2525</v>
      </c>
      <c r="B5311" s="86">
        <v>43412</v>
      </c>
      <c r="C5311" t="s">
        <v>23</v>
      </c>
      <c r="D5311" t="s">
        <v>33</v>
      </c>
      <c r="E5311" t="s">
        <v>226</v>
      </c>
      <c r="F5311">
        <v>8.6999999999999993</v>
      </c>
      <c r="G5311">
        <v>0</v>
      </c>
      <c r="H5311">
        <v>2018</v>
      </c>
      <c r="I5311">
        <v>11</v>
      </c>
      <c r="J5311">
        <v>76</v>
      </c>
    </row>
    <row r="5312" spans="1:10" hidden="1" x14ac:dyDescent="0.25">
      <c r="A5312">
        <f>--SUBTOTAL(103,B$2:B5312)</f>
        <v>2525</v>
      </c>
      <c r="B5312" s="86">
        <v>43412</v>
      </c>
      <c r="C5312" t="s">
        <v>23</v>
      </c>
      <c r="D5312" t="s">
        <v>59</v>
      </c>
      <c r="E5312" t="s">
        <v>351</v>
      </c>
      <c r="F5312">
        <v>83.29</v>
      </c>
      <c r="G5312">
        <v>0</v>
      </c>
      <c r="H5312">
        <v>2018</v>
      </c>
      <c r="I5312">
        <v>11</v>
      </c>
      <c r="J5312">
        <v>77</v>
      </c>
    </row>
    <row r="5313" spans="1:10" hidden="1" x14ac:dyDescent="0.25">
      <c r="A5313">
        <f>--SUBTOTAL(103,B$2:B5313)</f>
        <v>2525</v>
      </c>
      <c r="B5313" s="86">
        <v>43412</v>
      </c>
      <c r="C5313" t="s">
        <v>23</v>
      </c>
      <c r="D5313" t="s">
        <v>33</v>
      </c>
      <c r="E5313" t="s">
        <v>352</v>
      </c>
      <c r="F5313">
        <v>1.8</v>
      </c>
      <c r="G5313">
        <v>0</v>
      </c>
      <c r="H5313">
        <v>2018</v>
      </c>
      <c r="I5313">
        <v>11</v>
      </c>
      <c r="J5313">
        <v>79</v>
      </c>
    </row>
    <row r="5314" spans="1:10" hidden="1" x14ac:dyDescent="0.25">
      <c r="A5314">
        <f>--SUBTOTAL(103,B$2:B5314)</f>
        <v>2525</v>
      </c>
      <c r="B5314" s="86">
        <v>43412</v>
      </c>
      <c r="C5314" t="s">
        <v>23</v>
      </c>
      <c r="D5314" t="s">
        <v>59</v>
      </c>
      <c r="E5314" t="s">
        <v>351</v>
      </c>
      <c r="F5314">
        <v>92.24</v>
      </c>
      <c r="G5314">
        <v>0</v>
      </c>
      <c r="H5314">
        <v>2018</v>
      </c>
      <c r="I5314">
        <v>11</v>
      </c>
      <c r="J5314">
        <v>95</v>
      </c>
    </row>
    <row r="5315" spans="1:10" hidden="1" x14ac:dyDescent="0.25">
      <c r="A5315">
        <f>--SUBTOTAL(103,B$2:B5315)</f>
        <v>2525</v>
      </c>
      <c r="B5315" s="86">
        <v>43412</v>
      </c>
      <c r="C5315" t="s">
        <v>23</v>
      </c>
      <c r="D5315" t="s">
        <v>59</v>
      </c>
      <c r="E5315" t="s">
        <v>351</v>
      </c>
      <c r="F5315">
        <v>34.24</v>
      </c>
      <c r="G5315">
        <v>0</v>
      </c>
      <c r="H5315">
        <v>2018</v>
      </c>
      <c r="I5315">
        <v>11</v>
      </c>
      <c r="J5315">
        <v>99</v>
      </c>
    </row>
    <row r="5316" spans="1:10" hidden="1" x14ac:dyDescent="0.25">
      <c r="A5316">
        <f>--SUBTOTAL(103,B$2:B5316)</f>
        <v>2525</v>
      </c>
      <c r="B5316" s="86">
        <v>43413</v>
      </c>
      <c r="C5316" t="s">
        <v>80</v>
      </c>
      <c r="D5316" t="s">
        <v>31</v>
      </c>
      <c r="E5316" t="s">
        <v>353</v>
      </c>
      <c r="F5316">
        <v>100.4</v>
      </c>
      <c r="G5316">
        <v>0</v>
      </c>
      <c r="H5316">
        <v>2018</v>
      </c>
      <c r="I5316">
        <v>11</v>
      </c>
      <c r="J5316">
        <v>91</v>
      </c>
    </row>
    <row r="5317" spans="1:10" hidden="1" x14ac:dyDescent="0.25">
      <c r="A5317">
        <f>--SUBTOTAL(103,B$2:B5317)</f>
        <v>2525</v>
      </c>
      <c r="B5317" s="86">
        <v>43413</v>
      </c>
      <c r="C5317" t="s">
        <v>22</v>
      </c>
      <c r="D5317" t="s">
        <v>354</v>
      </c>
      <c r="E5317" t="s">
        <v>355</v>
      </c>
      <c r="F5317">
        <v>15.84</v>
      </c>
      <c r="G5317">
        <v>0</v>
      </c>
      <c r="H5317">
        <v>2018</v>
      </c>
      <c r="I5317">
        <v>11</v>
      </c>
      <c r="J5317">
        <v>5</v>
      </c>
    </row>
    <row r="5318" spans="1:10" hidden="1" x14ac:dyDescent="0.25">
      <c r="A5318">
        <f>--SUBTOTAL(103,B$2:B5318)</f>
        <v>2525</v>
      </c>
      <c r="B5318" s="86">
        <v>43413</v>
      </c>
      <c r="C5318" t="s">
        <v>22</v>
      </c>
      <c r="D5318" t="s">
        <v>354</v>
      </c>
      <c r="E5318" t="s">
        <v>355</v>
      </c>
      <c r="F5318">
        <v>24.12</v>
      </c>
      <c r="G5318">
        <v>0</v>
      </c>
      <c r="H5318">
        <v>2018</v>
      </c>
      <c r="I5318">
        <v>11</v>
      </c>
      <c r="J5318">
        <v>10</v>
      </c>
    </row>
    <row r="5319" spans="1:10" hidden="1" x14ac:dyDescent="0.25">
      <c r="A5319">
        <f>--SUBTOTAL(103,B$2:B5319)</f>
        <v>2525</v>
      </c>
      <c r="B5319" s="86">
        <v>43413</v>
      </c>
      <c r="C5319" t="s">
        <v>22</v>
      </c>
      <c r="D5319" t="s">
        <v>354</v>
      </c>
      <c r="E5319" t="s">
        <v>355</v>
      </c>
      <c r="F5319">
        <v>27.72</v>
      </c>
      <c r="G5319">
        <v>0</v>
      </c>
      <c r="H5319">
        <v>2018</v>
      </c>
      <c r="I5319">
        <v>11</v>
      </c>
      <c r="J5319">
        <v>13</v>
      </c>
    </row>
    <row r="5320" spans="1:10" hidden="1" x14ac:dyDescent="0.25">
      <c r="A5320">
        <f>--SUBTOTAL(103,B$2:B5320)</f>
        <v>2525</v>
      </c>
      <c r="B5320" s="86">
        <v>43413</v>
      </c>
      <c r="C5320" t="s">
        <v>22</v>
      </c>
      <c r="D5320" t="s">
        <v>354</v>
      </c>
      <c r="E5320" t="s">
        <v>355</v>
      </c>
      <c r="F5320">
        <v>46.15</v>
      </c>
      <c r="G5320">
        <v>0</v>
      </c>
      <c r="H5320">
        <v>2018</v>
      </c>
      <c r="I5320">
        <v>11</v>
      </c>
      <c r="J5320">
        <v>18</v>
      </c>
    </row>
    <row r="5321" spans="1:10" hidden="1" x14ac:dyDescent="0.25">
      <c r="A5321">
        <f>--SUBTOTAL(103,B$2:B5321)</f>
        <v>2525</v>
      </c>
      <c r="B5321" s="86">
        <v>43413</v>
      </c>
      <c r="C5321" t="s">
        <v>22</v>
      </c>
      <c r="D5321" t="s">
        <v>354</v>
      </c>
      <c r="E5321" t="s">
        <v>355</v>
      </c>
      <c r="F5321">
        <v>29.9</v>
      </c>
      <c r="G5321">
        <v>0</v>
      </c>
      <c r="H5321">
        <v>2018</v>
      </c>
      <c r="I5321">
        <v>11</v>
      </c>
      <c r="J5321">
        <v>21</v>
      </c>
    </row>
    <row r="5322" spans="1:10" hidden="1" x14ac:dyDescent="0.25">
      <c r="A5322">
        <f>--SUBTOTAL(103,B$2:B5322)</f>
        <v>2525</v>
      </c>
      <c r="B5322" s="86">
        <v>43413</v>
      </c>
      <c r="C5322" t="s">
        <v>22</v>
      </c>
      <c r="D5322" t="s">
        <v>354</v>
      </c>
      <c r="E5322" t="s">
        <v>355</v>
      </c>
      <c r="F5322">
        <v>12.26</v>
      </c>
      <c r="G5322">
        <v>0</v>
      </c>
      <c r="H5322">
        <v>2018</v>
      </c>
      <c r="I5322">
        <v>11</v>
      </c>
      <c r="J5322">
        <v>23</v>
      </c>
    </row>
    <row r="5323" spans="1:10" hidden="1" x14ac:dyDescent="0.25">
      <c r="A5323">
        <f>--SUBTOTAL(103,B$2:B5323)</f>
        <v>2525</v>
      </c>
      <c r="B5323" s="86">
        <v>43413</v>
      </c>
      <c r="C5323" t="s">
        <v>22</v>
      </c>
      <c r="D5323" t="s">
        <v>32</v>
      </c>
      <c r="E5323" t="s">
        <v>353</v>
      </c>
      <c r="F5323">
        <v>8</v>
      </c>
      <c r="G5323">
        <v>0</v>
      </c>
      <c r="H5323">
        <v>2018</v>
      </c>
      <c r="I5323">
        <v>11</v>
      </c>
      <c r="J5323">
        <v>26</v>
      </c>
    </row>
    <row r="5324" spans="1:10" hidden="1" x14ac:dyDescent="0.25">
      <c r="A5324">
        <f>--SUBTOTAL(103,B$2:B5324)</f>
        <v>2525</v>
      </c>
      <c r="B5324" s="86">
        <v>43413</v>
      </c>
      <c r="C5324" t="s">
        <v>22</v>
      </c>
      <c r="D5324" t="s">
        <v>354</v>
      </c>
      <c r="E5324" t="s">
        <v>355</v>
      </c>
      <c r="F5324">
        <v>36.28</v>
      </c>
      <c r="G5324">
        <v>0</v>
      </c>
      <c r="H5324">
        <v>2018</v>
      </c>
      <c r="I5324">
        <v>11</v>
      </c>
      <c r="J5324">
        <v>26</v>
      </c>
    </row>
    <row r="5325" spans="1:10" hidden="1" x14ac:dyDescent="0.25">
      <c r="A5325">
        <f>--SUBTOTAL(103,B$2:B5325)</f>
        <v>2525</v>
      </c>
      <c r="B5325" s="86">
        <v>43413</v>
      </c>
      <c r="C5325" t="s">
        <v>22</v>
      </c>
      <c r="D5325" t="s">
        <v>354</v>
      </c>
      <c r="E5325" t="s">
        <v>355</v>
      </c>
      <c r="F5325">
        <v>99.04</v>
      </c>
      <c r="G5325">
        <v>0</v>
      </c>
      <c r="H5325">
        <v>2018</v>
      </c>
      <c r="I5325">
        <v>11</v>
      </c>
      <c r="J5325">
        <v>30</v>
      </c>
    </row>
    <row r="5326" spans="1:10" hidden="1" x14ac:dyDescent="0.25">
      <c r="A5326">
        <f>--SUBTOTAL(103,B$2:B5326)</f>
        <v>2525</v>
      </c>
      <c r="B5326" s="86">
        <v>43413</v>
      </c>
      <c r="C5326" t="s">
        <v>22</v>
      </c>
      <c r="D5326" t="s">
        <v>354</v>
      </c>
      <c r="E5326" t="s">
        <v>355</v>
      </c>
      <c r="F5326">
        <v>64.58</v>
      </c>
      <c r="G5326">
        <v>0</v>
      </c>
      <c r="H5326">
        <v>2018</v>
      </c>
      <c r="I5326">
        <v>11</v>
      </c>
      <c r="J5326">
        <v>34</v>
      </c>
    </row>
    <row r="5327" spans="1:10" hidden="1" x14ac:dyDescent="0.25">
      <c r="A5327">
        <f>--SUBTOTAL(103,B$2:B5327)</f>
        <v>2525</v>
      </c>
      <c r="B5327" s="86">
        <v>43413</v>
      </c>
      <c r="C5327" t="s">
        <v>22</v>
      </c>
      <c r="D5327" t="s">
        <v>354</v>
      </c>
      <c r="E5327" t="s">
        <v>355</v>
      </c>
      <c r="F5327">
        <v>39.01</v>
      </c>
      <c r="G5327">
        <v>0</v>
      </c>
      <c r="H5327">
        <v>2018</v>
      </c>
      <c r="I5327">
        <v>11</v>
      </c>
      <c r="J5327">
        <v>39</v>
      </c>
    </row>
    <row r="5328" spans="1:10" hidden="1" x14ac:dyDescent="0.25">
      <c r="A5328">
        <f>--SUBTOTAL(103,B$2:B5328)</f>
        <v>2525</v>
      </c>
      <c r="B5328" s="86">
        <v>43413</v>
      </c>
      <c r="C5328" t="s">
        <v>22</v>
      </c>
      <c r="D5328" t="s">
        <v>354</v>
      </c>
      <c r="E5328" t="s">
        <v>355</v>
      </c>
      <c r="F5328">
        <v>59.5</v>
      </c>
      <c r="G5328">
        <v>0</v>
      </c>
      <c r="H5328">
        <v>2018</v>
      </c>
      <c r="I5328">
        <v>11</v>
      </c>
      <c r="J5328">
        <v>44</v>
      </c>
    </row>
    <row r="5329" spans="1:10" hidden="1" x14ac:dyDescent="0.25">
      <c r="A5329">
        <f>--SUBTOTAL(103,B$2:B5329)</f>
        <v>2525</v>
      </c>
      <c r="B5329" s="86">
        <v>43413</v>
      </c>
      <c r="C5329" t="s">
        <v>22</v>
      </c>
      <c r="D5329" t="s">
        <v>354</v>
      </c>
      <c r="E5329" t="s">
        <v>355</v>
      </c>
      <c r="F5329">
        <v>18.29</v>
      </c>
      <c r="G5329">
        <v>0</v>
      </c>
      <c r="H5329">
        <v>2018</v>
      </c>
      <c r="I5329">
        <v>11</v>
      </c>
      <c r="J5329">
        <v>46</v>
      </c>
    </row>
    <row r="5330" spans="1:10" hidden="1" x14ac:dyDescent="0.25">
      <c r="A5330">
        <f>--SUBTOTAL(103,B$2:B5330)</f>
        <v>2525</v>
      </c>
      <c r="B5330" s="86">
        <v>43413</v>
      </c>
      <c r="C5330" t="s">
        <v>22</v>
      </c>
      <c r="D5330" t="s">
        <v>31</v>
      </c>
      <c r="E5330" t="s">
        <v>353</v>
      </c>
      <c r="F5330">
        <v>6.3</v>
      </c>
      <c r="G5330">
        <v>0</v>
      </c>
      <c r="H5330">
        <v>2018</v>
      </c>
      <c r="I5330">
        <v>11</v>
      </c>
      <c r="J5330">
        <v>49</v>
      </c>
    </row>
    <row r="5331" spans="1:10" hidden="1" x14ac:dyDescent="0.25">
      <c r="A5331">
        <f>--SUBTOTAL(103,B$2:B5331)</f>
        <v>2525</v>
      </c>
      <c r="B5331" s="86">
        <v>43413</v>
      </c>
      <c r="C5331" t="s">
        <v>22</v>
      </c>
      <c r="D5331" t="s">
        <v>354</v>
      </c>
      <c r="E5331" t="s">
        <v>355</v>
      </c>
      <c r="F5331">
        <v>11.54</v>
      </c>
      <c r="G5331">
        <v>0</v>
      </c>
      <c r="H5331">
        <v>2018</v>
      </c>
      <c r="I5331">
        <v>11</v>
      </c>
      <c r="J5331">
        <v>70</v>
      </c>
    </row>
    <row r="5332" spans="1:10" hidden="1" x14ac:dyDescent="0.25">
      <c r="A5332">
        <f>--SUBTOTAL(103,B$2:B5332)</f>
        <v>2525</v>
      </c>
      <c r="B5332" s="86">
        <v>43413</v>
      </c>
      <c r="C5332" t="s">
        <v>22</v>
      </c>
      <c r="D5332" t="s">
        <v>354</v>
      </c>
      <c r="E5332" t="s">
        <v>355</v>
      </c>
      <c r="F5332">
        <v>185.43</v>
      </c>
      <c r="G5332">
        <v>0</v>
      </c>
      <c r="H5332">
        <v>2018</v>
      </c>
      <c r="I5332">
        <v>11</v>
      </c>
      <c r="J5332">
        <v>73</v>
      </c>
    </row>
    <row r="5333" spans="1:10" hidden="1" x14ac:dyDescent="0.25">
      <c r="A5333">
        <f>--SUBTOTAL(103,B$2:B5333)</f>
        <v>2525</v>
      </c>
      <c r="B5333" s="86">
        <v>43413</v>
      </c>
      <c r="C5333" t="s">
        <v>22</v>
      </c>
      <c r="D5333" t="s">
        <v>354</v>
      </c>
      <c r="E5333" t="s">
        <v>355</v>
      </c>
      <c r="F5333">
        <v>13.48</v>
      </c>
      <c r="G5333">
        <v>0</v>
      </c>
      <c r="H5333">
        <v>2018</v>
      </c>
      <c r="I5333">
        <v>11</v>
      </c>
      <c r="J5333">
        <v>80</v>
      </c>
    </row>
    <row r="5334" spans="1:10" hidden="1" x14ac:dyDescent="0.25">
      <c r="A5334">
        <f>--SUBTOTAL(103,B$2:B5334)</f>
        <v>2525</v>
      </c>
      <c r="B5334" s="86">
        <v>43413</v>
      </c>
      <c r="C5334" t="s">
        <v>22</v>
      </c>
      <c r="D5334" t="s">
        <v>354</v>
      </c>
      <c r="E5334" t="s">
        <v>355</v>
      </c>
      <c r="F5334">
        <v>25.59</v>
      </c>
      <c r="G5334">
        <v>0</v>
      </c>
      <c r="H5334">
        <v>2018</v>
      </c>
      <c r="I5334">
        <v>11</v>
      </c>
      <c r="J5334">
        <v>95</v>
      </c>
    </row>
    <row r="5335" spans="1:10" hidden="1" x14ac:dyDescent="0.25">
      <c r="A5335">
        <f>--SUBTOTAL(103,B$2:B5335)</f>
        <v>2525</v>
      </c>
      <c r="B5335" s="86">
        <v>43413</v>
      </c>
      <c r="C5335" t="s">
        <v>22</v>
      </c>
      <c r="D5335" t="s">
        <v>354</v>
      </c>
      <c r="E5335" t="s">
        <v>355</v>
      </c>
      <c r="F5335">
        <v>29.17</v>
      </c>
      <c r="G5335">
        <v>0</v>
      </c>
      <c r="H5335">
        <v>2018</v>
      </c>
      <c r="I5335">
        <v>11</v>
      </c>
      <c r="J5335">
        <v>97</v>
      </c>
    </row>
    <row r="5336" spans="1:10" hidden="1" x14ac:dyDescent="0.25">
      <c r="A5336">
        <f>--SUBTOTAL(103,B$2:B5336)</f>
        <v>2525</v>
      </c>
      <c r="B5336" s="86">
        <v>43413</v>
      </c>
      <c r="C5336" t="s">
        <v>76</v>
      </c>
      <c r="D5336" t="s">
        <v>354</v>
      </c>
      <c r="E5336" t="s">
        <v>355</v>
      </c>
      <c r="F5336">
        <v>145.36000000000001</v>
      </c>
      <c r="G5336">
        <v>0</v>
      </c>
      <c r="H5336">
        <v>2018</v>
      </c>
      <c r="I5336">
        <v>11</v>
      </c>
      <c r="J5336">
        <v>91</v>
      </c>
    </row>
    <row r="5337" spans="1:10" hidden="1" x14ac:dyDescent="0.25">
      <c r="A5337">
        <f>--SUBTOTAL(103,B$2:B5337)</f>
        <v>2525</v>
      </c>
      <c r="B5337" s="86">
        <v>43413</v>
      </c>
      <c r="C5337" t="s">
        <v>67</v>
      </c>
      <c r="D5337" t="s">
        <v>31</v>
      </c>
      <c r="E5337" t="s">
        <v>353</v>
      </c>
      <c r="F5337">
        <v>16.28</v>
      </c>
      <c r="G5337">
        <v>0</v>
      </c>
      <c r="H5337">
        <v>2018</v>
      </c>
      <c r="I5337">
        <v>11</v>
      </c>
      <c r="J5337">
        <v>91</v>
      </c>
    </row>
    <row r="5338" spans="1:10" hidden="1" x14ac:dyDescent="0.25">
      <c r="A5338">
        <f>--SUBTOTAL(103,B$2:B5338)</f>
        <v>2525</v>
      </c>
      <c r="B5338" s="86">
        <v>43413</v>
      </c>
      <c r="C5338" t="s">
        <v>67</v>
      </c>
      <c r="D5338" t="s">
        <v>354</v>
      </c>
      <c r="E5338" t="s">
        <v>355</v>
      </c>
      <c r="F5338">
        <v>2032.34</v>
      </c>
      <c r="G5338">
        <v>0</v>
      </c>
      <c r="H5338">
        <v>2018</v>
      </c>
      <c r="I5338">
        <v>11</v>
      </c>
      <c r="J5338">
        <v>91</v>
      </c>
    </row>
    <row r="5339" spans="1:10" hidden="1" x14ac:dyDescent="0.25">
      <c r="A5339">
        <f>--SUBTOTAL(103,B$2:B5339)</f>
        <v>2525</v>
      </c>
      <c r="B5339" s="86">
        <v>43413</v>
      </c>
      <c r="C5339" t="s">
        <v>72</v>
      </c>
      <c r="D5339" t="s">
        <v>60</v>
      </c>
      <c r="E5339" t="s">
        <v>353</v>
      </c>
      <c r="F5339">
        <v>184.87</v>
      </c>
      <c r="G5339">
        <v>0</v>
      </c>
      <c r="H5339">
        <v>2018</v>
      </c>
      <c r="I5339">
        <v>11</v>
      </c>
      <c r="J5339">
        <v>91</v>
      </c>
    </row>
    <row r="5340" spans="1:10" hidden="1" x14ac:dyDescent="0.25">
      <c r="A5340">
        <f>--SUBTOTAL(103,B$2:B5340)</f>
        <v>2525</v>
      </c>
      <c r="B5340" s="86">
        <v>43413</v>
      </c>
      <c r="C5340" t="s">
        <v>72</v>
      </c>
      <c r="D5340" t="s">
        <v>354</v>
      </c>
      <c r="E5340" t="s">
        <v>355</v>
      </c>
      <c r="F5340">
        <v>380.73</v>
      </c>
      <c r="G5340">
        <v>0</v>
      </c>
      <c r="H5340">
        <v>2018</v>
      </c>
      <c r="I5340">
        <v>11</v>
      </c>
      <c r="J5340">
        <v>91</v>
      </c>
    </row>
    <row r="5341" spans="1:10" hidden="1" x14ac:dyDescent="0.25">
      <c r="A5341">
        <f>--SUBTOTAL(103,B$2:B5341)</f>
        <v>2525</v>
      </c>
      <c r="B5341" s="86">
        <v>43413</v>
      </c>
      <c r="C5341" t="s">
        <v>72</v>
      </c>
      <c r="D5341" t="s">
        <v>61</v>
      </c>
      <c r="E5341" t="s">
        <v>353</v>
      </c>
      <c r="F5341">
        <v>3198.1</v>
      </c>
      <c r="G5341">
        <v>0</v>
      </c>
      <c r="H5341">
        <v>2018</v>
      </c>
      <c r="I5341">
        <v>11</v>
      </c>
      <c r="J5341">
        <v>91</v>
      </c>
    </row>
    <row r="5342" spans="1:10" hidden="1" x14ac:dyDescent="0.25">
      <c r="A5342">
        <f>--SUBTOTAL(103,B$2:B5342)</f>
        <v>2525</v>
      </c>
      <c r="B5342" s="86">
        <v>43413</v>
      </c>
      <c r="C5342" t="s">
        <v>73</v>
      </c>
      <c r="D5342" t="s">
        <v>31</v>
      </c>
      <c r="E5342" t="s">
        <v>353</v>
      </c>
      <c r="F5342">
        <v>10.27</v>
      </c>
      <c r="G5342">
        <v>0</v>
      </c>
      <c r="H5342">
        <v>2018</v>
      </c>
      <c r="I5342">
        <v>11</v>
      </c>
      <c r="J5342">
        <v>91</v>
      </c>
    </row>
    <row r="5343" spans="1:10" hidden="1" x14ac:dyDescent="0.25">
      <c r="A5343">
        <f>--SUBTOTAL(103,B$2:B5343)</f>
        <v>2525</v>
      </c>
      <c r="B5343" s="86">
        <v>43413</v>
      </c>
      <c r="C5343" t="s">
        <v>75</v>
      </c>
      <c r="D5343" t="s">
        <v>354</v>
      </c>
      <c r="E5343" t="s">
        <v>355</v>
      </c>
      <c r="F5343">
        <v>49.45</v>
      </c>
      <c r="G5343">
        <v>0</v>
      </c>
      <c r="H5343">
        <v>2018</v>
      </c>
      <c r="I5343">
        <v>11</v>
      </c>
      <c r="J5343">
        <v>91</v>
      </c>
    </row>
    <row r="5344" spans="1:10" hidden="1" x14ac:dyDescent="0.25">
      <c r="A5344">
        <f>--SUBTOTAL(103,B$2:B5344)</f>
        <v>2525</v>
      </c>
      <c r="B5344" s="86">
        <v>43413</v>
      </c>
      <c r="C5344" t="s">
        <v>71</v>
      </c>
      <c r="D5344" t="s">
        <v>59</v>
      </c>
      <c r="E5344" t="s">
        <v>353</v>
      </c>
      <c r="F5344">
        <v>34.24</v>
      </c>
      <c r="G5344">
        <v>0</v>
      </c>
      <c r="H5344">
        <v>2018</v>
      </c>
      <c r="I5344">
        <v>11</v>
      </c>
      <c r="J5344">
        <v>91</v>
      </c>
    </row>
    <row r="5345" spans="1:10" hidden="1" x14ac:dyDescent="0.25">
      <c r="A5345">
        <f>--SUBTOTAL(103,B$2:B5345)</f>
        <v>2525</v>
      </c>
      <c r="B5345" s="86">
        <v>43413</v>
      </c>
      <c r="C5345" t="s">
        <v>71</v>
      </c>
      <c r="D5345" t="s">
        <v>354</v>
      </c>
      <c r="E5345" t="s">
        <v>355</v>
      </c>
      <c r="F5345">
        <v>231.17</v>
      </c>
      <c r="G5345">
        <v>0</v>
      </c>
      <c r="H5345">
        <v>2018</v>
      </c>
      <c r="I5345">
        <v>11</v>
      </c>
      <c r="J5345">
        <v>91</v>
      </c>
    </row>
    <row r="5346" spans="1:10" hidden="1" x14ac:dyDescent="0.25">
      <c r="A5346">
        <f>--SUBTOTAL(103,B$2:B5346)</f>
        <v>2525</v>
      </c>
      <c r="B5346" s="86">
        <v>43413</v>
      </c>
      <c r="C5346" t="s">
        <v>21</v>
      </c>
      <c r="D5346" t="s">
        <v>354</v>
      </c>
      <c r="E5346" t="s">
        <v>355</v>
      </c>
      <c r="F5346">
        <v>940.44</v>
      </c>
      <c r="G5346">
        <v>0</v>
      </c>
      <c r="H5346">
        <v>2018</v>
      </c>
      <c r="I5346">
        <v>11</v>
      </c>
      <c r="J5346">
        <v>5</v>
      </c>
    </row>
    <row r="5347" spans="1:10" hidden="1" x14ac:dyDescent="0.25">
      <c r="A5347">
        <f>--SUBTOTAL(103,B$2:B5347)</f>
        <v>2525</v>
      </c>
      <c r="B5347" s="86">
        <v>43413</v>
      </c>
      <c r="C5347" t="s">
        <v>21</v>
      </c>
      <c r="D5347" t="s">
        <v>354</v>
      </c>
      <c r="E5347" t="s">
        <v>355</v>
      </c>
      <c r="F5347">
        <v>8.6199999999999992</v>
      </c>
      <c r="G5347">
        <v>0</v>
      </c>
      <c r="H5347">
        <v>2018</v>
      </c>
      <c r="I5347">
        <v>11</v>
      </c>
      <c r="J5347">
        <v>9</v>
      </c>
    </row>
    <row r="5348" spans="1:10" hidden="1" x14ac:dyDescent="0.25">
      <c r="A5348">
        <f>--SUBTOTAL(103,B$2:B5348)</f>
        <v>2525</v>
      </c>
      <c r="B5348" s="86">
        <v>43413</v>
      </c>
      <c r="C5348" t="s">
        <v>21</v>
      </c>
      <c r="D5348" t="s">
        <v>32</v>
      </c>
      <c r="E5348" t="s">
        <v>353</v>
      </c>
      <c r="F5348">
        <v>8</v>
      </c>
      <c r="G5348">
        <v>0</v>
      </c>
      <c r="H5348">
        <v>2018</v>
      </c>
      <c r="I5348">
        <v>11</v>
      </c>
      <c r="J5348">
        <v>10</v>
      </c>
    </row>
    <row r="5349" spans="1:10" hidden="1" x14ac:dyDescent="0.25">
      <c r="A5349">
        <f>--SUBTOTAL(103,B$2:B5349)</f>
        <v>2525</v>
      </c>
      <c r="B5349" s="86">
        <v>43413</v>
      </c>
      <c r="C5349" t="s">
        <v>21</v>
      </c>
      <c r="D5349" t="s">
        <v>354</v>
      </c>
      <c r="E5349" t="s">
        <v>355</v>
      </c>
      <c r="F5349">
        <v>210.68</v>
      </c>
      <c r="G5349">
        <v>0</v>
      </c>
      <c r="H5349">
        <v>2018</v>
      </c>
      <c r="I5349">
        <v>11</v>
      </c>
      <c r="J5349">
        <v>10</v>
      </c>
    </row>
    <row r="5350" spans="1:10" hidden="1" x14ac:dyDescent="0.25">
      <c r="A5350">
        <f>--SUBTOTAL(103,B$2:B5350)</f>
        <v>2525</v>
      </c>
      <c r="B5350" s="86">
        <v>43413</v>
      </c>
      <c r="C5350" t="s">
        <v>21</v>
      </c>
      <c r="D5350" t="s">
        <v>354</v>
      </c>
      <c r="E5350" t="s">
        <v>355</v>
      </c>
      <c r="F5350">
        <v>722.42</v>
      </c>
      <c r="G5350">
        <v>0</v>
      </c>
      <c r="H5350">
        <v>2018</v>
      </c>
      <c r="I5350">
        <v>11</v>
      </c>
      <c r="J5350">
        <v>13</v>
      </c>
    </row>
    <row r="5351" spans="1:10" hidden="1" x14ac:dyDescent="0.25">
      <c r="A5351">
        <f>--SUBTOTAL(103,B$2:B5351)</f>
        <v>2525</v>
      </c>
      <c r="B5351" s="86">
        <v>43413</v>
      </c>
      <c r="C5351" t="s">
        <v>21</v>
      </c>
      <c r="D5351" t="s">
        <v>354</v>
      </c>
      <c r="E5351" t="s">
        <v>355</v>
      </c>
      <c r="F5351">
        <v>302.99</v>
      </c>
      <c r="G5351">
        <v>0</v>
      </c>
      <c r="H5351">
        <v>2018</v>
      </c>
      <c r="I5351">
        <v>11</v>
      </c>
      <c r="J5351">
        <v>18</v>
      </c>
    </row>
    <row r="5352" spans="1:10" x14ac:dyDescent="0.25">
      <c r="A5352">
        <f>--SUBTOTAL(103,B$2:B5352)</f>
        <v>2526</v>
      </c>
      <c r="B5352" s="86">
        <v>43613</v>
      </c>
      <c r="C5352" t="s">
        <v>23</v>
      </c>
      <c r="D5352" t="s">
        <v>33</v>
      </c>
      <c r="E5352" t="s">
        <v>141</v>
      </c>
      <c r="F5352">
        <v>24</v>
      </c>
      <c r="G5352">
        <v>0</v>
      </c>
      <c r="H5352">
        <v>2019</v>
      </c>
      <c r="I5352">
        <v>5</v>
      </c>
      <c r="J5352">
        <v>53</v>
      </c>
    </row>
    <row r="5353" spans="1:10" hidden="1" x14ac:dyDescent="0.25">
      <c r="A5353">
        <f>--SUBTOTAL(103,B$2:B5353)</f>
        <v>2526</v>
      </c>
      <c r="B5353" s="86">
        <v>43413</v>
      </c>
      <c r="C5353" t="s">
        <v>21</v>
      </c>
      <c r="D5353" t="s">
        <v>32</v>
      </c>
      <c r="E5353" t="s">
        <v>353</v>
      </c>
      <c r="F5353">
        <v>72</v>
      </c>
      <c r="G5353">
        <v>0</v>
      </c>
      <c r="H5353">
        <v>2018</v>
      </c>
      <c r="I5353">
        <v>11</v>
      </c>
      <c r="J5353">
        <v>19</v>
      </c>
    </row>
    <row r="5354" spans="1:10" hidden="1" x14ac:dyDescent="0.25">
      <c r="A5354">
        <f>--SUBTOTAL(103,B$2:B5354)</f>
        <v>2526</v>
      </c>
      <c r="B5354" s="86">
        <v>43413</v>
      </c>
      <c r="C5354" t="s">
        <v>21</v>
      </c>
      <c r="D5354" t="s">
        <v>354</v>
      </c>
      <c r="E5354" t="s">
        <v>355</v>
      </c>
      <c r="F5354">
        <v>713.18</v>
      </c>
      <c r="G5354">
        <v>0</v>
      </c>
      <c r="H5354">
        <v>2018</v>
      </c>
      <c r="I5354">
        <v>11</v>
      </c>
      <c r="J5354">
        <v>19</v>
      </c>
    </row>
    <row r="5355" spans="1:10" hidden="1" x14ac:dyDescent="0.25">
      <c r="A5355">
        <f>--SUBTOTAL(103,B$2:B5355)</f>
        <v>2526</v>
      </c>
      <c r="B5355" s="86">
        <v>43413</v>
      </c>
      <c r="C5355" t="s">
        <v>21</v>
      </c>
      <c r="D5355" t="s">
        <v>354</v>
      </c>
      <c r="E5355" t="s">
        <v>355</v>
      </c>
      <c r="F5355">
        <v>28.76</v>
      </c>
      <c r="G5355">
        <v>0</v>
      </c>
      <c r="H5355">
        <v>2018</v>
      </c>
      <c r="I5355">
        <v>11</v>
      </c>
      <c r="J5355">
        <v>20</v>
      </c>
    </row>
    <row r="5356" spans="1:10" hidden="1" x14ac:dyDescent="0.25">
      <c r="A5356">
        <f>--SUBTOTAL(103,B$2:B5356)</f>
        <v>2526</v>
      </c>
      <c r="B5356" s="86">
        <v>43413</v>
      </c>
      <c r="C5356" t="s">
        <v>21</v>
      </c>
      <c r="D5356" t="s">
        <v>354</v>
      </c>
      <c r="E5356" t="s">
        <v>355</v>
      </c>
      <c r="F5356">
        <v>563.80999999999995</v>
      </c>
      <c r="G5356">
        <v>0</v>
      </c>
      <c r="H5356">
        <v>2018</v>
      </c>
      <c r="I5356">
        <v>11</v>
      </c>
      <c r="J5356">
        <v>22</v>
      </c>
    </row>
    <row r="5357" spans="1:10" x14ac:dyDescent="0.25">
      <c r="A5357">
        <f>--SUBTOTAL(103,B$2:B5357)</f>
        <v>2527</v>
      </c>
      <c r="B5357" s="86">
        <v>43613</v>
      </c>
      <c r="C5357" t="s">
        <v>23</v>
      </c>
      <c r="D5357" t="s">
        <v>54</v>
      </c>
      <c r="E5357" t="s">
        <v>562</v>
      </c>
      <c r="F5357">
        <v>15.66</v>
      </c>
      <c r="G5357">
        <v>0</v>
      </c>
      <c r="H5357">
        <v>2019</v>
      </c>
      <c r="I5357">
        <v>5</v>
      </c>
      <c r="J5357">
        <v>35</v>
      </c>
    </row>
    <row r="5358" spans="1:10" x14ac:dyDescent="0.25">
      <c r="A5358">
        <f>--SUBTOTAL(103,B$2:B5358)</f>
        <v>2528</v>
      </c>
      <c r="B5358" s="86">
        <v>43613</v>
      </c>
      <c r="C5358" t="s">
        <v>23</v>
      </c>
      <c r="D5358" t="s">
        <v>32</v>
      </c>
      <c r="E5358" t="s">
        <v>562</v>
      </c>
      <c r="F5358">
        <v>8</v>
      </c>
      <c r="G5358">
        <v>0</v>
      </c>
      <c r="H5358">
        <v>2019</v>
      </c>
      <c r="I5358">
        <v>5</v>
      </c>
      <c r="J5358">
        <v>5</v>
      </c>
    </row>
    <row r="5359" spans="1:10" x14ac:dyDescent="0.25">
      <c r="A5359">
        <f>--SUBTOTAL(103,B$2:B5359)</f>
        <v>2529</v>
      </c>
      <c r="B5359" s="86">
        <v>43613</v>
      </c>
      <c r="C5359" t="s">
        <v>23</v>
      </c>
      <c r="D5359" t="s">
        <v>33</v>
      </c>
      <c r="E5359" t="s">
        <v>264</v>
      </c>
      <c r="F5359">
        <v>4.5</v>
      </c>
      <c r="G5359">
        <v>0</v>
      </c>
      <c r="H5359">
        <v>2019</v>
      </c>
      <c r="I5359">
        <v>5</v>
      </c>
      <c r="J5359">
        <v>21</v>
      </c>
    </row>
    <row r="5360" spans="1:10" x14ac:dyDescent="0.25">
      <c r="A5360">
        <f>--SUBTOTAL(103,B$2:B5360)</f>
        <v>2530</v>
      </c>
      <c r="B5360" s="86">
        <v>43613</v>
      </c>
      <c r="C5360" t="s">
        <v>77</v>
      </c>
      <c r="D5360" t="s">
        <v>61</v>
      </c>
      <c r="E5360" t="s">
        <v>562</v>
      </c>
      <c r="F5360">
        <v>120.41</v>
      </c>
      <c r="G5360">
        <v>0</v>
      </c>
      <c r="H5360">
        <v>2019</v>
      </c>
      <c r="I5360">
        <v>5</v>
      </c>
      <c r="J5360">
        <v>91</v>
      </c>
    </row>
    <row r="5361" spans="1:10" x14ac:dyDescent="0.25">
      <c r="A5361">
        <f>--SUBTOTAL(103,B$2:B5361)</f>
        <v>2531</v>
      </c>
      <c r="B5361" s="86">
        <v>43613</v>
      </c>
      <c r="C5361" t="s">
        <v>66</v>
      </c>
      <c r="D5361" t="s">
        <v>61</v>
      </c>
      <c r="E5361" t="s">
        <v>562</v>
      </c>
      <c r="F5361">
        <v>226.93</v>
      </c>
      <c r="G5361">
        <v>0</v>
      </c>
      <c r="H5361">
        <v>2019</v>
      </c>
      <c r="I5361">
        <v>5</v>
      </c>
      <c r="J5361">
        <v>91</v>
      </c>
    </row>
    <row r="5362" spans="1:10" x14ac:dyDescent="0.25">
      <c r="A5362">
        <f>--SUBTOTAL(103,B$2:B5362)</f>
        <v>2532</v>
      </c>
      <c r="B5362" s="86">
        <v>43613</v>
      </c>
      <c r="C5362" t="s">
        <v>21</v>
      </c>
      <c r="D5362" t="s">
        <v>32</v>
      </c>
      <c r="E5362" t="s">
        <v>562</v>
      </c>
      <c r="F5362">
        <v>16</v>
      </c>
      <c r="G5362">
        <v>0</v>
      </c>
      <c r="H5362">
        <v>2019</v>
      </c>
      <c r="I5362">
        <v>5</v>
      </c>
      <c r="J5362">
        <v>13</v>
      </c>
    </row>
    <row r="5363" spans="1:10" x14ac:dyDescent="0.25">
      <c r="A5363">
        <f>--SUBTOTAL(103,B$2:B5363)</f>
        <v>2533</v>
      </c>
      <c r="B5363" s="86">
        <v>43613</v>
      </c>
      <c r="C5363" t="s">
        <v>21</v>
      </c>
      <c r="D5363" t="s">
        <v>32</v>
      </c>
      <c r="E5363" t="s">
        <v>562</v>
      </c>
      <c r="F5363">
        <v>16</v>
      </c>
      <c r="G5363">
        <v>0</v>
      </c>
      <c r="H5363">
        <v>2019</v>
      </c>
      <c r="I5363">
        <v>5</v>
      </c>
      <c r="J5363">
        <v>97</v>
      </c>
    </row>
    <row r="5364" spans="1:10" x14ac:dyDescent="0.25">
      <c r="A5364">
        <f>--SUBTOTAL(103,B$2:B5364)</f>
        <v>2534</v>
      </c>
      <c r="B5364" s="86">
        <v>43613</v>
      </c>
      <c r="C5364" t="s">
        <v>21</v>
      </c>
      <c r="D5364" t="s">
        <v>32</v>
      </c>
      <c r="E5364" t="s">
        <v>562</v>
      </c>
      <c r="F5364">
        <v>8</v>
      </c>
      <c r="G5364">
        <v>0</v>
      </c>
      <c r="H5364">
        <v>2019</v>
      </c>
      <c r="I5364">
        <v>5</v>
      </c>
      <c r="J5364">
        <v>18</v>
      </c>
    </row>
    <row r="5365" spans="1:10" x14ac:dyDescent="0.25">
      <c r="A5365">
        <f>--SUBTOTAL(103,B$2:B5365)</f>
        <v>2535</v>
      </c>
      <c r="B5365" s="86">
        <v>43613</v>
      </c>
      <c r="C5365" t="s">
        <v>21</v>
      </c>
      <c r="D5365" t="s">
        <v>32</v>
      </c>
      <c r="E5365" t="s">
        <v>562</v>
      </c>
      <c r="F5365">
        <v>8</v>
      </c>
      <c r="G5365">
        <v>0</v>
      </c>
      <c r="H5365">
        <v>2019</v>
      </c>
      <c r="I5365">
        <v>5</v>
      </c>
      <c r="J5365">
        <v>49</v>
      </c>
    </row>
    <row r="5366" spans="1:10" x14ac:dyDescent="0.25">
      <c r="A5366">
        <f>--SUBTOTAL(103,B$2:B5366)</f>
        <v>2536</v>
      </c>
      <c r="B5366" s="86">
        <v>43613</v>
      </c>
      <c r="C5366" t="s">
        <v>103</v>
      </c>
      <c r="D5366" t="s">
        <v>32</v>
      </c>
      <c r="E5366" t="s">
        <v>562</v>
      </c>
      <c r="F5366">
        <v>54.57</v>
      </c>
      <c r="G5366">
        <v>0</v>
      </c>
      <c r="H5366">
        <v>2019</v>
      </c>
      <c r="I5366">
        <v>5</v>
      </c>
      <c r="J5366">
        <v>91</v>
      </c>
    </row>
    <row r="5367" spans="1:10" x14ac:dyDescent="0.25">
      <c r="A5367">
        <f>--SUBTOTAL(103,B$2:B5367)</f>
        <v>2537</v>
      </c>
      <c r="B5367" s="86">
        <v>43613</v>
      </c>
      <c r="C5367" t="s">
        <v>103</v>
      </c>
      <c r="D5367" t="s">
        <v>61</v>
      </c>
      <c r="E5367" t="s">
        <v>562</v>
      </c>
      <c r="F5367">
        <v>14.6</v>
      </c>
      <c r="G5367">
        <v>0</v>
      </c>
      <c r="H5367">
        <v>2019</v>
      </c>
      <c r="I5367">
        <v>5</v>
      </c>
      <c r="J5367">
        <v>91</v>
      </c>
    </row>
    <row r="5368" spans="1:10" x14ac:dyDescent="0.25">
      <c r="A5368">
        <f>--SUBTOTAL(103,B$2:B5368)</f>
        <v>2538</v>
      </c>
      <c r="B5368" s="86">
        <v>43613</v>
      </c>
      <c r="C5368" t="s">
        <v>71</v>
      </c>
      <c r="D5368" t="s">
        <v>61</v>
      </c>
      <c r="E5368" t="s">
        <v>562</v>
      </c>
      <c r="F5368">
        <v>130</v>
      </c>
      <c r="G5368">
        <v>0</v>
      </c>
      <c r="H5368">
        <v>2019</v>
      </c>
      <c r="I5368">
        <v>5</v>
      </c>
      <c r="J5368">
        <v>91</v>
      </c>
    </row>
    <row r="5369" spans="1:10" x14ac:dyDescent="0.25">
      <c r="A5369">
        <f>--SUBTOTAL(103,B$2:B5369)</f>
        <v>2539</v>
      </c>
      <c r="B5369" s="86">
        <v>43613</v>
      </c>
      <c r="C5369" t="s">
        <v>73</v>
      </c>
      <c r="D5369" t="s">
        <v>32</v>
      </c>
      <c r="E5369" t="s">
        <v>562</v>
      </c>
      <c r="F5369">
        <v>117.45</v>
      </c>
      <c r="G5369">
        <v>0</v>
      </c>
      <c r="H5369">
        <v>2019</v>
      </c>
      <c r="I5369">
        <v>5</v>
      </c>
      <c r="J5369">
        <v>91</v>
      </c>
    </row>
    <row r="5370" spans="1:10" x14ac:dyDescent="0.25">
      <c r="A5370">
        <f>--SUBTOTAL(103,B$2:B5370)</f>
        <v>2540</v>
      </c>
      <c r="B5370" s="86">
        <v>43613</v>
      </c>
      <c r="C5370" t="s">
        <v>67</v>
      </c>
      <c r="D5370" t="s">
        <v>63</v>
      </c>
      <c r="E5370" t="s">
        <v>562</v>
      </c>
      <c r="F5370">
        <v>175</v>
      </c>
      <c r="G5370">
        <v>0</v>
      </c>
      <c r="H5370">
        <v>2019</v>
      </c>
      <c r="I5370">
        <v>5</v>
      </c>
      <c r="J5370">
        <v>91</v>
      </c>
    </row>
    <row r="5371" spans="1:10" x14ac:dyDescent="0.25">
      <c r="A5371">
        <f>--SUBTOTAL(103,B$2:B5371)</f>
        <v>2541</v>
      </c>
      <c r="B5371" s="86">
        <v>43614</v>
      </c>
      <c r="C5371" t="s">
        <v>23</v>
      </c>
      <c r="D5371" t="s">
        <v>61</v>
      </c>
      <c r="E5371" t="s">
        <v>563</v>
      </c>
      <c r="F5371">
        <v>19</v>
      </c>
      <c r="G5371">
        <v>0</v>
      </c>
      <c r="H5371">
        <v>2019</v>
      </c>
      <c r="I5371">
        <v>5</v>
      </c>
      <c r="J5371">
        <v>162</v>
      </c>
    </row>
    <row r="5372" spans="1:10" x14ac:dyDescent="0.25">
      <c r="A5372">
        <f>--SUBTOTAL(103,B$2:B5372)</f>
        <v>2542</v>
      </c>
      <c r="B5372" s="86">
        <v>43614</v>
      </c>
      <c r="C5372" t="s">
        <v>23</v>
      </c>
      <c r="D5372" t="s">
        <v>33</v>
      </c>
      <c r="E5372" t="s">
        <v>104</v>
      </c>
      <c r="F5372">
        <v>9</v>
      </c>
      <c r="G5372">
        <v>0</v>
      </c>
      <c r="H5372">
        <v>2019</v>
      </c>
      <c r="I5372">
        <v>5</v>
      </c>
      <c r="J5372">
        <v>33</v>
      </c>
    </row>
    <row r="5373" spans="1:10" x14ac:dyDescent="0.25">
      <c r="A5373">
        <f>--SUBTOTAL(103,B$2:B5373)</f>
        <v>2543</v>
      </c>
      <c r="B5373" s="86">
        <v>43614</v>
      </c>
      <c r="C5373" t="s">
        <v>23</v>
      </c>
      <c r="D5373" t="s">
        <v>32</v>
      </c>
      <c r="E5373" t="s">
        <v>563</v>
      </c>
      <c r="F5373">
        <v>8</v>
      </c>
      <c r="G5373">
        <v>0</v>
      </c>
      <c r="H5373">
        <v>2019</v>
      </c>
      <c r="I5373">
        <v>5</v>
      </c>
      <c r="J5373">
        <v>5</v>
      </c>
    </row>
    <row r="5374" spans="1:10" x14ac:dyDescent="0.25">
      <c r="A5374">
        <f>--SUBTOTAL(103,B$2:B5374)</f>
        <v>2544</v>
      </c>
      <c r="B5374" s="86">
        <v>43614</v>
      </c>
      <c r="C5374" t="s">
        <v>23</v>
      </c>
      <c r="D5374" t="s">
        <v>33</v>
      </c>
      <c r="E5374" t="s">
        <v>264</v>
      </c>
      <c r="F5374">
        <v>4.5</v>
      </c>
      <c r="G5374">
        <v>0</v>
      </c>
      <c r="H5374">
        <v>2019</v>
      </c>
      <c r="I5374">
        <v>5</v>
      </c>
      <c r="J5374">
        <v>21</v>
      </c>
    </row>
    <row r="5375" spans="1:10" x14ac:dyDescent="0.25">
      <c r="A5375">
        <f>--SUBTOTAL(103,B$2:B5375)</f>
        <v>2545</v>
      </c>
      <c r="B5375" s="86">
        <v>43614</v>
      </c>
      <c r="C5375" t="s">
        <v>23</v>
      </c>
      <c r="D5375" t="s">
        <v>62</v>
      </c>
      <c r="E5375" t="s">
        <v>563</v>
      </c>
      <c r="F5375">
        <v>0</v>
      </c>
      <c r="G5375">
        <v>30.77</v>
      </c>
      <c r="H5375">
        <v>2019</v>
      </c>
      <c r="I5375">
        <v>5</v>
      </c>
      <c r="J5375">
        <v>30</v>
      </c>
    </row>
    <row r="5376" spans="1:10" x14ac:dyDescent="0.25">
      <c r="A5376">
        <f>--SUBTOTAL(103,B$2:B5376)</f>
        <v>2546</v>
      </c>
      <c r="B5376" s="86">
        <v>43614</v>
      </c>
      <c r="C5376" t="s">
        <v>23</v>
      </c>
      <c r="D5376" t="s">
        <v>62</v>
      </c>
      <c r="E5376" t="s">
        <v>563</v>
      </c>
      <c r="F5376">
        <v>0</v>
      </c>
      <c r="G5376">
        <v>57</v>
      </c>
      <c r="H5376">
        <v>2019</v>
      </c>
      <c r="I5376">
        <v>5</v>
      </c>
      <c r="J5376">
        <v>73</v>
      </c>
    </row>
    <row r="5377" spans="1:10" x14ac:dyDescent="0.25">
      <c r="A5377">
        <f>--SUBTOTAL(103,B$2:B5377)</f>
        <v>2547</v>
      </c>
      <c r="B5377" s="86">
        <v>43614</v>
      </c>
      <c r="C5377" t="s">
        <v>65</v>
      </c>
      <c r="D5377" t="s">
        <v>61</v>
      </c>
      <c r="E5377" t="s">
        <v>563</v>
      </c>
      <c r="F5377">
        <v>5</v>
      </c>
      <c r="G5377">
        <v>0</v>
      </c>
      <c r="H5377">
        <v>2019</v>
      </c>
      <c r="I5377">
        <v>5</v>
      </c>
      <c r="J5377">
        <v>91</v>
      </c>
    </row>
    <row r="5378" spans="1:10" x14ac:dyDescent="0.25">
      <c r="A5378">
        <f>--SUBTOTAL(103,B$2:B5378)</f>
        <v>2548</v>
      </c>
      <c r="B5378" s="86">
        <v>43614</v>
      </c>
      <c r="C5378" t="s">
        <v>78</v>
      </c>
      <c r="D5378" t="s">
        <v>61</v>
      </c>
      <c r="E5378" t="s">
        <v>563</v>
      </c>
      <c r="F5378">
        <v>42</v>
      </c>
      <c r="G5378">
        <v>0</v>
      </c>
      <c r="H5378">
        <v>2019</v>
      </c>
      <c r="I5378">
        <v>5</v>
      </c>
      <c r="J5378">
        <v>91</v>
      </c>
    </row>
    <row r="5379" spans="1:10" x14ac:dyDescent="0.25">
      <c r="A5379">
        <f>--SUBTOTAL(103,B$2:B5379)</f>
        <v>2549</v>
      </c>
      <c r="B5379" s="86">
        <v>43614</v>
      </c>
      <c r="C5379" t="s">
        <v>281</v>
      </c>
      <c r="D5379" t="s">
        <v>60</v>
      </c>
      <c r="E5379" t="s">
        <v>563</v>
      </c>
      <c r="F5379">
        <v>3909</v>
      </c>
      <c r="G5379">
        <v>0</v>
      </c>
      <c r="H5379">
        <v>2019</v>
      </c>
      <c r="I5379">
        <v>5</v>
      </c>
      <c r="J5379">
        <v>91</v>
      </c>
    </row>
    <row r="5380" spans="1:10" x14ac:dyDescent="0.25">
      <c r="A5380">
        <f>--SUBTOTAL(103,B$2:B5380)</f>
        <v>2550</v>
      </c>
      <c r="B5380" s="86">
        <v>43614</v>
      </c>
      <c r="C5380" t="s">
        <v>21</v>
      </c>
      <c r="D5380" t="s">
        <v>32</v>
      </c>
      <c r="E5380" t="s">
        <v>563</v>
      </c>
      <c r="F5380">
        <v>16</v>
      </c>
      <c r="G5380">
        <v>0</v>
      </c>
      <c r="H5380">
        <v>2019</v>
      </c>
      <c r="I5380">
        <v>5</v>
      </c>
      <c r="J5380">
        <v>19</v>
      </c>
    </row>
    <row r="5381" spans="1:10" x14ac:dyDescent="0.25">
      <c r="A5381">
        <f>--SUBTOTAL(103,B$2:B5381)</f>
        <v>2551</v>
      </c>
      <c r="B5381" s="86">
        <v>43614</v>
      </c>
      <c r="C5381" t="s">
        <v>21</v>
      </c>
      <c r="D5381" t="s">
        <v>32</v>
      </c>
      <c r="E5381" t="s">
        <v>563</v>
      </c>
      <c r="F5381">
        <v>8</v>
      </c>
      <c r="G5381">
        <v>0</v>
      </c>
      <c r="H5381">
        <v>2019</v>
      </c>
      <c r="I5381">
        <v>5</v>
      </c>
      <c r="J5381">
        <v>26</v>
      </c>
    </row>
    <row r="5382" spans="1:10" x14ac:dyDescent="0.25">
      <c r="A5382">
        <f>--SUBTOTAL(103,B$2:B5382)</f>
        <v>2552</v>
      </c>
      <c r="B5382" s="86">
        <v>43614</v>
      </c>
      <c r="C5382" t="s">
        <v>21</v>
      </c>
      <c r="D5382" t="s">
        <v>32</v>
      </c>
      <c r="E5382" t="s">
        <v>563</v>
      </c>
      <c r="F5382">
        <v>8</v>
      </c>
      <c r="G5382">
        <v>0</v>
      </c>
      <c r="H5382">
        <v>2019</v>
      </c>
      <c r="I5382">
        <v>5</v>
      </c>
      <c r="J5382">
        <v>30</v>
      </c>
    </row>
    <row r="5383" spans="1:10" x14ac:dyDescent="0.25">
      <c r="A5383">
        <f>--SUBTOTAL(103,B$2:B5383)</f>
        <v>2553</v>
      </c>
      <c r="B5383" s="86">
        <v>43614</v>
      </c>
      <c r="C5383" t="s">
        <v>21</v>
      </c>
      <c r="D5383" t="s">
        <v>32</v>
      </c>
      <c r="E5383" t="s">
        <v>563</v>
      </c>
      <c r="F5383">
        <v>8</v>
      </c>
      <c r="G5383">
        <v>0</v>
      </c>
      <c r="H5383">
        <v>2019</v>
      </c>
      <c r="I5383">
        <v>5</v>
      </c>
      <c r="J5383">
        <v>97</v>
      </c>
    </row>
    <row r="5384" spans="1:10" x14ac:dyDescent="0.25">
      <c r="A5384">
        <f>--SUBTOTAL(103,B$2:B5384)</f>
        <v>2554</v>
      </c>
      <c r="B5384" s="86">
        <v>43614</v>
      </c>
      <c r="C5384" t="s">
        <v>71</v>
      </c>
      <c r="D5384" t="s">
        <v>564</v>
      </c>
      <c r="E5384" t="s">
        <v>467</v>
      </c>
      <c r="F5384">
        <v>0</v>
      </c>
      <c r="G5384">
        <v>10400</v>
      </c>
      <c r="H5384">
        <v>2019</v>
      </c>
      <c r="I5384">
        <v>5</v>
      </c>
      <c r="J5384">
        <v>91</v>
      </c>
    </row>
    <row r="5385" spans="1:10" x14ac:dyDescent="0.25">
      <c r="A5385">
        <f>--SUBTOTAL(103,B$2:B5385)</f>
        <v>2555</v>
      </c>
      <c r="B5385" s="86">
        <v>43614</v>
      </c>
      <c r="C5385" t="s">
        <v>76</v>
      </c>
      <c r="D5385" t="s">
        <v>32</v>
      </c>
      <c r="E5385" t="s">
        <v>563</v>
      </c>
      <c r="F5385">
        <v>9.08</v>
      </c>
      <c r="G5385">
        <v>0</v>
      </c>
      <c r="H5385">
        <v>2019</v>
      </c>
      <c r="I5385">
        <v>5</v>
      </c>
      <c r="J5385">
        <v>91</v>
      </c>
    </row>
    <row r="5386" spans="1:10" x14ac:dyDescent="0.25">
      <c r="A5386">
        <f>--SUBTOTAL(103,B$2:B5386)</f>
        <v>2556</v>
      </c>
      <c r="B5386" s="86">
        <v>43614</v>
      </c>
      <c r="C5386" t="s">
        <v>69</v>
      </c>
      <c r="D5386" t="s">
        <v>62</v>
      </c>
      <c r="E5386" t="s">
        <v>563</v>
      </c>
      <c r="F5386">
        <v>28</v>
      </c>
      <c r="G5386">
        <v>0</v>
      </c>
      <c r="H5386">
        <v>2019</v>
      </c>
      <c r="I5386">
        <v>5</v>
      </c>
      <c r="J5386">
        <v>91</v>
      </c>
    </row>
    <row r="5387" spans="1:10" x14ac:dyDescent="0.25">
      <c r="A5387">
        <f>--SUBTOTAL(103,B$2:B5387)</f>
        <v>2557</v>
      </c>
      <c r="B5387" s="86">
        <v>43614</v>
      </c>
      <c r="C5387" t="s">
        <v>22</v>
      </c>
      <c r="D5387" t="s">
        <v>32</v>
      </c>
      <c r="E5387" t="s">
        <v>563</v>
      </c>
      <c r="F5387">
        <v>8</v>
      </c>
      <c r="G5387">
        <v>0</v>
      </c>
      <c r="H5387">
        <v>2019</v>
      </c>
      <c r="I5387">
        <v>5</v>
      </c>
      <c r="J5387">
        <v>43</v>
      </c>
    </row>
    <row r="5388" spans="1:10" x14ac:dyDescent="0.25">
      <c r="A5388">
        <f>--SUBTOTAL(103,B$2:B5388)</f>
        <v>2558</v>
      </c>
      <c r="B5388" s="86">
        <v>43614</v>
      </c>
      <c r="C5388" t="s">
        <v>22</v>
      </c>
      <c r="D5388" t="s">
        <v>32</v>
      </c>
      <c r="E5388" t="s">
        <v>563</v>
      </c>
      <c r="F5388">
        <v>8</v>
      </c>
      <c r="G5388">
        <v>0</v>
      </c>
      <c r="H5388">
        <v>2019</v>
      </c>
      <c r="I5388">
        <v>5</v>
      </c>
      <c r="J5388">
        <v>97</v>
      </c>
    </row>
    <row r="5389" spans="1:10" x14ac:dyDescent="0.25">
      <c r="A5389">
        <f>--SUBTOTAL(103,B$2:B5389)</f>
        <v>2559</v>
      </c>
      <c r="B5389" s="86">
        <v>43615</v>
      </c>
      <c r="C5389" t="s">
        <v>23</v>
      </c>
      <c r="D5389" t="s">
        <v>61</v>
      </c>
      <c r="E5389" t="s">
        <v>565</v>
      </c>
      <c r="F5389">
        <v>19</v>
      </c>
      <c r="G5389">
        <v>0</v>
      </c>
      <c r="H5389">
        <v>2019</v>
      </c>
      <c r="I5389">
        <v>5</v>
      </c>
      <c r="J5389">
        <v>164</v>
      </c>
    </row>
    <row r="5390" spans="1:10" x14ac:dyDescent="0.25">
      <c r="A5390">
        <f>--SUBTOTAL(103,B$2:B5390)</f>
        <v>2560</v>
      </c>
      <c r="B5390" s="86">
        <v>43615</v>
      </c>
      <c r="C5390" t="s">
        <v>23</v>
      </c>
      <c r="D5390" t="s">
        <v>33</v>
      </c>
      <c r="E5390" t="s">
        <v>104</v>
      </c>
      <c r="F5390">
        <v>9</v>
      </c>
      <c r="G5390">
        <v>0</v>
      </c>
      <c r="H5390">
        <v>2019</v>
      </c>
      <c r="I5390">
        <v>5</v>
      </c>
      <c r="J5390">
        <v>33</v>
      </c>
    </row>
    <row r="5391" spans="1:10" x14ac:dyDescent="0.25">
      <c r="A5391">
        <f>--SUBTOTAL(103,B$2:B5391)</f>
        <v>2561</v>
      </c>
      <c r="B5391" s="86">
        <v>43615</v>
      </c>
      <c r="C5391" t="s">
        <v>23</v>
      </c>
      <c r="D5391" t="s">
        <v>32</v>
      </c>
      <c r="E5391" t="s">
        <v>565</v>
      </c>
      <c r="F5391">
        <v>8</v>
      </c>
      <c r="G5391">
        <v>0</v>
      </c>
      <c r="H5391">
        <v>2019</v>
      </c>
      <c r="I5391">
        <v>5</v>
      </c>
      <c r="J5391">
        <v>97</v>
      </c>
    </row>
    <row r="5392" spans="1:10" x14ac:dyDescent="0.25">
      <c r="A5392">
        <f>--SUBTOTAL(103,B$2:B5392)</f>
        <v>2562</v>
      </c>
      <c r="B5392" s="86">
        <v>43615</v>
      </c>
      <c r="C5392" t="s">
        <v>21</v>
      </c>
      <c r="D5392" t="s">
        <v>32</v>
      </c>
      <c r="E5392" t="s">
        <v>565</v>
      </c>
      <c r="F5392">
        <v>32</v>
      </c>
      <c r="G5392">
        <v>0</v>
      </c>
      <c r="H5392">
        <v>2019</v>
      </c>
      <c r="I5392">
        <v>5</v>
      </c>
      <c r="J5392">
        <v>19</v>
      </c>
    </row>
    <row r="5393" spans="1:10" x14ac:dyDescent="0.25">
      <c r="A5393">
        <f>--SUBTOTAL(103,B$2:B5393)</f>
        <v>2563</v>
      </c>
      <c r="B5393" s="86">
        <v>43615</v>
      </c>
      <c r="C5393" t="s">
        <v>21</v>
      </c>
      <c r="D5393" t="s">
        <v>32</v>
      </c>
      <c r="E5393" t="s">
        <v>565</v>
      </c>
      <c r="F5393">
        <v>24</v>
      </c>
      <c r="G5393">
        <v>0</v>
      </c>
      <c r="H5393">
        <v>2019</v>
      </c>
      <c r="I5393">
        <v>5</v>
      </c>
      <c r="J5393">
        <v>44</v>
      </c>
    </row>
    <row r="5394" spans="1:10" x14ac:dyDescent="0.25">
      <c r="A5394">
        <f>--SUBTOTAL(103,B$2:B5394)</f>
        <v>2564</v>
      </c>
      <c r="B5394" s="86">
        <v>43615</v>
      </c>
      <c r="C5394" t="s">
        <v>21</v>
      </c>
      <c r="D5394" t="s">
        <v>32</v>
      </c>
      <c r="E5394" t="s">
        <v>565</v>
      </c>
      <c r="F5394">
        <v>16</v>
      </c>
      <c r="G5394">
        <v>0</v>
      </c>
      <c r="H5394">
        <v>2019</v>
      </c>
      <c r="I5394">
        <v>5</v>
      </c>
      <c r="J5394">
        <v>13</v>
      </c>
    </row>
    <row r="5395" spans="1:10" x14ac:dyDescent="0.25">
      <c r="A5395">
        <f>--SUBTOTAL(103,B$2:B5395)</f>
        <v>2565</v>
      </c>
      <c r="B5395" s="86">
        <v>43615</v>
      </c>
      <c r="C5395" t="s">
        <v>21</v>
      </c>
      <c r="D5395" t="s">
        <v>32</v>
      </c>
      <c r="E5395" t="s">
        <v>565</v>
      </c>
      <c r="F5395">
        <v>8</v>
      </c>
      <c r="G5395">
        <v>0</v>
      </c>
      <c r="H5395">
        <v>2019</v>
      </c>
      <c r="I5395">
        <v>5</v>
      </c>
      <c r="J5395">
        <v>80</v>
      </c>
    </row>
    <row r="5396" spans="1:10" x14ac:dyDescent="0.25">
      <c r="A5396">
        <f>--SUBTOTAL(103,B$2:B5396)</f>
        <v>2566</v>
      </c>
      <c r="B5396" s="86">
        <v>43615</v>
      </c>
      <c r="C5396" t="s">
        <v>21</v>
      </c>
      <c r="D5396" t="s">
        <v>32</v>
      </c>
      <c r="E5396" t="s">
        <v>565</v>
      </c>
      <c r="F5396">
        <v>8</v>
      </c>
      <c r="G5396">
        <v>0</v>
      </c>
      <c r="H5396">
        <v>2019</v>
      </c>
      <c r="I5396">
        <v>5</v>
      </c>
      <c r="J5396">
        <v>97</v>
      </c>
    </row>
    <row r="5397" spans="1:10" x14ac:dyDescent="0.25">
      <c r="A5397">
        <f>--SUBTOTAL(103,B$2:B5397)</f>
        <v>2567</v>
      </c>
      <c r="B5397" s="86">
        <v>43615</v>
      </c>
      <c r="C5397" t="s">
        <v>68</v>
      </c>
      <c r="D5397" t="s">
        <v>31</v>
      </c>
      <c r="E5397" t="s">
        <v>565</v>
      </c>
      <c r="F5397">
        <v>20</v>
      </c>
      <c r="G5397">
        <v>0</v>
      </c>
      <c r="H5397">
        <v>2019</v>
      </c>
      <c r="I5397">
        <v>5</v>
      </c>
      <c r="J5397">
        <v>91</v>
      </c>
    </row>
    <row r="5398" spans="1:10" x14ac:dyDescent="0.25">
      <c r="A5398">
        <f>--SUBTOTAL(103,B$2:B5398)</f>
        <v>2568</v>
      </c>
      <c r="B5398" s="86">
        <v>43615</v>
      </c>
      <c r="C5398" t="s">
        <v>80</v>
      </c>
      <c r="D5398" t="s">
        <v>61</v>
      </c>
      <c r="E5398" t="s">
        <v>565</v>
      </c>
      <c r="F5398">
        <v>95.6</v>
      </c>
      <c r="G5398">
        <v>0</v>
      </c>
      <c r="H5398">
        <v>2019</v>
      </c>
      <c r="I5398">
        <v>5</v>
      </c>
      <c r="J5398">
        <v>91</v>
      </c>
    </row>
    <row r="5399" spans="1:10" x14ac:dyDescent="0.25">
      <c r="A5399">
        <f>--SUBTOTAL(103,B$2:B5399)</f>
        <v>2569</v>
      </c>
      <c r="B5399" s="86">
        <v>43616</v>
      </c>
      <c r="C5399" t="s">
        <v>23</v>
      </c>
      <c r="D5399" t="s">
        <v>33</v>
      </c>
      <c r="E5399" t="s">
        <v>182</v>
      </c>
      <c r="F5399">
        <v>6.75</v>
      </c>
      <c r="G5399">
        <v>0</v>
      </c>
      <c r="H5399">
        <v>2019</v>
      </c>
      <c r="I5399">
        <v>5</v>
      </c>
      <c r="J5399">
        <v>6</v>
      </c>
    </row>
    <row r="5400" spans="1:10" x14ac:dyDescent="0.25">
      <c r="A5400">
        <f>--SUBTOTAL(103,B$2:B5400)</f>
        <v>2570</v>
      </c>
      <c r="B5400" s="86">
        <v>43616</v>
      </c>
      <c r="C5400" t="s">
        <v>23</v>
      </c>
      <c r="D5400" t="s">
        <v>33</v>
      </c>
      <c r="E5400" t="s">
        <v>566</v>
      </c>
      <c r="F5400">
        <v>2.65</v>
      </c>
      <c r="G5400">
        <v>0</v>
      </c>
      <c r="H5400">
        <v>2019</v>
      </c>
      <c r="I5400">
        <v>5</v>
      </c>
      <c r="J5400">
        <v>98</v>
      </c>
    </row>
    <row r="5401" spans="1:10" x14ac:dyDescent="0.25">
      <c r="A5401">
        <f>--SUBTOTAL(103,B$2:B5401)</f>
        <v>2571</v>
      </c>
      <c r="B5401" s="86">
        <v>43616</v>
      </c>
      <c r="C5401" t="s">
        <v>23</v>
      </c>
      <c r="D5401" t="s">
        <v>33</v>
      </c>
      <c r="E5401" t="s">
        <v>352</v>
      </c>
      <c r="F5401">
        <v>2.25</v>
      </c>
      <c r="G5401">
        <v>0</v>
      </c>
      <c r="H5401">
        <v>2019</v>
      </c>
      <c r="I5401">
        <v>5</v>
      </c>
      <c r="J5401">
        <v>79</v>
      </c>
    </row>
    <row r="5402" spans="1:10" x14ac:dyDescent="0.25">
      <c r="A5402">
        <f>--SUBTOTAL(103,B$2:B5402)</f>
        <v>2572</v>
      </c>
      <c r="B5402" s="86">
        <v>43617</v>
      </c>
      <c r="C5402" t="s">
        <v>23</v>
      </c>
      <c r="D5402" t="s">
        <v>61</v>
      </c>
      <c r="E5402" t="s">
        <v>567</v>
      </c>
      <c r="F5402">
        <v>144</v>
      </c>
      <c r="G5402">
        <v>0</v>
      </c>
      <c r="H5402">
        <v>2019</v>
      </c>
      <c r="I5402">
        <v>6</v>
      </c>
      <c r="J5402">
        <v>40</v>
      </c>
    </row>
    <row r="5403" spans="1:10" x14ac:dyDescent="0.25">
      <c r="A5403">
        <f>--SUBTOTAL(103,B$2:B5403)</f>
        <v>2573</v>
      </c>
      <c r="B5403" s="86">
        <v>43617</v>
      </c>
      <c r="C5403" t="s">
        <v>23</v>
      </c>
      <c r="D5403" t="s">
        <v>60</v>
      </c>
      <c r="E5403" t="s">
        <v>567</v>
      </c>
      <c r="F5403">
        <v>30</v>
      </c>
      <c r="G5403">
        <v>0</v>
      </c>
      <c r="H5403">
        <v>2019</v>
      </c>
      <c r="I5403">
        <v>6</v>
      </c>
      <c r="J5403">
        <v>19</v>
      </c>
    </row>
    <row r="5404" spans="1:10" x14ac:dyDescent="0.25">
      <c r="A5404">
        <f>--SUBTOTAL(103,B$2:B5404)</f>
        <v>2574</v>
      </c>
      <c r="B5404" s="86">
        <v>43617</v>
      </c>
      <c r="C5404" t="s">
        <v>23</v>
      </c>
      <c r="D5404" t="s">
        <v>32</v>
      </c>
      <c r="E5404" t="s">
        <v>567</v>
      </c>
      <c r="F5404">
        <v>8</v>
      </c>
      <c r="G5404">
        <v>0</v>
      </c>
      <c r="H5404">
        <v>2019</v>
      </c>
      <c r="I5404">
        <v>6</v>
      </c>
      <c r="J5404">
        <v>23</v>
      </c>
    </row>
    <row r="5405" spans="1:10" x14ac:dyDescent="0.25">
      <c r="A5405">
        <f>--SUBTOTAL(103,B$2:B5405)</f>
        <v>2575</v>
      </c>
      <c r="B5405" s="86">
        <v>43617</v>
      </c>
      <c r="C5405" t="s">
        <v>64</v>
      </c>
      <c r="D5405" t="s">
        <v>62</v>
      </c>
      <c r="E5405" t="s">
        <v>567</v>
      </c>
      <c r="F5405">
        <v>1227.23</v>
      </c>
      <c r="G5405">
        <v>0</v>
      </c>
      <c r="H5405">
        <v>2019</v>
      </c>
      <c r="I5405">
        <v>6</v>
      </c>
      <c r="J5405">
        <v>91</v>
      </c>
    </row>
    <row r="5406" spans="1:10" x14ac:dyDescent="0.25">
      <c r="A5406">
        <f>--SUBTOTAL(103,B$2:B5406)</f>
        <v>2576</v>
      </c>
      <c r="B5406" s="86">
        <v>43617</v>
      </c>
      <c r="C5406" t="s">
        <v>64</v>
      </c>
      <c r="D5406" t="s">
        <v>32</v>
      </c>
      <c r="E5406" t="s">
        <v>567</v>
      </c>
      <c r="F5406">
        <v>80.489999999999995</v>
      </c>
      <c r="G5406">
        <v>0</v>
      </c>
      <c r="H5406">
        <v>2019</v>
      </c>
      <c r="I5406">
        <v>6</v>
      </c>
      <c r="J5406">
        <v>91</v>
      </c>
    </row>
    <row r="5407" spans="1:10" x14ac:dyDescent="0.25">
      <c r="A5407">
        <f>--SUBTOTAL(103,B$2:B5407)</f>
        <v>2577</v>
      </c>
      <c r="B5407" s="86">
        <v>43617</v>
      </c>
      <c r="C5407" t="s">
        <v>65</v>
      </c>
      <c r="D5407" t="s">
        <v>61</v>
      </c>
      <c r="E5407" t="s">
        <v>567</v>
      </c>
      <c r="F5407">
        <v>10</v>
      </c>
      <c r="G5407">
        <v>0</v>
      </c>
      <c r="H5407">
        <v>2019</v>
      </c>
      <c r="I5407">
        <v>6</v>
      </c>
      <c r="J5407">
        <v>91</v>
      </c>
    </row>
    <row r="5408" spans="1:10" x14ac:dyDescent="0.25">
      <c r="A5408">
        <f>--SUBTOTAL(103,B$2:B5408)</f>
        <v>2578</v>
      </c>
      <c r="B5408" s="86">
        <v>43617</v>
      </c>
      <c r="C5408" t="s">
        <v>77</v>
      </c>
      <c r="D5408" t="s">
        <v>61</v>
      </c>
      <c r="E5408" t="s">
        <v>567</v>
      </c>
      <c r="F5408">
        <v>20</v>
      </c>
      <c r="G5408">
        <v>0</v>
      </c>
      <c r="H5408">
        <v>2019</v>
      </c>
      <c r="I5408">
        <v>6</v>
      </c>
      <c r="J5408">
        <v>91</v>
      </c>
    </row>
    <row r="5409" spans="1:10" x14ac:dyDescent="0.25">
      <c r="A5409">
        <f>--SUBTOTAL(103,B$2:B5409)</f>
        <v>2579</v>
      </c>
      <c r="B5409" s="86">
        <v>43617</v>
      </c>
      <c r="C5409" t="s">
        <v>78</v>
      </c>
      <c r="D5409" t="s">
        <v>61</v>
      </c>
      <c r="E5409" t="s">
        <v>567</v>
      </c>
      <c r="F5409">
        <v>35</v>
      </c>
      <c r="G5409">
        <v>0</v>
      </c>
      <c r="H5409">
        <v>2019</v>
      </c>
      <c r="I5409">
        <v>6</v>
      </c>
      <c r="J5409">
        <v>91</v>
      </c>
    </row>
    <row r="5410" spans="1:10" x14ac:dyDescent="0.25">
      <c r="A5410">
        <f>--SUBTOTAL(103,B$2:B5410)</f>
        <v>2580</v>
      </c>
      <c r="B5410" s="86">
        <v>43617</v>
      </c>
      <c r="C5410" t="s">
        <v>66</v>
      </c>
      <c r="D5410" t="s">
        <v>61</v>
      </c>
      <c r="E5410" t="s">
        <v>567</v>
      </c>
      <c r="F5410">
        <v>163.58000000000001</v>
      </c>
      <c r="G5410">
        <v>0</v>
      </c>
      <c r="H5410">
        <v>2019</v>
      </c>
      <c r="I5410">
        <v>6</v>
      </c>
      <c r="J5410">
        <v>91</v>
      </c>
    </row>
    <row r="5411" spans="1:10" x14ac:dyDescent="0.25">
      <c r="A5411">
        <f>--SUBTOTAL(103,B$2:B5411)</f>
        <v>2581</v>
      </c>
      <c r="B5411" s="86">
        <v>43617</v>
      </c>
      <c r="C5411" t="s">
        <v>21</v>
      </c>
      <c r="D5411" t="s">
        <v>61</v>
      </c>
      <c r="E5411" t="s">
        <v>567</v>
      </c>
      <c r="F5411">
        <v>338</v>
      </c>
      <c r="G5411">
        <v>0</v>
      </c>
      <c r="H5411">
        <v>2019</v>
      </c>
      <c r="I5411">
        <v>6</v>
      </c>
      <c r="J5411">
        <v>33</v>
      </c>
    </row>
    <row r="5412" spans="1:10" x14ac:dyDescent="0.25">
      <c r="A5412">
        <f>--SUBTOTAL(103,B$2:B5412)</f>
        <v>2582</v>
      </c>
      <c r="B5412" s="86">
        <v>43617</v>
      </c>
      <c r="C5412" t="s">
        <v>21</v>
      </c>
      <c r="D5412" t="s">
        <v>61</v>
      </c>
      <c r="E5412" t="s">
        <v>567</v>
      </c>
      <c r="F5412">
        <v>234</v>
      </c>
      <c r="G5412">
        <v>0</v>
      </c>
      <c r="H5412">
        <v>2019</v>
      </c>
      <c r="I5412">
        <v>6</v>
      </c>
      <c r="J5412">
        <v>37</v>
      </c>
    </row>
    <row r="5413" spans="1:10" x14ac:dyDescent="0.25">
      <c r="A5413">
        <f>--SUBTOTAL(103,B$2:B5413)</f>
        <v>2583</v>
      </c>
      <c r="B5413" s="86">
        <v>43617</v>
      </c>
      <c r="C5413" t="s">
        <v>21</v>
      </c>
      <c r="D5413" t="s">
        <v>32</v>
      </c>
      <c r="E5413" t="s">
        <v>567</v>
      </c>
      <c r="F5413">
        <v>88</v>
      </c>
      <c r="G5413">
        <v>0</v>
      </c>
      <c r="H5413">
        <v>2019</v>
      </c>
      <c r="I5413">
        <v>6</v>
      </c>
      <c r="J5413">
        <v>19</v>
      </c>
    </row>
    <row r="5414" spans="1:10" x14ac:dyDescent="0.25">
      <c r="A5414">
        <f>--SUBTOTAL(103,B$2:B5414)</f>
        <v>2584</v>
      </c>
      <c r="B5414" s="86">
        <v>43617</v>
      </c>
      <c r="C5414" t="s">
        <v>21</v>
      </c>
      <c r="D5414" t="s">
        <v>32</v>
      </c>
      <c r="E5414" t="s">
        <v>567</v>
      </c>
      <c r="F5414">
        <v>72</v>
      </c>
      <c r="G5414">
        <v>0</v>
      </c>
      <c r="H5414">
        <v>2019</v>
      </c>
      <c r="I5414">
        <v>6</v>
      </c>
      <c r="J5414">
        <v>97</v>
      </c>
    </row>
    <row r="5415" spans="1:10" x14ac:dyDescent="0.25">
      <c r="A5415">
        <f>--SUBTOTAL(103,B$2:B5415)</f>
        <v>2585</v>
      </c>
      <c r="B5415" s="86">
        <v>43617</v>
      </c>
      <c r="C5415" t="s">
        <v>21</v>
      </c>
      <c r="D5415" t="s">
        <v>32</v>
      </c>
      <c r="E5415" t="s">
        <v>567</v>
      </c>
      <c r="F5415">
        <v>56</v>
      </c>
      <c r="G5415">
        <v>0</v>
      </c>
      <c r="H5415">
        <v>2019</v>
      </c>
      <c r="I5415">
        <v>6</v>
      </c>
      <c r="J5415">
        <v>46</v>
      </c>
    </row>
    <row r="5416" spans="1:10" x14ac:dyDescent="0.25">
      <c r="A5416">
        <f>--SUBTOTAL(103,B$2:B5416)</f>
        <v>2586</v>
      </c>
      <c r="B5416" s="86">
        <v>43617</v>
      </c>
      <c r="C5416" t="s">
        <v>21</v>
      </c>
      <c r="D5416" t="s">
        <v>32</v>
      </c>
      <c r="E5416" t="s">
        <v>567</v>
      </c>
      <c r="F5416">
        <v>56</v>
      </c>
      <c r="G5416">
        <v>0</v>
      </c>
      <c r="H5416">
        <v>2019</v>
      </c>
      <c r="I5416">
        <v>6</v>
      </c>
      <c r="J5416">
        <v>73</v>
      </c>
    </row>
    <row r="5417" spans="1:10" x14ac:dyDescent="0.25">
      <c r="A5417">
        <f>--SUBTOTAL(103,B$2:B5417)</f>
        <v>2587</v>
      </c>
      <c r="B5417" s="86">
        <v>43617</v>
      </c>
      <c r="C5417" t="s">
        <v>21</v>
      </c>
      <c r="D5417" t="s">
        <v>32</v>
      </c>
      <c r="E5417" t="s">
        <v>567</v>
      </c>
      <c r="F5417">
        <v>32</v>
      </c>
      <c r="G5417">
        <v>0</v>
      </c>
      <c r="H5417">
        <v>2019</v>
      </c>
      <c r="I5417">
        <v>6</v>
      </c>
      <c r="J5417">
        <v>23</v>
      </c>
    </row>
    <row r="5418" spans="1:10" x14ac:dyDescent="0.25">
      <c r="A5418">
        <f>--SUBTOTAL(103,B$2:B5418)</f>
        <v>2588</v>
      </c>
      <c r="B5418" s="86">
        <v>43617</v>
      </c>
      <c r="C5418" t="s">
        <v>21</v>
      </c>
      <c r="D5418" t="s">
        <v>32</v>
      </c>
      <c r="E5418" t="s">
        <v>567</v>
      </c>
      <c r="F5418">
        <v>16</v>
      </c>
      <c r="G5418">
        <v>0</v>
      </c>
      <c r="H5418">
        <v>2019</v>
      </c>
      <c r="I5418">
        <v>6</v>
      </c>
      <c r="J5418">
        <v>13</v>
      </c>
    </row>
    <row r="5419" spans="1:10" x14ac:dyDescent="0.25">
      <c r="A5419">
        <f>--SUBTOTAL(103,B$2:B5419)</f>
        <v>2589</v>
      </c>
      <c r="B5419" s="86">
        <v>43617</v>
      </c>
      <c r="C5419" t="s">
        <v>21</v>
      </c>
      <c r="D5419" t="s">
        <v>32</v>
      </c>
      <c r="E5419" t="s">
        <v>567</v>
      </c>
      <c r="F5419">
        <v>16</v>
      </c>
      <c r="G5419">
        <v>0</v>
      </c>
      <c r="H5419">
        <v>2019</v>
      </c>
      <c r="I5419">
        <v>6</v>
      </c>
      <c r="J5419">
        <v>39</v>
      </c>
    </row>
    <row r="5420" spans="1:10" x14ac:dyDescent="0.25">
      <c r="A5420">
        <f>--SUBTOTAL(103,B$2:B5420)</f>
        <v>2590</v>
      </c>
      <c r="B5420" s="86">
        <v>43617</v>
      </c>
      <c r="C5420" t="s">
        <v>21</v>
      </c>
      <c r="D5420" t="s">
        <v>32</v>
      </c>
      <c r="E5420" t="s">
        <v>567</v>
      </c>
      <c r="F5420">
        <v>16</v>
      </c>
      <c r="G5420">
        <v>0</v>
      </c>
      <c r="H5420">
        <v>2019</v>
      </c>
      <c r="I5420">
        <v>6</v>
      </c>
      <c r="J5420">
        <v>49</v>
      </c>
    </row>
    <row r="5421" spans="1:10" x14ac:dyDescent="0.25">
      <c r="A5421">
        <f>--SUBTOTAL(103,B$2:B5421)</f>
        <v>2591</v>
      </c>
      <c r="B5421" s="86">
        <v>43617</v>
      </c>
      <c r="C5421" t="s">
        <v>67</v>
      </c>
      <c r="D5421" t="s">
        <v>60</v>
      </c>
      <c r="E5421" t="s">
        <v>567</v>
      </c>
      <c r="F5421">
        <v>19.95</v>
      </c>
      <c r="G5421">
        <v>0</v>
      </c>
      <c r="H5421">
        <v>2019</v>
      </c>
      <c r="I5421">
        <v>6</v>
      </c>
      <c r="J5421">
        <v>91</v>
      </c>
    </row>
    <row r="5422" spans="1:10" x14ac:dyDescent="0.25">
      <c r="A5422">
        <f>--SUBTOTAL(103,B$2:B5422)</f>
        <v>2592</v>
      </c>
      <c r="B5422" s="86">
        <v>43617</v>
      </c>
      <c r="C5422" t="s">
        <v>69</v>
      </c>
      <c r="D5422" t="s">
        <v>61</v>
      </c>
      <c r="E5422" t="s">
        <v>567</v>
      </c>
      <c r="F5422">
        <v>10</v>
      </c>
      <c r="G5422">
        <v>0</v>
      </c>
      <c r="H5422">
        <v>2019</v>
      </c>
      <c r="I5422">
        <v>6</v>
      </c>
      <c r="J5422">
        <v>91</v>
      </c>
    </row>
    <row r="5423" spans="1:10" x14ac:dyDescent="0.25">
      <c r="A5423">
        <f>--SUBTOTAL(103,B$2:B5423)</f>
        <v>2593</v>
      </c>
      <c r="B5423" s="86">
        <v>43617</v>
      </c>
      <c r="C5423" t="s">
        <v>22</v>
      </c>
      <c r="D5423" t="s">
        <v>61</v>
      </c>
      <c r="E5423" t="s">
        <v>567</v>
      </c>
      <c r="F5423">
        <v>266</v>
      </c>
      <c r="G5423">
        <v>0</v>
      </c>
      <c r="H5423">
        <v>2019</v>
      </c>
      <c r="I5423">
        <v>6</v>
      </c>
      <c r="J5423">
        <v>40</v>
      </c>
    </row>
    <row r="5424" spans="1:10" x14ac:dyDescent="0.25">
      <c r="A5424">
        <f>--SUBTOTAL(103,B$2:B5424)</f>
        <v>2594</v>
      </c>
      <c r="B5424" s="86">
        <v>43617</v>
      </c>
      <c r="C5424" t="s">
        <v>22</v>
      </c>
      <c r="D5424" t="s">
        <v>32</v>
      </c>
      <c r="E5424" t="s">
        <v>567</v>
      </c>
      <c r="F5424">
        <v>16</v>
      </c>
      <c r="G5424">
        <v>0</v>
      </c>
      <c r="H5424">
        <v>2019</v>
      </c>
      <c r="I5424">
        <v>6</v>
      </c>
      <c r="J5424">
        <v>95</v>
      </c>
    </row>
    <row r="5425" spans="1:10" x14ac:dyDescent="0.25">
      <c r="A5425">
        <f>--SUBTOTAL(103,B$2:B5425)</f>
        <v>2595</v>
      </c>
      <c r="B5425" s="86">
        <v>43617</v>
      </c>
      <c r="C5425" t="s">
        <v>22</v>
      </c>
      <c r="D5425" t="s">
        <v>32</v>
      </c>
      <c r="E5425" t="s">
        <v>567</v>
      </c>
      <c r="F5425">
        <v>8</v>
      </c>
      <c r="G5425">
        <v>0</v>
      </c>
      <c r="H5425">
        <v>2019</v>
      </c>
      <c r="I5425">
        <v>6</v>
      </c>
      <c r="J5425">
        <v>23</v>
      </c>
    </row>
    <row r="5426" spans="1:10" x14ac:dyDescent="0.25">
      <c r="A5426">
        <f>--SUBTOTAL(103,B$2:B5426)</f>
        <v>2596</v>
      </c>
      <c r="B5426" s="86">
        <v>43617</v>
      </c>
      <c r="C5426" t="s">
        <v>22</v>
      </c>
      <c r="D5426" t="s">
        <v>32</v>
      </c>
      <c r="E5426" t="s">
        <v>567</v>
      </c>
      <c r="F5426">
        <v>8</v>
      </c>
      <c r="G5426">
        <v>0</v>
      </c>
      <c r="H5426">
        <v>2019</v>
      </c>
      <c r="I5426">
        <v>6</v>
      </c>
      <c r="J5426">
        <v>43</v>
      </c>
    </row>
    <row r="5427" spans="1:10" x14ac:dyDescent="0.25">
      <c r="A5427">
        <f>--SUBTOTAL(103,B$2:B5427)</f>
        <v>2597</v>
      </c>
      <c r="B5427" s="86">
        <v>43619</v>
      </c>
      <c r="C5427" t="s">
        <v>23</v>
      </c>
      <c r="D5427" t="s">
        <v>59</v>
      </c>
      <c r="E5427" t="s">
        <v>568</v>
      </c>
      <c r="F5427">
        <v>170.2</v>
      </c>
      <c r="G5427">
        <v>0</v>
      </c>
      <c r="H5427">
        <v>2019</v>
      </c>
      <c r="I5427">
        <v>6</v>
      </c>
      <c r="J5427">
        <v>13</v>
      </c>
    </row>
    <row r="5428" spans="1:10" x14ac:dyDescent="0.25">
      <c r="A5428">
        <f>--SUBTOTAL(103,B$2:B5428)</f>
        <v>2598</v>
      </c>
      <c r="B5428" s="86">
        <v>43619</v>
      </c>
      <c r="C5428" t="s">
        <v>23</v>
      </c>
      <c r="D5428" t="s">
        <v>54</v>
      </c>
      <c r="E5428" t="s">
        <v>568</v>
      </c>
      <c r="F5428">
        <v>104</v>
      </c>
      <c r="G5428">
        <v>0</v>
      </c>
      <c r="H5428">
        <v>2019</v>
      </c>
      <c r="I5428">
        <v>6</v>
      </c>
      <c r="J5428">
        <v>69</v>
      </c>
    </row>
    <row r="5429" spans="1:10" x14ac:dyDescent="0.25">
      <c r="A5429">
        <f>--SUBTOTAL(103,B$2:B5429)</f>
        <v>2599</v>
      </c>
      <c r="B5429" s="86">
        <v>43619</v>
      </c>
      <c r="C5429" t="s">
        <v>23</v>
      </c>
      <c r="D5429" t="s">
        <v>59</v>
      </c>
      <c r="E5429" t="s">
        <v>568</v>
      </c>
      <c r="F5429">
        <v>93.56</v>
      </c>
      <c r="G5429">
        <v>0</v>
      </c>
      <c r="H5429">
        <v>2019</v>
      </c>
      <c r="I5429">
        <v>6</v>
      </c>
      <c r="J5429">
        <v>23</v>
      </c>
    </row>
    <row r="5430" spans="1:10" x14ac:dyDescent="0.25">
      <c r="A5430">
        <f>--SUBTOTAL(103,B$2:B5430)</f>
        <v>2600</v>
      </c>
      <c r="B5430" s="86">
        <v>43619</v>
      </c>
      <c r="C5430" t="s">
        <v>23</v>
      </c>
      <c r="D5430" t="s">
        <v>59</v>
      </c>
      <c r="E5430" t="s">
        <v>568</v>
      </c>
      <c r="F5430">
        <v>80.03</v>
      </c>
      <c r="G5430">
        <v>0</v>
      </c>
      <c r="H5430">
        <v>2019</v>
      </c>
      <c r="I5430">
        <v>6</v>
      </c>
      <c r="J5430">
        <v>19</v>
      </c>
    </row>
    <row r="5431" spans="1:10" x14ac:dyDescent="0.25">
      <c r="A5431">
        <f>--SUBTOTAL(103,B$2:B5431)</f>
        <v>2601</v>
      </c>
      <c r="B5431" s="86">
        <v>43619</v>
      </c>
      <c r="C5431" t="s">
        <v>23</v>
      </c>
      <c r="D5431" t="s">
        <v>59</v>
      </c>
      <c r="E5431" t="s">
        <v>568</v>
      </c>
      <c r="F5431">
        <v>77.98</v>
      </c>
      <c r="G5431">
        <v>0</v>
      </c>
      <c r="H5431">
        <v>2019</v>
      </c>
      <c r="I5431">
        <v>6</v>
      </c>
      <c r="J5431">
        <v>72</v>
      </c>
    </row>
    <row r="5432" spans="1:10" x14ac:dyDescent="0.25">
      <c r="A5432">
        <f>--SUBTOTAL(103,B$2:B5432)</f>
        <v>2602</v>
      </c>
      <c r="B5432" s="86">
        <v>43619</v>
      </c>
      <c r="C5432" t="s">
        <v>23</v>
      </c>
      <c r="D5432" t="s">
        <v>59</v>
      </c>
      <c r="E5432" t="s">
        <v>568</v>
      </c>
      <c r="F5432">
        <v>73.05</v>
      </c>
      <c r="G5432">
        <v>0</v>
      </c>
      <c r="H5432">
        <v>2019</v>
      </c>
      <c r="I5432">
        <v>6</v>
      </c>
      <c r="J5432">
        <v>164</v>
      </c>
    </row>
    <row r="5433" spans="1:10" x14ac:dyDescent="0.25">
      <c r="A5433">
        <f>--SUBTOTAL(103,B$2:B5433)</f>
        <v>2603</v>
      </c>
      <c r="B5433" s="86">
        <v>43619</v>
      </c>
      <c r="C5433" t="s">
        <v>23</v>
      </c>
      <c r="D5433" t="s">
        <v>59</v>
      </c>
      <c r="E5433" t="s">
        <v>568</v>
      </c>
      <c r="F5433">
        <v>67.3</v>
      </c>
      <c r="G5433">
        <v>0</v>
      </c>
      <c r="H5433">
        <v>2019</v>
      </c>
      <c r="I5433">
        <v>6</v>
      </c>
      <c r="J5433">
        <v>43</v>
      </c>
    </row>
    <row r="5434" spans="1:10" x14ac:dyDescent="0.25">
      <c r="A5434">
        <f>--SUBTOTAL(103,B$2:B5434)</f>
        <v>2604</v>
      </c>
      <c r="B5434" s="86">
        <v>43619</v>
      </c>
      <c r="C5434" t="s">
        <v>23</v>
      </c>
      <c r="D5434" t="s">
        <v>59</v>
      </c>
      <c r="E5434" t="s">
        <v>568</v>
      </c>
      <c r="F5434">
        <v>63.06</v>
      </c>
      <c r="G5434">
        <v>0</v>
      </c>
      <c r="H5434">
        <v>2019</v>
      </c>
      <c r="I5434">
        <v>6</v>
      </c>
      <c r="J5434">
        <v>32</v>
      </c>
    </row>
    <row r="5435" spans="1:10" x14ac:dyDescent="0.25">
      <c r="A5435">
        <f>--SUBTOTAL(103,B$2:B5435)</f>
        <v>2605</v>
      </c>
      <c r="B5435" s="86">
        <v>43619</v>
      </c>
      <c r="C5435" t="s">
        <v>23</v>
      </c>
      <c r="D5435" t="s">
        <v>59</v>
      </c>
      <c r="E5435" t="s">
        <v>568</v>
      </c>
      <c r="F5435">
        <v>39</v>
      </c>
      <c r="G5435">
        <v>0</v>
      </c>
      <c r="H5435">
        <v>2019</v>
      </c>
      <c r="I5435">
        <v>6</v>
      </c>
      <c r="J5435">
        <v>165</v>
      </c>
    </row>
    <row r="5436" spans="1:10" x14ac:dyDescent="0.25">
      <c r="A5436">
        <f>--SUBTOTAL(103,B$2:B5436)</f>
        <v>2606</v>
      </c>
      <c r="B5436" s="86">
        <v>43619</v>
      </c>
      <c r="C5436" t="s">
        <v>23</v>
      </c>
      <c r="D5436" t="s">
        <v>59</v>
      </c>
      <c r="E5436" t="s">
        <v>568</v>
      </c>
      <c r="F5436">
        <v>31.38</v>
      </c>
      <c r="G5436">
        <v>0</v>
      </c>
      <c r="H5436">
        <v>2019</v>
      </c>
      <c r="I5436">
        <v>6</v>
      </c>
      <c r="J5436">
        <v>18</v>
      </c>
    </row>
    <row r="5437" spans="1:10" x14ac:dyDescent="0.25">
      <c r="A5437">
        <f>--SUBTOTAL(103,B$2:B5437)</f>
        <v>2607</v>
      </c>
      <c r="B5437" s="86">
        <v>43619</v>
      </c>
      <c r="C5437" t="s">
        <v>23</v>
      </c>
      <c r="D5437" t="s">
        <v>59</v>
      </c>
      <c r="E5437" t="s">
        <v>568</v>
      </c>
      <c r="F5437">
        <v>28.75</v>
      </c>
      <c r="G5437">
        <v>0</v>
      </c>
      <c r="H5437">
        <v>2019</v>
      </c>
      <c r="I5437">
        <v>6</v>
      </c>
      <c r="J5437">
        <v>70</v>
      </c>
    </row>
    <row r="5438" spans="1:10" x14ac:dyDescent="0.25">
      <c r="A5438">
        <f>--SUBTOTAL(103,B$2:B5438)</f>
        <v>2608</v>
      </c>
      <c r="B5438" s="86">
        <v>43619</v>
      </c>
      <c r="C5438" t="s">
        <v>23</v>
      </c>
      <c r="D5438" t="s">
        <v>59</v>
      </c>
      <c r="E5438" t="s">
        <v>568</v>
      </c>
      <c r="F5438">
        <v>27.45</v>
      </c>
      <c r="G5438">
        <v>0</v>
      </c>
      <c r="H5438">
        <v>2019</v>
      </c>
      <c r="I5438">
        <v>6</v>
      </c>
      <c r="J5438">
        <v>125</v>
      </c>
    </row>
    <row r="5439" spans="1:10" x14ac:dyDescent="0.25">
      <c r="A5439">
        <f>--SUBTOTAL(103,B$2:B5439)</f>
        <v>2609</v>
      </c>
      <c r="B5439" s="86">
        <v>43619</v>
      </c>
      <c r="C5439" t="s">
        <v>23</v>
      </c>
      <c r="D5439" t="s">
        <v>59</v>
      </c>
      <c r="E5439" t="s">
        <v>568</v>
      </c>
      <c r="F5439">
        <v>25.47</v>
      </c>
      <c r="G5439">
        <v>0</v>
      </c>
      <c r="H5439">
        <v>2019</v>
      </c>
      <c r="I5439">
        <v>6</v>
      </c>
      <c r="J5439">
        <v>196</v>
      </c>
    </row>
    <row r="5440" spans="1:10" hidden="1" x14ac:dyDescent="0.25">
      <c r="A5440">
        <f>--SUBTOTAL(103,B$2:B5440)</f>
        <v>2609</v>
      </c>
      <c r="B5440" s="86">
        <v>43413</v>
      </c>
      <c r="C5440" t="s">
        <v>21</v>
      </c>
      <c r="D5440" t="s">
        <v>32</v>
      </c>
      <c r="E5440" t="s">
        <v>353</v>
      </c>
      <c r="F5440">
        <v>48</v>
      </c>
      <c r="G5440">
        <v>0</v>
      </c>
      <c r="H5440">
        <v>2018</v>
      </c>
      <c r="I5440">
        <v>11</v>
      </c>
      <c r="J5440">
        <v>23</v>
      </c>
    </row>
    <row r="5441" spans="1:10" hidden="1" x14ac:dyDescent="0.25">
      <c r="A5441">
        <f>--SUBTOTAL(103,B$2:B5441)</f>
        <v>2609</v>
      </c>
      <c r="B5441" s="86">
        <v>43413</v>
      </c>
      <c r="C5441" t="s">
        <v>21</v>
      </c>
      <c r="D5441" t="s">
        <v>354</v>
      </c>
      <c r="E5441" t="s">
        <v>355</v>
      </c>
      <c r="F5441">
        <v>460.64</v>
      </c>
      <c r="G5441">
        <v>0</v>
      </c>
      <c r="H5441">
        <v>2018</v>
      </c>
      <c r="I5441">
        <v>11</v>
      </c>
      <c r="J5441">
        <v>23</v>
      </c>
    </row>
    <row r="5442" spans="1:10" hidden="1" x14ac:dyDescent="0.25">
      <c r="A5442">
        <f>--SUBTOTAL(103,B$2:B5442)</f>
        <v>2609</v>
      </c>
      <c r="B5442" s="86">
        <v>43413</v>
      </c>
      <c r="C5442" t="s">
        <v>21</v>
      </c>
      <c r="D5442" t="s">
        <v>32</v>
      </c>
      <c r="E5442" t="s">
        <v>353</v>
      </c>
      <c r="F5442">
        <v>8</v>
      </c>
      <c r="G5442">
        <v>0</v>
      </c>
      <c r="H5442">
        <v>2018</v>
      </c>
      <c r="I5442">
        <v>11</v>
      </c>
      <c r="J5442">
        <v>26</v>
      </c>
    </row>
    <row r="5443" spans="1:10" hidden="1" x14ac:dyDescent="0.25">
      <c r="A5443">
        <f>--SUBTOTAL(103,B$2:B5443)</f>
        <v>2609</v>
      </c>
      <c r="B5443" s="86">
        <v>43413</v>
      </c>
      <c r="C5443" t="s">
        <v>21</v>
      </c>
      <c r="D5443" t="s">
        <v>354</v>
      </c>
      <c r="E5443" t="s">
        <v>355</v>
      </c>
      <c r="F5443">
        <v>508.37</v>
      </c>
      <c r="G5443">
        <v>0</v>
      </c>
      <c r="H5443">
        <v>2018</v>
      </c>
      <c r="I5443">
        <v>11</v>
      </c>
      <c r="J5443">
        <v>26</v>
      </c>
    </row>
    <row r="5444" spans="1:10" hidden="1" x14ac:dyDescent="0.25">
      <c r="A5444">
        <f>--SUBTOTAL(103,B$2:B5444)</f>
        <v>2609</v>
      </c>
      <c r="B5444" s="86">
        <v>43413</v>
      </c>
      <c r="C5444" t="s">
        <v>21</v>
      </c>
      <c r="D5444" t="s">
        <v>32</v>
      </c>
      <c r="E5444" t="s">
        <v>353</v>
      </c>
      <c r="F5444">
        <v>16</v>
      </c>
      <c r="G5444">
        <v>0</v>
      </c>
      <c r="H5444">
        <v>2018</v>
      </c>
      <c r="I5444">
        <v>11</v>
      </c>
      <c r="J5444">
        <v>30</v>
      </c>
    </row>
    <row r="5445" spans="1:10" hidden="1" x14ac:dyDescent="0.25">
      <c r="A5445">
        <f>--SUBTOTAL(103,B$2:B5445)</f>
        <v>2609</v>
      </c>
      <c r="B5445" s="86">
        <v>43413</v>
      </c>
      <c r="C5445" t="s">
        <v>21</v>
      </c>
      <c r="D5445" t="s">
        <v>354</v>
      </c>
      <c r="E5445" t="s">
        <v>355</v>
      </c>
      <c r="F5445">
        <v>444.88</v>
      </c>
      <c r="G5445">
        <v>0</v>
      </c>
      <c r="H5445">
        <v>2018</v>
      </c>
      <c r="I5445">
        <v>11</v>
      </c>
      <c r="J5445">
        <v>30</v>
      </c>
    </row>
    <row r="5446" spans="1:10" hidden="1" x14ac:dyDescent="0.25">
      <c r="A5446">
        <f>--SUBTOTAL(103,B$2:B5446)</f>
        <v>2609</v>
      </c>
      <c r="B5446" s="86">
        <v>43413</v>
      </c>
      <c r="C5446" t="s">
        <v>21</v>
      </c>
      <c r="D5446" t="s">
        <v>354</v>
      </c>
      <c r="E5446" t="s">
        <v>355</v>
      </c>
      <c r="F5446">
        <v>209.41</v>
      </c>
      <c r="G5446">
        <v>0</v>
      </c>
      <c r="H5446">
        <v>2018</v>
      </c>
      <c r="I5446">
        <v>11</v>
      </c>
      <c r="J5446">
        <v>33</v>
      </c>
    </row>
    <row r="5447" spans="1:10" hidden="1" x14ac:dyDescent="0.25">
      <c r="A5447">
        <f>--SUBTOTAL(103,B$2:B5447)</f>
        <v>2609</v>
      </c>
      <c r="B5447" s="86">
        <v>43413</v>
      </c>
      <c r="C5447" t="s">
        <v>21</v>
      </c>
      <c r="D5447" t="s">
        <v>354</v>
      </c>
      <c r="E5447" t="s">
        <v>355</v>
      </c>
      <c r="F5447">
        <v>467.29</v>
      </c>
      <c r="G5447">
        <v>0</v>
      </c>
      <c r="H5447">
        <v>2018</v>
      </c>
      <c r="I5447">
        <v>11</v>
      </c>
      <c r="J5447">
        <v>34</v>
      </c>
    </row>
    <row r="5448" spans="1:10" hidden="1" x14ac:dyDescent="0.25">
      <c r="A5448">
        <f>--SUBTOTAL(103,B$2:B5448)</f>
        <v>2609</v>
      </c>
      <c r="B5448" s="86">
        <v>43413</v>
      </c>
      <c r="C5448" t="s">
        <v>21</v>
      </c>
      <c r="D5448" t="s">
        <v>354</v>
      </c>
      <c r="E5448" t="s">
        <v>355</v>
      </c>
      <c r="F5448">
        <v>78.69</v>
      </c>
      <c r="G5448">
        <v>0</v>
      </c>
      <c r="H5448">
        <v>2018</v>
      </c>
      <c r="I5448">
        <v>11</v>
      </c>
      <c r="J5448">
        <v>38</v>
      </c>
    </row>
    <row r="5449" spans="1:10" hidden="1" x14ac:dyDescent="0.25">
      <c r="A5449">
        <f>--SUBTOTAL(103,B$2:B5449)</f>
        <v>2609</v>
      </c>
      <c r="B5449" s="86">
        <v>43413</v>
      </c>
      <c r="C5449" t="s">
        <v>21</v>
      </c>
      <c r="D5449" t="s">
        <v>32</v>
      </c>
      <c r="E5449" t="s">
        <v>353</v>
      </c>
      <c r="F5449">
        <v>16</v>
      </c>
      <c r="G5449">
        <v>0</v>
      </c>
      <c r="H5449">
        <v>2018</v>
      </c>
      <c r="I5449">
        <v>11</v>
      </c>
      <c r="J5449">
        <v>39</v>
      </c>
    </row>
    <row r="5450" spans="1:10" hidden="1" x14ac:dyDescent="0.25">
      <c r="A5450">
        <f>--SUBTOTAL(103,B$2:B5450)</f>
        <v>2609</v>
      </c>
      <c r="B5450" s="86">
        <v>43413</v>
      </c>
      <c r="C5450" t="s">
        <v>21</v>
      </c>
      <c r="D5450" t="s">
        <v>354</v>
      </c>
      <c r="E5450" t="s">
        <v>355</v>
      </c>
      <c r="F5450">
        <v>93.58</v>
      </c>
      <c r="G5450">
        <v>0</v>
      </c>
      <c r="H5450">
        <v>2018</v>
      </c>
      <c r="I5450">
        <v>11</v>
      </c>
      <c r="J5450">
        <v>39</v>
      </c>
    </row>
    <row r="5451" spans="1:10" hidden="1" x14ac:dyDescent="0.25">
      <c r="A5451">
        <f>--SUBTOTAL(103,B$2:B5451)</f>
        <v>2609</v>
      </c>
      <c r="B5451" s="86">
        <v>43413</v>
      </c>
      <c r="C5451" t="s">
        <v>21</v>
      </c>
      <c r="D5451" t="s">
        <v>354</v>
      </c>
      <c r="E5451" t="s">
        <v>355</v>
      </c>
      <c r="F5451">
        <v>214.21</v>
      </c>
      <c r="G5451">
        <v>0</v>
      </c>
      <c r="H5451">
        <v>2018</v>
      </c>
      <c r="I5451">
        <v>11</v>
      </c>
      <c r="J5451">
        <v>43</v>
      </c>
    </row>
    <row r="5452" spans="1:10" hidden="1" x14ac:dyDescent="0.25">
      <c r="A5452">
        <f>--SUBTOTAL(103,B$2:B5452)</f>
        <v>2609</v>
      </c>
      <c r="B5452" s="86">
        <v>43413</v>
      </c>
      <c r="C5452" t="s">
        <v>21</v>
      </c>
      <c r="D5452" t="s">
        <v>354</v>
      </c>
      <c r="E5452" t="s">
        <v>355</v>
      </c>
      <c r="F5452">
        <v>209.54</v>
      </c>
      <c r="G5452">
        <v>0</v>
      </c>
      <c r="H5452">
        <v>2018</v>
      </c>
      <c r="I5452">
        <v>11</v>
      </c>
      <c r="J5452">
        <v>44</v>
      </c>
    </row>
    <row r="5453" spans="1:10" hidden="1" x14ac:dyDescent="0.25">
      <c r="A5453">
        <f>--SUBTOTAL(103,B$2:B5453)</f>
        <v>2609</v>
      </c>
      <c r="B5453" s="86">
        <v>43413</v>
      </c>
      <c r="C5453" t="s">
        <v>21</v>
      </c>
      <c r="D5453" t="s">
        <v>354</v>
      </c>
      <c r="E5453" t="s">
        <v>355</v>
      </c>
      <c r="F5453">
        <v>319.35000000000002</v>
      </c>
      <c r="G5453">
        <v>0</v>
      </c>
      <c r="H5453">
        <v>2018</v>
      </c>
      <c r="I5453">
        <v>11</v>
      </c>
      <c r="J5453">
        <v>46</v>
      </c>
    </row>
    <row r="5454" spans="1:10" hidden="1" x14ac:dyDescent="0.25">
      <c r="A5454">
        <f>--SUBTOTAL(103,B$2:B5454)</f>
        <v>2609</v>
      </c>
      <c r="B5454" s="86">
        <v>43413</v>
      </c>
      <c r="C5454" t="s">
        <v>21</v>
      </c>
      <c r="D5454" t="s">
        <v>32</v>
      </c>
      <c r="E5454" t="s">
        <v>353</v>
      </c>
      <c r="F5454">
        <v>8</v>
      </c>
      <c r="G5454">
        <v>0</v>
      </c>
      <c r="H5454">
        <v>2018</v>
      </c>
      <c r="I5454">
        <v>11</v>
      </c>
      <c r="J5454">
        <v>49</v>
      </c>
    </row>
    <row r="5455" spans="1:10" hidden="1" x14ac:dyDescent="0.25">
      <c r="A5455">
        <f>--SUBTOTAL(103,B$2:B5455)</f>
        <v>2609</v>
      </c>
      <c r="B5455" s="86">
        <v>43413</v>
      </c>
      <c r="C5455" t="s">
        <v>21</v>
      </c>
      <c r="D5455" t="s">
        <v>354</v>
      </c>
      <c r="E5455" t="s">
        <v>355</v>
      </c>
      <c r="F5455">
        <v>251.59</v>
      </c>
      <c r="G5455">
        <v>0</v>
      </c>
      <c r="H5455">
        <v>2018</v>
      </c>
      <c r="I5455">
        <v>11</v>
      </c>
      <c r="J5455">
        <v>49</v>
      </c>
    </row>
    <row r="5456" spans="1:10" hidden="1" x14ac:dyDescent="0.25">
      <c r="A5456">
        <f>--SUBTOTAL(103,B$2:B5456)</f>
        <v>2609</v>
      </c>
      <c r="B5456" s="86">
        <v>43413</v>
      </c>
      <c r="C5456" t="s">
        <v>21</v>
      </c>
      <c r="D5456" t="s">
        <v>354</v>
      </c>
      <c r="E5456" t="s">
        <v>355</v>
      </c>
      <c r="F5456">
        <v>329.37</v>
      </c>
      <c r="G5456">
        <v>0</v>
      </c>
      <c r="H5456">
        <v>2018</v>
      </c>
      <c r="I5456">
        <v>11</v>
      </c>
      <c r="J5456">
        <v>51</v>
      </c>
    </row>
    <row r="5457" spans="1:10" hidden="1" x14ac:dyDescent="0.25">
      <c r="A5457">
        <f>--SUBTOTAL(103,B$2:B5457)</f>
        <v>2609</v>
      </c>
      <c r="B5457" s="86">
        <v>43413</v>
      </c>
      <c r="C5457" t="s">
        <v>21</v>
      </c>
      <c r="D5457" t="s">
        <v>32</v>
      </c>
      <c r="E5457" t="s">
        <v>353</v>
      </c>
      <c r="F5457">
        <v>8</v>
      </c>
      <c r="G5457">
        <v>0</v>
      </c>
      <c r="H5457">
        <v>2018</v>
      </c>
      <c r="I5457">
        <v>11</v>
      </c>
      <c r="J5457">
        <v>72</v>
      </c>
    </row>
    <row r="5458" spans="1:10" hidden="1" x14ac:dyDescent="0.25">
      <c r="A5458">
        <f>--SUBTOTAL(103,B$2:B5458)</f>
        <v>2609</v>
      </c>
      <c r="B5458" s="86">
        <v>43413</v>
      </c>
      <c r="C5458" t="s">
        <v>21</v>
      </c>
      <c r="D5458" t="s">
        <v>32</v>
      </c>
      <c r="E5458" t="s">
        <v>353</v>
      </c>
      <c r="F5458">
        <v>16</v>
      </c>
      <c r="G5458">
        <v>0</v>
      </c>
      <c r="H5458">
        <v>2018</v>
      </c>
      <c r="I5458">
        <v>11</v>
      </c>
      <c r="J5458">
        <v>73</v>
      </c>
    </row>
    <row r="5459" spans="1:10" hidden="1" x14ac:dyDescent="0.25">
      <c r="A5459">
        <f>--SUBTOTAL(103,B$2:B5459)</f>
        <v>2609</v>
      </c>
      <c r="B5459" s="86">
        <v>43413</v>
      </c>
      <c r="C5459" t="s">
        <v>21</v>
      </c>
      <c r="D5459" t="s">
        <v>354</v>
      </c>
      <c r="E5459" t="s">
        <v>355</v>
      </c>
      <c r="F5459">
        <v>653.28</v>
      </c>
      <c r="G5459">
        <v>0</v>
      </c>
      <c r="H5459">
        <v>2018</v>
      </c>
      <c r="I5459">
        <v>11</v>
      </c>
      <c r="J5459">
        <v>73</v>
      </c>
    </row>
    <row r="5460" spans="1:10" hidden="1" x14ac:dyDescent="0.25">
      <c r="A5460">
        <f>--SUBTOTAL(103,B$2:B5460)</f>
        <v>2609</v>
      </c>
      <c r="B5460" s="86">
        <v>43413</v>
      </c>
      <c r="C5460" t="s">
        <v>21</v>
      </c>
      <c r="D5460" t="s">
        <v>32</v>
      </c>
      <c r="E5460" t="s">
        <v>353</v>
      </c>
      <c r="F5460">
        <v>8</v>
      </c>
      <c r="G5460">
        <v>0</v>
      </c>
      <c r="H5460">
        <v>2018</v>
      </c>
      <c r="I5460">
        <v>11</v>
      </c>
      <c r="J5460">
        <v>80</v>
      </c>
    </row>
    <row r="5461" spans="1:10" hidden="1" x14ac:dyDescent="0.25">
      <c r="A5461">
        <f>--SUBTOTAL(103,B$2:B5461)</f>
        <v>2609</v>
      </c>
      <c r="B5461" s="86">
        <v>43413</v>
      </c>
      <c r="C5461" t="s">
        <v>21</v>
      </c>
      <c r="D5461" t="s">
        <v>354</v>
      </c>
      <c r="E5461" t="s">
        <v>355</v>
      </c>
      <c r="F5461">
        <v>154.83000000000001</v>
      </c>
      <c r="G5461">
        <v>0</v>
      </c>
      <c r="H5461">
        <v>2018</v>
      </c>
      <c r="I5461">
        <v>11</v>
      </c>
      <c r="J5461">
        <v>80</v>
      </c>
    </row>
    <row r="5462" spans="1:10" hidden="1" x14ac:dyDescent="0.25">
      <c r="A5462">
        <f>--SUBTOTAL(103,B$2:B5462)</f>
        <v>2609</v>
      </c>
      <c r="B5462" s="86">
        <v>43413</v>
      </c>
      <c r="C5462" t="s">
        <v>21</v>
      </c>
      <c r="D5462" t="s">
        <v>354</v>
      </c>
      <c r="E5462" t="s">
        <v>355</v>
      </c>
      <c r="F5462">
        <v>152.76</v>
      </c>
      <c r="G5462">
        <v>0</v>
      </c>
      <c r="H5462">
        <v>2018</v>
      </c>
      <c r="I5462">
        <v>11</v>
      </c>
      <c r="J5462">
        <v>95</v>
      </c>
    </row>
    <row r="5463" spans="1:10" hidden="1" x14ac:dyDescent="0.25">
      <c r="A5463">
        <f>--SUBTOTAL(103,B$2:B5463)</f>
        <v>2609</v>
      </c>
      <c r="B5463" s="86">
        <v>43413</v>
      </c>
      <c r="C5463" t="s">
        <v>21</v>
      </c>
      <c r="D5463" t="s">
        <v>32</v>
      </c>
      <c r="E5463" t="s">
        <v>353</v>
      </c>
      <c r="F5463">
        <v>40</v>
      </c>
      <c r="G5463">
        <v>0</v>
      </c>
      <c r="H5463">
        <v>2018</v>
      </c>
      <c r="I5463">
        <v>11</v>
      </c>
      <c r="J5463">
        <v>97</v>
      </c>
    </row>
    <row r="5464" spans="1:10" hidden="1" x14ac:dyDescent="0.25">
      <c r="A5464">
        <f>--SUBTOTAL(103,B$2:B5464)</f>
        <v>2609</v>
      </c>
      <c r="B5464" s="86">
        <v>43413</v>
      </c>
      <c r="C5464" t="s">
        <v>21</v>
      </c>
      <c r="D5464" t="s">
        <v>354</v>
      </c>
      <c r="E5464" t="s">
        <v>355</v>
      </c>
      <c r="F5464">
        <v>590.33000000000004</v>
      </c>
      <c r="G5464">
        <v>0</v>
      </c>
      <c r="H5464">
        <v>2018</v>
      </c>
      <c r="I5464">
        <v>11</v>
      </c>
      <c r="J5464">
        <v>97</v>
      </c>
    </row>
    <row r="5465" spans="1:10" hidden="1" x14ac:dyDescent="0.25">
      <c r="A5465">
        <f>--SUBTOTAL(103,B$2:B5465)</f>
        <v>2609</v>
      </c>
      <c r="B5465" s="86">
        <v>43413</v>
      </c>
      <c r="C5465" t="s">
        <v>21</v>
      </c>
      <c r="D5465" t="s">
        <v>354</v>
      </c>
      <c r="E5465" t="s">
        <v>355</v>
      </c>
      <c r="F5465">
        <v>34.29</v>
      </c>
      <c r="G5465">
        <v>0</v>
      </c>
      <c r="H5465">
        <v>2018</v>
      </c>
      <c r="I5465">
        <v>11</v>
      </c>
      <c r="J5465">
        <v>102</v>
      </c>
    </row>
    <row r="5466" spans="1:10" hidden="1" x14ac:dyDescent="0.25">
      <c r="A5466">
        <f>--SUBTOTAL(103,B$2:B5466)</f>
        <v>2609</v>
      </c>
      <c r="B5466" s="86">
        <v>43413</v>
      </c>
      <c r="C5466" t="s">
        <v>21</v>
      </c>
      <c r="D5466" t="s">
        <v>354</v>
      </c>
      <c r="E5466" t="s">
        <v>355</v>
      </c>
      <c r="F5466">
        <v>179.88</v>
      </c>
      <c r="G5466">
        <v>0</v>
      </c>
      <c r="H5466">
        <v>2018</v>
      </c>
      <c r="I5466">
        <v>11</v>
      </c>
      <c r="J5466">
        <v>162</v>
      </c>
    </row>
    <row r="5467" spans="1:10" hidden="1" x14ac:dyDescent="0.25">
      <c r="A5467">
        <f>--SUBTOTAL(103,B$2:B5467)</f>
        <v>2609</v>
      </c>
      <c r="B5467" s="86">
        <v>43413</v>
      </c>
      <c r="C5467" t="s">
        <v>78</v>
      </c>
      <c r="D5467" t="s">
        <v>59</v>
      </c>
      <c r="E5467" t="s">
        <v>353</v>
      </c>
      <c r="F5467">
        <v>64.61</v>
      </c>
      <c r="G5467">
        <v>0</v>
      </c>
      <c r="H5467">
        <v>2018</v>
      </c>
      <c r="I5467">
        <v>11</v>
      </c>
      <c r="J5467">
        <v>91</v>
      </c>
    </row>
    <row r="5468" spans="1:10" hidden="1" x14ac:dyDescent="0.25">
      <c r="A5468">
        <f>--SUBTOTAL(103,B$2:B5468)</f>
        <v>2609</v>
      </c>
      <c r="B5468" s="86">
        <v>43413</v>
      </c>
      <c r="C5468" t="s">
        <v>78</v>
      </c>
      <c r="D5468" t="s">
        <v>62</v>
      </c>
      <c r="E5468" t="s">
        <v>353</v>
      </c>
      <c r="F5468">
        <v>112.79</v>
      </c>
      <c r="G5468">
        <v>0</v>
      </c>
      <c r="H5468">
        <v>2018</v>
      </c>
      <c r="I5468">
        <v>11</v>
      </c>
      <c r="J5468">
        <v>91</v>
      </c>
    </row>
    <row r="5469" spans="1:10" hidden="1" x14ac:dyDescent="0.25">
      <c r="A5469">
        <f>--SUBTOTAL(103,B$2:B5469)</f>
        <v>2609</v>
      </c>
      <c r="B5469" s="86">
        <v>43413</v>
      </c>
      <c r="C5469" t="s">
        <v>78</v>
      </c>
      <c r="D5469" t="s">
        <v>54</v>
      </c>
      <c r="E5469" t="s">
        <v>353</v>
      </c>
      <c r="F5469">
        <v>264.52</v>
      </c>
      <c r="G5469">
        <v>0</v>
      </c>
      <c r="H5469">
        <v>2018</v>
      </c>
      <c r="I5469">
        <v>11</v>
      </c>
      <c r="J5469">
        <v>91</v>
      </c>
    </row>
    <row r="5470" spans="1:10" hidden="1" x14ac:dyDescent="0.25">
      <c r="A5470">
        <f>--SUBTOTAL(103,B$2:B5470)</f>
        <v>2609</v>
      </c>
      <c r="B5470" s="86">
        <v>43413</v>
      </c>
      <c r="C5470" t="s">
        <v>65</v>
      </c>
      <c r="D5470" t="s">
        <v>31</v>
      </c>
      <c r="E5470" t="s">
        <v>353</v>
      </c>
      <c r="F5470">
        <v>10</v>
      </c>
      <c r="G5470">
        <v>0</v>
      </c>
      <c r="H5470">
        <v>2018</v>
      </c>
      <c r="I5470">
        <v>11</v>
      </c>
      <c r="J5470">
        <v>91</v>
      </c>
    </row>
    <row r="5471" spans="1:10" hidden="1" x14ac:dyDescent="0.25">
      <c r="A5471">
        <f>--SUBTOTAL(103,B$2:B5471)</f>
        <v>2609</v>
      </c>
      <c r="B5471" s="86">
        <v>43413</v>
      </c>
      <c r="C5471" t="s">
        <v>65</v>
      </c>
      <c r="D5471" t="s">
        <v>354</v>
      </c>
      <c r="E5471" t="s">
        <v>355</v>
      </c>
      <c r="F5471">
        <v>10.58</v>
      </c>
      <c r="G5471">
        <v>0</v>
      </c>
      <c r="H5471">
        <v>2018</v>
      </c>
      <c r="I5471">
        <v>11</v>
      </c>
      <c r="J5471">
        <v>91</v>
      </c>
    </row>
    <row r="5472" spans="1:10" hidden="1" x14ac:dyDescent="0.25">
      <c r="A5472">
        <f>--SUBTOTAL(103,B$2:B5472)</f>
        <v>2609</v>
      </c>
      <c r="B5472" s="86">
        <v>43413</v>
      </c>
      <c r="C5472" t="s">
        <v>64</v>
      </c>
      <c r="D5472" t="s">
        <v>354</v>
      </c>
      <c r="E5472" t="s">
        <v>355</v>
      </c>
      <c r="F5472">
        <v>986.6</v>
      </c>
      <c r="G5472">
        <v>0</v>
      </c>
      <c r="H5472">
        <v>2018</v>
      </c>
      <c r="I5472">
        <v>11</v>
      </c>
      <c r="J5472">
        <v>91</v>
      </c>
    </row>
    <row r="5473" spans="1:10" hidden="1" x14ac:dyDescent="0.25">
      <c r="A5473">
        <f>--SUBTOTAL(103,B$2:B5473)</f>
        <v>2609</v>
      </c>
      <c r="B5473" s="86">
        <v>43413</v>
      </c>
      <c r="C5473" t="s">
        <v>23</v>
      </c>
      <c r="D5473" t="s">
        <v>59</v>
      </c>
      <c r="E5473" t="s">
        <v>353</v>
      </c>
      <c r="F5473">
        <v>99.56</v>
      </c>
      <c r="G5473">
        <v>0</v>
      </c>
      <c r="H5473">
        <v>2018</v>
      </c>
      <c r="I5473">
        <v>11</v>
      </c>
      <c r="J5473">
        <v>1</v>
      </c>
    </row>
    <row r="5474" spans="1:10" hidden="1" x14ac:dyDescent="0.25">
      <c r="A5474">
        <f>--SUBTOTAL(103,B$2:B5474)</f>
        <v>2609</v>
      </c>
      <c r="B5474" s="86">
        <v>43413</v>
      </c>
      <c r="C5474" t="s">
        <v>23</v>
      </c>
      <c r="D5474" t="s">
        <v>354</v>
      </c>
      <c r="E5474" t="s">
        <v>355</v>
      </c>
      <c r="F5474">
        <v>15.88</v>
      </c>
      <c r="G5474">
        <v>0</v>
      </c>
      <c r="H5474">
        <v>2018</v>
      </c>
      <c r="I5474">
        <v>11</v>
      </c>
      <c r="J5474">
        <v>5</v>
      </c>
    </row>
    <row r="5475" spans="1:10" hidden="1" x14ac:dyDescent="0.25">
      <c r="A5475">
        <f>--SUBTOTAL(103,B$2:B5475)</f>
        <v>2609</v>
      </c>
      <c r="B5475" s="86">
        <v>43413</v>
      </c>
      <c r="C5475" t="s">
        <v>23</v>
      </c>
      <c r="D5475" t="s">
        <v>54</v>
      </c>
      <c r="E5475" t="s">
        <v>353</v>
      </c>
      <c r="F5475">
        <v>117.91</v>
      </c>
      <c r="G5475">
        <v>0</v>
      </c>
      <c r="H5475">
        <v>2018</v>
      </c>
      <c r="I5475">
        <v>11</v>
      </c>
      <c r="J5475">
        <v>5</v>
      </c>
    </row>
    <row r="5476" spans="1:10" hidden="1" x14ac:dyDescent="0.25">
      <c r="A5476">
        <f>--SUBTOTAL(103,B$2:B5476)</f>
        <v>2609</v>
      </c>
      <c r="B5476" s="86">
        <v>43413</v>
      </c>
      <c r="C5476" t="s">
        <v>23</v>
      </c>
      <c r="D5476" t="s">
        <v>59</v>
      </c>
      <c r="E5476" t="s">
        <v>353</v>
      </c>
      <c r="F5476">
        <v>170.48</v>
      </c>
      <c r="G5476">
        <v>0</v>
      </c>
      <c r="H5476">
        <v>2018</v>
      </c>
      <c r="I5476">
        <v>11</v>
      </c>
      <c r="J5476">
        <v>5</v>
      </c>
    </row>
    <row r="5477" spans="1:10" hidden="1" x14ac:dyDescent="0.25">
      <c r="A5477">
        <f>--SUBTOTAL(103,B$2:B5477)</f>
        <v>2609</v>
      </c>
      <c r="B5477" s="86">
        <v>43413</v>
      </c>
      <c r="C5477" t="s">
        <v>23</v>
      </c>
      <c r="D5477" t="s">
        <v>33</v>
      </c>
      <c r="E5477" t="s">
        <v>113</v>
      </c>
      <c r="F5477">
        <v>12.1</v>
      </c>
      <c r="G5477">
        <v>0</v>
      </c>
      <c r="H5477">
        <v>2018</v>
      </c>
      <c r="I5477">
        <v>11</v>
      </c>
      <c r="J5477">
        <v>8</v>
      </c>
    </row>
    <row r="5478" spans="1:10" hidden="1" x14ac:dyDescent="0.25">
      <c r="A5478">
        <f>--SUBTOTAL(103,B$2:B5478)</f>
        <v>2609</v>
      </c>
      <c r="B5478" s="86">
        <v>43413</v>
      </c>
      <c r="C5478" t="s">
        <v>23</v>
      </c>
      <c r="D5478" t="s">
        <v>354</v>
      </c>
      <c r="E5478" t="s">
        <v>355</v>
      </c>
      <c r="F5478">
        <v>32.06</v>
      </c>
      <c r="G5478">
        <v>0</v>
      </c>
      <c r="H5478">
        <v>2018</v>
      </c>
      <c r="I5478">
        <v>11</v>
      </c>
      <c r="J5478">
        <v>10</v>
      </c>
    </row>
    <row r="5479" spans="1:10" hidden="1" x14ac:dyDescent="0.25">
      <c r="A5479">
        <f>--SUBTOTAL(103,B$2:B5479)</f>
        <v>2609</v>
      </c>
      <c r="B5479" s="86">
        <v>43413</v>
      </c>
      <c r="C5479" t="s">
        <v>23</v>
      </c>
      <c r="D5479" t="s">
        <v>59</v>
      </c>
      <c r="E5479" t="s">
        <v>353</v>
      </c>
      <c r="F5479">
        <v>17.05</v>
      </c>
      <c r="G5479">
        <v>0</v>
      </c>
      <c r="H5479">
        <v>2018</v>
      </c>
      <c r="I5479">
        <v>11</v>
      </c>
      <c r="J5479">
        <v>13</v>
      </c>
    </row>
    <row r="5480" spans="1:10" hidden="1" x14ac:dyDescent="0.25">
      <c r="A5480">
        <f>--SUBTOTAL(103,B$2:B5480)</f>
        <v>2609</v>
      </c>
      <c r="B5480" s="86">
        <v>43413</v>
      </c>
      <c r="C5480" t="s">
        <v>23</v>
      </c>
      <c r="D5480" t="s">
        <v>59</v>
      </c>
      <c r="E5480" t="s">
        <v>353</v>
      </c>
      <c r="F5480">
        <v>41.1</v>
      </c>
      <c r="G5480">
        <v>0</v>
      </c>
      <c r="H5480">
        <v>2018</v>
      </c>
      <c r="I5480">
        <v>11</v>
      </c>
      <c r="J5480">
        <v>16</v>
      </c>
    </row>
    <row r="5481" spans="1:10" hidden="1" x14ac:dyDescent="0.25">
      <c r="A5481">
        <f>--SUBTOTAL(103,B$2:B5481)</f>
        <v>2609</v>
      </c>
      <c r="B5481" s="86">
        <v>43413</v>
      </c>
      <c r="C5481" t="s">
        <v>23</v>
      </c>
      <c r="D5481" t="s">
        <v>354</v>
      </c>
      <c r="E5481" t="s">
        <v>355</v>
      </c>
      <c r="F5481">
        <v>38.81</v>
      </c>
      <c r="G5481">
        <v>0</v>
      </c>
      <c r="H5481">
        <v>2018</v>
      </c>
      <c r="I5481">
        <v>11</v>
      </c>
      <c r="J5481">
        <v>26</v>
      </c>
    </row>
    <row r="5482" spans="1:10" hidden="1" x14ac:dyDescent="0.25">
      <c r="A5482">
        <f>--SUBTOTAL(103,B$2:B5482)</f>
        <v>2609</v>
      </c>
      <c r="B5482" s="86">
        <v>43413</v>
      </c>
      <c r="C5482" t="s">
        <v>23</v>
      </c>
      <c r="D5482" t="s">
        <v>354</v>
      </c>
      <c r="E5482" t="s">
        <v>355</v>
      </c>
      <c r="F5482">
        <v>17.36</v>
      </c>
      <c r="G5482">
        <v>0</v>
      </c>
      <c r="H5482">
        <v>2018</v>
      </c>
      <c r="I5482">
        <v>11</v>
      </c>
      <c r="J5482">
        <v>30</v>
      </c>
    </row>
    <row r="5483" spans="1:10" hidden="1" x14ac:dyDescent="0.25">
      <c r="A5483">
        <f>--SUBTOTAL(103,B$2:B5483)</f>
        <v>2609</v>
      </c>
      <c r="B5483" s="86">
        <v>43413</v>
      </c>
      <c r="C5483" t="s">
        <v>23</v>
      </c>
      <c r="D5483" t="s">
        <v>54</v>
      </c>
      <c r="E5483" t="s">
        <v>353</v>
      </c>
      <c r="F5483">
        <v>42.97</v>
      </c>
      <c r="G5483">
        <v>0</v>
      </c>
      <c r="H5483">
        <v>2018</v>
      </c>
      <c r="I5483">
        <v>11</v>
      </c>
      <c r="J5483">
        <v>33</v>
      </c>
    </row>
    <row r="5484" spans="1:10" hidden="1" x14ac:dyDescent="0.25">
      <c r="A5484">
        <f>--SUBTOTAL(103,B$2:B5484)</f>
        <v>2609</v>
      </c>
      <c r="B5484" s="86">
        <v>43413</v>
      </c>
      <c r="C5484" t="s">
        <v>23</v>
      </c>
      <c r="D5484" t="s">
        <v>354</v>
      </c>
      <c r="E5484" t="s">
        <v>355</v>
      </c>
      <c r="F5484">
        <v>24.09</v>
      </c>
      <c r="G5484">
        <v>0</v>
      </c>
      <c r="H5484">
        <v>2018</v>
      </c>
      <c r="I5484">
        <v>11</v>
      </c>
      <c r="J5484">
        <v>34</v>
      </c>
    </row>
    <row r="5485" spans="1:10" hidden="1" x14ac:dyDescent="0.25">
      <c r="A5485">
        <f>--SUBTOTAL(103,B$2:B5485)</f>
        <v>2609</v>
      </c>
      <c r="B5485" s="86">
        <v>43413</v>
      </c>
      <c r="C5485" t="s">
        <v>23</v>
      </c>
      <c r="D5485" t="s">
        <v>33</v>
      </c>
      <c r="E5485" t="s">
        <v>105</v>
      </c>
      <c r="F5485">
        <v>15</v>
      </c>
      <c r="G5485">
        <v>0</v>
      </c>
      <c r="H5485">
        <v>2018</v>
      </c>
      <c r="I5485">
        <v>11</v>
      </c>
      <c r="J5485">
        <v>35</v>
      </c>
    </row>
    <row r="5486" spans="1:10" hidden="1" x14ac:dyDescent="0.25">
      <c r="A5486">
        <f>--SUBTOTAL(103,B$2:B5486)</f>
        <v>2609</v>
      </c>
      <c r="B5486" s="86">
        <v>43413</v>
      </c>
      <c r="C5486" t="s">
        <v>23</v>
      </c>
      <c r="D5486" t="s">
        <v>59</v>
      </c>
      <c r="E5486" t="s">
        <v>353</v>
      </c>
      <c r="F5486">
        <v>33.770000000000003</v>
      </c>
      <c r="G5486">
        <v>0</v>
      </c>
      <c r="H5486">
        <v>2018</v>
      </c>
      <c r="I5486">
        <v>11</v>
      </c>
      <c r="J5486">
        <v>38</v>
      </c>
    </row>
    <row r="5487" spans="1:10" hidden="1" x14ac:dyDescent="0.25">
      <c r="A5487">
        <f>--SUBTOTAL(103,B$2:B5487)</f>
        <v>2609</v>
      </c>
      <c r="B5487" s="86">
        <v>43413</v>
      </c>
      <c r="C5487" t="s">
        <v>23</v>
      </c>
      <c r="D5487" t="s">
        <v>59</v>
      </c>
      <c r="E5487" t="s">
        <v>353</v>
      </c>
      <c r="F5487">
        <v>88.65</v>
      </c>
      <c r="G5487">
        <v>0</v>
      </c>
      <c r="H5487">
        <v>2018</v>
      </c>
      <c r="I5487">
        <v>11</v>
      </c>
      <c r="J5487">
        <v>42</v>
      </c>
    </row>
    <row r="5488" spans="1:10" hidden="1" x14ac:dyDescent="0.25">
      <c r="A5488">
        <f>--SUBTOTAL(103,B$2:B5488)</f>
        <v>2609</v>
      </c>
      <c r="B5488" s="86">
        <v>43413</v>
      </c>
      <c r="C5488" t="s">
        <v>23</v>
      </c>
      <c r="D5488" t="s">
        <v>59</v>
      </c>
      <c r="E5488" t="s">
        <v>353</v>
      </c>
      <c r="F5488">
        <v>52.5</v>
      </c>
      <c r="G5488">
        <v>0</v>
      </c>
      <c r="H5488">
        <v>2018</v>
      </c>
      <c r="I5488">
        <v>11</v>
      </c>
      <c r="J5488">
        <v>43</v>
      </c>
    </row>
    <row r="5489" spans="1:10" hidden="1" x14ac:dyDescent="0.25">
      <c r="A5489">
        <f>--SUBTOTAL(103,B$2:B5489)</f>
        <v>2609</v>
      </c>
      <c r="B5489" s="86">
        <v>43413</v>
      </c>
      <c r="C5489" t="s">
        <v>23</v>
      </c>
      <c r="D5489" t="s">
        <v>354</v>
      </c>
      <c r="E5489" t="s">
        <v>355</v>
      </c>
      <c r="F5489">
        <v>28.4</v>
      </c>
      <c r="G5489">
        <v>0</v>
      </c>
      <c r="H5489">
        <v>2018</v>
      </c>
      <c r="I5489">
        <v>11</v>
      </c>
      <c r="J5489">
        <v>44</v>
      </c>
    </row>
    <row r="5490" spans="1:10" hidden="1" x14ac:dyDescent="0.25">
      <c r="A5490">
        <f>--SUBTOTAL(103,B$2:B5490)</f>
        <v>2609</v>
      </c>
      <c r="B5490" s="86">
        <v>43413</v>
      </c>
      <c r="C5490" t="s">
        <v>23</v>
      </c>
      <c r="D5490" t="s">
        <v>59</v>
      </c>
      <c r="E5490" t="s">
        <v>353</v>
      </c>
      <c r="F5490">
        <v>20.36</v>
      </c>
      <c r="G5490">
        <v>0</v>
      </c>
      <c r="H5490">
        <v>2018</v>
      </c>
      <c r="I5490">
        <v>11</v>
      </c>
      <c r="J5490">
        <v>46</v>
      </c>
    </row>
    <row r="5491" spans="1:10" hidden="1" x14ac:dyDescent="0.25">
      <c r="A5491">
        <f>--SUBTOTAL(103,B$2:B5491)</f>
        <v>2609</v>
      </c>
      <c r="B5491" s="86">
        <v>43413</v>
      </c>
      <c r="C5491" t="s">
        <v>23</v>
      </c>
      <c r="D5491" t="s">
        <v>59</v>
      </c>
      <c r="E5491" t="s">
        <v>353</v>
      </c>
      <c r="F5491">
        <v>39.200000000000003</v>
      </c>
      <c r="G5491">
        <v>0</v>
      </c>
      <c r="H5491">
        <v>2018</v>
      </c>
      <c r="I5491">
        <v>11</v>
      </c>
      <c r="J5491">
        <v>66</v>
      </c>
    </row>
    <row r="5492" spans="1:10" hidden="1" x14ac:dyDescent="0.25">
      <c r="A5492">
        <f>--SUBTOTAL(103,B$2:B5492)</f>
        <v>2609</v>
      </c>
      <c r="B5492" s="86">
        <v>43413</v>
      </c>
      <c r="C5492" t="s">
        <v>23</v>
      </c>
      <c r="D5492" t="s">
        <v>59</v>
      </c>
      <c r="E5492" t="s">
        <v>353</v>
      </c>
      <c r="F5492">
        <v>175.13</v>
      </c>
      <c r="G5492">
        <v>0</v>
      </c>
      <c r="H5492">
        <v>2018</v>
      </c>
      <c r="I5492">
        <v>11</v>
      </c>
      <c r="J5492">
        <v>69</v>
      </c>
    </row>
    <row r="5493" spans="1:10" hidden="1" x14ac:dyDescent="0.25">
      <c r="A5493">
        <f>--SUBTOTAL(103,B$2:B5493)</f>
        <v>2609</v>
      </c>
      <c r="B5493" s="86">
        <v>43413</v>
      </c>
      <c r="C5493" t="s">
        <v>23</v>
      </c>
      <c r="D5493" t="s">
        <v>33</v>
      </c>
      <c r="E5493" t="s">
        <v>124</v>
      </c>
      <c r="F5493">
        <v>2.7</v>
      </c>
      <c r="G5493">
        <v>0</v>
      </c>
      <c r="H5493">
        <v>2018</v>
      </c>
      <c r="I5493">
        <v>11</v>
      </c>
      <c r="J5493">
        <v>71</v>
      </c>
    </row>
    <row r="5494" spans="1:10" hidden="1" x14ac:dyDescent="0.25">
      <c r="A5494">
        <f>--SUBTOTAL(103,B$2:B5494)</f>
        <v>2609</v>
      </c>
      <c r="B5494" s="86">
        <v>43413</v>
      </c>
      <c r="C5494" t="s">
        <v>23</v>
      </c>
      <c r="D5494" t="s">
        <v>354</v>
      </c>
      <c r="E5494" t="s">
        <v>355</v>
      </c>
      <c r="F5494">
        <v>113.23</v>
      </c>
      <c r="G5494">
        <v>0</v>
      </c>
      <c r="H5494">
        <v>2018</v>
      </c>
      <c r="I5494">
        <v>11</v>
      </c>
      <c r="J5494">
        <v>73</v>
      </c>
    </row>
    <row r="5495" spans="1:10" hidden="1" x14ac:dyDescent="0.25">
      <c r="A5495">
        <f>--SUBTOTAL(103,B$2:B5495)</f>
        <v>2609</v>
      </c>
      <c r="B5495" s="86">
        <v>43413</v>
      </c>
      <c r="C5495" t="s">
        <v>23</v>
      </c>
      <c r="D5495" t="s">
        <v>59</v>
      </c>
      <c r="E5495" t="s">
        <v>353</v>
      </c>
      <c r="F5495">
        <v>18.34</v>
      </c>
      <c r="G5495">
        <v>0</v>
      </c>
      <c r="H5495">
        <v>2018</v>
      </c>
      <c r="I5495">
        <v>11</v>
      </c>
      <c r="J5495">
        <v>76</v>
      </c>
    </row>
    <row r="5496" spans="1:10" hidden="1" x14ac:dyDescent="0.25">
      <c r="A5496">
        <f>--SUBTOTAL(103,B$2:B5496)</f>
        <v>2609</v>
      </c>
      <c r="B5496" s="86">
        <v>43413</v>
      </c>
      <c r="C5496" t="s">
        <v>23</v>
      </c>
      <c r="D5496" t="s">
        <v>54</v>
      </c>
      <c r="E5496" t="s">
        <v>353</v>
      </c>
      <c r="F5496">
        <v>26.98</v>
      </c>
      <c r="G5496">
        <v>0</v>
      </c>
      <c r="H5496">
        <v>2018</v>
      </c>
      <c r="I5496">
        <v>11</v>
      </c>
      <c r="J5496">
        <v>164</v>
      </c>
    </row>
    <row r="5497" spans="1:10" hidden="1" x14ac:dyDescent="0.25">
      <c r="A5497">
        <f>--SUBTOTAL(103,B$2:B5497)</f>
        <v>2609</v>
      </c>
      <c r="B5497" s="86">
        <v>43413</v>
      </c>
      <c r="C5497" t="s">
        <v>23</v>
      </c>
      <c r="D5497" t="s">
        <v>59</v>
      </c>
      <c r="E5497" t="s">
        <v>353</v>
      </c>
      <c r="F5497">
        <v>35.94</v>
      </c>
      <c r="G5497">
        <v>0</v>
      </c>
      <c r="H5497">
        <v>2018</v>
      </c>
      <c r="I5497">
        <v>11</v>
      </c>
      <c r="J5497">
        <v>164</v>
      </c>
    </row>
    <row r="5498" spans="1:10" hidden="1" x14ac:dyDescent="0.25">
      <c r="A5498">
        <f>--SUBTOTAL(103,B$2:B5498)</f>
        <v>2609</v>
      </c>
      <c r="B5498" s="86">
        <v>43416</v>
      </c>
      <c r="C5498" t="s">
        <v>74</v>
      </c>
      <c r="D5498" t="s">
        <v>60</v>
      </c>
      <c r="E5498" t="s">
        <v>356</v>
      </c>
      <c r="F5498">
        <v>96.8</v>
      </c>
      <c r="G5498">
        <v>0</v>
      </c>
      <c r="H5498">
        <v>2018</v>
      </c>
      <c r="I5498">
        <v>11</v>
      </c>
      <c r="J5498">
        <v>91</v>
      </c>
    </row>
    <row r="5499" spans="1:10" hidden="1" x14ac:dyDescent="0.25">
      <c r="A5499">
        <f>--SUBTOTAL(103,B$2:B5499)</f>
        <v>2609</v>
      </c>
      <c r="B5499" s="86">
        <v>43416</v>
      </c>
      <c r="C5499" t="s">
        <v>106</v>
      </c>
      <c r="D5499" t="s">
        <v>31</v>
      </c>
      <c r="E5499" t="s">
        <v>356</v>
      </c>
      <c r="F5499">
        <v>127.7</v>
      </c>
      <c r="G5499">
        <v>0</v>
      </c>
      <c r="H5499">
        <v>2018</v>
      </c>
      <c r="I5499">
        <v>11</v>
      </c>
      <c r="J5499">
        <v>91</v>
      </c>
    </row>
    <row r="5500" spans="1:10" hidden="1" x14ac:dyDescent="0.25">
      <c r="A5500">
        <f>--SUBTOTAL(103,B$2:B5500)</f>
        <v>2609</v>
      </c>
      <c r="B5500" s="86">
        <v>43416</v>
      </c>
      <c r="C5500" t="s">
        <v>67</v>
      </c>
      <c r="D5500" t="s">
        <v>32</v>
      </c>
      <c r="E5500" t="s">
        <v>356</v>
      </c>
      <c r="F5500">
        <v>40.25</v>
      </c>
      <c r="G5500">
        <v>0</v>
      </c>
      <c r="H5500">
        <v>2018</v>
      </c>
      <c r="I5500">
        <v>11</v>
      </c>
      <c r="J5500">
        <v>91</v>
      </c>
    </row>
    <row r="5501" spans="1:10" hidden="1" x14ac:dyDescent="0.25">
      <c r="A5501">
        <f>--SUBTOTAL(103,B$2:B5501)</f>
        <v>2609</v>
      </c>
      <c r="B5501" s="86">
        <v>43416</v>
      </c>
      <c r="C5501" t="s">
        <v>72</v>
      </c>
      <c r="D5501" t="s">
        <v>31</v>
      </c>
      <c r="E5501" t="s">
        <v>356</v>
      </c>
      <c r="F5501">
        <v>196</v>
      </c>
      <c r="G5501">
        <v>0</v>
      </c>
      <c r="H5501">
        <v>2018</v>
      </c>
      <c r="I5501">
        <v>11</v>
      </c>
      <c r="J5501">
        <v>91</v>
      </c>
    </row>
    <row r="5502" spans="1:10" hidden="1" x14ac:dyDescent="0.25">
      <c r="A5502">
        <f>--SUBTOTAL(103,B$2:B5502)</f>
        <v>2609</v>
      </c>
      <c r="B5502" s="86">
        <v>43416</v>
      </c>
      <c r="C5502" t="s">
        <v>21</v>
      </c>
      <c r="D5502" t="s">
        <v>32</v>
      </c>
      <c r="E5502" t="s">
        <v>356</v>
      </c>
      <c r="F5502">
        <v>56</v>
      </c>
      <c r="G5502">
        <v>0</v>
      </c>
      <c r="H5502">
        <v>2018</v>
      </c>
      <c r="I5502">
        <v>11</v>
      </c>
      <c r="J5502">
        <v>13</v>
      </c>
    </row>
    <row r="5503" spans="1:10" hidden="1" x14ac:dyDescent="0.25">
      <c r="A5503">
        <f>--SUBTOTAL(103,B$2:B5503)</f>
        <v>2609</v>
      </c>
      <c r="B5503" s="86">
        <v>43416</v>
      </c>
      <c r="C5503" t="s">
        <v>21</v>
      </c>
      <c r="D5503" t="s">
        <v>32</v>
      </c>
      <c r="E5503" t="s">
        <v>356</v>
      </c>
      <c r="F5503">
        <v>16</v>
      </c>
      <c r="G5503">
        <v>0</v>
      </c>
      <c r="H5503">
        <v>2018</v>
      </c>
      <c r="I5503">
        <v>11</v>
      </c>
      <c r="J5503">
        <v>19</v>
      </c>
    </row>
    <row r="5504" spans="1:10" hidden="1" x14ac:dyDescent="0.25">
      <c r="A5504">
        <f>--SUBTOTAL(103,B$2:B5504)</f>
        <v>2609</v>
      </c>
      <c r="B5504" s="86">
        <v>43416</v>
      </c>
      <c r="C5504" t="s">
        <v>21</v>
      </c>
      <c r="D5504" t="s">
        <v>31</v>
      </c>
      <c r="E5504" t="s">
        <v>356</v>
      </c>
      <c r="F5504">
        <v>62.6</v>
      </c>
      <c r="G5504">
        <v>0</v>
      </c>
      <c r="H5504">
        <v>2018</v>
      </c>
      <c r="I5504">
        <v>11</v>
      </c>
      <c r="J5504">
        <v>27</v>
      </c>
    </row>
    <row r="5505" spans="1:10" hidden="1" x14ac:dyDescent="0.25">
      <c r="A5505">
        <f>--SUBTOTAL(103,B$2:B5505)</f>
        <v>2609</v>
      </c>
      <c r="B5505" s="86">
        <v>43416</v>
      </c>
      <c r="C5505" t="s">
        <v>21</v>
      </c>
      <c r="D5505" t="s">
        <v>31</v>
      </c>
      <c r="E5505" t="s">
        <v>356</v>
      </c>
      <c r="F5505">
        <v>165.3</v>
      </c>
      <c r="G5505">
        <v>0</v>
      </c>
      <c r="H5505">
        <v>2018</v>
      </c>
      <c r="I5505">
        <v>11</v>
      </c>
      <c r="J5505">
        <v>38</v>
      </c>
    </row>
    <row r="5506" spans="1:10" hidden="1" x14ac:dyDescent="0.25">
      <c r="A5506">
        <f>--SUBTOTAL(103,B$2:B5506)</f>
        <v>2609</v>
      </c>
      <c r="B5506" s="86">
        <v>43416</v>
      </c>
      <c r="C5506" t="s">
        <v>21</v>
      </c>
      <c r="D5506" t="s">
        <v>32</v>
      </c>
      <c r="E5506" t="s">
        <v>356</v>
      </c>
      <c r="F5506">
        <v>16</v>
      </c>
      <c r="G5506">
        <v>0</v>
      </c>
      <c r="H5506">
        <v>2018</v>
      </c>
      <c r="I5506">
        <v>11</v>
      </c>
      <c r="J5506">
        <v>39</v>
      </c>
    </row>
    <row r="5507" spans="1:10" hidden="1" x14ac:dyDescent="0.25">
      <c r="A5507">
        <f>--SUBTOTAL(103,B$2:B5507)</f>
        <v>2609</v>
      </c>
      <c r="B5507" s="86">
        <v>43416</v>
      </c>
      <c r="C5507" t="s">
        <v>21</v>
      </c>
      <c r="D5507" t="s">
        <v>32</v>
      </c>
      <c r="E5507" t="s">
        <v>356</v>
      </c>
      <c r="F5507">
        <v>8</v>
      </c>
      <c r="G5507">
        <v>0</v>
      </c>
      <c r="H5507">
        <v>2018</v>
      </c>
      <c r="I5507">
        <v>11</v>
      </c>
      <c r="J5507">
        <v>43</v>
      </c>
    </row>
    <row r="5508" spans="1:10" hidden="1" x14ac:dyDescent="0.25">
      <c r="A5508">
        <f>--SUBTOTAL(103,B$2:B5508)</f>
        <v>2609</v>
      </c>
      <c r="B5508" s="86">
        <v>43416</v>
      </c>
      <c r="C5508" t="s">
        <v>21</v>
      </c>
      <c r="D5508" t="s">
        <v>32</v>
      </c>
      <c r="E5508" t="s">
        <v>356</v>
      </c>
      <c r="F5508">
        <v>24</v>
      </c>
      <c r="G5508">
        <v>0</v>
      </c>
      <c r="H5508">
        <v>2018</v>
      </c>
      <c r="I5508">
        <v>11</v>
      </c>
      <c r="J5508">
        <v>46</v>
      </c>
    </row>
    <row r="5509" spans="1:10" hidden="1" x14ac:dyDescent="0.25">
      <c r="A5509">
        <f>--SUBTOTAL(103,B$2:B5509)</f>
        <v>2609</v>
      </c>
      <c r="B5509" s="86">
        <v>43416</v>
      </c>
      <c r="C5509" t="s">
        <v>21</v>
      </c>
      <c r="D5509" t="s">
        <v>32</v>
      </c>
      <c r="E5509" t="s">
        <v>356</v>
      </c>
      <c r="F5509">
        <v>16</v>
      </c>
      <c r="G5509">
        <v>0</v>
      </c>
      <c r="H5509">
        <v>2018</v>
      </c>
      <c r="I5509">
        <v>11</v>
      </c>
      <c r="J5509">
        <v>49</v>
      </c>
    </row>
    <row r="5510" spans="1:10" hidden="1" x14ac:dyDescent="0.25">
      <c r="A5510">
        <f>--SUBTOTAL(103,B$2:B5510)</f>
        <v>2609</v>
      </c>
      <c r="B5510" s="86">
        <v>43416</v>
      </c>
      <c r="C5510" t="s">
        <v>21</v>
      </c>
      <c r="D5510" t="s">
        <v>32</v>
      </c>
      <c r="E5510" t="s">
        <v>356</v>
      </c>
      <c r="F5510">
        <v>160</v>
      </c>
      <c r="G5510">
        <v>0</v>
      </c>
      <c r="H5510">
        <v>2018</v>
      </c>
      <c r="I5510">
        <v>11</v>
      </c>
      <c r="J5510">
        <v>73</v>
      </c>
    </row>
    <row r="5511" spans="1:10" hidden="1" x14ac:dyDescent="0.25">
      <c r="A5511">
        <f>--SUBTOTAL(103,B$2:B5511)</f>
        <v>2609</v>
      </c>
      <c r="B5511" s="86">
        <v>43416</v>
      </c>
      <c r="C5511" t="s">
        <v>21</v>
      </c>
      <c r="D5511" t="s">
        <v>32</v>
      </c>
      <c r="E5511" t="s">
        <v>356</v>
      </c>
      <c r="F5511">
        <v>16</v>
      </c>
      <c r="G5511">
        <v>0</v>
      </c>
      <c r="H5511">
        <v>2018</v>
      </c>
      <c r="I5511">
        <v>11</v>
      </c>
      <c r="J5511">
        <v>97</v>
      </c>
    </row>
    <row r="5512" spans="1:10" hidden="1" x14ac:dyDescent="0.25">
      <c r="A5512">
        <f>--SUBTOTAL(103,B$2:B5512)</f>
        <v>2609</v>
      </c>
      <c r="B5512" s="86">
        <v>43416</v>
      </c>
      <c r="C5512" t="s">
        <v>79</v>
      </c>
      <c r="D5512" t="s">
        <v>31</v>
      </c>
      <c r="E5512" t="s">
        <v>356</v>
      </c>
      <c r="F5512">
        <v>160.46</v>
      </c>
      <c r="G5512">
        <v>0</v>
      </c>
      <c r="H5512">
        <v>2018</v>
      </c>
      <c r="I5512">
        <v>11</v>
      </c>
      <c r="J5512">
        <v>91</v>
      </c>
    </row>
    <row r="5513" spans="1:10" hidden="1" x14ac:dyDescent="0.25">
      <c r="A5513">
        <f>--SUBTOTAL(103,B$2:B5513)</f>
        <v>2609</v>
      </c>
      <c r="B5513" s="86">
        <v>43416</v>
      </c>
      <c r="C5513" t="s">
        <v>66</v>
      </c>
      <c r="D5513" t="s">
        <v>31</v>
      </c>
      <c r="E5513" t="s">
        <v>356</v>
      </c>
      <c r="F5513">
        <v>115</v>
      </c>
      <c r="G5513">
        <v>0</v>
      </c>
      <c r="H5513">
        <v>2018</v>
      </c>
      <c r="I5513">
        <v>11</v>
      </c>
      <c r="J5513">
        <v>91</v>
      </c>
    </row>
    <row r="5514" spans="1:10" hidden="1" x14ac:dyDescent="0.25">
      <c r="A5514">
        <f>--SUBTOTAL(103,B$2:B5514)</f>
        <v>2609</v>
      </c>
      <c r="B5514" s="86">
        <v>43416</v>
      </c>
      <c r="C5514" t="s">
        <v>78</v>
      </c>
      <c r="D5514" t="s">
        <v>31</v>
      </c>
      <c r="E5514" t="s">
        <v>356</v>
      </c>
      <c r="F5514">
        <v>17</v>
      </c>
      <c r="G5514">
        <v>0</v>
      </c>
      <c r="H5514">
        <v>2018</v>
      </c>
      <c r="I5514">
        <v>11</v>
      </c>
      <c r="J5514">
        <v>91</v>
      </c>
    </row>
    <row r="5515" spans="1:10" hidden="1" x14ac:dyDescent="0.25">
      <c r="A5515">
        <f>--SUBTOTAL(103,B$2:B5515)</f>
        <v>2609</v>
      </c>
      <c r="B5515" s="86">
        <v>43416</v>
      </c>
      <c r="C5515" t="s">
        <v>70</v>
      </c>
      <c r="D5515" t="s">
        <v>31</v>
      </c>
      <c r="E5515" t="s">
        <v>356</v>
      </c>
      <c r="F5515">
        <v>215.17</v>
      </c>
      <c r="G5515">
        <v>0</v>
      </c>
      <c r="H5515">
        <v>2018</v>
      </c>
      <c r="I5515">
        <v>11</v>
      </c>
      <c r="J5515">
        <v>91</v>
      </c>
    </row>
    <row r="5516" spans="1:10" hidden="1" x14ac:dyDescent="0.25">
      <c r="A5516">
        <f>--SUBTOTAL(103,B$2:B5516)</f>
        <v>2609</v>
      </c>
      <c r="B5516" s="86">
        <v>43416</v>
      </c>
      <c r="C5516" t="s">
        <v>77</v>
      </c>
      <c r="D5516" t="s">
        <v>31</v>
      </c>
      <c r="E5516" t="s">
        <v>356</v>
      </c>
      <c r="F5516">
        <v>73.680000000000007</v>
      </c>
      <c r="G5516">
        <v>0</v>
      </c>
      <c r="H5516">
        <v>2018</v>
      </c>
      <c r="I5516">
        <v>11</v>
      </c>
      <c r="J5516">
        <v>91</v>
      </c>
    </row>
    <row r="5517" spans="1:10" hidden="1" x14ac:dyDescent="0.25">
      <c r="A5517">
        <f>--SUBTOTAL(103,B$2:B5517)</f>
        <v>2609</v>
      </c>
      <c r="B5517" s="86">
        <v>43416</v>
      </c>
      <c r="C5517" t="s">
        <v>64</v>
      </c>
      <c r="D5517" t="s">
        <v>60</v>
      </c>
      <c r="E5517" t="s">
        <v>356</v>
      </c>
      <c r="F5517">
        <v>54.66</v>
      </c>
      <c r="G5517">
        <v>0</v>
      </c>
      <c r="H5517">
        <v>2018</v>
      </c>
      <c r="I5517">
        <v>11</v>
      </c>
      <c r="J5517">
        <v>91</v>
      </c>
    </row>
    <row r="5518" spans="1:10" hidden="1" x14ac:dyDescent="0.25">
      <c r="A5518">
        <f>--SUBTOTAL(103,B$2:B5518)</f>
        <v>2609</v>
      </c>
      <c r="B5518" s="86">
        <v>43416</v>
      </c>
      <c r="C5518" t="s">
        <v>64</v>
      </c>
      <c r="D5518" t="s">
        <v>32</v>
      </c>
      <c r="E5518" t="s">
        <v>356</v>
      </c>
      <c r="F5518">
        <v>77.7</v>
      </c>
      <c r="G5518">
        <v>0</v>
      </c>
      <c r="H5518">
        <v>2018</v>
      </c>
      <c r="I5518">
        <v>11</v>
      </c>
      <c r="J5518">
        <v>91</v>
      </c>
    </row>
    <row r="5519" spans="1:10" hidden="1" x14ac:dyDescent="0.25">
      <c r="A5519">
        <f>--SUBTOTAL(103,B$2:B5519)</f>
        <v>2609</v>
      </c>
      <c r="B5519" s="86">
        <v>43416</v>
      </c>
      <c r="C5519" t="s">
        <v>23</v>
      </c>
      <c r="D5519" t="s">
        <v>31</v>
      </c>
      <c r="E5519" t="s">
        <v>356</v>
      </c>
      <c r="F5519">
        <v>51.6</v>
      </c>
      <c r="G5519">
        <v>0</v>
      </c>
      <c r="H5519">
        <v>2018</v>
      </c>
      <c r="I5519">
        <v>11</v>
      </c>
      <c r="J5519">
        <v>11</v>
      </c>
    </row>
    <row r="5520" spans="1:10" hidden="1" x14ac:dyDescent="0.25">
      <c r="A5520">
        <f>--SUBTOTAL(103,B$2:B5520)</f>
        <v>2609</v>
      </c>
      <c r="B5520" s="86">
        <v>43416</v>
      </c>
      <c r="C5520" t="s">
        <v>23</v>
      </c>
      <c r="D5520" t="s">
        <v>33</v>
      </c>
      <c r="E5520" t="s">
        <v>215</v>
      </c>
      <c r="F5520">
        <v>6.85</v>
      </c>
      <c r="G5520">
        <v>0</v>
      </c>
      <c r="H5520">
        <v>2018</v>
      </c>
      <c r="I5520">
        <v>11</v>
      </c>
      <c r="J5520">
        <v>17</v>
      </c>
    </row>
    <row r="5521" spans="1:10" hidden="1" x14ac:dyDescent="0.25">
      <c r="A5521">
        <f>--SUBTOTAL(103,B$2:B5521)</f>
        <v>2609</v>
      </c>
      <c r="B5521" s="86">
        <v>43416</v>
      </c>
      <c r="C5521" t="s">
        <v>23</v>
      </c>
      <c r="D5521" t="s">
        <v>60</v>
      </c>
      <c r="E5521" t="s">
        <v>356</v>
      </c>
      <c r="F5521">
        <v>26.24</v>
      </c>
      <c r="G5521">
        <v>0</v>
      </c>
      <c r="H5521">
        <v>2018</v>
      </c>
      <c r="I5521">
        <v>11</v>
      </c>
      <c r="J5521">
        <v>53</v>
      </c>
    </row>
    <row r="5522" spans="1:10" hidden="1" x14ac:dyDescent="0.25">
      <c r="A5522">
        <f>--SUBTOTAL(103,B$2:B5522)</f>
        <v>2609</v>
      </c>
      <c r="B5522" s="86">
        <v>43417</v>
      </c>
      <c r="C5522" t="s">
        <v>22</v>
      </c>
      <c r="D5522" t="s">
        <v>32</v>
      </c>
      <c r="E5522" t="s">
        <v>357</v>
      </c>
      <c r="F5522">
        <v>8</v>
      </c>
      <c r="G5522">
        <v>0</v>
      </c>
      <c r="H5522">
        <v>2018</v>
      </c>
      <c r="I5522">
        <v>11</v>
      </c>
      <c r="J5522">
        <v>46</v>
      </c>
    </row>
    <row r="5523" spans="1:10" hidden="1" x14ac:dyDescent="0.25">
      <c r="A5523">
        <f>--SUBTOTAL(103,B$2:B5523)</f>
        <v>2609</v>
      </c>
      <c r="B5523" s="86">
        <v>43417</v>
      </c>
      <c r="C5523" t="s">
        <v>22</v>
      </c>
      <c r="D5523" t="s">
        <v>32</v>
      </c>
      <c r="E5523" t="s">
        <v>357</v>
      </c>
      <c r="F5523">
        <v>8</v>
      </c>
      <c r="G5523">
        <v>0</v>
      </c>
      <c r="H5523">
        <v>2018</v>
      </c>
      <c r="I5523">
        <v>11</v>
      </c>
      <c r="J5523">
        <v>76</v>
      </c>
    </row>
    <row r="5524" spans="1:10" hidden="1" x14ac:dyDescent="0.25">
      <c r="A5524">
        <f>--SUBTOTAL(103,B$2:B5524)</f>
        <v>2609</v>
      </c>
      <c r="B5524" s="86">
        <v>43417</v>
      </c>
      <c r="C5524" t="s">
        <v>22</v>
      </c>
      <c r="D5524" t="s">
        <v>32</v>
      </c>
      <c r="E5524" t="s">
        <v>357</v>
      </c>
      <c r="F5524">
        <v>8</v>
      </c>
      <c r="G5524">
        <v>0</v>
      </c>
      <c r="H5524">
        <v>2018</v>
      </c>
      <c r="I5524">
        <v>11</v>
      </c>
      <c r="J5524">
        <v>97</v>
      </c>
    </row>
    <row r="5525" spans="1:10" hidden="1" x14ac:dyDescent="0.25">
      <c r="A5525">
        <f>--SUBTOTAL(103,B$2:B5525)</f>
        <v>2609</v>
      </c>
      <c r="B5525" s="86">
        <v>43417</v>
      </c>
      <c r="C5525" t="s">
        <v>67</v>
      </c>
      <c r="D5525" t="s">
        <v>59</v>
      </c>
      <c r="E5525" t="s">
        <v>357</v>
      </c>
      <c r="F5525">
        <v>351.69</v>
      </c>
      <c r="G5525">
        <v>0</v>
      </c>
      <c r="H5525">
        <v>2018</v>
      </c>
      <c r="I5525">
        <v>11</v>
      </c>
      <c r="J5525">
        <v>91</v>
      </c>
    </row>
    <row r="5526" spans="1:10" hidden="1" x14ac:dyDescent="0.25">
      <c r="A5526">
        <f>--SUBTOTAL(103,B$2:B5526)</f>
        <v>2609</v>
      </c>
      <c r="B5526" s="86">
        <v>43417</v>
      </c>
      <c r="C5526" t="s">
        <v>73</v>
      </c>
      <c r="D5526" t="s">
        <v>31</v>
      </c>
      <c r="E5526" t="s">
        <v>357</v>
      </c>
      <c r="F5526">
        <v>71.3</v>
      </c>
      <c r="G5526">
        <v>0</v>
      </c>
      <c r="H5526">
        <v>2018</v>
      </c>
      <c r="I5526">
        <v>11</v>
      </c>
      <c r="J5526">
        <v>91</v>
      </c>
    </row>
    <row r="5527" spans="1:10" x14ac:dyDescent="0.25">
      <c r="A5527">
        <f>--SUBTOTAL(103,B$2:B5527)</f>
        <v>2610</v>
      </c>
      <c r="B5527" s="86">
        <v>43619</v>
      </c>
      <c r="C5527" t="s">
        <v>23</v>
      </c>
      <c r="D5527" t="s">
        <v>54</v>
      </c>
      <c r="E5527" t="s">
        <v>568</v>
      </c>
      <c r="F5527">
        <v>24.07</v>
      </c>
      <c r="G5527">
        <v>0</v>
      </c>
      <c r="H5527">
        <v>2019</v>
      </c>
      <c r="I5527">
        <v>6</v>
      </c>
      <c r="J5527">
        <v>32</v>
      </c>
    </row>
    <row r="5528" spans="1:10" x14ac:dyDescent="0.25">
      <c r="A5528">
        <f>--SUBTOTAL(103,B$2:B5528)</f>
        <v>2611</v>
      </c>
      <c r="B5528" s="86">
        <v>43619</v>
      </c>
      <c r="C5528" t="s">
        <v>23</v>
      </c>
      <c r="D5528" t="s">
        <v>54</v>
      </c>
      <c r="E5528" t="s">
        <v>568</v>
      </c>
      <c r="F5528">
        <v>23.99</v>
      </c>
      <c r="G5528">
        <v>0</v>
      </c>
      <c r="H5528">
        <v>2019</v>
      </c>
      <c r="I5528">
        <v>6</v>
      </c>
      <c r="J5528">
        <v>15</v>
      </c>
    </row>
    <row r="5529" spans="1:10" x14ac:dyDescent="0.25">
      <c r="A5529">
        <f>--SUBTOTAL(103,B$2:B5529)</f>
        <v>2612</v>
      </c>
      <c r="B5529" s="86">
        <v>43619</v>
      </c>
      <c r="C5529" t="s">
        <v>23</v>
      </c>
      <c r="D5529" t="s">
        <v>59</v>
      </c>
      <c r="E5529" t="s">
        <v>568</v>
      </c>
      <c r="F5529">
        <v>20.45</v>
      </c>
      <c r="G5529">
        <v>0</v>
      </c>
      <c r="H5529">
        <v>2019</v>
      </c>
      <c r="I5529">
        <v>6</v>
      </c>
      <c r="J5529">
        <v>89</v>
      </c>
    </row>
    <row r="5530" spans="1:10" x14ac:dyDescent="0.25">
      <c r="A5530">
        <f>--SUBTOTAL(103,B$2:B5530)</f>
        <v>2613</v>
      </c>
      <c r="B5530" s="86">
        <v>43619</v>
      </c>
      <c r="C5530" t="s">
        <v>23</v>
      </c>
      <c r="D5530" t="s">
        <v>54</v>
      </c>
      <c r="E5530" t="s">
        <v>568</v>
      </c>
      <c r="F5530">
        <v>13.08</v>
      </c>
      <c r="G5530">
        <v>0</v>
      </c>
      <c r="H5530">
        <v>2019</v>
      </c>
      <c r="I5530">
        <v>6</v>
      </c>
      <c r="J5530">
        <v>131</v>
      </c>
    </row>
    <row r="5531" spans="1:10" x14ac:dyDescent="0.25">
      <c r="A5531">
        <f>--SUBTOTAL(103,B$2:B5531)</f>
        <v>2614</v>
      </c>
      <c r="B5531" s="86">
        <v>43619</v>
      </c>
      <c r="C5531" t="s">
        <v>23</v>
      </c>
      <c r="D5531" t="s">
        <v>54</v>
      </c>
      <c r="E5531" t="s">
        <v>568</v>
      </c>
      <c r="F5531">
        <v>9.65</v>
      </c>
      <c r="G5531">
        <v>0</v>
      </c>
      <c r="H5531">
        <v>2019</v>
      </c>
      <c r="I5531">
        <v>6</v>
      </c>
      <c r="J5531">
        <v>47</v>
      </c>
    </row>
    <row r="5532" spans="1:10" x14ac:dyDescent="0.25">
      <c r="A5532">
        <f>--SUBTOTAL(103,B$2:B5532)</f>
        <v>2615</v>
      </c>
      <c r="B5532" s="86">
        <v>43619</v>
      </c>
      <c r="C5532" t="s">
        <v>23</v>
      </c>
      <c r="D5532" t="s">
        <v>33</v>
      </c>
      <c r="E5532" t="s">
        <v>339</v>
      </c>
      <c r="F5532">
        <v>2.25</v>
      </c>
      <c r="G5532">
        <v>0</v>
      </c>
      <c r="H5532">
        <v>2019</v>
      </c>
      <c r="I5532">
        <v>6</v>
      </c>
      <c r="J5532">
        <v>44</v>
      </c>
    </row>
    <row r="5533" spans="1:10" x14ac:dyDescent="0.25">
      <c r="A5533">
        <f>--SUBTOTAL(103,B$2:B5533)</f>
        <v>2616</v>
      </c>
      <c r="B5533" s="86">
        <v>43619</v>
      </c>
      <c r="C5533" t="s">
        <v>64</v>
      </c>
      <c r="D5533" t="s">
        <v>54</v>
      </c>
      <c r="E5533" t="s">
        <v>568</v>
      </c>
      <c r="F5533">
        <v>38.159999999999997</v>
      </c>
      <c r="G5533">
        <v>0</v>
      </c>
      <c r="H5533">
        <v>2019</v>
      </c>
      <c r="I5533">
        <v>6</v>
      </c>
      <c r="J5533">
        <v>91</v>
      </c>
    </row>
    <row r="5534" spans="1:10" x14ac:dyDescent="0.25">
      <c r="A5534">
        <f>--SUBTOTAL(103,B$2:B5534)</f>
        <v>2617</v>
      </c>
      <c r="B5534" s="86">
        <v>43619</v>
      </c>
      <c r="C5534" t="s">
        <v>77</v>
      </c>
      <c r="D5534" t="s">
        <v>61</v>
      </c>
      <c r="E5534" t="s">
        <v>568</v>
      </c>
      <c r="F5534">
        <v>57.25</v>
      </c>
      <c r="G5534">
        <v>0</v>
      </c>
      <c r="H5534">
        <v>2019</v>
      </c>
      <c r="I5534">
        <v>6</v>
      </c>
      <c r="J5534">
        <v>91</v>
      </c>
    </row>
    <row r="5535" spans="1:10" x14ac:dyDescent="0.25">
      <c r="A5535">
        <f>--SUBTOTAL(103,B$2:B5535)</f>
        <v>2618</v>
      </c>
      <c r="B5535" s="86">
        <v>43619</v>
      </c>
      <c r="C5535" t="s">
        <v>79</v>
      </c>
      <c r="D5535" t="s">
        <v>54</v>
      </c>
      <c r="E5535" t="s">
        <v>568</v>
      </c>
      <c r="F5535">
        <v>65.12</v>
      </c>
      <c r="G5535">
        <v>0</v>
      </c>
      <c r="H5535">
        <v>2019</v>
      </c>
      <c r="I5535">
        <v>6</v>
      </c>
      <c r="J5535">
        <v>91</v>
      </c>
    </row>
    <row r="5536" spans="1:10" x14ac:dyDescent="0.25">
      <c r="A5536">
        <f>--SUBTOTAL(103,B$2:B5536)</f>
        <v>2619</v>
      </c>
      <c r="B5536" s="86">
        <v>43619</v>
      </c>
      <c r="C5536" t="s">
        <v>21</v>
      </c>
      <c r="D5536" t="s">
        <v>32</v>
      </c>
      <c r="E5536" t="s">
        <v>568</v>
      </c>
      <c r="F5536">
        <v>48</v>
      </c>
      <c r="G5536">
        <v>0</v>
      </c>
      <c r="H5536">
        <v>2019</v>
      </c>
      <c r="I5536">
        <v>6</v>
      </c>
      <c r="J5536">
        <v>13</v>
      </c>
    </row>
    <row r="5537" spans="1:10" x14ac:dyDescent="0.25">
      <c r="A5537">
        <f>--SUBTOTAL(103,B$2:B5537)</f>
        <v>2620</v>
      </c>
      <c r="B5537" s="86">
        <v>43619</v>
      </c>
      <c r="C5537" t="s">
        <v>21</v>
      </c>
      <c r="D5537" t="s">
        <v>32</v>
      </c>
      <c r="E5537" t="s">
        <v>568</v>
      </c>
      <c r="F5537">
        <v>24</v>
      </c>
      <c r="G5537">
        <v>0</v>
      </c>
      <c r="H5537">
        <v>2019</v>
      </c>
      <c r="I5537">
        <v>6</v>
      </c>
      <c r="J5537">
        <v>39</v>
      </c>
    </row>
    <row r="5538" spans="1:10" x14ac:dyDescent="0.25">
      <c r="A5538">
        <f>--SUBTOTAL(103,B$2:B5538)</f>
        <v>2621</v>
      </c>
      <c r="B5538" s="86">
        <v>43619</v>
      </c>
      <c r="C5538" t="s">
        <v>21</v>
      </c>
      <c r="D5538" t="s">
        <v>32</v>
      </c>
      <c r="E5538" t="s">
        <v>568</v>
      </c>
      <c r="F5538">
        <v>24</v>
      </c>
      <c r="G5538">
        <v>0</v>
      </c>
      <c r="H5538">
        <v>2019</v>
      </c>
      <c r="I5538">
        <v>6</v>
      </c>
      <c r="J5538">
        <v>44</v>
      </c>
    </row>
    <row r="5539" spans="1:10" x14ac:dyDescent="0.25">
      <c r="A5539">
        <f>--SUBTOTAL(103,B$2:B5539)</f>
        <v>2622</v>
      </c>
      <c r="B5539" s="86">
        <v>43619</v>
      </c>
      <c r="C5539" t="s">
        <v>21</v>
      </c>
      <c r="D5539" t="s">
        <v>32</v>
      </c>
      <c r="E5539" t="s">
        <v>568</v>
      </c>
      <c r="F5539">
        <v>24</v>
      </c>
      <c r="G5539">
        <v>0</v>
      </c>
      <c r="H5539">
        <v>2019</v>
      </c>
      <c r="I5539">
        <v>6</v>
      </c>
      <c r="J5539">
        <v>46</v>
      </c>
    </row>
    <row r="5540" spans="1:10" x14ac:dyDescent="0.25">
      <c r="A5540">
        <f>--SUBTOTAL(103,B$2:B5540)</f>
        <v>2623</v>
      </c>
      <c r="B5540" s="86">
        <v>43619</v>
      </c>
      <c r="C5540" t="s">
        <v>21</v>
      </c>
      <c r="D5540" t="s">
        <v>32</v>
      </c>
      <c r="E5540" t="s">
        <v>568</v>
      </c>
      <c r="F5540">
        <v>8</v>
      </c>
      <c r="G5540">
        <v>0</v>
      </c>
      <c r="H5540">
        <v>2019</v>
      </c>
      <c r="I5540">
        <v>6</v>
      </c>
      <c r="J5540">
        <v>38</v>
      </c>
    </row>
    <row r="5541" spans="1:10" x14ac:dyDescent="0.25">
      <c r="A5541">
        <f>--SUBTOTAL(103,B$2:B5541)</f>
        <v>2624</v>
      </c>
      <c r="B5541" s="86">
        <v>43619</v>
      </c>
      <c r="C5541" t="s">
        <v>71</v>
      </c>
      <c r="D5541" t="s">
        <v>54</v>
      </c>
      <c r="E5541" t="s">
        <v>568</v>
      </c>
      <c r="F5541">
        <v>94.5</v>
      </c>
      <c r="G5541">
        <v>0</v>
      </c>
      <c r="H5541">
        <v>2019</v>
      </c>
      <c r="I5541">
        <v>6</v>
      </c>
      <c r="J5541">
        <v>91</v>
      </c>
    </row>
    <row r="5542" spans="1:10" x14ac:dyDescent="0.25">
      <c r="A5542">
        <f>--SUBTOTAL(103,B$2:B5542)</f>
        <v>2625</v>
      </c>
      <c r="B5542" s="86">
        <v>43619</v>
      </c>
      <c r="C5542" t="s">
        <v>71</v>
      </c>
      <c r="D5542" t="s">
        <v>61</v>
      </c>
      <c r="E5542" t="s">
        <v>568</v>
      </c>
      <c r="F5542">
        <v>90</v>
      </c>
      <c r="G5542">
        <v>0</v>
      </c>
      <c r="H5542">
        <v>2019</v>
      </c>
      <c r="I5542">
        <v>6</v>
      </c>
      <c r="J5542">
        <v>91</v>
      </c>
    </row>
    <row r="5543" spans="1:10" x14ac:dyDescent="0.25">
      <c r="A5543">
        <f>--SUBTOTAL(103,B$2:B5543)</f>
        <v>2626</v>
      </c>
      <c r="B5543" s="86">
        <v>43619</v>
      </c>
      <c r="C5543" t="s">
        <v>71</v>
      </c>
      <c r="D5543" t="s">
        <v>59</v>
      </c>
      <c r="E5543" t="s">
        <v>568</v>
      </c>
      <c r="F5543">
        <v>18</v>
      </c>
      <c r="G5543">
        <v>0</v>
      </c>
      <c r="H5543">
        <v>2019</v>
      </c>
      <c r="I5543">
        <v>6</v>
      </c>
      <c r="J5543">
        <v>91</v>
      </c>
    </row>
    <row r="5544" spans="1:10" x14ac:dyDescent="0.25">
      <c r="A5544">
        <f>--SUBTOTAL(103,B$2:B5544)</f>
        <v>2627</v>
      </c>
      <c r="B5544" s="86">
        <v>43619</v>
      </c>
      <c r="C5544" t="s">
        <v>75</v>
      </c>
      <c r="D5544" t="s">
        <v>60</v>
      </c>
      <c r="E5544" t="s">
        <v>568</v>
      </c>
      <c r="F5544">
        <v>983.06</v>
      </c>
      <c r="G5544">
        <v>0</v>
      </c>
      <c r="H5544">
        <v>2019</v>
      </c>
      <c r="I5544">
        <v>6</v>
      </c>
      <c r="J5544">
        <v>91</v>
      </c>
    </row>
    <row r="5545" spans="1:10" x14ac:dyDescent="0.25">
      <c r="A5545">
        <f>--SUBTOTAL(103,B$2:B5545)</f>
        <v>2628</v>
      </c>
      <c r="B5545" s="86">
        <v>43619</v>
      </c>
      <c r="C5545" t="s">
        <v>75</v>
      </c>
      <c r="D5545" t="s">
        <v>59</v>
      </c>
      <c r="E5545" t="s">
        <v>568</v>
      </c>
      <c r="F5545">
        <v>29.86</v>
      </c>
      <c r="G5545">
        <v>0</v>
      </c>
      <c r="H5545">
        <v>2019</v>
      </c>
      <c r="I5545">
        <v>6</v>
      </c>
      <c r="J5545">
        <v>91</v>
      </c>
    </row>
    <row r="5546" spans="1:10" x14ac:dyDescent="0.25">
      <c r="A5546">
        <f>--SUBTOTAL(103,B$2:B5546)</f>
        <v>2629</v>
      </c>
      <c r="B5546" s="86">
        <v>43619</v>
      </c>
      <c r="C5546" t="s">
        <v>73</v>
      </c>
      <c r="D5546" t="s">
        <v>62</v>
      </c>
      <c r="E5546" t="s">
        <v>568</v>
      </c>
      <c r="F5546">
        <v>0</v>
      </c>
      <c r="G5546">
        <v>26.78</v>
      </c>
      <c r="H5546">
        <v>2019</v>
      </c>
      <c r="I5546">
        <v>6</v>
      </c>
      <c r="J5546">
        <v>91</v>
      </c>
    </row>
    <row r="5547" spans="1:10" x14ac:dyDescent="0.25">
      <c r="A5547">
        <f>--SUBTOTAL(103,B$2:B5547)</f>
        <v>2630</v>
      </c>
      <c r="B5547" s="86">
        <v>43619</v>
      </c>
      <c r="C5547" t="s">
        <v>67</v>
      </c>
      <c r="D5547" t="s">
        <v>59</v>
      </c>
      <c r="E5547" t="s">
        <v>568</v>
      </c>
      <c r="F5547">
        <v>183.19</v>
      </c>
      <c r="G5547">
        <v>0</v>
      </c>
      <c r="H5547">
        <v>2019</v>
      </c>
      <c r="I5547">
        <v>6</v>
      </c>
      <c r="J5547">
        <v>91</v>
      </c>
    </row>
    <row r="5548" spans="1:10" x14ac:dyDescent="0.25">
      <c r="A5548">
        <f>--SUBTOTAL(103,B$2:B5548)</f>
        <v>2631</v>
      </c>
      <c r="B5548" s="86">
        <v>43619</v>
      </c>
      <c r="C5548" t="s">
        <v>67</v>
      </c>
      <c r="D5548" t="s">
        <v>63</v>
      </c>
      <c r="E5548" t="s">
        <v>568</v>
      </c>
      <c r="F5548">
        <v>100</v>
      </c>
      <c r="G5548">
        <v>0</v>
      </c>
      <c r="H5548">
        <v>2019</v>
      </c>
      <c r="I5548">
        <v>6</v>
      </c>
      <c r="J5548">
        <v>91</v>
      </c>
    </row>
    <row r="5549" spans="1:10" x14ac:dyDescent="0.25">
      <c r="A5549">
        <f>--SUBTOTAL(103,B$2:B5549)</f>
        <v>2632</v>
      </c>
      <c r="B5549" s="86">
        <v>43619</v>
      </c>
      <c r="C5549" t="s">
        <v>247</v>
      </c>
      <c r="D5549" t="s">
        <v>59</v>
      </c>
      <c r="E5549" t="s">
        <v>568</v>
      </c>
      <c r="F5549">
        <v>96.25</v>
      </c>
      <c r="G5549">
        <v>0</v>
      </c>
      <c r="H5549">
        <v>2019</v>
      </c>
      <c r="I5549">
        <v>6</v>
      </c>
      <c r="J5549">
        <v>91</v>
      </c>
    </row>
    <row r="5550" spans="1:10" x14ac:dyDescent="0.25">
      <c r="A5550">
        <f>--SUBTOTAL(103,B$2:B5550)</f>
        <v>2633</v>
      </c>
      <c r="B5550" s="86">
        <v>43619</v>
      </c>
      <c r="C5550" t="s">
        <v>22</v>
      </c>
      <c r="D5550" t="s">
        <v>32</v>
      </c>
      <c r="E5550" t="s">
        <v>568</v>
      </c>
      <c r="F5550">
        <v>8</v>
      </c>
      <c r="G5550">
        <v>0</v>
      </c>
      <c r="H5550">
        <v>2019</v>
      </c>
      <c r="I5550">
        <v>6</v>
      </c>
      <c r="J5550">
        <v>13</v>
      </c>
    </row>
    <row r="5551" spans="1:10" x14ac:dyDescent="0.25">
      <c r="A5551">
        <f>--SUBTOTAL(103,B$2:B5551)</f>
        <v>2634</v>
      </c>
      <c r="B5551" s="86">
        <v>43619</v>
      </c>
      <c r="C5551" t="s">
        <v>22</v>
      </c>
      <c r="D5551" t="s">
        <v>32</v>
      </c>
      <c r="E5551" t="s">
        <v>568</v>
      </c>
      <c r="F5551">
        <v>8</v>
      </c>
      <c r="G5551">
        <v>0</v>
      </c>
      <c r="H5551">
        <v>2019</v>
      </c>
      <c r="I5551">
        <v>6</v>
      </c>
      <c r="J5551">
        <v>43</v>
      </c>
    </row>
    <row r="5552" spans="1:10" x14ac:dyDescent="0.25">
      <c r="A5552">
        <f>--SUBTOTAL(103,B$2:B5552)</f>
        <v>2635</v>
      </c>
      <c r="B5552" s="86">
        <v>43619</v>
      </c>
      <c r="C5552" t="s">
        <v>74</v>
      </c>
      <c r="D5552" t="s">
        <v>59</v>
      </c>
      <c r="E5552" t="s">
        <v>568</v>
      </c>
      <c r="F5552">
        <v>59.68</v>
      </c>
      <c r="G5552">
        <v>0</v>
      </c>
      <c r="H5552">
        <v>2019</v>
      </c>
      <c r="I5552">
        <v>6</v>
      </c>
      <c r="J5552">
        <v>91</v>
      </c>
    </row>
    <row r="5553" spans="1:10" x14ac:dyDescent="0.25">
      <c r="A5553">
        <f>--SUBTOTAL(103,B$2:B5553)</f>
        <v>2636</v>
      </c>
      <c r="B5553" s="86">
        <v>43620</v>
      </c>
      <c r="C5553" t="s">
        <v>23</v>
      </c>
      <c r="D5553" t="s">
        <v>33</v>
      </c>
      <c r="E5553" t="s">
        <v>125</v>
      </c>
      <c r="F5553">
        <v>7.35</v>
      </c>
      <c r="G5553">
        <v>0</v>
      </c>
      <c r="H5553">
        <v>2019</v>
      </c>
      <c r="I5553">
        <v>6</v>
      </c>
      <c r="J5553">
        <v>43</v>
      </c>
    </row>
    <row r="5554" spans="1:10" x14ac:dyDescent="0.25">
      <c r="A5554">
        <f>--SUBTOTAL(103,B$2:B5554)</f>
        <v>2637</v>
      </c>
      <c r="B5554" s="86">
        <v>43620</v>
      </c>
      <c r="C5554" t="s">
        <v>23</v>
      </c>
      <c r="D5554" t="s">
        <v>33</v>
      </c>
      <c r="E5554" t="s">
        <v>57</v>
      </c>
      <c r="F5554">
        <v>2.4</v>
      </c>
      <c r="G5554">
        <v>0</v>
      </c>
      <c r="H5554">
        <v>2019</v>
      </c>
      <c r="I5554">
        <v>6</v>
      </c>
      <c r="J5554">
        <v>3</v>
      </c>
    </row>
    <row r="5555" spans="1:10" x14ac:dyDescent="0.25">
      <c r="A5555">
        <f>--SUBTOTAL(103,B$2:B5555)</f>
        <v>2638</v>
      </c>
      <c r="B5555" s="86">
        <v>43620</v>
      </c>
      <c r="C5555" t="s">
        <v>23</v>
      </c>
      <c r="D5555" t="s">
        <v>62</v>
      </c>
      <c r="E5555" t="s">
        <v>569</v>
      </c>
      <c r="F5555">
        <v>0</v>
      </c>
      <c r="G5555">
        <v>25.5</v>
      </c>
      <c r="H5555">
        <v>2019</v>
      </c>
      <c r="I5555">
        <v>6</v>
      </c>
      <c r="J5555">
        <v>37</v>
      </c>
    </row>
    <row r="5556" spans="1:10" x14ac:dyDescent="0.25">
      <c r="A5556">
        <f>--SUBTOTAL(103,B$2:B5556)</f>
        <v>2639</v>
      </c>
      <c r="B5556" s="86">
        <v>43620</v>
      </c>
      <c r="C5556" t="s">
        <v>78</v>
      </c>
      <c r="D5556" t="s">
        <v>60</v>
      </c>
      <c r="E5556" t="s">
        <v>569</v>
      </c>
      <c r="F5556">
        <v>50</v>
      </c>
      <c r="G5556">
        <v>0</v>
      </c>
      <c r="H5556">
        <v>2019</v>
      </c>
      <c r="I5556">
        <v>6</v>
      </c>
      <c r="J5556">
        <v>91</v>
      </c>
    </row>
    <row r="5557" spans="1:10" x14ac:dyDescent="0.25">
      <c r="A5557">
        <f>--SUBTOTAL(103,B$2:B5557)</f>
        <v>2640</v>
      </c>
      <c r="B5557" s="86">
        <v>43620</v>
      </c>
      <c r="C5557" t="s">
        <v>66</v>
      </c>
      <c r="D5557" t="s">
        <v>61</v>
      </c>
      <c r="E5557" t="s">
        <v>569</v>
      </c>
      <c r="F5557">
        <v>112.6</v>
      </c>
      <c r="G5557">
        <v>0</v>
      </c>
      <c r="H5557">
        <v>2019</v>
      </c>
      <c r="I5557">
        <v>6</v>
      </c>
      <c r="J5557">
        <v>91</v>
      </c>
    </row>
    <row r="5558" spans="1:10" x14ac:dyDescent="0.25">
      <c r="A5558">
        <f>--SUBTOTAL(103,B$2:B5558)</f>
        <v>2641</v>
      </c>
      <c r="B5558" s="86">
        <v>43620</v>
      </c>
      <c r="C5558" t="s">
        <v>21</v>
      </c>
      <c r="D5558" t="s">
        <v>32</v>
      </c>
      <c r="E5558" t="s">
        <v>569</v>
      </c>
      <c r="F5558">
        <v>104</v>
      </c>
      <c r="G5558">
        <v>0</v>
      </c>
      <c r="H5558">
        <v>2019</v>
      </c>
      <c r="I5558">
        <v>6</v>
      </c>
      <c r="J5558">
        <v>26</v>
      </c>
    </row>
    <row r="5559" spans="1:10" x14ac:dyDescent="0.25">
      <c r="A5559">
        <f>--SUBTOTAL(103,B$2:B5559)</f>
        <v>2642</v>
      </c>
      <c r="B5559" s="86">
        <v>43620</v>
      </c>
      <c r="C5559" t="s">
        <v>21</v>
      </c>
      <c r="D5559" t="s">
        <v>32</v>
      </c>
      <c r="E5559" t="s">
        <v>569</v>
      </c>
      <c r="F5559">
        <v>72</v>
      </c>
      <c r="G5559">
        <v>0</v>
      </c>
      <c r="H5559">
        <v>2019</v>
      </c>
      <c r="I5559">
        <v>6</v>
      </c>
      <c r="J5559">
        <v>18</v>
      </c>
    </row>
    <row r="5560" spans="1:10" x14ac:dyDescent="0.25">
      <c r="A5560">
        <f>--SUBTOTAL(103,B$2:B5560)</f>
        <v>2643</v>
      </c>
      <c r="B5560" s="86">
        <v>43620</v>
      </c>
      <c r="C5560" t="s">
        <v>21</v>
      </c>
      <c r="D5560" t="s">
        <v>32</v>
      </c>
      <c r="E5560" t="s">
        <v>569</v>
      </c>
      <c r="F5560">
        <v>48</v>
      </c>
      <c r="G5560">
        <v>0</v>
      </c>
      <c r="H5560">
        <v>2019</v>
      </c>
      <c r="I5560">
        <v>6</v>
      </c>
      <c r="J5560">
        <v>19</v>
      </c>
    </row>
    <row r="5561" spans="1:10" x14ac:dyDescent="0.25">
      <c r="A5561">
        <f>--SUBTOTAL(103,B$2:B5561)</f>
        <v>2644</v>
      </c>
      <c r="B5561" s="86">
        <v>43620</v>
      </c>
      <c r="C5561" t="s">
        <v>21</v>
      </c>
      <c r="D5561" t="s">
        <v>32</v>
      </c>
      <c r="E5561" t="s">
        <v>569</v>
      </c>
      <c r="F5561">
        <v>16</v>
      </c>
      <c r="G5561">
        <v>0</v>
      </c>
      <c r="H5561">
        <v>2019</v>
      </c>
      <c r="I5561">
        <v>6</v>
      </c>
      <c r="J5561">
        <v>39</v>
      </c>
    </row>
    <row r="5562" spans="1:10" x14ac:dyDescent="0.25">
      <c r="A5562">
        <f>--SUBTOTAL(103,B$2:B5562)</f>
        <v>2645</v>
      </c>
      <c r="B5562" s="86">
        <v>43620</v>
      </c>
      <c r="C5562" t="s">
        <v>21</v>
      </c>
      <c r="D5562" t="s">
        <v>32</v>
      </c>
      <c r="E5562" t="s">
        <v>569</v>
      </c>
      <c r="F5562">
        <v>16</v>
      </c>
      <c r="G5562">
        <v>0</v>
      </c>
      <c r="H5562">
        <v>2019</v>
      </c>
      <c r="I5562">
        <v>6</v>
      </c>
      <c r="J5562">
        <v>125</v>
      </c>
    </row>
    <row r="5563" spans="1:10" x14ac:dyDescent="0.25">
      <c r="A5563">
        <f>--SUBTOTAL(103,B$2:B5563)</f>
        <v>2646</v>
      </c>
      <c r="B5563" s="86">
        <v>43620</v>
      </c>
      <c r="C5563" t="s">
        <v>21</v>
      </c>
      <c r="D5563" t="s">
        <v>32</v>
      </c>
      <c r="E5563" t="s">
        <v>569</v>
      </c>
      <c r="F5563">
        <v>8</v>
      </c>
      <c r="G5563">
        <v>0</v>
      </c>
      <c r="H5563">
        <v>2019</v>
      </c>
      <c r="I5563">
        <v>6</v>
      </c>
      <c r="J5563">
        <v>49</v>
      </c>
    </row>
    <row r="5564" spans="1:10" x14ac:dyDescent="0.25">
      <c r="A5564">
        <f>--SUBTOTAL(103,B$2:B5564)</f>
        <v>2647</v>
      </c>
      <c r="B5564" s="86">
        <v>43620</v>
      </c>
      <c r="C5564" t="s">
        <v>75</v>
      </c>
      <c r="D5564" t="s">
        <v>60</v>
      </c>
      <c r="E5564" t="s">
        <v>569</v>
      </c>
      <c r="F5564">
        <v>462.62</v>
      </c>
      <c r="G5564">
        <v>0</v>
      </c>
      <c r="H5564">
        <v>2019</v>
      </c>
      <c r="I5564">
        <v>6</v>
      </c>
      <c r="J5564">
        <v>91</v>
      </c>
    </row>
    <row r="5565" spans="1:10" x14ac:dyDescent="0.25">
      <c r="A5565">
        <f>--SUBTOTAL(103,B$2:B5565)</f>
        <v>2648</v>
      </c>
      <c r="B5565" s="86">
        <v>43620</v>
      </c>
      <c r="C5565" t="s">
        <v>250</v>
      </c>
      <c r="D5565" t="s">
        <v>61</v>
      </c>
      <c r="E5565" t="s">
        <v>569</v>
      </c>
      <c r="F5565">
        <v>180</v>
      </c>
      <c r="G5565">
        <v>0</v>
      </c>
      <c r="H5565">
        <v>2019</v>
      </c>
      <c r="I5565">
        <v>6</v>
      </c>
      <c r="J5565">
        <v>91</v>
      </c>
    </row>
    <row r="5566" spans="1:10" x14ac:dyDescent="0.25">
      <c r="A5566">
        <f>--SUBTOTAL(103,B$2:B5566)</f>
        <v>2649</v>
      </c>
      <c r="B5566" s="86">
        <v>43620</v>
      </c>
      <c r="C5566" t="s">
        <v>73</v>
      </c>
      <c r="D5566" t="s">
        <v>60</v>
      </c>
      <c r="E5566" t="s">
        <v>569</v>
      </c>
      <c r="F5566">
        <v>156.19999999999999</v>
      </c>
      <c r="G5566">
        <v>0</v>
      </c>
      <c r="H5566">
        <v>2019</v>
      </c>
      <c r="I5566">
        <v>6</v>
      </c>
      <c r="J5566">
        <v>91</v>
      </c>
    </row>
    <row r="5567" spans="1:10" x14ac:dyDescent="0.25">
      <c r="A5567">
        <f>--SUBTOTAL(103,B$2:B5567)</f>
        <v>2650</v>
      </c>
      <c r="B5567" s="86">
        <v>43620</v>
      </c>
      <c r="C5567" t="s">
        <v>67</v>
      </c>
      <c r="D5567" t="s">
        <v>61</v>
      </c>
      <c r="E5567" t="s">
        <v>569</v>
      </c>
      <c r="F5567">
        <v>4.93</v>
      </c>
      <c r="G5567">
        <v>0</v>
      </c>
      <c r="H5567">
        <v>2019</v>
      </c>
      <c r="I5567">
        <v>6</v>
      </c>
      <c r="J5567">
        <v>91</v>
      </c>
    </row>
    <row r="5568" spans="1:10" x14ac:dyDescent="0.25">
      <c r="A5568">
        <f>--SUBTOTAL(103,B$2:B5568)</f>
        <v>2651</v>
      </c>
      <c r="B5568" s="86">
        <v>43620</v>
      </c>
      <c r="C5568" t="s">
        <v>455</v>
      </c>
      <c r="D5568" t="s">
        <v>60</v>
      </c>
      <c r="E5568" t="s">
        <v>569</v>
      </c>
      <c r="F5568">
        <v>5100</v>
      </c>
      <c r="G5568">
        <v>0</v>
      </c>
      <c r="H5568">
        <v>2019</v>
      </c>
      <c r="I5568">
        <v>6</v>
      </c>
      <c r="J5568">
        <v>91</v>
      </c>
    </row>
    <row r="5569" spans="1:10" x14ac:dyDescent="0.25">
      <c r="A5569">
        <f>--SUBTOTAL(103,B$2:B5569)</f>
        <v>2652</v>
      </c>
      <c r="B5569" s="86">
        <v>43621</v>
      </c>
      <c r="C5569" t="s">
        <v>77</v>
      </c>
      <c r="D5569" t="s">
        <v>31</v>
      </c>
      <c r="E5569" t="s">
        <v>570</v>
      </c>
      <c r="F5569">
        <v>1304.44</v>
      </c>
      <c r="G5569">
        <v>0</v>
      </c>
      <c r="H5569">
        <v>2019</v>
      </c>
      <c r="I5569">
        <v>6</v>
      </c>
      <c r="J5569">
        <v>91</v>
      </c>
    </row>
    <row r="5570" spans="1:10" x14ac:dyDescent="0.25">
      <c r="A5570">
        <f>--SUBTOTAL(103,B$2:B5570)</f>
        <v>2653</v>
      </c>
      <c r="B5570" s="86">
        <v>43621</v>
      </c>
      <c r="C5570" t="s">
        <v>70</v>
      </c>
      <c r="D5570" t="s">
        <v>61</v>
      </c>
      <c r="E5570" t="s">
        <v>570</v>
      </c>
      <c r="F5570">
        <v>82</v>
      </c>
      <c r="G5570">
        <v>0</v>
      </c>
      <c r="H5570">
        <v>2019</v>
      </c>
      <c r="I5570">
        <v>6</v>
      </c>
      <c r="J5570">
        <v>91</v>
      </c>
    </row>
    <row r="5571" spans="1:10" x14ac:dyDescent="0.25">
      <c r="A5571">
        <f>--SUBTOTAL(103,B$2:B5571)</f>
        <v>2654</v>
      </c>
      <c r="B5571" s="86">
        <v>43621</v>
      </c>
      <c r="C5571" t="s">
        <v>21</v>
      </c>
      <c r="D5571" t="s">
        <v>32</v>
      </c>
      <c r="E5571" t="s">
        <v>570</v>
      </c>
      <c r="F5571">
        <v>24</v>
      </c>
      <c r="G5571">
        <v>0</v>
      </c>
      <c r="H5571">
        <v>2019</v>
      </c>
      <c r="I5571">
        <v>6</v>
      </c>
      <c r="J5571">
        <v>13</v>
      </c>
    </row>
    <row r="5572" spans="1:10" x14ac:dyDescent="0.25">
      <c r="A5572">
        <f>--SUBTOTAL(103,B$2:B5572)</f>
        <v>2655</v>
      </c>
      <c r="B5572" s="86">
        <v>43621</v>
      </c>
      <c r="C5572" t="s">
        <v>21</v>
      </c>
      <c r="D5572" t="s">
        <v>32</v>
      </c>
      <c r="E5572" t="s">
        <v>570</v>
      </c>
      <c r="F5572">
        <v>24</v>
      </c>
      <c r="G5572">
        <v>0</v>
      </c>
      <c r="H5572">
        <v>2019</v>
      </c>
      <c r="I5572">
        <v>6</v>
      </c>
      <c r="J5572">
        <v>73</v>
      </c>
    </row>
    <row r="5573" spans="1:10" x14ac:dyDescent="0.25">
      <c r="A5573">
        <f>--SUBTOTAL(103,B$2:B5573)</f>
        <v>2656</v>
      </c>
      <c r="B5573" s="86">
        <v>43621</v>
      </c>
      <c r="C5573" t="s">
        <v>21</v>
      </c>
      <c r="D5573" t="s">
        <v>32</v>
      </c>
      <c r="E5573" t="s">
        <v>570</v>
      </c>
      <c r="F5573">
        <v>8</v>
      </c>
      <c r="G5573">
        <v>0</v>
      </c>
      <c r="H5573">
        <v>2019</v>
      </c>
      <c r="I5573">
        <v>6</v>
      </c>
      <c r="J5573">
        <v>39</v>
      </c>
    </row>
    <row r="5574" spans="1:10" x14ac:dyDescent="0.25">
      <c r="A5574">
        <f>--SUBTOTAL(103,B$2:B5574)</f>
        <v>2657</v>
      </c>
      <c r="B5574" s="86">
        <v>43621</v>
      </c>
      <c r="C5574" t="s">
        <v>103</v>
      </c>
      <c r="D5574" t="s">
        <v>32</v>
      </c>
      <c r="E5574" t="s">
        <v>570</v>
      </c>
      <c r="F5574">
        <v>39.950000000000003</v>
      </c>
      <c r="G5574">
        <v>0</v>
      </c>
      <c r="H5574">
        <v>2019</v>
      </c>
      <c r="I5574">
        <v>6</v>
      </c>
      <c r="J5574">
        <v>91</v>
      </c>
    </row>
    <row r="5575" spans="1:10" x14ac:dyDescent="0.25">
      <c r="A5575">
        <f>--SUBTOTAL(103,B$2:B5575)</f>
        <v>2658</v>
      </c>
      <c r="B5575" s="86">
        <v>43621</v>
      </c>
      <c r="C5575" t="s">
        <v>103</v>
      </c>
      <c r="D5575" t="s">
        <v>59</v>
      </c>
      <c r="E5575" t="s">
        <v>570</v>
      </c>
      <c r="F5575">
        <v>0</v>
      </c>
      <c r="G5575">
        <v>2550</v>
      </c>
      <c r="H5575">
        <v>2019</v>
      </c>
      <c r="I5575">
        <v>6</v>
      </c>
      <c r="J5575">
        <v>91</v>
      </c>
    </row>
    <row r="5576" spans="1:10" x14ac:dyDescent="0.25">
      <c r="A5576">
        <f>--SUBTOTAL(103,B$2:B5576)</f>
        <v>2659</v>
      </c>
      <c r="B5576" s="86">
        <v>43621</v>
      </c>
      <c r="C5576" t="s">
        <v>71</v>
      </c>
      <c r="D5576" t="s">
        <v>62</v>
      </c>
      <c r="E5576" t="s">
        <v>570</v>
      </c>
      <c r="F5576">
        <v>4.28</v>
      </c>
      <c r="G5576">
        <v>0</v>
      </c>
      <c r="H5576">
        <v>2019</v>
      </c>
      <c r="I5576">
        <v>6</v>
      </c>
      <c r="J5576">
        <v>91</v>
      </c>
    </row>
    <row r="5577" spans="1:10" x14ac:dyDescent="0.25">
      <c r="A5577">
        <f>--SUBTOTAL(103,B$2:B5577)</f>
        <v>2660</v>
      </c>
      <c r="B5577" s="86">
        <v>43621</v>
      </c>
      <c r="C5577" t="s">
        <v>69</v>
      </c>
      <c r="D5577" t="s">
        <v>60</v>
      </c>
      <c r="E5577" t="s">
        <v>570</v>
      </c>
      <c r="F5577">
        <v>342.22</v>
      </c>
      <c r="G5577">
        <v>0</v>
      </c>
      <c r="H5577">
        <v>2019</v>
      </c>
      <c r="I5577">
        <v>6</v>
      </c>
      <c r="J5577">
        <v>91</v>
      </c>
    </row>
    <row r="5578" spans="1:10" x14ac:dyDescent="0.25">
      <c r="A5578">
        <f>--SUBTOTAL(103,B$2:B5578)</f>
        <v>2661</v>
      </c>
      <c r="B5578" s="86">
        <v>43621</v>
      </c>
      <c r="C5578" t="s">
        <v>290</v>
      </c>
      <c r="D5578" t="s">
        <v>62</v>
      </c>
      <c r="E5578" t="s">
        <v>570</v>
      </c>
      <c r="F5578">
        <v>1436.31</v>
      </c>
      <c r="G5578">
        <v>0</v>
      </c>
      <c r="H5578">
        <v>2019</v>
      </c>
      <c r="I5578">
        <v>6</v>
      </c>
      <c r="J5578">
        <v>91</v>
      </c>
    </row>
    <row r="5579" spans="1:10" x14ac:dyDescent="0.25">
      <c r="A5579">
        <f>--SUBTOTAL(103,B$2:B5579)</f>
        <v>2662</v>
      </c>
      <c r="B5579" s="86">
        <v>43621</v>
      </c>
      <c r="C5579" t="s">
        <v>22</v>
      </c>
      <c r="D5579" t="s">
        <v>32</v>
      </c>
      <c r="E5579" t="s">
        <v>570</v>
      </c>
      <c r="F5579">
        <v>8</v>
      </c>
      <c r="G5579">
        <v>0</v>
      </c>
      <c r="H5579">
        <v>2019</v>
      </c>
      <c r="I5579">
        <v>6</v>
      </c>
      <c r="J5579">
        <v>43</v>
      </c>
    </row>
    <row r="5580" spans="1:10" x14ac:dyDescent="0.25">
      <c r="A5580">
        <f>--SUBTOTAL(103,B$2:B5580)</f>
        <v>2663</v>
      </c>
      <c r="B5580" s="86">
        <v>43621</v>
      </c>
      <c r="C5580" t="s">
        <v>80</v>
      </c>
      <c r="D5580" t="s">
        <v>62</v>
      </c>
      <c r="E5580" t="s">
        <v>570</v>
      </c>
      <c r="F5580">
        <v>170</v>
      </c>
      <c r="G5580">
        <v>0</v>
      </c>
      <c r="H5580">
        <v>2019</v>
      </c>
      <c r="I5580">
        <v>6</v>
      </c>
      <c r="J5580">
        <v>91</v>
      </c>
    </row>
    <row r="5581" spans="1:10" hidden="1" x14ac:dyDescent="0.25">
      <c r="A5581">
        <f>--SUBTOTAL(103,B$2:B5581)</f>
        <v>2663</v>
      </c>
      <c r="B5581" s="86">
        <v>43417</v>
      </c>
      <c r="C5581" t="s">
        <v>21</v>
      </c>
      <c r="D5581" t="s">
        <v>32</v>
      </c>
      <c r="E5581" t="s">
        <v>357</v>
      </c>
      <c r="F5581">
        <v>56</v>
      </c>
      <c r="G5581">
        <v>0</v>
      </c>
      <c r="H5581">
        <v>2018</v>
      </c>
      <c r="I5581">
        <v>11</v>
      </c>
      <c r="J5581">
        <v>19</v>
      </c>
    </row>
    <row r="5582" spans="1:10" hidden="1" x14ac:dyDescent="0.25">
      <c r="A5582">
        <f>--SUBTOTAL(103,B$2:B5582)</f>
        <v>2663</v>
      </c>
      <c r="B5582" s="86">
        <v>43417</v>
      </c>
      <c r="C5582" t="s">
        <v>21</v>
      </c>
      <c r="D5582" t="s">
        <v>32</v>
      </c>
      <c r="E5582" t="s">
        <v>357</v>
      </c>
      <c r="F5582">
        <v>8</v>
      </c>
      <c r="G5582">
        <v>0</v>
      </c>
      <c r="H5582">
        <v>2018</v>
      </c>
      <c r="I5582">
        <v>11</v>
      </c>
      <c r="J5582">
        <v>23</v>
      </c>
    </row>
    <row r="5583" spans="1:10" hidden="1" x14ac:dyDescent="0.25">
      <c r="A5583">
        <f>--SUBTOTAL(103,B$2:B5583)</f>
        <v>2663</v>
      </c>
      <c r="B5583" s="86">
        <v>43417</v>
      </c>
      <c r="C5583" t="s">
        <v>21</v>
      </c>
      <c r="D5583" t="s">
        <v>31</v>
      </c>
      <c r="E5583" t="s">
        <v>357</v>
      </c>
      <c r="F5583">
        <v>108</v>
      </c>
      <c r="G5583">
        <v>0</v>
      </c>
      <c r="H5583">
        <v>2018</v>
      </c>
      <c r="I5583">
        <v>11</v>
      </c>
      <c r="J5583">
        <v>33</v>
      </c>
    </row>
    <row r="5584" spans="1:10" hidden="1" x14ac:dyDescent="0.25">
      <c r="A5584">
        <f>--SUBTOTAL(103,B$2:B5584)</f>
        <v>2663</v>
      </c>
      <c r="B5584" s="86">
        <v>43417</v>
      </c>
      <c r="C5584" t="s">
        <v>21</v>
      </c>
      <c r="D5584" t="s">
        <v>31</v>
      </c>
      <c r="E5584" t="s">
        <v>357</v>
      </c>
      <c r="F5584">
        <v>216</v>
      </c>
      <c r="G5584">
        <v>0</v>
      </c>
      <c r="H5584">
        <v>2018</v>
      </c>
      <c r="I5584">
        <v>11</v>
      </c>
      <c r="J5584">
        <v>37</v>
      </c>
    </row>
    <row r="5585" spans="1:10" hidden="1" x14ac:dyDescent="0.25">
      <c r="A5585">
        <f>--SUBTOTAL(103,B$2:B5585)</f>
        <v>2663</v>
      </c>
      <c r="B5585" s="86">
        <v>43417</v>
      </c>
      <c r="C5585" t="s">
        <v>21</v>
      </c>
      <c r="D5585" t="s">
        <v>32</v>
      </c>
      <c r="E5585" t="s">
        <v>357</v>
      </c>
      <c r="F5585">
        <v>24</v>
      </c>
      <c r="G5585">
        <v>0</v>
      </c>
      <c r="H5585">
        <v>2018</v>
      </c>
      <c r="I5585">
        <v>11</v>
      </c>
      <c r="J5585">
        <v>46</v>
      </c>
    </row>
    <row r="5586" spans="1:10" hidden="1" x14ac:dyDescent="0.25">
      <c r="A5586">
        <f>--SUBTOTAL(103,B$2:B5586)</f>
        <v>2663</v>
      </c>
      <c r="B5586" s="86">
        <v>43417</v>
      </c>
      <c r="C5586" t="s">
        <v>21</v>
      </c>
      <c r="D5586" t="s">
        <v>32</v>
      </c>
      <c r="E5586" t="s">
        <v>357</v>
      </c>
      <c r="F5586">
        <v>24</v>
      </c>
      <c r="G5586">
        <v>0</v>
      </c>
      <c r="H5586">
        <v>2018</v>
      </c>
      <c r="I5586">
        <v>11</v>
      </c>
      <c r="J5586">
        <v>51</v>
      </c>
    </row>
    <row r="5587" spans="1:10" hidden="1" x14ac:dyDescent="0.25">
      <c r="A5587">
        <f>--SUBTOTAL(103,B$2:B5587)</f>
        <v>2663</v>
      </c>
      <c r="B5587" s="86">
        <v>43417</v>
      </c>
      <c r="C5587" t="s">
        <v>21</v>
      </c>
      <c r="D5587" t="s">
        <v>32</v>
      </c>
      <c r="E5587" t="s">
        <v>357</v>
      </c>
      <c r="F5587">
        <v>16</v>
      </c>
      <c r="G5587">
        <v>0</v>
      </c>
      <c r="H5587">
        <v>2018</v>
      </c>
      <c r="I5587">
        <v>11</v>
      </c>
      <c r="J5587">
        <v>73</v>
      </c>
    </row>
    <row r="5588" spans="1:10" hidden="1" x14ac:dyDescent="0.25">
      <c r="A5588">
        <f>--SUBTOTAL(103,B$2:B5588)</f>
        <v>2663</v>
      </c>
      <c r="B5588" s="86">
        <v>43417</v>
      </c>
      <c r="C5588" t="s">
        <v>21</v>
      </c>
      <c r="D5588" t="s">
        <v>32</v>
      </c>
      <c r="E5588" t="s">
        <v>357</v>
      </c>
      <c r="F5588">
        <v>16</v>
      </c>
      <c r="G5588">
        <v>0</v>
      </c>
      <c r="H5588">
        <v>2018</v>
      </c>
      <c r="I5588">
        <v>11</v>
      </c>
      <c r="J5588">
        <v>97</v>
      </c>
    </row>
    <row r="5589" spans="1:10" hidden="1" x14ac:dyDescent="0.25">
      <c r="A5589">
        <f>--SUBTOTAL(103,B$2:B5589)</f>
        <v>2663</v>
      </c>
      <c r="B5589" s="86">
        <v>43417</v>
      </c>
      <c r="C5589" t="s">
        <v>70</v>
      </c>
      <c r="D5589" t="s">
        <v>31</v>
      </c>
      <c r="E5589" t="s">
        <v>357</v>
      </c>
      <c r="F5589">
        <v>167.82</v>
      </c>
      <c r="G5589">
        <v>0</v>
      </c>
      <c r="H5589">
        <v>2018</v>
      </c>
      <c r="I5589">
        <v>11</v>
      </c>
      <c r="J5589">
        <v>91</v>
      </c>
    </row>
    <row r="5590" spans="1:10" hidden="1" x14ac:dyDescent="0.25">
      <c r="A5590">
        <f>--SUBTOTAL(103,B$2:B5590)</f>
        <v>2663</v>
      </c>
      <c r="B5590" s="86">
        <v>43417</v>
      </c>
      <c r="C5590" t="s">
        <v>64</v>
      </c>
      <c r="D5590" t="s">
        <v>54</v>
      </c>
      <c r="E5590" t="s">
        <v>357</v>
      </c>
      <c r="F5590">
        <v>19</v>
      </c>
      <c r="G5590">
        <v>0</v>
      </c>
      <c r="H5590">
        <v>2018</v>
      </c>
      <c r="I5590">
        <v>11</v>
      </c>
      <c r="J5590">
        <v>91</v>
      </c>
    </row>
    <row r="5591" spans="1:10" hidden="1" x14ac:dyDescent="0.25">
      <c r="A5591">
        <f>--SUBTOTAL(103,B$2:B5591)</f>
        <v>2663</v>
      </c>
      <c r="B5591" s="86">
        <v>43417</v>
      </c>
      <c r="C5591" t="s">
        <v>23</v>
      </c>
      <c r="D5591" t="s">
        <v>54</v>
      </c>
      <c r="E5591" t="s">
        <v>357</v>
      </c>
      <c r="F5591">
        <v>50.33</v>
      </c>
      <c r="G5591">
        <v>0</v>
      </c>
      <c r="H5591">
        <v>2018</v>
      </c>
      <c r="I5591">
        <v>11</v>
      </c>
      <c r="J5591">
        <v>10</v>
      </c>
    </row>
    <row r="5592" spans="1:10" hidden="1" x14ac:dyDescent="0.25">
      <c r="A5592">
        <f>--SUBTOTAL(103,B$2:B5592)</f>
        <v>2663</v>
      </c>
      <c r="B5592" s="86">
        <v>43417</v>
      </c>
      <c r="C5592" t="s">
        <v>23</v>
      </c>
      <c r="D5592" t="s">
        <v>59</v>
      </c>
      <c r="E5592" t="s">
        <v>357</v>
      </c>
      <c r="F5592">
        <v>145.18</v>
      </c>
      <c r="G5592">
        <v>0</v>
      </c>
      <c r="H5592">
        <v>2018</v>
      </c>
      <c r="I5592">
        <v>11</v>
      </c>
      <c r="J5592">
        <v>10</v>
      </c>
    </row>
    <row r="5593" spans="1:10" hidden="1" x14ac:dyDescent="0.25">
      <c r="A5593">
        <f>--SUBTOTAL(103,B$2:B5593)</f>
        <v>2663</v>
      </c>
      <c r="B5593" s="86">
        <v>43417</v>
      </c>
      <c r="C5593" t="s">
        <v>23</v>
      </c>
      <c r="D5593" t="s">
        <v>63</v>
      </c>
      <c r="E5593" t="s">
        <v>357</v>
      </c>
      <c r="F5593">
        <v>20</v>
      </c>
      <c r="G5593">
        <v>0</v>
      </c>
      <c r="H5593">
        <v>2018</v>
      </c>
      <c r="I5593">
        <v>11</v>
      </c>
      <c r="J5593">
        <v>27</v>
      </c>
    </row>
    <row r="5594" spans="1:10" hidden="1" x14ac:dyDescent="0.25">
      <c r="A5594">
        <f>--SUBTOTAL(103,B$2:B5594)</f>
        <v>2663</v>
      </c>
      <c r="B5594" s="86">
        <v>43417</v>
      </c>
      <c r="C5594" t="s">
        <v>23</v>
      </c>
      <c r="D5594" t="s">
        <v>59</v>
      </c>
      <c r="E5594" t="s">
        <v>357</v>
      </c>
      <c r="F5594">
        <v>87.62</v>
      </c>
      <c r="G5594">
        <v>0</v>
      </c>
      <c r="H5594">
        <v>2018</v>
      </c>
      <c r="I5594">
        <v>11</v>
      </c>
      <c r="J5594">
        <v>27</v>
      </c>
    </row>
    <row r="5595" spans="1:10" hidden="1" x14ac:dyDescent="0.25">
      <c r="A5595">
        <f>--SUBTOTAL(103,B$2:B5595)</f>
        <v>2663</v>
      </c>
      <c r="B5595" s="86">
        <v>43417</v>
      </c>
      <c r="C5595" t="s">
        <v>23</v>
      </c>
      <c r="D5595" t="s">
        <v>59</v>
      </c>
      <c r="E5595" t="s">
        <v>357</v>
      </c>
      <c r="F5595">
        <v>35</v>
      </c>
      <c r="G5595">
        <v>0</v>
      </c>
      <c r="H5595">
        <v>2018</v>
      </c>
      <c r="I5595">
        <v>11</v>
      </c>
      <c r="J5595">
        <v>30</v>
      </c>
    </row>
    <row r="5596" spans="1:10" hidden="1" x14ac:dyDescent="0.25">
      <c r="A5596">
        <f>--SUBTOTAL(103,B$2:B5596)</f>
        <v>2663</v>
      </c>
      <c r="B5596" s="86">
        <v>43417</v>
      </c>
      <c r="C5596" t="s">
        <v>23</v>
      </c>
      <c r="D5596" t="s">
        <v>33</v>
      </c>
      <c r="E5596" t="s">
        <v>124</v>
      </c>
      <c r="F5596">
        <v>3</v>
      </c>
      <c r="G5596">
        <v>0</v>
      </c>
      <c r="H5596">
        <v>2018</v>
      </c>
      <c r="I5596">
        <v>11</v>
      </c>
      <c r="J5596">
        <v>71</v>
      </c>
    </row>
    <row r="5597" spans="1:10" hidden="1" x14ac:dyDescent="0.25">
      <c r="A5597">
        <f>--SUBTOTAL(103,B$2:B5597)</f>
        <v>2663</v>
      </c>
      <c r="B5597" s="86">
        <v>43417</v>
      </c>
      <c r="C5597" t="s">
        <v>23</v>
      </c>
      <c r="D5597" t="s">
        <v>33</v>
      </c>
      <c r="E5597" t="s">
        <v>56</v>
      </c>
      <c r="F5597">
        <v>2.25</v>
      </c>
      <c r="G5597">
        <v>0</v>
      </c>
      <c r="H5597">
        <v>2018</v>
      </c>
      <c r="I5597">
        <v>11</v>
      </c>
      <c r="J5597">
        <v>73</v>
      </c>
    </row>
    <row r="5598" spans="1:10" hidden="1" x14ac:dyDescent="0.25">
      <c r="A5598">
        <f>--SUBTOTAL(103,B$2:B5598)</f>
        <v>2663</v>
      </c>
      <c r="B5598" s="86">
        <v>43417</v>
      </c>
      <c r="C5598" t="s">
        <v>23</v>
      </c>
      <c r="D5598" t="s">
        <v>60</v>
      </c>
      <c r="E5598" t="s">
        <v>357</v>
      </c>
      <c r="F5598">
        <v>165.4</v>
      </c>
      <c r="G5598">
        <v>0</v>
      </c>
      <c r="H5598">
        <v>2018</v>
      </c>
      <c r="I5598">
        <v>11</v>
      </c>
      <c r="J5598">
        <v>101</v>
      </c>
    </row>
    <row r="5599" spans="1:10" hidden="1" x14ac:dyDescent="0.25">
      <c r="A5599">
        <f>--SUBTOTAL(103,B$2:B5599)</f>
        <v>2663</v>
      </c>
      <c r="B5599" s="86">
        <v>43418</v>
      </c>
      <c r="C5599" t="s">
        <v>69</v>
      </c>
      <c r="D5599" t="s">
        <v>31</v>
      </c>
      <c r="E5599" t="s">
        <v>358</v>
      </c>
      <c r="F5599">
        <v>10</v>
      </c>
      <c r="G5599">
        <v>0</v>
      </c>
      <c r="H5599">
        <v>2018</v>
      </c>
      <c r="I5599">
        <v>11</v>
      </c>
      <c r="J5599">
        <v>91</v>
      </c>
    </row>
    <row r="5600" spans="1:10" hidden="1" x14ac:dyDescent="0.25">
      <c r="A5600">
        <f>--SUBTOTAL(103,B$2:B5600)</f>
        <v>2663</v>
      </c>
      <c r="B5600" s="86">
        <v>43418</v>
      </c>
      <c r="C5600" t="s">
        <v>21</v>
      </c>
      <c r="D5600" t="s">
        <v>32</v>
      </c>
      <c r="E5600" t="s">
        <v>358</v>
      </c>
      <c r="F5600">
        <v>16</v>
      </c>
      <c r="G5600">
        <v>0</v>
      </c>
      <c r="H5600">
        <v>2018</v>
      </c>
      <c r="I5600">
        <v>11</v>
      </c>
      <c r="J5600">
        <v>23</v>
      </c>
    </row>
    <row r="5601" spans="1:10" hidden="1" x14ac:dyDescent="0.25">
      <c r="A5601">
        <f>--SUBTOTAL(103,B$2:B5601)</f>
        <v>2663</v>
      </c>
      <c r="B5601" s="86">
        <v>43418</v>
      </c>
      <c r="C5601" t="s">
        <v>21</v>
      </c>
      <c r="D5601" t="s">
        <v>32</v>
      </c>
      <c r="E5601" t="s">
        <v>358</v>
      </c>
      <c r="F5601">
        <v>32</v>
      </c>
      <c r="G5601">
        <v>0</v>
      </c>
      <c r="H5601">
        <v>2018</v>
      </c>
      <c r="I5601">
        <v>11</v>
      </c>
      <c r="J5601">
        <v>44</v>
      </c>
    </row>
    <row r="5602" spans="1:10" hidden="1" x14ac:dyDescent="0.25">
      <c r="A5602">
        <f>--SUBTOTAL(103,B$2:B5602)</f>
        <v>2663</v>
      </c>
      <c r="B5602" s="86">
        <v>43418</v>
      </c>
      <c r="C5602" t="s">
        <v>21</v>
      </c>
      <c r="D5602" t="s">
        <v>32</v>
      </c>
      <c r="E5602" t="s">
        <v>358</v>
      </c>
      <c r="F5602">
        <v>16</v>
      </c>
      <c r="G5602">
        <v>0</v>
      </c>
      <c r="H5602">
        <v>2018</v>
      </c>
      <c r="I5602">
        <v>11</v>
      </c>
      <c r="J5602">
        <v>46</v>
      </c>
    </row>
    <row r="5603" spans="1:10" hidden="1" x14ac:dyDescent="0.25">
      <c r="A5603">
        <f>--SUBTOTAL(103,B$2:B5603)</f>
        <v>2663</v>
      </c>
      <c r="B5603" s="86">
        <v>43418</v>
      </c>
      <c r="C5603" t="s">
        <v>21</v>
      </c>
      <c r="D5603" t="s">
        <v>32</v>
      </c>
      <c r="E5603" t="s">
        <v>358</v>
      </c>
      <c r="F5603">
        <v>8</v>
      </c>
      <c r="G5603">
        <v>0</v>
      </c>
      <c r="H5603">
        <v>2018</v>
      </c>
      <c r="I5603">
        <v>11</v>
      </c>
      <c r="J5603">
        <v>49</v>
      </c>
    </row>
    <row r="5604" spans="1:10" hidden="1" x14ac:dyDescent="0.25">
      <c r="A5604">
        <f>--SUBTOTAL(103,B$2:B5604)</f>
        <v>2663</v>
      </c>
      <c r="B5604" s="86">
        <v>43418</v>
      </c>
      <c r="C5604" t="s">
        <v>21</v>
      </c>
      <c r="D5604" t="s">
        <v>32</v>
      </c>
      <c r="E5604" t="s">
        <v>358</v>
      </c>
      <c r="F5604">
        <v>40</v>
      </c>
      <c r="G5604">
        <v>0</v>
      </c>
      <c r="H5604">
        <v>2018</v>
      </c>
      <c r="I5604">
        <v>11</v>
      </c>
      <c r="J5604">
        <v>73</v>
      </c>
    </row>
    <row r="5605" spans="1:10" hidden="1" x14ac:dyDescent="0.25">
      <c r="A5605">
        <f>--SUBTOTAL(103,B$2:B5605)</f>
        <v>2663</v>
      </c>
      <c r="B5605" s="86">
        <v>43418</v>
      </c>
      <c r="C5605" t="s">
        <v>21</v>
      </c>
      <c r="D5605" t="s">
        <v>32</v>
      </c>
      <c r="E5605" t="s">
        <v>358</v>
      </c>
      <c r="F5605">
        <v>8</v>
      </c>
      <c r="G5605">
        <v>0</v>
      </c>
      <c r="H5605">
        <v>2018</v>
      </c>
      <c r="I5605">
        <v>11</v>
      </c>
      <c r="J5605">
        <v>80</v>
      </c>
    </row>
    <row r="5606" spans="1:10" hidden="1" x14ac:dyDescent="0.25">
      <c r="A5606">
        <f>--SUBTOTAL(103,B$2:B5606)</f>
        <v>2663</v>
      </c>
      <c r="B5606" s="86">
        <v>43418</v>
      </c>
      <c r="C5606" t="s">
        <v>21</v>
      </c>
      <c r="D5606" t="s">
        <v>32</v>
      </c>
      <c r="E5606" t="s">
        <v>358</v>
      </c>
      <c r="F5606">
        <v>16</v>
      </c>
      <c r="G5606">
        <v>0</v>
      </c>
      <c r="H5606">
        <v>2018</v>
      </c>
      <c r="I5606">
        <v>11</v>
      </c>
      <c r="J5606">
        <v>97</v>
      </c>
    </row>
    <row r="5607" spans="1:10" hidden="1" x14ac:dyDescent="0.25">
      <c r="A5607">
        <f>--SUBTOTAL(103,B$2:B5607)</f>
        <v>2663</v>
      </c>
      <c r="B5607" s="86">
        <v>43418</v>
      </c>
      <c r="C5607" t="s">
        <v>66</v>
      </c>
      <c r="D5607" t="s">
        <v>31</v>
      </c>
      <c r="E5607" t="s">
        <v>358</v>
      </c>
      <c r="F5607">
        <v>27</v>
      </c>
      <c r="G5607">
        <v>0</v>
      </c>
      <c r="H5607">
        <v>2018</v>
      </c>
      <c r="I5607">
        <v>11</v>
      </c>
      <c r="J5607">
        <v>91</v>
      </c>
    </row>
    <row r="5608" spans="1:10" hidden="1" x14ac:dyDescent="0.25">
      <c r="A5608">
        <f>--SUBTOTAL(103,B$2:B5608)</f>
        <v>2663</v>
      </c>
      <c r="B5608" s="86">
        <v>43419</v>
      </c>
      <c r="C5608" t="s">
        <v>80</v>
      </c>
      <c r="D5608" t="s">
        <v>61</v>
      </c>
      <c r="E5608" t="s">
        <v>359</v>
      </c>
      <c r="F5608">
        <v>443.8</v>
      </c>
      <c r="G5608">
        <v>0</v>
      </c>
      <c r="H5608">
        <v>2018</v>
      </c>
      <c r="I5608">
        <v>11</v>
      </c>
      <c r="J5608">
        <v>91</v>
      </c>
    </row>
    <row r="5609" spans="1:10" hidden="1" x14ac:dyDescent="0.25">
      <c r="A5609">
        <f>--SUBTOTAL(103,B$2:B5609)</f>
        <v>2663</v>
      </c>
      <c r="B5609" s="86">
        <v>43419</v>
      </c>
      <c r="C5609" t="s">
        <v>71</v>
      </c>
      <c r="D5609" t="s">
        <v>61</v>
      </c>
      <c r="E5609" t="s">
        <v>359</v>
      </c>
      <c r="F5609">
        <v>180.2</v>
      </c>
      <c r="G5609">
        <v>0</v>
      </c>
      <c r="H5609">
        <v>2018</v>
      </c>
      <c r="I5609">
        <v>11</v>
      </c>
      <c r="J5609">
        <v>91</v>
      </c>
    </row>
    <row r="5610" spans="1:10" hidden="1" x14ac:dyDescent="0.25">
      <c r="A5610">
        <f>--SUBTOTAL(103,B$2:B5610)</f>
        <v>2663</v>
      </c>
      <c r="B5610" s="86">
        <v>43419</v>
      </c>
      <c r="C5610" t="s">
        <v>21</v>
      </c>
      <c r="D5610" t="s">
        <v>32</v>
      </c>
      <c r="E5610" t="s">
        <v>359</v>
      </c>
      <c r="F5610">
        <v>16</v>
      </c>
      <c r="G5610">
        <v>0</v>
      </c>
      <c r="H5610">
        <v>2018</v>
      </c>
      <c r="I5610">
        <v>11</v>
      </c>
      <c r="J5610">
        <v>19</v>
      </c>
    </row>
    <row r="5611" spans="1:10" hidden="1" x14ac:dyDescent="0.25">
      <c r="A5611">
        <f>--SUBTOTAL(103,B$2:B5611)</f>
        <v>2663</v>
      </c>
      <c r="B5611" s="86">
        <v>43419</v>
      </c>
      <c r="C5611" t="s">
        <v>21</v>
      </c>
      <c r="D5611" t="s">
        <v>32</v>
      </c>
      <c r="E5611" t="s">
        <v>359</v>
      </c>
      <c r="F5611">
        <v>16</v>
      </c>
      <c r="G5611">
        <v>0</v>
      </c>
      <c r="H5611">
        <v>2018</v>
      </c>
      <c r="I5611">
        <v>11</v>
      </c>
      <c r="J5611">
        <v>30</v>
      </c>
    </row>
    <row r="5612" spans="1:10" hidden="1" x14ac:dyDescent="0.25">
      <c r="A5612">
        <f>--SUBTOTAL(103,B$2:B5612)</f>
        <v>2663</v>
      </c>
      <c r="B5612" s="86">
        <v>43419</v>
      </c>
      <c r="C5612" t="s">
        <v>21</v>
      </c>
      <c r="D5612" t="s">
        <v>32</v>
      </c>
      <c r="E5612" t="s">
        <v>359</v>
      </c>
      <c r="F5612">
        <v>24</v>
      </c>
      <c r="G5612">
        <v>0</v>
      </c>
      <c r="H5612">
        <v>2018</v>
      </c>
      <c r="I5612">
        <v>11</v>
      </c>
      <c r="J5612">
        <v>44</v>
      </c>
    </row>
    <row r="5613" spans="1:10" hidden="1" x14ac:dyDescent="0.25">
      <c r="A5613">
        <f>--SUBTOTAL(103,B$2:B5613)</f>
        <v>2663</v>
      </c>
      <c r="B5613" s="86">
        <v>43419</v>
      </c>
      <c r="C5613" t="s">
        <v>21</v>
      </c>
      <c r="D5613" t="s">
        <v>32</v>
      </c>
      <c r="E5613" t="s">
        <v>359</v>
      </c>
      <c r="F5613">
        <v>24</v>
      </c>
      <c r="G5613">
        <v>0</v>
      </c>
      <c r="H5613">
        <v>2018</v>
      </c>
      <c r="I5613">
        <v>11</v>
      </c>
      <c r="J5613">
        <v>51</v>
      </c>
    </row>
    <row r="5614" spans="1:10" hidden="1" x14ac:dyDescent="0.25">
      <c r="A5614">
        <f>--SUBTOTAL(103,B$2:B5614)</f>
        <v>2663</v>
      </c>
      <c r="B5614" s="86">
        <v>43419</v>
      </c>
      <c r="C5614" t="s">
        <v>112</v>
      </c>
      <c r="D5614" t="s">
        <v>54</v>
      </c>
      <c r="E5614" t="s">
        <v>359</v>
      </c>
      <c r="F5614">
        <v>246.37</v>
      </c>
      <c r="G5614">
        <v>0</v>
      </c>
      <c r="H5614">
        <v>2018</v>
      </c>
      <c r="I5614">
        <v>11</v>
      </c>
      <c r="J5614">
        <v>91</v>
      </c>
    </row>
    <row r="5615" spans="1:10" hidden="1" x14ac:dyDescent="0.25">
      <c r="A5615">
        <f>--SUBTOTAL(103,B$2:B5615)</f>
        <v>2663</v>
      </c>
      <c r="B5615" s="86">
        <v>43419</v>
      </c>
      <c r="C5615" t="s">
        <v>77</v>
      </c>
      <c r="D5615" t="s">
        <v>61</v>
      </c>
      <c r="E5615" t="s">
        <v>359</v>
      </c>
      <c r="F5615">
        <v>200.5</v>
      </c>
      <c r="G5615">
        <v>0</v>
      </c>
      <c r="H5615">
        <v>2018</v>
      </c>
      <c r="I5615">
        <v>11</v>
      </c>
      <c r="J5615">
        <v>91</v>
      </c>
    </row>
    <row r="5616" spans="1:10" hidden="1" x14ac:dyDescent="0.25">
      <c r="A5616">
        <f>--SUBTOTAL(103,B$2:B5616)</f>
        <v>2663</v>
      </c>
      <c r="B5616" s="86">
        <v>43419</v>
      </c>
      <c r="C5616" t="s">
        <v>23</v>
      </c>
      <c r="D5616" t="s">
        <v>33</v>
      </c>
      <c r="E5616" t="s">
        <v>168</v>
      </c>
      <c r="F5616">
        <v>1.8</v>
      </c>
      <c r="G5616">
        <v>0</v>
      </c>
      <c r="H5616">
        <v>2018</v>
      </c>
      <c r="I5616">
        <v>11</v>
      </c>
      <c r="J5616">
        <v>20</v>
      </c>
    </row>
    <row r="5617" spans="1:10" hidden="1" x14ac:dyDescent="0.25">
      <c r="A5617">
        <f>--SUBTOTAL(103,B$2:B5617)</f>
        <v>2663</v>
      </c>
      <c r="B5617" s="86">
        <v>43419</v>
      </c>
      <c r="C5617" t="s">
        <v>23</v>
      </c>
      <c r="D5617" t="s">
        <v>33</v>
      </c>
      <c r="E5617" t="s">
        <v>360</v>
      </c>
      <c r="F5617">
        <v>3</v>
      </c>
      <c r="G5617">
        <v>0</v>
      </c>
      <c r="H5617">
        <v>2018</v>
      </c>
      <c r="I5617">
        <v>11</v>
      </c>
      <c r="J5617">
        <v>2</v>
      </c>
    </row>
    <row r="5618" spans="1:10" hidden="1" x14ac:dyDescent="0.25">
      <c r="A5618">
        <f>--SUBTOTAL(103,B$2:B5618)</f>
        <v>2663</v>
      </c>
      <c r="B5618" s="86">
        <v>43420</v>
      </c>
      <c r="C5618" t="s">
        <v>80</v>
      </c>
      <c r="D5618" t="s">
        <v>31</v>
      </c>
      <c r="E5618" t="s">
        <v>361</v>
      </c>
      <c r="F5618">
        <v>32.33</v>
      </c>
      <c r="G5618">
        <v>0</v>
      </c>
      <c r="H5618">
        <v>2018</v>
      </c>
      <c r="I5618">
        <v>11</v>
      </c>
      <c r="J5618">
        <v>91</v>
      </c>
    </row>
    <row r="5619" spans="1:10" hidden="1" x14ac:dyDescent="0.25">
      <c r="A5619">
        <f>--SUBTOTAL(103,B$2:B5619)</f>
        <v>2663</v>
      </c>
      <c r="B5619" s="86">
        <v>43420</v>
      </c>
      <c r="C5619" t="s">
        <v>80</v>
      </c>
      <c r="D5619" t="s">
        <v>54</v>
      </c>
      <c r="E5619" t="s">
        <v>361</v>
      </c>
      <c r="F5619">
        <v>94.88</v>
      </c>
      <c r="G5619">
        <v>0</v>
      </c>
      <c r="H5619">
        <v>2018</v>
      </c>
      <c r="I5619">
        <v>11</v>
      </c>
      <c r="J5619">
        <v>91</v>
      </c>
    </row>
    <row r="5620" spans="1:10" hidden="1" x14ac:dyDescent="0.25">
      <c r="A5620">
        <f>--SUBTOTAL(103,B$2:B5620)</f>
        <v>2663</v>
      </c>
      <c r="B5620" s="86">
        <v>43420</v>
      </c>
      <c r="C5620" t="s">
        <v>102</v>
      </c>
      <c r="D5620" t="s">
        <v>31</v>
      </c>
      <c r="E5620" t="s">
        <v>361</v>
      </c>
      <c r="F5620">
        <v>212.39</v>
      </c>
      <c r="G5620">
        <v>0</v>
      </c>
      <c r="H5620">
        <v>2018</v>
      </c>
      <c r="I5620">
        <v>11</v>
      </c>
      <c r="J5620">
        <v>91</v>
      </c>
    </row>
    <row r="5621" spans="1:10" hidden="1" x14ac:dyDescent="0.25">
      <c r="A5621">
        <f>--SUBTOTAL(103,B$2:B5621)</f>
        <v>2663</v>
      </c>
      <c r="B5621" s="86">
        <v>43420</v>
      </c>
      <c r="C5621" t="s">
        <v>68</v>
      </c>
      <c r="D5621" t="s">
        <v>61</v>
      </c>
      <c r="E5621" t="s">
        <v>361</v>
      </c>
      <c r="F5621">
        <v>45</v>
      </c>
      <c r="G5621">
        <v>0</v>
      </c>
      <c r="H5621">
        <v>2018</v>
      </c>
      <c r="I5621">
        <v>11</v>
      </c>
      <c r="J5621">
        <v>91</v>
      </c>
    </row>
    <row r="5622" spans="1:10" hidden="1" x14ac:dyDescent="0.25">
      <c r="A5622">
        <f>--SUBTOTAL(103,B$2:B5622)</f>
        <v>2663</v>
      </c>
      <c r="B5622" s="86">
        <v>43420</v>
      </c>
      <c r="C5622" t="s">
        <v>67</v>
      </c>
      <c r="D5622" t="s">
        <v>31</v>
      </c>
      <c r="E5622" t="s">
        <v>361</v>
      </c>
      <c r="F5622">
        <v>29.04</v>
      </c>
      <c r="G5622">
        <v>0</v>
      </c>
      <c r="H5622">
        <v>2018</v>
      </c>
      <c r="I5622">
        <v>11</v>
      </c>
      <c r="J5622">
        <v>91</v>
      </c>
    </row>
    <row r="5623" spans="1:10" hidden="1" x14ac:dyDescent="0.25">
      <c r="A5623">
        <f>--SUBTOTAL(103,B$2:B5623)</f>
        <v>2663</v>
      </c>
      <c r="B5623" s="86">
        <v>43420</v>
      </c>
      <c r="C5623" t="s">
        <v>123</v>
      </c>
      <c r="D5623" t="s">
        <v>31</v>
      </c>
      <c r="E5623" t="s">
        <v>361</v>
      </c>
      <c r="F5623">
        <v>195</v>
      </c>
      <c r="G5623">
        <v>0</v>
      </c>
      <c r="H5623">
        <v>2018</v>
      </c>
      <c r="I5623">
        <v>11</v>
      </c>
      <c r="J5623">
        <v>91</v>
      </c>
    </row>
    <row r="5624" spans="1:10" hidden="1" x14ac:dyDescent="0.25">
      <c r="A5624">
        <f>--SUBTOTAL(103,B$2:B5624)</f>
        <v>2663</v>
      </c>
      <c r="B5624" s="86">
        <v>43420</v>
      </c>
      <c r="C5624" t="s">
        <v>123</v>
      </c>
      <c r="D5624" t="s">
        <v>61</v>
      </c>
      <c r="E5624" t="s">
        <v>361</v>
      </c>
      <c r="F5624">
        <v>280</v>
      </c>
      <c r="G5624">
        <v>0</v>
      </c>
      <c r="H5624">
        <v>2018</v>
      </c>
      <c r="I5624">
        <v>11</v>
      </c>
      <c r="J5624">
        <v>91</v>
      </c>
    </row>
    <row r="5625" spans="1:10" hidden="1" x14ac:dyDescent="0.25">
      <c r="A5625">
        <f>--SUBTOTAL(103,B$2:B5625)</f>
        <v>2663</v>
      </c>
      <c r="B5625" s="86">
        <v>43420</v>
      </c>
      <c r="C5625" t="s">
        <v>206</v>
      </c>
      <c r="D5625" t="s">
        <v>31</v>
      </c>
      <c r="E5625" t="s">
        <v>361</v>
      </c>
      <c r="F5625">
        <v>6.63</v>
      </c>
      <c r="G5625">
        <v>0</v>
      </c>
      <c r="H5625">
        <v>2018</v>
      </c>
      <c r="I5625">
        <v>11</v>
      </c>
      <c r="J5625">
        <v>91</v>
      </c>
    </row>
    <row r="5626" spans="1:10" hidden="1" x14ac:dyDescent="0.25">
      <c r="A5626">
        <f>--SUBTOTAL(103,B$2:B5626)</f>
        <v>2663</v>
      </c>
      <c r="B5626" s="86">
        <v>43420</v>
      </c>
      <c r="C5626" t="s">
        <v>71</v>
      </c>
      <c r="D5626" t="s">
        <v>61</v>
      </c>
      <c r="E5626" t="s">
        <v>361</v>
      </c>
      <c r="F5626">
        <v>327.18</v>
      </c>
      <c r="G5626">
        <v>0</v>
      </c>
      <c r="H5626">
        <v>2018</v>
      </c>
      <c r="I5626">
        <v>11</v>
      </c>
      <c r="J5626">
        <v>91</v>
      </c>
    </row>
    <row r="5627" spans="1:10" hidden="1" x14ac:dyDescent="0.25">
      <c r="A5627">
        <f>--SUBTOTAL(103,B$2:B5627)</f>
        <v>2663</v>
      </c>
      <c r="B5627" s="86">
        <v>43420</v>
      </c>
      <c r="C5627" t="s">
        <v>21</v>
      </c>
      <c r="D5627" t="s">
        <v>32</v>
      </c>
      <c r="E5627" t="s">
        <v>361</v>
      </c>
      <c r="F5627">
        <v>8</v>
      </c>
      <c r="G5627">
        <v>0</v>
      </c>
      <c r="H5627">
        <v>2018</v>
      </c>
      <c r="I5627">
        <v>11</v>
      </c>
      <c r="J5627">
        <v>13</v>
      </c>
    </row>
    <row r="5628" spans="1:10" hidden="1" x14ac:dyDescent="0.25">
      <c r="A5628">
        <f>--SUBTOTAL(103,B$2:B5628)</f>
        <v>2663</v>
      </c>
      <c r="B5628" s="86">
        <v>43420</v>
      </c>
      <c r="C5628" t="s">
        <v>21</v>
      </c>
      <c r="D5628" t="s">
        <v>32</v>
      </c>
      <c r="E5628" t="s">
        <v>361</v>
      </c>
      <c r="F5628">
        <v>16</v>
      </c>
      <c r="G5628">
        <v>0</v>
      </c>
      <c r="H5628">
        <v>2018</v>
      </c>
      <c r="I5628">
        <v>11</v>
      </c>
      <c r="J5628">
        <v>18</v>
      </c>
    </row>
    <row r="5629" spans="1:10" hidden="1" x14ac:dyDescent="0.25">
      <c r="A5629">
        <f>--SUBTOTAL(103,B$2:B5629)</f>
        <v>2663</v>
      </c>
      <c r="B5629" s="86">
        <v>43420</v>
      </c>
      <c r="C5629" t="s">
        <v>21</v>
      </c>
      <c r="D5629" t="s">
        <v>32</v>
      </c>
      <c r="E5629" t="s">
        <v>361</v>
      </c>
      <c r="F5629">
        <v>24</v>
      </c>
      <c r="G5629">
        <v>0</v>
      </c>
      <c r="H5629">
        <v>2018</v>
      </c>
      <c r="I5629">
        <v>11</v>
      </c>
      <c r="J5629">
        <v>19</v>
      </c>
    </row>
    <row r="5630" spans="1:10" hidden="1" x14ac:dyDescent="0.25">
      <c r="A5630">
        <f>--SUBTOTAL(103,B$2:B5630)</f>
        <v>2663</v>
      </c>
      <c r="B5630" s="86">
        <v>43420</v>
      </c>
      <c r="C5630" t="s">
        <v>21</v>
      </c>
      <c r="D5630" t="s">
        <v>32</v>
      </c>
      <c r="E5630" t="s">
        <v>361</v>
      </c>
      <c r="F5630">
        <v>40</v>
      </c>
      <c r="G5630">
        <v>0</v>
      </c>
      <c r="H5630">
        <v>2018</v>
      </c>
      <c r="I5630">
        <v>11</v>
      </c>
      <c r="J5630">
        <v>46</v>
      </c>
    </row>
    <row r="5631" spans="1:10" hidden="1" x14ac:dyDescent="0.25">
      <c r="A5631">
        <f>--SUBTOTAL(103,B$2:B5631)</f>
        <v>2663</v>
      </c>
      <c r="B5631" s="86">
        <v>43420</v>
      </c>
      <c r="C5631" t="s">
        <v>21</v>
      </c>
      <c r="D5631" t="s">
        <v>32</v>
      </c>
      <c r="E5631" t="s">
        <v>361</v>
      </c>
      <c r="F5631">
        <v>8</v>
      </c>
      <c r="G5631">
        <v>0</v>
      </c>
      <c r="H5631">
        <v>2018</v>
      </c>
      <c r="I5631">
        <v>11</v>
      </c>
      <c r="J5631">
        <v>49</v>
      </c>
    </row>
    <row r="5632" spans="1:10" hidden="1" x14ac:dyDescent="0.25">
      <c r="A5632">
        <f>--SUBTOTAL(103,B$2:B5632)</f>
        <v>2663</v>
      </c>
      <c r="B5632" s="86">
        <v>43420</v>
      </c>
      <c r="C5632" t="s">
        <v>21</v>
      </c>
      <c r="D5632" t="s">
        <v>32</v>
      </c>
      <c r="E5632" t="s">
        <v>361</v>
      </c>
      <c r="F5632">
        <v>16</v>
      </c>
      <c r="G5632">
        <v>0</v>
      </c>
      <c r="H5632">
        <v>2018</v>
      </c>
      <c r="I5632">
        <v>11</v>
      </c>
      <c r="J5632">
        <v>95</v>
      </c>
    </row>
    <row r="5633" spans="1:10" hidden="1" x14ac:dyDescent="0.25">
      <c r="A5633">
        <f>--SUBTOTAL(103,B$2:B5633)</f>
        <v>2663</v>
      </c>
      <c r="B5633" s="86">
        <v>43420</v>
      </c>
      <c r="C5633" t="s">
        <v>21</v>
      </c>
      <c r="D5633" t="s">
        <v>32</v>
      </c>
      <c r="E5633" t="s">
        <v>361</v>
      </c>
      <c r="F5633">
        <v>8</v>
      </c>
      <c r="G5633">
        <v>0</v>
      </c>
      <c r="H5633">
        <v>2018</v>
      </c>
      <c r="I5633">
        <v>11</v>
      </c>
      <c r="J5633">
        <v>97</v>
      </c>
    </row>
    <row r="5634" spans="1:10" hidden="1" x14ac:dyDescent="0.25">
      <c r="A5634">
        <f>--SUBTOTAL(103,B$2:B5634)</f>
        <v>2663</v>
      </c>
      <c r="B5634" s="86">
        <v>43420</v>
      </c>
      <c r="C5634" t="s">
        <v>79</v>
      </c>
      <c r="D5634" t="s">
        <v>32</v>
      </c>
      <c r="E5634" t="s">
        <v>361</v>
      </c>
      <c r="F5634">
        <v>16.510000000000002</v>
      </c>
      <c r="G5634">
        <v>0</v>
      </c>
      <c r="H5634">
        <v>2018</v>
      </c>
      <c r="I5634">
        <v>11</v>
      </c>
      <c r="J5634">
        <v>91</v>
      </c>
    </row>
    <row r="5635" spans="1:10" hidden="1" x14ac:dyDescent="0.25">
      <c r="A5635">
        <f>--SUBTOTAL(103,B$2:B5635)</f>
        <v>2663</v>
      </c>
      <c r="B5635" s="86">
        <v>43420</v>
      </c>
      <c r="C5635" t="s">
        <v>70</v>
      </c>
      <c r="D5635" t="s">
        <v>31</v>
      </c>
      <c r="E5635" t="s">
        <v>361</v>
      </c>
      <c r="F5635">
        <v>82.5</v>
      </c>
      <c r="G5635">
        <v>0</v>
      </c>
      <c r="H5635">
        <v>2018</v>
      </c>
      <c r="I5635">
        <v>11</v>
      </c>
      <c r="J5635">
        <v>91</v>
      </c>
    </row>
    <row r="5636" spans="1:10" hidden="1" x14ac:dyDescent="0.25">
      <c r="A5636">
        <f>--SUBTOTAL(103,B$2:B5636)</f>
        <v>2663</v>
      </c>
      <c r="B5636" s="86">
        <v>43420</v>
      </c>
      <c r="C5636" t="s">
        <v>77</v>
      </c>
      <c r="D5636" t="s">
        <v>31</v>
      </c>
      <c r="E5636" t="s">
        <v>361</v>
      </c>
      <c r="F5636">
        <v>43</v>
      </c>
      <c r="G5636">
        <v>0</v>
      </c>
      <c r="H5636">
        <v>2018</v>
      </c>
      <c r="I5636">
        <v>11</v>
      </c>
      <c r="J5636">
        <v>91</v>
      </c>
    </row>
    <row r="5637" spans="1:10" hidden="1" x14ac:dyDescent="0.25">
      <c r="A5637">
        <f>--SUBTOTAL(103,B$2:B5637)</f>
        <v>2663</v>
      </c>
      <c r="B5637" s="86">
        <v>43420</v>
      </c>
      <c r="C5637" t="s">
        <v>77</v>
      </c>
      <c r="D5637" t="s">
        <v>61</v>
      </c>
      <c r="E5637" t="s">
        <v>361</v>
      </c>
      <c r="F5637">
        <v>178</v>
      </c>
      <c r="G5637">
        <v>0</v>
      </c>
      <c r="H5637">
        <v>2018</v>
      </c>
      <c r="I5637">
        <v>11</v>
      </c>
      <c r="J5637">
        <v>91</v>
      </c>
    </row>
    <row r="5638" spans="1:10" hidden="1" x14ac:dyDescent="0.25">
      <c r="A5638">
        <f>--SUBTOTAL(103,B$2:B5638)</f>
        <v>2663</v>
      </c>
      <c r="B5638" s="86">
        <v>43420</v>
      </c>
      <c r="C5638" t="s">
        <v>65</v>
      </c>
      <c r="D5638" t="s">
        <v>31</v>
      </c>
      <c r="E5638" t="s">
        <v>361</v>
      </c>
      <c r="F5638">
        <v>137.44</v>
      </c>
      <c r="G5638">
        <v>0</v>
      </c>
      <c r="H5638">
        <v>2018</v>
      </c>
      <c r="I5638">
        <v>11</v>
      </c>
      <c r="J5638">
        <v>91</v>
      </c>
    </row>
    <row r="5639" spans="1:10" hidden="1" x14ac:dyDescent="0.25">
      <c r="A5639">
        <f>--SUBTOTAL(103,B$2:B5639)</f>
        <v>2663</v>
      </c>
      <c r="B5639" s="86">
        <v>43420</v>
      </c>
      <c r="C5639" t="s">
        <v>23</v>
      </c>
      <c r="D5639" t="s">
        <v>59</v>
      </c>
      <c r="E5639" t="s">
        <v>361</v>
      </c>
      <c r="F5639">
        <v>36.11</v>
      </c>
      <c r="G5639">
        <v>0</v>
      </c>
      <c r="H5639">
        <v>2018</v>
      </c>
      <c r="I5639">
        <v>11</v>
      </c>
      <c r="J5639">
        <v>4</v>
      </c>
    </row>
    <row r="5640" spans="1:10" hidden="1" x14ac:dyDescent="0.25">
      <c r="A5640">
        <f>--SUBTOTAL(103,B$2:B5640)</f>
        <v>2663</v>
      </c>
      <c r="B5640" s="86">
        <v>43420</v>
      </c>
      <c r="C5640" t="s">
        <v>23</v>
      </c>
      <c r="D5640" t="s">
        <v>59</v>
      </c>
      <c r="E5640" t="s">
        <v>361</v>
      </c>
      <c r="F5640">
        <v>125.21</v>
      </c>
      <c r="G5640">
        <v>0</v>
      </c>
      <c r="H5640">
        <v>2018</v>
      </c>
      <c r="I5640">
        <v>11</v>
      </c>
      <c r="J5640">
        <v>9</v>
      </c>
    </row>
    <row r="5641" spans="1:10" hidden="1" x14ac:dyDescent="0.25">
      <c r="A5641">
        <f>--SUBTOTAL(103,B$2:B5641)</f>
        <v>2663</v>
      </c>
      <c r="B5641" s="86">
        <v>43420</v>
      </c>
      <c r="C5641" t="s">
        <v>23</v>
      </c>
      <c r="D5641" t="s">
        <v>33</v>
      </c>
      <c r="E5641" t="s">
        <v>132</v>
      </c>
      <c r="F5641">
        <v>2.4</v>
      </c>
      <c r="G5641">
        <v>0</v>
      </c>
      <c r="H5641">
        <v>2018</v>
      </c>
      <c r="I5641">
        <v>11</v>
      </c>
      <c r="J5641">
        <v>13</v>
      </c>
    </row>
    <row r="5642" spans="1:10" hidden="1" x14ac:dyDescent="0.25">
      <c r="A5642">
        <f>--SUBTOTAL(103,B$2:B5642)</f>
        <v>2663</v>
      </c>
      <c r="B5642" s="86">
        <v>43420</v>
      </c>
      <c r="C5642" t="s">
        <v>23</v>
      </c>
      <c r="D5642" t="s">
        <v>59</v>
      </c>
      <c r="E5642" t="s">
        <v>361</v>
      </c>
      <c r="F5642">
        <v>285.70999999999998</v>
      </c>
      <c r="G5642">
        <v>0</v>
      </c>
      <c r="H5642">
        <v>2018</v>
      </c>
      <c r="I5642">
        <v>11</v>
      </c>
      <c r="J5642">
        <v>21</v>
      </c>
    </row>
    <row r="5643" spans="1:10" hidden="1" x14ac:dyDescent="0.25">
      <c r="A5643">
        <f>--SUBTOTAL(103,B$2:B5643)</f>
        <v>2663</v>
      </c>
      <c r="B5643" s="86">
        <v>43420</v>
      </c>
      <c r="C5643" t="s">
        <v>23</v>
      </c>
      <c r="D5643" t="s">
        <v>33</v>
      </c>
      <c r="E5643" t="s">
        <v>149</v>
      </c>
      <c r="F5643">
        <v>3.7</v>
      </c>
      <c r="G5643">
        <v>0</v>
      </c>
      <c r="H5643">
        <v>2018</v>
      </c>
      <c r="I5643">
        <v>11</v>
      </c>
      <c r="J5643">
        <v>23</v>
      </c>
    </row>
    <row r="5644" spans="1:10" hidden="1" x14ac:dyDescent="0.25">
      <c r="A5644">
        <f>--SUBTOTAL(103,B$2:B5644)</f>
        <v>2663</v>
      </c>
      <c r="B5644" s="86">
        <v>43420</v>
      </c>
      <c r="C5644" t="s">
        <v>23</v>
      </c>
      <c r="D5644" t="s">
        <v>63</v>
      </c>
      <c r="E5644" t="s">
        <v>361</v>
      </c>
      <c r="F5644">
        <v>51.35</v>
      </c>
      <c r="G5644">
        <v>0</v>
      </c>
      <c r="H5644">
        <v>2018</v>
      </c>
      <c r="I5644">
        <v>11</v>
      </c>
      <c r="J5644">
        <v>34</v>
      </c>
    </row>
    <row r="5645" spans="1:10" hidden="1" x14ac:dyDescent="0.25">
      <c r="A5645">
        <f>--SUBTOTAL(103,B$2:B5645)</f>
        <v>2663</v>
      </c>
      <c r="B5645" s="86">
        <v>43420</v>
      </c>
      <c r="C5645" t="s">
        <v>23</v>
      </c>
      <c r="D5645" t="s">
        <v>54</v>
      </c>
      <c r="E5645" t="s">
        <v>361</v>
      </c>
      <c r="F5645">
        <v>69.28</v>
      </c>
      <c r="G5645">
        <v>0</v>
      </c>
      <c r="H5645">
        <v>2018</v>
      </c>
      <c r="I5645">
        <v>11</v>
      </c>
      <c r="J5645">
        <v>34</v>
      </c>
    </row>
    <row r="5646" spans="1:10" hidden="1" x14ac:dyDescent="0.25">
      <c r="A5646">
        <f>--SUBTOTAL(103,B$2:B5646)</f>
        <v>2663</v>
      </c>
      <c r="B5646" s="86">
        <v>43420</v>
      </c>
      <c r="C5646" t="s">
        <v>23</v>
      </c>
      <c r="D5646" t="s">
        <v>63</v>
      </c>
      <c r="E5646" t="s">
        <v>361</v>
      </c>
      <c r="F5646">
        <v>59.16</v>
      </c>
      <c r="G5646">
        <v>0</v>
      </c>
      <c r="H5646">
        <v>2018</v>
      </c>
      <c r="I5646">
        <v>11</v>
      </c>
      <c r="J5646">
        <v>46</v>
      </c>
    </row>
    <row r="5647" spans="1:10" hidden="1" x14ac:dyDescent="0.25">
      <c r="A5647">
        <f>--SUBTOTAL(103,B$2:B5647)</f>
        <v>2663</v>
      </c>
      <c r="B5647" s="86">
        <v>43420</v>
      </c>
      <c r="C5647" t="s">
        <v>23</v>
      </c>
      <c r="D5647" t="s">
        <v>59</v>
      </c>
      <c r="E5647" t="s">
        <v>361</v>
      </c>
      <c r="F5647">
        <v>16.64</v>
      </c>
      <c r="G5647">
        <v>0</v>
      </c>
      <c r="H5647">
        <v>2018</v>
      </c>
      <c r="I5647">
        <v>11</v>
      </c>
      <c r="J5647">
        <v>48</v>
      </c>
    </row>
    <row r="5648" spans="1:10" hidden="1" x14ac:dyDescent="0.25">
      <c r="A5648">
        <f>--SUBTOTAL(103,B$2:B5648)</f>
        <v>2663</v>
      </c>
      <c r="B5648" s="86">
        <v>43420</v>
      </c>
      <c r="C5648" t="s">
        <v>23</v>
      </c>
      <c r="D5648" t="s">
        <v>59</v>
      </c>
      <c r="E5648" t="s">
        <v>361</v>
      </c>
      <c r="F5648">
        <v>39.200000000000003</v>
      </c>
      <c r="G5648">
        <v>0</v>
      </c>
      <c r="H5648">
        <v>2018</v>
      </c>
      <c r="I5648">
        <v>11</v>
      </c>
      <c r="J5648">
        <v>66</v>
      </c>
    </row>
    <row r="5649" spans="1:10" hidden="1" x14ac:dyDescent="0.25">
      <c r="A5649">
        <f>--SUBTOTAL(103,B$2:B5649)</f>
        <v>2663</v>
      </c>
      <c r="B5649" s="86">
        <v>43420</v>
      </c>
      <c r="C5649" t="s">
        <v>23</v>
      </c>
      <c r="D5649" t="s">
        <v>54</v>
      </c>
      <c r="E5649" t="s">
        <v>361</v>
      </c>
      <c r="F5649">
        <v>96</v>
      </c>
      <c r="G5649">
        <v>0</v>
      </c>
      <c r="H5649">
        <v>2018</v>
      </c>
      <c r="I5649">
        <v>11</v>
      </c>
      <c r="J5649">
        <v>69</v>
      </c>
    </row>
    <row r="5650" spans="1:10" hidden="1" x14ac:dyDescent="0.25">
      <c r="A5650">
        <f>--SUBTOTAL(103,B$2:B5650)</f>
        <v>2663</v>
      </c>
      <c r="B5650" s="86">
        <v>43420</v>
      </c>
      <c r="C5650" t="s">
        <v>23</v>
      </c>
      <c r="D5650" t="s">
        <v>33</v>
      </c>
      <c r="E5650" t="s">
        <v>122</v>
      </c>
      <c r="F5650">
        <v>2.25</v>
      </c>
      <c r="G5650">
        <v>0</v>
      </c>
      <c r="H5650">
        <v>2018</v>
      </c>
      <c r="I5650">
        <v>11</v>
      </c>
      <c r="J5650">
        <v>70</v>
      </c>
    </row>
    <row r="5651" spans="1:10" hidden="1" x14ac:dyDescent="0.25">
      <c r="A5651">
        <f>--SUBTOTAL(103,B$2:B5651)</f>
        <v>2663</v>
      </c>
      <c r="B5651" s="86">
        <v>43420</v>
      </c>
      <c r="C5651" t="s">
        <v>23</v>
      </c>
      <c r="D5651" t="s">
        <v>59</v>
      </c>
      <c r="E5651" t="s">
        <v>361</v>
      </c>
      <c r="F5651">
        <v>99.83</v>
      </c>
      <c r="G5651">
        <v>0</v>
      </c>
      <c r="H5651">
        <v>2018</v>
      </c>
      <c r="I5651">
        <v>11</v>
      </c>
      <c r="J5651">
        <v>95</v>
      </c>
    </row>
    <row r="5652" spans="1:10" hidden="1" x14ac:dyDescent="0.25">
      <c r="A5652">
        <f>--SUBTOTAL(103,B$2:B5652)</f>
        <v>2663</v>
      </c>
      <c r="B5652" s="86">
        <v>43420</v>
      </c>
      <c r="C5652" t="s">
        <v>23</v>
      </c>
      <c r="D5652" t="s">
        <v>59</v>
      </c>
      <c r="E5652" t="s">
        <v>361</v>
      </c>
      <c r="F5652">
        <v>55.05</v>
      </c>
      <c r="G5652">
        <v>0</v>
      </c>
      <c r="H5652">
        <v>2018</v>
      </c>
      <c r="I5652">
        <v>11</v>
      </c>
      <c r="J5652">
        <v>98</v>
      </c>
    </row>
    <row r="5653" spans="1:10" hidden="1" x14ac:dyDescent="0.25">
      <c r="A5653">
        <f>--SUBTOTAL(103,B$2:B5653)</f>
        <v>2663</v>
      </c>
      <c r="B5653" s="86">
        <v>43420</v>
      </c>
      <c r="C5653" t="s">
        <v>23</v>
      </c>
      <c r="D5653" t="s">
        <v>59</v>
      </c>
      <c r="E5653" t="s">
        <v>361</v>
      </c>
      <c r="F5653">
        <v>30</v>
      </c>
      <c r="G5653">
        <v>0</v>
      </c>
      <c r="H5653">
        <v>2018</v>
      </c>
      <c r="I5653">
        <v>11</v>
      </c>
      <c r="J5653">
        <v>101</v>
      </c>
    </row>
    <row r="5654" spans="1:10" hidden="1" x14ac:dyDescent="0.25">
      <c r="A5654">
        <f>--SUBTOTAL(103,B$2:B5654)</f>
        <v>2663</v>
      </c>
      <c r="B5654" s="86">
        <v>43420</v>
      </c>
      <c r="C5654" t="s">
        <v>23</v>
      </c>
      <c r="D5654" t="s">
        <v>33</v>
      </c>
      <c r="E5654" t="s">
        <v>162</v>
      </c>
      <c r="F5654">
        <v>4.5</v>
      </c>
      <c r="G5654">
        <v>0</v>
      </c>
      <c r="H5654">
        <v>2018</v>
      </c>
      <c r="I5654">
        <v>11</v>
      </c>
      <c r="J5654">
        <v>125</v>
      </c>
    </row>
    <row r="5655" spans="1:10" hidden="1" x14ac:dyDescent="0.25">
      <c r="A5655">
        <f>--SUBTOTAL(103,B$2:B5655)</f>
        <v>2663</v>
      </c>
      <c r="B5655" s="86">
        <v>43420</v>
      </c>
      <c r="C5655" t="s">
        <v>23</v>
      </c>
      <c r="D5655" t="s">
        <v>59</v>
      </c>
      <c r="E5655" t="s">
        <v>361</v>
      </c>
      <c r="F5655">
        <v>15.41</v>
      </c>
      <c r="G5655">
        <v>0</v>
      </c>
      <c r="H5655">
        <v>2018</v>
      </c>
      <c r="I5655">
        <v>11</v>
      </c>
      <c r="J5655">
        <v>162</v>
      </c>
    </row>
    <row r="5656" spans="1:10" hidden="1" x14ac:dyDescent="0.25">
      <c r="A5656">
        <f>--SUBTOTAL(103,B$2:B5656)</f>
        <v>2663</v>
      </c>
      <c r="B5656" s="86">
        <v>43420</v>
      </c>
      <c r="C5656" t="s">
        <v>23</v>
      </c>
      <c r="D5656" t="s">
        <v>54</v>
      </c>
      <c r="E5656" t="s">
        <v>361</v>
      </c>
      <c r="F5656">
        <v>19.96</v>
      </c>
      <c r="G5656">
        <v>0</v>
      </c>
      <c r="H5656">
        <v>2018</v>
      </c>
      <c r="I5656">
        <v>11</v>
      </c>
      <c r="J5656">
        <v>164</v>
      </c>
    </row>
    <row r="5657" spans="1:10" hidden="1" x14ac:dyDescent="0.25">
      <c r="A5657">
        <f>--SUBTOTAL(103,B$2:B5657)</f>
        <v>2663</v>
      </c>
      <c r="B5657" s="86">
        <v>43420</v>
      </c>
      <c r="C5657" t="s">
        <v>23</v>
      </c>
      <c r="D5657" t="s">
        <v>59</v>
      </c>
      <c r="E5657" t="s">
        <v>361</v>
      </c>
      <c r="F5657">
        <v>36</v>
      </c>
      <c r="G5657">
        <v>0</v>
      </c>
      <c r="H5657">
        <v>2018</v>
      </c>
      <c r="I5657">
        <v>11</v>
      </c>
      <c r="J5657">
        <v>164</v>
      </c>
    </row>
    <row r="5658" spans="1:10" x14ac:dyDescent="0.25">
      <c r="A5658">
        <f>--SUBTOTAL(103,B$2:B5658)</f>
        <v>2664</v>
      </c>
      <c r="B5658" s="86">
        <v>43622</v>
      </c>
      <c r="C5658" t="s">
        <v>23</v>
      </c>
      <c r="D5658" t="s">
        <v>61</v>
      </c>
      <c r="E5658" t="s">
        <v>571</v>
      </c>
      <c r="F5658">
        <v>12</v>
      </c>
      <c r="G5658">
        <v>0</v>
      </c>
      <c r="H5658">
        <v>2019</v>
      </c>
      <c r="I5658">
        <v>6</v>
      </c>
      <c r="J5658">
        <v>46</v>
      </c>
    </row>
    <row r="5659" spans="1:10" x14ac:dyDescent="0.25">
      <c r="A5659">
        <f>--SUBTOTAL(103,B$2:B5659)</f>
        <v>2665</v>
      </c>
      <c r="B5659" s="86">
        <v>43622</v>
      </c>
      <c r="C5659" t="s">
        <v>23</v>
      </c>
      <c r="D5659" t="s">
        <v>33</v>
      </c>
      <c r="E5659" t="s">
        <v>156</v>
      </c>
      <c r="F5659">
        <v>6.5</v>
      </c>
      <c r="G5659">
        <v>0</v>
      </c>
      <c r="H5659">
        <v>2019</v>
      </c>
      <c r="I5659">
        <v>6</v>
      </c>
      <c r="J5659">
        <v>78</v>
      </c>
    </row>
    <row r="5660" spans="1:10" x14ac:dyDescent="0.25">
      <c r="A5660">
        <f>--SUBTOTAL(103,B$2:B5660)</f>
        <v>2666</v>
      </c>
      <c r="B5660" s="86">
        <v>43622</v>
      </c>
      <c r="C5660" t="s">
        <v>23</v>
      </c>
      <c r="D5660" t="s">
        <v>33</v>
      </c>
      <c r="E5660" t="s">
        <v>164</v>
      </c>
      <c r="F5660">
        <v>2.4</v>
      </c>
      <c r="G5660">
        <v>0</v>
      </c>
      <c r="H5660">
        <v>2019</v>
      </c>
      <c r="I5660">
        <v>6</v>
      </c>
      <c r="J5660">
        <v>4</v>
      </c>
    </row>
    <row r="5661" spans="1:10" x14ac:dyDescent="0.25">
      <c r="A5661">
        <f>--SUBTOTAL(103,B$2:B5661)</f>
        <v>2667</v>
      </c>
      <c r="B5661" s="86">
        <v>43622</v>
      </c>
      <c r="C5661" t="s">
        <v>64</v>
      </c>
      <c r="D5661" t="s">
        <v>60</v>
      </c>
      <c r="E5661" t="s">
        <v>571</v>
      </c>
      <c r="F5661">
        <v>181.06</v>
      </c>
      <c r="G5661">
        <v>0</v>
      </c>
      <c r="H5661">
        <v>2019</v>
      </c>
      <c r="I5661">
        <v>6</v>
      </c>
      <c r="J5661">
        <v>91</v>
      </c>
    </row>
    <row r="5662" spans="1:10" x14ac:dyDescent="0.25">
      <c r="A5662">
        <f>--SUBTOTAL(103,B$2:B5662)</f>
        <v>2668</v>
      </c>
      <c r="B5662" s="86">
        <v>43622</v>
      </c>
      <c r="C5662" t="s">
        <v>70</v>
      </c>
      <c r="D5662" t="s">
        <v>61</v>
      </c>
      <c r="E5662" t="s">
        <v>571</v>
      </c>
      <c r="F5662">
        <v>37</v>
      </c>
      <c r="G5662">
        <v>0</v>
      </c>
      <c r="H5662">
        <v>2019</v>
      </c>
      <c r="I5662">
        <v>6</v>
      </c>
      <c r="J5662">
        <v>91</v>
      </c>
    </row>
    <row r="5663" spans="1:10" x14ac:dyDescent="0.25">
      <c r="A5663">
        <f>--SUBTOTAL(103,B$2:B5663)</f>
        <v>2669</v>
      </c>
      <c r="B5663" s="86">
        <v>43622</v>
      </c>
      <c r="C5663" t="s">
        <v>21</v>
      </c>
      <c r="D5663" t="s">
        <v>574</v>
      </c>
      <c r="E5663" t="s">
        <v>573</v>
      </c>
      <c r="F5663">
        <v>80</v>
      </c>
      <c r="G5663">
        <v>0</v>
      </c>
      <c r="H5663">
        <v>2019</v>
      </c>
      <c r="I5663">
        <v>6</v>
      </c>
      <c r="J5663">
        <v>73</v>
      </c>
    </row>
    <row r="5664" spans="1:10" x14ac:dyDescent="0.25">
      <c r="A5664">
        <f>--SUBTOTAL(103,B$2:B5664)</f>
        <v>2670</v>
      </c>
      <c r="B5664" s="86">
        <v>43622</v>
      </c>
      <c r="C5664" t="s">
        <v>21</v>
      </c>
      <c r="D5664" t="s">
        <v>574</v>
      </c>
      <c r="E5664" t="s">
        <v>573</v>
      </c>
      <c r="F5664">
        <v>32</v>
      </c>
      <c r="G5664">
        <v>0</v>
      </c>
      <c r="H5664">
        <v>2019</v>
      </c>
      <c r="I5664">
        <v>6</v>
      </c>
      <c r="J5664">
        <v>51</v>
      </c>
    </row>
    <row r="5665" spans="1:10" x14ac:dyDescent="0.25">
      <c r="A5665">
        <f>--SUBTOTAL(103,B$2:B5665)</f>
        <v>2671</v>
      </c>
      <c r="B5665" s="86">
        <v>43622</v>
      </c>
      <c r="C5665" t="s">
        <v>21</v>
      </c>
      <c r="D5665" t="s">
        <v>32</v>
      </c>
      <c r="E5665" t="s">
        <v>571</v>
      </c>
      <c r="F5665">
        <v>32</v>
      </c>
      <c r="G5665">
        <v>0</v>
      </c>
      <c r="H5665">
        <v>2019</v>
      </c>
      <c r="I5665">
        <v>6</v>
      </c>
      <c r="J5665">
        <v>19</v>
      </c>
    </row>
    <row r="5666" spans="1:10" x14ac:dyDescent="0.25">
      <c r="A5666">
        <f>--SUBTOTAL(103,B$2:B5666)</f>
        <v>2672</v>
      </c>
      <c r="B5666" s="86">
        <v>43622</v>
      </c>
      <c r="C5666" t="s">
        <v>21</v>
      </c>
      <c r="D5666" t="s">
        <v>574</v>
      </c>
      <c r="E5666" t="s">
        <v>573</v>
      </c>
      <c r="F5666">
        <v>24</v>
      </c>
      <c r="G5666">
        <v>0</v>
      </c>
      <c r="H5666">
        <v>2019</v>
      </c>
      <c r="I5666">
        <v>6</v>
      </c>
      <c r="J5666">
        <v>13</v>
      </c>
    </row>
    <row r="5667" spans="1:10" x14ac:dyDescent="0.25">
      <c r="A5667">
        <f>--SUBTOTAL(103,B$2:B5667)</f>
        <v>2673</v>
      </c>
      <c r="B5667" s="86">
        <v>43622</v>
      </c>
      <c r="C5667" t="s">
        <v>21</v>
      </c>
      <c r="D5667" t="s">
        <v>32</v>
      </c>
      <c r="E5667" t="s">
        <v>571</v>
      </c>
      <c r="F5667">
        <v>16</v>
      </c>
      <c r="G5667">
        <v>0</v>
      </c>
      <c r="H5667">
        <v>2019</v>
      </c>
      <c r="I5667">
        <v>6</v>
      </c>
      <c r="J5667">
        <v>44</v>
      </c>
    </row>
    <row r="5668" spans="1:10" x14ac:dyDescent="0.25">
      <c r="A5668">
        <f>--SUBTOTAL(103,B$2:B5668)</f>
        <v>2674</v>
      </c>
      <c r="B5668" s="86">
        <v>43622</v>
      </c>
      <c r="C5668" t="s">
        <v>21</v>
      </c>
      <c r="D5668" t="s">
        <v>572</v>
      </c>
      <c r="E5668" t="s">
        <v>573</v>
      </c>
      <c r="F5668">
        <v>8</v>
      </c>
      <c r="G5668">
        <v>0</v>
      </c>
      <c r="H5668">
        <v>2019</v>
      </c>
      <c r="I5668">
        <v>6</v>
      </c>
      <c r="J5668">
        <v>5</v>
      </c>
    </row>
    <row r="5669" spans="1:10" x14ac:dyDescent="0.25">
      <c r="A5669">
        <f>--SUBTOTAL(103,B$2:B5669)</f>
        <v>2675</v>
      </c>
      <c r="B5669" s="86">
        <v>43622</v>
      </c>
      <c r="C5669" t="s">
        <v>21</v>
      </c>
      <c r="D5669" t="s">
        <v>32</v>
      </c>
      <c r="E5669" t="s">
        <v>571</v>
      </c>
      <c r="F5669">
        <v>8</v>
      </c>
      <c r="G5669">
        <v>0</v>
      </c>
      <c r="H5669">
        <v>2019</v>
      </c>
      <c r="I5669">
        <v>6</v>
      </c>
      <c r="J5669">
        <v>5</v>
      </c>
    </row>
    <row r="5670" spans="1:10" x14ac:dyDescent="0.25">
      <c r="A5670">
        <f>--SUBTOTAL(103,B$2:B5670)</f>
        <v>2676</v>
      </c>
      <c r="B5670" s="86">
        <v>43622</v>
      </c>
      <c r="C5670" t="s">
        <v>21</v>
      </c>
      <c r="D5670" t="s">
        <v>32</v>
      </c>
      <c r="E5670" t="s">
        <v>571</v>
      </c>
      <c r="F5670">
        <v>8</v>
      </c>
      <c r="G5670">
        <v>0</v>
      </c>
      <c r="H5670">
        <v>2019</v>
      </c>
      <c r="I5670">
        <v>6</v>
      </c>
      <c r="J5670">
        <v>13</v>
      </c>
    </row>
    <row r="5671" spans="1:10" x14ac:dyDescent="0.25">
      <c r="A5671">
        <f>--SUBTOTAL(103,B$2:B5671)</f>
        <v>2677</v>
      </c>
      <c r="B5671" s="86">
        <v>43622</v>
      </c>
      <c r="C5671" t="s">
        <v>72</v>
      </c>
      <c r="D5671" t="s">
        <v>61</v>
      </c>
      <c r="E5671" t="s">
        <v>571</v>
      </c>
      <c r="F5671">
        <v>150</v>
      </c>
      <c r="G5671">
        <v>0</v>
      </c>
      <c r="H5671">
        <v>2019</v>
      </c>
      <c r="I5671">
        <v>6</v>
      </c>
      <c r="J5671">
        <v>91</v>
      </c>
    </row>
    <row r="5672" spans="1:10" x14ac:dyDescent="0.25">
      <c r="A5672">
        <f>--SUBTOTAL(103,B$2:B5672)</f>
        <v>2678</v>
      </c>
      <c r="B5672" s="86">
        <v>43622</v>
      </c>
      <c r="C5672" t="s">
        <v>67</v>
      </c>
      <c r="D5672" t="s">
        <v>61</v>
      </c>
      <c r="E5672" t="s">
        <v>571</v>
      </c>
      <c r="F5672">
        <v>1957.19</v>
      </c>
      <c r="G5672">
        <v>0</v>
      </c>
      <c r="H5672">
        <v>2019</v>
      </c>
      <c r="I5672">
        <v>6</v>
      </c>
      <c r="J5672">
        <v>91</v>
      </c>
    </row>
    <row r="5673" spans="1:10" x14ac:dyDescent="0.25">
      <c r="A5673">
        <f>--SUBTOTAL(103,B$2:B5673)</f>
        <v>2679</v>
      </c>
      <c r="B5673" s="86">
        <v>43622</v>
      </c>
      <c r="C5673" t="s">
        <v>22</v>
      </c>
      <c r="D5673" t="s">
        <v>32</v>
      </c>
      <c r="E5673" t="s">
        <v>571</v>
      </c>
      <c r="F5673">
        <v>8</v>
      </c>
      <c r="G5673">
        <v>0</v>
      </c>
      <c r="H5673">
        <v>2019</v>
      </c>
      <c r="I5673">
        <v>6</v>
      </c>
      <c r="J5673">
        <v>43</v>
      </c>
    </row>
    <row r="5674" spans="1:10" x14ac:dyDescent="0.25">
      <c r="A5674">
        <f>--SUBTOTAL(103,B$2:B5674)</f>
        <v>2680</v>
      </c>
      <c r="B5674" s="86">
        <v>43622</v>
      </c>
      <c r="C5674" t="s">
        <v>74</v>
      </c>
      <c r="D5674" t="s">
        <v>61</v>
      </c>
      <c r="E5674" t="s">
        <v>571</v>
      </c>
      <c r="F5674">
        <v>12.75</v>
      </c>
      <c r="G5674">
        <v>0</v>
      </c>
      <c r="H5674">
        <v>2019</v>
      </c>
      <c r="I5674">
        <v>6</v>
      </c>
      <c r="J5674">
        <v>91</v>
      </c>
    </row>
    <row r="5675" spans="1:10" x14ac:dyDescent="0.25">
      <c r="A5675">
        <f>--SUBTOTAL(103,B$2:B5675)</f>
        <v>2681</v>
      </c>
      <c r="B5675" s="86">
        <v>43623</v>
      </c>
      <c r="C5675" t="s">
        <v>23</v>
      </c>
      <c r="D5675" t="s">
        <v>33</v>
      </c>
      <c r="E5675" t="s">
        <v>149</v>
      </c>
      <c r="F5675">
        <v>3.7</v>
      </c>
      <c r="G5675">
        <v>0</v>
      </c>
      <c r="H5675">
        <v>2019</v>
      </c>
      <c r="I5675">
        <v>6</v>
      </c>
      <c r="J5675">
        <v>23</v>
      </c>
    </row>
    <row r="5676" spans="1:10" x14ac:dyDescent="0.25">
      <c r="A5676">
        <f>--SUBTOTAL(103,B$2:B5676)</f>
        <v>2682</v>
      </c>
      <c r="B5676" s="86">
        <v>43623</v>
      </c>
      <c r="C5676" t="s">
        <v>23</v>
      </c>
      <c r="D5676" t="s">
        <v>33</v>
      </c>
      <c r="E5676" t="s">
        <v>122</v>
      </c>
      <c r="F5676">
        <v>1.8</v>
      </c>
      <c r="G5676">
        <v>0</v>
      </c>
      <c r="H5676">
        <v>2019</v>
      </c>
      <c r="I5676">
        <v>6</v>
      </c>
      <c r="J5676">
        <v>70</v>
      </c>
    </row>
    <row r="5677" spans="1:10" x14ac:dyDescent="0.25">
      <c r="A5677">
        <f>--SUBTOTAL(103,B$2:B5677)</f>
        <v>2683</v>
      </c>
      <c r="B5677" s="86">
        <v>43623</v>
      </c>
      <c r="C5677" t="s">
        <v>77</v>
      </c>
      <c r="D5677" t="s">
        <v>62</v>
      </c>
      <c r="E5677" t="s">
        <v>575</v>
      </c>
      <c r="F5677">
        <v>174.78</v>
      </c>
      <c r="G5677">
        <v>0</v>
      </c>
      <c r="H5677">
        <v>2019</v>
      </c>
      <c r="I5677">
        <v>6</v>
      </c>
      <c r="J5677">
        <v>91</v>
      </c>
    </row>
    <row r="5678" spans="1:10" x14ac:dyDescent="0.25">
      <c r="A5678">
        <f>--SUBTOTAL(103,B$2:B5678)</f>
        <v>2684</v>
      </c>
      <c r="B5678" s="86">
        <v>43623</v>
      </c>
      <c r="C5678" t="s">
        <v>21</v>
      </c>
      <c r="D5678" t="s">
        <v>32</v>
      </c>
      <c r="E5678" t="s">
        <v>575</v>
      </c>
      <c r="F5678">
        <v>48</v>
      </c>
      <c r="G5678">
        <v>0</v>
      </c>
      <c r="H5678">
        <v>2019</v>
      </c>
      <c r="I5678">
        <v>6</v>
      </c>
      <c r="J5678">
        <v>97</v>
      </c>
    </row>
    <row r="5679" spans="1:10" x14ac:dyDescent="0.25">
      <c r="A5679">
        <f>--SUBTOTAL(103,B$2:B5679)</f>
        <v>2685</v>
      </c>
      <c r="B5679" s="86">
        <v>43623</v>
      </c>
      <c r="C5679" t="s">
        <v>21</v>
      </c>
      <c r="D5679" t="s">
        <v>32</v>
      </c>
      <c r="E5679" t="s">
        <v>575</v>
      </c>
      <c r="F5679">
        <v>32</v>
      </c>
      <c r="G5679">
        <v>0</v>
      </c>
      <c r="H5679">
        <v>2019</v>
      </c>
      <c r="I5679">
        <v>6</v>
      </c>
      <c r="J5679">
        <v>19</v>
      </c>
    </row>
    <row r="5680" spans="1:10" x14ac:dyDescent="0.25">
      <c r="A5680">
        <f>--SUBTOTAL(103,B$2:B5680)</f>
        <v>2686</v>
      </c>
      <c r="B5680" s="86">
        <v>43623</v>
      </c>
      <c r="C5680" t="s">
        <v>21</v>
      </c>
      <c r="D5680" t="s">
        <v>32</v>
      </c>
      <c r="E5680" t="s">
        <v>575</v>
      </c>
      <c r="F5680">
        <v>16</v>
      </c>
      <c r="G5680">
        <v>0</v>
      </c>
      <c r="H5680">
        <v>2019</v>
      </c>
      <c r="I5680">
        <v>6</v>
      </c>
      <c r="J5680">
        <v>49</v>
      </c>
    </row>
    <row r="5681" spans="1:10" x14ac:dyDescent="0.25">
      <c r="A5681">
        <f>--SUBTOTAL(103,B$2:B5681)</f>
        <v>2687</v>
      </c>
      <c r="B5681" s="86">
        <v>43623</v>
      </c>
      <c r="C5681" t="s">
        <v>21</v>
      </c>
      <c r="D5681" t="s">
        <v>32</v>
      </c>
      <c r="E5681" t="s">
        <v>575</v>
      </c>
      <c r="F5681">
        <v>16</v>
      </c>
      <c r="G5681">
        <v>0</v>
      </c>
      <c r="H5681">
        <v>2019</v>
      </c>
      <c r="I5681">
        <v>6</v>
      </c>
      <c r="J5681">
        <v>125</v>
      </c>
    </row>
    <row r="5682" spans="1:10" x14ac:dyDescent="0.25">
      <c r="A5682">
        <f>--SUBTOTAL(103,B$2:B5682)</f>
        <v>2688</v>
      </c>
      <c r="B5682" s="86">
        <v>43623</v>
      </c>
      <c r="C5682" t="s">
        <v>21</v>
      </c>
      <c r="D5682" t="s">
        <v>32</v>
      </c>
      <c r="E5682" t="s">
        <v>575</v>
      </c>
      <c r="F5682">
        <v>8</v>
      </c>
      <c r="G5682">
        <v>0</v>
      </c>
      <c r="H5682">
        <v>2019</v>
      </c>
      <c r="I5682">
        <v>6</v>
      </c>
      <c r="J5682">
        <v>13</v>
      </c>
    </row>
    <row r="5683" spans="1:10" x14ac:dyDescent="0.25">
      <c r="A5683">
        <f>--SUBTOTAL(103,B$2:B5683)</f>
        <v>2689</v>
      </c>
      <c r="B5683" s="86">
        <v>43623</v>
      </c>
      <c r="C5683" t="s">
        <v>21</v>
      </c>
      <c r="D5683" t="s">
        <v>32</v>
      </c>
      <c r="E5683" t="s">
        <v>575</v>
      </c>
      <c r="F5683">
        <v>8</v>
      </c>
      <c r="G5683">
        <v>0</v>
      </c>
      <c r="H5683">
        <v>2019</v>
      </c>
      <c r="I5683">
        <v>6</v>
      </c>
      <c r="J5683">
        <v>39</v>
      </c>
    </row>
    <row r="5684" spans="1:10" x14ac:dyDescent="0.25">
      <c r="A5684">
        <f>--SUBTOTAL(103,B$2:B5684)</f>
        <v>2690</v>
      </c>
      <c r="B5684" s="86">
        <v>43623</v>
      </c>
      <c r="C5684" t="s">
        <v>103</v>
      </c>
      <c r="D5684" t="s">
        <v>61</v>
      </c>
      <c r="E5684" t="s">
        <v>575</v>
      </c>
      <c r="F5684">
        <v>247</v>
      </c>
      <c r="G5684">
        <v>0</v>
      </c>
      <c r="H5684">
        <v>2019</v>
      </c>
      <c r="I5684">
        <v>6</v>
      </c>
      <c r="J5684">
        <v>91</v>
      </c>
    </row>
    <row r="5685" spans="1:10" x14ac:dyDescent="0.25">
      <c r="A5685">
        <f>--SUBTOTAL(103,B$2:B5685)</f>
        <v>2691</v>
      </c>
      <c r="B5685" s="86">
        <v>43623</v>
      </c>
      <c r="C5685" t="s">
        <v>72</v>
      </c>
      <c r="D5685" t="s">
        <v>61</v>
      </c>
      <c r="E5685" t="s">
        <v>575</v>
      </c>
      <c r="F5685">
        <v>53</v>
      </c>
      <c r="G5685">
        <v>0</v>
      </c>
      <c r="H5685">
        <v>2019</v>
      </c>
      <c r="I5685">
        <v>6</v>
      </c>
      <c r="J5685">
        <v>91</v>
      </c>
    </row>
    <row r="5686" spans="1:10" x14ac:dyDescent="0.25">
      <c r="A5686">
        <f>--SUBTOTAL(103,B$2:B5686)</f>
        <v>2692</v>
      </c>
      <c r="B5686" s="86">
        <v>43623</v>
      </c>
      <c r="C5686" t="s">
        <v>67</v>
      </c>
      <c r="D5686" t="s">
        <v>61</v>
      </c>
      <c r="E5686" t="s">
        <v>575</v>
      </c>
      <c r="F5686">
        <v>8.82</v>
      </c>
      <c r="G5686">
        <v>0</v>
      </c>
      <c r="H5686">
        <v>2019</v>
      </c>
      <c r="I5686">
        <v>6</v>
      </c>
      <c r="J5686">
        <v>91</v>
      </c>
    </row>
    <row r="5687" spans="1:10" x14ac:dyDescent="0.25">
      <c r="A5687">
        <f>--SUBTOTAL(103,B$2:B5687)</f>
        <v>2693</v>
      </c>
      <c r="B5687" s="86">
        <v>43623</v>
      </c>
      <c r="C5687" t="s">
        <v>76</v>
      </c>
      <c r="D5687" t="s">
        <v>61</v>
      </c>
      <c r="E5687" t="s">
        <v>575</v>
      </c>
      <c r="F5687">
        <v>9.43</v>
      </c>
      <c r="G5687">
        <v>0</v>
      </c>
      <c r="H5687">
        <v>2019</v>
      </c>
      <c r="I5687">
        <v>6</v>
      </c>
      <c r="J5687">
        <v>91</v>
      </c>
    </row>
    <row r="5688" spans="1:10" x14ac:dyDescent="0.25">
      <c r="A5688">
        <f>--SUBTOTAL(103,B$2:B5688)</f>
        <v>2694</v>
      </c>
      <c r="B5688" s="86">
        <v>43623</v>
      </c>
      <c r="C5688" t="s">
        <v>68</v>
      </c>
      <c r="D5688" t="s">
        <v>61</v>
      </c>
      <c r="E5688" t="s">
        <v>575</v>
      </c>
      <c r="F5688">
        <v>24</v>
      </c>
      <c r="G5688">
        <v>0</v>
      </c>
      <c r="H5688">
        <v>2019</v>
      </c>
      <c r="I5688">
        <v>6</v>
      </c>
      <c r="J5688">
        <v>91</v>
      </c>
    </row>
    <row r="5689" spans="1:10" x14ac:dyDescent="0.25">
      <c r="A5689">
        <f>--SUBTOTAL(103,B$2:B5689)</f>
        <v>2695</v>
      </c>
      <c r="B5689" s="86">
        <v>43623</v>
      </c>
      <c r="C5689" t="s">
        <v>290</v>
      </c>
      <c r="D5689" t="s">
        <v>62</v>
      </c>
      <c r="E5689" t="s">
        <v>575</v>
      </c>
      <c r="F5689">
        <v>421.36</v>
      </c>
      <c r="G5689">
        <v>0</v>
      </c>
      <c r="H5689">
        <v>2019</v>
      </c>
      <c r="I5689">
        <v>6</v>
      </c>
      <c r="J5689">
        <v>91</v>
      </c>
    </row>
    <row r="5690" spans="1:10" x14ac:dyDescent="0.25">
      <c r="A5690">
        <f>--SUBTOTAL(103,B$2:B5690)</f>
        <v>2696</v>
      </c>
      <c r="B5690" s="86">
        <v>43623</v>
      </c>
      <c r="C5690" t="s">
        <v>22</v>
      </c>
      <c r="D5690" t="s">
        <v>32</v>
      </c>
      <c r="E5690" t="s">
        <v>575</v>
      </c>
      <c r="F5690">
        <v>8</v>
      </c>
      <c r="G5690">
        <v>0</v>
      </c>
      <c r="H5690">
        <v>2019</v>
      </c>
      <c r="I5690">
        <v>6</v>
      </c>
      <c r="J5690">
        <v>46</v>
      </c>
    </row>
    <row r="5691" spans="1:10" x14ac:dyDescent="0.25">
      <c r="A5691">
        <f>--SUBTOTAL(103,B$2:B5691)</f>
        <v>2697</v>
      </c>
      <c r="B5691" s="86">
        <v>43624</v>
      </c>
      <c r="C5691" t="s">
        <v>23</v>
      </c>
      <c r="D5691" t="s">
        <v>33</v>
      </c>
      <c r="E5691" t="s">
        <v>164</v>
      </c>
      <c r="F5691">
        <v>3</v>
      </c>
      <c r="G5691">
        <v>0</v>
      </c>
      <c r="H5691">
        <v>2019</v>
      </c>
      <c r="I5691">
        <v>6</v>
      </c>
      <c r="J5691">
        <v>4</v>
      </c>
    </row>
    <row r="5692" spans="1:10" x14ac:dyDescent="0.25">
      <c r="A5692">
        <f>--SUBTOTAL(103,B$2:B5692)</f>
        <v>2698</v>
      </c>
      <c r="B5692" s="86">
        <v>43624</v>
      </c>
      <c r="C5692" t="s">
        <v>21</v>
      </c>
      <c r="D5692" t="s">
        <v>54</v>
      </c>
      <c r="E5692" t="s">
        <v>576</v>
      </c>
      <c r="F5692">
        <v>80</v>
      </c>
      <c r="G5692">
        <v>0</v>
      </c>
      <c r="H5692">
        <v>2019</v>
      </c>
      <c r="I5692">
        <v>6</v>
      </c>
      <c r="J5692">
        <v>73</v>
      </c>
    </row>
    <row r="5693" spans="1:10" x14ac:dyDescent="0.25">
      <c r="A5693">
        <f>--SUBTOTAL(103,B$2:B5693)</f>
        <v>2699</v>
      </c>
      <c r="B5693" s="86">
        <v>43624</v>
      </c>
      <c r="C5693" t="s">
        <v>21</v>
      </c>
      <c r="D5693" t="s">
        <v>32</v>
      </c>
      <c r="E5693" t="s">
        <v>576</v>
      </c>
      <c r="F5693">
        <v>40</v>
      </c>
      <c r="G5693">
        <v>0</v>
      </c>
      <c r="H5693">
        <v>2019</v>
      </c>
      <c r="I5693">
        <v>6</v>
      </c>
      <c r="J5693">
        <v>19</v>
      </c>
    </row>
    <row r="5694" spans="1:10" x14ac:dyDescent="0.25">
      <c r="A5694">
        <f>--SUBTOTAL(103,B$2:B5694)</f>
        <v>2700</v>
      </c>
      <c r="B5694" s="86">
        <v>43624</v>
      </c>
      <c r="C5694" t="s">
        <v>21</v>
      </c>
      <c r="D5694" t="s">
        <v>54</v>
      </c>
      <c r="E5694" t="s">
        <v>576</v>
      </c>
      <c r="F5694">
        <v>32</v>
      </c>
      <c r="G5694">
        <v>0</v>
      </c>
      <c r="H5694">
        <v>2019</v>
      </c>
      <c r="I5694">
        <v>6</v>
      </c>
      <c r="J5694">
        <v>51</v>
      </c>
    </row>
    <row r="5695" spans="1:10" x14ac:dyDescent="0.25">
      <c r="A5695">
        <f>--SUBTOTAL(103,B$2:B5695)</f>
        <v>2701</v>
      </c>
      <c r="B5695" s="86">
        <v>43624</v>
      </c>
      <c r="C5695" t="s">
        <v>21</v>
      </c>
      <c r="D5695" t="s">
        <v>54</v>
      </c>
      <c r="E5695" t="s">
        <v>576</v>
      </c>
      <c r="F5695">
        <v>24</v>
      </c>
      <c r="G5695">
        <v>0</v>
      </c>
      <c r="H5695">
        <v>2019</v>
      </c>
      <c r="I5695">
        <v>6</v>
      </c>
      <c r="J5695">
        <v>13</v>
      </c>
    </row>
    <row r="5696" spans="1:10" x14ac:dyDescent="0.25">
      <c r="A5696">
        <f>--SUBTOTAL(103,B$2:B5696)</f>
        <v>2702</v>
      </c>
      <c r="B5696" s="86">
        <v>43624</v>
      </c>
      <c r="C5696" t="s">
        <v>21</v>
      </c>
      <c r="D5696" t="s">
        <v>32</v>
      </c>
      <c r="E5696" t="s">
        <v>576</v>
      </c>
      <c r="F5696">
        <v>16</v>
      </c>
      <c r="G5696">
        <v>0</v>
      </c>
      <c r="H5696">
        <v>2019</v>
      </c>
      <c r="I5696">
        <v>6</v>
      </c>
      <c r="J5696">
        <v>23</v>
      </c>
    </row>
    <row r="5697" spans="1:10" x14ac:dyDescent="0.25">
      <c r="A5697">
        <f>--SUBTOTAL(103,B$2:B5697)</f>
        <v>2703</v>
      </c>
      <c r="B5697" s="86">
        <v>43624</v>
      </c>
      <c r="C5697" t="s">
        <v>21</v>
      </c>
      <c r="D5697" t="s">
        <v>32</v>
      </c>
      <c r="E5697" t="s">
        <v>576</v>
      </c>
      <c r="F5697">
        <v>8</v>
      </c>
      <c r="G5697">
        <v>0</v>
      </c>
      <c r="H5697">
        <v>2019</v>
      </c>
      <c r="I5697">
        <v>6</v>
      </c>
      <c r="J5697">
        <v>5</v>
      </c>
    </row>
    <row r="5698" spans="1:10" x14ac:dyDescent="0.25">
      <c r="A5698">
        <f>--SUBTOTAL(103,B$2:B5698)</f>
        <v>2704</v>
      </c>
      <c r="B5698" s="86">
        <v>43624</v>
      </c>
      <c r="C5698" t="s">
        <v>21</v>
      </c>
      <c r="D5698" t="s">
        <v>32</v>
      </c>
      <c r="E5698" t="s">
        <v>576</v>
      </c>
      <c r="F5698">
        <v>8</v>
      </c>
      <c r="G5698">
        <v>0</v>
      </c>
      <c r="H5698">
        <v>2019</v>
      </c>
      <c r="I5698">
        <v>6</v>
      </c>
      <c r="J5698">
        <v>18</v>
      </c>
    </row>
    <row r="5699" spans="1:10" x14ac:dyDescent="0.25">
      <c r="A5699">
        <f>--SUBTOTAL(103,B$2:B5699)</f>
        <v>2705</v>
      </c>
      <c r="B5699" s="86">
        <v>43624</v>
      </c>
      <c r="C5699" t="s">
        <v>21</v>
      </c>
      <c r="D5699" t="s">
        <v>32</v>
      </c>
      <c r="E5699" t="s">
        <v>576</v>
      </c>
      <c r="F5699">
        <v>8</v>
      </c>
      <c r="G5699">
        <v>0</v>
      </c>
      <c r="H5699">
        <v>2019</v>
      </c>
      <c r="I5699">
        <v>6</v>
      </c>
      <c r="J5699">
        <v>49</v>
      </c>
    </row>
    <row r="5700" spans="1:10" x14ac:dyDescent="0.25">
      <c r="A5700">
        <f>--SUBTOTAL(103,B$2:B5700)</f>
        <v>2706</v>
      </c>
      <c r="B5700" s="86">
        <v>43624</v>
      </c>
      <c r="C5700" t="s">
        <v>21</v>
      </c>
      <c r="D5700" t="s">
        <v>32</v>
      </c>
      <c r="E5700" t="s">
        <v>576</v>
      </c>
      <c r="F5700">
        <v>8</v>
      </c>
      <c r="G5700">
        <v>0</v>
      </c>
      <c r="H5700">
        <v>2019</v>
      </c>
      <c r="I5700">
        <v>6</v>
      </c>
      <c r="J5700">
        <v>97</v>
      </c>
    </row>
    <row r="5701" spans="1:10" x14ac:dyDescent="0.25">
      <c r="A5701">
        <f>--SUBTOTAL(103,B$2:B5701)</f>
        <v>2707</v>
      </c>
      <c r="B5701" s="86">
        <v>43624</v>
      </c>
      <c r="C5701" t="s">
        <v>21</v>
      </c>
      <c r="D5701" t="s">
        <v>54</v>
      </c>
      <c r="E5701" t="s">
        <v>576</v>
      </c>
      <c r="F5701">
        <v>8</v>
      </c>
      <c r="G5701">
        <v>0</v>
      </c>
      <c r="H5701">
        <v>2019</v>
      </c>
      <c r="I5701">
        <v>6</v>
      </c>
      <c r="J5701">
        <v>5</v>
      </c>
    </row>
    <row r="5702" spans="1:10" x14ac:dyDescent="0.25">
      <c r="A5702">
        <f>--SUBTOTAL(103,B$2:B5702)</f>
        <v>2708</v>
      </c>
      <c r="B5702" s="86">
        <v>43624</v>
      </c>
      <c r="C5702" t="s">
        <v>71</v>
      </c>
      <c r="D5702" t="s">
        <v>61</v>
      </c>
      <c r="E5702" t="s">
        <v>576</v>
      </c>
      <c r="F5702">
        <v>60</v>
      </c>
      <c r="G5702">
        <v>0</v>
      </c>
      <c r="H5702">
        <v>2019</v>
      </c>
      <c r="I5702">
        <v>6</v>
      </c>
      <c r="J5702">
        <v>91</v>
      </c>
    </row>
    <row r="5703" spans="1:10" x14ac:dyDescent="0.25">
      <c r="A5703">
        <f>--SUBTOTAL(103,B$2:B5703)</f>
        <v>2709</v>
      </c>
      <c r="B5703" s="86">
        <v>43624</v>
      </c>
      <c r="C5703" t="s">
        <v>68</v>
      </c>
      <c r="D5703" t="s">
        <v>61</v>
      </c>
      <c r="E5703" t="s">
        <v>576</v>
      </c>
      <c r="F5703">
        <v>20</v>
      </c>
      <c r="G5703">
        <v>0</v>
      </c>
      <c r="H5703">
        <v>2019</v>
      </c>
      <c r="I5703">
        <v>6</v>
      </c>
      <c r="J5703">
        <v>91</v>
      </c>
    </row>
    <row r="5704" spans="1:10" x14ac:dyDescent="0.25">
      <c r="A5704">
        <f>--SUBTOTAL(103,B$2:B5704)</f>
        <v>2710</v>
      </c>
      <c r="B5704" s="86">
        <v>43624</v>
      </c>
      <c r="C5704" t="s">
        <v>290</v>
      </c>
      <c r="D5704" t="s">
        <v>61</v>
      </c>
      <c r="E5704" t="s">
        <v>576</v>
      </c>
      <c r="F5704">
        <v>120</v>
      </c>
      <c r="G5704">
        <v>0</v>
      </c>
      <c r="H5704">
        <v>2019</v>
      </c>
      <c r="I5704">
        <v>6</v>
      </c>
      <c r="J5704">
        <v>91</v>
      </c>
    </row>
    <row r="5705" spans="1:10" x14ac:dyDescent="0.25">
      <c r="A5705">
        <f>--SUBTOTAL(103,B$2:B5705)</f>
        <v>2711</v>
      </c>
      <c r="B5705" s="86">
        <v>43624</v>
      </c>
      <c r="C5705" t="s">
        <v>22</v>
      </c>
      <c r="D5705" t="s">
        <v>32</v>
      </c>
      <c r="E5705" t="s">
        <v>576</v>
      </c>
      <c r="F5705">
        <v>8</v>
      </c>
      <c r="G5705">
        <v>0</v>
      </c>
      <c r="H5705">
        <v>2019</v>
      </c>
      <c r="I5705">
        <v>6</v>
      </c>
      <c r="J5705">
        <v>23</v>
      </c>
    </row>
    <row r="5706" spans="1:10" x14ac:dyDescent="0.25">
      <c r="A5706">
        <f>--SUBTOTAL(103,B$2:B5706)</f>
        <v>2712</v>
      </c>
      <c r="B5706" s="86">
        <v>43624</v>
      </c>
      <c r="C5706" t="s">
        <v>22</v>
      </c>
      <c r="D5706" t="s">
        <v>54</v>
      </c>
      <c r="E5706" t="s">
        <v>576</v>
      </c>
      <c r="F5706">
        <v>8</v>
      </c>
      <c r="G5706">
        <v>0</v>
      </c>
      <c r="H5706">
        <v>2019</v>
      </c>
      <c r="I5706">
        <v>6</v>
      </c>
      <c r="J5706">
        <v>73</v>
      </c>
    </row>
    <row r="5707" spans="1:10" x14ac:dyDescent="0.25">
      <c r="A5707">
        <f>--SUBTOTAL(103,B$2:B5707)</f>
        <v>2713</v>
      </c>
      <c r="B5707" s="86">
        <v>43626</v>
      </c>
      <c r="C5707" t="s">
        <v>23</v>
      </c>
      <c r="D5707" t="s">
        <v>578</v>
      </c>
      <c r="E5707" t="s">
        <v>579</v>
      </c>
      <c r="F5707">
        <v>642.38</v>
      </c>
      <c r="G5707">
        <v>0</v>
      </c>
      <c r="H5707">
        <v>2019</v>
      </c>
      <c r="I5707">
        <v>6</v>
      </c>
      <c r="J5707">
        <v>5</v>
      </c>
    </row>
    <row r="5708" spans="1:10" x14ac:dyDescent="0.25">
      <c r="A5708">
        <f>--SUBTOTAL(103,B$2:B5708)</f>
        <v>2714</v>
      </c>
      <c r="B5708" s="86">
        <v>43626</v>
      </c>
      <c r="C5708" t="s">
        <v>23</v>
      </c>
      <c r="D5708" t="s">
        <v>59</v>
      </c>
      <c r="E5708" t="s">
        <v>577</v>
      </c>
      <c r="F5708">
        <v>245.96</v>
      </c>
      <c r="G5708">
        <v>0</v>
      </c>
      <c r="H5708">
        <v>2019</v>
      </c>
      <c r="I5708">
        <v>6</v>
      </c>
      <c r="J5708">
        <v>22</v>
      </c>
    </row>
    <row r="5709" spans="1:10" x14ac:dyDescent="0.25">
      <c r="A5709">
        <f>--SUBTOTAL(103,B$2:B5709)</f>
        <v>2715</v>
      </c>
      <c r="B5709" s="86">
        <v>43626</v>
      </c>
      <c r="C5709" t="s">
        <v>23</v>
      </c>
      <c r="D5709" t="s">
        <v>59</v>
      </c>
      <c r="E5709" t="s">
        <v>577</v>
      </c>
      <c r="F5709">
        <v>99.22</v>
      </c>
      <c r="G5709">
        <v>0</v>
      </c>
      <c r="H5709">
        <v>2019</v>
      </c>
      <c r="I5709">
        <v>6</v>
      </c>
      <c r="J5709">
        <v>95</v>
      </c>
    </row>
    <row r="5710" spans="1:10" x14ac:dyDescent="0.25">
      <c r="A5710">
        <f>--SUBTOTAL(103,B$2:B5710)</f>
        <v>2716</v>
      </c>
      <c r="B5710" s="86">
        <v>43626</v>
      </c>
      <c r="C5710" t="s">
        <v>23</v>
      </c>
      <c r="D5710" t="s">
        <v>578</v>
      </c>
      <c r="E5710" t="s">
        <v>579</v>
      </c>
      <c r="F5710">
        <v>95.62</v>
      </c>
      <c r="G5710">
        <v>0</v>
      </c>
      <c r="H5710">
        <v>2019</v>
      </c>
      <c r="I5710">
        <v>6</v>
      </c>
      <c r="J5710">
        <v>46</v>
      </c>
    </row>
    <row r="5711" spans="1:10" x14ac:dyDescent="0.25">
      <c r="A5711">
        <f>--SUBTOTAL(103,B$2:B5711)</f>
        <v>2717</v>
      </c>
      <c r="B5711" s="86">
        <v>43626</v>
      </c>
      <c r="C5711" t="s">
        <v>23</v>
      </c>
      <c r="D5711" t="s">
        <v>54</v>
      </c>
      <c r="E5711" t="s">
        <v>577</v>
      </c>
      <c r="F5711">
        <v>83.03</v>
      </c>
      <c r="G5711">
        <v>0</v>
      </c>
      <c r="H5711">
        <v>2019</v>
      </c>
      <c r="I5711">
        <v>6</v>
      </c>
      <c r="J5711">
        <v>1</v>
      </c>
    </row>
    <row r="5712" spans="1:10" x14ac:dyDescent="0.25">
      <c r="A5712">
        <f>--SUBTOTAL(103,B$2:B5712)</f>
        <v>2718</v>
      </c>
      <c r="B5712" s="86">
        <v>43626</v>
      </c>
      <c r="C5712" t="s">
        <v>23</v>
      </c>
      <c r="D5712" t="s">
        <v>54</v>
      </c>
      <c r="E5712" t="s">
        <v>577</v>
      </c>
      <c r="F5712">
        <v>67.5</v>
      </c>
      <c r="G5712">
        <v>0</v>
      </c>
      <c r="H5712">
        <v>2019</v>
      </c>
      <c r="I5712">
        <v>6</v>
      </c>
      <c r="J5712">
        <v>95</v>
      </c>
    </row>
    <row r="5713" spans="1:10" x14ac:dyDescent="0.25">
      <c r="A5713">
        <f>--SUBTOTAL(103,B$2:B5713)</f>
        <v>2719</v>
      </c>
      <c r="B5713" s="86">
        <v>43626</v>
      </c>
      <c r="C5713" t="s">
        <v>23</v>
      </c>
      <c r="D5713" t="s">
        <v>578</v>
      </c>
      <c r="E5713" t="s">
        <v>579</v>
      </c>
      <c r="F5713">
        <v>64.22</v>
      </c>
      <c r="G5713">
        <v>0</v>
      </c>
      <c r="H5713">
        <v>2019</v>
      </c>
      <c r="I5713">
        <v>6</v>
      </c>
      <c r="J5713">
        <v>97</v>
      </c>
    </row>
    <row r="5714" spans="1:10" x14ac:dyDescent="0.25">
      <c r="A5714">
        <f>--SUBTOTAL(103,B$2:B5714)</f>
        <v>2720</v>
      </c>
      <c r="B5714" s="86">
        <v>43626</v>
      </c>
      <c r="C5714" t="s">
        <v>23</v>
      </c>
      <c r="D5714" t="s">
        <v>59</v>
      </c>
      <c r="E5714" t="s">
        <v>577</v>
      </c>
      <c r="F5714">
        <v>50.97</v>
      </c>
      <c r="G5714">
        <v>0</v>
      </c>
      <c r="H5714">
        <v>2019</v>
      </c>
      <c r="I5714">
        <v>6</v>
      </c>
      <c r="J5714">
        <v>46</v>
      </c>
    </row>
    <row r="5715" spans="1:10" x14ac:dyDescent="0.25">
      <c r="A5715">
        <f>--SUBTOTAL(103,B$2:B5715)</f>
        <v>2721</v>
      </c>
      <c r="B5715" s="86">
        <v>43626</v>
      </c>
      <c r="C5715" t="s">
        <v>23</v>
      </c>
      <c r="D5715" t="s">
        <v>578</v>
      </c>
      <c r="E5715" t="s">
        <v>579</v>
      </c>
      <c r="F5715">
        <v>42.39</v>
      </c>
      <c r="G5715">
        <v>0</v>
      </c>
      <c r="H5715">
        <v>2019</v>
      </c>
      <c r="I5715">
        <v>6</v>
      </c>
      <c r="J5715">
        <v>95</v>
      </c>
    </row>
    <row r="5716" spans="1:10" x14ac:dyDescent="0.25">
      <c r="A5716">
        <f>--SUBTOTAL(103,B$2:B5716)</f>
        <v>2722</v>
      </c>
      <c r="B5716" s="86">
        <v>43626</v>
      </c>
      <c r="C5716" t="s">
        <v>23</v>
      </c>
      <c r="D5716" t="s">
        <v>59</v>
      </c>
      <c r="E5716" t="s">
        <v>577</v>
      </c>
      <c r="F5716">
        <v>42.14</v>
      </c>
      <c r="G5716">
        <v>0</v>
      </c>
      <c r="H5716">
        <v>2019</v>
      </c>
      <c r="I5716">
        <v>6</v>
      </c>
      <c r="J5716">
        <v>74</v>
      </c>
    </row>
    <row r="5717" spans="1:10" x14ac:dyDescent="0.25">
      <c r="A5717">
        <f>--SUBTOTAL(103,B$2:B5717)</f>
        <v>2723</v>
      </c>
      <c r="B5717" s="86">
        <v>43626</v>
      </c>
      <c r="C5717" t="s">
        <v>23</v>
      </c>
      <c r="D5717" t="s">
        <v>59</v>
      </c>
      <c r="E5717" t="s">
        <v>577</v>
      </c>
      <c r="F5717">
        <v>34.880000000000003</v>
      </c>
      <c r="G5717">
        <v>0</v>
      </c>
      <c r="H5717">
        <v>2019</v>
      </c>
      <c r="I5717">
        <v>6</v>
      </c>
      <c r="J5717">
        <v>33</v>
      </c>
    </row>
    <row r="5718" spans="1:10" x14ac:dyDescent="0.25">
      <c r="A5718">
        <f>--SUBTOTAL(103,B$2:B5718)</f>
        <v>2724</v>
      </c>
      <c r="B5718" s="86">
        <v>43626</v>
      </c>
      <c r="C5718" t="s">
        <v>23</v>
      </c>
      <c r="D5718" t="s">
        <v>54</v>
      </c>
      <c r="E5718" t="s">
        <v>577</v>
      </c>
      <c r="F5718">
        <v>30.25</v>
      </c>
      <c r="G5718">
        <v>0</v>
      </c>
      <c r="H5718">
        <v>2019</v>
      </c>
      <c r="I5718">
        <v>6</v>
      </c>
      <c r="J5718">
        <v>71</v>
      </c>
    </row>
    <row r="5719" spans="1:10" x14ac:dyDescent="0.25">
      <c r="A5719">
        <f>--SUBTOTAL(103,B$2:B5719)</f>
        <v>2725</v>
      </c>
      <c r="B5719" s="86">
        <v>43626</v>
      </c>
      <c r="C5719" t="s">
        <v>23</v>
      </c>
      <c r="D5719" t="s">
        <v>59</v>
      </c>
      <c r="E5719" t="s">
        <v>577</v>
      </c>
      <c r="F5719">
        <v>29.69</v>
      </c>
      <c r="G5719">
        <v>0</v>
      </c>
      <c r="H5719">
        <v>2019</v>
      </c>
      <c r="I5719">
        <v>6</v>
      </c>
      <c r="J5719">
        <v>89</v>
      </c>
    </row>
    <row r="5720" spans="1:10" x14ac:dyDescent="0.25">
      <c r="A5720">
        <f>--SUBTOTAL(103,B$2:B5720)</f>
        <v>2726</v>
      </c>
      <c r="B5720" s="86">
        <v>43626</v>
      </c>
      <c r="C5720" t="s">
        <v>23</v>
      </c>
      <c r="D5720" t="s">
        <v>578</v>
      </c>
      <c r="E5720" t="s">
        <v>579</v>
      </c>
      <c r="F5720">
        <v>27.65</v>
      </c>
      <c r="G5720">
        <v>0</v>
      </c>
      <c r="H5720">
        <v>2019</v>
      </c>
      <c r="I5720">
        <v>6</v>
      </c>
      <c r="J5720">
        <v>30</v>
      </c>
    </row>
    <row r="5721" spans="1:10" x14ac:dyDescent="0.25">
      <c r="A5721">
        <f>--SUBTOTAL(103,B$2:B5721)</f>
        <v>2727</v>
      </c>
      <c r="B5721" s="86">
        <v>43626</v>
      </c>
      <c r="C5721" t="s">
        <v>23</v>
      </c>
      <c r="D5721" t="s">
        <v>578</v>
      </c>
      <c r="E5721" t="s">
        <v>579</v>
      </c>
      <c r="F5721">
        <v>27.14</v>
      </c>
      <c r="G5721">
        <v>0</v>
      </c>
      <c r="H5721">
        <v>2019</v>
      </c>
      <c r="I5721">
        <v>6</v>
      </c>
      <c r="J5721">
        <v>34</v>
      </c>
    </row>
    <row r="5722" spans="1:10" x14ac:dyDescent="0.25">
      <c r="A5722">
        <f>--SUBTOTAL(103,B$2:B5722)</f>
        <v>2728</v>
      </c>
      <c r="B5722" s="86">
        <v>43626</v>
      </c>
      <c r="C5722" t="s">
        <v>23</v>
      </c>
      <c r="D5722" t="s">
        <v>578</v>
      </c>
      <c r="E5722" t="s">
        <v>579</v>
      </c>
      <c r="F5722">
        <v>25.32</v>
      </c>
      <c r="G5722">
        <v>0</v>
      </c>
      <c r="H5722">
        <v>2019</v>
      </c>
      <c r="I5722">
        <v>6</v>
      </c>
      <c r="J5722">
        <v>23</v>
      </c>
    </row>
    <row r="5723" spans="1:10" x14ac:dyDescent="0.25">
      <c r="A5723">
        <f>--SUBTOTAL(103,B$2:B5723)</f>
        <v>2729</v>
      </c>
      <c r="B5723" s="86">
        <v>43626</v>
      </c>
      <c r="C5723" t="s">
        <v>23</v>
      </c>
      <c r="D5723" t="s">
        <v>59</v>
      </c>
      <c r="E5723" t="s">
        <v>577</v>
      </c>
      <c r="F5723">
        <v>19.02</v>
      </c>
      <c r="G5723">
        <v>0</v>
      </c>
      <c r="H5723">
        <v>2019</v>
      </c>
      <c r="I5723">
        <v>6</v>
      </c>
      <c r="J5723">
        <v>103</v>
      </c>
    </row>
    <row r="5724" spans="1:10" x14ac:dyDescent="0.25">
      <c r="A5724">
        <f>--SUBTOTAL(103,B$2:B5724)</f>
        <v>2730</v>
      </c>
      <c r="B5724" s="86">
        <v>43626</v>
      </c>
      <c r="C5724" t="s">
        <v>23</v>
      </c>
      <c r="D5724" t="s">
        <v>59</v>
      </c>
      <c r="E5724" t="s">
        <v>577</v>
      </c>
      <c r="F5724">
        <v>17.190000000000001</v>
      </c>
      <c r="G5724">
        <v>0</v>
      </c>
      <c r="H5724">
        <v>2019</v>
      </c>
      <c r="I5724">
        <v>6</v>
      </c>
      <c r="J5724">
        <v>35</v>
      </c>
    </row>
    <row r="5725" spans="1:10" x14ac:dyDescent="0.25">
      <c r="A5725">
        <f>--SUBTOTAL(103,B$2:B5725)</f>
        <v>2731</v>
      </c>
      <c r="B5725" s="86">
        <v>43626</v>
      </c>
      <c r="C5725" t="s">
        <v>23</v>
      </c>
      <c r="D5725" t="s">
        <v>32</v>
      </c>
      <c r="E5725" t="s">
        <v>577</v>
      </c>
      <c r="F5725">
        <v>8</v>
      </c>
      <c r="G5725">
        <v>0</v>
      </c>
      <c r="H5725">
        <v>2019</v>
      </c>
      <c r="I5725">
        <v>6</v>
      </c>
      <c r="J5725">
        <v>39</v>
      </c>
    </row>
    <row r="5726" spans="1:10" x14ac:dyDescent="0.25">
      <c r="A5726">
        <f>--SUBTOTAL(103,B$2:B5726)</f>
        <v>2732</v>
      </c>
      <c r="B5726" s="86">
        <v>43626</v>
      </c>
      <c r="C5726" t="s">
        <v>23</v>
      </c>
      <c r="D5726" t="s">
        <v>33</v>
      </c>
      <c r="E5726" t="s">
        <v>360</v>
      </c>
      <c r="F5726">
        <v>3</v>
      </c>
      <c r="G5726">
        <v>0</v>
      </c>
      <c r="H5726">
        <v>2019</v>
      </c>
      <c r="I5726">
        <v>6</v>
      </c>
      <c r="J5726">
        <v>2</v>
      </c>
    </row>
    <row r="5727" spans="1:10" x14ac:dyDescent="0.25">
      <c r="A5727">
        <f>--SUBTOTAL(103,B$2:B5727)</f>
        <v>2733</v>
      </c>
      <c r="B5727" s="86">
        <v>43626</v>
      </c>
      <c r="C5727" t="s">
        <v>23</v>
      </c>
      <c r="D5727" t="s">
        <v>33</v>
      </c>
      <c r="E5727" t="s">
        <v>55</v>
      </c>
      <c r="F5727">
        <v>2.4</v>
      </c>
      <c r="G5727">
        <v>0</v>
      </c>
      <c r="H5727">
        <v>2019</v>
      </c>
      <c r="I5727">
        <v>6</v>
      </c>
      <c r="J5727">
        <v>196</v>
      </c>
    </row>
    <row r="5728" spans="1:10" x14ac:dyDescent="0.25">
      <c r="A5728">
        <f>--SUBTOTAL(103,B$2:B5728)</f>
        <v>2734</v>
      </c>
      <c r="B5728" s="86">
        <v>43626</v>
      </c>
      <c r="C5728" t="s">
        <v>23</v>
      </c>
      <c r="D5728" t="s">
        <v>59</v>
      </c>
      <c r="E5728" t="s">
        <v>577</v>
      </c>
      <c r="F5728">
        <v>0.27</v>
      </c>
      <c r="G5728">
        <v>0</v>
      </c>
      <c r="H5728">
        <v>2019</v>
      </c>
      <c r="I5728">
        <v>6</v>
      </c>
      <c r="J5728">
        <v>19</v>
      </c>
    </row>
    <row r="5729" spans="1:10" x14ac:dyDescent="0.25">
      <c r="A5729">
        <f>--SUBTOTAL(103,B$2:B5729)</f>
        <v>2735</v>
      </c>
      <c r="B5729" s="86">
        <v>43626</v>
      </c>
      <c r="C5729" t="s">
        <v>64</v>
      </c>
      <c r="D5729" t="s">
        <v>578</v>
      </c>
      <c r="E5729" t="s">
        <v>579</v>
      </c>
      <c r="F5729">
        <v>3294.23</v>
      </c>
      <c r="G5729">
        <v>0</v>
      </c>
      <c r="H5729">
        <v>2019</v>
      </c>
      <c r="I5729">
        <v>6</v>
      </c>
      <c r="J5729">
        <v>91</v>
      </c>
    </row>
    <row r="5730" spans="1:10" x14ac:dyDescent="0.25">
      <c r="A5730">
        <f>--SUBTOTAL(103,B$2:B5730)</f>
        <v>2736</v>
      </c>
      <c r="B5730" s="86">
        <v>43626</v>
      </c>
      <c r="C5730" t="s">
        <v>77</v>
      </c>
      <c r="D5730" t="s">
        <v>54</v>
      </c>
      <c r="E5730" t="s">
        <v>577</v>
      </c>
      <c r="F5730">
        <v>103</v>
      </c>
      <c r="G5730">
        <v>0</v>
      </c>
      <c r="H5730">
        <v>2019</v>
      </c>
      <c r="I5730">
        <v>6</v>
      </c>
      <c r="J5730">
        <v>91</v>
      </c>
    </row>
    <row r="5731" spans="1:10" x14ac:dyDescent="0.25">
      <c r="A5731">
        <f>--SUBTOTAL(103,B$2:B5731)</f>
        <v>2737</v>
      </c>
      <c r="B5731" s="86">
        <v>43626</v>
      </c>
      <c r="C5731" t="s">
        <v>78</v>
      </c>
      <c r="D5731" t="s">
        <v>62</v>
      </c>
      <c r="E5731" t="s">
        <v>577</v>
      </c>
      <c r="F5731">
        <v>270.98</v>
      </c>
      <c r="G5731">
        <v>0</v>
      </c>
      <c r="H5731">
        <v>2019</v>
      </c>
      <c r="I5731">
        <v>6</v>
      </c>
      <c r="J5731">
        <v>91</v>
      </c>
    </row>
    <row r="5732" spans="1:10" x14ac:dyDescent="0.25">
      <c r="A5732">
        <f>--SUBTOTAL(103,B$2:B5732)</f>
        <v>2738</v>
      </c>
      <c r="B5732" s="86">
        <v>43626</v>
      </c>
      <c r="C5732" t="s">
        <v>78</v>
      </c>
      <c r="D5732" t="s">
        <v>61</v>
      </c>
      <c r="E5732" t="s">
        <v>577</v>
      </c>
      <c r="F5732">
        <v>12.39</v>
      </c>
      <c r="G5732">
        <v>0</v>
      </c>
      <c r="H5732">
        <v>2019</v>
      </c>
      <c r="I5732">
        <v>6</v>
      </c>
      <c r="J5732">
        <v>91</v>
      </c>
    </row>
    <row r="5733" spans="1:10" x14ac:dyDescent="0.25">
      <c r="A5733">
        <f>--SUBTOTAL(103,B$2:B5733)</f>
        <v>2739</v>
      </c>
      <c r="B5733" s="86">
        <v>43626</v>
      </c>
      <c r="C5733" t="s">
        <v>66</v>
      </c>
      <c r="D5733" t="s">
        <v>62</v>
      </c>
      <c r="E5733" t="s">
        <v>577</v>
      </c>
      <c r="F5733">
        <v>295.16000000000003</v>
      </c>
      <c r="G5733">
        <v>0</v>
      </c>
      <c r="H5733">
        <v>2019</v>
      </c>
      <c r="I5733">
        <v>6</v>
      </c>
      <c r="J5733">
        <v>91</v>
      </c>
    </row>
    <row r="5734" spans="1:10" x14ac:dyDescent="0.25">
      <c r="A5734">
        <f>--SUBTOTAL(103,B$2:B5734)</f>
        <v>2740</v>
      </c>
      <c r="B5734" s="86">
        <v>43626</v>
      </c>
      <c r="C5734" t="s">
        <v>281</v>
      </c>
      <c r="D5734" t="s">
        <v>62</v>
      </c>
      <c r="E5734" t="s">
        <v>577</v>
      </c>
      <c r="F5734">
        <v>2549.17</v>
      </c>
      <c r="G5734">
        <v>0</v>
      </c>
      <c r="H5734">
        <v>2019</v>
      </c>
      <c r="I5734">
        <v>6</v>
      </c>
      <c r="J5734">
        <v>91</v>
      </c>
    </row>
    <row r="5735" spans="1:10" x14ac:dyDescent="0.25">
      <c r="A5735">
        <f>--SUBTOTAL(103,B$2:B5735)</f>
        <v>2741</v>
      </c>
      <c r="B5735" s="86">
        <v>43626</v>
      </c>
      <c r="C5735" t="s">
        <v>21</v>
      </c>
      <c r="D5735" t="s">
        <v>578</v>
      </c>
      <c r="E5735" t="s">
        <v>579</v>
      </c>
      <c r="F5735">
        <v>1708.41</v>
      </c>
      <c r="G5735">
        <v>0</v>
      </c>
      <c r="H5735">
        <v>2019</v>
      </c>
      <c r="I5735">
        <v>6</v>
      </c>
      <c r="J5735">
        <v>19</v>
      </c>
    </row>
    <row r="5736" spans="1:10" x14ac:dyDescent="0.25">
      <c r="A5736">
        <f>--SUBTOTAL(103,B$2:B5736)</f>
        <v>2742</v>
      </c>
      <c r="B5736" s="86">
        <v>43626</v>
      </c>
      <c r="C5736" t="s">
        <v>21</v>
      </c>
      <c r="D5736" t="s">
        <v>578</v>
      </c>
      <c r="E5736" t="s">
        <v>579</v>
      </c>
      <c r="F5736">
        <v>1177.53</v>
      </c>
      <c r="G5736">
        <v>0</v>
      </c>
      <c r="H5736">
        <v>2019</v>
      </c>
      <c r="I5736">
        <v>6</v>
      </c>
      <c r="J5736">
        <v>13</v>
      </c>
    </row>
    <row r="5737" spans="1:10" x14ac:dyDescent="0.25">
      <c r="A5737">
        <f>--SUBTOTAL(103,B$2:B5737)</f>
        <v>2743</v>
      </c>
      <c r="B5737" s="86">
        <v>43626</v>
      </c>
      <c r="C5737" t="s">
        <v>21</v>
      </c>
      <c r="D5737" t="s">
        <v>578</v>
      </c>
      <c r="E5737" t="s">
        <v>579</v>
      </c>
      <c r="F5737">
        <v>1072.24</v>
      </c>
      <c r="G5737">
        <v>0</v>
      </c>
      <c r="H5737">
        <v>2019</v>
      </c>
      <c r="I5737">
        <v>6</v>
      </c>
      <c r="J5737">
        <v>22</v>
      </c>
    </row>
    <row r="5738" spans="1:10" x14ac:dyDescent="0.25">
      <c r="A5738">
        <f>--SUBTOTAL(103,B$2:B5738)</f>
        <v>2744</v>
      </c>
      <c r="B5738" s="86">
        <v>43626</v>
      </c>
      <c r="C5738" t="s">
        <v>21</v>
      </c>
      <c r="D5738" t="s">
        <v>578</v>
      </c>
      <c r="E5738" t="s">
        <v>579</v>
      </c>
      <c r="F5738">
        <v>985.64</v>
      </c>
      <c r="G5738">
        <v>0</v>
      </c>
      <c r="H5738">
        <v>2019</v>
      </c>
      <c r="I5738">
        <v>6</v>
      </c>
      <c r="J5738">
        <v>73</v>
      </c>
    </row>
    <row r="5739" spans="1:10" x14ac:dyDescent="0.25">
      <c r="A5739">
        <f>--SUBTOTAL(103,B$2:B5739)</f>
        <v>2745</v>
      </c>
      <c r="B5739" s="86">
        <v>43626</v>
      </c>
      <c r="C5739" t="s">
        <v>21</v>
      </c>
      <c r="D5739" t="s">
        <v>578</v>
      </c>
      <c r="E5739" t="s">
        <v>579</v>
      </c>
      <c r="F5739">
        <v>860.35</v>
      </c>
      <c r="G5739">
        <v>0</v>
      </c>
      <c r="H5739">
        <v>2019</v>
      </c>
      <c r="I5739">
        <v>6</v>
      </c>
      <c r="J5739">
        <v>5</v>
      </c>
    </row>
    <row r="5740" spans="1:10" x14ac:dyDescent="0.25">
      <c r="A5740">
        <f>--SUBTOTAL(103,B$2:B5740)</f>
        <v>2746</v>
      </c>
      <c r="B5740" s="86">
        <v>43626</v>
      </c>
      <c r="C5740" t="s">
        <v>21</v>
      </c>
      <c r="D5740" t="s">
        <v>578</v>
      </c>
      <c r="E5740" t="s">
        <v>579</v>
      </c>
      <c r="F5740">
        <v>695.86</v>
      </c>
      <c r="G5740">
        <v>0</v>
      </c>
      <c r="H5740">
        <v>2019</v>
      </c>
      <c r="I5740">
        <v>6</v>
      </c>
      <c r="J5740">
        <v>23</v>
      </c>
    </row>
    <row r="5741" spans="1:10" x14ac:dyDescent="0.25">
      <c r="A5741">
        <f>--SUBTOTAL(103,B$2:B5741)</f>
        <v>2747</v>
      </c>
      <c r="B5741" s="86">
        <v>43626</v>
      </c>
      <c r="C5741" t="s">
        <v>21</v>
      </c>
      <c r="D5741" t="s">
        <v>578</v>
      </c>
      <c r="E5741" t="s">
        <v>579</v>
      </c>
      <c r="F5741">
        <v>683.32</v>
      </c>
      <c r="G5741">
        <v>0</v>
      </c>
      <c r="H5741">
        <v>2019</v>
      </c>
      <c r="I5741">
        <v>6</v>
      </c>
      <c r="J5741">
        <v>30</v>
      </c>
    </row>
    <row r="5742" spans="1:10" x14ac:dyDescent="0.25">
      <c r="A5742">
        <f>--SUBTOTAL(103,B$2:B5742)</f>
        <v>2748</v>
      </c>
      <c r="B5742" s="86">
        <v>43626</v>
      </c>
      <c r="C5742" t="s">
        <v>21</v>
      </c>
      <c r="D5742" t="s">
        <v>578</v>
      </c>
      <c r="E5742" t="s">
        <v>579</v>
      </c>
      <c r="F5742">
        <v>518.83000000000004</v>
      </c>
      <c r="G5742">
        <v>0</v>
      </c>
      <c r="H5742">
        <v>2019</v>
      </c>
      <c r="I5742">
        <v>6</v>
      </c>
      <c r="J5742">
        <v>18</v>
      </c>
    </row>
    <row r="5743" spans="1:10" x14ac:dyDescent="0.25">
      <c r="A5743">
        <f>--SUBTOTAL(103,B$2:B5743)</f>
        <v>2749</v>
      </c>
      <c r="B5743" s="86">
        <v>43626</v>
      </c>
      <c r="C5743" t="s">
        <v>21</v>
      </c>
      <c r="D5743" t="s">
        <v>578</v>
      </c>
      <c r="E5743" t="s">
        <v>579</v>
      </c>
      <c r="F5743">
        <v>513.57000000000005</v>
      </c>
      <c r="G5743">
        <v>0</v>
      </c>
      <c r="H5743">
        <v>2019</v>
      </c>
      <c r="I5743">
        <v>6</v>
      </c>
      <c r="J5743">
        <v>34</v>
      </c>
    </row>
    <row r="5744" spans="1:10" x14ac:dyDescent="0.25">
      <c r="A5744">
        <f>--SUBTOTAL(103,B$2:B5744)</f>
        <v>2750</v>
      </c>
      <c r="B5744" s="86">
        <v>43626</v>
      </c>
      <c r="C5744" t="s">
        <v>21</v>
      </c>
      <c r="D5744" t="s">
        <v>578</v>
      </c>
      <c r="E5744" t="s">
        <v>579</v>
      </c>
      <c r="F5744">
        <v>401.95</v>
      </c>
      <c r="G5744">
        <v>0</v>
      </c>
      <c r="H5744">
        <v>2019</v>
      </c>
      <c r="I5744">
        <v>6</v>
      </c>
      <c r="J5744">
        <v>97</v>
      </c>
    </row>
    <row r="5745" spans="1:10" x14ac:dyDescent="0.25">
      <c r="A5745">
        <f>--SUBTOTAL(103,B$2:B5745)</f>
        <v>2751</v>
      </c>
      <c r="B5745" s="86">
        <v>43626</v>
      </c>
      <c r="C5745" t="s">
        <v>21</v>
      </c>
      <c r="D5745" t="s">
        <v>578</v>
      </c>
      <c r="E5745" t="s">
        <v>579</v>
      </c>
      <c r="F5745">
        <v>391.96</v>
      </c>
      <c r="G5745">
        <v>0</v>
      </c>
      <c r="H5745">
        <v>2019</v>
      </c>
      <c r="I5745">
        <v>6</v>
      </c>
      <c r="J5745">
        <v>39</v>
      </c>
    </row>
    <row r="5746" spans="1:10" x14ac:dyDescent="0.25">
      <c r="A5746">
        <f>--SUBTOTAL(103,B$2:B5746)</f>
        <v>2752</v>
      </c>
      <c r="B5746" s="86">
        <v>43626</v>
      </c>
      <c r="C5746" t="s">
        <v>21</v>
      </c>
      <c r="D5746" t="s">
        <v>578</v>
      </c>
      <c r="E5746" t="s">
        <v>579</v>
      </c>
      <c r="F5746">
        <v>336.32</v>
      </c>
      <c r="G5746">
        <v>0</v>
      </c>
      <c r="H5746">
        <v>2019</v>
      </c>
      <c r="I5746">
        <v>6</v>
      </c>
      <c r="J5746">
        <v>26</v>
      </c>
    </row>
    <row r="5747" spans="1:10" x14ac:dyDescent="0.25">
      <c r="A5747">
        <f>--SUBTOTAL(103,B$2:B5747)</f>
        <v>2753</v>
      </c>
      <c r="B5747" s="86">
        <v>43626</v>
      </c>
      <c r="C5747" t="s">
        <v>21</v>
      </c>
      <c r="D5747" t="s">
        <v>578</v>
      </c>
      <c r="E5747" t="s">
        <v>579</v>
      </c>
      <c r="F5747">
        <v>329.75</v>
      </c>
      <c r="G5747">
        <v>0</v>
      </c>
      <c r="H5747">
        <v>2019</v>
      </c>
      <c r="I5747">
        <v>6</v>
      </c>
      <c r="J5747">
        <v>44</v>
      </c>
    </row>
    <row r="5748" spans="1:10" x14ac:dyDescent="0.25">
      <c r="A5748">
        <f>--SUBTOTAL(103,B$2:B5748)</f>
        <v>2754</v>
      </c>
      <c r="B5748" s="86">
        <v>43626</v>
      </c>
      <c r="C5748" t="s">
        <v>21</v>
      </c>
      <c r="D5748" t="s">
        <v>578</v>
      </c>
      <c r="E5748" t="s">
        <v>579</v>
      </c>
      <c r="F5748">
        <v>307.27999999999997</v>
      </c>
      <c r="G5748">
        <v>0</v>
      </c>
      <c r="H5748">
        <v>2019</v>
      </c>
      <c r="I5748">
        <v>6</v>
      </c>
      <c r="J5748">
        <v>10</v>
      </c>
    </row>
    <row r="5749" spans="1:10" x14ac:dyDescent="0.25">
      <c r="A5749">
        <f>--SUBTOTAL(103,B$2:B5749)</f>
        <v>2755</v>
      </c>
      <c r="B5749" s="86">
        <v>43626</v>
      </c>
      <c r="C5749" t="s">
        <v>21</v>
      </c>
      <c r="D5749" t="s">
        <v>578</v>
      </c>
      <c r="E5749" t="s">
        <v>579</v>
      </c>
      <c r="F5749">
        <v>306.8</v>
      </c>
      <c r="G5749">
        <v>0</v>
      </c>
      <c r="H5749">
        <v>2019</v>
      </c>
      <c r="I5749">
        <v>6</v>
      </c>
      <c r="J5749">
        <v>51</v>
      </c>
    </row>
    <row r="5750" spans="1:10" x14ac:dyDescent="0.25">
      <c r="A5750">
        <f>--SUBTOTAL(103,B$2:B5750)</f>
        <v>2756</v>
      </c>
      <c r="B5750" s="86">
        <v>43626</v>
      </c>
      <c r="C5750" t="s">
        <v>21</v>
      </c>
      <c r="D5750" t="s">
        <v>578</v>
      </c>
      <c r="E5750" t="s">
        <v>579</v>
      </c>
      <c r="F5750">
        <v>292.72000000000003</v>
      </c>
      <c r="G5750">
        <v>0</v>
      </c>
      <c r="H5750">
        <v>2019</v>
      </c>
      <c r="I5750">
        <v>6</v>
      </c>
      <c r="J5750">
        <v>43</v>
      </c>
    </row>
    <row r="5751" spans="1:10" x14ac:dyDescent="0.25">
      <c r="A5751">
        <f>--SUBTOTAL(103,B$2:B5751)</f>
        <v>2757</v>
      </c>
      <c r="B5751" s="86">
        <v>43626</v>
      </c>
      <c r="C5751" t="s">
        <v>21</v>
      </c>
      <c r="D5751" t="s">
        <v>578</v>
      </c>
      <c r="E5751" t="s">
        <v>579</v>
      </c>
      <c r="F5751">
        <v>216.64</v>
      </c>
      <c r="G5751">
        <v>0</v>
      </c>
      <c r="H5751">
        <v>2019</v>
      </c>
      <c r="I5751">
        <v>6</v>
      </c>
      <c r="J5751">
        <v>46</v>
      </c>
    </row>
    <row r="5752" spans="1:10" x14ac:dyDescent="0.25">
      <c r="A5752">
        <f>--SUBTOTAL(103,B$2:B5752)</f>
        <v>2758</v>
      </c>
      <c r="B5752" s="86">
        <v>43626</v>
      </c>
      <c r="C5752" t="s">
        <v>21</v>
      </c>
      <c r="D5752" t="s">
        <v>578</v>
      </c>
      <c r="E5752" t="s">
        <v>579</v>
      </c>
      <c r="F5752">
        <v>208.07</v>
      </c>
      <c r="G5752">
        <v>0</v>
      </c>
      <c r="H5752">
        <v>2019</v>
      </c>
      <c r="I5752">
        <v>6</v>
      </c>
      <c r="J5752">
        <v>49</v>
      </c>
    </row>
    <row r="5753" spans="1:10" x14ac:dyDescent="0.25">
      <c r="A5753">
        <f>--SUBTOTAL(103,B$2:B5753)</f>
        <v>2759</v>
      </c>
      <c r="B5753" s="86">
        <v>43626</v>
      </c>
      <c r="C5753" t="s">
        <v>21</v>
      </c>
      <c r="D5753" t="s">
        <v>578</v>
      </c>
      <c r="E5753" t="s">
        <v>579</v>
      </c>
      <c r="F5753">
        <v>203.87</v>
      </c>
      <c r="G5753">
        <v>0</v>
      </c>
      <c r="H5753">
        <v>2019</v>
      </c>
      <c r="I5753">
        <v>6</v>
      </c>
      <c r="J5753">
        <v>38</v>
      </c>
    </row>
    <row r="5754" spans="1:10" x14ac:dyDescent="0.25">
      <c r="A5754">
        <f>--SUBTOTAL(103,B$2:B5754)</f>
        <v>2760</v>
      </c>
      <c r="B5754" s="86">
        <v>43626</v>
      </c>
      <c r="C5754" t="s">
        <v>21</v>
      </c>
      <c r="D5754" t="s">
        <v>578</v>
      </c>
      <c r="E5754" t="s">
        <v>579</v>
      </c>
      <c r="F5754">
        <v>140</v>
      </c>
      <c r="G5754">
        <v>0</v>
      </c>
      <c r="H5754">
        <v>2019</v>
      </c>
      <c r="I5754">
        <v>6</v>
      </c>
      <c r="J5754">
        <v>80</v>
      </c>
    </row>
    <row r="5755" spans="1:10" x14ac:dyDescent="0.25">
      <c r="A5755">
        <f>--SUBTOTAL(103,B$2:B5755)</f>
        <v>2761</v>
      </c>
      <c r="B5755" s="86">
        <v>43626</v>
      </c>
      <c r="C5755" t="s">
        <v>21</v>
      </c>
      <c r="D5755" t="s">
        <v>578</v>
      </c>
      <c r="E5755" t="s">
        <v>579</v>
      </c>
      <c r="F5755">
        <v>106.5</v>
      </c>
      <c r="G5755">
        <v>0</v>
      </c>
      <c r="H5755">
        <v>2019</v>
      </c>
      <c r="I5755">
        <v>6</v>
      </c>
      <c r="J5755">
        <v>125</v>
      </c>
    </row>
    <row r="5756" spans="1:10" x14ac:dyDescent="0.25">
      <c r="A5756">
        <f>--SUBTOTAL(103,B$2:B5756)</f>
        <v>2762</v>
      </c>
      <c r="B5756" s="86">
        <v>43626</v>
      </c>
      <c r="C5756" t="s">
        <v>21</v>
      </c>
      <c r="D5756" t="s">
        <v>578</v>
      </c>
      <c r="E5756" t="s">
        <v>579</v>
      </c>
      <c r="F5756">
        <v>75.709999999999994</v>
      </c>
      <c r="G5756">
        <v>0</v>
      </c>
      <c r="H5756">
        <v>2019</v>
      </c>
      <c r="I5756">
        <v>6</v>
      </c>
      <c r="J5756">
        <v>69</v>
      </c>
    </row>
    <row r="5757" spans="1:10" x14ac:dyDescent="0.25">
      <c r="A5757">
        <f>--SUBTOTAL(103,B$2:B5757)</f>
        <v>2763</v>
      </c>
      <c r="B5757" s="86">
        <v>43626</v>
      </c>
      <c r="C5757" t="s">
        <v>21</v>
      </c>
      <c r="D5757" t="s">
        <v>578</v>
      </c>
      <c r="E5757" t="s">
        <v>579</v>
      </c>
      <c r="F5757">
        <v>31.9</v>
      </c>
      <c r="G5757">
        <v>0</v>
      </c>
      <c r="H5757">
        <v>2019</v>
      </c>
      <c r="I5757">
        <v>6</v>
      </c>
      <c r="J5757">
        <v>15</v>
      </c>
    </row>
    <row r="5758" spans="1:10" x14ac:dyDescent="0.25">
      <c r="A5758">
        <f>--SUBTOTAL(103,B$2:B5758)</f>
        <v>2764</v>
      </c>
      <c r="B5758" s="86">
        <v>43626</v>
      </c>
      <c r="C5758" t="s">
        <v>21</v>
      </c>
      <c r="D5758" t="s">
        <v>32</v>
      </c>
      <c r="E5758" t="s">
        <v>577</v>
      </c>
      <c r="F5758">
        <v>16</v>
      </c>
      <c r="G5758">
        <v>0</v>
      </c>
      <c r="H5758">
        <v>2019</v>
      </c>
      <c r="I5758">
        <v>6</v>
      </c>
      <c r="J5758">
        <v>73</v>
      </c>
    </row>
    <row r="5759" spans="1:10" x14ac:dyDescent="0.25">
      <c r="A5759">
        <f>--SUBTOTAL(103,B$2:B5759)</f>
        <v>2765</v>
      </c>
      <c r="B5759" s="86">
        <v>43626</v>
      </c>
      <c r="C5759" t="s">
        <v>21</v>
      </c>
      <c r="D5759" t="s">
        <v>578</v>
      </c>
      <c r="E5759" t="s">
        <v>579</v>
      </c>
      <c r="F5759">
        <v>12.27</v>
      </c>
      <c r="G5759">
        <v>0</v>
      </c>
      <c r="H5759">
        <v>2019</v>
      </c>
      <c r="I5759">
        <v>6</v>
      </c>
      <c r="J5759">
        <v>29</v>
      </c>
    </row>
    <row r="5760" spans="1:10" x14ac:dyDescent="0.25">
      <c r="A5760">
        <f>--SUBTOTAL(103,B$2:B5760)</f>
        <v>2766</v>
      </c>
      <c r="B5760" s="86">
        <v>43626</v>
      </c>
      <c r="C5760" t="s">
        <v>21</v>
      </c>
      <c r="D5760" t="s">
        <v>578</v>
      </c>
      <c r="E5760" t="s">
        <v>579</v>
      </c>
      <c r="F5760">
        <v>9.8000000000000007</v>
      </c>
      <c r="G5760">
        <v>0</v>
      </c>
      <c r="H5760">
        <v>2019</v>
      </c>
      <c r="I5760">
        <v>6</v>
      </c>
      <c r="J5760">
        <v>20</v>
      </c>
    </row>
    <row r="5761" spans="1:10" x14ac:dyDescent="0.25">
      <c r="A5761">
        <f>--SUBTOTAL(103,B$2:B5761)</f>
        <v>2767</v>
      </c>
      <c r="B5761" s="86">
        <v>43626</v>
      </c>
      <c r="C5761" t="s">
        <v>21</v>
      </c>
      <c r="D5761" t="s">
        <v>578</v>
      </c>
      <c r="E5761" t="s">
        <v>579</v>
      </c>
      <c r="F5761">
        <v>9.5500000000000007</v>
      </c>
      <c r="G5761">
        <v>0</v>
      </c>
      <c r="H5761">
        <v>2019</v>
      </c>
      <c r="I5761">
        <v>6</v>
      </c>
      <c r="J5761">
        <v>95</v>
      </c>
    </row>
    <row r="5762" spans="1:10" x14ac:dyDescent="0.25">
      <c r="A5762">
        <f>--SUBTOTAL(103,B$2:B5762)</f>
        <v>2768</v>
      </c>
      <c r="B5762" s="86">
        <v>43626</v>
      </c>
      <c r="C5762" t="s">
        <v>21</v>
      </c>
      <c r="D5762" t="s">
        <v>32</v>
      </c>
      <c r="E5762" t="s">
        <v>577</v>
      </c>
      <c r="F5762">
        <v>8</v>
      </c>
      <c r="G5762">
        <v>0</v>
      </c>
      <c r="H5762">
        <v>2019</v>
      </c>
      <c r="I5762">
        <v>6</v>
      </c>
      <c r="J5762">
        <v>49</v>
      </c>
    </row>
    <row r="5763" spans="1:10" x14ac:dyDescent="0.25">
      <c r="A5763">
        <f>--SUBTOTAL(103,B$2:B5763)</f>
        <v>2769</v>
      </c>
      <c r="B5763" s="86">
        <v>43626</v>
      </c>
      <c r="C5763" t="s">
        <v>21</v>
      </c>
      <c r="D5763" t="s">
        <v>580</v>
      </c>
      <c r="E5763" t="s">
        <v>177</v>
      </c>
      <c r="F5763">
        <v>0</v>
      </c>
      <c r="G5763">
        <v>8</v>
      </c>
      <c r="H5763">
        <v>2019</v>
      </c>
      <c r="I5763">
        <v>6</v>
      </c>
      <c r="J5763">
        <v>5</v>
      </c>
    </row>
    <row r="5764" spans="1:10" x14ac:dyDescent="0.25">
      <c r="A5764">
        <f>--SUBTOTAL(103,B$2:B5764)</f>
        <v>2770</v>
      </c>
      <c r="B5764" s="86">
        <v>43626</v>
      </c>
      <c r="C5764" t="s">
        <v>21</v>
      </c>
      <c r="D5764" t="s">
        <v>580</v>
      </c>
      <c r="E5764" t="s">
        <v>177</v>
      </c>
      <c r="F5764">
        <v>0</v>
      </c>
      <c r="G5764">
        <v>24</v>
      </c>
      <c r="H5764">
        <v>2019</v>
      </c>
      <c r="I5764">
        <v>6</v>
      </c>
      <c r="J5764">
        <v>13</v>
      </c>
    </row>
    <row r="5765" spans="1:10" x14ac:dyDescent="0.25">
      <c r="A5765">
        <f>--SUBTOTAL(103,B$2:B5765)</f>
        <v>2771</v>
      </c>
      <c r="B5765" s="86">
        <v>43626</v>
      </c>
      <c r="C5765" t="s">
        <v>21</v>
      </c>
      <c r="D5765" t="s">
        <v>580</v>
      </c>
      <c r="E5765" t="s">
        <v>177</v>
      </c>
      <c r="F5765">
        <v>0</v>
      </c>
      <c r="G5765">
        <v>32</v>
      </c>
      <c r="H5765">
        <v>2019</v>
      </c>
      <c r="I5765">
        <v>6</v>
      </c>
      <c r="J5765">
        <v>51</v>
      </c>
    </row>
    <row r="5766" spans="1:10" x14ac:dyDescent="0.25">
      <c r="A5766">
        <f>--SUBTOTAL(103,B$2:B5766)</f>
        <v>2772</v>
      </c>
      <c r="B5766" s="86">
        <v>43626</v>
      </c>
      <c r="C5766" t="s">
        <v>21</v>
      </c>
      <c r="D5766" t="s">
        <v>580</v>
      </c>
      <c r="E5766" t="s">
        <v>177</v>
      </c>
      <c r="F5766">
        <v>0</v>
      </c>
      <c r="G5766">
        <v>80</v>
      </c>
      <c r="H5766">
        <v>2019</v>
      </c>
      <c r="I5766">
        <v>6</v>
      </c>
      <c r="J5766">
        <v>73</v>
      </c>
    </row>
    <row r="5767" spans="1:10" x14ac:dyDescent="0.25">
      <c r="A5767">
        <f>--SUBTOTAL(103,B$2:B5767)</f>
        <v>2773</v>
      </c>
      <c r="B5767" s="86">
        <v>43626</v>
      </c>
      <c r="C5767" t="s">
        <v>103</v>
      </c>
      <c r="D5767" t="s">
        <v>578</v>
      </c>
      <c r="E5767" t="s">
        <v>579</v>
      </c>
      <c r="F5767">
        <v>132.47</v>
      </c>
      <c r="G5767">
        <v>0</v>
      </c>
      <c r="H5767">
        <v>2019</v>
      </c>
      <c r="I5767">
        <v>6</v>
      </c>
      <c r="J5767">
        <v>91</v>
      </c>
    </row>
    <row r="5768" spans="1:10" x14ac:dyDescent="0.25">
      <c r="A5768">
        <f>--SUBTOTAL(103,B$2:B5768)</f>
        <v>2774</v>
      </c>
      <c r="B5768" s="86">
        <v>43626</v>
      </c>
      <c r="C5768" t="s">
        <v>71</v>
      </c>
      <c r="D5768" t="s">
        <v>61</v>
      </c>
      <c r="E5768" t="s">
        <v>577</v>
      </c>
      <c r="F5768">
        <v>263.01</v>
      </c>
      <c r="G5768">
        <v>0</v>
      </c>
      <c r="H5768">
        <v>2019</v>
      </c>
      <c r="I5768">
        <v>6</v>
      </c>
      <c r="J5768">
        <v>91</v>
      </c>
    </row>
    <row r="5769" spans="1:10" x14ac:dyDescent="0.25">
      <c r="A5769">
        <f>--SUBTOTAL(103,B$2:B5769)</f>
        <v>2775</v>
      </c>
      <c r="B5769" s="86">
        <v>43626</v>
      </c>
      <c r="C5769" t="s">
        <v>75</v>
      </c>
      <c r="D5769" t="s">
        <v>578</v>
      </c>
      <c r="E5769" t="s">
        <v>579</v>
      </c>
      <c r="F5769">
        <v>24.26</v>
      </c>
      <c r="G5769">
        <v>0</v>
      </c>
      <c r="H5769">
        <v>2019</v>
      </c>
      <c r="I5769">
        <v>6</v>
      </c>
      <c r="J5769">
        <v>91</v>
      </c>
    </row>
    <row r="5770" spans="1:10" x14ac:dyDescent="0.25">
      <c r="A5770">
        <f>--SUBTOTAL(103,B$2:B5770)</f>
        <v>2776</v>
      </c>
      <c r="B5770" s="86">
        <v>43626</v>
      </c>
      <c r="C5770" t="s">
        <v>73</v>
      </c>
      <c r="D5770" t="s">
        <v>59</v>
      </c>
      <c r="E5770" t="s">
        <v>577</v>
      </c>
      <c r="F5770">
        <v>40</v>
      </c>
      <c r="G5770">
        <v>0</v>
      </c>
      <c r="H5770">
        <v>2019</v>
      </c>
      <c r="I5770">
        <v>6</v>
      </c>
      <c r="J5770">
        <v>91</v>
      </c>
    </row>
    <row r="5771" spans="1:10" x14ac:dyDescent="0.25">
      <c r="A5771">
        <f>--SUBTOTAL(103,B$2:B5771)</f>
        <v>2777</v>
      </c>
      <c r="B5771" s="86">
        <v>43626</v>
      </c>
      <c r="C5771" t="s">
        <v>72</v>
      </c>
      <c r="D5771" t="s">
        <v>578</v>
      </c>
      <c r="E5771" t="s">
        <v>579</v>
      </c>
      <c r="F5771">
        <v>329.69</v>
      </c>
      <c r="G5771">
        <v>0</v>
      </c>
      <c r="H5771">
        <v>2019</v>
      </c>
      <c r="I5771">
        <v>6</v>
      </c>
      <c r="J5771">
        <v>91</v>
      </c>
    </row>
    <row r="5772" spans="1:10" x14ac:dyDescent="0.25">
      <c r="A5772">
        <f>--SUBTOTAL(103,B$2:B5772)</f>
        <v>2778</v>
      </c>
      <c r="B5772" s="86">
        <v>43626</v>
      </c>
      <c r="C5772" t="s">
        <v>67</v>
      </c>
      <c r="D5772" t="s">
        <v>578</v>
      </c>
      <c r="E5772" t="s">
        <v>579</v>
      </c>
      <c r="F5772">
        <v>537.59</v>
      </c>
      <c r="G5772">
        <v>0</v>
      </c>
      <c r="H5772">
        <v>2019</v>
      </c>
      <c r="I5772">
        <v>6</v>
      </c>
      <c r="J5772">
        <v>91</v>
      </c>
    </row>
    <row r="5773" spans="1:10" x14ac:dyDescent="0.25">
      <c r="A5773">
        <f>--SUBTOTAL(103,B$2:B5773)</f>
        <v>2779</v>
      </c>
      <c r="B5773" s="86">
        <v>43626</v>
      </c>
      <c r="C5773" t="s">
        <v>76</v>
      </c>
      <c r="D5773" t="s">
        <v>578</v>
      </c>
      <c r="E5773" t="s">
        <v>579</v>
      </c>
      <c r="F5773">
        <v>312.97000000000003</v>
      </c>
      <c r="G5773">
        <v>0</v>
      </c>
      <c r="H5773">
        <v>2019</v>
      </c>
      <c r="I5773">
        <v>6</v>
      </c>
      <c r="J5773">
        <v>91</v>
      </c>
    </row>
    <row r="5774" spans="1:10" x14ac:dyDescent="0.25">
      <c r="A5774">
        <f>--SUBTOTAL(103,B$2:B5774)</f>
        <v>2780</v>
      </c>
      <c r="B5774" s="86">
        <v>43626</v>
      </c>
      <c r="C5774" t="s">
        <v>69</v>
      </c>
      <c r="D5774" t="s">
        <v>578</v>
      </c>
      <c r="E5774" t="s">
        <v>579</v>
      </c>
      <c r="F5774">
        <v>29.16</v>
      </c>
      <c r="G5774">
        <v>0</v>
      </c>
      <c r="H5774">
        <v>2019</v>
      </c>
      <c r="I5774">
        <v>6</v>
      </c>
      <c r="J5774">
        <v>91</v>
      </c>
    </row>
    <row r="5775" spans="1:10" x14ac:dyDescent="0.25">
      <c r="A5775">
        <f>--SUBTOTAL(103,B$2:B5775)</f>
        <v>2781</v>
      </c>
      <c r="B5775" s="86">
        <v>43626</v>
      </c>
      <c r="C5775" t="s">
        <v>102</v>
      </c>
      <c r="D5775" t="s">
        <v>61</v>
      </c>
      <c r="E5775" t="s">
        <v>577</v>
      </c>
      <c r="F5775">
        <v>26.56</v>
      </c>
      <c r="G5775">
        <v>0</v>
      </c>
      <c r="H5775">
        <v>2019</v>
      </c>
      <c r="I5775">
        <v>6</v>
      </c>
      <c r="J5775">
        <v>91</v>
      </c>
    </row>
    <row r="5776" spans="1:10" x14ac:dyDescent="0.25">
      <c r="A5776">
        <f>--SUBTOTAL(103,B$2:B5776)</f>
        <v>2782</v>
      </c>
      <c r="B5776" s="86">
        <v>43626</v>
      </c>
      <c r="C5776" t="s">
        <v>22</v>
      </c>
      <c r="D5776" t="s">
        <v>578</v>
      </c>
      <c r="E5776" t="s">
        <v>579</v>
      </c>
      <c r="F5776">
        <v>137.13</v>
      </c>
      <c r="G5776">
        <v>0</v>
      </c>
      <c r="H5776">
        <v>2019</v>
      </c>
      <c r="I5776">
        <v>6</v>
      </c>
      <c r="J5776">
        <v>73</v>
      </c>
    </row>
    <row r="5777" spans="1:10" x14ac:dyDescent="0.25">
      <c r="A5777">
        <f>--SUBTOTAL(103,B$2:B5777)</f>
        <v>2783</v>
      </c>
      <c r="B5777" s="86">
        <v>43626</v>
      </c>
      <c r="C5777" t="s">
        <v>22</v>
      </c>
      <c r="D5777" t="s">
        <v>578</v>
      </c>
      <c r="E5777" t="s">
        <v>579</v>
      </c>
      <c r="F5777">
        <v>72.849999999999994</v>
      </c>
      <c r="G5777">
        <v>0</v>
      </c>
      <c r="H5777">
        <v>2019</v>
      </c>
      <c r="I5777">
        <v>6</v>
      </c>
      <c r="J5777">
        <v>30</v>
      </c>
    </row>
    <row r="5778" spans="1:10" x14ac:dyDescent="0.25">
      <c r="A5778">
        <f>--SUBTOTAL(103,B$2:B5778)</f>
        <v>2784</v>
      </c>
      <c r="B5778" s="86">
        <v>43626</v>
      </c>
      <c r="C5778" t="s">
        <v>22</v>
      </c>
      <c r="D5778" t="s">
        <v>578</v>
      </c>
      <c r="E5778" t="s">
        <v>579</v>
      </c>
      <c r="F5778">
        <v>55.92</v>
      </c>
      <c r="G5778">
        <v>0</v>
      </c>
      <c r="H5778">
        <v>2019</v>
      </c>
      <c r="I5778">
        <v>6</v>
      </c>
      <c r="J5778">
        <v>34</v>
      </c>
    </row>
    <row r="5779" spans="1:10" x14ac:dyDescent="0.25">
      <c r="A5779">
        <f>--SUBTOTAL(103,B$2:B5779)</f>
        <v>2785</v>
      </c>
      <c r="B5779" s="86">
        <v>43626</v>
      </c>
      <c r="C5779" t="s">
        <v>22</v>
      </c>
      <c r="D5779" t="s">
        <v>578</v>
      </c>
      <c r="E5779" t="s">
        <v>579</v>
      </c>
      <c r="F5779">
        <v>48.99</v>
      </c>
      <c r="G5779">
        <v>0</v>
      </c>
      <c r="H5779">
        <v>2019</v>
      </c>
      <c r="I5779">
        <v>6</v>
      </c>
      <c r="J5779">
        <v>5</v>
      </c>
    </row>
    <row r="5780" spans="1:10" x14ac:dyDescent="0.25">
      <c r="A5780">
        <f>--SUBTOTAL(103,B$2:B5780)</f>
        <v>2786</v>
      </c>
      <c r="B5780" s="86">
        <v>43626</v>
      </c>
      <c r="C5780" t="s">
        <v>22</v>
      </c>
      <c r="D5780" t="s">
        <v>578</v>
      </c>
      <c r="E5780" t="s">
        <v>579</v>
      </c>
      <c r="F5780">
        <v>48.98</v>
      </c>
      <c r="G5780">
        <v>0</v>
      </c>
      <c r="H5780">
        <v>2019</v>
      </c>
      <c r="I5780">
        <v>6</v>
      </c>
      <c r="J5780">
        <v>19</v>
      </c>
    </row>
    <row r="5781" spans="1:10" x14ac:dyDescent="0.25">
      <c r="A5781">
        <f>--SUBTOTAL(103,B$2:B5781)</f>
        <v>2787</v>
      </c>
      <c r="B5781" s="86">
        <v>43626</v>
      </c>
      <c r="C5781" t="s">
        <v>22</v>
      </c>
      <c r="D5781" t="s">
        <v>578</v>
      </c>
      <c r="E5781" t="s">
        <v>579</v>
      </c>
      <c r="F5781">
        <v>31.75</v>
      </c>
      <c r="G5781">
        <v>0</v>
      </c>
      <c r="H5781">
        <v>2019</v>
      </c>
      <c r="I5781">
        <v>6</v>
      </c>
      <c r="J5781">
        <v>97</v>
      </c>
    </row>
    <row r="5782" spans="1:10" x14ac:dyDescent="0.25">
      <c r="A5782">
        <f>--SUBTOTAL(103,B$2:B5782)</f>
        <v>2788</v>
      </c>
      <c r="B5782" s="86">
        <v>43626</v>
      </c>
      <c r="C5782" t="s">
        <v>22</v>
      </c>
      <c r="D5782" t="s">
        <v>578</v>
      </c>
      <c r="E5782" t="s">
        <v>579</v>
      </c>
      <c r="F5782">
        <v>28.31</v>
      </c>
      <c r="G5782">
        <v>0</v>
      </c>
      <c r="H5782">
        <v>2019</v>
      </c>
      <c r="I5782">
        <v>6</v>
      </c>
      <c r="J5782">
        <v>26</v>
      </c>
    </row>
    <row r="5783" spans="1:10" x14ac:dyDescent="0.25">
      <c r="A5783">
        <f>--SUBTOTAL(103,B$2:B5783)</f>
        <v>2789</v>
      </c>
      <c r="B5783" s="86">
        <v>43626</v>
      </c>
      <c r="C5783" t="s">
        <v>22</v>
      </c>
      <c r="D5783" t="s">
        <v>578</v>
      </c>
      <c r="E5783" t="s">
        <v>579</v>
      </c>
      <c r="F5783">
        <v>22.88</v>
      </c>
      <c r="G5783">
        <v>0</v>
      </c>
      <c r="H5783">
        <v>2019</v>
      </c>
      <c r="I5783">
        <v>6</v>
      </c>
      <c r="J5783">
        <v>43</v>
      </c>
    </row>
    <row r="5784" spans="1:10" x14ac:dyDescent="0.25">
      <c r="A5784">
        <f>--SUBTOTAL(103,B$2:B5784)</f>
        <v>2790</v>
      </c>
      <c r="B5784" s="86">
        <v>43626</v>
      </c>
      <c r="C5784" t="s">
        <v>22</v>
      </c>
      <c r="D5784" t="s">
        <v>578</v>
      </c>
      <c r="E5784" t="s">
        <v>579</v>
      </c>
      <c r="F5784">
        <v>12.91</v>
      </c>
      <c r="G5784">
        <v>0</v>
      </c>
      <c r="H5784">
        <v>2019</v>
      </c>
      <c r="I5784">
        <v>6</v>
      </c>
      <c r="J5784">
        <v>51</v>
      </c>
    </row>
    <row r="5785" spans="1:10" x14ac:dyDescent="0.25">
      <c r="A5785">
        <f>--SUBTOTAL(103,B$2:B5785)</f>
        <v>2791</v>
      </c>
      <c r="B5785" s="86">
        <v>43626</v>
      </c>
      <c r="C5785" t="s">
        <v>22</v>
      </c>
      <c r="D5785" t="s">
        <v>32</v>
      </c>
      <c r="E5785" t="s">
        <v>577</v>
      </c>
      <c r="F5785">
        <v>8</v>
      </c>
      <c r="G5785">
        <v>0</v>
      </c>
      <c r="H5785">
        <v>2019</v>
      </c>
      <c r="I5785">
        <v>6</v>
      </c>
      <c r="J5785">
        <v>73</v>
      </c>
    </row>
    <row r="5786" spans="1:10" x14ac:dyDescent="0.25">
      <c r="A5786">
        <f>--SUBTOTAL(103,B$2:B5786)</f>
        <v>2792</v>
      </c>
      <c r="B5786" s="86">
        <v>43627</v>
      </c>
      <c r="C5786" t="s">
        <v>23</v>
      </c>
      <c r="D5786" t="s">
        <v>61</v>
      </c>
      <c r="E5786" t="s">
        <v>581</v>
      </c>
      <c r="F5786">
        <v>26</v>
      </c>
      <c r="G5786">
        <v>0</v>
      </c>
      <c r="H5786">
        <v>2019</v>
      </c>
      <c r="I5786">
        <v>6</v>
      </c>
      <c r="J5786">
        <v>33</v>
      </c>
    </row>
    <row r="5787" spans="1:10" x14ac:dyDescent="0.25">
      <c r="A5787">
        <f>--SUBTOTAL(103,B$2:B5787)</f>
        <v>2793</v>
      </c>
      <c r="B5787" s="86">
        <v>43627</v>
      </c>
      <c r="C5787" t="s">
        <v>66</v>
      </c>
      <c r="D5787" t="s">
        <v>61</v>
      </c>
      <c r="E5787" t="s">
        <v>581</v>
      </c>
      <c r="F5787">
        <v>59.6</v>
      </c>
      <c r="G5787">
        <v>0</v>
      </c>
      <c r="H5787">
        <v>2019</v>
      </c>
      <c r="I5787">
        <v>6</v>
      </c>
      <c r="J5787">
        <v>91</v>
      </c>
    </row>
    <row r="5788" spans="1:10" x14ac:dyDescent="0.25">
      <c r="A5788">
        <f>--SUBTOTAL(103,B$2:B5788)</f>
        <v>2794</v>
      </c>
      <c r="B5788" s="86">
        <v>43627</v>
      </c>
      <c r="C5788" t="s">
        <v>281</v>
      </c>
      <c r="D5788" t="s">
        <v>61</v>
      </c>
      <c r="E5788" t="s">
        <v>581</v>
      </c>
      <c r="F5788">
        <v>382.02</v>
      </c>
      <c r="G5788">
        <v>0</v>
      </c>
      <c r="H5788">
        <v>2019</v>
      </c>
      <c r="I5788">
        <v>6</v>
      </c>
      <c r="J5788">
        <v>91</v>
      </c>
    </row>
    <row r="5789" spans="1:10" x14ac:dyDescent="0.25">
      <c r="A5789">
        <f>--SUBTOTAL(103,B$2:B5789)</f>
        <v>2795</v>
      </c>
      <c r="B5789" s="86">
        <v>43627</v>
      </c>
      <c r="C5789" t="s">
        <v>21</v>
      </c>
      <c r="D5789" t="s">
        <v>32</v>
      </c>
      <c r="E5789" t="s">
        <v>581</v>
      </c>
      <c r="F5789">
        <v>16</v>
      </c>
      <c r="G5789">
        <v>0</v>
      </c>
      <c r="H5789">
        <v>2019</v>
      </c>
      <c r="I5789">
        <v>6</v>
      </c>
      <c r="J5789">
        <v>19</v>
      </c>
    </row>
    <row r="5790" spans="1:10" x14ac:dyDescent="0.25">
      <c r="A5790">
        <f>--SUBTOTAL(103,B$2:B5790)</f>
        <v>2796</v>
      </c>
      <c r="B5790" s="86">
        <v>43627</v>
      </c>
      <c r="C5790" t="s">
        <v>22</v>
      </c>
      <c r="D5790" t="s">
        <v>32</v>
      </c>
      <c r="E5790" t="s">
        <v>581</v>
      </c>
      <c r="F5790">
        <v>8</v>
      </c>
      <c r="G5790">
        <v>0</v>
      </c>
      <c r="H5790">
        <v>2019</v>
      </c>
      <c r="I5790">
        <v>6</v>
      </c>
      <c r="J5790">
        <v>51</v>
      </c>
    </row>
    <row r="5791" spans="1:10" x14ac:dyDescent="0.25">
      <c r="A5791">
        <f>--SUBTOTAL(103,B$2:B5791)</f>
        <v>2797</v>
      </c>
      <c r="B5791" s="86">
        <v>43628</v>
      </c>
      <c r="C5791" t="s">
        <v>23</v>
      </c>
      <c r="D5791" t="s">
        <v>33</v>
      </c>
      <c r="E5791" t="s">
        <v>120</v>
      </c>
      <c r="F5791">
        <v>14</v>
      </c>
      <c r="G5791">
        <v>0</v>
      </c>
      <c r="H5791">
        <v>2019</v>
      </c>
      <c r="I5791">
        <v>6</v>
      </c>
      <c r="J5791">
        <v>40</v>
      </c>
    </row>
    <row r="5792" spans="1:10" x14ac:dyDescent="0.25">
      <c r="A5792">
        <f>--SUBTOTAL(103,B$2:B5792)</f>
        <v>2798</v>
      </c>
      <c r="B5792" s="86">
        <v>43628</v>
      </c>
      <c r="C5792" t="s">
        <v>23</v>
      </c>
      <c r="D5792" t="s">
        <v>33</v>
      </c>
      <c r="E5792" t="s">
        <v>115</v>
      </c>
      <c r="F5792">
        <v>3</v>
      </c>
      <c r="G5792">
        <v>0</v>
      </c>
      <c r="H5792">
        <v>2019</v>
      </c>
      <c r="I5792">
        <v>6</v>
      </c>
      <c r="J5792">
        <v>162</v>
      </c>
    </row>
    <row r="5793" spans="1:10" x14ac:dyDescent="0.25">
      <c r="A5793">
        <f>--SUBTOTAL(103,B$2:B5793)</f>
        <v>2799</v>
      </c>
      <c r="B5793" s="86">
        <v>43628</v>
      </c>
      <c r="C5793" t="s">
        <v>66</v>
      </c>
      <c r="D5793" t="s">
        <v>61</v>
      </c>
      <c r="E5793" t="s">
        <v>582</v>
      </c>
      <c r="F5793">
        <v>13.4</v>
      </c>
      <c r="G5793">
        <v>0</v>
      </c>
      <c r="H5793">
        <v>2019</v>
      </c>
      <c r="I5793">
        <v>6</v>
      </c>
      <c r="J5793">
        <v>91</v>
      </c>
    </row>
    <row r="5794" spans="1:10" x14ac:dyDescent="0.25">
      <c r="A5794">
        <f>--SUBTOTAL(103,B$2:B5794)</f>
        <v>2800</v>
      </c>
      <c r="B5794" s="86">
        <v>43628</v>
      </c>
      <c r="C5794" t="s">
        <v>21</v>
      </c>
      <c r="D5794" t="s">
        <v>32</v>
      </c>
      <c r="E5794" t="s">
        <v>582</v>
      </c>
      <c r="F5794">
        <v>16</v>
      </c>
      <c r="G5794">
        <v>0</v>
      </c>
      <c r="H5794">
        <v>2019</v>
      </c>
      <c r="I5794">
        <v>6</v>
      </c>
      <c r="J5794">
        <v>51</v>
      </c>
    </row>
    <row r="5795" spans="1:10" x14ac:dyDescent="0.25">
      <c r="A5795">
        <f>--SUBTOTAL(103,B$2:B5795)</f>
        <v>2801</v>
      </c>
      <c r="B5795" s="86">
        <v>43628</v>
      </c>
      <c r="C5795" t="s">
        <v>21</v>
      </c>
      <c r="D5795" t="s">
        <v>32</v>
      </c>
      <c r="E5795" t="s">
        <v>582</v>
      </c>
      <c r="F5795">
        <v>16</v>
      </c>
      <c r="G5795">
        <v>0</v>
      </c>
      <c r="H5795">
        <v>2019</v>
      </c>
      <c r="I5795">
        <v>6</v>
      </c>
      <c r="J5795">
        <v>97</v>
      </c>
    </row>
    <row r="5796" spans="1:10" x14ac:dyDescent="0.25">
      <c r="A5796">
        <f>--SUBTOTAL(103,B$2:B5796)</f>
        <v>2802</v>
      </c>
      <c r="B5796" s="86">
        <v>43628</v>
      </c>
      <c r="C5796" t="s">
        <v>21</v>
      </c>
      <c r="D5796" t="s">
        <v>32</v>
      </c>
      <c r="E5796" t="s">
        <v>582</v>
      </c>
      <c r="F5796">
        <v>8</v>
      </c>
      <c r="G5796">
        <v>0</v>
      </c>
      <c r="H5796">
        <v>2019</v>
      </c>
      <c r="I5796">
        <v>6</v>
      </c>
      <c r="J5796">
        <v>5</v>
      </c>
    </row>
    <row r="5797" spans="1:10" x14ac:dyDescent="0.25">
      <c r="A5797">
        <f>--SUBTOTAL(103,B$2:B5797)</f>
        <v>2803</v>
      </c>
      <c r="B5797" s="86">
        <v>43628</v>
      </c>
      <c r="C5797" t="s">
        <v>21</v>
      </c>
      <c r="D5797" t="s">
        <v>32</v>
      </c>
      <c r="E5797" t="s">
        <v>582</v>
      </c>
      <c r="F5797">
        <v>8</v>
      </c>
      <c r="G5797">
        <v>0</v>
      </c>
      <c r="H5797">
        <v>2019</v>
      </c>
      <c r="I5797">
        <v>6</v>
      </c>
      <c r="J5797">
        <v>44</v>
      </c>
    </row>
    <row r="5798" spans="1:10" x14ac:dyDescent="0.25">
      <c r="A5798">
        <f>--SUBTOTAL(103,B$2:B5798)</f>
        <v>2804</v>
      </c>
      <c r="B5798" s="86">
        <v>43628</v>
      </c>
      <c r="C5798" t="s">
        <v>103</v>
      </c>
      <c r="D5798" t="s">
        <v>32</v>
      </c>
      <c r="E5798" t="s">
        <v>582</v>
      </c>
      <c r="F5798">
        <v>145.74</v>
      </c>
      <c r="G5798">
        <v>0</v>
      </c>
      <c r="H5798">
        <v>2019</v>
      </c>
      <c r="I5798">
        <v>6</v>
      </c>
      <c r="J5798">
        <v>91</v>
      </c>
    </row>
    <row r="5799" spans="1:10" x14ac:dyDescent="0.25">
      <c r="A5799">
        <f>--SUBTOTAL(103,B$2:B5799)</f>
        <v>2805</v>
      </c>
      <c r="B5799" s="86">
        <v>43628</v>
      </c>
      <c r="C5799" t="s">
        <v>71</v>
      </c>
      <c r="D5799" t="s">
        <v>60</v>
      </c>
      <c r="E5799" t="s">
        <v>582</v>
      </c>
      <c r="F5799">
        <v>39</v>
      </c>
      <c r="G5799">
        <v>0</v>
      </c>
      <c r="H5799">
        <v>2019</v>
      </c>
      <c r="I5799">
        <v>6</v>
      </c>
      <c r="J5799">
        <v>91</v>
      </c>
    </row>
    <row r="5800" spans="1:10" x14ac:dyDescent="0.25">
      <c r="A5800">
        <f>--SUBTOTAL(103,B$2:B5800)</f>
        <v>2806</v>
      </c>
      <c r="B5800" s="86">
        <v>43628</v>
      </c>
      <c r="C5800" t="s">
        <v>73</v>
      </c>
      <c r="D5800" t="s">
        <v>60</v>
      </c>
      <c r="E5800" t="s">
        <v>582</v>
      </c>
      <c r="F5800">
        <v>101.25</v>
      </c>
      <c r="G5800">
        <v>0</v>
      </c>
      <c r="H5800">
        <v>2019</v>
      </c>
      <c r="I5800">
        <v>6</v>
      </c>
      <c r="J5800">
        <v>91</v>
      </c>
    </row>
    <row r="5801" spans="1:10" x14ac:dyDescent="0.25">
      <c r="A5801">
        <f>--SUBTOTAL(103,B$2:B5801)</f>
        <v>2807</v>
      </c>
      <c r="B5801" s="86">
        <v>43628</v>
      </c>
      <c r="C5801" t="s">
        <v>69</v>
      </c>
      <c r="D5801" t="s">
        <v>61</v>
      </c>
      <c r="E5801" t="s">
        <v>582</v>
      </c>
      <c r="F5801">
        <v>42</v>
      </c>
      <c r="G5801">
        <v>0</v>
      </c>
      <c r="H5801">
        <v>2019</v>
      </c>
      <c r="I5801">
        <v>6</v>
      </c>
      <c r="J5801">
        <v>91</v>
      </c>
    </row>
    <row r="5802" spans="1:10" x14ac:dyDescent="0.25">
      <c r="A5802">
        <f>--SUBTOTAL(103,B$2:B5802)</f>
        <v>2808</v>
      </c>
      <c r="B5802" s="86">
        <v>43628</v>
      </c>
      <c r="C5802" t="s">
        <v>106</v>
      </c>
      <c r="D5802" t="s">
        <v>61</v>
      </c>
      <c r="E5802" t="s">
        <v>582</v>
      </c>
      <c r="F5802">
        <v>17</v>
      </c>
      <c r="G5802">
        <v>0</v>
      </c>
      <c r="H5802">
        <v>2019</v>
      </c>
      <c r="I5802">
        <v>6</v>
      </c>
      <c r="J5802">
        <v>91</v>
      </c>
    </row>
    <row r="5803" spans="1:10" x14ac:dyDescent="0.25">
      <c r="A5803">
        <f>--SUBTOTAL(103,B$2:B5803)</f>
        <v>2809</v>
      </c>
      <c r="B5803" s="86">
        <v>43628</v>
      </c>
      <c r="C5803" t="s">
        <v>74</v>
      </c>
      <c r="D5803" t="s">
        <v>60</v>
      </c>
      <c r="E5803" t="s">
        <v>582</v>
      </c>
      <c r="F5803">
        <v>25.95</v>
      </c>
      <c r="G5803">
        <v>0</v>
      </c>
      <c r="H5803">
        <v>2019</v>
      </c>
      <c r="I5803">
        <v>6</v>
      </c>
      <c r="J5803">
        <v>91</v>
      </c>
    </row>
    <row r="5804" spans="1:10" x14ac:dyDescent="0.25">
      <c r="A5804">
        <f>--SUBTOTAL(103,B$2:B5804)</f>
        <v>2810</v>
      </c>
      <c r="B5804" s="86">
        <v>43629</v>
      </c>
      <c r="C5804" t="s">
        <v>23</v>
      </c>
      <c r="D5804" t="s">
        <v>61</v>
      </c>
      <c r="E5804" t="s">
        <v>583</v>
      </c>
      <c r="F5804">
        <v>12</v>
      </c>
      <c r="G5804">
        <v>0</v>
      </c>
      <c r="H5804">
        <v>2019</v>
      </c>
      <c r="I5804">
        <v>6</v>
      </c>
      <c r="J5804">
        <v>76</v>
      </c>
    </row>
    <row r="5805" spans="1:10" x14ac:dyDescent="0.25">
      <c r="A5805">
        <f>--SUBTOTAL(103,B$2:B5805)</f>
        <v>2811</v>
      </c>
      <c r="B5805" s="86">
        <v>43629</v>
      </c>
      <c r="C5805" t="s">
        <v>23</v>
      </c>
      <c r="D5805" t="s">
        <v>33</v>
      </c>
      <c r="E5805" t="s">
        <v>168</v>
      </c>
      <c r="F5805">
        <v>10.25</v>
      </c>
      <c r="G5805">
        <v>0</v>
      </c>
      <c r="H5805">
        <v>2019</v>
      </c>
      <c r="I5805">
        <v>6</v>
      </c>
      <c r="J5805">
        <v>20</v>
      </c>
    </row>
    <row r="5806" spans="1:10" x14ac:dyDescent="0.25">
      <c r="A5806">
        <f>--SUBTOTAL(103,B$2:B5806)</f>
        <v>2812</v>
      </c>
      <c r="B5806" s="86">
        <v>43629</v>
      </c>
      <c r="C5806" t="s">
        <v>23</v>
      </c>
      <c r="D5806" t="s">
        <v>33</v>
      </c>
      <c r="E5806" t="s">
        <v>156</v>
      </c>
      <c r="F5806">
        <v>6</v>
      </c>
      <c r="G5806">
        <v>0</v>
      </c>
      <c r="H5806">
        <v>2019</v>
      </c>
      <c r="I5806">
        <v>6</v>
      </c>
      <c r="J5806">
        <v>78</v>
      </c>
    </row>
    <row r="5807" spans="1:10" x14ac:dyDescent="0.25">
      <c r="A5807">
        <f>--SUBTOTAL(103,B$2:B5807)</f>
        <v>2813</v>
      </c>
      <c r="B5807" s="86">
        <v>43629</v>
      </c>
      <c r="C5807" t="s">
        <v>23</v>
      </c>
      <c r="D5807" t="s">
        <v>33</v>
      </c>
      <c r="E5807" t="s">
        <v>149</v>
      </c>
      <c r="F5807">
        <v>3.15</v>
      </c>
      <c r="G5807">
        <v>0</v>
      </c>
      <c r="H5807">
        <v>2019</v>
      </c>
      <c r="I5807">
        <v>6</v>
      </c>
      <c r="J5807">
        <v>23</v>
      </c>
    </row>
    <row r="5808" spans="1:10" x14ac:dyDescent="0.25">
      <c r="A5808">
        <f>--SUBTOTAL(103,B$2:B5808)</f>
        <v>2814</v>
      </c>
      <c r="B5808" s="86">
        <v>43629</v>
      </c>
      <c r="C5808" t="s">
        <v>23</v>
      </c>
      <c r="D5808" t="s">
        <v>33</v>
      </c>
      <c r="E5808" t="s">
        <v>157</v>
      </c>
      <c r="F5808">
        <v>2.75</v>
      </c>
      <c r="G5808">
        <v>0</v>
      </c>
      <c r="H5808">
        <v>2019</v>
      </c>
      <c r="I5808">
        <v>6</v>
      </c>
      <c r="J5808">
        <v>37</v>
      </c>
    </row>
    <row r="5809" spans="1:10" x14ac:dyDescent="0.25">
      <c r="A5809">
        <f>--SUBTOTAL(103,B$2:B5809)</f>
        <v>2815</v>
      </c>
      <c r="B5809" s="86">
        <v>43629</v>
      </c>
      <c r="C5809" t="s">
        <v>77</v>
      </c>
      <c r="D5809" t="s">
        <v>62</v>
      </c>
      <c r="E5809" t="s">
        <v>583</v>
      </c>
      <c r="F5809">
        <v>349.6</v>
      </c>
      <c r="G5809">
        <v>0</v>
      </c>
      <c r="H5809">
        <v>2019</v>
      </c>
      <c r="I5809">
        <v>6</v>
      </c>
      <c r="J5809">
        <v>91</v>
      </c>
    </row>
    <row r="5810" spans="1:10" x14ac:dyDescent="0.25">
      <c r="A5810">
        <f>--SUBTOTAL(103,B$2:B5810)</f>
        <v>2816</v>
      </c>
      <c r="B5810" s="86">
        <v>43629</v>
      </c>
      <c r="C5810" t="s">
        <v>21</v>
      </c>
      <c r="D5810" t="s">
        <v>32</v>
      </c>
      <c r="E5810" t="s">
        <v>583</v>
      </c>
      <c r="F5810">
        <v>16</v>
      </c>
      <c r="G5810">
        <v>0</v>
      </c>
      <c r="H5810">
        <v>2019</v>
      </c>
      <c r="I5810">
        <v>6</v>
      </c>
      <c r="J5810">
        <v>13</v>
      </c>
    </row>
    <row r="5811" spans="1:10" x14ac:dyDescent="0.25">
      <c r="A5811">
        <f>--SUBTOTAL(103,B$2:B5811)</f>
        <v>2817</v>
      </c>
      <c r="B5811" s="86">
        <v>43629</v>
      </c>
      <c r="C5811" t="s">
        <v>21</v>
      </c>
      <c r="D5811" t="s">
        <v>32</v>
      </c>
      <c r="E5811" t="s">
        <v>583</v>
      </c>
      <c r="F5811">
        <v>16</v>
      </c>
      <c r="G5811">
        <v>0</v>
      </c>
      <c r="H5811">
        <v>2019</v>
      </c>
      <c r="I5811">
        <v>6</v>
      </c>
      <c r="J5811">
        <v>19</v>
      </c>
    </row>
    <row r="5812" spans="1:10" x14ac:dyDescent="0.25">
      <c r="A5812">
        <f>--SUBTOTAL(103,B$2:B5812)</f>
        <v>2818</v>
      </c>
      <c r="B5812" s="86">
        <v>43629</v>
      </c>
      <c r="C5812" t="s">
        <v>21</v>
      </c>
      <c r="D5812" t="s">
        <v>32</v>
      </c>
      <c r="E5812" t="s">
        <v>583</v>
      </c>
      <c r="F5812">
        <v>16</v>
      </c>
      <c r="G5812">
        <v>0</v>
      </c>
      <c r="H5812">
        <v>2019</v>
      </c>
      <c r="I5812">
        <v>6</v>
      </c>
      <c r="J5812">
        <v>97</v>
      </c>
    </row>
    <row r="5813" spans="1:10" x14ac:dyDescent="0.25">
      <c r="A5813">
        <f>--SUBTOTAL(103,B$2:B5813)</f>
        <v>2819</v>
      </c>
      <c r="B5813" s="86">
        <v>43629</v>
      </c>
      <c r="C5813" t="s">
        <v>21</v>
      </c>
      <c r="D5813" t="s">
        <v>32</v>
      </c>
      <c r="E5813" t="s">
        <v>583</v>
      </c>
      <c r="F5813">
        <v>8</v>
      </c>
      <c r="G5813">
        <v>0</v>
      </c>
      <c r="H5813">
        <v>2019</v>
      </c>
      <c r="I5813">
        <v>6</v>
      </c>
      <c r="J5813">
        <v>46</v>
      </c>
    </row>
    <row r="5814" spans="1:10" x14ac:dyDescent="0.25">
      <c r="A5814">
        <f>--SUBTOTAL(103,B$2:B5814)</f>
        <v>2820</v>
      </c>
      <c r="B5814" s="86">
        <v>43629</v>
      </c>
      <c r="C5814" t="s">
        <v>71</v>
      </c>
      <c r="D5814" t="s">
        <v>61</v>
      </c>
      <c r="E5814" t="s">
        <v>583</v>
      </c>
      <c r="F5814">
        <v>38</v>
      </c>
      <c r="G5814">
        <v>0</v>
      </c>
      <c r="H5814">
        <v>2019</v>
      </c>
      <c r="I5814">
        <v>6</v>
      </c>
      <c r="J5814">
        <v>91</v>
      </c>
    </row>
    <row r="5815" spans="1:10" x14ac:dyDescent="0.25">
      <c r="A5815">
        <f>--SUBTOTAL(103,B$2:B5815)</f>
        <v>2821</v>
      </c>
      <c r="B5815" s="86">
        <v>43629</v>
      </c>
      <c r="C5815" t="s">
        <v>67</v>
      </c>
      <c r="D5815" t="s">
        <v>61</v>
      </c>
      <c r="E5815" t="s">
        <v>583</v>
      </c>
      <c r="F5815">
        <v>71.489999999999995</v>
      </c>
      <c r="G5815">
        <v>0</v>
      </c>
      <c r="H5815">
        <v>2019</v>
      </c>
      <c r="I5815">
        <v>6</v>
      </c>
      <c r="J5815">
        <v>91</v>
      </c>
    </row>
    <row r="5816" spans="1:10" x14ac:dyDescent="0.25">
      <c r="A5816">
        <f>--SUBTOTAL(103,B$2:B5816)</f>
        <v>2822</v>
      </c>
      <c r="B5816" s="86">
        <v>43629</v>
      </c>
      <c r="C5816" t="s">
        <v>68</v>
      </c>
      <c r="D5816" t="s">
        <v>61</v>
      </c>
      <c r="E5816" t="s">
        <v>583</v>
      </c>
      <c r="F5816">
        <v>22.17</v>
      </c>
      <c r="G5816">
        <v>0</v>
      </c>
      <c r="H5816">
        <v>2019</v>
      </c>
      <c r="I5816">
        <v>6</v>
      </c>
      <c r="J5816">
        <v>91</v>
      </c>
    </row>
    <row r="5817" spans="1:10" x14ac:dyDescent="0.25">
      <c r="A5817">
        <f>--SUBTOTAL(103,B$2:B5817)</f>
        <v>2823</v>
      </c>
      <c r="B5817" s="86">
        <v>43629</v>
      </c>
      <c r="C5817" t="s">
        <v>290</v>
      </c>
      <c r="D5817" t="s">
        <v>62</v>
      </c>
      <c r="E5817" t="s">
        <v>583</v>
      </c>
      <c r="F5817">
        <v>72.48</v>
      </c>
      <c r="G5817">
        <v>0</v>
      </c>
      <c r="H5817">
        <v>2019</v>
      </c>
      <c r="I5817">
        <v>6</v>
      </c>
      <c r="J5817">
        <v>91</v>
      </c>
    </row>
    <row r="5818" spans="1:10" x14ac:dyDescent="0.25">
      <c r="A5818">
        <f>--SUBTOTAL(103,B$2:B5818)</f>
        <v>2824</v>
      </c>
      <c r="B5818" s="86">
        <v>43629</v>
      </c>
      <c r="C5818" t="s">
        <v>102</v>
      </c>
      <c r="D5818" t="s">
        <v>61</v>
      </c>
      <c r="E5818" t="s">
        <v>583</v>
      </c>
      <c r="F5818">
        <v>8.92</v>
      </c>
      <c r="G5818">
        <v>0</v>
      </c>
      <c r="H5818">
        <v>2019</v>
      </c>
      <c r="I5818">
        <v>6</v>
      </c>
      <c r="J5818">
        <v>91</v>
      </c>
    </row>
    <row r="5819" spans="1:10" x14ac:dyDescent="0.25">
      <c r="A5819">
        <f>--SUBTOTAL(103,B$2:B5819)</f>
        <v>2825</v>
      </c>
      <c r="B5819" s="86">
        <v>43629</v>
      </c>
      <c r="C5819" t="s">
        <v>22</v>
      </c>
      <c r="D5819" t="s">
        <v>32</v>
      </c>
      <c r="E5819" t="s">
        <v>583</v>
      </c>
      <c r="F5819">
        <v>24</v>
      </c>
      <c r="G5819">
        <v>0</v>
      </c>
      <c r="H5819">
        <v>2019</v>
      </c>
      <c r="I5819">
        <v>6</v>
      </c>
      <c r="J5819">
        <v>19</v>
      </c>
    </row>
    <row r="5820" spans="1:10" x14ac:dyDescent="0.25">
      <c r="A5820">
        <f>--SUBTOTAL(103,B$2:B5820)</f>
        <v>2826</v>
      </c>
      <c r="B5820" s="86">
        <v>43630</v>
      </c>
      <c r="C5820" t="s">
        <v>23</v>
      </c>
      <c r="D5820" t="s">
        <v>61</v>
      </c>
      <c r="E5820" t="s">
        <v>584</v>
      </c>
      <c r="F5820">
        <v>131</v>
      </c>
      <c r="G5820">
        <v>0</v>
      </c>
      <c r="H5820">
        <v>2019</v>
      </c>
      <c r="I5820">
        <v>6</v>
      </c>
      <c r="J5820">
        <v>40</v>
      </c>
    </row>
    <row r="5821" spans="1:10" x14ac:dyDescent="0.25">
      <c r="A5821">
        <f>--SUBTOTAL(103,B$2:B5821)</f>
        <v>2827</v>
      </c>
      <c r="B5821" s="86">
        <v>43630</v>
      </c>
      <c r="C5821" t="s">
        <v>23</v>
      </c>
      <c r="D5821" t="s">
        <v>61</v>
      </c>
      <c r="E5821" t="s">
        <v>584</v>
      </c>
      <c r="F5821">
        <v>28</v>
      </c>
      <c r="G5821">
        <v>0</v>
      </c>
      <c r="H5821">
        <v>2019</v>
      </c>
      <c r="I5821">
        <v>6</v>
      </c>
      <c r="J5821">
        <v>91</v>
      </c>
    </row>
    <row r="5822" spans="1:10" x14ac:dyDescent="0.25">
      <c r="A5822">
        <f>--SUBTOTAL(103,B$2:B5822)</f>
        <v>2828</v>
      </c>
      <c r="B5822" s="86">
        <v>43630</v>
      </c>
      <c r="C5822" t="s">
        <v>23</v>
      </c>
      <c r="D5822" t="s">
        <v>61</v>
      </c>
      <c r="E5822" t="s">
        <v>584</v>
      </c>
      <c r="F5822">
        <v>12</v>
      </c>
      <c r="G5822">
        <v>0</v>
      </c>
      <c r="H5822">
        <v>2019</v>
      </c>
      <c r="I5822">
        <v>6</v>
      </c>
      <c r="J5822">
        <v>80</v>
      </c>
    </row>
    <row r="5823" spans="1:10" x14ac:dyDescent="0.25">
      <c r="A5823">
        <f>--SUBTOTAL(103,B$2:B5823)</f>
        <v>2829</v>
      </c>
      <c r="B5823" s="86">
        <v>43630</v>
      </c>
      <c r="C5823" t="s">
        <v>23</v>
      </c>
      <c r="D5823" t="s">
        <v>33</v>
      </c>
      <c r="E5823" t="s">
        <v>57</v>
      </c>
      <c r="F5823">
        <v>8.35</v>
      </c>
      <c r="G5823">
        <v>0</v>
      </c>
      <c r="H5823">
        <v>2019</v>
      </c>
      <c r="I5823">
        <v>6</v>
      </c>
      <c r="J5823">
        <v>3</v>
      </c>
    </row>
    <row r="5824" spans="1:10" x14ac:dyDescent="0.25">
      <c r="A5824">
        <f>--SUBTOTAL(103,B$2:B5824)</f>
        <v>2830</v>
      </c>
      <c r="B5824" s="86">
        <v>43630</v>
      </c>
      <c r="C5824" t="s">
        <v>23</v>
      </c>
      <c r="D5824" t="s">
        <v>33</v>
      </c>
      <c r="E5824" t="s">
        <v>168</v>
      </c>
      <c r="F5824">
        <v>2.4</v>
      </c>
      <c r="G5824">
        <v>0</v>
      </c>
      <c r="H5824">
        <v>2019</v>
      </c>
      <c r="I5824">
        <v>6</v>
      </c>
      <c r="J5824">
        <v>20</v>
      </c>
    </row>
    <row r="5825" spans="1:10" x14ac:dyDescent="0.25">
      <c r="A5825">
        <f>--SUBTOTAL(103,B$2:B5825)</f>
        <v>2831</v>
      </c>
      <c r="B5825" s="86">
        <v>43630</v>
      </c>
      <c r="C5825" t="s">
        <v>77</v>
      </c>
      <c r="D5825" t="s">
        <v>61</v>
      </c>
      <c r="E5825" t="s">
        <v>584</v>
      </c>
      <c r="F5825">
        <v>97.37</v>
      </c>
      <c r="G5825">
        <v>0</v>
      </c>
      <c r="H5825">
        <v>2019</v>
      </c>
      <c r="I5825">
        <v>6</v>
      </c>
      <c r="J5825">
        <v>91</v>
      </c>
    </row>
    <row r="5826" spans="1:10" x14ac:dyDescent="0.25">
      <c r="A5826">
        <f>--SUBTOTAL(103,B$2:B5826)</f>
        <v>2832</v>
      </c>
      <c r="B5826" s="86">
        <v>43630</v>
      </c>
      <c r="C5826" t="s">
        <v>70</v>
      </c>
      <c r="D5826" t="s">
        <v>32</v>
      </c>
      <c r="E5826" t="s">
        <v>584</v>
      </c>
      <c r="F5826">
        <v>22.3</v>
      </c>
      <c r="G5826">
        <v>0</v>
      </c>
      <c r="H5826">
        <v>2019</v>
      </c>
      <c r="I5826">
        <v>6</v>
      </c>
      <c r="J5826">
        <v>91</v>
      </c>
    </row>
    <row r="5827" spans="1:10" x14ac:dyDescent="0.25">
      <c r="A5827">
        <f>--SUBTOTAL(103,B$2:B5827)</f>
        <v>2833</v>
      </c>
      <c r="B5827" s="86">
        <v>43630</v>
      </c>
      <c r="C5827" t="s">
        <v>21</v>
      </c>
      <c r="D5827" t="s">
        <v>32</v>
      </c>
      <c r="E5827" t="s">
        <v>584</v>
      </c>
      <c r="F5827">
        <v>48</v>
      </c>
      <c r="G5827">
        <v>0</v>
      </c>
      <c r="H5827">
        <v>2019</v>
      </c>
      <c r="I5827">
        <v>6</v>
      </c>
      <c r="J5827">
        <v>19</v>
      </c>
    </row>
    <row r="5828" spans="1:10" x14ac:dyDescent="0.25">
      <c r="A5828">
        <f>--SUBTOTAL(103,B$2:B5828)</f>
        <v>2834</v>
      </c>
      <c r="B5828" s="86">
        <v>43630</v>
      </c>
      <c r="C5828" t="s">
        <v>21</v>
      </c>
      <c r="D5828" t="s">
        <v>32</v>
      </c>
      <c r="E5828" t="s">
        <v>584</v>
      </c>
      <c r="F5828">
        <v>24</v>
      </c>
      <c r="G5828">
        <v>0</v>
      </c>
      <c r="H5828">
        <v>2019</v>
      </c>
      <c r="I5828">
        <v>6</v>
      </c>
      <c r="J5828">
        <v>44</v>
      </c>
    </row>
    <row r="5829" spans="1:10" x14ac:dyDescent="0.25">
      <c r="A5829">
        <f>--SUBTOTAL(103,B$2:B5829)</f>
        <v>2835</v>
      </c>
      <c r="B5829" s="86">
        <v>43630</v>
      </c>
      <c r="C5829" t="s">
        <v>21</v>
      </c>
      <c r="D5829" t="s">
        <v>32</v>
      </c>
      <c r="E5829" t="s">
        <v>584</v>
      </c>
      <c r="F5829">
        <v>24</v>
      </c>
      <c r="G5829">
        <v>0</v>
      </c>
      <c r="H5829">
        <v>2019</v>
      </c>
      <c r="I5829">
        <v>6</v>
      </c>
      <c r="J5829">
        <v>95</v>
      </c>
    </row>
    <row r="5830" spans="1:10" x14ac:dyDescent="0.25">
      <c r="A5830">
        <f>--SUBTOTAL(103,B$2:B5830)</f>
        <v>2836</v>
      </c>
      <c r="B5830" s="86">
        <v>43630</v>
      </c>
      <c r="C5830" t="s">
        <v>21</v>
      </c>
      <c r="D5830" t="s">
        <v>32</v>
      </c>
      <c r="E5830" t="s">
        <v>584</v>
      </c>
      <c r="F5830">
        <v>16</v>
      </c>
      <c r="G5830">
        <v>0</v>
      </c>
      <c r="H5830">
        <v>2019</v>
      </c>
      <c r="I5830">
        <v>6</v>
      </c>
      <c r="J5830">
        <v>39</v>
      </c>
    </row>
    <row r="5831" spans="1:10" x14ac:dyDescent="0.25">
      <c r="A5831">
        <f>--SUBTOTAL(103,B$2:B5831)</f>
        <v>2837</v>
      </c>
      <c r="B5831" s="86">
        <v>43630</v>
      </c>
      <c r="C5831" t="s">
        <v>21</v>
      </c>
      <c r="D5831" t="s">
        <v>32</v>
      </c>
      <c r="E5831" t="s">
        <v>584</v>
      </c>
      <c r="F5831">
        <v>16</v>
      </c>
      <c r="G5831">
        <v>0</v>
      </c>
      <c r="H5831">
        <v>2019</v>
      </c>
      <c r="I5831">
        <v>6</v>
      </c>
      <c r="J5831">
        <v>125</v>
      </c>
    </row>
    <row r="5832" spans="1:10" x14ac:dyDescent="0.25">
      <c r="A5832">
        <f>--SUBTOTAL(103,B$2:B5832)</f>
        <v>2838</v>
      </c>
      <c r="B5832" s="86">
        <v>43630</v>
      </c>
      <c r="C5832" t="s">
        <v>21</v>
      </c>
      <c r="D5832" t="s">
        <v>32</v>
      </c>
      <c r="E5832" t="s">
        <v>584</v>
      </c>
      <c r="F5832">
        <v>8</v>
      </c>
      <c r="G5832">
        <v>0</v>
      </c>
      <c r="H5832">
        <v>2019</v>
      </c>
      <c r="I5832">
        <v>6</v>
      </c>
      <c r="J5832">
        <v>23</v>
      </c>
    </row>
    <row r="5833" spans="1:10" x14ac:dyDescent="0.25">
      <c r="A5833">
        <f>--SUBTOTAL(103,B$2:B5833)</f>
        <v>2839</v>
      </c>
      <c r="B5833" s="86">
        <v>43630</v>
      </c>
      <c r="C5833" t="s">
        <v>21</v>
      </c>
      <c r="D5833" t="s">
        <v>32</v>
      </c>
      <c r="E5833" t="s">
        <v>584</v>
      </c>
      <c r="F5833">
        <v>8</v>
      </c>
      <c r="G5833">
        <v>0</v>
      </c>
      <c r="H5833">
        <v>2019</v>
      </c>
      <c r="I5833">
        <v>6</v>
      </c>
      <c r="J5833">
        <v>73</v>
      </c>
    </row>
    <row r="5834" spans="1:10" x14ac:dyDescent="0.25">
      <c r="A5834">
        <f>--SUBTOTAL(103,B$2:B5834)</f>
        <v>2840</v>
      </c>
      <c r="B5834" s="86">
        <v>43630</v>
      </c>
      <c r="C5834" t="s">
        <v>21</v>
      </c>
      <c r="D5834" t="s">
        <v>32</v>
      </c>
      <c r="E5834" t="s">
        <v>584</v>
      </c>
      <c r="F5834">
        <v>8</v>
      </c>
      <c r="G5834">
        <v>0</v>
      </c>
      <c r="H5834">
        <v>2019</v>
      </c>
      <c r="I5834">
        <v>6</v>
      </c>
      <c r="J5834">
        <v>97</v>
      </c>
    </row>
    <row r="5835" spans="1:10" x14ac:dyDescent="0.25">
      <c r="A5835">
        <f>--SUBTOTAL(103,B$2:B5835)</f>
        <v>2841</v>
      </c>
      <c r="B5835" s="86">
        <v>43630</v>
      </c>
      <c r="C5835" t="s">
        <v>67</v>
      </c>
      <c r="D5835" t="s">
        <v>61</v>
      </c>
      <c r="E5835" t="s">
        <v>584</v>
      </c>
      <c r="F5835">
        <v>25</v>
      </c>
      <c r="G5835">
        <v>0</v>
      </c>
      <c r="H5835">
        <v>2019</v>
      </c>
      <c r="I5835">
        <v>6</v>
      </c>
      <c r="J5835">
        <v>91</v>
      </c>
    </row>
    <row r="5836" spans="1:10" x14ac:dyDescent="0.25">
      <c r="A5836">
        <f>--SUBTOTAL(103,B$2:B5836)</f>
        <v>2842</v>
      </c>
      <c r="B5836" s="86">
        <v>43630</v>
      </c>
      <c r="C5836" t="s">
        <v>22</v>
      </c>
      <c r="D5836" t="s">
        <v>32</v>
      </c>
      <c r="E5836" t="s">
        <v>584</v>
      </c>
      <c r="F5836">
        <v>32</v>
      </c>
      <c r="G5836">
        <v>0</v>
      </c>
      <c r="H5836">
        <v>2019</v>
      </c>
      <c r="I5836">
        <v>6</v>
      </c>
      <c r="J5836">
        <v>73</v>
      </c>
    </row>
    <row r="5837" spans="1:10" x14ac:dyDescent="0.25">
      <c r="A5837">
        <f>--SUBTOTAL(103,B$2:B5837)</f>
        <v>2843</v>
      </c>
      <c r="B5837" s="86">
        <v>43630</v>
      </c>
      <c r="C5837" t="s">
        <v>22</v>
      </c>
      <c r="D5837" t="s">
        <v>32</v>
      </c>
      <c r="E5837" t="s">
        <v>584</v>
      </c>
      <c r="F5837">
        <v>8</v>
      </c>
      <c r="G5837">
        <v>0</v>
      </c>
      <c r="H5837">
        <v>2019</v>
      </c>
      <c r="I5837">
        <v>6</v>
      </c>
      <c r="J5837">
        <v>125</v>
      </c>
    </row>
    <row r="5838" spans="1:10" x14ac:dyDescent="0.25">
      <c r="A5838">
        <f>--SUBTOTAL(103,B$2:B5838)</f>
        <v>2844</v>
      </c>
      <c r="B5838" s="86">
        <v>43630</v>
      </c>
      <c r="C5838" t="s">
        <v>74</v>
      </c>
      <c r="D5838" t="s">
        <v>61</v>
      </c>
      <c r="E5838" t="s">
        <v>584</v>
      </c>
      <c r="F5838">
        <v>16.05</v>
      </c>
      <c r="G5838">
        <v>0</v>
      </c>
      <c r="H5838">
        <v>2019</v>
      </c>
      <c r="I5838">
        <v>6</v>
      </c>
      <c r="J5838">
        <v>91</v>
      </c>
    </row>
    <row r="5839" spans="1:10" x14ac:dyDescent="0.25">
      <c r="A5839">
        <f>--SUBTOTAL(103,B$2:B5839)</f>
        <v>2845</v>
      </c>
      <c r="B5839" s="86">
        <v>43631</v>
      </c>
      <c r="C5839" t="s">
        <v>23</v>
      </c>
      <c r="D5839" t="s">
        <v>61</v>
      </c>
      <c r="E5839" t="s">
        <v>585</v>
      </c>
      <c r="F5839">
        <v>359</v>
      </c>
      <c r="G5839">
        <v>0</v>
      </c>
      <c r="H5839">
        <v>2019</v>
      </c>
      <c r="I5839">
        <v>6</v>
      </c>
      <c r="J5839">
        <v>22</v>
      </c>
    </row>
    <row r="5840" spans="1:10" x14ac:dyDescent="0.25">
      <c r="A5840">
        <f>--SUBTOTAL(103,B$2:B5840)</f>
        <v>2846</v>
      </c>
      <c r="B5840" s="86">
        <v>43631</v>
      </c>
      <c r="C5840" t="s">
        <v>23</v>
      </c>
      <c r="D5840" t="s">
        <v>61</v>
      </c>
      <c r="E5840" t="s">
        <v>585</v>
      </c>
      <c r="F5840">
        <v>312</v>
      </c>
      <c r="G5840">
        <v>0</v>
      </c>
      <c r="H5840">
        <v>2019</v>
      </c>
      <c r="I5840">
        <v>6</v>
      </c>
      <c r="J5840">
        <v>40</v>
      </c>
    </row>
    <row r="5841" spans="1:10" x14ac:dyDescent="0.25">
      <c r="A5841">
        <f>--SUBTOTAL(103,B$2:B5841)</f>
        <v>2847</v>
      </c>
      <c r="B5841" s="86">
        <v>43631</v>
      </c>
      <c r="C5841" t="s">
        <v>23</v>
      </c>
      <c r="D5841" t="s">
        <v>61</v>
      </c>
      <c r="E5841" t="s">
        <v>585</v>
      </c>
      <c r="F5841">
        <v>12</v>
      </c>
      <c r="G5841">
        <v>0</v>
      </c>
      <c r="H5841">
        <v>2019</v>
      </c>
      <c r="I5841">
        <v>6</v>
      </c>
      <c r="J5841">
        <v>99</v>
      </c>
    </row>
    <row r="5842" spans="1:10" x14ac:dyDescent="0.25">
      <c r="A5842">
        <f>--SUBTOTAL(103,B$2:B5842)</f>
        <v>2848</v>
      </c>
      <c r="B5842" s="86">
        <v>43631</v>
      </c>
      <c r="C5842" t="s">
        <v>65</v>
      </c>
      <c r="D5842" t="s">
        <v>61</v>
      </c>
      <c r="E5842" t="s">
        <v>585</v>
      </c>
      <c r="F5842">
        <v>73.53</v>
      </c>
      <c r="G5842">
        <v>0</v>
      </c>
      <c r="H5842">
        <v>2019</v>
      </c>
      <c r="I5842">
        <v>6</v>
      </c>
      <c r="J5842">
        <v>91</v>
      </c>
    </row>
    <row r="5843" spans="1:10" x14ac:dyDescent="0.25">
      <c r="A5843">
        <f>--SUBTOTAL(103,B$2:B5843)</f>
        <v>2849</v>
      </c>
      <c r="B5843" s="86">
        <v>43631</v>
      </c>
      <c r="C5843" t="s">
        <v>70</v>
      </c>
      <c r="D5843" t="s">
        <v>61</v>
      </c>
      <c r="E5843" t="s">
        <v>585</v>
      </c>
      <c r="F5843">
        <v>212.87</v>
      </c>
      <c r="G5843">
        <v>0</v>
      </c>
      <c r="H5843">
        <v>2019</v>
      </c>
      <c r="I5843">
        <v>6</v>
      </c>
      <c r="J5843">
        <v>91</v>
      </c>
    </row>
    <row r="5844" spans="1:10" x14ac:dyDescent="0.25">
      <c r="A5844">
        <f>--SUBTOTAL(103,B$2:B5844)</f>
        <v>2850</v>
      </c>
      <c r="B5844" s="86">
        <v>43631</v>
      </c>
      <c r="C5844" t="s">
        <v>21</v>
      </c>
      <c r="D5844" t="s">
        <v>61</v>
      </c>
      <c r="E5844" t="s">
        <v>585</v>
      </c>
      <c r="F5844">
        <v>432</v>
      </c>
      <c r="G5844">
        <v>0</v>
      </c>
      <c r="H5844">
        <v>2019</v>
      </c>
      <c r="I5844">
        <v>6</v>
      </c>
      <c r="J5844">
        <v>33</v>
      </c>
    </row>
    <row r="5845" spans="1:10" x14ac:dyDescent="0.25">
      <c r="A5845">
        <f>--SUBTOTAL(103,B$2:B5845)</f>
        <v>2851</v>
      </c>
      <c r="B5845" s="86">
        <v>43631</v>
      </c>
      <c r="C5845" t="s">
        <v>21</v>
      </c>
      <c r="D5845" t="s">
        <v>61</v>
      </c>
      <c r="E5845" t="s">
        <v>585</v>
      </c>
      <c r="F5845">
        <v>216</v>
      </c>
      <c r="G5845">
        <v>0</v>
      </c>
      <c r="H5845">
        <v>2019</v>
      </c>
      <c r="I5845">
        <v>6</v>
      </c>
      <c r="J5845">
        <v>37</v>
      </c>
    </row>
    <row r="5846" spans="1:10" x14ac:dyDescent="0.25">
      <c r="A5846">
        <f>--SUBTOTAL(103,B$2:B5846)</f>
        <v>2852</v>
      </c>
      <c r="B5846" s="86">
        <v>43631</v>
      </c>
      <c r="C5846" t="s">
        <v>21</v>
      </c>
      <c r="D5846" t="s">
        <v>32</v>
      </c>
      <c r="E5846" t="s">
        <v>585</v>
      </c>
      <c r="F5846">
        <v>48</v>
      </c>
      <c r="G5846">
        <v>0</v>
      </c>
      <c r="H5846">
        <v>2019</v>
      </c>
      <c r="I5846">
        <v>6</v>
      </c>
      <c r="J5846">
        <v>19</v>
      </c>
    </row>
    <row r="5847" spans="1:10" x14ac:dyDescent="0.25">
      <c r="A5847">
        <f>--SUBTOTAL(103,B$2:B5847)</f>
        <v>2853</v>
      </c>
      <c r="B5847" s="86">
        <v>43631</v>
      </c>
      <c r="C5847" t="s">
        <v>21</v>
      </c>
      <c r="D5847" t="s">
        <v>32</v>
      </c>
      <c r="E5847" t="s">
        <v>585</v>
      </c>
      <c r="F5847">
        <v>40</v>
      </c>
      <c r="G5847">
        <v>0</v>
      </c>
      <c r="H5847">
        <v>2019</v>
      </c>
      <c r="I5847">
        <v>6</v>
      </c>
      <c r="J5847">
        <v>73</v>
      </c>
    </row>
    <row r="5848" spans="1:10" x14ac:dyDescent="0.25">
      <c r="A5848">
        <f>--SUBTOTAL(103,B$2:B5848)</f>
        <v>2854</v>
      </c>
      <c r="B5848" s="86">
        <v>43631</v>
      </c>
      <c r="C5848" t="s">
        <v>21</v>
      </c>
      <c r="D5848" t="s">
        <v>32</v>
      </c>
      <c r="E5848" t="s">
        <v>585</v>
      </c>
      <c r="F5848">
        <v>8</v>
      </c>
      <c r="G5848">
        <v>0</v>
      </c>
      <c r="H5848">
        <v>2019</v>
      </c>
      <c r="I5848">
        <v>6</v>
      </c>
      <c r="J5848">
        <v>49</v>
      </c>
    </row>
    <row r="5849" spans="1:10" x14ac:dyDescent="0.25">
      <c r="A5849">
        <f>--SUBTOTAL(103,B$2:B5849)</f>
        <v>2855</v>
      </c>
      <c r="B5849" s="86">
        <v>43631</v>
      </c>
      <c r="C5849" t="s">
        <v>75</v>
      </c>
      <c r="D5849" t="s">
        <v>60</v>
      </c>
      <c r="E5849" t="s">
        <v>585</v>
      </c>
      <c r="F5849">
        <v>19.38</v>
      </c>
      <c r="G5849">
        <v>0</v>
      </c>
      <c r="H5849">
        <v>2019</v>
      </c>
      <c r="I5849">
        <v>6</v>
      </c>
      <c r="J5849">
        <v>91</v>
      </c>
    </row>
    <row r="5850" spans="1:10" x14ac:dyDescent="0.25">
      <c r="A5850">
        <f>--SUBTOTAL(103,B$2:B5850)</f>
        <v>2856</v>
      </c>
      <c r="B5850" s="86">
        <v>43631</v>
      </c>
      <c r="C5850" t="s">
        <v>102</v>
      </c>
      <c r="D5850" t="s">
        <v>61</v>
      </c>
      <c r="E5850" t="s">
        <v>585</v>
      </c>
      <c r="F5850">
        <v>46.1</v>
      </c>
      <c r="G5850">
        <v>0</v>
      </c>
      <c r="H5850">
        <v>2019</v>
      </c>
      <c r="I5850">
        <v>6</v>
      </c>
      <c r="J5850">
        <v>91</v>
      </c>
    </row>
    <row r="5851" spans="1:10" x14ac:dyDescent="0.25">
      <c r="A5851">
        <f>--SUBTOTAL(103,B$2:B5851)</f>
        <v>2857</v>
      </c>
      <c r="B5851" s="86">
        <v>43631</v>
      </c>
      <c r="C5851" t="s">
        <v>22</v>
      </c>
      <c r="D5851" t="s">
        <v>32</v>
      </c>
      <c r="E5851" t="s">
        <v>585</v>
      </c>
      <c r="F5851">
        <v>8</v>
      </c>
      <c r="G5851">
        <v>0</v>
      </c>
      <c r="H5851">
        <v>2019</v>
      </c>
      <c r="I5851">
        <v>6</v>
      </c>
      <c r="J5851">
        <v>49</v>
      </c>
    </row>
    <row r="5852" spans="1:10" x14ac:dyDescent="0.25">
      <c r="A5852">
        <f>--SUBTOTAL(103,B$2:B5852)</f>
        <v>2858</v>
      </c>
      <c r="B5852" s="86">
        <v>43633</v>
      </c>
      <c r="C5852" t="s">
        <v>23</v>
      </c>
      <c r="D5852" t="s">
        <v>59</v>
      </c>
      <c r="E5852" t="s">
        <v>586</v>
      </c>
      <c r="F5852">
        <v>140.03</v>
      </c>
      <c r="G5852">
        <v>0</v>
      </c>
      <c r="H5852">
        <v>2019</v>
      </c>
      <c r="I5852">
        <v>6</v>
      </c>
      <c r="J5852">
        <v>11</v>
      </c>
    </row>
    <row r="5853" spans="1:10" x14ac:dyDescent="0.25">
      <c r="A5853">
        <f>--SUBTOTAL(103,B$2:B5853)</f>
        <v>2859</v>
      </c>
      <c r="B5853" s="86">
        <v>43633</v>
      </c>
      <c r="C5853" t="s">
        <v>23</v>
      </c>
      <c r="D5853" t="s">
        <v>54</v>
      </c>
      <c r="E5853" t="s">
        <v>586</v>
      </c>
      <c r="F5853">
        <v>138.56</v>
      </c>
      <c r="G5853">
        <v>0</v>
      </c>
      <c r="H5853">
        <v>2019</v>
      </c>
      <c r="I5853">
        <v>6</v>
      </c>
      <c r="J5853">
        <v>69</v>
      </c>
    </row>
    <row r="5854" spans="1:10" x14ac:dyDescent="0.25">
      <c r="A5854">
        <f>--SUBTOTAL(103,B$2:B5854)</f>
        <v>2860</v>
      </c>
      <c r="B5854" s="86">
        <v>43633</v>
      </c>
      <c r="C5854" t="s">
        <v>23</v>
      </c>
      <c r="D5854" t="s">
        <v>59</v>
      </c>
      <c r="E5854" t="s">
        <v>586</v>
      </c>
      <c r="F5854">
        <v>112</v>
      </c>
      <c r="G5854">
        <v>0</v>
      </c>
      <c r="H5854">
        <v>2019</v>
      </c>
      <c r="I5854">
        <v>6</v>
      </c>
      <c r="J5854">
        <v>5</v>
      </c>
    </row>
    <row r="5855" spans="1:10" x14ac:dyDescent="0.25">
      <c r="A5855">
        <f>--SUBTOTAL(103,B$2:B5855)</f>
        <v>2861</v>
      </c>
      <c r="B5855" s="86">
        <v>43633</v>
      </c>
      <c r="C5855" t="s">
        <v>23</v>
      </c>
      <c r="D5855" t="s">
        <v>54</v>
      </c>
      <c r="E5855" t="s">
        <v>586</v>
      </c>
      <c r="F5855">
        <v>100.96</v>
      </c>
      <c r="G5855">
        <v>0</v>
      </c>
      <c r="H5855">
        <v>2019</v>
      </c>
      <c r="I5855">
        <v>6</v>
      </c>
      <c r="J5855">
        <v>5</v>
      </c>
    </row>
    <row r="5856" spans="1:10" x14ac:dyDescent="0.25">
      <c r="A5856">
        <f>--SUBTOTAL(103,B$2:B5856)</f>
        <v>2862</v>
      </c>
      <c r="B5856" s="86">
        <v>43633</v>
      </c>
      <c r="C5856" t="s">
        <v>23</v>
      </c>
      <c r="D5856" t="s">
        <v>59</v>
      </c>
      <c r="E5856" t="s">
        <v>586</v>
      </c>
      <c r="F5856">
        <v>82.43</v>
      </c>
      <c r="G5856">
        <v>0</v>
      </c>
      <c r="H5856">
        <v>2019</v>
      </c>
      <c r="I5856">
        <v>6</v>
      </c>
      <c r="J5856">
        <v>69</v>
      </c>
    </row>
    <row r="5857" spans="1:10" x14ac:dyDescent="0.25">
      <c r="A5857">
        <f>--SUBTOTAL(103,B$2:B5857)</f>
        <v>2863</v>
      </c>
      <c r="B5857" s="86">
        <v>43633</v>
      </c>
      <c r="C5857" t="s">
        <v>23</v>
      </c>
      <c r="D5857" t="s">
        <v>59</v>
      </c>
      <c r="E5857" t="s">
        <v>586</v>
      </c>
      <c r="F5857">
        <v>79.55</v>
      </c>
      <c r="G5857">
        <v>0</v>
      </c>
      <c r="H5857">
        <v>2019</v>
      </c>
      <c r="I5857">
        <v>6</v>
      </c>
      <c r="J5857">
        <v>16</v>
      </c>
    </row>
    <row r="5858" spans="1:10" x14ac:dyDescent="0.25">
      <c r="A5858">
        <f>--SUBTOTAL(103,B$2:B5858)</f>
        <v>2864</v>
      </c>
      <c r="B5858" s="86">
        <v>43633</v>
      </c>
      <c r="C5858" t="s">
        <v>23</v>
      </c>
      <c r="D5858" t="s">
        <v>59</v>
      </c>
      <c r="E5858" t="s">
        <v>586</v>
      </c>
      <c r="F5858">
        <v>78</v>
      </c>
      <c r="G5858">
        <v>0</v>
      </c>
      <c r="H5858">
        <v>2019</v>
      </c>
      <c r="I5858">
        <v>6</v>
      </c>
      <c r="J5858">
        <v>125</v>
      </c>
    </row>
    <row r="5859" spans="1:10" x14ac:dyDescent="0.25">
      <c r="A5859">
        <f>--SUBTOTAL(103,B$2:B5859)</f>
        <v>2865</v>
      </c>
      <c r="B5859" s="86">
        <v>43633</v>
      </c>
      <c r="C5859" t="s">
        <v>23</v>
      </c>
      <c r="D5859" t="s">
        <v>59</v>
      </c>
      <c r="E5859" t="s">
        <v>586</v>
      </c>
      <c r="F5859">
        <v>73.510000000000005</v>
      </c>
      <c r="G5859">
        <v>0</v>
      </c>
      <c r="H5859">
        <v>2019</v>
      </c>
      <c r="I5859">
        <v>6</v>
      </c>
      <c r="J5859">
        <v>17</v>
      </c>
    </row>
    <row r="5860" spans="1:10" x14ac:dyDescent="0.25">
      <c r="A5860">
        <f>--SUBTOTAL(103,B$2:B5860)</f>
        <v>2866</v>
      </c>
      <c r="B5860" s="86">
        <v>43633</v>
      </c>
      <c r="C5860" t="s">
        <v>23</v>
      </c>
      <c r="D5860" t="s">
        <v>54</v>
      </c>
      <c r="E5860" t="s">
        <v>586</v>
      </c>
      <c r="F5860">
        <v>47.98</v>
      </c>
      <c r="G5860">
        <v>0</v>
      </c>
      <c r="H5860">
        <v>2019</v>
      </c>
      <c r="I5860">
        <v>6</v>
      </c>
      <c r="J5860">
        <v>21</v>
      </c>
    </row>
    <row r="5861" spans="1:10" x14ac:dyDescent="0.25">
      <c r="A5861">
        <f>--SUBTOTAL(103,B$2:B5861)</f>
        <v>2867</v>
      </c>
      <c r="B5861" s="86">
        <v>43633</v>
      </c>
      <c r="C5861" t="s">
        <v>23</v>
      </c>
      <c r="D5861" t="s">
        <v>59</v>
      </c>
      <c r="E5861" t="s">
        <v>586</v>
      </c>
      <c r="F5861">
        <v>46.97</v>
      </c>
      <c r="G5861">
        <v>0</v>
      </c>
      <c r="H5861">
        <v>2019</v>
      </c>
      <c r="I5861">
        <v>6</v>
      </c>
      <c r="J5861">
        <v>41</v>
      </c>
    </row>
    <row r="5862" spans="1:10" x14ac:dyDescent="0.25">
      <c r="A5862">
        <f>--SUBTOTAL(103,B$2:B5862)</f>
        <v>2868</v>
      </c>
      <c r="B5862" s="86">
        <v>43633</v>
      </c>
      <c r="C5862" t="s">
        <v>23</v>
      </c>
      <c r="D5862" t="s">
        <v>59</v>
      </c>
      <c r="E5862" t="s">
        <v>586</v>
      </c>
      <c r="F5862">
        <v>41.83</v>
      </c>
      <c r="G5862">
        <v>0</v>
      </c>
      <c r="H5862">
        <v>2019</v>
      </c>
      <c r="I5862">
        <v>6</v>
      </c>
      <c r="J5862">
        <v>4</v>
      </c>
    </row>
    <row r="5863" spans="1:10" x14ac:dyDescent="0.25">
      <c r="A5863">
        <f>--SUBTOTAL(103,B$2:B5863)</f>
        <v>2869</v>
      </c>
      <c r="B5863" s="86">
        <v>43633</v>
      </c>
      <c r="C5863" t="s">
        <v>23</v>
      </c>
      <c r="D5863" t="s">
        <v>59</v>
      </c>
      <c r="E5863" t="s">
        <v>586</v>
      </c>
      <c r="F5863">
        <v>35.06</v>
      </c>
      <c r="G5863">
        <v>0</v>
      </c>
      <c r="H5863">
        <v>2019</v>
      </c>
      <c r="I5863">
        <v>6</v>
      </c>
      <c r="J5863">
        <v>18</v>
      </c>
    </row>
    <row r="5864" spans="1:10" x14ac:dyDescent="0.25">
      <c r="A5864">
        <f>--SUBTOTAL(103,B$2:B5864)</f>
        <v>2870</v>
      </c>
      <c r="B5864" s="86">
        <v>43633</v>
      </c>
      <c r="C5864" t="s">
        <v>23</v>
      </c>
      <c r="D5864" t="s">
        <v>59</v>
      </c>
      <c r="E5864" t="s">
        <v>586</v>
      </c>
      <c r="F5864">
        <v>33.25</v>
      </c>
      <c r="G5864">
        <v>0</v>
      </c>
      <c r="H5864">
        <v>2019</v>
      </c>
      <c r="I5864">
        <v>6</v>
      </c>
      <c r="J5864">
        <v>70</v>
      </c>
    </row>
    <row r="5865" spans="1:10" x14ac:dyDescent="0.25">
      <c r="A5865">
        <f>--SUBTOTAL(103,B$2:B5865)</f>
        <v>2871</v>
      </c>
      <c r="B5865" s="86">
        <v>43633</v>
      </c>
      <c r="C5865" t="s">
        <v>23</v>
      </c>
      <c r="D5865" t="s">
        <v>54</v>
      </c>
      <c r="E5865" t="s">
        <v>586</v>
      </c>
      <c r="F5865">
        <v>22.07</v>
      </c>
      <c r="G5865">
        <v>0</v>
      </c>
      <c r="H5865">
        <v>2019</v>
      </c>
      <c r="I5865">
        <v>6</v>
      </c>
      <c r="J5865">
        <v>95</v>
      </c>
    </row>
    <row r="5866" spans="1:10" x14ac:dyDescent="0.25">
      <c r="A5866">
        <f>--SUBTOTAL(103,B$2:B5866)</f>
        <v>2872</v>
      </c>
      <c r="B5866" s="86">
        <v>43633</v>
      </c>
      <c r="C5866" t="s">
        <v>23</v>
      </c>
      <c r="D5866" t="s">
        <v>59</v>
      </c>
      <c r="E5866" t="s">
        <v>586</v>
      </c>
      <c r="F5866">
        <v>20.85</v>
      </c>
      <c r="G5866">
        <v>0</v>
      </c>
      <c r="H5866">
        <v>2019</v>
      </c>
      <c r="I5866">
        <v>6</v>
      </c>
      <c r="J5866">
        <v>8</v>
      </c>
    </row>
    <row r="5867" spans="1:10" x14ac:dyDescent="0.25">
      <c r="A5867">
        <f>--SUBTOTAL(103,B$2:B5867)</f>
        <v>2873</v>
      </c>
      <c r="B5867" s="86">
        <v>43633</v>
      </c>
      <c r="C5867" t="s">
        <v>23</v>
      </c>
      <c r="D5867" t="s">
        <v>33</v>
      </c>
      <c r="E5867" t="s">
        <v>141</v>
      </c>
      <c r="F5867">
        <v>18</v>
      </c>
      <c r="G5867">
        <v>0</v>
      </c>
      <c r="H5867">
        <v>2019</v>
      </c>
      <c r="I5867">
        <v>6</v>
      </c>
      <c r="J5867">
        <v>53</v>
      </c>
    </row>
    <row r="5868" spans="1:10" x14ac:dyDescent="0.25">
      <c r="A5868">
        <f>--SUBTOTAL(103,B$2:B5868)</f>
        <v>2874</v>
      </c>
      <c r="B5868" s="86">
        <v>43633</v>
      </c>
      <c r="C5868" t="s">
        <v>23</v>
      </c>
      <c r="D5868" t="s">
        <v>54</v>
      </c>
      <c r="E5868" t="s">
        <v>586</v>
      </c>
      <c r="F5868">
        <v>10.91</v>
      </c>
      <c r="G5868">
        <v>0</v>
      </c>
      <c r="H5868">
        <v>2019</v>
      </c>
      <c r="I5868">
        <v>6</v>
      </c>
      <c r="J5868">
        <v>162</v>
      </c>
    </row>
    <row r="5869" spans="1:10" x14ac:dyDescent="0.25">
      <c r="A5869">
        <f>--SUBTOTAL(103,B$2:B5869)</f>
        <v>2875</v>
      </c>
      <c r="B5869" s="86">
        <v>43633</v>
      </c>
      <c r="C5869" t="s">
        <v>23</v>
      </c>
      <c r="D5869" t="s">
        <v>59</v>
      </c>
      <c r="E5869" t="s">
        <v>586</v>
      </c>
      <c r="F5869">
        <v>7.1</v>
      </c>
      <c r="G5869">
        <v>0</v>
      </c>
      <c r="H5869">
        <v>2019</v>
      </c>
      <c r="I5869">
        <v>6</v>
      </c>
      <c r="J5869">
        <v>76</v>
      </c>
    </row>
    <row r="5870" spans="1:10" x14ac:dyDescent="0.25">
      <c r="A5870">
        <f>--SUBTOTAL(103,B$2:B5870)</f>
        <v>2876</v>
      </c>
      <c r="B5870" s="86">
        <v>43633</v>
      </c>
      <c r="C5870" t="s">
        <v>23</v>
      </c>
      <c r="D5870" t="s">
        <v>33</v>
      </c>
      <c r="E5870" t="s">
        <v>119</v>
      </c>
      <c r="F5870">
        <v>4.2</v>
      </c>
      <c r="G5870">
        <v>0</v>
      </c>
      <c r="H5870">
        <v>2019</v>
      </c>
      <c r="I5870">
        <v>6</v>
      </c>
      <c r="J5870">
        <v>7</v>
      </c>
    </row>
    <row r="5871" spans="1:10" x14ac:dyDescent="0.25">
      <c r="A5871">
        <f>--SUBTOTAL(103,B$2:B5871)</f>
        <v>2877</v>
      </c>
      <c r="B5871" s="86">
        <v>43633</v>
      </c>
      <c r="C5871" t="s">
        <v>77</v>
      </c>
      <c r="D5871" t="s">
        <v>54</v>
      </c>
      <c r="E5871" t="s">
        <v>586</v>
      </c>
      <c r="F5871">
        <v>153.63999999999999</v>
      </c>
      <c r="G5871">
        <v>0</v>
      </c>
      <c r="H5871">
        <v>2019</v>
      </c>
      <c r="I5871">
        <v>6</v>
      </c>
      <c r="J5871">
        <v>91</v>
      </c>
    </row>
    <row r="5872" spans="1:10" x14ac:dyDescent="0.25">
      <c r="A5872">
        <f>--SUBTOTAL(103,B$2:B5872)</f>
        <v>2878</v>
      </c>
      <c r="B5872" s="86">
        <v>43633</v>
      </c>
      <c r="C5872" t="s">
        <v>66</v>
      </c>
      <c r="D5872" t="s">
        <v>62</v>
      </c>
      <c r="E5872" t="s">
        <v>586</v>
      </c>
      <c r="F5872">
        <v>56.16</v>
      </c>
      <c r="G5872">
        <v>0</v>
      </c>
      <c r="H5872">
        <v>2019</v>
      </c>
      <c r="I5872">
        <v>6</v>
      </c>
      <c r="J5872">
        <v>91</v>
      </c>
    </row>
    <row r="5873" spans="1:10" x14ac:dyDescent="0.25">
      <c r="A5873">
        <f>--SUBTOTAL(103,B$2:B5873)</f>
        <v>2879</v>
      </c>
      <c r="B5873" s="86">
        <v>43633</v>
      </c>
      <c r="C5873" t="s">
        <v>79</v>
      </c>
      <c r="D5873" t="s">
        <v>59</v>
      </c>
      <c r="E5873" t="s">
        <v>586</v>
      </c>
      <c r="F5873">
        <v>27</v>
      </c>
      <c r="G5873">
        <v>0</v>
      </c>
      <c r="H5873">
        <v>2019</v>
      </c>
      <c r="I5873">
        <v>6</v>
      </c>
      <c r="J5873">
        <v>91</v>
      </c>
    </row>
    <row r="5874" spans="1:10" x14ac:dyDescent="0.25">
      <c r="A5874">
        <f>--SUBTOTAL(103,B$2:B5874)</f>
        <v>2880</v>
      </c>
      <c r="B5874" s="86">
        <v>43633</v>
      </c>
      <c r="C5874" t="s">
        <v>21</v>
      </c>
      <c r="D5874" t="s">
        <v>32</v>
      </c>
      <c r="E5874" t="s">
        <v>586</v>
      </c>
      <c r="F5874">
        <v>64</v>
      </c>
      <c r="G5874">
        <v>0</v>
      </c>
      <c r="H5874">
        <v>2019</v>
      </c>
      <c r="I5874">
        <v>6</v>
      </c>
      <c r="J5874">
        <v>97</v>
      </c>
    </row>
    <row r="5875" spans="1:10" x14ac:dyDescent="0.25">
      <c r="A5875">
        <f>--SUBTOTAL(103,B$2:B5875)</f>
        <v>2881</v>
      </c>
      <c r="B5875" s="86">
        <v>43633</v>
      </c>
      <c r="C5875" t="s">
        <v>21</v>
      </c>
      <c r="D5875" t="s">
        <v>32</v>
      </c>
      <c r="E5875" t="s">
        <v>586</v>
      </c>
      <c r="F5875">
        <v>24</v>
      </c>
      <c r="G5875">
        <v>0</v>
      </c>
      <c r="H5875">
        <v>2019</v>
      </c>
      <c r="I5875">
        <v>6</v>
      </c>
      <c r="J5875">
        <v>46</v>
      </c>
    </row>
    <row r="5876" spans="1:10" x14ac:dyDescent="0.25">
      <c r="A5876">
        <f>--SUBTOTAL(103,B$2:B5876)</f>
        <v>2882</v>
      </c>
      <c r="B5876" s="86">
        <v>43633</v>
      </c>
      <c r="C5876" t="s">
        <v>71</v>
      </c>
      <c r="D5876" t="s">
        <v>54</v>
      </c>
      <c r="E5876" t="s">
        <v>586</v>
      </c>
      <c r="F5876">
        <v>57.86</v>
      </c>
      <c r="G5876">
        <v>0</v>
      </c>
      <c r="H5876">
        <v>2019</v>
      </c>
      <c r="I5876">
        <v>6</v>
      </c>
      <c r="J5876">
        <v>91</v>
      </c>
    </row>
    <row r="5877" spans="1:10" x14ac:dyDescent="0.25">
      <c r="A5877">
        <f>--SUBTOTAL(103,B$2:B5877)</f>
        <v>2883</v>
      </c>
      <c r="B5877" s="86">
        <v>43633</v>
      </c>
      <c r="C5877" t="s">
        <v>290</v>
      </c>
      <c r="D5877" t="s">
        <v>62</v>
      </c>
      <c r="E5877" t="s">
        <v>586</v>
      </c>
      <c r="F5877">
        <v>261.10000000000002</v>
      </c>
      <c r="G5877">
        <v>0</v>
      </c>
      <c r="H5877">
        <v>2019</v>
      </c>
      <c r="I5877">
        <v>6</v>
      </c>
      <c r="J5877">
        <v>91</v>
      </c>
    </row>
    <row r="5878" spans="1:10" x14ac:dyDescent="0.25">
      <c r="A5878">
        <f>--SUBTOTAL(103,B$2:B5878)</f>
        <v>2884</v>
      </c>
      <c r="B5878" s="86">
        <v>43633</v>
      </c>
      <c r="C5878" t="s">
        <v>80</v>
      </c>
      <c r="D5878" t="s">
        <v>54</v>
      </c>
      <c r="E5878" t="s">
        <v>586</v>
      </c>
      <c r="F5878">
        <v>173.06</v>
      </c>
      <c r="G5878">
        <v>0</v>
      </c>
      <c r="H5878">
        <v>2019</v>
      </c>
      <c r="I5878">
        <v>6</v>
      </c>
      <c r="J5878">
        <v>91</v>
      </c>
    </row>
    <row r="5879" spans="1:10" x14ac:dyDescent="0.25">
      <c r="A5879">
        <f>--SUBTOTAL(103,B$2:B5879)</f>
        <v>2885</v>
      </c>
      <c r="B5879" s="86">
        <v>43633</v>
      </c>
      <c r="C5879" t="s">
        <v>80</v>
      </c>
      <c r="D5879" t="s">
        <v>59</v>
      </c>
      <c r="E5879" t="s">
        <v>586</v>
      </c>
      <c r="F5879">
        <v>157.21</v>
      </c>
      <c r="G5879">
        <v>0</v>
      </c>
      <c r="H5879">
        <v>2019</v>
      </c>
      <c r="I5879">
        <v>6</v>
      </c>
      <c r="J5879">
        <v>91</v>
      </c>
    </row>
    <row r="5880" spans="1:10" x14ac:dyDescent="0.25">
      <c r="A5880">
        <f>--SUBTOTAL(103,B$2:B5880)</f>
        <v>2886</v>
      </c>
      <c r="B5880" s="86">
        <v>43634</v>
      </c>
      <c r="C5880" t="s">
        <v>23</v>
      </c>
      <c r="D5880" t="s">
        <v>60</v>
      </c>
      <c r="E5880" t="s">
        <v>587</v>
      </c>
      <c r="F5880">
        <v>25</v>
      </c>
      <c r="G5880">
        <v>0</v>
      </c>
      <c r="H5880">
        <v>2019</v>
      </c>
      <c r="I5880">
        <v>6</v>
      </c>
      <c r="J5880">
        <v>99</v>
      </c>
    </row>
    <row r="5881" spans="1:10" x14ac:dyDescent="0.25">
      <c r="A5881">
        <f>--SUBTOTAL(103,B$2:B5881)</f>
        <v>2887</v>
      </c>
      <c r="B5881" s="86">
        <v>43634</v>
      </c>
      <c r="C5881" t="s">
        <v>23</v>
      </c>
      <c r="D5881" t="s">
        <v>33</v>
      </c>
      <c r="E5881" t="s">
        <v>58</v>
      </c>
      <c r="F5881">
        <v>23.25</v>
      </c>
      <c r="G5881">
        <v>0</v>
      </c>
      <c r="H5881">
        <v>2019</v>
      </c>
      <c r="I5881">
        <v>6</v>
      </c>
      <c r="J5881">
        <v>164</v>
      </c>
    </row>
    <row r="5882" spans="1:10" x14ac:dyDescent="0.25">
      <c r="A5882">
        <f>--SUBTOTAL(103,B$2:B5882)</f>
        <v>2888</v>
      </c>
      <c r="B5882" s="86">
        <v>43634</v>
      </c>
      <c r="C5882" t="s">
        <v>23</v>
      </c>
      <c r="D5882" t="s">
        <v>33</v>
      </c>
      <c r="E5882" t="s">
        <v>118</v>
      </c>
      <c r="F5882">
        <v>12</v>
      </c>
      <c r="G5882">
        <v>0</v>
      </c>
      <c r="H5882">
        <v>2019</v>
      </c>
      <c r="I5882">
        <v>6</v>
      </c>
      <c r="J5882">
        <v>15</v>
      </c>
    </row>
    <row r="5883" spans="1:10" x14ac:dyDescent="0.25">
      <c r="A5883">
        <f>--SUBTOTAL(103,B$2:B5883)</f>
        <v>2889</v>
      </c>
      <c r="B5883" s="86">
        <v>43634</v>
      </c>
      <c r="C5883" t="s">
        <v>23</v>
      </c>
      <c r="D5883" t="s">
        <v>61</v>
      </c>
      <c r="E5883" t="s">
        <v>587</v>
      </c>
      <c r="F5883">
        <v>12</v>
      </c>
      <c r="G5883">
        <v>0</v>
      </c>
      <c r="H5883">
        <v>2019</v>
      </c>
      <c r="I5883">
        <v>6</v>
      </c>
      <c r="J5883">
        <v>99</v>
      </c>
    </row>
    <row r="5884" spans="1:10" x14ac:dyDescent="0.25">
      <c r="A5884">
        <f>--SUBTOTAL(103,B$2:B5884)</f>
        <v>2890</v>
      </c>
      <c r="B5884" s="86">
        <v>43634</v>
      </c>
      <c r="C5884" t="s">
        <v>23</v>
      </c>
      <c r="D5884" t="s">
        <v>33</v>
      </c>
      <c r="E5884" t="s">
        <v>328</v>
      </c>
      <c r="F5884">
        <v>9.5500000000000007</v>
      </c>
      <c r="G5884">
        <v>0</v>
      </c>
      <c r="H5884">
        <v>2019</v>
      </c>
      <c r="I5884">
        <v>6</v>
      </c>
      <c r="J5884">
        <v>165</v>
      </c>
    </row>
    <row r="5885" spans="1:10" x14ac:dyDescent="0.25">
      <c r="A5885">
        <f>--SUBTOTAL(103,B$2:B5885)</f>
        <v>2891</v>
      </c>
      <c r="B5885" s="86">
        <v>43634</v>
      </c>
      <c r="C5885" t="s">
        <v>23</v>
      </c>
      <c r="D5885" t="s">
        <v>32</v>
      </c>
      <c r="E5885" t="s">
        <v>587</v>
      </c>
      <c r="F5885">
        <v>8</v>
      </c>
      <c r="G5885">
        <v>0</v>
      </c>
      <c r="H5885">
        <v>2019</v>
      </c>
      <c r="I5885">
        <v>6</v>
      </c>
      <c r="J5885">
        <v>5</v>
      </c>
    </row>
    <row r="5886" spans="1:10" x14ac:dyDescent="0.25">
      <c r="A5886">
        <f>--SUBTOTAL(103,B$2:B5886)</f>
        <v>2892</v>
      </c>
      <c r="B5886" s="86">
        <v>43634</v>
      </c>
      <c r="C5886" t="s">
        <v>23</v>
      </c>
      <c r="D5886" t="s">
        <v>33</v>
      </c>
      <c r="E5886" t="s">
        <v>149</v>
      </c>
      <c r="F5886">
        <v>3.15</v>
      </c>
      <c r="G5886">
        <v>0</v>
      </c>
      <c r="H5886">
        <v>2019</v>
      </c>
      <c r="I5886">
        <v>6</v>
      </c>
      <c r="J5886">
        <v>23</v>
      </c>
    </row>
    <row r="5887" spans="1:10" x14ac:dyDescent="0.25">
      <c r="A5887">
        <f>--SUBTOTAL(103,B$2:B5887)</f>
        <v>2893</v>
      </c>
      <c r="B5887" s="86">
        <v>43634</v>
      </c>
      <c r="C5887" t="s">
        <v>70</v>
      </c>
      <c r="D5887" t="s">
        <v>61</v>
      </c>
      <c r="E5887" t="s">
        <v>587</v>
      </c>
      <c r="F5887">
        <v>39</v>
      </c>
      <c r="G5887">
        <v>0</v>
      </c>
      <c r="H5887">
        <v>2019</v>
      </c>
      <c r="I5887">
        <v>6</v>
      </c>
      <c r="J5887">
        <v>91</v>
      </c>
    </row>
    <row r="5888" spans="1:10" x14ac:dyDescent="0.25">
      <c r="A5888">
        <f>--SUBTOTAL(103,B$2:B5888)</f>
        <v>2894</v>
      </c>
      <c r="B5888" s="86">
        <v>43634</v>
      </c>
      <c r="C5888" t="s">
        <v>21</v>
      </c>
      <c r="D5888" t="s">
        <v>32</v>
      </c>
      <c r="E5888" t="s">
        <v>587</v>
      </c>
      <c r="F5888">
        <v>40</v>
      </c>
      <c r="G5888">
        <v>0</v>
      </c>
      <c r="H5888">
        <v>2019</v>
      </c>
      <c r="I5888">
        <v>6</v>
      </c>
      <c r="J5888">
        <v>19</v>
      </c>
    </row>
    <row r="5889" spans="1:10" x14ac:dyDescent="0.25">
      <c r="A5889">
        <f>--SUBTOTAL(103,B$2:B5889)</f>
        <v>2895</v>
      </c>
      <c r="B5889" s="86">
        <v>43634</v>
      </c>
      <c r="C5889" t="s">
        <v>21</v>
      </c>
      <c r="D5889" t="s">
        <v>32</v>
      </c>
      <c r="E5889" t="s">
        <v>587</v>
      </c>
      <c r="F5889">
        <v>32</v>
      </c>
      <c r="G5889">
        <v>0</v>
      </c>
      <c r="H5889">
        <v>2019</v>
      </c>
      <c r="I5889">
        <v>6</v>
      </c>
      <c r="J5889">
        <v>18</v>
      </c>
    </row>
    <row r="5890" spans="1:10" x14ac:dyDescent="0.25">
      <c r="A5890">
        <f>--SUBTOTAL(103,B$2:B5890)</f>
        <v>2896</v>
      </c>
      <c r="B5890" s="86">
        <v>43634</v>
      </c>
      <c r="C5890" t="s">
        <v>21</v>
      </c>
      <c r="D5890" t="s">
        <v>32</v>
      </c>
      <c r="E5890" t="s">
        <v>587</v>
      </c>
      <c r="F5890">
        <v>24</v>
      </c>
      <c r="G5890">
        <v>0</v>
      </c>
      <c r="H5890">
        <v>2019</v>
      </c>
      <c r="I5890">
        <v>6</v>
      </c>
      <c r="J5890">
        <v>23</v>
      </c>
    </row>
    <row r="5891" spans="1:10" x14ac:dyDescent="0.25">
      <c r="A5891">
        <f>--SUBTOTAL(103,B$2:B5891)</f>
        <v>2897</v>
      </c>
      <c r="B5891" s="86">
        <v>43634</v>
      </c>
      <c r="C5891" t="s">
        <v>21</v>
      </c>
      <c r="D5891" t="s">
        <v>32</v>
      </c>
      <c r="E5891" t="s">
        <v>587</v>
      </c>
      <c r="F5891">
        <v>16</v>
      </c>
      <c r="G5891">
        <v>0</v>
      </c>
      <c r="H5891">
        <v>2019</v>
      </c>
      <c r="I5891">
        <v>6</v>
      </c>
      <c r="J5891">
        <v>13</v>
      </c>
    </row>
    <row r="5892" spans="1:10" x14ac:dyDescent="0.25">
      <c r="A5892">
        <f>--SUBTOTAL(103,B$2:B5892)</f>
        <v>2898</v>
      </c>
      <c r="B5892" s="86">
        <v>43634</v>
      </c>
      <c r="C5892" t="s">
        <v>21</v>
      </c>
      <c r="D5892" t="s">
        <v>32</v>
      </c>
      <c r="E5892" t="s">
        <v>587</v>
      </c>
      <c r="F5892">
        <v>16</v>
      </c>
      <c r="G5892">
        <v>0</v>
      </c>
      <c r="H5892">
        <v>2019</v>
      </c>
      <c r="I5892">
        <v>6</v>
      </c>
      <c r="J5892">
        <v>49</v>
      </c>
    </row>
    <row r="5893" spans="1:10" x14ac:dyDescent="0.25">
      <c r="A5893">
        <f>--SUBTOTAL(103,B$2:B5893)</f>
        <v>2899</v>
      </c>
      <c r="B5893" s="86">
        <v>43634</v>
      </c>
      <c r="C5893" t="s">
        <v>21</v>
      </c>
      <c r="D5893" t="s">
        <v>32</v>
      </c>
      <c r="E5893" t="s">
        <v>587</v>
      </c>
      <c r="F5893">
        <v>16</v>
      </c>
      <c r="G5893">
        <v>0</v>
      </c>
      <c r="H5893">
        <v>2019</v>
      </c>
      <c r="I5893">
        <v>6</v>
      </c>
      <c r="J5893">
        <v>95</v>
      </c>
    </row>
    <row r="5894" spans="1:10" x14ac:dyDescent="0.25">
      <c r="A5894">
        <f>--SUBTOTAL(103,B$2:B5894)</f>
        <v>2900</v>
      </c>
      <c r="B5894" s="86">
        <v>43634</v>
      </c>
      <c r="C5894" t="s">
        <v>21</v>
      </c>
      <c r="D5894" t="s">
        <v>32</v>
      </c>
      <c r="E5894" t="s">
        <v>587</v>
      </c>
      <c r="F5894">
        <v>8</v>
      </c>
      <c r="G5894">
        <v>0</v>
      </c>
      <c r="H5894">
        <v>2019</v>
      </c>
      <c r="I5894">
        <v>6</v>
      </c>
      <c r="J5894">
        <v>5</v>
      </c>
    </row>
    <row r="5895" spans="1:10" x14ac:dyDescent="0.25">
      <c r="A5895">
        <f>--SUBTOTAL(103,B$2:B5895)</f>
        <v>2901</v>
      </c>
      <c r="B5895" s="86">
        <v>43634</v>
      </c>
      <c r="C5895" t="s">
        <v>21</v>
      </c>
      <c r="D5895" t="s">
        <v>32</v>
      </c>
      <c r="E5895" t="s">
        <v>587</v>
      </c>
      <c r="F5895">
        <v>8</v>
      </c>
      <c r="G5895">
        <v>0</v>
      </c>
      <c r="H5895">
        <v>2019</v>
      </c>
      <c r="I5895">
        <v>6</v>
      </c>
      <c r="J5895">
        <v>39</v>
      </c>
    </row>
    <row r="5896" spans="1:10" x14ac:dyDescent="0.25">
      <c r="A5896">
        <f>--SUBTOTAL(103,B$2:B5896)</f>
        <v>2902</v>
      </c>
      <c r="B5896" s="86">
        <v>43634</v>
      </c>
      <c r="C5896" t="s">
        <v>103</v>
      </c>
      <c r="D5896" t="s">
        <v>60</v>
      </c>
      <c r="E5896" t="s">
        <v>587</v>
      </c>
      <c r="F5896">
        <v>111.79</v>
      </c>
      <c r="G5896">
        <v>0</v>
      </c>
      <c r="H5896">
        <v>2019</v>
      </c>
      <c r="I5896">
        <v>6</v>
      </c>
      <c r="J5896">
        <v>91</v>
      </c>
    </row>
    <row r="5897" spans="1:10" x14ac:dyDescent="0.25">
      <c r="A5897">
        <f>--SUBTOTAL(103,B$2:B5897)</f>
        <v>2903</v>
      </c>
      <c r="B5897" s="86">
        <v>43634</v>
      </c>
      <c r="C5897" t="s">
        <v>373</v>
      </c>
      <c r="D5897" t="s">
        <v>62</v>
      </c>
      <c r="E5897" t="s">
        <v>587</v>
      </c>
      <c r="F5897">
        <v>2723.68</v>
      </c>
      <c r="G5897">
        <v>0</v>
      </c>
      <c r="H5897">
        <v>2019</v>
      </c>
      <c r="I5897">
        <v>6</v>
      </c>
      <c r="J5897">
        <v>91</v>
      </c>
    </row>
    <row r="5898" spans="1:10" x14ac:dyDescent="0.25">
      <c r="A5898">
        <f>--SUBTOTAL(103,B$2:B5898)</f>
        <v>2904</v>
      </c>
      <c r="B5898" s="86">
        <v>43634</v>
      </c>
      <c r="C5898" t="s">
        <v>67</v>
      </c>
      <c r="D5898" t="s">
        <v>61</v>
      </c>
      <c r="E5898" t="s">
        <v>587</v>
      </c>
      <c r="F5898">
        <v>3.13</v>
      </c>
      <c r="G5898">
        <v>0</v>
      </c>
      <c r="H5898">
        <v>2019</v>
      </c>
      <c r="I5898">
        <v>6</v>
      </c>
      <c r="J5898">
        <v>91</v>
      </c>
    </row>
    <row r="5899" spans="1:10" x14ac:dyDescent="0.25">
      <c r="A5899">
        <f>--SUBTOTAL(103,B$2:B5899)</f>
        <v>2905</v>
      </c>
      <c r="B5899" s="86">
        <v>43634</v>
      </c>
      <c r="C5899" t="s">
        <v>290</v>
      </c>
      <c r="D5899" t="s">
        <v>62</v>
      </c>
      <c r="E5899" t="s">
        <v>587</v>
      </c>
      <c r="F5899">
        <v>417.29</v>
      </c>
      <c r="G5899">
        <v>0</v>
      </c>
      <c r="H5899">
        <v>2019</v>
      </c>
      <c r="I5899">
        <v>6</v>
      </c>
      <c r="J5899">
        <v>91</v>
      </c>
    </row>
    <row r="5900" spans="1:10" x14ac:dyDescent="0.25">
      <c r="A5900">
        <f>--SUBTOTAL(103,B$2:B5900)</f>
        <v>2906</v>
      </c>
      <c r="B5900" s="86">
        <v>43634</v>
      </c>
      <c r="C5900" t="s">
        <v>74</v>
      </c>
      <c r="D5900" t="s">
        <v>60</v>
      </c>
      <c r="E5900" t="s">
        <v>587</v>
      </c>
      <c r="F5900">
        <v>37.68</v>
      </c>
      <c r="G5900">
        <v>0</v>
      </c>
      <c r="H5900">
        <v>2019</v>
      </c>
      <c r="I5900">
        <v>6</v>
      </c>
      <c r="J5900">
        <v>91</v>
      </c>
    </row>
    <row r="5901" spans="1:10" x14ac:dyDescent="0.25">
      <c r="A5901">
        <f>--SUBTOTAL(103,B$2:B5901)</f>
        <v>2907</v>
      </c>
      <c r="B5901" s="86">
        <v>43635</v>
      </c>
      <c r="C5901" t="s">
        <v>23</v>
      </c>
      <c r="D5901" t="s">
        <v>33</v>
      </c>
      <c r="E5901" t="s">
        <v>141</v>
      </c>
      <c r="F5901">
        <v>24</v>
      </c>
      <c r="G5901">
        <v>0</v>
      </c>
      <c r="H5901">
        <v>2019</v>
      </c>
      <c r="I5901">
        <v>6</v>
      </c>
      <c r="J5901">
        <v>53</v>
      </c>
    </row>
    <row r="5902" spans="1:10" x14ac:dyDescent="0.25">
      <c r="A5902">
        <f>--SUBTOTAL(103,B$2:B5902)</f>
        <v>2908</v>
      </c>
      <c r="B5902" s="86">
        <v>43635</v>
      </c>
      <c r="C5902" t="s">
        <v>23</v>
      </c>
      <c r="D5902" t="s">
        <v>33</v>
      </c>
      <c r="E5902" t="s">
        <v>105</v>
      </c>
      <c r="F5902">
        <v>22.5</v>
      </c>
      <c r="G5902">
        <v>0</v>
      </c>
      <c r="H5902">
        <v>2019</v>
      </c>
      <c r="I5902">
        <v>6</v>
      </c>
      <c r="J5902">
        <v>35</v>
      </c>
    </row>
    <row r="5903" spans="1:10" x14ac:dyDescent="0.25">
      <c r="A5903">
        <f>--SUBTOTAL(103,B$2:B5903)</f>
        <v>2909</v>
      </c>
      <c r="B5903" s="86">
        <v>43635</v>
      </c>
      <c r="C5903" t="s">
        <v>23</v>
      </c>
      <c r="D5903" t="s">
        <v>33</v>
      </c>
      <c r="E5903" t="s">
        <v>182</v>
      </c>
      <c r="F5903">
        <v>7.6</v>
      </c>
      <c r="G5903">
        <v>0</v>
      </c>
      <c r="H5903">
        <v>2019</v>
      </c>
      <c r="I5903">
        <v>6</v>
      </c>
      <c r="J5903">
        <v>6</v>
      </c>
    </row>
    <row r="5904" spans="1:10" x14ac:dyDescent="0.25">
      <c r="A5904">
        <f>--SUBTOTAL(103,B$2:B5904)</f>
        <v>2910</v>
      </c>
      <c r="B5904" s="86">
        <v>43635</v>
      </c>
      <c r="C5904" t="s">
        <v>23</v>
      </c>
      <c r="D5904" t="s">
        <v>33</v>
      </c>
      <c r="E5904" t="s">
        <v>215</v>
      </c>
      <c r="F5904">
        <v>3</v>
      </c>
      <c r="G5904">
        <v>0</v>
      </c>
      <c r="H5904">
        <v>2019</v>
      </c>
      <c r="I5904">
        <v>6</v>
      </c>
      <c r="J5904">
        <v>17</v>
      </c>
    </row>
    <row r="5905" spans="1:10" x14ac:dyDescent="0.25">
      <c r="A5905">
        <f>--SUBTOTAL(103,B$2:B5905)</f>
        <v>2911</v>
      </c>
      <c r="B5905" s="86">
        <v>43635</v>
      </c>
      <c r="C5905" t="s">
        <v>23</v>
      </c>
      <c r="D5905" t="s">
        <v>33</v>
      </c>
      <c r="E5905" t="s">
        <v>164</v>
      </c>
      <c r="F5905">
        <v>2.4</v>
      </c>
      <c r="G5905">
        <v>0</v>
      </c>
      <c r="H5905">
        <v>2019</v>
      </c>
      <c r="I5905">
        <v>6</v>
      </c>
      <c r="J5905">
        <v>4</v>
      </c>
    </row>
    <row r="5906" spans="1:10" x14ac:dyDescent="0.25">
      <c r="A5906">
        <f>--SUBTOTAL(103,B$2:B5906)</f>
        <v>2912</v>
      </c>
      <c r="B5906" s="86">
        <v>43635</v>
      </c>
      <c r="C5906" t="s">
        <v>77</v>
      </c>
      <c r="D5906" t="s">
        <v>31</v>
      </c>
      <c r="E5906" t="s">
        <v>588</v>
      </c>
      <c r="F5906">
        <v>130.16999999999999</v>
      </c>
      <c r="G5906">
        <v>0</v>
      </c>
      <c r="H5906">
        <v>2019</v>
      </c>
      <c r="I5906">
        <v>6</v>
      </c>
      <c r="J5906">
        <v>91</v>
      </c>
    </row>
    <row r="5907" spans="1:10" x14ac:dyDescent="0.25">
      <c r="A5907">
        <f>--SUBTOTAL(103,B$2:B5907)</f>
        <v>2913</v>
      </c>
      <c r="B5907" s="86">
        <v>43635</v>
      </c>
      <c r="C5907" t="s">
        <v>70</v>
      </c>
      <c r="D5907" t="s">
        <v>61</v>
      </c>
      <c r="E5907" t="s">
        <v>588</v>
      </c>
      <c r="F5907">
        <v>41</v>
      </c>
      <c r="G5907">
        <v>0</v>
      </c>
      <c r="H5907">
        <v>2019</v>
      </c>
      <c r="I5907">
        <v>6</v>
      </c>
      <c r="J5907">
        <v>91</v>
      </c>
    </row>
    <row r="5908" spans="1:10" x14ac:dyDescent="0.25">
      <c r="A5908">
        <f>--SUBTOTAL(103,B$2:B5908)</f>
        <v>2914</v>
      </c>
      <c r="B5908" s="86">
        <v>43635</v>
      </c>
      <c r="C5908" t="s">
        <v>21</v>
      </c>
      <c r="D5908" t="s">
        <v>32</v>
      </c>
      <c r="E5908" t="s">
        <v>588</v>
      </c>
      <c r="F5908">
        <v>80</v>
      </c>
      <c r="G5908">
        <v>0</v>
      </c>
      <c r="H5908">
        <v>2019</v>
      </c>
      <c r="I5908">
        <v>6</v>
      </c>
      <c r="J5908">
        <v>30</v>
      </c>
    </row>
    <row r="5909" spans="1:10" x14ac:dyDescent="0.25">
      <c r="A5909">
        <f>--SUBTOTAL(103,B$2:B5909)</f>
        <v>2915</v>
      </c>
      <c r="B5909" s="86">
        <v>43635</v>
      </c>
      <c r="C5909" t="s">
        <v>21</v>
      </c>
      <c r="D5909" t="s">
        <v>32</v>
      </c>
      <c r="E5909" t="s">
        <v>588</v>
      </c>
      <c r="F5909">
        <v>56</v>
      </c>
      <c r="G5909">
        <v>0</v>
      </c>
      <c r="H5909">
        <v>2019</v>
      </c>
      <c r="I5909">
        <v>6</v>
      </c>
      <c r="J5909">
        <v>73</v>
      </c>
    </row>
    <row r="5910" spans="1:10" x14ac:dyDescent="0.25">
      <c r="A5910">
        <f>--SUBTOTAL(103,B$2:B5910)</f>
        <v>2916</v>
      </c>
      <c r="B5910" s="86">
        <v>43635</v>
      </c>
      <c r="C5910" t="s">
        <v>21</v>
      </c>
      <c r="D5910" t="s">
        <v>32</v>
      </c>
      <c r="E5910" t="s">
        <v>588</v>
      </c>
      <c r="F5910">
        <v>24</v>
      </c>
      <c r="G5910">
        <v>0</v>
      </c>
      <c r="H5910">
        <v>2019</v>
      </c>
      <c r="I5910">
        <v>6</v>
      </c>
      <c r="J5910">
        <v>97</v>
      </c>
    </row>
    <row r="5911" spans="1:10" x14ac:dyDescent="0.25">
      <c r="A5911">
        <f>--SUBTOTAL(103,B$2:B5911)</f>
        <v>2917</v>
      </c>
      <c r="B5911" s="86">
        <v>43635</v>
      </c>
      <c r="C5911" t="s">
        <v>21</v>
      </c>
      <c r="D5911" t="s">
        <v>32</v>
      </c>
      <c r="E5911" t="s">
        <v>588</v>
      </c>
      <c r="F5911">
        <v>16</v>
      </c>
      <c r="G5911">
        <v>0</v>
      </c>
      <c r="H5911">
        <v>2019</v>
      </c>
      <c r="I5911">
        <v>6</v>
      </c>
      <c r="J5911">
        <v>39</v>
      </c>
    </row>
    <row r="5912" spans="1:10" x14ac:dyDescent="0.25">
      <c r="A5912">
        <f>--SUBTOTAL(103,B$2:B5912)</f>
        <v>2918</v>
      </c>
      <c r="B5912" s="86">
        <v>43635</v>
      </c>
      <c r="C5912" t="s">
        <v>21</v>
      </c>
      <c r="D5912" t="s">
        <v>32</v>
      </c>
      <c r="E5912" t="s">
        <v>588</v>
      </c>
      <c r="F5912">
        <v>16</v>
      </c>
      <c r="G5912">
        <v>0</v>
      </c>
      <c r="H5912">
        <v>2019</v>
      </c>
      <c r="I5912">
        <v>6</v>
      </c>
      <c r="J5912">
        <v>44</v>
      </c>
    </row>
    <row r="5913" spans="1:10" x14ac:dyDescent="0.25">
      <c r="A5913">
        <f>--SUBTOTAL(103,B$2:B5913)</f>
        <v>2919</v>
      </c>
      <c r="B5913" s="86">
        <v>43635</v>
      </c>
      <c r="C5913" t="s">
        <v>21</v>
      </c>
      <c r="D5913" t="s">
        <v>32</v>
      </c>
      <c r="E5913" t="s">
        <v>588</v>
      </c>
      <c r="F5913">
        <v>16</v>
      </c>
      <c r="G5913">
        <v>0</v>
      </c>
      <c r="H5913">
        <v>2019</v>
      </c>
      <c r="I5913">
        <v>6</v>
      </c>
      <c r="J5913">
        <v>125</v>
      </c>
    </row>
    <row r="5914" spans="1:10" x14ac:dyDescent="0.25">
      <c r="A5914">
        <f>--SUBTOTAL(103,B$2:B5914)</f>
        <v>2920</v>
      </c>
      <c r="B5914" s="86">
        <v>43635</v>
      </c>
      <c r="C5914" t="s">
        <v>21</v>
      </c>
      <c r="D5914" t="s">
        <v>32</v>
      </c>
      <c r="E5914" t="s">
        <v>588</v>
      </c>
      <c r="F5914">
        <v>8</v>
      </c>
      <c r="G5914">
        <v>0</v>
      </c>
      <c r="H5914">
        <v>2019</v>
      </c>
      <c r="I5914">
        <v>6</v>
      </c>
      <c r="J5914">
        <v>19</v>
      </c>
    </row>
    <row r="5915" spans="1:10" x14ac:dyDescent="0.25">
      <c r="A5915">
        <f>--SUBTOTAL(103,B$2:B5915)</f>
        <v>2921</v>
      </c>
      <c r="B5915" s="86">
        <v>43635</v>
      </c>
      <c r="C5915" t="s">
        <v>21</v>
      </c>
      <c r="D5915" t="s">
        <v>32</v>
      </c>
      <c r="E5915" t="s">
        <v>588</v>
      </c>
      <c r="F5915">
        <v>8</v>
      </c>
      <c r="G5915">
        <v>0</v>
      </c>
      <c r="H5915">
        <v>2019</v>
      </c>
      <c r="I5915">
        <v>6</v>
      </c>
      <c r="J5915">
        <v>38</v>
      </c>
    </row>
    <row r="5916" spans="1:10" x14ac:dyDescent="0.25">
      <c r="A5916">
        <f>--SUBTOTAL(103,B$2:B5916)</f>
        <v>2922</v>
      </c>
      <c r="B5916" s="86">
        <v>43635</v>
      </c>
      <c r="C5916" t="s">
        <v>21</v>
      </c>
      <c r="D5916" t="s">
        <v>32</v>
      </c>
      <c r="E5916" t="s">
        <v>588</v>
      </c>
      <c r="F5916">
        <v>8</v>
      </c>
      <c r="G5916">
        <v>0</v>
      </c>
      <c r="H5916">
        <v>2019</v>
      </c>
      <c r="I5916">
        <v>6</v>
      </c>
      <c r="J5916">
        <v>46</v>
      </c>
    </row>
    <row r="5917" spans="1:10" x14ac:dyDescent="0.25">
      <c r="A5917">
        <f>--SUBTOTAL(103,B$2:B5917)</f>
        <v>2923</v>
      </c>
      <c r="B5917" s="86">
        <v>43635</v>
      </c>
      <c r="C5917" t="s">
        <v>21</v>
      </c>
      <c r="D5917" t="s">
        <v>32</v>
      </c>
      <c r="E5917" t="s">
        <v>588</v>
      </c>
      <c r="F5917">
        <v>8</v>
      </c>
      <c r="G5917">
        <v>0</v>
      </c>
      <c r="H5917">
        <v>2019</v>
      </c>
      <c r="I5917">
        <v>6</v>
      </c>
      <c r="J5917">
        <v>51</v>
      </c>
    </row>
    <row r="5918" spans="1:10" x14ac:dyDescent="0.25">
      <c r="A5918">
        <f>--SUBTOTAL(103,B$2:B5918)</f>
        <v>2924</v>
      </c>
      <c r="B5918" s="86">
        <v>43635</v>
      </c>
      <c r="C5918" t="s">
        <v>21</v>
      </c>
      <c r="D5918" t="s">
        <v>32</v>
      </c>
      <c r="E5918" t="s">
        <v>588</v>
      </c>
      <c r="F5918">
        <v>8</v>
      </c>
      <c r="G5918">
        <v>0</v>
      </c>
      <c r="H5918">
        <v>2019</v>
      </c>
      <c r="I5918">
        <v>6</v>
      </c>
      <c r="J5918">
        <v>80</v>
      </c>
    </row>
    <row r="5919" spans="1:10" x14ac:dyDescent="0.25">
      <c r="A5919">
        <f>--SUBTOTAL(103,B$2:B5919)</f>
        <v>2925</v>
      </c>
      <c r="B5919" s="86">
        <v>43635</v>
      </c>
      <c r="C5919" t="s">
        <v>75</v>
      </c>
      <c r="D5919" t="s">
        <v>60</v>
      </c>
      <c r="E5919" t="s">
        <v>588</v>
      </c>
      <c r="F5919">
        <v>505.25</v>
      </c>
      <c r="G5919">
        <v>0</v>
      </c>
      <c r="H5919">
        <v>2019</v>
      </c>
      <c r="I5919">
        <v>6</v>
      </c>
      <c r="J5919">
        <v>91</v>
      </c>
    </row>
    <row r="5920" spans="1:10" x14ac:dyDescent="0.25">
      <c r="A5920">
        <f>--SUBTOTAL(103,B$2:B5920)</f>
        <v>2926</v>
      </c>
      <c r="B5920" s="86">
        <v>43635</v>
      </c>
      <c r="C5920" t="s">
        <v>102</v>
      </c>
      <c r="D5920" t="s">
        <v>61</v>
      </c>
      <c r="E5920" t="s">
        <v>588</v>
      </c>
      <c r="F5920">
        <v>18.149999999999999</v>
      </c>
      <c r="G5920">
        <v>0</v>
      </c>
      <c r="H5920">
        <v>2019</v>
      </c>
      <c r="I5920">
        <v>6</v>
      </c>
      <c r="J5920">
        <v>91</v>
      </c>
    </row>
    <row r="5921" spans="1:10" x14ac:dyDescent="0.25">
      <c r="A5921">
        <f>--SUBTOTAL(103,B$2:B5921)</f>
        <v>2927</v>
      </c>
      <c r="B5921" s="86">
        <v>43636</v>
      </c>
      <c r="C5921" t="s">
        <v>23</v>
      </c>
      <c r="D5921" t="s">
        <v>59</v>
      </c>
      <c r="E5921" t="s">
        <v>589</v>
      </c>
      <c r="F5921">
        <v>84.51</v>
      </c>
      <c r="G5921">
        <v>0</v>
      </c>
      <c r="H5921">
        <v>2019</v>
      </c>
      <c r="I5921">
        <v>6</v>
      </c>
      <c r="J5921">
        <v>9</v>
      </c>
    </row>
    <row r="5922" spans="1:10" x14ac:dyDescent="0.25">
      <c r="A5922">
        <f>--SUBTOTAL(103,B$2:B5922)</f>
        <v>2928</v>
      </c>
      <c r="B5922" s="86">
        <v>43636</v>
      </c>
      <c r="C5922" t="s">
        <v>23</v>
      </c>
      <c r="D5922" t="s">
        <v>59</v>
      </c>
      <c r="E5922" t="s">
        <v>589</v>
      </c>
      <c r="F5922">
        <v>40.130000000000003</v>
      </c>
      <c r="G5922">
        <v>0</v>
      </c>
      <c r="H5922">
        <v>2019</v>
      </c>
      <c r="I5922">
        <v>6</v>
      </c>
      <c r="J5922">
        <v>42</v>
      </c>
    </row>
    <row r="5923" spans="1:10" x14ac:dyDescent="0.25">
      <c r="A5923">
        <f>--SUBTOTAL(103,B$2:B5923)</f>
        <v>2929</v>
      </c>
      <c r="B5923" s="86">
        <v>43636</v>
      </c>
      <c r="C5923" t="s">
        <v>23</v>
      </c>
      <c r="D5923" t="s">
        <v>59</v>
      </c>
      <c r="E5923" t="s">
        <v>589</v>
      </c>
      <c r="F5923">
        <v>35.5</v>
      </c>
      <c r="G5923">
        <v>0</v>
      </c>
      <c r="H5923">
        <v>2019</v>
      </c>
      <c r="I5923">
        <v>6</v>
      </c>
      <c r="J5923">
        <v>7</v>
      </c>
    </row>
    <row r="5924" spans="1:10" x14ac:dyDescent="0.25">
      <c r="A5924">
        <f>--SUBTOTAL(103,B$2:B5924)</f>
        <v>2930</v>
      </c>
      <c r="B5924" s="86">
        <v>43636</v>
      </c>
      <c r="C5924" t="s">
        <v>23</v>
      </c>
      <c r="D5924" t="s">
        <v>59</v>
      </c>
      <c r="E5924" t="s">
        <v>589</v>
      </c>
      <c r="F5924">
        <v>30.04</v>
      </c>
      <c r="G5924">
        <v>0</v>
      </c>
      <c r="H5924">
        <v>2019</v>
      </c>
      <c r="I5924">
        <v>6</v>
      </c>
      <c r="J5924">
        <v>20</v>
      </c>
    </row>
    <row r="5925" spans="1:10" x14ac:dyDescent="0.25">
      <c r="A5925">
        <f>--SUBTOTAL(103,B$2:B5925)</f>
        <v>2931</v>
      </c>
      <c r="B5925" s="86">
        <v>43636</v>
      </c>
      <c r="C5925" t="s">
        <v>23</v>
      </c>
      <c r="D5925" t="s">
        <v>59</v>
      </c>
      <c r="E5925" t="s">
        <v>589</v>
      </c>
      <c r="F5925">
        <v>29.24</v>
      </c>
      <c r="G5925">
        <v>0</v>
      </c>
      <c r="H5925">
        <v>2019</v>
      </c>
      <c r="I5925">
        <v>6</v>
      </c>
      <c r="J5925">
        <v>76</v>
      </c>
    </row>
    <row r="5926" spans="1:10" x14ac:dyDescent="0.25">
      <c r="A5926">
        <f>--SUBTOTAL(103,B$2:B5926)</f>
        <v>2932</v>
      </c>
      <c r="B5926" s="86">
        <v>43636</v>
      </c>
      <c r="C5926" t="s">
        <v>23</v>
      </c>
      <c r="D5926" t="s">
        <v>63</v>
      </c>
      <c r="E5926" t="s">
        <v>589</v>
      </c>
      <c r="F5926">
        <v>23</v>
      </c>
      <c r="G5926">
        <v>0</v>
      </c>
      <c r="H5926">
        <v>2019</v>
      </c>
      <c r="I5926">
        <v>6</v>
      </c>
      <c r="J5926">
        <v>9</v>
      </c>
    </row>
    <row r="5927" spans="1:10" x14ac:dyDescent="0.25">
      <c r="A5927">
        <f>--SUBTOTAL(103,B$2:B5927)</f>
        <v>2933</v>
      </c>
      <c r="B5927" s="86">
        <v>43636</v>
      </c>
      <c r="C5927" t="s">
        <v>23</v>
      </c>
      <c r="D5927" t="s">
        <v>59</v>
      </c>
      <c r="E5927" t="s">
        <v>589</v>
      </c>
      <c r="F5927">
        <v>21.88</v>
      </c>
      <c r="G5927">
        <v>0</v>
      </c>
      <c r="H5927">
        <v>2019</v>
      </c>
      <c r="I5927">
        <v>6</v>
      </c>
      <c r="J5927">
        <v>35</v>
      </c>
    </row>
    <row r="5928" spans="1:10" x14ac:dyDescent="0.25">
      <c r="A5928">
        <f>--SUBTOTAL(103,B$2:B5928)</f>
        <v>2934</v>
      </c>
      <c r="B5928" s="86">
        <v>43636</v>
      </c>
      <c r="C5928" t="s">
        <v>23</v>
      </c>
      <c r="D5928" t="s">
        <v>54</v>
      </c>
      <c r="E5928" t="s">
        <v>589</v>
      </c>
      <c r="F5928">
        <v>17.989999999999998</v>
      </c>
      <c r="G5928">
        <v>0</v>
      </c>
      <c r="H5928">
        <v>2019</v>
      </c>
      <c r="I5928">
        <v>6</v>
      </c>
      <c r="J5928">
        <v>54</v>
      </c>
    </row>
    <row r="5929" spans="1:10" x14ac:dyDescent="0.25">
      <c r="A5929">
        <f>--SUBTOTAL(103,B$2:B5929)</f>
        <v>2935</v>
      </c>
      <c r="B5929" s="86">
        <v>43636</v>
      </c>
      <c r="C5929" t="s">
        <v>23</v>
      </c>
      <c r="D5929" t="s">
        <v>61</v>
      </c>
      <c r="E5929" t="s">
        <v>589</v>
      </c>
      <c r="F5929">
        <v>12</v>
      </c>
      <c r="G5929">
        <v>0</v>
      </c>
      <c r="H5929">
        <v>2019</v>
      </c>
      <c r="I5929">
        <v>6</v>
      </c>
      <c r="J5929">
        <v>46</v>
      </c>
    </row>
    <row r="5930" spans="1:10" x14ac:dyDescent="0.25">
      <c r="A5930">
        <f>--SUBTOTAL(103,B$2:B5930)</f>
        <v>2936</v>
      </c>
      <c r="B5930" s="86">
        <v>43636</v>
      </c>
      <c r="C5930" t="s">
        <v>23</v>
      </c>
      <c r="D5930" t="s">
        <v>33</v>
      </c>
      <c r="E5930" t="s">
        <v>237</v>
      </c>
      <c r="F5930">
        <v>1.8</v>
      </c>
      <c r="G5930">
        <v>0</v>
      </c>
      <c r="H5930">
        <v>2019</v>
      </c>
      <c r="I5930">
        <v>6</v>
      </c>
      <c r="J5930">
        <v>77</v>
      </c>
    </row>
    <row r="5931" spans="1:10" x14ac:dyDescent="0.25">
      <c r="A5931">
        <f>--SUBTOTAL(103,B$2:B5931)</f>
        <v>2937</v>
      </c>
      <c r="B5931" s="86">
        <v>43636</v>
      </c>
      <c r="C5931" t="s">
        <v>64</v>
      </c>
      <c r="D5931" t="s">
        <v>62</v>
      </c>
      <c r="E5931" t="s">
        <v>589</v>
      </c>
      <c r="F5931">
        <v>743.3</v>
      </c>
      <c r="G5931">
        <v>0</v>
      </c>
      <c r="H5931">
        <v>2019</v>
      </c>
      <c r="I5931">
        <v>6</v>
      </c>
      <c r="J5931">
        <v>91</v>
      </c>
    </row>
    <row r="5932" spans="1:10" x14ac:dyDescent="0.25">
      <c r="A5932">
        <f>--SUBTOTAL(103,B$2:B5932)</f>
        <v>2938</v>
      </c>
      <c r="B5932" s="86">
        <v>43636</v>
      </c>
      <c r="C5932" t="s">
        <v>65</v>
      </c>
      <c r="D5932" t="s">
        <v>62</v>
      </c>
      <c r="E5932" t="s">
        <v>589</v>
      </c>
      <c r="F5932">
        <v>187.45</v>
      </c>
      <c r="G5932">
        <v>0</v>
      </c>
      <c r="H5932">
        <v>2019</v>
      </c>
      <c r="I5932">
        <v>6</v>
      </c>
      <c r="J5932">
        <v>91</v>
      </c>
    </row>
    <row r="5933" spans="1:10" x14ac:dyDescent="0.25">
      <c r="A5933">
        <f>--SUBTOTAL(103,B$2:B5933)</f>
        <v>2939</v>
      </c>
      <c r="B5933" s="86">
        <v>43636</v>
      </c>
      <c r="C5933" t="s">
        <v>66</v>
      </c>
      <c r="D5933" t="s">
        <v>62</v>
      </c>
      <c r="E5933" t="s">
        <v>589</v>
      </c>
      <c r="F5933">
        <v>368.12</v>
      </c>
      <c r="G5933">
        <v>0</v>
      </c>
      <c r="H5933">
        <v>2019</v>
      </c>
      <c r="I5933">
        <v>6</v>
      </c>
      <c r="J5933">
        <v>91</v>
      </c>
    </row>
    <row r="5934" spans="1:10" x14ac:dyDescent="0.25">
      <c r="A5934">
        <f>--SUBTOTAL(103,B$2:B5934)</f>
        <v>2940</v>
      </c>
      <c r="B5934" s="86">
        <v>43636</v>
      </c>
      <c r="C5934" t="s">
        <v>82</v>
      </c>
      <c r="D5934" t="s">
        <v>62</v>
      </c>
      <c r="E5934" t="s">
        <v>589</v>
      </c>
      <c r="F5934">
        <v>4.5999999999999996</v>
      </c>
      <c r="G5934">
        <v>0</v>
      </c>
      <c r="H5934">
        <v>2019</v>
      </c>
      <c r="I5934">
        <v>6</v>
      </c>
      <c r="J5934">
        <v>91</v>
      </c>
    </row>
    <row r="5935" spans="1:10" x14ac:dyDescent="0.25">
      <c r="A5935">
        <f>--SUBTOTAL(103,B$2:B5935)</f>
        <v>2941</v>
      </c>
      <c r="B5935" s="86">
        <v>43636</v>
      </c>
      <c r="C5935" t="s">
        <v>21</v>
      </c>
      <c r="D5935" t="s">
        <v>32</v>
      </c>
      <c r="E5935" t="s">
        <v>589</v>
      </c>
      <c r="F5935">
        <v>16</v>
      </c>
      <c r="G5935">
        <v>0</v>
      </c>
      <c r="H5935">
        <v>2019</v>
      </c>
      <c r="I5935">
        <v>6</v>
      </c>
      <c r="J5935">
        <v>44</v>
      </c>
    </row>
    <row r="5936" spans="1:10" x14ac:dyDescent="0.25">
      <c r="A5936">
        <f>--SUBTOTAL(103,B$2:B5936)</f>
        <v>2942</v>
      </c>
      <c r="B5936" s="86">
        <v>43636</v>
      </c>
      <c r="C5936" t="s">
        <v>21</v>
      </c>
      <c r="D5936" t="s">
        <v>32</v>
      </c>
      <c r="E5936" t="s">
        <v>589</v>
      </c>
      <c r="F5936">
        <v>8</v>
      </c>
      <c r="G5936">
        <v>0</v>
      </c>
      <c r="H5936">
        <v>2019</v>
      </c>
      <c r="I5936">
        <v>6</v>
      </c>
      <c r="J5936">
        <v>39</v>
      </c>
    </row>
    <row r="5937" spans="1:10" x14ac:dyDescent="0.25">
      <c r="A5937">
        <f>--SUBTOTAL(103,B$2:B5937)</f>
        <v>2943</v>
      </c>
      <c r="B5937" s="86">
        <v>43636</v>
      </c>
      <c r="C5937" t="s">
        <v>21</v>
      </c>
      <c r="D5937" t="s">
        <v>32</v>
      </c>
      <c r="E5937" t="s">
        <v>589</v>
      </c>
      <c r="F5937">
        <v>8</v>
      </c>
      <c r="G5937">
        <v>0</v>
      </c>
      <c r="H5937">
        <v>2019</v>
      </c>
      <c r="I5937">
        <v>6</v>
      </c>
      <c r="J5937">
        <v>43</v>
      </c>
    </row>
    <row r="5938" spans="1:10" x14ac:dyDescent="0.25">
      <c r="A5938">
        <f>--SUBTOTAL(103,B$2:B5938)</f>
        <v>2944</v>
      </c>
      <c r="B5938" s="86">
        <v>43636</v>
      </c>
      <c r="C5938" t="s">
        <v>21</v>
      </c>
      <c r="D5938" t="s">
        <v>32</v>
      </c>
      <c r="E5938" t="s">
        <v>589</v>
      </c>
      <c r="F5938">
        <v>8</v>
      </c>
      <c r="G5938">
        <v>0</v>
      </c>
      <c r="H5938">
        <v>2019</v>
      </c>
      <c r="I5938">
        <v>6</v>
      </c>
      <c r="J5938">
        <v>46</v>
      </c>
    </row>
    <row r="5939" spans="1:10" x14ac:dyDescent="0.25">
      <c r="A5939">
        <f>--SUBTOTAL(103,B$2:B5939)</f>
        <v>2945</v>
      </c>
      <c r="B5939" s="86">
        <v>43636</v>
      </c>
      <c r="C5939" t="s">
        <v>21</v>
      </c>
      <c r="D5939" t="s">
        <v>32</v>
      </c>
      <c r="E5939" t="s">
        <v>589</v>
      </c>
      <c r="F5939">
        <v>8</v>
      </c>
      <c r="G5939">
        <v>0</v>
      </c>
      <c r="H5939">
        <v>2019</v>
      </c>
      <c r="I5939">
        <v>6</v>
      </c>
      <c r="J5939">
        <v>73</v>
      </c>
    </row>
    <row r="5940" spans="1:10" x14ac:dyDescent="0.25">
      <c r="A5940">
        <f>--SUBTOTAL(103,B$2:B5940)</f>
        <v>2946</v>
      </c>
      <c r="B5940" s="86">
        <v>43636</v>
      </c>
      <c r="C5940" t="s">
        <v>21</v>
      </c>
      <c r="D5940" t="s">
        <v>32</v>
      </c>
      <c r="E5940" t="s">
        <v>589</v>
      </c>
      <c r="F5940">
        <v>8</v>
      </c>
      <c r="G5940">
        <v>0</v>
      </c>
      <c r="H5940">
        <v>2019</v>
      </c>
      <c r="I5940">
        <v>6</v>
      </c>
      <c r="J5940">
        <v>97</v>
      </c>
    </row>
    <row r="5941" spans="1:10" x14ac:dyDescent="0.25">
      <c r="A5941">
        <f>--SUBTOTAL(103,B$2:B5941)</f>
        <v>2947</v>
      </c>
      <c r="B5941" s="86">
        <v>43636</v>
      </c>
      <c r="C5941" t="s">
        <v>21</v>
      </c>
      <c r="D5941" t="s">
        <v>32</v>
      </c>
      <c r="E5941" t="s">
        <v>589</v>
      </c>
      <c r="F5941">
        <v>8</v>
      </c>
      <c r="G5941">
        <v>0</v>
      </c>
      <c r="H5941">
        <v>2019</v>
      </c>
      <c r="I5941">
        <v>6</v>
      </c>
      <c r="J5941">
        <v>131</v>
      </c>
    </row>
    <row r="5942" spans="1:10" x14ac:dyDescent="0.25">
      <c r="A5942">
        <f>--SUBTOTAL(103,B$2:B5942)</f>
        <v>2948</v>
      </c>
      <c r="B5942" s="86">
        <v>43636</v>
      </c>
      <c r="C5942" t="s">
        <v>71</v>
      </c>
      <c r="D5942" t="s">
        <v>54</v>
      </c>
      <c r="E5942" t="s">
        <v>589</v>
      </c>
      <c r="F5942">
        <v>105.34</v>
      </c>
      <c r="G5942">
        <v>0</v>
      </c>
      <c r="H5942">
        <v>2019</v>
      </c>
      <c r="I5942">
        <v>6</v>
      </c>
      <c r="J5942">
        <v>91</v>
      </c>
    </row>
    <row r="5943" spans="1:10" x14ac:dyDescent="0.25">
      <c r="A5943">
        <f>--SUBTOTAL(103,B$2:B5943)</f>
        <v>2949</v>
      </c>
      <c r="B5943" s="86">
        <v>43636</v>
      </c>
      <c r="C5943" t="s">
        <v>250</v>
      </c>
      <c r="D5943" t="s">
        <v>62</v>
      </c>
      <c r="E5943" t="s">
        <v>589</v>
      </c>
      <c r="F5943">
        <v>4902.58</v>
      </c>
      <c r="G5943">
        <v>0</v>
      </c>
      <c r="H5943">
        <v>2019</v>
      </c>
      <c r="I5943">
        <v>6</v>
      </c>
      <c r="J5943">
        <v>91</v>
      </c>
    </row>
    <row r="5944" spans="1:10" x14ac:dyDescent="0.25">
      <c r="A5944">
        <f>--SUBTOTAL(103,B$2:B5944)</f>
        <v>2950</v>
      </c>
      <c r="B5944" s="86">
        <v>43636</v>
      </c>
      <c r="C5944" t="s">
        <v>73</v>
      </c>
      <c r="D5944" t="s">
        <v>60</v>
      </c>
      <c r="E5944" t="s">
        <v>589</v>
      </c>
      <c r="F5944">
        <v>28</v>
      </c>
      <c r="G5944">
        <v>0</v>
      </c>
      <c r="H5944">
        <v>2019</v>
      </c>
      <c r="I5944">
        <v>6</v>
      </c>
      <c r="J5944">
        <v>91</v>
      </c>
    </row>
    <row r="5945" spans="1:10" x14ac:dyDescent="0.25">
      <c r="A5945">
        <f>--SUBTOTAL(103,B$2:B5945)</f>
        <v>2951</v>
      </c>
      <c r="B5945" s="86">
        <v>43636</v>
      </c>
      <c r="C5945" t="s">
        <v>123</v>
      </c>
      <c r="D5945" t="s">
        <v>61</v>
      </c>
      <c r="E5945" t="s">
        <v>589</v>
      </c>
      <c r="F5945">
        <v>260</v>
      </c>
      <c r="G5945">
        <v>0</v>
      </c>
      <c r="H5945">
        <v>2019</v>
      </c>
      <c r="I5945">
        <v>6</v>
      </c>
      <c r="J5945">
        <v>91</v>
      </c>
    </row>
    <row r="5946" spans="1:10" x14ac:dyDescent="0.25">
      <c r="A5946">
        <f>--SUBTOTAL(103,B$2:B5946)</f>
        <v>2952</v>
      </c>
      <c r="B5946" s="86">
        <v>43636</v>
      </c>
      <c r="C5946" t="s">
        <v>67</v>
      </c>
      <c r="D5946" t="s">
        <v>61</v>
      </c>
      <c r="E5946" t="s">
        <v>589</v>
      </c>
      <c r="F5946">
        <v>4.25</v>
      </c>
      <c r="G5946">
        <v>0</v>
      </c>
      <c r="H5946">
        <v>2019</v>
      </c>
      <c r="I5946">
        <v>6</v>
      </c>
      <c r="J5946">
        <v>91</v>
      </c>
    </row>
    <row r="5947" spans="1:10" x14ac:dyDescent="0.25">
      <c r="A5947">
        <f>--SUBTOTAL(103,B$2:B5947)</f>
        <v>2953</v>
      </c>
      <c r="B5947" s="86">
        <v>43636</v>
      </c>
      <c r="C5947" t="s">
        <v>22</v>
      </c>
      <c r="D5947" t="s">
        <v>32</v>
      </c>
      <c r="E5947" t="s">
        <v>589</v>
      </c>
      <c r="F5947">
        <v>8</v>
      </c>
      <c r="G5947">
        <v>0</v>
      </c>
      <c r="H5947">
        <v>2019</v>
      </c>
      <c r="I5947">
        <v>6</v>
      </c>
      <c r="J5947">
        <v>43</v>
      </c>
    </row>
    <row r="5948" spans="1:10" x14ac:dyDescent="0.25">
      <c r="A5948">
        <f>--SUBTOTAL(103,B$2:B5948)</f>
        <v>2954</v>
      </c>
      <c r="B5948" s="86">
        <v>43636</v>
      </c>
      <c r="C5948" t="s">
        <v>74</v>
      </c>
      <c r="D5948" t="s">
        <v>62</v>
      </c>
      <c r="E5948" t="s">
        <v>589</v>
      </c>
      <c r="F5948">
        <v>395.2</v>
      </c>
      <c r="G5948">
        <v>0</v>
      </c>
      <c r="H5948">
        <v>2019</v>
      </c>
      <c r="I5948">
        <v>6</v>
      </c>
      <c r="J5948">
        <v>91</v>
      </c>
    </row>
    <row r="5949" spans="1:10" x14ac:dyDescent="0.25">
      <c r="A5949">
        <f>--SUBTOTAL(103,B$2:B5949)</f>
        <v>2955</v>
      </c>
      <c r="B5949" s="86">
        <v>43636</v>
      </c>
      <c r="C5949" t="s">
        <v>81</v>
      </c>
      <c r="D5949" t="s">
        <v>62</v>
      </c>
      <c r="E5949" t="s">
        <v>589</v>
      </c>
      <c r="F5949">
        <v>150.44999999999999</v>
      </c>
      <c r="G5949">
        <v>0</v>
      </c>
      <c r="H5949">
        <v>2019</v>
      </c>
      <c r="I5949">
        <v>6</v>
      </c>
      <c r="J5949">
        <v>91</v>
      </c>
    </row>
    <row r="5950" spans="1:10" x14ac:dyDescent="0.25">
      <c r="A5950">
        <f>--SUBTOTAL(103,B$2:B5950)</f>
        <v>2956</v>
      </c>
      <c r="B5950" s="86">
        <v>43637</v>
      </c>
      <c r="C5950" t="s">
        <v>23</v>
      </c>
      <c r="D5950" t="s">
        <v>33</v>
      </c>
      <c r="E5950" t="s">
        <v>104</v>
      </c>
      <c r="F5950">
        <v>52</v>
      </c>
      <c r="G5950">
        <v>0</v>
      </c>
      <c r="H5950">
        <v>2019</v>
      </c>
      <c r="I5950">
        <v>6</v>
      </c>
      <c r="J5950">
        <v>33</v>
      </c>
    </row>
    <row r="5951" spans="1:10" x14ac:dyDescent="0.25">
      <c r="A5951">
        <f>--SUBTOTAL(103,B$2:B5951)</f>
        <v>2957</v>
      </c>
      <c r="B5951" s="86">
        <v>43637</v>
      </c>
      <c r="C5951" t="s">
        <v>23</v>
      </c>
      <c r="D5951" t="s">
        <v>33</v>
      </c>
      <c r="E5951" t="s">
        <v>55</v>
      </c>
      <c r="F5951">
        <v>14.7</v>
      </c>
      <c r="G5951">
        <v>0</v>
      </c>
      <c r="H5951">
        <v>2019</v>
      </c>
      <c r="I5951">
        <v>6</v>
      </c>
      <c r="J5951">
        <v>196</v>
      </c>
    </row>
    <row r="5952" spans="1:10" x14ac:dyDescent="0.25">
      <c r="A5952">
        <f>--SUBTOTAL(103,B$2:B5952)</f>
        <v>2958</v>
      </c>
      <c r="B5952" s="86">
        <v>43637</v>
      </c>
      <c r="C5952" t="s">
        <v>23</v>
      </c>
      <c r="D5952" t="s">
        <v>33</v>
      </c>
      <c r="E5952" t="s">
        <v>266</v>
      </c>
      <c r="F5952">
        <v>12.07</v>
      </c>
      <c r="G5952">
        <v>0</v>
      </c>
      <c r="H5952">
        <v>2019</v>
      </c>
      <c r="I5952">
        <v>6</v>
      </c>
      <c r="J5952">
        <v>97</v>
      </c>
    </row>
    <row r="5953" spans="1:10" x14ac:dyDescent="0.25">
      <c r="A5953">
        <f>--SUBTOTAL(103,B$2:B5953)</f>
        <v>2959</v>
      </c>
      <c r="B5953" s="86">
        <v>43637</v>
      </c>
      <c r="C5953" t="s">
        <v>23</v>
      </c>
      <c r="D5953" t="s">
        <v>33</v>
      </c>
      <c r="E5953" t="s">
        <v>264</v>
      </c>
      <c r="F5953">
        <v>3.5</v>
      </c>
      <c r="G5953">
        <v>0</v>
      </c>
      <c r="H5953">
        <v>2019</v>
      </c>
      <c r="I5953">
        <v>6</v>
      </c>
      <c r="J5953">
        <v>21</v>
      </c>
    </row>
    <row r="5954" spans="1:10" x14ac:dyDescent="0.25">
      <c r="A5954">
        <f>--SUBTOTAL(103,B$2:B5954)</f>
        <v>2960</v>
      </c>
      <c r="B5954" s="86">
        <v>43637</v>
      </c>
      <c r="C5954" t="s">
        <v>65</v>
      </c>
      <c r="D5954" t="s">
        <v>61</v>
      </c>
      <c r="E5954" t="s">
        <v>590</v>
      </c>
      <c r="F5954">
        <v>37</v>
      </c>
      <c r="G5954">
        <v>0</v>
      </c>
      <c r="H5954">
        <v>2019</v>
      </c>
      <c r="I5954">
        <v>6</v>
      </c>
      <c r="J5954">
        <v>91</v>
      </c>
    </row>
    <row r="5955" spans="1:10" x14ac:dyDescent="0.25">
      <c r="A5955">
        <f>--SUBTOTAL(103,B$2:B5955)</f>
        <v>2961</v>
      </c>
      <c r="B5955" s="86">
        <v>43637</v>
      </c>
      <c r="C5955" t="s">
        <v>77</v>
      </c>
      <c r="D5955" t="s">
        <v>31</v>
      </c>
      <c r="E5955" t="s">
        <v>590</v>
      </c>
      <c r="F5955">
        <v>1363.47</v>
      </c>
      <c r="G5955">
        <v>0</v>
      </c>
      <c r="H5955">
        <v>2019</v>
      </c>
      <c r="I5955">
        <v>6</v>
      </c>
      <c r="J5955">
        <v>91</v>
      </c>
    </row>
    <row r="5956" spans="1:10" x14ac:dyDescent="0.25">
      <c r="A5956">
        <f>--SUBTOTAL(103,B$2:B5956)</f>
        <v>2962</v>
      </c>
      <c r="B5956" s="86">
        <v>43637</v>
      </c>
      <c r="C5956" t="s">
        <v>77</v>
      </c>
      <c r="D5956" t="s">
        <v>61</v>
      </c>
      <c r="E5956" t="s">
        <v>590</v>
      </c>
      <c r="F5956">
        <v>606.51</v>
      </c>
      <c r="G5956">
        <v>0</v>
      </c>
      <c r="H5956">
        <v>2019</v>
      </c>
      <c r="I5956">
        <v>6</v>
      </c>
      <c r="J5956">
        <v>91</v>
      </c>
    </row>
    <row r="5957" spans="1:10" x14ac:dyDescent="0.25">
      <c r="A5957">
        <f>--SUBTOTAL(103,B$2:B5957)</f>
        <v>2963</v>
      </c>
      <c r="B5957" s="86">
        <v>43637</v>
      </c>
      <c r="C5957" t="s">
        <v>70</v>
      </c>
      <c r="D5957" t="s">
        <v>61</v>
      </c>
      <c r="E5957" t="s">
        <v>590</v>
      </c>
      <c r="F5957">
        <v>77</v>
      </c>
      <c r="G5957">
        <v>0</v>
      </c>
      <c r="H5957">
        <v>2019</v>
      </c>
      <c r="I5957">
        <v>6</v>
      </c>
      <c r="J5957">
        <v>91</v>
      </c>
    </row>
    <row r="5958" spans="1:10" x14ac:dyDescent="0.25">
      <c r="A5958">
        <f>--SUBTOTAL(103,B$2:B5958)</f>
        <v>2964</v>
      </c>
      <c r="B5958" s="86">
        <v>43637</v>
      </c>
      <c r="C5958" t="s">
        <v>66</v>
      </c>
      <c r="D5958" t="s">
        <v>61</v>
      </c>
      <c r="E5958" t="s">
        <v>590</v>
      </c>
      <c r="F5958">
        <v>34.65</v>
      </c>
      <c r="G5958">
        <v>0</v>
      </c>
      <c r="H5958">
        <v>2019</v>
      </c>
      <c r="I5958">
        <v>6</v>
      </c>
      <c r="J5958">
        <v>91</v>
      </c>
    </row>
    <row r="5959" spans="1:10" x14ac:dyDescent="0.25">
      <c r="A5959">
        <f>--SUBTOTAL(103,B$2:B5959)</f>
        <v>2965</v>
      </c>
      <c r="B5959" s="86">
        <v>43637</v>
      </c>
      <c r="C5959" t="s">
        <v>21</v>
      </c>
      <c r="D5959" t="s">
        <v>32</v>
      </c>
      <c r="E5959" t="s">
        <v>590</v>
      </c>
      <c r="F5959">
        <v>64</v>
      </c>
      <c r="G5959">
        <v>0</v>
      </c>
      <c r="H5959">
        <v>2019</v>
      </c>
      <c r="I5959">
        <v>6</v>
      </c>
      <c r="J5959">
        <v>13</v>
      </c>
    </row>
    <row r="5960" spans="1:10" x14ac:dyDescent="0.25">
      <c r="A5960">
        <f>--SUBTOTAL(103,B$2:B5960)</f>
        <v>2966</v>
      </c>
      <c r="B5960" s="86">
        <v>43637</v>
      </c>
      <c r="C5960" t="s">
        <v>21</v>
      </c>
      <c r="D5960" t="s">
        <v>32</v>
      </c>
      <c r="E5960" t="s">
        <v>590</v>
      </c>
      <c r="F5960">
        <v>32</v>
      </c>
      <c r="G5960">
        <v>0</v>
      </c>
      <c r="H5960">
        <v>2019</v>
      </c>
      <c r="I5960">
        <v>6</v>
      </c>
      <c r="J5960">
        <v>49</v>
      </c>
    </row>
    <row r="5961" spans="1:10" x14ac:dyDescent="0.25">
      <c r="A5961">
        <f>--SUBTOTAL(103,B$2:B5961)</f>
        <v>2967</v>
      </c>
      <c r="B5961" s="86">
        <v>43637</v>
      </c>
      <c r="C5961" t="s">
        <v>21</v>
      </c>
      <c r="D5961" t="s">
        <v>32</v>
      </c>
      <c r="E5961" t="s">
        <v>590</v>
      </c>
      <c r="F5961">
        <v>16</v>
      </c>
      <c r="G5961">
        <v>0</v>
      </c>
      <c r="H5961">
        <v>2019</v>
      </c>
      <c r="I5961">
        <v>6</v>
      </c>
      <c r="J5961">
        <v>23</v>
      </c>
    </row>
    <row r="5962" spans="1:10" x14ac:dyDescent="0.25">
      <c r="A5962">
        <f>--SUBTOTAL(103,B$2:B5962)</f>
        <v>2968</v>
      </c>
      <c r="B5962" s="86">
        <v>43637</v>
      </c>
      <c r="C5962" t="s">
        <v>21</v>
      </c>
      <c r="D5962" t="s">
        <v>32</v>
      </c>
      <c r="E5962" t="s">
        <v>590</v>
      </c>
      <c r="F5962">
        <v>16</v>
      </c>
      <c r="G5962">
        <v>0</v>
      </c>
      <c r="H5962">
        <v>2019</v>
      </c>
      <c r="I5962">
        <v>6</v>
      </c>
      <c r="J5962">
        <v>30</v>
      </c>
    </row>
    <row r="5963" spans="1:10" x14ac:dyDescent="0.25">
      <c r="A5963">
        <f>--SUBTOTAL(103,B$2:B5963)</f>
        <v>2969</v>
      </c>
      <c r="B5963" s="86">
        <v>43637</v>
      </c>
      <c r="C5963" t="s">
        <v>21</v>
      </c>
      <c r="D5963" t="s">
        <v>32</v>
      </c>
      <c r="E5963" t="s">
        <v>590</v>
      </c>
      <c r="F5963">
        <v>16</v>
      </c>
      <c r="G5963">
        <v>0</v>
      </c>
      <c r="H5963">
        <v>2019</v>
      </c>
      <c r="I5963">
        <v>6</v>
      </c>
      <c r="J5963">
        <v>39</v>
      </c>
    </row>
    <row r="5964" spans="1:10" x14ac:dyDescent="0.25">
      <c r="A5964">
        <f>--SUBTOTAL(103,B$2:B5964)</f>
        <v>2970</v>
      </c>
      <c r="B5964" s="86">
        <v>43637</v>
      </c>
      <c r="C5964" t="s">
        <v>21</v>
      </c>
      <c r="D5964" t="s">
        <v>32</v>
      </c>
      <c r="E5964" t="s">
        <v>590</v>
      </c>
      <c r="F5964">
        <v>16</v>
      </c>
      <c r="G5964">
        <v>0</v>
      </c>
      <c r="H5964">
        <v>2019</v>
      </c>
      <c r="I5964">
        <v>6</v>
      </c>
      <c r="J5964">
        <v>51</v>
      </c>
    </row>
    <row r="5965" spans="1:10" x14ac:dyDescent="0.25">
      <c r="A5965">
        <f>--SUBTOTAL(103,B$2:B5965)</f>
        <v>2971</v>
      </c>
      <c r="B5965" s="86">
        <v>43637</v>
      </c>
      <c r="C5965" t="s">
        <v>21</v>
      </c>
      <c r="D5965" t="s">
        <v>32</v>
      </c>
      <c r="E5965" t="s">
        <v>590</v>
      </c>
      <c r="F5965">
        <v>16</v>
      </c>
      <c r="G5965">
        <v>0</v>
      </c>
      <c r="H5965">
        <v>2019</v>
      </c>
      <c r="I5965">
        <v>6</v>
      </c>
      <c r="J5965">
        <v>80</v>
      </c>
    </row>
    <row r="5966" spans="1:10" x14ac:dyDescent="0.25">
      <c r="A5966">
        <f>--SUBTOTAL(103,B$2:B5966)</f>
        <v>2972</v>
      </c>
      <c r="B5966" s="86">
        <v>43637</v>
      </c>
      <c r="C5966" t="s">
        <v>21</v>
      </c>
      <c r="D5966" t="s">
        <v>32</v>
      </c>
      <c r="E5966" t="s">
        <v>590</v>
      </c>
      <c r="F5966">
        <v>8</v>
      </c>
      <c r="G5966">
        <v>0</v>
      </c>
      <c r="H5966">
        <v>2019</v>
      </c>
      <c r="I5966">
        <v>6</v>
      </c>
      <c r="J5966">
        <v>19</v>
      </c>
    </row>
    <row r="5967" spans="1:10" x14ac:dyDescent="0.25">
      <c r="A5967">
        <f>--SUBTOTAL(103,B$2:B5967)</f>
        <v>2973</v>
      </c>
      <c r="B5967" s="86">
        <v>43637</v>
      </c>
      <c r="C5967" t="s">
        <v>21</v>
      </c>
      <c r="D5967" t="s">
        <v>32</v>
      </c>
      <c r="E5967" t="s">
        <v>590</v>
      </c>
      <c r="F5967">
        <v>8</v>
      </c>
      <c r="G5967">
        <v>0</v>
      </c>
      <c r="H5967">
        <v>2019</v>
      </c>
      <c r="I5967">
        <v>6</v>
      </c>
      <c r="J5967">
        <v>38</v>
      </c>
    </row>
    <row r="5968" spans="1:10" x14ac:dyDescent="0.25">
      <c r="A5968">
        <f>--SUBTOTAL(103,B$2:B5968)</f>
        <v>2974</v>
      </c>
      <c r="B5968" s="86">
        <v>43637</v>
      </c>
      <c r="C5968" t="s">
        <v>21</v>
      </c>
      <c r="D5968" t="s">
        <v>32</v>
      </c>
      <c r="E5968" t="s">
        <v>590</v>
      </c>
      <c r="F5968">
        <v>8</v>
      </c>
      <c r="G5968">
        <v>0</v>
      </c>
      <c r="H5968">
        <v>2019</v>
      </c>
      <c r="I5968">
        <v>6</v>
      </c>
      <c r="J5968">
        <v>46</v>
      </c>
    </row>
    <row r="5969" spans="1:10" x14ac:dyDescent="0.25">
      <c r="A5969">
        <f>--SUBTOTAL(103,B$2:B5969)</f>
        <v>2975</v>
      </c>
      <c r="B5969" s="86">
        <v>43637</v>
      </c>
      <c r="C5969" t="s">
        <v>21</v>
      </c>
      <c r="D5969" t="s">
        <v>32</v>
      </c>
      <c r="E5969" t="s">
        <v>590</v>
      </c>
      <c r="F5969">
        <v>8</v>
      </c>
      <c r="G5969">
        <v>0</v>
      </c>
      <c r="H5969">
        <v>2019</v>
      </c>
      <c r="I5969">
        <v>6</v>
      </c>
      <c r="J5969">
        <v>76</v>
      </c>
    </row>
    <row r="5970" spans="1:10" x14ac:dyDescent="0.25">
      <c r="A5970">
        <f>--SUBTOTAL(103,B$2:B5970)</f>
        <v>2976</v>
      </c>
      <c r="B5970" s="86">
        <v>43637</v>
      </c>
      <c r="C5970" t="s">
        <v>21</v>
      </c>
      <c r="D5970" t="s">
        <v>32</v>
      </c>
      <c r="E5970" t="s">
        <v>590</v>
      </c>
      <c r="F5970">
        <v>8</v>
      </c>
      <c r="G5970">
        <v>0</v>
      </c>
      <c r="H5970">
        <v>2019</v>
      </c>
      <c r="I5970">
        <v>6</v>
      </c>
      <c r="J5970">
        <v>97</v>
      </c>
    </row>
    <row r="5971" spans="1:10" x14ac:dyDescent="0.25">
      <c r="A5971">
        <f>--SUBTOTAL(103,B$2:B5971)</f>
        <v>2977</v>
      </c>
      <c r="B5971" s="86">
        <v>43637</v>
      </c>
      <c r="C5971" t="s">
        <v>103</v>
      </c>
      <c r="D5971" t="s">
        <v>32</v>
      </c>
      <c r="E5971" t="s">
        <v>590</v>
      </c>
      <c r="F5971">
        <v>119.9</v>
      </c>
      <c r="G5971">
        <v>0</v>
      </c>
      <c r="H5971">
        <v>2019</v>
      </c>
      <c r="I5971">
        <v>6</v>
      </c>
      <c r="J5971">
        <v>91</v>
      </c>
    </row>
    <row r="5972" spans="1:10" x14ac:dyDescent="0.25">
      <c r="A5972">
        <f>--SUBTOTAL(103,B$2:B5972)</f>
        <v>2978</v>
      </c>
      <c r="B5972" s="86">
        <v>43637</v>
      </c>
      <c r="C5972" t="s">
        <v>71</v>
      </c>
      <c r="D5972" t="s">
        <v>31</v>
      </c>
      <c r="E5972" t="s">
        <v>590</v>
      </c>
      <c r="F5972">
        <v>70.23</v>
      </c>
      <c r="G5972">
        <v>0</v>
      </c>
      <c r="H5972">
        <v>2019</v>
      </c>
      <c r="I5972">
        <v>6</v>
      </c>
      <c r="J5972">
        <v>91</v>
      </c>
    </row>
    <row r="5973" spans="1:10" x14ac:dyDescent="0.25">
      <c r="A5973">
        <f>--SUBTOTAL(103,B$2:B5973)</f>
        <v>2979</v>
      </c>
      <c r="B5973" s="86">
        <v>43637</v>
      </c>
      <c r="C5973" t="s">
        <v>71</v>
      </c>
      <c r="D5973" t="s">
        <v>61</v>
      </c>
      <c r="E5973" t="s">
        <v>590</v>
      </c>
      <c r="F5973">
        <v>40</v>
      </c>
      <c r="G5973">
        <v>0</v>
      </c>
      <c r="H5973">
        <v>2019</v>
      </c>
      <c r="I5973">
        <v>6</v>
      </c>
      <c r="J5973">
        <v>91</v>
      </c>
    </row>
    <row r="5974" spans="1:10" x14ac:dyDescent="0.25">
      <c r="A5974">
        <f>--SUBTOTAL(103,B$2:B5974)</f>
        <v>2980</v>
      </c>
      <c r="B5974" s="86">
        <v>43637</v>
      </c>
      <c r="C5974" t="s">
        <v>75</v>
      </c>
      <c r="D5974" t="s">
        <v>61</v>
      </c>
      <c r="E5974" t="s">
        <v>590</v>
      </c>
      <c r="F5974">
        <v>260</v>
      </c>
      <c r="G5974">
        <v>0</v>
      </c>
      <c r="H5974">
        <v>2019</v>
      </c>
      <c r="I5974">
        <v>6</v>
      </c>
      <c r="J5974">
        <v>91</v>
      </c>
    </row>
    <row r="5975" spans="1:10" x14ac:dyDescent="0.25">
      <c r="A5975">
        <f>--SUBTOTAL(103,B$2:B5975)</f>
        <v>2981</v>
      </c>
      <c r="B5975" s="86">
        <v>43637</v>
      </c>
      <c r="C5975" t="s">
        <v>76</v>
      </c>
      <c r="D5975" t="s">
        <v>61</v>
      </c>
      <c r="E5975" t="s">
        <v>590</v>
      </c>
      <c r="F5975">
        <v>412.62</v>
      </c>
      <c r="G5975">
        <v>0</v>
      </c>
      <c r="H5975">
        <v>2019</v>
      </c>
      <c r="I5975">
        <v>6</v>
      </c>
      <c r="J5975">
        <v>91</v>
      </c>
    </row>
    <row r="5976" spans="1:10" x14ac:dyDescent="0.25">
      <c r="A5976">
        <f>--SUBTOTAL(103,B$2:B5976)</f>
        <v>2982</v>
      </c>
      <c r="B5976" s="86">
        <v>43637</v>
      </c>
      <c r="C5976" t="s">
        <v>68</v>
      </c>
      <c r="D5976" t="s">
        <v>61</v>
      </c>
      <c r="E5976" t="s">
        <v>590</v>
      </c>
      <c r="F5976">
        <v>25</v>
      </c>
      <c r="G5976">
        <v>0</v>
      </c>
      <c r="H5976">
        <v>2019</v>
      </c>
      <c r="I5976">
        <v>6</v>
      </c>
      <c r="J5976">
        <v>91</v>
      </c>
    </row>
    <row r="5977" spans="1:10" x14ac:dyDescent="0.25">
      <c r="A5977">
        <f>--SUBTOTAL(103,B$2:B5977)</f>
        <v>2983</v>
      </c>
      <c r="B5977" s="86">
        <v>43637</v>
      </c>
      <c r="C5977" t="s">
        <v>102</v>
      </c>
      <c r="D5977" t="s">
        <v>61</v>
      </c>
      <c r="E5977" t="s">
        <v>590</v>
      </c>
      <c r="F5977">
        <v>152.36000000000001</v>
      </c>
      <c r="G5977">
        <v>0</v>
      </c>
      <c r="H5977">
        <v>2019</v>
      </c>
      <c r="I5977">
        <v>6</v>
      </c>
      <c r="J5977">
        <v>91</v>
      </c>
    </row>
    <row r="5978" spans="1:10" x14ac:dyDescent="0.25">
      <c r="A5978">
        <f>--SUBTOTAL(103,B$2:B5978)</f>
        <v>2984</v>
      </c>
      <c r="B5978" s="86">
        <v>43637</v>
      </c>
      <c r="C5978" t="s">
        <v>22</v>
      </c>
      <c r="D5978" t="s">
        <v>32</v>
      </c>
      <c r="E5978" t="s">
        <v>590</v>
      </c>
      <c r="F5978">
        <v>16</v>
      </c>
      <c r="G5978">
        <v>0</v>
      </c>
      <c r="H5978">
        <v>2019</v>
      </c>
      <c r="I5978">
        <v>6</v>
      </c>
      <c r="J5978">
        <v>125</v>
      </c>
    </row>
    <row r="5979" spans="1:10" x14ac:dyDescent="0.25">
      <c r="A5979">
        <f>--SUBTOTAL(103,B$2:B5979)</f>
        <v>2985</v>
      </c>
      <c r="B5979" s="86">
        <v>43638</v>
      </c>
      <c r="C5979" t="s">
        <v>21</v>
      </c>
      <c r="D5979" t="s">
        <v>61</v>
      </c>
      <c r="E5979" t="s">
        <v>591</v>
      </c>
      <c r="F5979">
        <v>95.7</v>
      </c>
      <c r="G5979">
        <v>0</v>
      </c>
      <c r="H5979">
        <v>2019</v>
      </c>
      <c r="I5979">
        <v>6</v>
      </c>
      <c r="J5979">
        <v>38</v>
      </c>
    </row>
    <row r="5980" spans="1:10" x14ac:dyDescent="0.25">
      <c r="A5980">
        <f>--SUBTOTAL(103,B$2:B5980)</f>
        <v>2986</v>
      </c>
      <c r="B5980" s="86">
        <v>43638</v>
      </c>
      <c r="C5980" t="s">
        <v>21</v>
      </c>
      <c r="D5980" t="s">
        <v>32</v>
      </c>
      <c r="E5980" t="s">
        <v>591</v>
      </c>
      <c r="F5980">
        <v>16</v>
      </c>
      <c r="G5980">
        <v>0</v>
      </c>
      <c r="H5980">
        <v>2019</v>
      </c>
      <c r="I5980">
        <v>6</v>
      </c>
      <c r="J5980">
        <v>23</v>
      </c>
    </row>
    <row r="5981" spans="1:10" x14ac:dyDescent="0.25">
      <c r="A5981">
        <f>--SUBTOTAL(103,B$2:B5981)</f>
        <v>2987</v>
      </c>
      <c r="B5981" s="86">
        <v>43638</v>
      </c>
      <c r="C5981" t="s">
        <v>21</v>
      </c>
      <c r="D5981" t="s">
        <v>32</v>
      </c>
      <c r="E5981" t="s">
        <v>591</v>
      </c>
      <c r="F5981">
        <v>16</v>
      </c>
      <c r="G5981">
        <v>0</v>
      </c>
      <c r="H5981">
        <v>2019</v>
      </c>
      <c r="I5981">
        <v>6</v>
      </c>
      <c r="J5981">
        <v>39</v>
      </c>
    </row>
    <row r="5982" spans="1:10" x14ac:dyDescent="0.25">
      <c r="A5982">
        <f>--SUBTOTAL(103,B$2:B5982)</f>
        <v>2988</v>
      </c>
      <c r="B5982" s="86">
        <v>43638</v>
      </c>
      <c r="C5982" t="s">
        <v>21</v>
      </c>
      <c r="D5982" t="s">
        <v>32</v>
      </c>
      <c r="E5982" t="s">
        <v>591</v>
      </c>
      <c r="F5982">
        <v>8</v>
      </c>
      <c r="G5982">
        <v>0</v>
      </c>
      <c r="H5982">
        <v>2019</v>
      </c>
      <c r="I5982">
        <v>6</v>
      </c>
      <c r="J5982">
        <v>46</v>
      </c>
    </row>
    <row r="5983" spans="1:10" x14ac:dyDescent="0.25">
      <c r="A5983">
        <f>--SUBTOTAL(103,B$2:B5983)</f>
        <v>2989</v>
      </c>
      <c r="B5983" s="86">
        <v>43638</v>
      </c>
      <c r="C5983" t="s">
        <v>21</v>
      </c>
      <c r="D5983" t="s">
        <v>32</v>
      </c>
      <c r="E5983" t="s">
        <v>591</v>
      </c>
      <c r="F5983">
        <v>8</v>
      </c>
      <c r="G5983">
        <v>0</v>
      </c>
      <c r="H5983">
        <v>2019</v>
      </c>
      <c r="I5983">
        <v>6</v>
      </c>
      <c r="J5983">
        <v>97</v>
      </c>
    </row>
    <row r="5984" spans="1:10" x14ac:dyDescent="0.25">
      <c r="A5984">
        <f>--SUBTOTAL(103,B$2:B5984)</f>
        <v>2990</v>
      </c>
      <c r="B5984" s="86">
        <v>43638</v>
      </c>
      <c r="C5984" t="s">
        <v>71</v>
      </c>
      <c r="D5984" t="s">
        <v>61</v>
      </c>
      <c r="E5984" t="s">
        <v>591</v>
      </c>
      <c r="F5984">
        <v>30</v>
      </c>
      <c r="G5984">
        <v>0</v>
      </c>
      <c r="H5984">
        <v>2019</v>
      </c>
      <c r="I5984">
        <v>6</v>
      </c>
      <c r="J5984">
        <v>91</v>
      </c>
    </row>
    <row r="5985" spans="1:10" x14ac:dyDescent="0.25">
      <c r="A5985">
        <f>--SUBTOTAL(103,B$2:B5985)</f>
        <v>2991</v>
      </c>
      <c r="B5985" s="86">
        <v>43638</v>
      </c>
      <c r="C5985" t="s">
        <v>67</v>
      </c>
      <c r="D5985" t="s">
        <v>61</v>
      </c>
      <c r="E5985" t="s">
        <v>591</v>
      </c>
      <c r="F5985">
        <v>125</v>
      </c>
      <c r="G5985">
        <v>0</v>
      </c>
      <c r="H5985">
        <v>2019</v>
      </c>
      <c r="I5985">
        <v>6</v>
      </c>
      <c r="J5985">
        <v>91</v>
      </c>
    </row>
    <row r="5986" spans="1:10" x14ac:dyDescent="0.25">
      <c r="A5986">
        <f>--SUBTOTAL(103,B$2:B5986)</f>
        <v>2992</v>
      </c>
      <c r="B5986" s="86">
        <v>43638</v>
      </c>
      <c r="C5986" t="s">
        <v>102</v>
      </c>
      <c r="D5986" t="s">
        <v>60</v>
      </c>
      <c r="E5986" t="s">
        <v>591</v>
      </c>
      <c r="F5986">
        <v>30</v>
      </c>
      <c r="G5986">
        <v>0</v>
      </c>
      <c r="H5986">
        <v>2019</v>
      </c>
      <c r="I5986">
        <v>6</v>
      </c>
      <c r="J5986">
        <v>91</v>
      </c>
    </row>
    <row r="5987" spans="1:10" x14ac:dyDescent="0.25">
      <c r="A5987">
        <f>--SUBTOTAL(103,B$2:B5987)</f>
        <v>2993</v>
      </c>
      <c r="B5987" s="86">
        <v>43638</v>
      </c>
      <c r="C5987" t="s">
        <v>22</v>
      </c>
      <c r="D5987" t="s">
        <v>32</v>
      </c>
      <c r="E5987" t="s">
        <v>591</v>
      </c>
      <c r="F5987">
        <v>8</v>
      </c>
      <c r="G5987">
        <v>0</v>
      </c>
      <c r="H5987">
        <v>2019</v>
      </c>
      <c r="I5987">
        <v>6</v>
      </c>
      <c r="J5987">
        <v>23</v>
      </c>
    </row>
    <row r="5988" spans="1:10" x14ac:dyDescent="0.25">
      <c r="A5988">
        <f>--SUBTOTAL(103,B$2:B5988)</f>
        <v>2994</v>
      </c>
      <c r="B5988" s="86">
        <v>43638</v>
      </c>
      <c r="C5988" t="s">
        <v>22</v>
      </c>
      <c r="D5988" t="s">
        <v>32</v>
      </c>
      <c r="E5988" t="s">
        <v>591</v>
      </c>
      <c r="F5988">
        <v>8</v>
      </c>
      <c r="G5988">
        <v>0</v>
      </c>
      <c r="H5988">
        <v>2019</v>
      </c>
      <c r="I5988">
        <v>6</v>
      </c>
      <c r="J5988">
        <v>46</v>
      </c>
    </row>
    <row r="5989" spans="1:10" x14ac:dyDescent="0.25">
      <c r="A5989">
        <f>--SUBTOTAL(103,B$2:B5989)</f>
        <v>2995</v>
      </c>
      <c r="B5989" s="86">
        <v>43638</v>
      </c>
      <c r="C5989" t="s">
        <v>74</v>
      </c>
      <c r="D5989" t="s">
        <v>61</v>
      </c>
      <c r="E5989" t="s">
        <v>591</v>
      </c>
      <c r="F5989">
        <v>37.450000000000003</v>
      </c>
      <c r="G5989">
        <v>0</v>
      </c>
      <c r="H5989">
        <v>2019</v>
      </c>
      <c r="I5989">
        <v>6</v>
      </c>
      <c r="J5989">
        <v>91</v>
      </c>
    </row>
    <row r="5990" spans="1:10" x14ac:dyDescent="0.25">
      <c r="A5990">
        <f>--SUBTOTAL(103,B$2:B5990)</f>
        <v>2996</v>
      </c>
      <c r="B5990" s="86">
        <v>43638</v>
      </c>
      <c r="C5990" t="s">
        <v>74</v>
      </c>
      <c r="D5990" t="s">
        <v>60</v>
      </c>
      <c r="E5990" t="s">
        <v>591</v>
      </c>
      <c r="F5990">
        <v>26.75</v>
      </c>
      <c r="G5990">
        <v>0</v>
      </c>
      <c r="H5990">
        <v>2019</v>
      </c>
      <c r="I5990">
        <v>6</v>
      </c>
      <c r="J5990">
        <v>91</v>
      </c>
    </row>
    <row r="5991" spans="1:10" x14ac:dyDescent="0.25">
      <c r="A5991">
        <f>--SUBTOTAL(103,B$2:B5991)</f>
        <v>2997</v>
      </c>
      <c r="B5991" s="86">
        <v>43640</v>
      </c>
      <c r="C5991" t="s">
        <v>23</v>
      </c>
      <c r="D5991" t="s">
        <v>33</v>
      </c>
      <c r="E5991" t="s">
        <v>164</v>
      </c>
      <c r="F5991">
        <v>2.25</v>
      </c>
      <c r="G5991">
        <v>0</v>
      </c>
      <c r="H5991">
        <v>2019</v>
      </c>
      <c r="I5991">
        <v>6</v>
      </c>
      <c r="J5991">
        <v>4</v>
      </c>
    </row>
    <row r="5992" spans="1:10" x14ac:dyDescent="0.25">
      <c r="A5992">
        <f>--SUBTOTAL(103,B$2:B5992)</f>
        <v>2998</v>
      </c>
      <c r="B5992" s="86">
        <v>43640</v>
      </c>
      <c r="C5992" t="s">
        <v>23</v>
      </c>
      <c r="D5992" t="s">
        <v>33</v>
      </c>
      <c r="E5992" t="s">
        <v>119</v>
      </c>
      <c r="F5992">
        <v>1.8</v>
      </c>
      <c r="G5992">
        <v>0</v>
      </c>
      <c r="H5992">
        <v>2019</v>
      </c>
      <c r="I5992">
        <v>6</v>
      </c>
      <c r="J5992">
        <v>7</v>
      </c>
    </row>
    <row r="5993" spans="1:10" x14ac:dyDescent="0.25">
      <c r="A5993">
        <f>--SUBTOTAL(103,B$2:B5993)</f>
        <v>2999</v>
      </c>
      <c r="B5993" s="86">
        <v>43640</v>
      </c>
      <c r="C5993" t="s">
        <v>21</v>
      </c>
      <c r="D5993" t="s">
        <v>32</v>
      </c>
      <c r="E5993" t="s">
        <v>592</v>
      </c>
      <c r="F5993">
        <v>24</v>
      </c>
      <c r="G5993">
        <v>0</v>
      </c>
      <c r="H5993">
        <v>2019</v>
      </c>
      <c r="I5993">
        <v>6</v>
      </c>
      <c r="J5993">
        <v>73</v>
      </c>
    </row>
    <row r="5994" spans="1:10" x14ac:dyDescent="0.25">
      <c r="A5994">
        <f>--SUBTOTAL(103,B$2:B5994)</f>
        <v>3000</v>
      </c>
      <c r="B5994" s="86">
        <v>43640</v>
      </c>
      <c r="C5994" t="s">
        <v>22</v>
      </c>
      <c r="D5994" t="s">
        <v>32</v>
      </c>
      <c r="E5994" t="s">
        <v>592</v>
      </c>
      <c r="F5994">
        <v>24</v>
      </c>
      <c r="G5994">
        <v>0</v>
      </c>
      <c r="H5994">
        <v>2019</v>
      </c>
      <c r="I5994">
        <v>6</v>
      </c>
      <c r="J5994">
        <v>73</v>
      </c>
    </row>
    <row r="5995" spans="1:10" x14ac:dyDescent="0.25">
      <c r="A5995">
        <f>--SUBTOTAL(103,B$2:B5995)</f>
        <v>3001</v>
      </c>
      <c r="B5995" s="86">
        <v>43640</v>
      </c>
      <c r="C5995" t="s">
        <v>22</v>
      </c>
      <c r="D5995" t="s">
        <v>32</v>
      </c>
      <c r="E5995" t="s">
        <v>592</v>
      </c>
      <c r="F5995">
        <v>16</v>
      </c>
      <c r="G5995">
        <v>0</v>
      </c>
      <c r="H5995">
        <v>2019</v>
      </c>
      <c r="I5995">
        <v>6</v>
      </c>
      <c r="J5995">
        <v>165</v>
      </c>
    </row>
    <row r="5996" spans="1:10" x14ac:dyDescent="0.25">
      <c r="A5996">
        <f>--SUBTOTAL(103,B$2:B5996)</f>
        <v>3002</v>
      </c>
      <c r="B5996" s="86">
        <v>43640</v>
      </c>
      <c r="C5996" t="s">
        <v>74</v>
      </c>
      <c r="D5996" t="s">
        <v>61</v>
      </c>
      <c r="E5996" t="s">
        <v>592</v>
      </c>
      <c r="F5996">
        <v>10.7</v>
      </c>
      <c r="G5996">
        <v>0</v>
      </c>
      <c r="H5996">
        <v>2019</v>
      </c>
      <c r="I5996">
        <v>6</v>
      </c>
      <c r="J5996">
        <v>91</v>
      </c>
    </row>
    <row r="5997" spans="1:10" x14ac:dyDescent="0.25">
      <c r="A5997">
        <f>--SUBTOTAL(103,B$2:B5997)</f>
        <v>3003</v>
      </c>
      <c r="B5997" s="86">
        <v>43641</v>
      </c>
      <c r="C5997" t="s">
        <v>23</v>
      </c>
      <c r="D5997" t="s">
        <v>593</v>
      </c>
      <c r="E5997" t="s">
        <v>594</v>
      </c>
      <c r="F5997">
        <v>128.72</v>
      </c>
      <c r="G5997">
        <v>0</v>
      </c>
      <c r="H5997">
        <v>2019</v>
      </c>
      <c r="I5997">
        <v>6</v>
      </c>
      <c r="J5997">
        <v>5</v>
      </c>
    </row>
    <row r="5998" spans="1:10" x14ac:dyDescent="0.25">
      <c r="A5998">
        <f>--SUBTOTAL(103,B$2:B5998)</f>
        <v>3004</v>
      </c>
      <c r="B5998" s="86">
        <v>43641</v>
      </c>
      <c r="C5998" t="s">
        <v>23</v>
      </c>
      <c r="D5998" t="s">
        <v>593</v>
      </c>
      <c r="E5998" t="s">
        <v>594</v>
      </c>
      <c r="F5998">
        <v>105.95</v>
      </c>
      <c r="G5998">
        <v>0</v>
      </c>
      <c r="H5998">
        <v>2019</v>
      </c>
      <c r="I5998">
        <v>6</v>
      </c>
      <c r="J5998">
        <v>23</v>
      </c>
    </row>
    <row r="5999" spans="1:10" x14ac:dyDescent="0.25">
      <c r="A5999">
        <f>--SUBTOTAL(103,B$2:B5999)</f>
        <v>3005</v>
      </c>
      <c r="B5999" s="86">
        <v>43641</v>
      </c>
      <c r="C5999" t="s">
        <v>23</v>
      </c>
      <c r="D5999" t="s">
        <v>59</v>
      </c>
      <c r="E5999" t="s">
        <v>595</v>
      </c>
      <c r="F5999">
        <v>96.89</v>
      </c>
      <c r="G5999">
        <v>0</v>
      </c>
      <c r="H5999">
        <v>2019</v>
      </c>
      <c r="I5999">
        <v>6</v>
      </c>
      <c r="J5999">
        <v>13</v>
      </c>
    </row>
    <row r="6000" spans="1:10" x14ac:dyDescent="0.25">
      <c r="A6000">
        <f>--SUBTOTAL(103,B$2:B6000)</f>
        <v>3006</v>
      </c>
      <c r="B6000" s="86">
        <v>43641</v>
      </c>
      <c r="C6000" t="s">
        <v>23</v>
      </c>
      <c r="D6000" t="s">
        <v>59</v>
      </c>
      <c r="E6000" t="s">
        <v>595</v>
      </c>
      <c r="F6000">
        <v>95.71</v>
      </c>
      <c r="G6000">
        <v>0</v>
      </c>
      <c r="H6000">
        <v>2019</v>
      </c>
      <c r="I6000">
        <v>6</v>
      </c>
      <c r="J6000">
        <v>10</v>
      </c>
    </row>
    <row r="6001" spans="1:10" x14ac:dyDescent="0.25">
      <c r="A6001">
        <f>--SUBTOTAL(103,B$2:B6001)</f>
        <v>3007</v>
      </c>
      <c r="B6001" s="86">
        <v>43641</v>
      </c>
      <c r="C6001" t="s">
        <v>23</v>
      </c>
      <c r="D6001" t="s">
        <v>60</v>
      </c>
      <c r="E6001" t="s">
        <v>595</v>
      </c>
      <c r="F6001">
        <v>75.12</v>
      </c>
      <c r="G6001">
        <v>0</v>
      </c>
      <c r="H6001">
        <v>2019</v>
      </c>
      <c r="I6001">
        <v>6</v>
      </c>
      <c r="J6001">
        <v>101</v>
      </c>
    </row>
    <row r="6002" spans="1:10" x14ac:dyDescent="0.25">
      <c r="A6002">
        <f>--SUBTOTAL(103,B$2:B6002)</f>
        <v>3008</v>
      </c>
      <c r="B6002" s="86">
        <v>43641</v>
      </c>
      <c r="C6002" t="s">
        <v>23</v>
      </c>
      <c r="D6002" t="s">
        <v>60</v>
      </c>
      <c r="E6002" t="s">
        <v>595</v>
      </c>
      <c r="F6002">
        <v>72.459999999999994</v>
      </c>
      <c r="G6002">
        <v>0</v>
      </c>
      <c r="H6002">
        <v>2019</v>
      </c>
      <c r="I6002">
        <v>6</v>
      </c>
      <c r="J6002">
        <v>45</v>
      </c>
    </row>
    <row r="6003" spans="1:10" x14ac:dyDescent="0.25">
      <c r="A6003">
        <f>--SUBTOTAL(103,B$2:B6003)</f>
        <v>3009</v>
      </c>
      <c r="B6003" s="86">
        <v>43641</v>
      </c>
      <c r="C6003" t="s">
        <v>23</v>
      </c>
      <c r="D6003" t="s">
        <v>593</v>
      </c>
      <c r="E6003" t="s">
        <v>594</v>
      </c>
      <c r="F6003">
        <v>65.63</v>
      </c>
      <c r="G6003">
        <v>0</v>
      </c>
      <c r="H6003">
        <v>2019</v>
      </c>
      <c r="I6003">
        <v>6</v>
      </c>
      <c r="J6003">
        <v>97</v>
      </c>
    </row>
    <row r="6004" spans="1:10" x14ac:dyDescent="0.25">
      <c r="A6004">
        <f>--SUBTOTAL(103,B$2:B6004)</f>
        <v>3010</v>
      </c>
      <c r="B6004" s="86">
        <v>43641</v>
      </c>
      <c r="C6004" t="s">
        <v>23</v>
      </c>
      <c r="D6004" t="s">
        <v>593</v>
      </c>
      <c r="E6004" t="s">
        <v>594</v>
      </c>
      <c r="F6004">
        <v>62.72</v>
      </c>
      <c r="G6004">
        <v>0</v>
      </c>
      <c r="H6004">
        <v>2019</v>
      </c>
      <c r="I6004">
        <v>6</v>
      </c>
      <c r="J6004">
        <v>73</v>
      </c>
    </row>
    <row r="6005" spans="1:10" x14ac:dyDescent="0.25">
      <c r="A6005">
        <f>--SUBTOTAL(103,B$2:B6005)</f>
        <v>3011</v>
      </c>
      <c r="B6005" s="86">
        <v>43641</v>
      </c>
      <c r="C6005" t="s">
        <v>23</v>
      </c>
      <c r="D6005" t="s">
        <v>59</v>
      </c>
      <c r="E6005" t="s">
        <v>595</v>
      </c>
      <c r="F6005">
        <v>52.06</v>
      </c>
      <c r="G6005">
        <v>0</v>
      </c>
      <c r="H6005">
        <v>2019</v>
      </c>
      <c r="I6005">
        <v>6</v>
      </c>
      <c r="J6005">
        <v>45</v>
      </c>
    </row>
    <row r="6006" spans="1:10" x14ac:dyDescent="0.25">
      <c r="A6006">
        <f>--SUBTOTAL(103,B$2:B6006)</f>
        <v>3012</v>
      </c>
      <c r="B6006" s="86">
        <v>43641</v>
      </c>
      <c r="C6006" t="s">
        <v>23</v>
      </c>
      <c r="D6006" t="s">
        <v>59</v>
      </c>
      <c r="E6006" t="s">
        <v>595</v>
      </c>
      <c r="F6006">
        <v>46.99</v>
      </c>
      <c r="G6006">
        <v>0</v>
      </c>
      <c r="H6006">
        <v>2019</v>
      </c>
      <c r="I6006">
        <v>6</v>
      </c>
      <c r="J6006">
        <v>131</v>
      </c>
    </row>
    <row r="6007" spans="1:10" x14ac:dyDescent="0.25">
      <c r="A6007">
        <f>--SUBTOTAL(103,B$2:B6007)</f>
        <v>3013</v>
      </c>
      <c r="B6007" s="86">
        <v>43641</v>
      </c>
      <c r="C6007" t="s">
        <v>23</v>
      </c>
      <c r="D6007" t="s">
        <v>59</v>
      </c>
      <c r="E6007" t="s">
        <v>595</v>
      </c>
      <c r="F6007">
        <v>40.26</v>
      </c>
      <c r="G6007">
        <v>0</v>
      </c>
      <c r="H6007">
        <v>2019</v>
      </c>
      <c r="I6007">
        <v>6</v>
      </c>
      <c r="J6007">
        <v>74</v>
      </c>
    </row>
    <row r="6008" spans="1:10" x14ac:dyDescent="0.25">
      <c r="A6008">
        <f>--SUBTOTAL(103,B$2:B6008)</f>
        <v>3014</v>
      </c>
      <c r="B6008" s="86">
        <v>43641</v>
      </c>
      <c r="C6008" t="s">
        <v>23</v>
      </c>
      <c r="D6008" t="s">
        <v>54</v>
      </c>
      <c r="E6008" t="s">
        <v>595</v>
      </c>
      <c r="F6008">
        <v>35.979999999999997</v>
      </c>
      <c r="G6008">
        <v>0</v>
      </c>
      <c r="H6008">
        <v>2019</v>
      </c>
      <c r="I6008">
        <v>6</v>
      </c>
      <c r="J6008">
        <v>49</v>
      </c>
    </row>
    <row r="6009" spans="1:10" x14ac:dyDescent="0.25">
      <c r="A6009">
        <f>--SUBTOTAL(103,B$2:B6009)</f>
        <v>3015</v>
      </c>
      <c r="B6009" s="86">
        <v>43641</v>
      </c>
      <c r="C6009" t="s">
        <v>23</v>
      </c>
      <c r="D6009" t="s">
        <v>59</v>
      </c>
      <c r="E6009" t="s">
        <v>595</v>
      </c>
      <c r="F6009">
        <v>22.27</v>
      </c>
      <c r="G6009">
        <v>0</v>
      </c>
      <c r="H6009">
        <v>2019</v>
      </c>
      <c r="I6009">
        <v>6</v>
      </c>
      <c r="J6009">
        <v>76</v>
      </c>
    </row>
    <row r="6010" spans="1:10" x14ac:dyDescent="0.25">
      <c r="A6010">
        <f>--SUBTOTAL(103,B$2:B6010)</f>
        <v>3016</v>
      </c>
      <c r="B6010" s="86">
        <v>43641</v>
      </c>
      <c r="C6010" t="s">
        <v>23</v>
      </c>
      <c r="D6010" t="s">
        <v>593</v>
      </c>
      <c r="E6010" t="s">
        <v>594</v>
      </c>
      <c r="F6010">
        <v>20.86</v>
      </c>
      <c r="G6010">
        <v>0</v>
      </c>
      <c r="H6010">
        <v>2019</v>
      </c>
      <c r="I6010">
        <v>6</v>
      </c>
      <c r="J6010">
        <v>34</v>
      </c>
    </row>
    <row r="6011" spans="1:10" x14ac:dyDescent="0.25">
      <c r="A6011">
        <f>--SUBTOTAL(103,B$2:B6011)</f>
        <v>3017</v>
      </c>
      <c r="B6011" s="86">
        <v>43641</v>
      </c>
      <c r="C6011" t="s">
        <v>23</v>
      </c>
      <c r="D6011" t="s">
        <v>54</v>
      </c>
      <c r="E6011" t="s">
        <v>595</v>
      </c>
      <c r="F6011">
        <v>18</v>
      </c>
      <c r="G6011">
        <v>0</v>
      </c>
      <c r="H6011">
        <v>2019</v>
      </c>
      <c r="I6011">
        <v>6</v>
      </c>
      <c r="J6011">
        <v>37</v>
      </c>
    </row>
    <row r="6012" spans="1:10" x14ac:dyDescent="0.25">
      <c r="A6012">
        <f>--SUBTOTAL(103,B$2:B6012)</f>
        <v>3018</v>
      </c>
      <c r="B6012" s="86">
        <v>43641</v>
      </c>
      <c r="C6012" t="s">
        <v>23</v>
      </c>
      <c r="D6012" t="s">
        <v>59</v>
      </c>
      <c r="E6012" t="s">
        <v>595</v>
      </c>
      <c r="F6012">
        <v>18</v>
      </c>
      <c r="G6012">
        <v>0</v>
      </c>
      <c r="H6012">
        <v>2019</v>
      </c>
      <c r="I6012">
        <v>6</v>
      </c>
      <c r="J6012">
        <v>48</v>
      </c>
    </row>
    <row r="6013" spans="1:10" x14ac:dyDescent="0.25">
      <c r="A6013">
        <f>--SUBTOTAL(103,B$2:B6013)</f>
        <v>3019</v>
      </c>
      <c r="B6013" s="86">
        <v>43641</v>
      </c>
      <c r="C6013" t="s">
        <v>23</v>
      </c>
      <c r="D6013" t="s">
        <v>59</v>
      </c>
      <c r="E6013" t="s">
        <v>595</v>
      </c>
      <c r="F6013">
        <v>11.49</v>
      </c>
      <c r="G6013">
        <v>0</v>
      </c>
      <c r="H6013">
        <v>2019</v>
      </c>
      <c r="I6013">
        <v>6</v>
      </c>
      <c r="J6013">
        <v>162</v>
      </c>
    </row>
    <row r="6014" spans="1:10" x14ac:dyDescent="0.25">
      <c r="A6014">
        <f>--SUBTOTAL(103,B$2:B6014)</f>
        <v>3020</v>
      </c>
      <c r="B6014" s="86">
        <v>43641</v>
      </c>
      <c r="C6014" t="s">
        <v>64</v>
      </c>
      <c r="D6014" t="s">
        <v>593</v>
      </c>
      <c r="E6014" t="s">
        <v>594</v>
      </c>
      <c r="F6014">
        <v>944.15</v>
      </c>
      <c r="G6014">
        <v>0</v>
      </c>
      <c r="H6014">
        <v>2019</v>
      </c>
      <c r="I6014">
        <v>6</v>
      </c>
      <c r="J6014">
        <v>91</v>
      </c>
    </row>
    <row r="6015" spans="1:10" x14ac:dyDescent="0.25">
      <c r="A6015">
        <f>--SUBTOTAL(103,B$2:B6015)</f>
        <v>3021</v>
      </c>
      <c r="B6015" s="86">
        <v>43641</v>
      </c>
      <c r="C6015" t="s">
        <v>64</v>
      </c>
      <c r="D6015" t="s">
        <v>59</v>
      </c>
      <c r="E6015" t="s">
        <v>595</v>
      </c>
      <c r="F6015">
        <v>44.94</v>
      </c>
      <c r="G6015">
        <v>0</v>
      </c>
      <c r="H6015">
        <v>2019</v>
      </c>
      <c r="I6015">
        <v>6</v>
      </c>
      <c r="J6015">
        <v>91</v>
      </c>
    </row>
    <row r="6016" spans="1:10" x14ac:dyDescent="0.25">
      <c r="A6016">
        <f>--SUBTOTAL(103,B$2:B6016)</f>
        <v>3022</v>
      </c>
      <c r="B6016" s="86">
        <v>43641</v>
      </c>
      <c r="C6016" t="s">
        <v>65</v>
      </c>
      <c r="D6016" t="s">
        <v>593</v>
      </c>
      <c r="E6016" t="s">
        <v>594</v>
      </c>
      <c r="F6016">
        <v>23.05</v>
      </c>
      <c r="G6016">
        <v>0</v>
      </c>
      <c r="H6016">
        <v>2019</v>
      </c>
      <c r="I6016">
        <v>6</v>
      </c>
      <c r="J6016">
        <v>91</v>
      </c>
    </row>
    <row r="6017" spans="1:10" x14ac:dyDescent="0.25">
      <c r="A6017">
        <f>--SUBTOTAL(103,B$2:B6017)</f>
        <v>3023</v>
      </c>
      <c r="B6017" s="86">
        <v>43641</v>
      </c>
      <c r="C6017" t="s">
        <v>77</v>
      </c>
      <c r="D6017" t="s">
        <v>61</v>
      </c>
      <c r="E6017" t="s">
        <v>595</v>
      </c>
      <c r="F6017">
        <v>544.79999999999995</v>
      </c>
      <c r="G6017">
        <v>0</v>
      </c>
      <c r="H6017">
        <v>2019</v>
      </c>
      <c r="I6017">
        <v>6</v>
      </c>
      <c r="J6017">
        <v>91</v>
      </c>
    </row>
    <row r="6018" spans="1:10" x14ac:dyDescent="0.25">
      <c r="A6018">
        <f>--SUBTOTAL(103,B$2:B6018)</f>
        <v>3024</v>
      </c>
      <c r="B6018" s="86">
        <v>43641</v>
      </c>
      <c r="C6018" t="s">
        <v>21</v>
      </c>
      <c r="D6018" t="s">
        <v>593</v>
      </c>
      <c r="E6018" t="s">
        <v>594</v>
      </c>
      <c r="F6018">
        <v>1424.84</v>
      </c>
      <c r="G6018">
        <v>0</v>
      </c>
      <c r="H6018">
        <v>2019</v>
      </c>
      <c r="I6018">
        <v>6</v>
      </c>
      <c r="J6018">
        <v>19</v>
      </c>
    </row>
    <row r="6019" spans="1:10" x14ac:dyDescent="0.25">
      <c r="A6019">
        <f>--SUBTOTAL(103,B$2:B6019)</f>
        <v>3025</v>
      </c>
      <c r="B6019" s="86">
        <v>43641</v>
      </c>
      <c r="C6019" t="s">
        <v>21</v>
      </c>
      <c r="D6019" t="s">
        <v>593</v>
      </c>
      <c r="E6019" t="s">
        <v>594</v>
      </c>
      <c r="F6019">
        <v>1352.47</v>
      </c>
      <c r="G6019">
        <v>0</v>
      </c>
      <c r="H6019">
        <v>2019</v>
      </c>
      <c r="I6019">
        <v>6</v>
      </c>
      <c r="J6019">
        <v>73</v>
      </c>
    </row>
    <row r="6020" spans="1:10" x14ac:dyDescent="0.25">
      <c r="A6020">
        <f>--SUBTOTAL(103,B$2:B6020)</f>
        <v>3026</v>
      </c>
      <c r="B6020" s="86">
        <v>43641</v>
      </c>
      <c r="C6020" t="s">
        <v>21</v>
      </c>
      <c r="D6020" t="s">
        <v>593</v>
      </c>
      <c r="E6020" t="s">
        <v>594</v>
      </c>
      <c r="F6020">
        <v>1192.95</v>
      </c>
      <c r="G6020">
        <v>0</v>
      </c>
      <c r="H6020">
        <v>2019</v>
      </c>
      <c r="I6020">
        <v>6</v>
      </c>
      <c r="J6020">
        <v>13</v>
      </c>
    </row>
    <row r="6021" spans="1:10" x14ac:dyDescent="0.25">
      <c r="A6021">
        <f>--SUBTOTAL(103,B$2:B6021)</f>
        <v>3027</v>
      </c>
      <c r="B6021" s="86">
        <v>43641</v>
      </c>
      <c r="C6021" t="s">
        <v>21</v>
      </c>
      <c r="D6021" t="s">
        <v>593</v>
      </c>
      <c r="E6021" t="s">
        <v>594</v>
      </c>
      <c r="F6021">
        <v>879.61</v>
      </c>
      <c r="G6021">
        <v>0</v>
      </c>
      <c r="H6021">
        <v>2019</v>
      </c>
      <c r="I6021">
        <v>6</v>
      </c>
      <c r="J6021">
        <v>5</v>
      </c>
    </row>
    <row r="6022" spans="1:10" x14ac:dyDescent="0.25">
      <c r="A6022">
        <f>--SUBTOTAL(103,B$2:B6022)</f>
        <v>3028</v>
      </c>
      <c r="B6022" s="86">
        <v>43641</v>
      </c>
      <c r="C6022" t="s">
        <v>21</v>
      </c>
      <c r="D6022" t="s">
        <v>593</v>
      </c>
      <c r="E6022" t="s">
        <v>594</v>
      </c>
      <c r="F6022">
        <v>684.15</v>
      </c>
      <c r="G6022">
        <v>0</v>
      </c>
      <c r="H6022">
        <v>2019</v>
      </c>
      <c r="I6022">
        <v>6</v>
      </c>
      <c r="J6022">
        <v>22</v>
      </c>
    </row>
    <row r="6023" spans="1:10" x14ac:dyDescent="0.25">
      <c r="A6023">
        <f>--SUBTOTAL(103,B$2:B6023)</f>
        <v>3029</v>
      </c>
      <c r="B6023" s="86">
        <v>43641</v>
      </c>
      <c r="C6023" t="s">
        <v>21</v>
      </c>
      <c r="D6023" t="s">
        <v>593</v>
      </c>
      <c r="E6023" t="s">
        <v>594</v>
      </c>
      <c r="F6023">
        <v>635.95000000000005</v>
      </c>
      <c r="G6023">
        <v>0</v>
      </c>
      <c r="H6023">
        <v>2019</v>
      </c>
      <c r="I6023">
        <v>6</v>
      </c>
      <c r="J6023">
        <v>18</v>
      </c>
    </row>
    <row r="6024" spans="1:10" x14ac:dyDescent="0.25">
      <c r="A6024">
        <f>--SUBTOTAL(103,B$2:B6024)</f>
        <v>3030</v>
      </c>
      <c r="B6024" s="86">
        <v>43641</v>
      </c>
      <c r="C6024" t="s">
        <v>21</v>
      </c>
      <c r="D6024" t="s">
        <v>593</v>
      </c>
      <c r="E6024" t="s">
        <v>594</v>
      </c>
      <c r="F6024">
        <v>617.16</v>
      </c>
      <c r="G6024">
        <v>0</v>
      </c>
      <c r="H6024">
        <v>2019</v>
      </c>
      <c r="I6024">
        <v>6</v>
      </c>
      <c r="J6024">
        <v>34</v>
      </c>
    </row>
    <row r="6025" spans="1:10" x14ac:dyDescent="0.25">
      <c r="A6025">
        <f>--SUBTOTAL(103,B$2:B6025)</f>
        <v>3031</v>
      </c>
      <c r="B6025" s="86">
        <v>43641</v>
      </c>
      <c r="C6025" t="s">
        <v>21</v>
      </c>
      <c r="D6025" t="s">
        <v>593</v>
      </c>
      <c r="E6025" t="s">
        <v>594</v>
      </c>
      <c r="F6025">
        <v>594.01</v>
      </c>
      <c r="G6025">
        <v>0</v>
      </c>
      <c r="H6025">
        <v>2019</v>
      </c>
      <c r="I6025">
        <v>6</v>
      </c>
      <c r="J6025">
        <v>97</v>
      </c>
    </row>
    <row r="6026" spans="1:10" x14ac:dyDescent="0.25">
      <c r="A6026">
        <f>--SUBTOTAL(103,B$2:B6026)</f>
        <v>3032</v>
      </c>
      <c r="B6026" s="86">
        <v>43641</v>
      </c>
      <c r="C6026" t="s">
        <v>21</v>
      </c>
      <c r="D6026" t="s">
        <v>593</v>
      </c>
      <c r="E6026" t="s">
        <v>594</v>
      </c>
      <c r="F6026">
        <v>583.38</v>
      </c>
      <c r="G6026">
        <v>0</v>
      </c>
      <c r="H6026">
        <v>2019</v>
      </c>
      <c r="I6026">
        <v>6</v>
      </c>
      <c r="J6026">
        <v>26</v>
      </c>
    </row>
    <row r="6027" spans="1:10" x14ac:dyDescent="0.25">
      <c r="A6027">
        <f>--SUBTOTAL(103,B$2:B6027)</f>
        <v>3033</v>
      </c>
      <c r="B6027" s="86">
        <v>43641</v>
      </c>
      <c r="C6027" t="s">
        <v>21</v>
      </c>
      <c r="D6027" t="s">
        <v>593</v>
      </c>
      <c r="E6027" t="s">
        <v>594</v>
      </c>
      <c r="F6027">
        <v>507.4</v>
      </c>
      <c r="G6027">
        <v>0</v>
      </c>
      <c r="H6027">
        <v>2019</v>
      </c>
      <c r="I6027">
        <v>6</v>
      </c>
      <c r="J6027">
        <v>23</v>
      </c>
    </row>
    <row r="6028" spans="1:10" x14ac:dyDescent="0.25">
      <c r="A6028">
        <f>--SUBTOTAL(103,B$2:B6028)</f>
        <v>3034</v>
      </c>
      <c r="B6028" s="86">
        <v>43641</v>
      </c>
      <c r="C6028" t="s">
        <v>21</v>
      </c>
      <c r="D6028" t="s">
        <v>593</v>
      </c>
      <c r="E6028" t="s">
        <v>594</v>
      </c>
      <c r="F6028">
        <v>478.91</v>
      </c>
      <c r="G6028">
        <v>0</v>
      </c>
      <c r="H6028">
        <v>2019</v>
      </c>
      <c r="I6028">
        <v>6</v>
      </c>
      <c r="J6028">
        <v>30</v>
      </c>
    </row>
    <row r="6029" spans="1:10" x14ac:dyDescent="0.25">
      <c r="A6029">
        <f>--SUBTOTAL(103,B$2:B6029)</f>
        <v>3035</v>
      </c>
      <c r="B6029" s="86">
        <v>43641</v>
      </c>
      <c r="C6029" t="s">
        <v>21</v>
      </c>
      <c r="D6029" t="s">
        <v>593</v>
      </c>
      <c r="E6029" t="s">
        <v>594</v>
      </c>
      <c r="F6029">
        <v>414.36</v>
      </c>
      <c r="G6029">
        <v>0</v>
      </c>
      <c r="H6029">
        <v>2019</v>
      </c>
      <c r="I6029">
        <v>6</v>
      </c>
      <c r="J6029">
        <v>39</v>
      </c>
    </row>
    <row r="6030" spans="1:10" x14ac:dyDescent="0.25">
      <c r="A6030">
        <f>--SUBTOTAL(103,B$2:B6030)</f>
        <v>3036</v>
      </c>
      <c r="B6030" s="86">
        <v>43641</v>
      </c>
      <c r="C6030" t="s">
        <v>21</v>
      </c>
      <c r="D6030" t="s">
        <v>593</v>
      </c>
      <c r="E6030" t="s">
        <v>594</v>
      </c>
      <c r="F6030">
        <v>402.87</v>
      </c>
      <c r="G6030">
        <v>0</v>
      </c>
      <c r="H6030">
        <v>2019</v>
      </c>
      <c r="I6030">
        <v>6</v>
      </c>
      <c r="J6030">
        <v>51</v>
      </c>
    </row>
    <row r="6031" spans="1:10" x14ac:dyDescent="0.25">
      <c r="A6031">
        <f>--SUBTOTAL(103,B$2:B6031)</f>
        <v>3037</v>
      </c>
      <c r="B6031" s="86">
        <v>43641</v>
      </c>
      <c r="C6031" t="s">
        <v>21</v>
      </c>
      <c r="D6031" t="s">
        <v>593</v>
      </c>
      <c r="E6031" t="s">
        <v>594</v>
      </c>
      <c r="F6031">
        <v>351.43</v>
      </c>
      <c r="G6031">
        <v>0</v>
      </c>
      <c r="H6031">
        <v>2019</v>
      </c>
      <c r="I6031">
        <v>6</v>
      </c>
      <c r="J6031">
        <v>10</v>
      </c>
    </row>
    <row r="6032" spans="1:10" x14ac:dyDescent="0.25">
      <c r="A6032">
        <f>--SUBTOTAL(103,B$2:B6032)</f>
        <v>3038</v>
      </c>
      <c r="B6032" s="86">
        <v>43641</v>
      </c>
      <c r="C6032" t="s">
        <v>21</v>
      </c>
      <c r="D6032" t="s">
        <v>593</v>
      </c>
      <c r="E6032" t="s">
        <v>594</v>
      </c>
      <c r="F6032">
        <v>330.73</v>
      </c>
      <c r="G6032">
        <v>0</v>
      </c>
      <c r="H6032">
        <v>2019</v>
      </c>
      <c r="I6032">
        <v>6</v>
      </c>
      <c r="J6032">
        <v>44</v>
      </c>
    </row>
    <row r="6033" spans="1:10" x14ac:dyDescent="0.25">
      <c r="A6033">
        <f>--SUBTOTAL(103,B$2:B6033)</f>
        <v>3039</v>
      </c>
      <c r="B6033" s="86">
        <v>43641</v>
      </c>
      <c r="C6033" t="s">
        <v>21</v>
      </c>
      <c r="D6033" t="s">
        <v>593</v>
      </c>
      <c r="E6033" t="s">
        <v>594</v>
      </c>
      <c r="F6033">
        <v>318.88</v>
      </c>
      <c r="G6033">
        <v>0</v>
      </c>
      <c r="H6033">
        <v>2019</v>
      </c>
      <c r="I6033">
        <v>6</v>
      </c>
      <c r="J6033">
        <v>43</v>
      </c>
    </row>
    <row r="6034" spans="1:10" x14ac:dyDescent="0.25">
      <c r="A6034">
        <f>--SUBTOTAL(103,B$2:B6034)</f>
        <v>3040</v>
      </c>
      <c r="B6034" s="86">
        <v>43641</v>
      </c>
      <c r="C6034" t="s">
        <v>21</v>
      </c>
      <c r="D6034" t="s">
        <v>593</v>
      </c>
      <c r="E6034" t="s">
        <v>594</v>
      </c>
      <c r="F6034">
        <v>318.58999999999997</v>
      </c>
      <c r="G6034">
        <v>0</v>
      </c>
      <c r="H6034">
        <v>2019</v>
      </c>
      <c r="I6034">
        <v>6</v>
      </c>
      <c r="J6034">
        <v>46</v>
      </c>
    </row>
    <row r="6035" spans="1:10" x14ac:dyDescent="0.25">
      <c r="A6035">
        <f>--SUBTOTAL(103,B$2:B6035)</f>
        <v>3041</v>
      </c>
      <c r="B6035" s="86">
        <v>43641</v>
      </c>
      <c r="C6035" t="s">
        <v>21</v>
      </c>
      <c r="D6035" t="s">
        <v>593</v>
      </c>
      <c r="E6035" t="s">
        <v>594</v>
      </c>
      <c r="F6035">
        <v>241.12</v>
      </c>
      <c r="G6035">
        <v>0</v>
      </c>
      <c r="H6035">
        <v>2019</v>
      </c>
      <c r="I6035">
        <v>6</v>
      </c>
      <c r="J6035">
        <v>49</v>
      </c>
    </row>
    <row r="6036" spans="1:10" x14ac:dyDescent="0.25">
      <c r="A6036">
        <f>--SUBTOTAL(103,B$2:B6036)</f>
        <v>3042</v>
      </c>
      <c r="B6036" s="86">
        <v>43641</v>
      </c>
      <c r="C6036" t="s">
        <v>21</v>
      </c>
      <c r="D6036" t="s">
        <v>593</v>
      </c>
      <c r="E6036" t="s">
        <v>594</v>
      </c>
      <c r="F6036">
        <v>182.59</v>
      </c>
      <c r="G6036">
        <v>0</v>
      </c>
      <c r="H6036">
        <v>2019</v>
      </c>
      <c r="I6036">
        <v>6</v>
      </c>
      <c r="J6036">
        <v>125</v>
      </c>
    </row>
    <row r="6037" spans="1:10" x14ac:dyDescent="0.25">
      <c r="A6037">
        <f>--SUBTOTAL(103,B$2:B6037)</f>
        <v>3043</v>
      </c>
      <c r="B6037" s="86">
        <v>43641</v>
      </c>
      <c r="C6037" t="s">
        <v>21</v>
      </c>
      <c r="D6037" t="s">
        <v>593</v>
      </c>
      <c r="E6037" t="s">
        <v>594</v>
      </c>
      <c r="F6037">
        <v>149.97999999999999</v>
      </c>
      <c r="G6037">
        <v>0</v>
      </c>
      <c r="H6037">
        <v>2019</v>
      </c>
      <c r="I6037">
        <v>6</v>
      </c>
      <c r="J6037">
        <v>80</v>
      </c>
    </row>
    <row r="6038" spans="1:10" x14ac:dyDescent="0.25">
      <c r="A6038">
        <f>--SUBTOTAL(103,B$2:B6038)</f>
        <v>3044</v>
      </c>
      <c r="B6038" s="86">
        <v>43641</v>
      </c>
      <c r="C6038" t="s">
        <v>21</v>
      </c>
      <c r="D6038" t="s">
        <v>593</v>
      </c>
      <c r="E6038" t="s">
        <v>594</v>
      </c>
      <c r="F6038">
        <v>123.55</v>
      </c>
      <c r="G6038">
        <v>0</v>
      </c>
      <c r="H6038">
        <v>2019</v>
      </c>
      <c r="I6038">
        <v>6</v>
      </c>
      <c r="J6038">
        <v>38</v>
      </c>
    </row>
    <row r="6039" spans="1:10" x14ac:dyDescent="0.25">
      <c r="A6039">
        <f>--SUBTOTAL(103,B$2:B6039)</f>
        <v>3045</v>
      </c>
      <c r="B6039" s="86">
        <v>43641</v>
      </c>
      <c r="C6039" t="s">
        <v>21</v>
      </c>
      <c r="D6039" t="s">
        <v>32</v>
      </c>
      <c r="E6039" t="s">
        <v>595</v>
      </c>
      <c r="F6039">
        <v>80</v>
      </c>
      <c r="G6039">
        <v>0</v>
      </c>
      <c r="H6039">
        <v>2019</v>
      </c>
      <c r="I6039">
        <v>6</v>
      </c>
      <c r="J6039">
        <v>26</v>
      </c>
    </row>
    <row r="6040" spans="1:10" x14ac:dyDescent="0.25">
      <c r="A6040">
        <f>--SUBTOTAL(103,B$2:B6040)</f>
        <v>3046</v>
      </c>
      <c r="B6040" s="86">
        <v>43641</v>
      </c>
      <c r="C6040" t="s">
        <v>21</v>
      </c>
      <c r="D6040" t="s">
        <v>61</v>
      </c>
      <c r="E6040" t="s">
        <v>595</v>
      </c>
      <c r="F6040">
        <v>69.599999999999994</v>
      </c>
      <c r="G6040">
        <v>0</v>
      </c>
      <c r="H6040">
        <v>2019</v>
      </c>
      <c r="I6040">
        <v>6</v>
      </c>
      <c r="J6040">
        <v>38</v>
      </c>
    </row>
    <row r="6041" spans="1:10" x14ac:dyDescent="0.25">
      <c r="A6041">
        <f>--SUBTOTAL(103,B$2:B6041)</f>
        <v>3047</v>
      </c>
      <c r="B6041" s="86">
        <v>43641</v>
      </c>
      <c r="C6041" t="s">
        <v>21</v>
      </c>
      <c r="D6041" t="s">
        <v>32</v>
      </c>
      <c r="E6041" t="s">
        <v>595</v>
      </c>
      <c r="F6041">
        <v>48</v>
      </c>
      <c r="G6041">
        <v>0</v>
      </c>
      <c r="H6041">
        <v>2019</v>
      </c>
      <c r="I6041">
        <v>6</v>
      </c>
      <c r="J6041">
        <v>19</v>
      </c>
    </row>
    <row r="6042" spans="1:10" x14ac:dyDescent="0.25">
      <c r="A6042">
        <f>--SUBTOTAL(103,B$2:B6042)</f>
        <v>3048</v>
      </c>
      <c r="B6042" s="86">
        <v>43641</v>
      </c>
      <c r="C6042" t="s">
        <v>21</v>
      </c>
      <c r="D6042" t="s">
        <v>593</v>
      </c>
      <c r="E6042" t="s">
        <v>594</v>
      </c>
      <c r="F6042">
        <v>32.5</v>
      </c>
      <c r="G6042">
        <v>0</v>
      </c>
      <c r="H6042">
        <v>2019</v>
      </c>
      <c r="I6042">
        <v>6</v>
      </c>
      <c r="J6042">
        <v>95</v>
      </c>
    </row>
    <row r="6043" spans="1:10" x14ac:dyDescent="0.25">
      <c r="A6043">
        <f>--SUBTOTAL(103,B$2:B6043)</f>
        <v>3049</v>
      </c>
      <c r="B6043" s="86">
        <v>43641</v>
      </c>
      <c r="C6043" t="s">
        <v>21</v>
      </c>
      <c r="D6043" t="s">
        <v>32</v>
      </c>
      <c r="E6043" t="s">
        <v>595</v>
      </c>
      <c r="F6043">
        <v>32</v>
      </c>
      <c r="G6043">
        <v>0</v>
      </c>
      <c r="H6043">
        <v>2019</v>
      </c>
      <c r="I6043">
        <v>6</v>
      </c>
      <c r="J6043">
        <v>49</v>
      </c>
    </row>
    <row r="6044" spans="1:10" x14ac:dyDescent="0.25">
      <c r="A6044">
        <f>--SUBTOTAL(103,B$2:B6044)</f>
        <v>3050</v>
      </c>
      <c r="B6044" s="86">
        <v>43641</v>
      </c>
      <c r="C6044" t="s">
        <v>21</v>
      </c>
      <c r="D6044" t="s">
        <v>593</v>
      </c>
      <c r="E6044" t="s">
        <v>594</v>
      </c>
      <c r="F6044">
        <v>28.91</v>
      </c>
      <c r="G6044">
        <v>0</v>
      </c>
      <c r="H6044">
        <v>2019</v>
      </c>
      <c r="I6044">
        <v>6</v>
      </c>
      <c r="J6044">
        <v>154</v>
      </c>
    </row>
    <row r="6045" spans="1:10" x14ac:dyDescent="0.25">
      <c r="A6045">
        <f>--SUBTOTAL(103,B$2:B6045)</f>
        <v>3051</v>
      </c>
      <c r="B6045" s="86">
        <v>43641</v>
      </c>
      <c r="C6045" t="s">
        <v>21</v>
      </c>
      <c r="D6045" t="s">
        <v>32</v>
      </c>
      <c r="E6045" t="s">
        <v>595</v>
      </c>
      <c r="F6045">
        <v>16</v>
      </c>
      <c r="G6045">
        <v>0</v>
      </c>
      <c r="H6045">
        <v>2019</v>
      </c>
      <c r="I6045">
        <v>6</v>
      </c>
      <c r="J6045">
        <v>30</v>
      </c>
    </row>
    <row r="6046" spans="1:10" x14ac:dyDescent="0.25">
      <c r="A6046">
        <f>--SUBTOTAL(103,B$2:B6046)</f>
        <v>3052</v>
      </c>
      <c r="B6046" s="86">
        <v>43641</v>
      </c>
      <c r="C6046" t="s">
        <v>21</v>
      </c>
      <c r="D6046" t="s">
        <v>32</v>
      </c>
      <c r="E6046" t="s">
        <v>595</v>
      </c>
      <c r="F6046">
        <v>16</v>
      </c>
      <c r="G6046">
        <v>0</v>
      </c>
      <c r="H6046">
        <v>2019</v>
      </c>
      <c r="I6046">
        <v>6</v>
      </c>
      <c r="J6046">
        <v>39</v>
      </c>
    </row>
    <row r="6047" spans="1:10" x14ac:dyDescent="0.25">
      <c r="A6047">
        <f>--SUBTOTAL(103,B$2:B6047)</f>
        <v>3053</v>
      </c>
      <c r="B6047" s="86">
        <v>43641</v>
      </c>
      <c r="C6047" t="s">
        <v>21</v>
      </c>
      <c r="D6047" t="s">
        <v>32</v>
      </c>
      <c r="E6047" t="s">
        <v>595</v>
      </c>
      <c r="F6047">
        <v>16</v>
      </c>
      <c r="G6047">
        <v>0</v>
      </c>
      <c r="H6047">
        <v>2019</v>
      </c>
      <c r="I6047">
        <v>6</v>
      </c>
      <c r="J6047">
        <v>97</v>
      </c>
    </row>
    <row r="6048" spans="1:10" x14ac:dyDescent="0.25">
      <c r="A6048">
        <f>--SUBTOTAL(103,B$2:B6048)</f>
        <v>3054</v>
      </c>
      <c r="B6048" s="86">
        <v>43641</v>
      </c>
      <c r="C6048" t="s">
        <v>21</v>
      </c>
      <c r="D6048" t="s">
        <v>32</v>
      </c>
      <c r="E6048" t="s">
        <v>595</v>
      </c>
      <c r="F6048">
        <v>8</v>
      </c>
      <c r="G6048">
        <v>0</v>
      </c>
      <c r="H6048">
        <v>2019</v>
      </c>
      <c r="I6048">
        <v>6</v>
      </c>
      <c r="J6048">
        <v>125</v>
      </c>
    </row>
    <row r="6049" spans="1:10" x14ac:dyDescent="0.25">
      <c r="A6049">
        <f>--SUBTOTAL(103,B$2:B6049)</f>
        <v>3055</v>
      </c>
      <c r="B6049" s="86">
        <v>43641</v>
      </c>
      <c r="C6049" t="s">
        <v>21</v>
      </c>
      <c r="D6049" t="s">
        <v>593</v>
      </c>
      <c r="E6049" t="s">
        <v>594</v>
      </c>
      <c r="F6049">
        <v>6.79</v>
      </c>
      <c r="G6049">
        <v>0</v>
      </c>
      <c r="H6049">
        <v>2019</v>
      </c>
      <c r="I6049">
        <v>6</v>
      </c>
      <c r="J6049">
        <v>29</v>
      </c>
    </row>
    <row r="6050" spans="1:10" x14ac:dyDescent="0.25">
      <c r="A6050">
        <f>--SUBTOTAL(103,B$2:B6050)</f>
        <v>3056</v>
      </c>
      <c r="B6050" s="86">
        <v>43641</v>
      </c>
      <c r="C6050" t="s">
        <v>103</v>
      </c>
      <c r="D6050" t="s">
        <v>61</v>
      </c>
      <c r="E6050" t="s">
        <v>595</v>
      </c>
      <c r="F6050">
        <v>27.4</v>
      </c>
      <c r="G6050">
        <v>0</v>
      </c>
      <c r="H6050">
        <v>2019</v>
      </c>
      <c r="I6050">
        <v>6</v>
      </c>
      <c r="J6050">
        <v>91</v>
      </c>
    </row>
    <row r="6051" spans="1:10" x14ac:dyDescent="0.25">
      <c r="A6051">
        <f>--SUBTOTAL(103,B$2:B6051)</f>
        <v>3057</v>
      </c>
      <c r="B6051" s="86">
        <v>43641</v>
      </c>
      <c r="C6051" t="s">
        <v>71</v>
      </c>
      <c r="D6051" t="s">
        <v>61</v>
      </c>
      <c r="E6051" t="s">
        <v>595</v>
      </c>
      <c r="F6051">
        <v>1059.9000000000001</v>
      </c>
      <c r="G6051">
        <v>0</v>
      </c>
      <c r="H6051">
        <v>2019</v>
      </c>
      <c r="I6051">
        <v>6</v>
      </c>
      <c r="J6051">
        <v>91</v>
      </c>
    </row>
    <row r="6052" spans="1:10" x14ac:dyDescent="0.25">
      <c r="A6052">
        <f>--SUBTOTAL(103,B$2:B6052)</f>
        <v>3058</v>
      </c>
      <c r="B6052" s="86">
        <v>43641</v>
      </c>
      <c r="C6052" t="s">
        <v>71</v>
      </c>
      <c r="D6052" t="s">
        <v>593</v>
      </c>
      <c r="E6052" t="s">
        <v>594</v>
      </c>
      <c r="F6052">
        <v>519.55999999999995</v>
      </c>
      <c r="G6052">
        <v>0</v>
      </c>
      <c r="H6052">
        <v>2019</v>
      </c>
      <c r="I6052">
        <v>6</v>
      </c>
      <c r="J6052">
        <v>91</v>
      </c>
    </row>
    <row r="6053" spans="1:10" x14ac:dyDescent="0.25">
      <c r="A6053">
        <f>--SUBTOTAL(103,B$2:B6053)</f>
        <v>3059</v>
      </c>
      <c r="B6053" s="86">
        <v>43641</v>
      </c>
      <c r="C6053" t="s">
        <v>71</v>
      </c>
      <c r="D6053" t="s">
        <v>54</v>
      </c>
      <c r="E6053" t="s">
        <v>595</v>
      </c>
      <c r="F6053">
        <v>13.76</v>
      </c>
      <c r="G6053">
        <v>0</v>
      </c>
      <c r="H6053">
        <v>2019</v>
      </c>
      <c r="I6053">
        <v>6</v>
      </c>
      <c r="J6053">
        <v>91</v>
      </c>
    </row>
    <row r="6054" spans="1:10" x14ac:dyDescent="0.25">
      <c r="A6054">
        <f>--SUBTOTAL(103,B$2:B6054)</f>
        <v>3060</v>
      </c>
      <c r="B6054" s="86">
        <v>43641</v>
      </c>
      <c r="C6054" t="s">
        <v>75</v>
      </c>
      <c r="D6054" t="s">
        <v>60</v>
      </c>
      <c r="E6054" t="s">
        <v>595</v>
      </c>
      <c r="F6054">
        <v>1379.52</v>
      </c>
      <c r="G6054">
        <v>0</v>
      </c>
      <c r="H6054">
        <v>2019</v>
      </c>
      <c r="I6054">
        <v>6</v>
      </c>
      <c r="J6054">
        <v>91</v>
      </c>
    </row>
    <row r="6055" spans="1:10" x14ac:dyDescent="0.25">
      <c r="A6055">
        <f>--SUBTOTAL(103,B$2:B6055)</f>
        <v>3061</v>
      </c>
      <c r="B6055" s="86">
        <v>43641</v>
      </c>
      <c r="C6055" t="s">
        <v>72</v>
      </c>
      <c r="D6055" t="s">
        <v>593</v>
      </c>
      <c r="E6055" t="s">
        <v>594</v>
      </c>
      <c r="F6055">
        <v>1553.8</v>
      </c>
      <c r="G6055">
        <v>0</v>
      </c>
      <c r="H6055">
        <v>2019</v>
      </c>
      <c r="I6055">
        <v>6</v>
      </c>
      <c r="J6055">
        <v>91</v>
      </c>
    </row>
    <row r="6056" spans="1:10" x14ac:dyDescent="0.25">
      <c r="A6056">
        <f>--SUBTOTAL(103,B$2:B6056)</f>
        <v>3062</v>
      </c>
      <c r="B6056" s="86">
        <v>43641</v>
      </c>
      <c r="C6056" t="s">
        <v>67</v>
      </c>
      <c r="D6056" t="s">
        <v>593</v>
      </c>
      <c r="E6056" t="s">
        <v>594</v>
      </c>
      <c r="F6056">
        <v>910.15</v>
      </c>
      <c r="G6056">
        <v>0</v>
      </c>
      <c r="H6056">
        <v>2019</v>
      </c>
      <c r="I6056">
        <v>6</v>
      </c>
      <c r="J6056">
        <v>91</v>
      </c>
    </row>
    <row r="6057" spans="1:10" x14ac:dyDescent="0.25">
      <c r="A6057">
        <f>--SUBTOTAL(103,B$2:B6057)</f>
        <v>3063</v>
      </c>
      <c r="B6057" s="86">
        <v>43641</v>
      </c>
      <c r="C6057" t="s">
        <v>76</v>
      </c>
      <c r="D6057" t="s">
        <v>593</v>
      </c>
      <c r="E6057" t="s">
        <v>594</v>
      </c>
      <c r="F6057">
        <v>683.57</v>
      </c>
      <c r="G6057">
        <v>0</v>
      </c>
      <c r="H6057">
        <v>2019</v>
      </c>
      <c r="I6057">
        <v>6</v>
      </c>
      <c r="J6057">
        <v>91</v>
      </c>
    </row>
    <row r="6058" spans="1:10" x14ac:dyDescent="0.25">
      <c r="A6058">
        <f>--SUBTOTAL(103,B$2:B6058)</f>
        <v>3064</v>
      </c>
      <c r="B6058" s="86">
        <v>43641</v>
      </c>
      <c r="C6058" t="s">
        <v>68</v>
      </c>
      <c r="D6058" t="s">
        <v>61</v>
      </c>
      <c r="E6058" t="s">
        <v>595</v>
      </c>
      <c r="F6058">
        <v>205.8</v>
      </c>
      <c r="G6058">
        <v>0</v>
      </c>
      <c r="H6058">
        <v>2019</v>
      </c>
      <c r="I6058">
        <v>6</v>
      </c>
      <c r="J6058">
        <v>91</v>
      </c>
    </row>
    <row r="6059" spans="1:10" x14ac:dyDescent="0.25">
      <c r="A6059">
        <f>--SUBTOTAL(103,B$2:B6059)</f>
        <v>3065</v>
      </c>
      <c r="B6059" s="86">
        <v>43641</v>
      </c>
      <c r="C6059" t="s">
        <v>290</v>
      </c>
      <c r="D6059" t="s">
        <v>61</v>
      </c>
      <c r="E6059" t="s">
        <v>595</v>
      </c>
      <c r="F6059">
        <v>831.18</v>
      </c>
      <c r="G6059">
        <v>0</v>
      </c>
      <c r="H6059">
        <v>2019</v>
      </c>
      <c r="I6059">
        <v>6</v>
      </c>
      <c r="J6059">
        <v>91</v>
      </c>
    </row>
    <row r="6060" spans="1:10" x14ac:dyDescent="0.25">
      <c r="A6060">
        <f>--SUBTOTAL(103,B$2:B6060)</f>
        <v>3066</v>
      </c>
      <c r="B6060" s="86">
        <v>43641</v>
      </c>
      <c r="C6060" t="s">
        <v>22</v>
      </c>
      <c r="D6060" t="s">
        <v>593</v>
      </c>
      <c r="E6060" t="s">
        <v>594</v>
      </c>
      <c r="F6060">
        <v>275.07</v>
      </c>
      <c r="G6060">
        <v>0</v>
      </c>
      <c r="H6060">
        <v>2019</v>
      </c>
      <c r="I6060">
        <v>6</v>
      </c>
      <c r="J6060">
        <v>73</v>
      </c>
    </row>
    <row r="6061" spans="1:10" x14ac:dyDescent="0.25">
      <c r="A6061">
        <f>--SUBTOTAL(103,B$2:B6061)</f>
        <v>3067</v>
      </c>
      <c r="B6061" s="86">
        <v>43641</v>
      </c>
      <c r="C6061" t="s">
        <v>22</v>
      </c>
      <c r="D6061" t="s">
        <v>593</v>
      </c>
      <c r="E6061" t="s">
        <v>594</v>
      </c>
      <c r="F6061">
        <v>119.39</v>
      </c>
      <c r="G6061">
        <v>0</v>
      </c>
      <c r="H6061">
        <v>2019</v>
      </c>
      <c r="I6061">
        <v>6</v>
      </c>
      <c r="J6061">
        <v>43</v>
      </c>
    </row>
    <row r="6062" spans="1:10" x14ac:dyDescent="0.25">
      <c r="A6062">
        <f>--SUBTOTAL(103,B$2:B6062)</f>
        <v>3068</v>
      </c>
      <c r="B6062" s="86">
        <v>43641</v>
      </c>
      <c r="C6062" t="s">
        <v>22</v>
      </c>
      <c r="D6062" t="s">
        <v>593</v>
      </c>
      <c r="E6062" t="s">
        <v>594</v>
      </c>
      <c r="F6062">
        <v>81.11</v>
      </c>
      <c r="G6062">
        <v>0</v>
      </c>
      <c r="H6062">
        <v>2019</v>
      </c>
      <c r="I6062">
        <v>6</v>
      </c>
      <c r="J6062">
        <v>95</v>
      </c>
    </row>
    <row r="6063" spans="1:10" x14ac:dyDescent="0.25">
      <c r="A6063">
        <f>--SUBTOTAL(103,B$2:B6063)</f>
        <v>3069</v>
      </c>
      <c r="B6063" s="86">
        <v>43641</v>
      </c>
      <c r="C6063" t="s">
        <v>22</v>
      </c>
      <c r="D6063" t="s">
        <v>593</v>
      </c>
      <c r="E6063" t="s">
        <v>594</v>
      </c>
      <c r="F6063">
        <v>58.42</v>
      </c>
      <c r="G6063">
        <v>0</v>
      </c>
      <c r="H6063">
        <v>2019</v>
      </c>
      <c r="I6063">
        <v>6</v>
      </c>
      <c r="J6063">
        <v>23</v>
      </c>
    </row>
    <row r="6064" spans="1:10" x14ac:dyDescent="0.25">
      <c r="A6064">
        <f>--SUBTOTAL(103,B$2:B6064)</f>
        <v>3070</v>
      </c>
      <c r="B6064" s="86">
        <v>43641</v>
      </c>
      <c r="C6064" t="s">
        <v>22</v>
      </c>
      <c r="D6064" t="s">
        <v>593</v>
      </c>
      <c r="E6064" t="s">
        <v>594</v>
      </c>
      <c r="F6064">
        <v>50.33</v>
      </c>
      <c r="G6064">
        <v>0</v>
      </c>
      <c r="H6064">
        <v>2019</v>
      </c>
      <c r="I6064">
        <v>6</v>
      </c>
      <c r="J6064">
        <v>34</v>
      </c>
    </row>
    <row r="6065" spans="1:10" x14ac:dyDescent="0.25">
      <c r="A6065">
        <f>--SUBTOTAL(103,B$2:B6065)</f>
        <v>3071</v>
      </c>
      <c r="B6065" s="86">
        <v>43641</v>
      </c>
      <c r="C6065" t="s">
        <v>22</v>
      </c>
      <c r="D6065" t="s">
        <v>593</v>
      </c>
      <c r="E6065" t="s">
        <v>594</v>
      </c>
      <c r="F6065">
        <v>34.840000000000003</v>
      </c>
      <c r="G6065">
        <v>0</v>
      </c>
      <c r="H6065">
        <v>2019</v>
      </c>
      <c r="I6065">
        <v>6</v>
      </c>
      <c r="J6065">
        <v>71</v>
      </c>
    </row>
    <row r="6066" spans="1:10" x14ac:dyDescent="0.25">
      <c r="A6066">
        <f>--SUBTOTAL(103,B$2:B6066)</f>
        <v>3072</v>
      </c>
      <c r="B6066" s="86">
        <v>43641</v>
      </c>
      <c r="C6066" t="s">
        <v>22</v>
      </c>
      <c r="D6066" t="s">
        <v>593</v>
      </c>
      <c r="E6066" t="s">
        <v>594</v>
      </c>
      <c r="F6066">
        <v>30.68</v>
      </c>
      <c r="G6066">
        <v>0</v>
      </c>
      <c r="H6066">
        <v>2019</v>
      </c>
      <c r="I6066">
        <v>6</v>
      </c>
      <c r="J6066">
        <v>39</v>
      </c>
    </row>
    <row r="6067" spans="1:10" x14ac:dyDescent="0.25">
      <c r="A6067">
        <f>--SUBTOTAL(103,B$2:B6067)</f>
        <v>3073</v>
      </c>
      <c r="B6067" s="86">
        <v>43641</v>
      </c>
      <c r="C6067" t="s">
        <v>22</v>
      </c>
      <c r="D6067" t="s">
        <v>593</v>
      </c>
      <c r="E6067" t="s">
        <v>594</v>
      </c>
      <c r="F6067">
        <v>29.15</v>
      </c>
      <c r="G6067">
        <v>0</v>
      </c>
      <c r="H6067">
        <v>2019</v>
      </c>
      <c r="I6067">
        <v>6</v>
      </c>
      <c r="J6067">
        <v>10</v>
      </c>
    </row>
    <row r="6068" spans="1:10" x14ac:dyDescent="0.25">
      <c r="A6068">
        <f>--SUBTOTAL(103,B$2:B6068)</f>
        <v>3074</v>
      </c>
      <c r="B6068" s="86">
        <v>43641</v>
      </c>
      <c r="C6068" t="s">
        <v>22</v>
      </c>
      <c r="D6068" t="s">
        <v>593</v>
      </c>
      <c r="E6068" t="s">
        <v>594</v>
      </c>
      <c r="F6068">
        <v>29.05</v>
      </c>
      <c r="G6068">
        <v>0</v>
      </c>
      <c r="H6068">
        <v>2019</v>
      </c>
      <c r="I6068">
        <v>6</v>
      </c>
      <c r="J6068">
        <v>13</v>
      </c>
    </row>
    <row r="6069" spans="1:10" x14ac:dyDescent="0.25">
      <c r="A6069">
        <f>--SUBTOTAL(103,B$2:B6069)</f>
        <v>3075</v>
      </c>
      <c r="B6069" s="86">
        <v>43641</v>
      </c>
      <c r="C6069" t="s">
        <v>22</v>
      </c>
      <c r="D6069" t="s">
        <v>593</v>
      </c>
      <c r="E6069" t="s">
        <v>594</v>
      </c>
      <c r="F6069">
        <v>24.18</v>
      </c>
      <c r="G6069">
        <v>0</v>
      </c>
      <c r="H6069">
        <v>2019</v>
      </c>
      <c r="I6069">
        <v>6</v>
      </c>
      <c r="J6069">
        <v>46</v>
      </c>
    </row>
    <row r="6070" spans="1:10" x14ac:dyDescent="0.25">
      <c r="A6070">
        <f>--SUBTOTAL(103,B$2:B6070)</f>
        <v>3076</v>
      </c>
      <c r="B6070" s="86">
        <v>43641</v>
      </c>
      <c r="C6070" t="s">
        <v>22</v>
      </c>
      <c r="D6070" t="s">
        <v>593</v>
      </c>
      <c r="E6070" t="s">
        <v>594</v>
      </c>
      <c r="F6070">
        <v>22.19</v>
      </c>
      <c r="G6070">
        <v>0</v>
      </c>
      <c r="H6070">
        <v>2019</v>
      </c>
      <c r="I6070">
        <v>6</v>
      </c>
      <c r="J6070">
        <v>30</v>
      </c>
    </row>
    <row r="6071" spans="1:10" x14ac:dyDescent="0.25">
      <c r="A6071">
        <f>--SUBTOTAL(103,B$2:B6071)</f>
        <v>3077</v>
      </c>
      <c r="B6071" s="86">
        <v>43641</v>
      </c>
      <c r="C6071" t="s">
        <v>22</v>
      </c>
      <c r="D6071" t="s">
        <v>593</v>
      </c>
      <c r="E6071" t="s">
        <v>594</v>
      </c>
      <c r="F6071">
        <v>15.46</v>
      </c>
      <c r="G6071">
        <v>0</v>
      </c>
      <c r="H6071">
        <v>2019</v>
      </c>
      <c r="I6071">
        <v>6</v>
      </c>
      <c r="J6071">
        <v>26</v>
      </c>
    </row>
    <row r="6072" spans="1:10" x14ac:dyDescent="0.25">
      <c r="A6072">
        <f>--SUBTOTAL(103,B$2:B6072)</f>
        <v>3078</v>
      </c>
      <c r="B6072" s="86">
        <v>43641</v>
      </c>
      <c r="C6072" t="s">
        <v>22</v>
      </c>
      <c r="D6072" t="s">
        <v>593</v>
      </c>
      <c r="E6072" t="s">
        <v>594</v>
      </c>
      <c r="F6072">
        <v>12.15</v>
      </c>
      <c r="G6072">
        <v>0</v>
      </c>
      <c r="H6072">
        <v>2019</v>
      </c>
      <c r="I6072">
        <v>6</v>
      </c>
      <c r="J6072">
        <v>51</v>
      </c>
    </row>
    <row r="6073" spans="1:10" x14ac:dyDescent="0.25">
      <c r="A6073">
        <f>--SUBTOTAL(103,B$2:B6073)</f>
        <v>3079</v>
      </c>
      <c r="B6073" s="86">
        <v>43641</v>
      </c>
      <c r="C6073" t="s">
        <v>22</v>
      </c>
      <c r="D6073" t="s">
        <v>32</v>
      </c>
      <c r="E6073" t="s">
        <v>595</v>
      </c>
      <c r="F6073">
        <v>8</v>
      </c>
      <c r="G6073">
        <v>0</v>
      </c>
      <c r="H6073">
        <v>2019</v>
      </c>
      <c r="I6073">
        <v>6</v>
      </c>
      <c r="J6073">
        <v>38</v>
      </c>
    </row>
    <row r="6074" spans="1:10" x14ac:dyDescent="0.25">
      <c r="A6074">
        <f>--SUBTOTAL(103,B$2:B6074)</f>
        <v>3080</v>
      </c>
      <c r="B6074" s="86">
        <v>43641</v>
      </c>
      <c r="C6074" t="s">
        <v>74</v>
      </c>
      <c r="D6074" t="s">
        <v>59</v>
      </c>
      <c r="E6074" t="s">
        <v>595</v>
      </c>
      <c r="F6074">
        <v>129.75</v>
      </c>
      <c r="G6074">
        <v>0</v>
      </c>
      <c r="H6074">
        <v>2019</v>
      </c>
      <c r="I6074">
        <v>6</v>
      </c>
      <c r="J6074">
        <v>91</v>
      </c>
    </row>
    <row r="6075" spans="1:10" x14ac:dyDescent="0.25">
      <c r="A6075">
        <f>--SUBTOTAL(103,B$2:B6075)</f>
        <v>3081</v>
      </c>
      <c r="B6075" s="86">
        <v>43641</v>
      </c>
      <c r="C6075" t="s">
        <v>80</v>
      </c>
      <c r="D6075" t="s">
        <v>593</v>
      </c>
      <c r="E6075" t="s">
        <v>594</v>
      </c>
      <c r="F6075">
        <v>83.12</v>
      </c>
      <c r="G6075">
        <v>0</v>
      </c>
      <c r="H6075">
        <v>2019</v>
      </c>
      <c r="I6075">
        <v>6</v>
      </c>
      <c r="J6075">
        <v>91</v>
      </c>
    </row>
    <row r="6076" spans="1:10" x14ac:dyDescent="0.25">
      <c r="A6076">
        <f>--SUBTOTAL(103,B$2:B6076)</f>
        <v>3082</v>
      </c>
      <c r="B6076" s="86">
        <v>43642</v>
      </c>
      <c r="C6076" t="s">
        <v>23</v>
      </c>
      <c r="D6076" t="s">
        <v>59</v>
      </c>
      <c r="E6076" t="s">
        <v>596</v>
      </c>
      <c r="F6076">
        <v>60.45</v>
      </c>
      <c r="G6076">
        <v>0</v>
      </c>
      <c r="H6076">
        <v>2019</v>
      </c>
      <c r="I6076">
        <v>6</v>
      </c>
      <c r="J6076">
        <v>49</v>
      </c>
    </row>
    <row r="6077" spans="1:10" x14ac:dyDescent="0.25">
      <c r="A6077">
        <f>--SUBTOTAL(103,B$2:B6077)</f>
        <v>3083</v>
      </c>
      <c r="B6077" s="86">
        <v>43642</v>
      </c>
      <c r="C6077" t="s">
        <v>23</v>
      </c>
      <c r="D6077" t="s">
        <v>59</v>
      </c>
      <c r="E6077" t="s">
        <v>596</v>
      </c>
      <c r="F6077">
        <v>59.88</v>
      </c>
      <c r="G6077">
        <v>0</v>
      </c>
      <c r="H6077">
        <v>2019</v>
      </c>
      <c r="I6077">
        <v>6</v>
      </c>
      <c r="J6077">
        <v>27</v>
      </c>
    </row>
    <row r="6078" spans="1:10" x14ac:dyDescent="0.25">
      <c r="A6078">
        <f>--SUBTOTAL(103,B$2:B6078)</f>
        <v>3084</v>
      </c>
      <c r="B6078" s="86">
        <v>43642</v>
      </c>
      <c r="C6078" t="s">
        <v>23</v>
      </c>
      <c r="D6078" t="s">
        <v>59</v>
      </c>
      <c r="E6078" t="s">
        <v>596</v>
      </c>
      <c r="F6078">
        <v>23.99</v>
      </c>
      <c r="G6078">
        <v>0</v>
      </c>
      <c r="H6078">
        <v>2019</v>
      </c>
      <c r="I6078">
        <v>6</v>
      </c>
      <c r="J6078">
        <v>68</v>
      </c>
    </row>
    <row r="6079" spans="1:10" x14ac:dyDescent="0.25">
      <c r="A6079">
        <f>--SUBTOTAL(103,B$2:B6079)</f>
        <v>3085</v>
      </c>
      <c r="B6079" s="86">
        <v>43642</v>
      </c>
      <c r="C6079" t="s">
        <v>23</v>
      </c>
      <c r="D6079" t="s">
        <v>33</v>
      </c>
      <c r="E6079" t="s">
        <v>166</v>
      </c>
      <c r="F6079">
        <v>14</v>
      </c>
      <c r="G6079">
        <v>0</v>
      </c>
      <c r="H6079">
        <v>2019</v>
      </c>
      <c r="I6079">
        <v>6</v>
      </c>
      <c r="J6079">
        <v>22</v>
      </c>
    </row>
    <row r="6080" spans="1:10" x14ac:dyDescent="0.25">
      <c r="A6080">
        <f>--SUBTOTAL(103,B$2:B6080)</f>
        <v>3086</v>
      </c>
      <c r="B6080" s="86">
        <v>43642</v>
      </c>
      <c r="C6080" t="s">
        <v>23</v>
      </c>
      <c r="D6080" t="s">
        <v>33</v>
      </c>
      <c r="E6080" t="s">
        <v>182</v>
      </c>
      <c r="F6080">
        <v>4.75</v>
      </c>
      <c r="G6080">
        <v>0</v>
      </c>
      <c r="H6080">
        <v>2019</v>
      </c>
      <c r="I6080">
        <v>6</v>
      </c>
      <c r="J6080">
        <v>6</v>
      </c>
    </row>
    <row r="6081" spans="1:10" x14ac:dyDescent="0.25">
      <c r="A6081">
        <f>--SUBTOTAL(103,B$2:B6081)</f>
        <v>3087</v>
      </c>
      <c r="B6081" s="86">
        <v>43642</v>
      </c>
      <c r="C6081" t="s">
        <v>281</v>
      </c>
      <c r="D6081" t="s">
        <v>61</v>
      </c>
      <c r="E6081" t="s">
        <v>596</v>
      </c>
      <c r="F6081">
        <v>2322.9</v>
      </c>
      <c r="G6081">
        <v>0</v>
      </c>
      <c r="H6081">
        <v>2019</v>
      </c>
      <c r="I6081">
        <v>6</v>
      </c>
      <c r="J6081">
        <v>91</v>
      </c>
    </row>
    <row r="6082" spans="1:10" x14ac:dyDescent="0.25">
      <c r="A6082">
        <f>--SUBTOTAL(103,B$2:B6082)</f>
        <v>3088</v>
      </c>
      <c r="B6082" s="86">
        <v>43642</v>
      </c>
      <c r="C6082" t="s">
        <v>79</v>
      </c>
      <c r="D6082" t="s">
        <v>54</v>
      </c>
      <c r="E6082" t="s">
        <v>596</v>
      </c>
      <c r="F6082">
        <v>137.63</v>
      </c>
      <c r="G6082">
        <v>0</v>
      </c>
      <c r="H6082">
        <v>2019</v>
      </c>
      <c r="I6082">
        <v>6</v>
      </c>
      <c r="J6082">
        <v>91</v>
      </c>
    </row>
    <row r="6083" spans="1:10" x14ac:dyDescent="0.25">
      <c r="A6083">
        <f>--SUBTOTAL(103,B$2:B6083)</f>
        <v>3089</v>
      </c>
      <c r="B6083" s="86">
        <v>43642</v>
      </c>
      <c r="C6083" t="s">
        <v>21</v>
      </c>
      <c r="D6083" t="s">
        <v>32</v>
      </c>
      <c r="E6083" t="s">
        <v>596</v>
      </c>
      <c r="F6083">
        <v>24</v>
      </c>
      <c r="G6083">
        <v>0</v>
      </c>
      <c r="H6083">
        <v>2019</v>
      </c>
      <c r="I6083">
        <v>6</v>
      </c>
      <c r="J6083">
        <v>44</v>
      </c>
    </row>
    <row r="6084" spans="1:10" x14ac:dyDescent="0.25">
      <c r="A6084">
        <f>--SUBTOTAL(103,B$2:B6084)</f>
        <v>3090</v>
      </c>
      <c r="B6084" s="86">
        <v>43642</v>
      </c>
      <c r="C6084" t="s">
        <v>21</v>
      </c>
      <c r="D6084" t="s">
        <v>32</v>
      </c>
      <c r="E6084" t="s">
        <v>596</v>
      </c>
      <c r="F6084">
        <v>8</v>
      </c>
      <c r="G6084">
        <v>0</v>
      </c>
      <c r="H6084">
        <v>2019</v>
      </c>
      <c r="I6084">
        <v>6</v>
      </c>
      <c r="J6084">
        <v>5</v>
      </c>
    </row>
    <row r="6085" spans="1:10" x14ac:dyDescent="0.25">
      <c r="A6085">
        <f>--SUBTOTAL(103,B$2:B6085)</f>
        <v>3091</v>
      </c>
      <c r="B6085" s="86">
        <v>43642</v>
      </c>
      <c r="C6085" t="s">
        <v>21</v>
      </c>
      <c r="D6085" t="s">
        <v>32</v>
      </c>
      <c r="E6085" t="s">
        <v>596</v>
      </c>
      <c r="F6085">
        <v>8</v>
      </c>
      <c r="G6085">
        <v>0</v>
      </c>
      <c r="H6085">
        <v>2019</v>
      </c>
      <c r="I6085">
        <v>6</v>
      </c>
      <c r="J6085">
        <v>30</v>
      </c>
    </row>
    <row r="6086" spans="1:10" x14ac:dyDescent="0.25">
      <c r="A6086">
        <f>--SUBTOTAL(103,B$2:B6086)</f>
        <v>3092</v>
      </c>
      <c r="B6086" s="86">
        <v>43642</v>
      </c>
      <c r="C6086" t="s">
        <v>21</v>
      </c>
      <c r="D6086" t="s">
        <v>32</v>
      </c>
      <c r="E6086" t="s">
        <v>596</v>
      </c>
      <c r="F6086">
        <v>8</v>
      </c>
      <c r="G6086">
        <v>0</v>
      </c>
      <c r="H6086">
        <v>2019</v>
      </c>
      <c r="I6086">
        <v>6</v>
      </c>
      <c r="J6086">
        <v>97</v>
      </c>
    </row>
    <row r="6087" spans="1:10" x14ac:dyDescent="0.25">
      <c r="A6087">
        <f>--SUBTOTAL(103,B$2:B6087)</f>
        <v>3093</v>
      </c>
      <c r="B6087" s="86">
        <v>43642</v>
      </c>
      <c r="C6087" t="s">
        <v>69</v>
      </c>
      <c r="D6087" t="s">
        <v>61</v>
      </c>
      <c r="E6087" t="s">
        <v>596</v>
      </c>
      <c r="F6087">
        <v>477.97</v>
      </c>
      <c r="G6087">
        <v>0</v>
      </c>
      <c r="H6087">
        <v>2019</v>
      </c>
      <c r="I6087">
        <v>6</v>
      </c>
      <c r="J6087">
        <v>91</v>
      </c>
    </row>
    <row r="6088" spans="1:10" x14ac:dyDescent="0.25">
      <c r="A6088">
        <f>--SUBTOTAL(103,B$2:B6088)</f>
        <v>3094</v>
      </c>
      <c r="B6088" s="86">
        <v>43643</v>
      </c>
      <c r="C6088" t="s">
        <v>23</v>
      </c>
      <c r="D6088" t="s">
        <v>61</v>
      </c>
      <c r="E6088" t="s">
        <v>597</v>
      </c>
      <c r="F6088">
        <v>114</v>
      </c>
      <c r="G6088">
        <v>0</v>
      </c>
      <c r="H6088">
        <v>2019</v>
      </c>
      <c r="I6088">
        <v>6</v>
      </c>
      <c r="J6088">
        <v>40</v>
      </c>
    </row>
    <row r="6089" spans="1:10" x14ac:dyDescent="0.25">
      <c r="A6089">
        <f>--SUBTOTAL(103,B$2:B6089)</f>
        <v>3095</v>
      </c>
      <c r="B6089" s="86">
        <v>43643</v>
      </c>
      <c r="C6089" t="s">
        <v>23</v>
      </c>
      <c r="D6089" t="s">
        <v>61</v>
      </c>
      <c r="E6089" t="s">
        <v>597</v>
      </c>
      <c r="F6089">
        <v>100</v>
      </c>
      <c r="G6089">
        <v>0</v>
      </c>
      <c r="H6089">
        <v>2019</v>
      </c>
      <c r="I6089">
        <v>6</v>
      </c>
      <c r="J6089">
        <v>9</v>
      </c>
    </row>
    <row r="6090" spans="1:10" x14ac:dyDescent="0.25">
      <c r="A6090">
        <f>--SUBTOTAL(103,B$2:B6090)</f>
        <v>3096</v>
      </c>
      <c r="B6090" s="86">
        <v>43643</v>
      </c>
      <c r="C6090" t="s">
        <v>23</v>
      </c>
      <c r="D6090" t="s">
        <v>61</v>
      </c>
      <c r="E6090" t="s">
        <v>597</v>
      </c>
      <c r="F6090">
        <v>76</v>
      </c>
      <c r="G6090">
        <v>0</v>
      </c>
      <c r="H6090">
        <v>2019</v>
      </c>
      <c r="I6090">
        <v>6</v>
      </c>
      <c r="J6090">
        <v>53</v>
      </c>
    </row>
    <row r="6091" spans="1:10" x14ac:dyDescent="0.25">
      <c r="A6091">
        <f>--SUBTOTAL(103,B$2:B6091)</f>
        <v>3097</v>
      </c>
      <c r="B6091" s="86">
        <v>43643</v>
      </c>
      <c r="C6091" t="s">
        <v>23</v>
      </c>
      <c r="D6091" t="s">
        <v>60</v>
      </c>
      <c r="E6091" t="s">
        <v>597</v>
      </c>
      <c r="F6091">
        <v>75</v>
      </c>
      <c r="G6091">
        <v>0</v>
      </c>
      <c r="H6091">
        <v>2019</v>
      </c>
      <c r="I6091">
        <v>6</v>
      </c>
      <c r="J6091">
        <v>78</v>
      </c>
    </row>
    <row r="6092" spans="1:10" x14ac:dyDescent="0.25">
      <c r="A6092">
        <f>--SUBTOTAL(103,B$2:B6092)</f>
        <v>3098</v>
      </c>
      <c r="B6092" s="86">
        <v>43643</v>
      </c>
      <c r="C6092" t="s">
        <v>23</v>
      </c>
      <c r="D6092" t="s">
        <v>61</v>
      </c>
      <c r="E6092" t="s">
        <v>597</v>
      </c>
      <c r="F6092">
        <v>32</v>
      </c>
      <c r="G6092">
        <v>0</v>
      </c>
      <c r="H6092">
        <v>2019</v>
      </c>
      <c r="I6092">
        <v>6</v>
      </c>
      <c r="J6092">
        <v>27</v>
      </c>
    </row>
    <row r="6093" spans="1:10" x14ac:dyDescent="0.25">
      <c r="A6093">
        <f>--SUBTOTAL(103,B$2:B6093)</f>
        <v>3099</v>
      </c>
      <c r="B6093" s="86">
        <v>43643</v>
      </c>
      <c r="C6093" t="s">
        <v>23</v>
      </c>
      <c r="D6093" t="s">
        <v>33</v>
      </c>
      <c r="E6093" t="s">
        <v>139</v>
      </c>
      <c r="F6093">
        <v>22</v>
      </c>
      <c r="G6093">
        <v>0</v>
      </c>
      <c r="H6093">
        <v>2019</v>
      </c>
      <c r="I6093">
        <v>6</v>
      </c>
      <c r="J6093">
        <v>48</v>
      </c>
    </row>
    <row r="6094" spans="1:10" x14ac:dyDescent="0.25">
      <c r="A6094">
        <f>--SUBTOTAL(103,B$2:B6094)</f>
        <v>3100</v>
      </c>
      <c r="B6094" s="86">
        <v>43643</v>
      </c>
      <c r="C6094" t="s">
        <v>23</v>
      </c>
      <c r="D6094" t="s">
        <v>33</v>
      </c>
      <c r="E6094" t="s">
        <v>598</v>
      </c>
      <c r="F6094">
        <v>12</v>
      </c>
      <c r="G6094">
        <v>0</v>
      </c>
      <c r="H6094">
        <v>2019</v>
      </c>
      <c r="I6094">
        <v>6</v>
      </c>
      <c r="J6094">
        <v>154</v>
      </c>
    </row>
    <row r="6095" spans="1:10" x14ac:dyDescent="0.25">
      <c r="A6095">
        <f>--SUBTOTAL(103,B$2:B6095)</f>
        <v>3101</v>
      </c>
      <c r="B6095" s="86">
        <v>43643</v>
      </c>
      <c r="C6095" t="s">
        <v>23</v>
      </c>
      <c r="D6095" t="s">
        <v>33</v>
      </c>
      <c r="E6095" t="s">
        <v>168</v>
      </c>
      <c r="F6095">
        <v>10.25</v>
      </c>
      <c r="G6095">
        <v>0</v>
      </c>
      <c r="H6095">
        <v>2019</v>
      </c>
      <c r="I6095">
        <v>6</v>
      </c>
      <c r="J6095">
        <v>20</v>
      </c>
    </row>
    <row r="6096" spans="1:10" x14ac:dyDescent="0.25">
      <c r="A6096">
        <f>--SUBTOTAL(103,B$2:B6096)</f>
        <v>3102</v>
      </c>
      <c r="B6096" s="86">
        <v>43643</v>
      </c>
      <c r="C6096" t="s">
        <v>23</v>
      </c>
      <c r="D6096" t="s">
        <v>61</v>
      </c>
      <c r="E6096" t="s">
        <v>597</v>
      </c>
      <c r="F6096">
        <v>10</v>
      </c>
      <c r="G6096">
        <v>0</v>
      </c>
      <c r="H6096">
        <v>2019</v>
      </c>
      <c r="I6096">
        <v>6</v>
      </c>
      <c r="J6096">
        <v>47</v>
      </c>
    </row>
    <row r="6097" spans="1:10" x14ac:dyDescent="0.25">
      <c r="A6097">
        <f>--SUBTOTAL(103,B$2:B6097)</f>
        <v>3103</v>
      </c>
      <c r="B6097" s="86">
        <v>43643</v>
      </c>
      <c r="C6097" t="s">
        <v>23</v>
      </c>
      <c r="D6097" t="s">
        <v>33</v>
      </c>
      <c r="E6097" t="s">
        <v>131</v>
      </c>
      <c r="F6097">
        <v>6.4</v>
      </c>
      <c r="G6097">
        <v>0</v>
      </c>
      <c r="H6097">
        <v>2019</v>
      </c>
      <c r="I6097">
        <v>6</v>
      </c>
      <c r="J6097">
        <v>51</v>
      </c>
    </row>
    <row r="6098" spans="1:10" x14ac:dyDescent="0.25">
      <c r="A6098">
        <f>--SUBTOTAL(103,B$2:B6098)</f>
        <v>3104</v>
      </c>
      <c r="B6098" s="86">
        <v>43643</v>
      </c>
      <c r="C6098" t="s">
        <v>23</v>
      </c>
      <c r="D6098" t="s">
        <v>33</v>
      </c>
      <c r="E6098" t="s">
        <v>237</v>
      </c>
      <c r="F6098">
        <v>1.8</v>
      </c>
      <c r="G6098">
        <v>0</v>
      </c>
      <c r="H6098">
        <v>2019</v>
      </c>
      <c r="I6098">
        <v>6</v>
      </c>
      <c r="J6098">
        <v>77</v>
      </c>
    </row>
    <row r="6099" spans="1:10" x14ac:dyDescent="0.25">
      <c r="A6099">
        <f>--SUBTOTAL(103,B$2:B6099)</f>
        <v>3105</v>
      </c>
      <c r="B6099" s="86">
        <v>43643</v>
      </c>
      <c r="C6099" t="s">
        <v>64</v>
      </c>
      <c r="D6099" t="s">
        <v>60</v>
      </c>
      <c r="E6099" t="s">
        <v>597</v>
      </c>
      <c r="F6099">
        <v>22.5</v>
      </c>
      <c r="G6099">
        <v>0</v>
      </c>
      <c r="H6099">
        <v>2019</v>
      </c>
      <c r="I6099">
        <v>6</v>
      </c>
      <c r="J6099">
        <v>91</v>
      </c>
    </row>
    <row r="6100" spans="1:10" x14ac:dyDescent="0.25">
      <c r="A6100">
        <f>--SUBTOTAL(103,B$2:B6100)</f>
        <v>3106</v>
      </c>
      <c r="B6100" s="86">
        <v>43643</v>
      </c>
      <c r="C6100" t="s">
        <v>64</v>
      </c>
      <c r="D6100" t="s">
        <v>32</v>
      </c>
      <c r="E6100" t="s">
        <v>597</v>
      </c>
      <c r="F6100">
        <v>18.690000000000001</v>
      </c>
      <c r="G6100">
        <v>0</v>
      </c>
      <c r="H6100">
        <v>2019</v>
      </c>
      <c r="I6100">
        <v>6</v>
      </c>
      <c r="J6100">
        <v>91</v>
      </c>
    </row>
    <row r="6101" spans="1:10" x14ac:dyDescent="0.25">
      <c r="A6101">
        <f>--SUBTOTAL(103,B$2:B6101)</f>
        <v>3107</v>
      </c>
      <c r="B6101" s="86">
        <v>43643</v>
      </c>
      <c r="C6101" t="s">
        <v>78</v>
      </c>
      <c r="D6101" t="s">
        <v>61</v>
      </c>
      <c r="E6101" t="s">
        <v>597</v>
      </c>
      <c r="F6101">
        <v>56.55</v>
      </c>
      <c r="G6101">
        <v>0</v>
      </c>
      <c r="H6101">
        <v>2019</v>
      </c>
      <c r="I6101">
        <v>6</v>
      </c>
      <c r="J6101">
        <v>91</v>
      </c>
    </row>
    <row r="6102" spans="1:10" x14ac:dyDescent="0.25">
      <c r="A6102">
        <f>--SUBTOTAL(103,B$2:B6102)</f>
        <v>3108</v>
      </c>
      <c r="B6102" s="86">
        <v>43643</v>
      </c>
      <c r="C6102" t="s">
        <v>66</v>
      </c>
      <c r="D6102" t="s">
        <v>62</v>
      </c>
      <c r="E6102" t="s">
        <v>597</v>
      </c>
      <c r="F6102">
        <v>0</v>
      </c>
      <c r="G6102">
        <v>719.44</v>
      </c>
      <c r="H6102">
        <v>2019</v>
      </c>
      <c r="I6102">
        <v>6</v>
      </c>
      <c r="J6102">
        <v>91</v>
      </c>
    </row>
    <row r="6103" spans="1:10" x14ac:dyDescent="0.25">
      <c r="A6103">
        <f>--SUBTOTAL(103,B$2:B6103)</f>
        <v>3109</v>
      </c>
      <c r="B6103" s="86">
        <v>43643</v>
      </c>
      <c r="C6103" t="s">
        <v>281</v>
      </c>
      <c r="D6103" t="s">
        <v>61</v>
      </c>
      <c r="E6103" t="s">
        <v>597</v>
      </c>
      <c r="F6103">
        <v>719.83</v>
      </c>
      <c r="G6103">
        <v>0</v>
      </c>
      <c r="H6103">
        <v>2019</v>
      </c>
      <c r="I6103">
        <v>6</v>
      </c>
      <c r="J6103">
        <v>91</v>
      </c>
    </row>
    <row r="6104" spans="1:10" x14ac:dyDescent="0.25">
      <c r="A6104">
        <f>--SUBTOTAL(103,B$2:B6104)</f>
        <v>3110</v>
      </c>
      <c r="B6104" s="86">
        <v>43643</v>
      </c>
      <c r="C6104" t="s">
        <v>21</v>
      </c>
      <c r="D6104" t="s">
        <v>61</v>
      </c>
      <c r="E6104" t="s">
        <v>597</v>
      </c>
      <c r="F6104">
        <v>32</v>
      </c>
      <c r="G6104">
        <v>0</v>
      </c>
      <c r="H6104">
        <v>2019</v>
      </c>
      <c r="I6104">
        <v>6</v>
      </c>
      <c r="J6104">
        <v>27</v>
      </c>
    </row>
    <row r="6105" spans="1:10" x14ac:dyDescent="0.25">
      <c r="A6105">
        <f>--SUBTOTAL(103,B$2:B6105)</f>
        <v>3111</v>
      </c>
      <c r="B6105" s="86">
        <v>43643</v>
      </c>
      <c r="C6105" t="s">
        <v>21</v>
      </c>
      <c r="D6105" t="s">
        <v>32</v>
      </c>
      <c r="E6105" t="s">
        <v>597</v>
      </c>
      <c r="F6105">
        <v>24</v>
      </c>
      <c r="G6105">
        <v>0</v>
      </c>
      <c r="H6105">
        <v>2019</v>
      </c>
      <c r="I6105">
        <v>6</v>
      </c>
      <c r="J6105">
        <v>19</v>
      </c>
    </row>
    <row r="6106" spans="1:10" x14ac:dyDescent="0.25">
      <c r="A6106">
        <f>--SUBTOTAL(103,B$2:B6106)</f>
        <v>3112</v>
      </c>
      <c r="B6106" s="86">
        <v>43643</v>
      </c>
      <c r="C6106" t="s">
        <v>21</v>
      </c>
      <c r="D6106" t="s">
        <v>61</v>
      </c>
      <c r="E6106" t="s">
        <v>597</v>
      </c>
      <c r="F6106">
        <v>20</v>
      </c>
      <c r="G6106">
        <v>0</v>
      </c>
      <c r="H6106">
        <v>2019</v>
      </c>
      <c r="I6106">
        <v>6</v>
      </c>
      <c r="J6106">
        <v>30</v>
      </c>
    </row>
    <row r="6107" spans="1:10" x14ac:dyDescent="0.25">
      <c r="A6107">
        <f>--SUBTOTAL(103,B$2:B6107)</f>
        <v>3113</v>
      </c>
      <c r="B6107" s="86">
        <v>43643</v>
      </c>
      <c r="C6107" t="s">
        <v>21</v>
      </c>
      <c r="D6107" t="s">
        <v>32</v>
      </c>
      <c r="E6107" t="s">
        <v>597</v>
      </c>
      <c r="F6107">
        <v>16</v>
      </c>
      <c r="G6107">
        <v>0</v>
      </c>
      <c r="H6107">
        <v>2019</v>
      </c>
      <c r="I6107">
        <v>6</v>
      </c>
      <c r="J6107">
        <v>44</v>
      </c>
    </row>
    <row r="6108" spans="1:10" x14ac:dyDescent="0.25">
      <c r="A6108">
        <f>--SUBTOTAL(103,B$2:B6108)</f>
        <v>3114</v>
      </c>
      <c r="B6108" s="86">
        <v>43643</v>
      </c>
      <c r="C6108" t="s">
        <v>21</v>
      </c>
      <c r="D6108" t="s">
        <v>32</v>
      </c>
      <c r="E6108" t="s">
        <v>597</v>
      </c>
      <c r="F6108">
        <v>16</v>
      </c>
      <c r="G6108">
        <v>0</v>
      </c>
      <c r="H6108">
        <v>2019</v>
      </c>
      <c r="I6108">
        <v>6</v>
      </c>
      <c r="J6108">
        <v>49</v>
      </c>
    </row>
    <row r="6109" spans="1:10" x14ac:dyDescent="0.25">
      <c r="A6109">
        <f>--SUBTOTAL(103,B$2:B6109)</f>
        <v>3115</v>
      </c>
      <c r="B6109" s="86">
        <v>43643</v>
      </c>
      <c r="C6109" t="s">
        <v>21</v>
      </c>
      <c r="D6109" t="s">
        <v>32</v>
      </c>
      <c r="E6109" t="s">
        <v>597</v>
      </c>
      <c r="F6109">
        <v>8</v>
      </c>
      <c r="G6109">
        <v>0</v>
      </c>
      <c r="H6109">
        <v>2019</v>
      </c>
      <c r="I6109">
        <v>6</v>
      </c>
      <c r="J6109">
        <v>13</v>
      </c>
    </row>
    <row r="6110" spans="1:10" x14ac:dyDescent="0.25">
      <c r="A6110">
        <f>--SUBTOTAL(103,B$2:B6110)</f>
        <v>3116</v>
      </c>
      <c r="B6110" s="86">
        <v>43643</v>
      </c>
      <c r="C6110" t="s">
        <v>21</v>
      </c>
      <c r="D6110" t="s">
        <v>32</v>
      </c>
      <c r="E6110" t="s">
        <v>597</v>
      </c>
      <c r="F6110">
        <v>8</v>
      </c>
      <c r="G6110">
        <v>0</v>
      </c>
      <c r="H6110">
        <v>2019</v>
      </c>
      <c r="I6110">
        <v>6</v>
      </c>
      <c r="J6110">
        <v>18</v>
      </c>
    </row>
    <row r="6111" spans="1:10" x14ac:dyDescent="0.25">
      <c r="A6111">
        <f>--SUBTOTAL(103,B$2:B6111)</f>
        <v>3117</v>
      </c>
      <c r="B6111" s="86">
        <v>43643</v>
      </c>
      <c r="C6111" t="s">
        <v>21</v>
      </c>
      <c r="D6111" t="s">
        <v>32</v>
      </c>
      <c r="E6111" t="s">
        <v>597</v>
      </c>
      <c r="F6111">
        <v>8</v>
      </c>
      <c r="G6111">
        <v>0</v>
      </c>
      <c r="H6111">
        <v>2019</v>
      </c>
      <c r="I6111">
        <v>6</v>
      </c>
      <c r="J6111">
        <v>51</v>
      </c>
    </row>
    <row r="6112" spans="1:10" x14ac:dyDescent="0.25">
      <c r="A6112">
        <f>--SUBTOTAL(103,B$2:B6112)</f>
        <v>3118</v>
      </c>
      <c r="B6112" s="86">
        <v>43643</v>
      </c>
      <c r="C6112" t="s">
        <v>21</v>
      </c>
      <c r="D6112" t="s">
        <v>32</v>
      </c>
      <c r="E6112" t="s">
        <v>597</v>
      </c>
      <c r="F6112">
        <v>8</v>
      </c>
      <c r="G6112">
        <v>0</v>
      </c>
      <c r="H6112">
        <v>2019</v>
      </c>
      <c r="I6112">
        <v>6</v>
      </c>
      <c r="J6112">
        <v>97</v>
      </c>
    </row>
    <row r="6113" spans="1:10" x14ac:dyDescent="0.25">
      <c r="A6113">
        <f>--SUBTOTAL(103,B$2:B6113)</f>
        <v>3119</v>
      </c>
      <c r="B6113" s="86">
        <v>43643</v>
      </c>
      <c r="C6113" t="s">
        <v>71</v>
      </c>
      <c r="D6113" t="s">
        <v>61</v>
      </c>
      <c r="E6113" t="s">
        <v>597</v>
      </c>
      <c r="F6113">
        <v>168</v>
      </c>
      <c r="G6113">
        <v>0</v>
      </c>
      <c r="H6113">
        <v>2019</v>
      </c>
      <c r="I6113">
        <v>6</v>
      </c>
      <c r="J6113">
        <v>91</v>
      </c>
    </row>
    <row r="6114" spans="1:10" x14ac:dyDescent="0.25">
      <c r="A6114">
        <f>--SUBTOTAL(103,B$2:B6114)</f>
        <v>3120</v>
      </c>
      <c r="B6114" s="86">
        <v>43643</v>
      </c>
      <c r="C6114" t="s">
        <v>67</v>
      </c>
      <c r="D6114" t="s">
        <v>61</v>
      </c>
      <c r="E6114" t="s">
        <v>597</v>
      </c>
      <c r="F6114">
        <v>9.3800000000000008</v>
      </c>
      <c r="G6114">
        <v>0</v>
      </c>
      <c r="H6114">
        <v>2019</v>
      </c>
      <c r="I6114">
        <v>6</v>
      </c>
      <c r="J6114">
        <v>91</v>
      </c>
    </row>
    <row r="6115" spans="1:10" x14ac:dyDescent="0.25">
      <c r="A6115">
        <f>--SUBTOTAL(103,B$2:B6115)</f>
        <v>3121</v>
      </c>
      <c r="B6115" s="86">
        <v>43643</v>
      </c>
      <c r="C6115" t="s">
        <v>68</v>
      </c>
      <c r="D6115" t="s">
        <v>61</v>
      </c>
      <c r="E6115" t="s">
        <v>597</v>
      </c>
      <c r="F6115">
        <v>25</v>
      </c>
      <c r="G6115">
        <v>0</v>
      </c>
      <c r="H6115">
        <v>2019</v>
      </c>
      <c r="I6115">
        <v>6</v>
      </c>
      <c r="J6115">
        <v>91</v>
      </c>
    </row>
    <row r="6116" spans="1:10" x14ac:dyDescent="0.25">
      <c r="A6116">
        <f>--SUBTOTAL(103,B$2:B6116)</f>
        <v>3122</v>
      </c>
      <c r="B6116" s="86">
        <v>43643</v>
      </c>
      <c r="C6116" t="s">
        <v>106</v>
      </c>
      <c r="D6116" t="s">
        <v>61</v>
      </c>
      <c r="E6116" t="s">
        <v>597</v>
      </c>
      <c r="F6116">
        <v>5</v>
      </c>
      <c r="G6116">
        <v>0</v>
      </c>
      <c r="H6116">
        <v>2019</v>
      </c>
      <c r="I6116">
        <v>6</v>
      </c>
      <c r="J6116">
        <v>91</v>
      </c>
    </row>
    <row r="6117" spans="1:10" x14ac:dyDescent="0.25">
      <c r="A6117">
        <f>--SUBTOTAL(103,B$2:B6117)</f>
        <v>3123</v>
      </c>
      <c r="B6117" s="86">
        <v>43643</v>
      </c>
      <c r="C6117" t="s">
        <v>22</v>
      </c>
      <c r="D6117" t="s">
        <v>61</v>
      </c>
      <c r="E6117" t="s">
        <v>597</v>
      </c>
      <c r="F6117">
        <v>64</v>
      </c>
      <c r="G6117">
        <v>0</v>
      </c>
      <c r="H6117">
        <v>2019</v>
      </c>
      <c r="I6117">
        <v>6</v>
      </c>
      <c r="J6117">
        <v>27</v>
      </c>
    </row>
    <row r="6118" spans="1:10" x14ac:dyDescent="0.25">
      <c r="A6118">
        <f>--SUBTOTAL(103,B$2:B6118)</f>
        <v>3124</v>
      </c>
      <c r="B6118" s="86">
        <v>43643</v>
      </c>
      <c r="C6118" t="s">
        <v>22</v>
      </c>
      <c r="D6118" t="s">
        <v>32</v>
      </c>
      <c r="E6118" t="s">
        <v>597</v>
      </c>
      <c r="F6118">
        <v>16</v>
      </c>
      <c r="G6118">
        <v>0</v>
      </c>
      <c r="H6118">
        <v>2019</v>
      </c>
      <c r="I6118">
        <v>6</v>
      </c>
      <c r="J6118">
        <v>10</v>
      </c>
    </row>
    <row r="6119" spans="1:10" x14ac:dyDescent="0.25">
      <c r="A6119">
        <f>--SUBTOTAL(103,B$2:B6119)</f>
        <v>3125</v>
      </c>
      <c r="B6119" s="86">
        <v>43643</v>
      </c>
      <c r="C6119" t="s">
        <v>22</v>
      </c>
      <c r="D6119" t="s">
        <v>32</v>
      </c>
      <c r="E6119" t="s">
        <v>597</v>
      </c>
      <c r="F6119">
        <v>8</v>
      </c>
      <c r="G6119">
        <v>0</v>
      </c>
      <c r="H6119">
        <v>2019</v>
      </c>
      <c r="I6119">
        <v>6</v>
      </c>
      <c r="J6119">
        <v>13</v>
      </c>
    </row>
    <row r="6120" spans="1:10" x14ac:dyDescent="0.25">
      <c r="A6120">
        <f>--SUBTOTAL(103,B$2:B6120)</f>
        <v>3126</v>
      </c>
      <c r="B6120" s="86">
        <v>43643</v>
      </c>
      <c r="C6120" t="s">
        <v>22</v>
      </c>
      <c r="D6120" t="s">
        <v>32</v>
      </c>
      <c r="E6120" t="s">
        <v>597</v>
      </c>
      <c r="F6120">
        <v>8</v>
      </c>
      <c r="G6120">
        <v>0</v>
      </c>
      <c r="H6120">
        <v>2019</v>
      </c>
      <c r="I6120">
        <v>6</v>
      </c>
      <c r="J6120">
        <v>19</v>
      </c>
    </row>
    <row r="6121" spans="1:10" x14ac:dyDescent="0.25">
      <c r="A6121">
        <f>--SUBTOTAL(103,B$2:B6121)</f>
        <v>3127</v>
      </c>
      <c r="B6121" s="86">
        <v>43643</v>
      </c>
      <c r="C6121" t="s">
        <v>81</v>
      </c>
      <c r="D6121" t="s">
        <v>61</v>
      </c>
      <c r="E6121" t="s">
        <v>597</v>
      </c>
      <c r="F6121">
        <v>32</v>
      </c>
      <c r="G6121">
        <v>0</v>
      </c>
      <c r="H6121">
        <v>2019</v>
      </c>
      <c r="I6121">
        <v>6</v>
      </c>
      <c r="J6121">
        <v>91</v>
      </c>
    </row>
    <row r="6122" spans="1:10" x14ac:dyDescent="0.25">
      <c r="A6122">
        <f>--SUBTOTAL(103,B$2:B6122)</f>
        <v>3128</v>
      </c>
      <c r="B6122" s="86">
        <v>43644</v>
      </c>
      <c r="C6122" t="s">
        <v>23</v>
      </c>
      <c r="D6122" t="s">
        <v>33</v>
      </c>
      <c r="E6122" t="s">
        <v>141</v>
      </c>
      <c r="F6122">
        <v>18</v>
      </c>
      <c r="G6122">
        <v>0</v>
      </c>
      <c r="H6122">
        <v>2019</v>
      </c>
      <c r="I6122">
        <v>6</v>
      </c>
      <c r="J6122">
        <v>53</v>
      </c>
    </row>
    <row r="6123" spans="1:10" x14ac:dyDescent="0.25">
      <c r="A6123">
        <f>--SUBTOTAL(103,B$2:B6123)</f>
        <v>3129</v>
      </c>
      <c r="B6123" s="86">
        <v>43644</v>
      </c>
      <c r="C6123" t="s">
        <v>23</v>
      </c>
      <c r="D6123" t="s">
        <v>33</v>
      </c>
      <c r="E6123" t="s">
        <v>600</v>
      </c>
      <c r="F6123">
        <v>16</v>
      </c>
      <c r="G6123">
        <v>0</v>
      </c>
      <c r="H6123">
        <v>2019</v>
      </c>
      <c r="I6123">
        <v>6</v>
      </c>
      <c r="J6123">
        <v>42</v>
      </c>
    </row>
    <row r="6124" spans="1:10" x14ac:dyDescent="0.25">
      <c r="A6124">
        <f>--SUBTOTAL(103,B$2:B6124)</f>
        <v>3130</v>
      </c>
      <c r="B6124" s="86">
        <v>43644</v>
      </c>
      <c r="C6124" t="s">
        <v>281</v>
      </c>
      <c r="D6124" t="s">
        <v>62</v>
      </c>
      <c r="E6124" t="s">
        <v>599</v>
      </c>
      <c r="F6124">
        <v>0</v>
      </c>
      <c r="G6124">
        <v>382.02</v>
      </c>
      <c r="H6124">
        <v>2019</v>
      </c>
      <c r="I6124">
        <v>6</v>
      </c>
      <c r="J6124">
        <v>91</v>
      </c>
    </row>
    <row r="6125" spans="1:10" x14ac:dyDescent="0.25">
      <c r="A6125">
        <f>--SUBTOTAL(103,B$2:B6125)</f>
        <v>3131</v>
      </c>
      <c r="B6125" s="86">
        <v>43644</v>
      </c>
      <c r="C6125" t="s">
        <v>103</v>
      </c>
      <c r="D6125" t="s">
        <v>31</v>
      </c>
      <c r="E6125" t="s">
        <v>599</v>
      </c>
      <c r="F6125">
        <v>123</v>
      </c>
      <c r="G6125">
        <v>0</v>
      </c>
      <c r="H6125">
        <v>2019</v>
      </c>
      <c r="I6125">
        <v>6</v>
      </c>
      <c r="J6125">
        <v>91</v>
      </c>
    </row>
    <row r="6126" spans="1:10" x14ac:dyDescent="0.25">
      <c r="A6126">
        <f>--SUBTOTAL(103,B$2:B6126)</f>
        <v>3132</v>
      </c>
      <c r="B6126" s="86">
        <v>43644</v>
      </c>
      <c r="C6126" t="s">
        <v>455</v>
      </c>
      <c r="D6126" t="s">
        <v>59</v>
      </c>
      <c r="E6126" t="s">
        <v>599</v>
      </c>
      <c r="F6126">
        <v>1000</v>
      </c>
      <c r="G6126">
        <v>0</v>
      </c>
      <c r="H6126">
        <v>2019</v>
      </c>
      <c r="I6126">
        <v>6</v>
      </c>
      <c r="J6126">
        <v>91</v>
      </c>
    </row>
    <row r="6127" spans="1:10" x14ac:dyDescent="0.25">
      <c r="A6127">
        <f>--SUBTOTAL(103,B$2:B6127)</f>
        <v>3133</v>
      </c>
      <c r="B6127" s="86">
        <v>43645</v>
      </c>
      <c r="C6127" t="s">
        <v>23</v>
      </c>
      <c r="D6127" t="s">
        <v>33</v>
      </c>
      <c r="E6127" t="s">
        <v>132</v>
      </c>
      <c r="F6127">
        <v>9</v>
      </c>
      <c r="G6127">
        <v>0</v>
      </c>
      <c r="H6127">
        <v>2019</v>
      </c>
      <c r="I6127">
        <v>6</v>
      </c>
      <c r="J6127">
        <v>13</v>
      </c>
    </row>
    <row r="6128" spans="1:10" x14ac:dyDescent="0.25">
      <c r="A6128">
        <f>--SUBTOTAL(103,B$2:B6128)</f>
        <v>3134</v>
      </c>
      <c r="B6128" s="86">
        <v>43645</v>
      </c>
      <c r="C6128" t="s">
        <v>23</v>
      </c>
      <c r="D6128" t="s">
        <v>33</v>
      </c>
      <c r="E6128" t="s">
        <v>226</v>
      </c>
      <c r="F6128">
        <v>8.6999999999999993</v>
      </c>
      <c r="G6128">
        <v>0</v>
      </c>
      <c r="H6128">
        <v>2019</v>
      </c>
      <c r="I6128">
        <v>6</v>
      </c>
      <c r="J6128">
        <v>76</v>
      </c>
    </row>
    <row r="6129" spans="1:10" x14ac:dyDescent="0.25">
      <c r="A6129">
        <f>--SUBTOTAL(103,B$2:B6129)</f>
        <v>3135</v>
      </c>
      <c r="B6129" s="86">
        <v>43648</v>
      </c>
      <c r="C6129" t="s">
        <v>23</v>
      </c>
      <c r="D6129" t="s">
        <v>61</v>
      </c>
      <c r="E6129" t="s">
        <v>601</v>
      </c>
      <c r="F6129">
        <v>120</v>
      </c>
      <c r="G6129">
        <v>0</v>
      </c>
      <c r="H6129">
        <v>2019</v>
      </c>
      <c r="I6129">
        <v>7</v>
      </c>
      <c r="J6129">
        <v>33</v>
      </c>
    </row>
    <row r="6130" spans="1:10" x14ac:dyDescent="0.25">
      <c r="A6130">
        <f>--SUBTOTAL(103,B$2:B6130)</f>
        <v>3136</v>
      </c>
      <c r="B6130" s="86">
        <v>43648</v>
      </c>
      <c r="C6130" t="s">
        <v>23</v>
      </c>
      <c r="D6130" t="s">
        <v>33</v>
      </c>
      <c r="E6130" t="s">
        <v>105</v>
      </c>
      <c r="F6130">
        <v>50</v>
      </c>
      <c r="G6130">
        <v>0</v>
      </c>
      <c r="H6130">
        <v>2019</v>
      </c>
      <c r="I6130">
        <v>7</v>
      </c>
      <c r="J6130">
        <v>35</v>
      </c>
    </row>
    <row r="6131" spans="1:10" x14ac:dyDescent="0.25">
      <c r="A6131">
        <f>--SUBTOTAL(103,B$2:B6131)</f>
        <v>3137</v>
      </c>
      <c r="B6131" s="86">
        <v>43648</v>
      </c>
      <c r="C6131" t="s">
        <v>23</v>
      </c>
      <c r="D6131" t="s">
        <v>60</v>
      </c>
      <c r="E6131" t="s">
        <v>601</v>
      </c>
      <c r="F6131">
        <v>30</v>
      </c>
      <c r="G6131">
        <v>0</v>
      </c>
      <c r="H6131">
        <v>2019</v>
      </c>
      <c r="I6131">
        <v>7</v>
      </c>
      <c r="J6131">
        <v>19</v>
      </c>
    </row>
    <row r="6132" spans="1:10" x14ac:dyDescent="0.25">
      <c r="A6132">
        <f>--SUBTOTAL(103,B$2:B6132)</f>
        <v>3138</v>
      </c>
      <c r="B6132" s="86">
        <v>43648</v>
      </c>
      <c r="C6132" t="s">
        <v>23</v>
      </c>
      <c r="D6132" t="s">
        <v>261</v>
      </c>
      <c r="E6132" t="s">
        <v>602</v>
      </c>
      <c r="F6132">
        <v>16</v>
      </c>
      <c r="G6132">
        <v>0</v>
      </c>
      <c r="H6132">
        <v>2019</v>
      </c>
      <c r="I6132">
        <v>7</v>
      </c>
      <c r="J6132">
        <v>162</v>
      </c>
    </row>
    <row r="6133" spans="1:10" x14ac:dyDescent="0.25">
      <c r="A6133">
        <f>--SUBTOTAL(103,B$2:B6133)</f>
        <v>3139</v>
      </c>
      <c r="B6133" s="86">
        <v>43648</v>
      </c>
      <c r="C6133" t="s">
        <v>23</v>
      </c>
      <c r="D6133" t="s">
        <v>32</v>
      </c>
      <c r="E6133" t="s">
        <v>601</v>
      </c>
      <c r="F6133">
        <v>8</v>
      </c>
      <c r="G6133">
        <v>0</v>
      </c>
      <c r="H6133">
        <v>2019</v>
      </c>
      <c r="I6133">
        <v>7</v>
      </c>
      <c r="J6133">
        <v>30</v>
      </c>
    </row>
    <row r="6134" spans="1:10" x14ac:dyDescent="0.25">
      <c r="A6134">
        <f>--SUBTOTAL(103,B$2:B6134)</f>
        <v>3140</v>
      </c>
      <c r="B6134" s="86">
        <v>43648</v>
      </c>
      <c r="C6134" t="s">
        <v>23</v>
      </c>
      <c r="D6134" t="s">
        <v>33</v>
      </c>
      <c r="E6134" t="s">
        <v>202</v>
      </c>
      <c r="F6134">
        <v>4.75</v>
      </c>
      <c r="G6134">
        <v>0</v>
      </c>
      <c r="H6134">
        <v>2019</v>
      </c>
      <c r="I6134">
        <v>7</v>
      </c>
      <c r="J6134">
        <v>18</v>
      </c>
    </row>
    <row r="6135" spans="1:10" x14ac:dyDescent="0.25">
      <c r="A6135">
        <f>--SUBTOTAL(103,B$2:B6135)</f>
        <v>3141</v>
      </c>
      <c r="B6135" s="86">
        <v>43648</v>
      </c>
      <c r="C6135" t="s">
        <v>65</v>
      </c>
      <c r="D6135" t="s">
        <v>61</v>
      </c>
      <c r="E6135" t="s">
        <v>601</v>
      </c>
      <c r="F6135">
        <v>9.9</v>
      </c>
      <c r="G6135">
        <v>0</v>
      </c>
      <c r="H6135">
        <v>2019</v>
      </c>
      <c r="I6135">
        <v>7</v>
      </c>
      <c r="J6135">
        <v>91</v>
      </c>
    </row>
    <row r="6136" spans="1:10" x14ac:dyDescent="0.25">
      <c r="A6136">
        <f>--SUBTOTAL(103,B$2:B6136)</f>
        <v>3142</v>
      </c>
      <c r="B6136" s="86">
        <v>43648</v>
      </c>
      <c r="C6136" t="s">
        <v>78</v>
      </c>
      <c r="D6136" t="s">
        <v>60</v>
      </c>
      <c r="E6136" t="s">
        <v>601</v>
      </c>
      <c r="F6136">
        <v>35</v>
      </c>
      <c r="G6136">
        <v>0</v>
      </c>
      <c r="H6136">
        <v>2019</v>
      </c>
      <c r="I6136">
        <v>7</v>
      </c>
      <c r="J6136">
        <v>91</v>
      </c>
    </row>
    <row r="6137" spans="1:10" x14ac:dyDescent="0.25">
      <c r="A6137">
        <f>--SUBTOTAL(103,B$2:B6137)</f>
        <v>3143</v>
      </c>
      <c r="B6137" s="86">
        <v>43648</v>
      </c>
      <c r="C6137" t="s">
        <v>66</v>
      </c>
      <c r="D6137" t="s">
        <v>61</v>
      </c>
      <c r="E6137" t="s">
        <v>601</v>
      </c>
      <c r="F6137">
        <v>42.6</v>
      </c>
      <c r="G6137">
        <v>0</v>
      </c>
      <c r="H6137">
        <v>2019</v>
      </c>
      <c r="I6137">
        <v>7</v>
      </c>
      <c r="J6137">
        <v>91</v>
      </c>
    </row>
    <row r="6138" spans="1:10" x14ac:dyDescent="0.25">
      <c r="A6138">
        <f>--SUBTOTAL(103,B$2:B6138)</f>
        <v>3144</v>
      </c>
      <c r="B6138" s="86">
        <v>43648</v>
      </c>
      <c r="C6138" t="s">
        <v>21</v>
      </c>
      <c r="D6138" t="s">
        <v>61</v>
      </c>
      <c r="E6138" t="s">
        <v>601</v>
      </c>
      <c r="F6138">
        <v>338</v>
      </c>
      <c r="G6138">
        <v>0</v>
      </c>
      <c r="H6138">
        <v>2019</v>
      </c>
      <c r="I6138">
        <v>7</v>
      </c>
      <c r="J6138">
        <v>33</v>
      </c>
    </row>
    <row r="6139" spans="1:10" x14ac:dyDescent="0.25">
      <c r="A6139">
        <f>--SUBTOTAL(103,B$2:B6139)</f>
        <v>3145</v>
      </c>
      <c r="B6139" s="86">
        <v>43648</v>
      </c>
      <c r="C6139" t="s">
        <v>21</v>
      </c>
      <c r="D6139" t="s">
        <v>61</v>
      </c>
      <c r="E6139" t="s">
        <v>601</v>
      </c>
      <c r="F6139">
        <v>182</v>
      </c>
      <c r="G6139">
        <v>0</v>
      </c>
      <c r="H6139">
        <v>2019</v>
      </c>
      <c r="I6139">
        <v>7</v>
      </c>
      <c r="J6139">
        <v>40</v>
      </c>
    </row>
    <row r="6140" spans="1:10" x14ac:dyDescent="0.25">
      <c r="A6140">
        <f>--SUBTOTAL(103,B$2:B6140)</f>
        <v>3146</v>
      </c>
      <c r="B6140" s="86">
        <v>43648</v>
      </c>
      <c r="C6140" t="s">
        <v>21</v>
      </c>
      <c r="D6140" t="s">
        <v>32</v>
      </c>
      <c r="E6140" t="s">
        <v>601</v>
      </c>
      <c r="F6140">
        <v>56</v>
      </c>
      <c r="G6140">
        <v>0</v>
      </c>
      <c r="H6140">
        <v>2019</v>
      </c>
      <c r="I6140">
        <v>7</v>
      </c>
      <c r="J6140">
        <v>19</v>
      </c>
    </row>
    <row r="6141" spans="1:10" x14ac:dyDescent="0.25">
      <c r="A6141">
        <f>--SUBTOTAL(103,B$2:B6141)</f>
        <v>3147</v>
      </c>
      <c r="B6141" s="86">
        <v>43648</v>
      </c>
      <c r="C6141" t="s">
        <v>21</v>
      </c>
      <c r="D6141" t="s">
        <v>32</v>
      </c>
      <c r="E6141" t="s">
        <v>601</v>
      </c>
      <c r="F6141">
        <v>40</v>
      </c>
      <c r="G6141">
        <v>0</v>
      </c>
      <c r="H6141">
        <v>2019</v>
      </c>
      <c r="I6141">
        <v>7</v>
      </c>
      <c r="J6141">
        <v>73</v>
      </c>
    </row>
    <row r="6142" spans="1:10" x14ac:dyDescent="0.25">
      <c r="A6142">
        <f>--SUBTOTAL(103,B$2:B6142)</f>
        <v>3148</v>
      </c>
      <c r="B6142" s="86">
        <v>43648</v>
      </c>
      <c r="C6142" t="s">
        <v>21</v>
      </c>
      <c r="D6142" t="s">
        <v>32</v>
      </c>
      <c r="E6142" t="s">
        <v>601</v>
      </c>
      <c r="F6142">
        <v>32</v>
      </c>
      <c r="G6142">
        <v>0</v>
      </c>
      <c r="H6142">
        <v>2019</v>
      </c>
      <c r="I6142">
        <v>7</v>
      </c>
      <c r="J6142">
        <v>18</v>
      </c>
    </row>
    <row r="6143" spans="1:10" x14ac:dyDescent="0.25">
      <c r="A6143">
        <f>--SUBTOTAL(103,B$2:B6143)</f>
        <v>3149</v>
      </c>
      <c r="B6143" s="86">
        <v>43648</v>
      </c>
      <c r="C6143" t="s">
        <v>21</v>
      </c>
      <c r="D6143" t="s">
        <v>32</v>
      </c>
      <c r="E6143" t="s">
        <v>601</v>
      </c>
      <c r="F6143">
        <v>32</v>
      </c>
      <c r="G6143">
        <v>0</v>
      </c>
      <c r="H6143">
        <v>2019</v>
      </c>
      <c r="I6143">
        <v>7</v>
      </c>
      <c r="J6143">
        <v>46</v>
      </c>
    </row>
    <row r="6144" spans="1:10" x14ac:dyDescent="0.25">
      <c r="A6144">
        <f>--SUBTOTAL(103,B$2:B6144)</f>
        <v>3150</v>
      </c>
      <c r="B6144" s="86">
        <v>43648</v>
      </c>
      <c r="C6144" t="s">
        <v>21</v>
      </c>
      <c r="D6144" t="s">
        <v>32</v>
      </c>
      <c r="E6144" t="s">
        <v>601</v>
      </c>
      <c r="F6144">
        <v>16</v>
      </c>
      <c r="G6144">
        <v>0</v>
      </c>
      <c r="H6144">
        <v>2019</v>
      </c>
      <c r="I6144">
        <v>7</v>
      </c>
      <c r="J6144">
        <v>97</v>
      </c>
    </row>
    <row r="6145" spans="1:10" x14ac:dyDescent="0.25">
      <c r="A6145">
        <f>--SUBTOTAL(103,B$2:B6145)</f>
        <v>3151</v>
      </c>
      <c r="B6145" s="86">
        <v>43648</v>
      </c>
      <c r="C6145" t="s">
        <v>71</v>
      </c>
      <c r="D6145" t="s">
        <v>61</v>
      </c>
      <c r="E6145" t="s">
        <v>601</v>
      </c>
      <c r="F6145">
        <v>52</v>
      </c>
      <c r="G6145">
        <v>0</v>
      </c>
      <c r="H6145">
        <v>2019</v>
      </c>
      <c r="I6145">
        <v>7</v>
      </c>
      <c r="J6145">
        <v>91</v>
      </c>
    </row>
    <row r="6146" spans="1:10" x14ac:dyDescent="0.25">
      <c r="A6146">
        <f>--SUBTOTAL(103,B$2:B6146)</f>
        <v>3152</v>
      </c>
      <c r="B6146" s="86">
        <v>43648</v>
      </c>
      <c r="C6146" t="s">
        <v>69</v>
      </c>
      <c r="D6146" t="s">
        <v>61</v>
      </c>
      <c r="E6146" t="s">
        <v>601</v>
      </c>
      <c r="F6146">
        <v>5</v>
      </c>
      <c r="G6146">
        <v>0</v>
      </c>
      <c r="H6146">
        <v>2019</v>
      </c>
      <c r="I6146">
        <v>7</v>
      </c>
      <c r="J6146">
        <v>91</v>
      </c>
    </row>
    <row r="6147" spans="1:10" x14ac:dyDescent="0.25">
      <c r="A6147">
        <f>--SUBTOTAL(103,B$2:B6147)</f>
        <v>3153</v>
      </c>
      <c r="B6147" s="86">
        <v>43648</v>
      </c>
      <c r="C6147" t="s">
        <v>22</v>
      </c>
      <c r="D6147" t="s">
        <v>32</v>
      </c>
      <c r="E6147" t="s">
        <v>601</v>
      </c>
      <c r="F6147">
        <v>64</v>
      </c>
      <c r="G6147">
        <v>0</v>
      </c>
      <c r="H6147">
        <v>2019</v>
      </c>
      <c r="I6147">
        <v>7</v>
      </c>
      <c r="J6147">
        <v>73</v>
      </c>
    </row>
    <row r="6148" spans="1:10" x14ac:dyDescent="0.25">
      <c r="A6148">
        <f>--SUBTOTAL(103,B$2:B6148)</f>
        <v>3154</v>
      </c>
      <c r="B6148" s="86">
        <v>43648</v>
      </c>
      <c r="C6148" t="s">
        <v>22</v>
      </c>
      <c r="D6148" t="s">
        <v>32</v>
      </c>
      <c r="E6148" t="s">
        <v>601</v>
      </c>
      <c r="F6148">
        <v>8</v>
      </c>
      <c r="G6148">
        <v>0</v>
      </c>
      <c r="H6148">
        <v>2019</v>
      </c>
      <c r="I6148">
        <v>7</v>
      </c>
      <c r="J6148">
        <v>19</v>
      </c>
    </row>
    <row r="6149" spans="1:10" x14ac:dyDescent="0.25">
      <c r="A6149">
        <f>--SUBTOTAL(103,B$2:B6149)</f>
        <v>3155</v>
      </c>
      <c r="B6149" s="86">
        <v>43648</v>
      </c>
      <c r="C6149" t="s">
        <v>22</v>
      </c>
      <c r="D6149" t="s">
        <v>32</v>
      </c>
      <c r="E6149" t="s">
        <v>601</v>
      </c>
      <c r="F6149">
        <v>8</v>
      </c>
      <c r="G6149">
        <v>0</v>
      </c>
      <c r="H6149">
        <v>2019</v>
      </c>
      <c r="I6149">
        <v>7</v>
      </c>
      <c r="J6149">
        <v>46</v>
      </c>
    </row>
    <row r="6150" spans="1:10" x14ac:dyDescent="0.25">
      <c r="A6150">
        <f>--SUBTOTAL(103,B$2:B6150)</f>
        <v>3156</v>
      </c>
      <c r="B6150" s="86">
        <v>43648</v>
      </c>
      <c r="C6150" t="s">
        <v>22</v>
      </c>
      <c r="D6150" t="s">
        <v>32</v>
      </c>
      <c r="E6150" t="s">
        <v>601</v>
      </c>
      <c r="F6150">
        <v>8</v>
      </c>
      <c r="G6150">
        <v>0</v>
      </c>
      <c r="H6150">
        <v>2019</v>
      </c>
      <c r="I6150">
        <v>7</v>
      </c>
      <c r="J6150">
        <v>51</v>
      </c>
    </row>
    <row r="6151" spans="1:10" x14ac:dyDescent="0.25">
      <c r="A6151">
        <f>--SUBTOTAL(103,B$2:B6151)</f>
        <v>3157</v>
      </c>
      <c r="B6151" s="86">
        <v>43648</v>
      </c>
      <c r="C6151" t="s">
        <v>22</v>
      </c>
      <c r="D6151" t="s">
        <v>32</v>
      </c>
      <c r="E6151" t="s">
        <v>601</v>
      </c>
      <c r="F6151">
        <v>8</v>
      </c>
      <c r="G6151">
        <v>0</v>
      </c>
      <c r="H6151">
        <v>2019</v>
      </c>
      <c r="I6151">
        <v>7</v>
      </c>
      <c r="J6151">
        <v>125</v>
      </c>
    </row>
    <row r="6152" spans="1:10" x14ac:dyDescent="0.25">
      <c r="A6152">
        <f>--SUBTOTAL(103,B$2:B6152)</f>
        <v>3158</v>
      </c>
      <c r="B6152" s="86">
        <v>43649</v>
      </c>
      <c r="C6152" t="s">
        <v>23</v>
      </c>
      <c r="D6152" t="s">
        <v>59</v>
      </c>
      <c r="E6152" t="s">
        <v>603</v>
      </c>
      <c r="F6152">
        <v>129.52000000000001</v>
      </c>
      <c r="G6152">
        <v>0</v>
      </c>
      <c r="H6152">
        <v>2019</v>
      </c>
      <c r="I6152">
        <v>7</v>
      </c>
      <c r="J6152">
        <v>39</v>
      </c>
    </row>
    <row r="6153" spans="1:10" x14ac:dyDescent="0.25">
      <c r="A6153">
        <f>--SUBTOTAL(103,B$2:B6153)</f>
        <v>3159</v>
      </c>
      <c r="B6153" s="86">
        <v>43649</v>
      </c>
      <c r="C6153" t="s">
        <v>23</v>
      </c>
      <c r="D6153" t="s">
        <v>59</v>
      </c>
      <c r="E6153" t="s">
        <v>603</v>
      </c>
      <c r="F6153">
        <v>102.76</v>
      </c>
      <c r="G6153">
        <v>0</v>
      </c>
      <c r="H6153">
        <v>2019</v>
      </c>
      <c r="I6153">
        <v>7</v>
      </c>
      <c r="J6153">
        <v>19</v>
      </c>
    </row>
    <row r="6154" spans="1:10" x14ac:dyDescent="0.25">
      <c r="A6154">
        <f>--SUBTOTAL(103,B$2:B6154)</f>
        <v>3160</v>
      </c>
      <c r="B6154" s="86">
        <v>43649</v>
      </c>
      <c r="C6154" t="s">
        <v>23</v>
      </c>
      <c r="D6154" t="s">
        <v>59</v>
      </c>
      <c r="E6154" t="s">
        <v>603</v>
      </c>
      <c r="F6154">
        <v>99.5</v>
      </c>
      <c r="G6154">
        <v>0</v>
      </c>
      <c r="H6154">
        <v>2019</v>
      </c>
      <c r="I6154">
        <v>7</v>
      </c>
      <c r="J6154">
        <v>72</v>
      </c>
    </row>
    <row r="6155" spans="1:10" x14ac:dyDescent="0.25">
      <c r="A6155">
        <f>--SUBTOTAL(103,B$2:B6155)</f>
        <v>3161</v>
      </c>
      <c r="B6155" s="86">
        <v>43649</v>
      </c>
      <c r="C6155" t="s">
        <v>23</v>
      </c>
      <c r="D6155" t="s">
        <v>59</v>
      </c>
      <c r="E6155" t="s">
        <v>603</v>
      </c>
      <c r="F6155">
        <v>94.23</v>
      </c>
      <c r="G6155">
        <v>0</v>
      </c>
      <c r="H6155">
        <v>2019</v>
      </c>
      <c r="I6155">
        <v>7</v>
      </c>
      <c r="J6155">
        <v>23</v>
      </c>
    </row>
    <row r="6156" spans="1:10" x14ac:dyDescent="0.25">
      <c r="A6156">
        <f>--SUBTOTAL(103,B$2:B6156)</f>
        <v>3162</v>
      </c>
      <c r="B6156" s="86">
        <v>43649</v>
      </c>
      <c r="C6156" t="s">
        <v>23</v>
      </c>
      <c r="D6156" t="s">
        <v>59</v>
      </c>
      <c r="E6156" t="s">
        <v>603</v>
      </c>
      <c r="F6156">
        <v>88.8</v>
      </c>
      <c r="G6156">
        <v>0</v>
      </c>
      <c r="H6156">
        <v>2019</v>
      </c>
      <c r="I6156">
        <v>7</v>
      </c>
      <c r="J6156">
        <v>77</v>
      </c>
    </row>
    <row r="6157" spans="1:10" x14ac:dyDescent="0.25">
      <c r="A6157">
        <f>--SUBTOTAL(103,B$2:B6157)</f>
        <v>3163</v>
      </c>
      <c r="B6157" s="86">
        <v>43649</v>
      </c>
      <c r="C6157" t="s">
        <v>23</v>
      </c>
      <c r="D6157" t="s">
        <v>54</v>
      </c>
      <c r="E6157" t="s">
        <v>603</v>
      </c>
      <c r="F6157">
        <v>88</v>
      </c>
      <c r="G6157">
        <v>0</v>
      </c>
      <c r="H6157">
        <v>2019</v>
      </c>
      <c r="I6157">
        <v>7</v>
      </c>
      <c r="J6157">
        <v>8</v>
      </c>
    </row>
    <row r="6158" spans="1:10" x14ac:dyDescent="0.25">
      <c r="A6158">
        <f>--SUBTOTAL(103,B$2:B6158)</f>
        <v>3164</v>
      </c>
      <c r="B6158" s="86">
        <v>43649</v>
      </c>
      <c r="C6158" t="s">
        <v>23</v>
      </c>
      <c r="D6158" t="s">
        <v>59</v>
      </c>
      <c r="E6158" t="s">
        <v>603</v>
      </c>
      <c r="F6158">
        <v>61.5</v>
      </c>
      <c r="G6158">
        <v>0</v>
      </c>
      <c r="H6158">
        <v>2019</v>
      </c>
      <c r="I6158">
        <v>7</v>
      </c>
      <c r="J6158">
        <v>95</v>
      </c>
    </row>
    <row r="6159" spans="1:10" x14ac:dyDescent="0.25">
      <c r="A6159">
        <f>--SUBTOTAL(103,B$2:B6159)</f>
        <v>3165</v>
      </c>
      <c r="B6159" s="86">
        <v>43649</v>
      </c>
      <c r="C6159" t="s">
        <v>23</v>
      </c>
      <c r="D6159" t="s">
        <v>59</v>
      </c>
      <c r="E6159" t="s">
        <v>603</v>
      </c>
      <c r="F6159">
        <v>19.350000000000001</v>
      </c>
      <c r="G6159">
        <v>0</v>
      </c>
      <c r="H6159">
        <v>2019</v>
      </c>
      <c r="I6159">
        <v>7</v>
      </c>
      <c r="J6159">
        <v>8</v>
      </c>
    </row>
    <row r="6160" spans="1:10" x14ac:dyDescent="0.25">
      <c r="A6160">
        <f>--SUBTOTAL(103,B$2:B6160)</f>
        <v>3166</v>
      </c>
      <c r="B6160" s="86">
        <v>43649</v>
      </c>
      <c r="C6160" t="s">
        <v>23</v>
      </c>
      <c r="D6160" t="s">
        <v>59</v>
      </c>
      <c r="E6160" t="s">
        <v>603</v>
      </c>
      <c r="F6160">
        <v>18.690000000000001</v>
      </c>
      <c r="G6160">
        <v>0</v>
      </c>
      <c r="H6160">
        <v>2019</v>
      </c>
      <c r="I6160">
        <v>7</v>
      </c>
      <c r="J6160">
        <v>1</v>
      </c>
    </row>
    <row r="6161" spans="1:10" x14ac:dyDescent="0.25">
      <c r="A6161">
        <f>--SUBTOTAL(103,B$2:B6161)</f>
        <v>3167</v>
      </c>
      <c r="B6161" s="86">
        <v>43649</v>
      </c>
      <c r="C6161" t="s">
        <v>23</v>
      </c>
      <c r="D6161" t="s">
        <v>59</v>
      </c>
      <c r="E6161" t="s">
        <v>603</v>
      </c>
      <c r="F6161">
        <v>10.99</v>
      </c>
      <c r="G6161">
        <v>0</v>
      </c>
      <c r="H6161">
        <v>2019</v>
      </c>
      <c r="I6161">
        <v>7</v>
      </c>
      <c r="J6161">
        <v>70</v>
      </c>
    </row>
    <row r="6162" spans="1:10" x14ac:dyDescent="0.25">
      <c r="A6162">
        <f>--SUBTOTAL(103,B$2:B6162)</f>
        <v>3168</v>
      </c>
      <c r="B6162" s="86">
        <v>43649</v>
      </c>
      <c r="C6162" t="s">
        <v>23</v>
      </c>
      <c r="D6162" t="s">
        <v>33</v>
      </c>
      <c r="E6162" t="s">
        <v>166</v>
      </c>
      <c r="F6162">
        <v>6.6</v>
      </c>
      <c r="G6162">
        <v>0</v>
      </c>
      <c r="H6162">
        <v>2019</v>
      </c>
      <c r="I6162">
        <v>7</v>
      </c>
      <c r="J6162">
        <v>22</v>
      </c>
    </row>
    <row r="6163" spans="1:10" x14ac:dyDescent="0.25">
      <c r="A6163">
        <f>--SUBTOTAL(103,B$2:B6163)</f>
        <v>3169</v>
      </c>
      <c r="B6163" s="86">
        <v>43649</v>
      </c>
      <c r="C6163" t="s">
        <v>70</v>
      </c>
      <c r="D6163" t="s">
        <v>61</v>
      </c>
      <c r="E6163" t="s">
        <v>603</v>
      </c>
      <c r="F6163">
        <v>136.99</v>
      </c>
      <c r="G6163">
        <v>0</v>
      </c>
      <c r="H6163">
        <v>2019</v>
      </c>
      <c r="I6163">
        <v>7</v>
      </c>
      <c r="J6163">
        <v>91</v>
      </c>
    </row>
    <row r="6164" spans="1:10" x14ac:dyDescent="0.25">
      <c r="A6164">
        <f>--SUBTOTAL(103,B$2:B6164)</f>
        <v>3170</v>
      </c>
      <c r="B6164" s="86">
        <v>43649</v>
      </c>
      <c r="C6164" t="s">
        <v>66</v>
      </c>
      <c r="D6164" t="s">
        <v>61</v>
      </c>
      <c r="E6164" t="s">
        <v>603</v>
      </c>
      <c r="F6164">
        <v>213.7</v>
      </c>
      <c r="G6164">
        <v>0</v>
      </c>
      <c r="H6164">
        <v>2019</v>
      </c>
      <c r="I6164">
        <v>7</v>
      </c>
      <c r="J6164">
        <v>91</v>
      </c>
    </row>
    <row r="6165" spans="1:10" x14ac:dyDescent="0.25">
      <c r="A6165">
        <f>--SUBTOTAL(103,B$2:B6165)</f>
        <v>3171</v>
      </c>
      <c r="B6165" s="86">
        <v>43649</v>
      </c>
      <c r="C6165" t="s">
        <v>281</v>
      </c>
      <c r="D6165" t="s">
        <v>62</v>
      </c>
      <c r="E6165" t="s">
        <v>603</v>
      </c>
      <c r="F6165">
        <v>1578.84</v>
      </c>
      <c r="G6165">
        <v>0</v>
      </c>
      <c r="H6165">
        <v>2019</v>
      </c>
      <c r="I6165">
        <v>7</v>
      </c>
      <c r="J6165">
        <v>91</v>
      </c>
    </row>
    <row r="6166" spans="1:10" x14ac:dyDescent="0.25">
      <c r="A6166">
        <f>--SUBTOTAL(103,B$2:B6166)</f>
        <v>3172</v>
      </c>
      <c r="B6166" s="86">
        <v>43649</v>
      </c>
      <c r="C6166" t="s">
        <v>21</v>
      </c>
      <c r="D6166" t="s">
        <v>32</v>
      </c>
      <c r="E6166" t="s">
        <v>603</v>
      </c>
      <c r="F6166">
        <v>56</v>
      </c>
      <c r="G6166">
        <v>0</v>
      </c>
      <c r="H6166">
        <v>2019</v>
      </c>
      <c r="I6166">
        <v>7</v>
      </c>
      <c r="J6166">
        <v>13</v>
      </c>
    </row>
    <row r="6167" spans="1:10" x14ac:dyDescent="0.25">
      <c r="A6167">
        <f>--SUBTOTAL(103,B$2:B6167)</f>
        <v>3173</v>
      </c>
      <c r="B6167" s="86">
        <v>43649</v>
      </c>
      <c r="C6167" t="s">
        <v>21</v>
      </c>
      <c r="D6167" t="s">
        <v>32</v>
      </c>
      <c r="E6167" t="s">
        <v>603</v>
      </c>
      <c r="F6167">
        <v>48</v>
      </c>
      <c r="G6167">
        <v>0</v>
      </c>
      <c r="H6167">
        <v>2019</v>
      </c>
      <c r="I6167">
        <v>7</v>
      </c>
      <c r="J6167">
        <v>73</v>
      </c>
    </row>
    <row r="6168" spans="1:10" x14ac:dyDescent="0.25">
      <c r="A6168">
        <f>--SUBTOTAL(103,B$2:B6168)</f>
        <v>3174</v>
      </c>
      <c r="B6168" s="86">
        <v>43649</v>
      </c>
      <c r="C6168" t="s">
        <v>21</v>
      </c>
      <c r="D6168" t="s">
        <v>32</v>
      </c>
      <c r="E6168" t="s">
        <v>603</v>
      </c>
      <c r="F6168">
        <v>40</v>
      </c>
      <c r="G6168">
        <v>0</v>
      </c>
      <c r="H6168">
        <v>2019</v>
      </c>
      <c r="I6168">
        <v>7</v>
      </c>
      <c r="J6168">
        <v>19</v>
      </c>
    </row>
    <row r="6169" spans="1:10" x14ac:dyDescent="0.25">
      <c r="A6169">
        <f>--SUBTOTAL(103,B$2:B6169)</f>
        <v>3175</v>
      </c>
      <c r="B6169" s="86">
        <v>43649</v>
      </c>
      <c r="C6169" t="s">
        <v>21</v>
      </c>
      <c r="D6169" t="s">
        <v>32</v>
      </c>
      <c r="E6169" t="s">
        <v>603</v>
      </c>
      <c r="F6169">
        <v>32</v>
      </c>
      <c r="G6169">
        <v>0</v>
      </c>
      <c r="H6169">
        <v>2019</v>
      </c>
      <c r="I6169">
        <v>7</v>
      </c>
      <c r="J6169">
        <v>49</v>
      </c>
    </row>
    <row r="6170" spans="1:10" x14ac:dyDescent="0.25">
      <c r="A6170">
        <f>--SUBTOTAL(103,B$2:B6170)</f>
        <v>3176</v>
      </c>
      <c r="B6170" s="86">
        <v>43649</v>
      </c>
      <c r="C6170" t="s">
        <v>21</v>
      </c>
      <c r="D6170" t="s">
        <v>32</v>
      </c>
      <c r="E6170" t="s">
        <v>603</v>
      </c>
      <c r="F6170">
        <v>24</v>
      </c>
      <c r="G6170">
        <v>0</v>
      </c>
      <c r="H6170">
        <v>2019</v>
      </c>
      <c r="I6170">
        <v>7</v>
      </c>
      <c r="J6170">
        <v>26</v>
      </c>
    </row>
    <row r="6171" spans="1:10" x14ac:dyDescent="0.25">
      <c r="A6171">
        <f>--SUBTOTAL(103,B$2:B6171)</f>
        <v>3177</v>
      </c>
      <c r="B6171" s="86">
        <v>43649</v>
      </c>
      <c r="C6171" t="s">
        <v>21</v>
      </c>
      <c r="D6171" t="s">
        <v>32</v>
      </c>
      <c r="E6171" t="s">
        <v>603</v>
      </c>
      <c r="F6171">
        <v>24</v>
      </c>
      <c r="G6171">
        <v>0</v>
      </c>
      <c r="H6171">
        <v>2019</v>
      </c>
      <c r="I6171">
        <v>7</v>
      </c>
      <c r="J6171">
        <v>30</v>
      </c>
    </row>
    <row r="6172" spans="1:10" x14ac:dyDescent="0.25">
      <c r="A6172">
        <f>--SUBTOTAL(103,B$2:B6172)</f>
        <v>3178</v>
      </c>
      <c r="B6172" s="86">
        <v>43649</v>
      </c>
      <c r="C6172" t="s">
        <v>21</v>
      </c>
      <c r="D6172" t="s">
        <v>32</v>
      </c>
      <c r="E6172" t="s">
        <v>603</v>
      </c>
      <c r="F6172">
        <v>24</v>
      </c>
      <c r="G6172">
        <v>0</v>
      </c>
      <c r="H6172">
        <v>2019</v>
      </c>
      <c r="I6172">
        <v>7</v>
      </c>
      <c r="J6172">
        <v>44</v>
      </c>
    </row>
    <row r="6173" spans="1:10" x14ac:dyDescent="0.25">
      <c r="A6173">
        <f>--SUBTOTAL(103,B$2:B6173)</f>
        <v>3179</v>
      </c>
      <c r="B6173" s="86">
        <v>43649</v>
      </c>
      <c r="C6173" t="s">
        <v>21</v>
      </c>
      <c r="D6173" t="s">
        <v>32</v>
      </c>
      <c r="E6173" t="s">
        <v>603</v>
      </c>
      <c r="F6173">
        <v>8</v>
      </c>
      <c r="G6173">
        <v>0</v>
      </c>
      <c r="H6173">
        <v>2019</v>
      </c>
      <c r="I6173">
        <v>7</v>
      </c>
      <c r="J6173">
        <v>38</v>
      </c>
    </row>
    <row r="6174" spans="1:10" x14ac:dyDescent="0.25">
      <c r="A6174">
        <f>--SUBTOTAL(103,B$2:B6174)</f>
        <v>3180</v>
      </c>
      <c r="B6174" s="86">
        <v>43649</v>
      </c>
      <c r="C6174" t="s">
        <v>21</v>
      </c>
      <c r="D6174" t="s">
        <v>32</v>
      </c>
      <c r="E6174" t="s">
        <v>603</v>
      </c>
      <c r="F6174">
        <v>8</v>
      </c>
      <c r="G6174">
        <v>0</v>
      </c>
      <c r="H6174">
        <v>2019</v>
      </c>
      <c r="I6174">
        <v>7</v>
      </c>
      <c r="J6174">
        <v>43</v>
      </c>
    </row>
    <row r="6175" spans="1:10" x14ac:dyDescent="0.25">
      <c r="A6175">
        <f>--SUBTOTAL(103,B$2:B6175)</f>
        <v>3181</v>
      </c>
      <c r="B6175" s="86">
        <v>43649</v>
      </c>
      <c r="C6175" t="s">
        <v>21</v>
      </c>
      <c r="D6175" t="s">
        <v>32</v>
      </c>
      <c r="E6175" t="s">
        <v>603</v>
      </c>
      <c r="F6175">
        <v>8</v>
      </c>
      <c r="G6175">
        <v>0</v>
      </c>
      <c r="H6175">
        <v>2019</v>
      </c>
      <c r="I6175">
        <v>7</v>
      </c>
      <c r="J6175">
        <v>51</v>
      </c>
    </row>
    <row r="6176" spans="1:10" x14ac:dyDescent="0.25">
      <c r="A6176">
        <f>--SUBTOTAL(103,B$2:B6176)</f>
        <v>3182</v>
      </c>
      <c r="B6176" s="86">
        <v>43649</v>
      </c>
      <c r="C6176" t="s">
        <v>21</v>
      </c>
      <c r="D6176" t="s">
        <v>32</v>
      </c>
      <c r="E6176" t="s">
        <v>603</v>
      </c>
      <c r="F6176">
        <v>8</v>
      </c>
      <c r="G6176">
        <v>0</v>
      </c>
      <c r="H6176">
        <v>2019</v>
      </c>
      <c r="I6176">
        <v>7</v>
      </c>
      <c r="J6176">
        <v>97</v>
      </c>
    </row>
    <row r="6177" spans="1:10" x14ac:dyDescent="0.25">
      <c r="A6177">
        <f>--SUBTOTAL(103,B$2:B6177)</f>
        <v>3183</v>
      </c>
      <c r="B6177" s="86">
        <v>43649</v>
      </c>
      <c r="C6177" t="s">
        <v>75</v>
      </c>
      <c r="D6177" t="s">
        <v>60</v>
      </c>
      <c r="E6177" t="s">
        <v>603</v>
      </c>
      <c r="F6177">
        <v>571.85</v>
      </c>
      <c r="G6177">
        <v>0</v>
      </c>
      <c r="H6177">
        <v>2019</v>
      </c>
      <c r="I6177">
        <v>7</v>
      </c>
      <c r="J6177">
        <v>91</v>
      </c>
    </row>
    <row r="6178" spans="1:10" x14ac:dyDescent="0.25">
      <c r="A6178">
        <f>--SUBTOTAL(103,B$2:B6178)</f>
        <v>3184</v>
      </c>
      <c r="B6178" s="86">
        <v>43649</v>
      </c>
      <c r="C6178" t="s">
        <v>75</v>
      </c>
      <c r="D6178" t="s">
        <v>59</v>
      </c>
      <c r="E6178" t="s">
        <v>603</v>
      </c>
      <c r="F6178">
        <v>249.75</v>
      </c>
      <c r="G6178">
        <v>0</v>
      </c>
      <c r="H6178">
        <v>2019</v>
      </c>
      <c r="I6178">
        <v>7</v>
      </c>
      <c r="J6178">
        <v>91</v>
      </c>
    </row>
    <row r="6179" spans="1:10" x14ac:dyDescent="0.25">
      <c r="A6179">
        <f>--SUBTOTAL(103,B$2:B6179)</f>
        <v>3185</v>
      </c>
      <c r="B6179" s="86">
        <v>43649</v>
      </c>
      <c r="C6179" t="s">
        <v>73</v>
      </c>
      <c r="D6179" t="s">
        <v>60</v>
      </c>
      <c r="E6179" t="s">
        <v>603</v>
      </c>
      <c r="F6179">
        <v>35</v>
      </c>
      <c r="G6179">
        <v>0</v>
      </c>
      <c r="H6179">
        <v>2019</v>
      </c>
      <c r="I6179">
        <v>7</v>
      </c>
      <c r="J6179">
        <v>91</v>
      </c>
    </row>
    <row r="6180" spans="1:10" x14ac:dyDescent="0.25">
      <c r="A6180">
        <f>--SUBTOTAL(103,B$2:B6180)</f>
        <v>3186</v>
      </c>
      <c r="B6180" s="86">
        <v>43649</v>
      </c>
      <c r="C6180" t="s">
        <v>67</v>
      </c>
      <c r="D6180" t="s">
        <v>60</v>
      </c>
      <c r="E6180" t="s">
        <v>603</v>
      </c>
      <c r="F6180">
        <v>22.5</v>
      </c>
      <c r="G6180">
        <v>0</v>
      </c>
      <c r="H6180">
        <v>2019</v>
      </c>
      <c r="I6180">
        <v>7</v>
      </c>
      <c r="J6180">
        <v>91</v>
      </c>
    </row>
    <row r="6181" spans="1:10" x14ac:dyDescent="0.25">
      <c r="A6181">
        <f>--SUBTOTAL(103,B$2:B6181)</f>
        <v>3187</v>
      </c>
      <c r="B6181" s="86">
        <v>43649</v>
      </c>
      <c r="C6181" t="s">
        <v>102</v>
      </c>
      <c r="D6181" t="s">
        <v>61</v>
      </c>
      <c r="E6181" t="s">
        <v>603</v>
      </c>
      <c r="F6181">
        <v>49</v>
      </c>
      <c r="G6181">
        <v>0</v>
      </c>
      <c r="H6181">
        <v>2019</v>
      </c>
      <c r="I6181">
        <v>7</v>
      </c>
      <c r="J6181">
        <v>91</v>
      </c>
    </row>
    <row r="6182" spans="1:10" x14ac:dyDescent="0.25">
      <c r="A6182">
        <f>--SUBTOTAL(103,B$2:B6182)</f>
        <v>3188</v>
      </c>
      <c r="B6182" s="86">
        <v>43649</v>
      </c>
      <c r="C6182" t="s">
        <v>106</v>
      </c>
      <c r="D6182" t="s">
        <v>61</v>
      </c>
      <c r="E6182" t="s">
        <v>603</v>
      </c>
      <c r="F6182">
        <v>119</v>
      </c>
      <c r="G6182">
        <v>0</v>
      </c>
      <c r="H6182">
        <v>2019</v>
      </c>
      <c r="I6182">
        <v>7</v>
      </c>
      <c r="J6182">
        <v>91</v>
      </c>
    </row>
    <row r="6183" spans="1:10" x14ac:dyDescent="0.25">
      <c r="A6183">
        <f>--SUBTOTAL(103,B$2:B6183)</f>
        <v>3189</v>
      </c>
      <c r="B6183" s="86">
        <v>43649</v>
      </c>
      <c r="C6183" t="s">
        <v>22</v>
      </c>
      <c r="D6183" t="s">
        <v>32</v>
      </c>
      <c r="E6183" t="s">
        <v>603</v>
      </c>
      <c r="F6183">
        <v>32</v>
      </c>
      <c r="G6183">
        <v>0</v>
      </c>
      <c r="H6183">
        <v>2019</v>
      </c>
      <c r="I6183">
        <v>7</v>
      </c>
      <c r="J6183">
        <v>125</v>
      </c>
    </row>
    <row r="6184" spans="1:10" x14ac:dyDescent="0.25">
      <c r="A6184">
        <f>--SUBTOTAL(103,B$2:B6184)</f>
        <v>3190</v>
      </c>
      <c r="B6184" s="86">
        <v>43649</v>
      </c>
      <c r="C6184" t="s">
        <v>22</v>
      </c>
      <c r="D6184" t="s">
        <v>32</v>
      </c>
      <c r="E6184" t="s">
        <v>603</v>
      </c>
      <c r="F6184">
        <v>8</v>
      </c>
      <c r="G6184">
        <v>0</v>
      </c>
      <c r="H6184">
        <v>2019</v>
      </c>
      <c r="I6184">
        <v>7</v>
      </c>
      <c r="J6184">
        <v>73</v>
      </c>
    </row>
    <row r="6185" spans="1:10" x14ac:dyDescent="0.25">
      <c r="A6185">
        <f>--SUBTOTAL(103,B$2:B6185)</f>
        <v>3191</v>
      </c>
      <c r="B6185" s="86">
        <v>43649</v>
      </c>
      <c r="C6185" t="s">
        <v>74</v>
      </c>
      <c r="D6185" t="s">
        <v>54</v>
      </c>
      <c r="E6185" t="s">
        <v>603</v>
      </c>
      <c r="F6185">
        <v>264.39999999999998</v>
      </c>
      <c r="G6185">
        <v>0</v>
      </c>
      <c r="H6185">
        <v>2019</v>
      </c>
      <c r="I6185">
        <v>7</v>
      </c>
      <c r="J6185">
        <v>91</v>
      </c>
    </row>
    <row r="6186" spans="1:10" x14ac:dyDescent="0.25">
      <c r="A6186">
        <f>--SUBTOTAL(103,B$2:B6186)</f>
        <v>3192</v>
      </c>
      <c r="B6186" s="86">
        <v>43649</v>
      </c>
      <c r="C6186" t="s">
        <v>74</v>
      </c>
      <c r="D6186" t="s">
        <v>59</v>
      </c>
      <c r="E6186" t="s">
        <v>603</v>
      </c>
      <c r="F6186">
        <v>195.78</v>
      </c>
      <c r="G6186">
        <v>0</v>
      </c>
      <c r="H6186">
        <v>2019</v>
      </c>
      <c r="I6186">
        <v>7</v>
      </c>
      <c r="J6186">
        <v>91</v>
      </c>
    </row>
    <row r="6187" spans="1:10" x14ac:dyDescent="0.25">
      <c r="A6187">
        <f>--SUBTOTAL(103,B$2:B6187)</f>
        <v>3193</v>
      </c>
      <c r="B6187" s="86">
        <v>43649</v>
      </c>
      <c r="C6187" t="s">
        <v>74</v>
      </c>
      <c r="D6187" t="s">
        <v>61</v>
      </c>
      <c r="E6187" t="s">
        <v>603</v>
      </c>
      <c r="F6187">
        <v>16.05</v>
      </c>
      <c r="G6187">
        <v>0</v>
      </c>
      <c r="H6187">
        <v>2019</v>
      </c>
      <c r="I6187">
        <v>7</v>
      </c>
      <c r="J6187">
        <v>91</v>
      </c>
    </row>
    <row r="6188" spans="1:10" x14ac:dyDescent="0.25">
      <c r="A6188">
        <f>--SUBTOTAL(103,B$2:B6188)</f>
        <v>3194</v>
      </c>
      <c r="B6188" s="86">
        <v>43650</v>
      </c>
      <c r="C6188" t="s">
        <v>23</v>
      </c>
      <c r="D6188" t="s">
        <v>33</v>
      </c>
      <c r="E6188" t="s">
        <v>116</v>
      </c>
      <c r="F6188">
        <v>7.45</v>
      </c>
      <c r="G6188">
        <v>0</v>
      </c>
      <c r="H6188">
        <v>2019</v>
      </c>
      <c r="I6188">
        <v>7</v>
      </c>
      <c r="J6188">
        <v>101</v>
      </c>
    </row>
    <row r="6189" spans="1:10" x14ac:dyDescent="0.25">
      <c r="A6189">
        <f>--SUBTOTAL(103,B$2:B6189)</f>
        <v>3195</v>
      </c>
      <c r="B6189" s="86">
        <v>43650</v>
      </c>
      <c r="C6189" t="s">
        <v>23</v>
      </c>
      <c r="D6189" t="s">
        <v>33</v>
      </c>
      <c r="E6189" t="s">
        <v>149</v>
      </c>
      <c r="F6189">
        <v>3.7</v>
      </c>
      <c r="G6189">
        <v>0</v>
      </c>
      <c r="H6189">
        <v>2019</v>
      </c>
      <c r="I6189">
        <v>7</v>
      </c>
      <c r="J6189">
        <v>23</v>
      </c>
    </row>
    <row r="6190" spans="1:10" x14ac:dyDescent="0.25">
      <c r="A6190">
        <f>--SUBTOTAL(103,B$2:B6190)</f>
        <v>3196</v>
      </c>
      <c r="B6190" s="86">
        <v>43650</v>
      </c>
      <c r="C6190" t="s">
        <v>23</v>
      </c>
      <c r="D6190" t="s">
        <v>33</v>
      </c>
      <c r="E6190" t="s">
        <v>315</v>
      </c>
      <c r="F6190">
        <v>3.7</v>
      </c>
      <c r="G6190">
        <v>0</v>
      </c>
      <c r="H6190">
        <v>2019</v>
      </c>
      <c r="I6190">
        <v>7</v>
      </c>
      <c r="J6190">
        <v>69</v>
      </c>
    </row>
    <row r="6191" spans="1:10" x14ac:dyDescent="0.25">
      <c r="A6191">
        <f>--SUBTOTAL(103,B$2:B6191)</f>
        <v>3197</v>
      </c>
      <c r="B6191" s="86">
        <v>43650</v>
      </c>
      <c r="C6191" t="s">
        <v>605</v>
      </c>
      <c r="D6191" t="s">
        <v>31</v>
      </c>
      <c r="E6191" t="s">
        <v>604</v>
      </c>
      <c r="F6191">
        <v>1789.9</v>
      </c>
      <c r="G6191">
        <v>0</v>
      </c>
      <c r="H6191">
        <v>2019</v>
      </c>
      <c r="I6191">
        <v>7</v>
      </c>
      <c r="J6191">
        <v>91</v>
      </c>
    </row>
    <row r="6192" spans="1:10" x14ac:dyDescent="0.25">
      <c r="A6192">
        <f>--SUBTOTAL(103,B$2:B6192)</f>
        <v>3198</v>
      </c>
      <c r="B6192" s="86">
        <v>43650</v>
      </c>
      <c r="C6192" t="s">
        <v>77</v>
      </c>
      <c r="D6192" t="s">
        <v>31</v>
      </c>
      <c r="E6192" t="s">
        <v>604</v>
      </c>
      <c r="F6192">
        <v>79</v>
      </c>
      <c r="G6192">
        <v>0</v>
      </c>
      <c r="H6192">
        <v>2019</v>
      </c>
      <c r="I6192">
        <v>7</v>
      </c>
      <c r="J6192">
        <v>91</v>
      </c>
    </row>
    <row r="6193" spans="1:10" x14ac:dyDescent="0.25">
      <c r="A6193">
        <f>--SUBTOTAL(103,B$2:B6193)</f>
        <v>3199</v>
      </c>
      <c r="B6193" s="86">
        <v>43650</v>
      </c>
      <c r="C6193" t="s">
        <v>21</v>
      </c>
      <c r="D6193" t="s">
        <v>32</v>
      </c>
      <c r="E6193" t="s">
        <v>604</v>
      </c>
      <c r="F6193">
        <v>24</v>
      </c>
      <c r="G6193">
        <v>0</v>
      </c>
      <c r="H6193">
        <v>2019</v>
      </c>
      <c r="I6193">
        <v>7</v>
      </c>
      <c r="J6193">
        <v>30</v>
      </c>
    </row>
    <row r="6194" spans="1:10" x14ac:dyDescent="0.25">
      <c r="A6194">
        <f>--SUBTOTAL(103,B$2:B6194)</f>
        <v>3200</v>
      </c>
      <c r="B6194" s="86">
        <v>43650</v>
      </c>
      <c r="C6194" t="s">
        <v>21</v>
      </c>
      <c r="D6194" t="s">
        <v>32</v>
      </c>
      <c r="E6194" t="s">
        <v>604</v>
      </c>
      <c r="F6194">
        <v>24</v>
      </c>
      <c r="G6194">
        <v>0</v>
      </c>
      <c r="H6194">
        <v>2019</v>
      </c>
      <c r="I6194">
        <v>7</v>
      </c>
      <c r="J6194">
        <v>97</v>
      </c>
    </row>
    <row r="6195" spans="1:10" x14ac:dyDescent="0.25">
      <c r="A6195">
        <f>--SUBTOTAL(103,B$2:B6195)</f>
        <v>3201</v>
      </c>
      <c r="B6195" s="86">
        <v>43650</v>
      </c>
      <c r="C6195" t="s">
        <v>21</v>
      </c>
      <c r="D6195" t="s">
        <v>32</v>
      </c>
      <c r="E6195" t="s">
        <v>604</v>
      </c>
      <c r="F6195">
        <v>16</v>
      </c>
      <c r="G6195">
        <v>0</v>
      </c>
      <c r="H6195">
        <v>2019</v>
      </c>
      <c r="I6195">
        <v>7</v>
      </c>
      <c r="J6195">
        <v>1</v>
      </c>
    </row>
    <row r="6196" spans="1:10" x14ac:dyDescent="0.25">
      <c r="A6196">
        <f>--SUBTOTAL(103,B$2:B6196)</f>
        <v>3202</v>
      </c>
      <c r="B6196" s="86">
        <v>43650</v>
      </c>
      <c r="C6196" t="s">
        <v>21</v>
      </c>
      <c r="D6196" t="s">
        <v>32</v>
      </c>
      <c r="E6196" t="s">
        <v>604</v>
      </c>
      <c r="F6196">
        <v>16</v>
      </c>
      <c r="G6196">
        <v>0</v>
      </c>
      <c r="H6196">
        <v>2019</v>
      </c>
      <c r="I6196">
        <v>7</v>
      </c>
      <c r="J6196">
        <v>19</v>
      </c>
    </row>
    <row r="6197" spans="1:10" x14ac:dyDescent="0.25">
      <c r="A6197">
        <f>--SUBTOTAL(103,B$2:B6197)</f>
        <v>3203</v>
      </c>
      <c r="B6197" s="86">
        <v>43650</v>
      </c>
      <c r="C6197" t="s">
        <v>21</v>
      </c>
      <c r="D6197" t="s">
        <v>32</v>
      </c>
      <c r="E6197" t="s">
        <v>604</v>
      </c>
      <c r="F6197">
        <v>16</v>
      </c>
      <c r="G6197">
        <v>0</v>
      </c>
      <c r="H6197">
        <v>2019</v>
      </c>
      <c r="I6197">
        <v>7</v>
      </c>
      <c r="J6197">
        <v>51</v>
      </c>
    </row>
    <row r="6198" spans="1:10" x14ac:dyDescent="0.25">
      <c r="A6198">
        <f>--SUBTOTAL(103,B$2:B6198)</f>
        <v>3204</v>
      </c>
      <c r="B6198" s="86">
        <v>43650</v>
      </c>
      <c r="C6198" t="s">
        <v>21</v>
      </c>
      <c r="D6198" t="s">
        <v>32</v>
      </c>
      <c r="E6198" t="s">
        <v>604</v>
      </c>
      <c r="F6198">
        <v>16</v>
      </c>
      <c r="G6198">
        <v>0</v>
      </c>
      <c r="H6198">
        <v>2019</v>
      </c>
      <c r="I6198">
        <v>7</v>
      </c>
      <c r="J6198">
        <v>125</v>
      </c>
    </row>
    <row r="6199" spans="1:10" x14ac:dyDescent="0.25">
      <c r="A6199">
        <f>--SUBTOTAL(103,B$2:B6199)</f>
        <v>3205</v>
      </c>
      <c r="B6199" s="86">
        <v>43650</v>
      </c>
      <c r="C6199" t="s">
        <v>21</v>
      </c>
      <c r="D6199" t="s">
        <v>32</v>
      </c>
      <c r="E6199" t="s">
        <v>604</v>
      </c>
      <c r="F6199">
        <v>8</v>
      </c>
      <c r="G6199">
        <v>0</v>
      </c>
      <c r="H6199">
        <v>2019</v>
      </c>
      <c r="I6199">
        <v>7</v>
      </c>
      <c r="J6199">
        <v>18</v>
      </c>
    </row>
    <row r="6200" spans="1:10" x14ac:dyDescent="0.25">
      <c r="A6200">
        <f>--SUBTOTAL(103,B$2:B6200)</f>
        <v>3206</v>
      </c>
      <c r="B6200" s="86">
        <v>43650</v>
      </c>
      <c r="C6200" t="s">
        <v>21</v>
      </c>
      <c r="D6200" t="s">
        <v>32</v>
      </c>
      <c r="E6200" t="s">
        <v>604</v>
      </c>
      <c r="F6200">
        <v>8</v>
      </c>
      <c r="G6200">
        <v>0</v>
      </c>
      <c r="H6200">
        <v>2019</v>
      </c>
      <c r="I6200">
        <v>7</v>
      </c>
      <c r="J6200">
        <v>49</v>
      </c>
    </row>
    <row r="6201" spans="1:10" x14ac:dyDescent="0.25">
      <c r="A6201">
        <f>--SUBTOTAL(103,B$2:B6201)</f>
        <v>3207</v>
      </c>
      <c r="B6201" s="86">
        <v>43650</v>
      </c>
      <c r="C6201" t="s">
        <v>373</v>
      </c>
      <c r="D6201" t="s">
        <v>62</v>
      </c>
      <c r="E6201" t="s">
        <v>604</v>
      </c>
      <c r="F6201">
        <v>0</v>
      </c>
      <c r="G6201">
        <v>2723.68</v>
      </c>
      <c r="H6201">
        <v>2019</v>
      </c>
      <c r="I6201">
        <v>7</v>
      </c>
      <c r="J6201">
        <v>91</v>
      </c>
    </row>
    <row r="6202" spans="1:10" x14ac:dyDescent="0.25">
      <c r="A6202">
        <f>--SUBTOTAL(103,B$2:B6202)</f>
        <v>3208</v>
      </c>
      <c r="B6202" s="86">
        <v>43650</v>
      </c>
      <c r="C6202" t="s">
        <v>290</v>
      </c>
      <c r="D6202" t="s">
        <v>60</v>
      </c>
      <c r="E6202" t="s">
        <v>604</v>
      </c>
      <c r="F6202">
        <v>77.95</v>
      </c>
      <c r="G6202">
        <v>0</v>
      </c>
      <c r="H6202">
        <v>2019</v>
      </c>
      <c r="I6202">
        <v>7</v>
      </c>
      <c r="J6202">
        <v>91</v>
      </c>
    </row>
    <row r="6203" spans="1:10" x14ac:dyDescent="0.25">
      <c r="A6203">
        <f>--SUBTOTAL(103,B$2:B6203)</f>
        <v>3209</v>
      </c>
      <c r="B6203" s="86">
        <v>43650</v>
      </c>
      <c r="C6203" t="s">
        <v>22</v>
      </c>
      <c r="D6203" t="s">
        <v>32</v>
      </c>
      <c r="E6203" t="s">
        <v>604</v>
      </c>
      <c r="F6203">
        <v>8</v>
      </c>
      <c r="G6203">
        <v>0</v>
      </c>
      <c r="H6203">
        <v>2019</v>
      </c>
      <c r="I6203">
        <v>7</v>
      </c>
      <c r="J6203">
        <v>5</v>
      </c>
    </row>
    <row r="6204" spans="1:10" x14ac:dyDescent="0.25">
      <c r="A6204">
        <f>--SUBTOTAL(103,B$2:B6204)</f>
        <v>3210</v>
      </c>
      <c r="B6204" s="86">
        <v>43650</v>
      </c>
      <c r="C6204" t="s">
        <v>74</v>
      </c>
      <c r="D6204" t="s">
        <v>60</v>
      </c>
      <c r="E6204" t="s">
        <v>604</v>
      </c>
      <c r="F6204">
        <v>63.2</v>
      </c>
      <c r="G6204">
        <v>0</v>
      </c>
      <c r="H6204">
        <v>2019</v>
      </c>
      <c r="I6204">
        <v>7</v>
      </c>
      <c r="J6204">
        <v>91</v>
      </c>
    </row>
    <row r="6205" spans="1:10" x14ac:dyDescent="0.25">
      <c r="A6205">
        <f>--SUBTOTAL(103,B$2:B6205)</f>
        <v>3211</v>
      </c>
      <c r="B6205" s="86">
        <v>43651</v>
      </c>
      <c r="C6205" t="s">
        <v>23</v>
      </c>
      <c r="D6205" t="s">
        <v>61</v>
      </c>
      <c r="E6205" t="s">
        <v>606</v>
      </c>
      <c r="F6205">
        <v>306</v>
      </c>
      <c r="G6205">
        <v>0</v>
      </c>
      <c r="H6205">
        <v>2019</v>
      </c>
      <c r="I6205">
        <v>7</v>
      </c>
      <c r="J6205">
        <v>37</v>
      </c>
    </row>
    <row r="6206" spans="1:10" x14ac:dyDescent="0.25">
      <c r="A6206">
        <f>--SUBTOTAL(103,B$2:B6206)</f>
        <v>3212</v>
      </c>
      <c r="B6206" s="86">
        <v>43651</v>
      </c>
      <c r="C6206" t="s">
        <v>23</v>
      </c>
      <c r="D6206" t="s">
        <v>59</v>
      </c>
      <c r="E6206" t="s">
        <v>606</v>
      </c>
      <c r="F6206">
        <v>130.54</v>
      </c>
      <c r="G6206">
        <v>0</v>
      </c>
      <c r="H6206">
        <v>2019</v>
      </c>
      <c r="I6206">
        <v>7</v>
      </c>
      <c r="J6206">
        <v>157</v>
      </c>
    </row>
    <row r="6207" spans="1:10" x14ac:dyDescent="0.25">
      <c r="A6207">
        <f>--SUBTOTAL(103,B$2:B6207)</f>
        <v>3213</v>
      </c>
      <c r="B6207" s="86">
        <v>43651</v>
      </c>
      <c r="C6207" t="s">
        <v>23</v>
      </c>
      <c r="D6207" t="s">
        <v>54</v>
      </c>
      <c r="E6207" t="s">
        <v>606</v>
      </c>
      <c r="F6207">
        <v>124.33</v>
      </c>
      <c r="G6207">
        <v>0</v>
      </c>
      <c r="H6207">
        <v>2019</v>
      </c>
      <c r="I6207">
        <v>7</v>
      </c>
      <c r="J6207">
        <v>39</v>
      </c>
    </row>
    <row r="6208" spans="1:10" x14ac:dyDescent="0.25">
      <c r="A6208">
        <f>--SUBTOTAL(103,B$2:B6208)</f>
        <v>3214</v>
      </c>
      <c r="B6208" s="86">
        <v>43651</v>
      </c>
      <c r="C6208" t="s">
        <v>23</v>
      </c>
      <c r="D6208" t="s">
        <v>59</v>
      </c>
      <c r="E6208" t="s">
        <v>606</v>
      </c>
      <c r="F6208">
        <v>78.95</v>
      </c>
      <c r="G6208">
        <v>0</v>
      </c>
      <c r="H6208">
        <v>2019</v>
      </c>
      <c r="I6208">
        <v>7</v>
      </c>
      <c r="J6208">
        <v>6</v>
      </c>
    </row>
    <row r="6209" spans="1:10" x14ac:dyDescent="0.25">
      <c r="A6209">
        <f>--SUBTOTAL(103,B$2:B6209)</f>
        <v>3215</v>
      </c>
      <c r="B6209" s="86">
        <v>43651</v>
      </c>
      <c r="C6209" t="s">
        <v>23</v>
      </c>
      <c r="D6209" t="s">
        <v>59</v>
      </c>
      <c r="E6209" t="s">
        <v>606</v>
      </c>
      <c r="F6209">
        <v>73.05</v>
      </c>
      <c r="G6209">
        <v>0</v>
      </c>
      <c r="H6209">
        <v>2019</v>
      </c>
      <c r="I6209">
        <v>7</v>
      </c>
      <c r="J6209">
        <v>29</v>
      </c>
    </row>
    <row r="6210" spans="1:10" x14ac:dyDescent="0.25">
      <c r="A6210">
        <f>--SUBTOTAL(103,B$2:B6210)</f>
        <v>3216</v>
      </c>
      <c r="B6210" s="86">
        <v>43651</v>
      </c>
      <c r="C6210" t="s">
        <v>23</v>
      </c>
      <c r="D6210" t="s">
        <v>59</v>
      </c>
      <c r="E6210" t="s">
        <v>606</v>
      </c>
      <c r="F6210">
        <v>72.489999999999995</v>
      </c>
      <c r="G6210">
        <v>0</v>
      </c>
      <c r="H6210">
        <v>2019</v>
      </c>
      <c r="I6210">
        <v>7</v>
      </c>
      <c r="J6210">
        <v>95</v>
      </c>
    </row>
    <row r="6211" spans="1:10" x14ac:dyDescent="0.25">
      <c r="A6211">
        <f>--SUBTOTAL(103,B$2:B6211)</f>
        <v>3217</v>
      </c>
      <c r="B6211" s="86">
        <v>43651</v>
      </c>
      <c r="C6211" t="s">
        <v>23</v>
      </c>
      <c r="D6211" t="s">
        <v>54</v>
      </c>
      <c r="E6211" t="s">
        <v>606</v>
      </c>
      <c r="F6211">
        <v>46.2</v>
      </c>
      <c r="G6211">
        <v>0</v>
      </c>
      <c r="H6211">
        <v>2019</v>
      </c>
      <c r="I6211">
        <v>7</v>
      </c>
      <c r="J6211">
        <v>78</v>
      </c>
    </row>
    <row r="6212" spans="1:10" x14ac:dyDescent="0.25">
      <c r="A6212">
        <f>--SUBTOTAL(103,B$2:B6212)</f>
        <v>3218</v>
      </c>
      <c r="B6212" s="86">
        <v>43651</v>
      </c>
      <c r="C6212" t="s">
        <v>23</v>
      </c>
      <c r="D6212" t="s">
        <v>59</v>
      </c>
      <c r="E6212" t="s">
        <v>606</v>
      </c>
      <c r="F6212">
        <v>31.71</v>
      </c>
      <c r="G6212">
        <v>0</v>
      </c>
      <c r="H6212">
        <v>2019</v>
      </c>
      <c r="I6212">
        <v>7</v>
      </c>
      <c r="J6212">
        <v>13</v>
      </c>
    </row>
    <row r="6213" spans="1:10" x14ac:dyDescent="0.25">
      <c r="A6213">
        <f>--SUBTOTAL(103,B$2:B6213)</f>
        <v>3219</v>
      </c>
      <c r="B6213" s="86">
        <v>43651</v>
      </c>
      <c r="C6213" t="s">
        <v>23</v>
      </c>
      <c r="D6213" t="s">
        <v>60</v>
      </c>
      <c r="E6213" t="s">
        <v>606</v>
      </c>
      <c r="F6213">
        <v>30</v>
      </c>
      <c r="G6213">
        <v>0</v>
      </c>
      <c r="H6213">
        <v>2019</v>
      </c>
      <c r="I6213">
        <v>7</v>
      </c>
      <c r="J6213">
        <v>19</v>
      </c>
    </row>
    <row r="6214" spans="1:10" x14ac:dyDescent="0.25">
      <c r="A6214">
        <f>--SUBTOTAL(103,B$2:B6214)</f>
        <v>3220</v>
      </c>
      <c r="B6214" s="86">
        <v>43651</v>
      </c>
      <c r="C6214" t="s">
        <v>23</v>
      </c>
      <c r="D6214" t="s">
        <v>59</v>
      </c>
      <c r="E6214" t="s">
        <v>606</v>
      </c>
      <c r="F6214">
        <v>27.76</v>
      </c>
      <c r="G6214">
        <v>0</v>
      </c>
      <c r="H6214">
        <v>2019</v>
      </c>
      <c r="I6214">
        <v>7</v>
      </c>
      <c r="J6214">
        <v>33</v>
      </c>
    </row>
    <row r="6215" spans="1:10" x14ac:dyDescent="0.25">
      <c r="A6215">
        <f>--SUBTOTAL(103,B$2:B6215)</f>
        <v>3221</v>
      </c>
      <c r="B6215" s="86">
        <v>43651</v>
      </c>
      <c r="C6215" t="s">
        <v>23</v>
      </c>
      <c r="D6215" t="s">
        <v>59</v>
      </c>
      <c r="E6215" t="s">
        <v>606</v>
      </c>
      <c r="F6215">
        <v>23.62</v>
      </c>
      <c r="G6215">
        <v>0</v>
      </c>
      <c r="H6215">
        <v>2019</v>
      </c>
      <c r="I6215">
        <v>7</v>
      </c>
      <c r="J6215">
        <v>102</v>
      </c>
    </row>
    <row r="6216" spans="1:10" x14ac:dyDescent="0.25">
      <c r="A6216">
        <f>--SUBTOTAL(103,B$2:B6216)</f>
        <v>3222</v>
      </c>
      <c r="B6216" s="86">
        <v>43651</v>
      </c>
      <c r="C6216" t="s">
        <v>23</v>
      </c>
      <c r="D6216" t="s">
        <v>33</v>
      </c>
      <c r="E6216" t="s">
        <v>162</v>
      </c>
      <c r="F6216">
        <v>14.25</v>
      </c>
      <c r="G6216">
        <v>0</v>
      </c>
      <c r="H6216">
        <v>2019</v>
      </c>
      <c r="I6216">
        <v>7</v>
      </c>
      <c r="J6216">
        <v>125</v>
      </c>
    </row>
    <row r="6217" spans="1:10" x14ac:dyDescent="0.25">
      <c r="A6217">
        <f>--SUBTOTAL(103,B$2:B6217)</f>
        <v>3223</v>
      </c>
      <c r="B6217" s="86">
        <v>43651</v>
      </c>
      <c r="C6217" t="s">
        <v>23</v>
      </c>
      <c r="D6217" t="s">
        <v>33</v>
      </c>
      <c r="E6217" t="s">
        <v>128</v>
      </c>
      <c r="F6217">
        <v>11.15</v>
      </c>
      <c r="G6217">
        <v>0</v>
      </c>
      <c r="H6217">
        <v>2019</v>
      </c>
      <c r="I6217">
        <v>7</v>
      </c>
      <c r="J6217">
        <v>28</v>
      </c>
    </row>
    <row r="6218" spans="1:10" x14ac:dyDescent="0.25">
      <c r="A6218">
        <f>--SUBTOTAL(103,B$2:B6218)</f>
        <v>3224</v>
      </c>
      <c r="B6218" s="86">
        <v>43651</v>
      </c>
      <c r="C6218" t="s">
        <v>23</v>
      </c>
      <c r="D6218" t="s">
        <v>33</v>
      </c>
      <c r="E6218" t="s">
        <v>57</v>
      </c>
      <c r="F6218">
        <v>9.1999999999999993</v>
      </c>
      <c r="G6218">
        <v>0</v>
      </c>
      <c r="H6218">
        <v>2019</v>
      </c>
      <c r="I6218">
        <v>7</v>
      </c>
      <c r="J6218">
        <v>3</v>
      </c>
    </row>
    <row r="6219" spans="1:10" x14ac:dyDescent="0.25">
      <c r="A6219">
        <f>--SUBTOTAL(103,B$2:B6219)</f>
        <v>3225</v>
      </c>
      <c r="B6219" s="86">
        <v>43651</v>
      </c>
      <c r="C6219" t="s">
        <v>23</v>
      </c>
      <c r="D6219" t="s">
        <v>32</v>
      </c>
      <c r="E6219" t="s">
        <v>606</v>
      </c>
      <c r="F6219">
        <v>8</v>
      </c>
      <c r="G6219">
        <v>0</v>
      </c>
      <c r="H6219">
        <v>2019</v>
      </c>
      <c r="I6219">
        <v>7</v>
      </c>
      <c r="J6219">
        <v>30</v>
      </c>
    </row>
    <row r="6220" spans="1:10" x14ac:dyDescent="0.25">
      <c r="A6220">
        <f>--SUBTOTAL(103,B$2:B6220)</f>
        <v>3226</v>
      </c>
      <c r="B6220" s="86">
        <v>43651</v>
      </c>
      <c r="C6220" t="s">
        <v>23</v>
      </c>
      <c r="D6220" t="s">
        <v>33</v>
      </c>
      <c r="E6220" t="s">
        <v>157</v>
      </c>
      <c r="F6220">
        <v>4</v>
      </c>
      <c r="G6220">
        <v>0</v>
      </c>
      <c r="H6220">
        <v>2019</v>
      </c>
      <c r="I6220">
        <v>7</v>
      </c>
      <c r="J6220">
        <v>37</v>
      </c>
    </row>
    <row r="6221" spans="1:10" x14ac:dyDescent="0.25">
      <c r="A6221">
        <f>--SUBTOTAL(103,B$2:B6221)</f>
        <v>3227</v>
      </c>
      <c r="B6221" s="86">
        <v>43651</v>
      </c>
      <c r="C6221" t="s">
        <v>77</v>
      </c>
      <c r="D6221" t="s">
        <v>61</v>
      </c>
      <c r="E6221" t="s">
        <v>606</v>
      </c>
      <c r="F6221">
        <v>522.36</v>
      </c>
      <c r="G6221">
        <v>0</v>
      </c>
      <c r="H6221">
        <v>2019</v>
      </c>
      <c r="I6221">
        <v>7</v>
      </c>
      <c r="J6221">
        <v>91</v>
      </c>
    </row>
    <row r="6222" spans="1:10" x14ac:dyDescent="0.25">
      <c r="A6222">
        <f>--SUBTOTAL(103,B$2:B6222)</f>
        <v>3228</v>
      </c>
      <c r="B6222" s="86">
        <v>43651</v>
      </c>
      <c r="C6222" t="s">
        <v>66</v>
      </c>
      <c r="D6222" t="s">
        <v>61</v>
      </c>
      <c r="E6222" t="s">
        <v>606</v>
      </c>
      <c r="F6222">
        <v>70.3</v>
      </c>
      <c r="G6222">
        <v>0</v>
      </c>
      <c r="H6222">
        <v>2019</v>
      </c>
      <c r="I6222">
        <v>7</v>
      </c>
      <c r="J6222">
        <v>91</v>
      </c>
    </row>
    <row r="6223" spans="1:10" x14ac:dyDescent="0.25">
      <c r="A6223">
        <f>--SUBTOTAL(103,B$2:B6223)</f>
        <v>3229</v>
      </c>
      <c r="B6223" s="86">
        <v>43651</v>
      </c>
      <c r="C6223" t="s">
        <v>82</v>
      </c>
      <c r="D6223" t="s">
        <v>54</v>
      </c>
      <c r="E6223" t="s">
        <v>606</v>
      </c>
      <c r="F6223">
        <v>46.25</v>
      </c>
      <c r="G6223">
        <v>0</v>
      </c>
      <c r="H6223">
        <v>2019</v>
      </c>
      <c r="I6223">
        <v>7</v>
      </c>
      <c r="J6223">
        <v>91</v>
      </c>
    </row>
    <row r="6224" spans="1:10" x14ac:dyDescent="0.25">
      <c r="A6224">
        <f>--SUBTOTAL(103,B$2:B6224)</f>
        <v>3230</v>
      </c>
      <c r="B6224" s="86">
        <v>43651</v>
      </c>
      <c r="C6224" t="s">
        <v>21</v>
      </c>
      <c r="D6224" t="s">
        <v>32</v>
      </c>
      <c r="E6224" t="s">
        <v>606</v>
      </c>
      <c r="F6224">
        <v>40</v>
      </c>
      <c r="G6224">
        <v>0</v>
      </c>
      <c r="H6224">
        <v>2019</v>
      </c>
      <c r="I6224">
        <v>7</v>
      </c>
      <c r="J6224">
        <v>97</v>
      </c>
    </row>
    <row r="6225" spans="1:10" x14ac:dyDescent="0.25">
      <c r="A6225">
        <f>--SUBTOTAL(103,B$2:B6225)</f>
        <v>3231</v>
      </c>
      <c r="B6225" s="86">
        <v>43651</v>
      </c>
      <c r="C6225" t="s">
        <v>21</v>
      </c>
      <c r="D6225" t="s">
        <v>32</v>
      </c>
      <c r="E6225" t="s">
        <v>606</v>
      </c>
      <c r="F6225">
        <v>32</v>
      </c>
      <c r="G6225">
        <v>0</v>
      </c>
      <c r="H6225">
        <v>2019</v>
      </c>
      <c r="I6225">
        <v>7</v>
      </c>
      <c r="J6225">
        <v>39</v>
      </c>
    </row>
    <row r="6226" spans="1:10" x14ac:dyDescent="0.25">
      <c r="A6226">
        <f>--SUBTOTAL(103,B$2:B6226)</f>
        <v>3232</v>
      </c>
      <c r="B6226" s="86">
        <v>43651</v>
      </c>
      <c r="C6226" t="s">
        <v>21</v>
      </c>
      <c r="D6226" t="s">
        <v>32</v>
      </c>
      <c r="E6226" t="s">
        <v>606</v>
      </c>
      <c r="F6226">
        <v>24</v>
      </c>
      <c r="G6226">
        <v>0</v>
      </c>
      <c r="H6226">
        <v>2019</v>
      </c>
      <c r="I6226">
        <v>7</v>
      </c>
      <c r="J6226">
        <v>5</v>
      </c>
    </row>
    <row r="6227" spans="1:10" x14ac:dyDescent="0.25">
      <c r="A6227">
        <f>--SUBTOTAL(103,B$2:B6227)</f>
        <v>3233</v>
      </c>
      <c r="B6227" s="86">
        <v>43651</v>
      </c>
      <c r="C6227" t="s">
        <v>21</v>
      </c>
      <c r="D6227" t="s">
        <v>32</v>
      </c>
      <c r="E6227" t="s">
        <v>606</v>
      </c>
      <c r="F6227">
        <v>24</v>
      </c>
      <c r="G6227">
        <v>0</v>
      </c>
      <c r="H6227">
        <v>2019</v>
      </c>
      <c r="I6227">
        <v>7</v>
      </c>
      <c r="J6227">
        <v>125</v>
      </c>
    </row>
    <row r="6228" spans="1:10" x14ac:dyDescent="0.25">
      <c r="A6228">
        <f>--SUBTOTAL(103,B$2:B6228)</f>
        <v>3234</v>
      </c>
      <c r="B6228" s="86">
        <v>43651</v>
      </c>
      <c r="C6228" t="s">
        <v>21</v>
      </c>
      <c r="D6228" t="s">
        <v>32</v>
      </c>
      <c r="E6228" t="s">
        <v>606</v>
      </c>
      <c r="F6228">
        <v>16</v>
      </c>
      <c r="G6228">
        <v>0</v>
      </c>
      <c r="H6228">
        <v>2019</v>
      </c>
      <c r="I6228">
        <v>7</v>
      </c>
      <c r="J6228">
        <v>44</v>
      </c>
    </row>
    <row r="6229" spans="1:10" x14ac:dyDescent="0.25">
      <c r="A6229">
        <f>--SUBTOTAL(103,B$2:B6229)</f>
        <v>3235</v>
      </c>
      <c r="B6229" s="86">
        <v>43651</v>
      </c>
      <c r="C6229" t="s">
        <v>21</v>
      </c>
      <c r="D6229" t="s">
        <v>32</v>
      </c>
      <c r="E6229" t="s">
        <v>606</v>
      </c>
      <c r="F6229">
        <v>8</v>
      </c>
      <c r="G6229">
        <v>0</v>
      </c>
      <c r="H6229">
        <v>2019</v>
      </c>
      <c r="I6229">
        <v>7</v>
      </c>
      <c r="J6229">
        <v>30</v>
      </c>
    </row>
    <row r="6230" spans="1:10" x14ac:dyDescent="0.25">
      <c r="A6230">
        <f>--SUBTOTAL(103,B$2:B6230)</f>
        <v>3236</v>
      </c>
      <c r="B6230" s="86">
        <v>43651</v>
      </c>
      <c r="C6230" t="s">
        <v>21</v>
      </c>
      <c r="D6230" t="s">
        <v>32</v>
      </c>
      <c r="E6230" t="s">
        <v>606</v>
      </c>
      <c r="F6230">
        <v>8</v>
      </c>
      <c r="G6230">
        <v>0</v>
      </c>
      <c r="H6230">
        <v>2019</v>
      </c>
      <c r="I6230">
        <v>7</v>
      </c>
      <c r="J6230">
        <v>95</v>
      </c>
    </row>
    <row r="6231" spans="1:10" x14ac:dyDescent="0.25">
      <c r="A6231">
        <f>--SUBTOTAL(103,B$2:B6231)</f>
        <v>3237</v>
      </c>
      <c r="B6231" s="86">
        <v>43651</v>
      </c>
      <c r="C6231" t="s">
        <v>71</v>
      </c>
      <c r="D6231" t="s">
        <v>54</v>
      </c>
      <c r="E6231" t="s">
        <v>606</v>
      </c>
      <c r="F6231">
        <v>16.75</v>
      </c>
      <c r="G6231">
        <v>0</v>
      </c>
      <c r="H6231">
        <v>2019</v>
      </c>
      <c r="I6231">
        <v>7</v>
      </c>
      <c r="J6231">
        <v>91</v>
      </c>
    </row>
    <row r="6232" spans="1:10" x14ac:dyDescent="0.25">
      <c r="A6232">
        <f>--SUBTOTAL(103,B$2:B6232)</f>
        <v>3238</v>
      </c>
      <c r="B6232" s="86">
        <v>43651</v>
      </c>
      <c r="C6232" t="s">
        <v>71</v>
      </c>
      <c r="D6232" t="s">
        <v>59</v>
      </c>
      <c r="E6232" t="s">
        <v>606</v>
      </c>
      <c r="F6232">
        <v>11.26</v>
      </c>
      <c r="G6232">
        <v>0</v>
      </c>
      <c r="H6232">
        <v>2019</v>
      </c>
      <c r="I6232">
        <v>7</v>
      </c>
      <c r="J6232">
        <v>91</v>
      </c>
    </row>
    <row r="6233" spans="1:10" x14ac:dyDescent="0.25">
      <c r="A6233">
        <f>--SUBTOTAL(103,B$2:B6233)</f>
        <v>3239</v>
      </c>
      <c r="B6233" s="86">
        <v>43651</v>
      </c>
      <c r="C6233" t="s">
        <v>75</v>
      </c>
      <c r="D6233" t="s">
        <v>62</v>
      </c>
      <c r="E6233" t="s">
        <v>606</v>
      </c>
      <c r="F6233">
        <v>1872.76</v>
      </c>
      <c r="G6233">
        <v>0</v>
      </c>
      <c r="H6233">
        <v>2019</v>
      </c>
      <c r="I6233">
        <v>7</v>
      </c>
      <c r="J6233">
        <v>91</v>
      </c>
    </row>
    <row r="6234" spans="1:10" x14ac:dyDescent="0.25">
      <c r="A6234">
        <f>--SUBTOTAL(103,B$2:B6234)</f>
        <v>3240</v>
      </c>
      <c r="B6234" s="86">
        <v>43651</v>
      </c>
      <c r="C6234" t="s">
        <v>75</v>
      </c>
      <c r="D6234" t="s">
        <v>63</v>
      </c>
      <c r="E6234" t="s">
        <v>606</v>
      </c>
      <c r="F6234">
        <v>132.72</v>
      </c>
      <c r="G6234">
        <v>0</v>
      </c>
      <c r="H6234">
        <v>2019</v>
      </c>
      <c r="I6234">
        <v>7</v>
      </c>
      <c r="J6234">
        <v>91</v>
      </c>
    </row>
    <row r="6235" spans="1:10" x14ac:dyDescent="0.25">
      <c r="A6235">
        <f>--SUBTOTAL(103,B$2:B6235)</f>
        <v>3241</v>
      </c>
      <c r="B6235" s="86">
        <v>43651</v>
      </c>
      <c r="C6235" t="s">
        <v>67</v>
      </c>
      <c r="D6235" t="s">
        <v>61</v>
      </c>
      <c r="E6235" t="s">
        <v>606</v>
      </c>
      <c r="F6235">
        <v>8.52</v>
      </c>
      <c r="G6235">
        <v>0</v>
      </c>
      <c r="H6235">
        <v>2019</v>
      </c>
      <c r="I6235">
        <v>7</v>
      </c>
      <c r="J6235">
        <v>91</v>
      </c>
    </row>
    <row r="6236" spans="1:10" x14ac:dyDescent="0.25">
      <c r="A6236">
        <f>--SUBTOTAL(103,B$2:B6236)</f>
        <v>3242</v>
      </c>
      <c r="B6236" s="86">
        <v>43651</v>
      </c>
      <c r="C6236" t="s">
        <v>68</v>
      </c>
      <c r="D6236" t="s">
        <v>61</v>
      </c>
      <c r="E6236" t="s">
        <v>606</v>
      </c>
      <c r="F6236">
        <v>10</v>
      </c>
      <c r="G6236">
        <v>0</v>
      </c>
      <c r="H6236">
        <v>2019</v>
      </c>
      <c r="I6236">
        <v>7</v>
      </c>
      <c r="J6236">
        <v>91</v>
      </c>
    </row>
    <row r="6237" spans="1:10" x14ac:dyDescent="0.25">
      <c r="A6237">
        <f>--SUBTOTAL(103,B$2:B6237)</f>
        <v>3243</v>
      </c>
      <c r="B6237" s="86">
        <v>43651</v>
      </c>
      <c r="C6237" t="s">
        <v>69</v>
      </c>
      <c r="D6237" t="s">
        <v>60</v>
      </c>
      <c r="E6237" t="s">
        <v>606</v>
      </c>
      <c r="F6237">
        <v>455.09</v>
      </c>
      <c r="G6237">
        <v>0</v>
      </c>
      <c r="H6237">
        <v>2019</v>
      </c>
      <c r="I6237">
        <v>7</v>
      </c>
      <c r="J6237">
        <v>91</v>
      </c>
    </row>
    <row r="6238" spans="1:10" x14ac:dyDescent="0.25">
      <c r="A6238">
        <f>--SUBTOTAL(103,B$2:B6238)</f>
        <v>3244</v>
      </c>
      <c r="B6238" s="86">
        <v>43651</v>
      </c>
      <c r="C6238" t="s">
        <v>607</v>
      </c>
      <c r="D6238" t="s">
        <v>59</v>
      </c>
      <c r="E6238" t="s">
        <v>606</v>
      </c>
      <c r="F6238">
        <v>2550</v>
      </c>
      <c r="G6238">
        <v>0</v>
      </c>
      <c r="H6238">
        <v>2019</v>
      </c>
      <c r="I6238">
        <v>7</v>
      </c>
      <c r="J6238">
        <v>91</v>
      </c>
    </row>
    <row r="6239" spans="1:10" x14ac:dyDescent="0.25">
      <c r="A6239">
        <f>--SUBTOTAL(103,B$2:B6239)</f>
        <v>3245</v>
      </c>
      <c r="B6239" s="86">
        <v>43651</v>
      </c>
      <c r="C6239" t="s">
        <v>455</v>
      </c>
      <c r="D6239" t="s">
        <v>59</v>
      </c>
      <c r="E6239" t="s">
        <v>606</v>
      </c>
      <c r="F6239">
        <v>0</v>
      </c>
      <c r="G6239">
        <v>2550</v>
      </c>
      <c r="H6239">
        <v>2019</v>
      </c>
      <c r="I6239">
        <v>7</v>
      </c>
      <c r="J6239">
        <v>91</v>
      </c>
    </row>
    <row r="6240" spans="1:10" x14ac:dyDescent="0.25">
      <c r="A6240">
        <f>--SUBTOTAL(103,B$2:B6240)</f>
        <v>3246</v>
      </c>
      <c r="B6240" s="86">
        <v>43651</v>
      </c>
      <c r="C6240" t="s">
        <v>22</v>
      </c>
      <c r="D6240" t="s">
        <v>61</v>
      </c>
      <c r="E6240" t="s">
        <v>606</v>
      </c>
      <c r="F6240">
        <v>149.5</v>
      </c>
      <c r="G6240">
        <v>0</v>
      </c>
      <c r="H6240">
        <v>2019</v>
      </c>
      <c r="I6240">
        <v>7</v>
      </c>
      <c r="J6240">
        <v>37</v>
      </c>
    </row>
    <row r="6241" spans="1:10" x14ac:dyDescent="0.25">
      <c r="A6241">
        <f>--SUBTOTAL(103,B$2:B6241)</f>
        <v>3247</v>
      </c>
      <c r="B6241" s="86">
        <v>43651</v>
      </c>
      <c r="C6241" t="s">
        <v>74</v>
      </c>
      <c r="D6241" t="s">
        <v>54</v>
      </c>
      <c r="E6241" t="s">
        <v>606</v>
      </c>
      <c r="F6241">
        <v>104.05</v>
      </c>
      <c r="G6241">
        <v>0</v>
      </c>
      <c r="H6241">
        <v>2019</v>
      </c>
      <c r="I6241">
        <v>7</v>
      </c>
      <c r="J6241">
        <v>91</v>
      </c>
    </row>
    <row r="6242" spans="1:10" x14ac:dyDescent="0.25">
      <c r="A6242">
        <f>--SUBTOTAL(103,B$2:B6242)</f>
        <v>3248</v>
      </c>
      <c r="B6242" s="86">
        <v>43651</v>
      </c>
      <c r="C6242" t="s">
        <v>80</v>
      </c>
      <c r="D6242" t="s">
        <v>59</v>
      </c>
      <c r="E6242" t="s">
        <v>606</v>
      </c>
      <c r="F6242">
        <v>256.23</v>
      </c>
      <c r="G6242">
        <v>0</v>
      </c>
      <c r="H6242">
        <v>2019</v>
      </c>
      <c r="I6242">
        <v>7</v>
      </c>
      <c r="J6242">
        <v>91</v>
      </c>
    </row>
    <row r="6243" spans="1:10" x14ac:dyDescent="0.25">
      <c r="A6243">
        <f>--SUBTOTAL(103,B$2:B6243)</f>
        <v>3249</v>
      </c>
      <c r="B6243" s="86">
        <v>43651</v>
      </c>
      <c r="C6243" t="s">
        <v>80</v>
      </c>
      <c r="D6243" t="s">
        <v>54</v>
      </c>
      <c r="E6243" t="s">
        <v>606</v>
      </c>
      <c r="F6243">
        <v>22.86</v>
      </c>
      <c r="G6243">
        <v>0</v>
      </c>
      <c r="H6243">
        <v>2019</v>
      </c>
      <c r="I6243">
        <v>7</v>
      </c>
      <c r="J6243">
        <v>91</v>
      </c>
    </row>
    <row r="6244" spans="1:10" x14ac:dyDescent="0.25">
      <c r="A6244">
        <f>--SUBTOTAL(103,B$2:B6244)</f>
        <v>3250</v>
      </c>
      <c r="B6244" s="86">
        <v>43654</v>
      </c>
      <c r="C6244" t="s">
        <v>23</v>
      </c>
      <c r="D6244" t="s">
        <v>59</v>
      </c>
      <c r="E6244" t="s">
        <v>608</v>
      </c>
      <c r="F6244">
        <v>82.21</v>
      </c>
      <c r="G6244">
        <v>0</v>
      </c>
      <c r="H6244">
        <v>2019</v>
      </c>
      <c r="I6244">
        <v>7</v>
      </c>
      <c r="J6244">
        <v>44</v>
      </c>
    </row>
    <row r="6245" spans="1:10" x14ac:dyDescent="0.25">
      <c r="A6245">
        <f>--SUBTOTAL(103,B$2:B6245)</f>
        <v>3251</v>
      </c>
      <c r="B6245" s="86">
        <v>43654</v>
      </c>
      <c r="C6245" t="s">
        <v>23</v>
      </c>
      <c r="D6245" t="s">
        <v>59</v>
      </c>
      <c r="E6245" t="s">
        <v>608</v>
      </c>
      <c r="F6245">
        <v>35.75</v>
      </c>
      <c r="G6245">
        <v>0</v>
      </c>
      <c r="H6245">
        <v>2019</v>
      </c>
      <c r="I6245">
        <v>7</v>
      </c>
      <c r="J6245">
        <v>165</v>
      </c>
    </row>
    <row r="6246" spans="1:10" x14ac:dyDescent="0.25">
      <c r="A6246">
        <f>--SUBTOTAL(103,B$2:B6246)</f>
        <v>3252</v>
      </c>
      <c r="B6246" s="86">
        <v>43654</v>
      </c>
      <c r="C6246" t="s">
        <v>23</v>
      </c>
      <c r="D6246" t="s">
        <v>59</v>
      </c>
      <c r="E6246" t="s">
        <v>608</v>
      </c>
      <c r="F6246">
        <v>35</v>
      </c>
      <c r="G6246">
        <v>0</v>
      </c>
      <c r="H6246">
        <v>2019</v>
      </c>
      <c r="I6246">
        <v>7</v>
      </c>
      <c r="J6246">
        <v>54</v>
      </c>
    </row>
    <row r="6247" spans="1:10" x14ac:dyDescent="0.25">
      <c r="A6247">
        <f>--SUBTOTAL(103,B$2:B6247)</f>
        <v>3253</v>
      </c>
      <c r="B6247" s="86">
        <v>43654</v>
      </c>
      <c r="C6247" t="s">
        <v>23</v>
      </c>
      <c r="D6247" t="s">
        <v>33</v>
      </c>
      <c r="E6247" t="s">
        <v>58</v>
      </c>
      <c r="F6247">
        <v>9</v>
      </c>
      <c r="G6247">
        <v>0</v>
      </c>
      <c r="H6247">
        <v>2019</v>
      </c>
      <c r="I6247">
        <v>7</v>
      </c>
      <c r="J6247">
        <v>164</v>
      </c>
    </row>
    <row r="6248" spans="1:10" x14ac:dyDescent="0.25">
      <c r="A6248">
        <f>--SUBTOTAL(103,B$2:B6248)</f>
        <v>3254</v>
      </c>
      <c r="B6248" s="86">
        <v>43654</v>
      </c>
      <c r="C6248" t="s">
        <v>23</v>
      </c>
      <c r="D6248" t="s">
        <v>32</v>
      </c>
      <c r="E6248" t="s">
        <v>608</v>
      </c>
      <c r="F6248">
        <v>8</v>
      </c>
      <c r="G6248">
        <v>0</v>
      </c>
      <c r="H6248">
        <v>2019</v>
      </c>
      <c r="I6248">
        <v>7</v>
      </c>
      <c r="J6248">
        <v>39</v>
      </c>
    </row>
    <row r="6249" spans="1:10" x14ac:dyDescent="0.25">
      <c r="A6249">
        <f>--SUBTOTAL(103,B$2:B6249)</f>
        <v>3255</v>
      </c>
      <c r="B6249" s="86">
        <v>43654</v>
      </c>
      <c r="C6249" t="s">
        <v>23</v>
      </c>
      <c r="D6249" t="s">
        <v>33</v>
      </c>
      <c r="E6249" t="s">
        <v>202</v>
      </c>
      <c r="F6249">
        <v>3.7</v>
      </c>
      <c r="G6249">
        <v>0</v>
      </c>
      <c r="H6249">
        <v>2019</v>
      </c>
      <c r="I6249">
        <v>7</v>
      </c>
      <c r="J6249">
        <v>18</v>
      </c>
    </row>
    <row r="6250" spans="1:10" x14ac:dyDescent="0.25">
      <c r="A6250">
        <f>--SUBTOTAL(103,B$2:B6250)</f>
        <v>3256</v>
      </c>
      <c r="B6250" s="86">
        <v>43654</v>
      </c>
      <c r="C6250" t="s">
        <v>65</v>
      </c>
      <c r="D6250" t="s">
        <v>61</v>
      </c>
      <c r="E6250" t="s">
        <v>608</v>
      </c>
      <c r="F6250">
        <v>10</v>
      </c>
      <c r="G6250">
        <v>0</v>
      </c>
      <c r="H6250">
        <v>2019</v>
      </c>
      <c r="I6250">
        <v>7</v>
      </c>
      <c r="J6250">
        <v>91</v>
      </c>
    </row>
    <row r="6251" spans="1:10" x14ac:dyDescent="0.25">
      <c r="A6251">
        <f>--SUBTOTAL(103,B$2:B6251)</f>
        <v>3257</v>
      </c>
      <c r="B6251" s="86">
        <v>43654</v>
      </c>
      <c r="C6251" t="s">
        <v>77</v>
      </c>
      <c r="D6251" t="s">
        <v>62</v>
      </c>
      <c r="E6251" t="s">
        <v>608</v>
      </c>
      <c r="F6251">
        <v>190.52</v>
      </c>
      <c r="G6251">
        <v>0</v>
      </c>
      <c r="H6251">
        <v>2019</v>
      </c>
      <c r="I6251">
        <v>7</v>
      </c>
      <c r="J6251">
        <v>91</v>
      </c>
    </row>
    <row r="6252" spans="1:10" x14ac:dyDescent="0.25">
      <c r="A6252">
        <f>--SUBTOTAL(103,B$2:B6252)</f>
        <v>3258</v>
      </c>
      <c r="B6252" s="86">
        <v>43654</v>
      </c>
      <c r="C6252" t="s">
        <v>77</v>
      </c>
      <c r="D6252" t="s">
        <v>61</v>
      </c>
      <c r="E6252" t="s">
        <v>608</v>
      </c>
      <c r="F6252">
        <v>25</v>
      </c>
      <c r="G6252">
        <v>0</v>
      </c>
      <c r="H6252">
        <v>2019</v>
      </c>
      <c r="I6252">
        <v>7</v>
      </c>
      <c r="J6252">
        <v>91</v>
      </c>
    </row>
    <row r="6253" spans="1:10" x14ac:dyDescent="0.25">
      <c r="A6253">
        <f>--SUBTOTAL(103,B$2:B6253)</f>
        <v>3259</v>
      </c>
      <c r="B6253" s="86">
        <v>43654</v>
      </c>
      <c r="C6253" t="s">
        <v>70</v>
      </c>
      <c r="D6253" t="s">
        <v>61</v>
      </c>
      <c r="E6253" t="s">
        <v>608</v>
      </c>
      <c r="F6253">
        <v>72.989999999999995</v>
      </c>
      <c r="G6253">
        <v>0</v>
      </c>
      <c r="H6253">
        <v>2019</v>
      </c>
      <c r="I6253">
        <v>7</v>
      </c>
      <c r="J6253">
        <v>91</v>
      </c>
    </row>
    <row r="6254" spans="1:10" x14ac:dyDescent="0.25">
      <c r="A6254">
        <f>--SUBTOTAL(103,B$2:B6254)</f>
        <v>3260</v>
      </c>
      <c r="B6254" s="86">
        <v>43654</v>
      </c>
      <c r="C6254" t="s">
        <v>21</v>
      </c>
      <c r="D6254" t="s">
        <v>32</v>
      </c>
      <c r="E6254" t="s">
        <v>608</v>
      </c>
      <c r="F6254">
        <v>40</v>
      </c>
      <c r="G6254">
        <v>0</v>
      </c>
      <c r="H6254">
        <v>2019</v>
      </c>
      <c r="I6254">
        <v>7</v>
      </c>
      <c r="J6254">
        <v>13</v>
      </c>
    </row>
    <row r="6255" spans="1:10" x14ac:dyDescent="0.25">
      <c r="A6255">
        <f>--SUBTOTAL(103,B$2:B6255)</f>
        <v>3261</v>
      </c>
      <c r="B6255" s="86">
        <v>43654</v>
      </c>
      <c r="C6255" t="s">
        <v>21</v>
      </c>
      <c r="D6255" t="s">
        <v>32</v>
      </c>
      <c r="E6255" t="s">
        <v>608</v>
      </c>
      <c r="F6255">
        <v>40</v>
      </c>
      <c r="G6255">
        <v>0</v>
      </c>
      <c r="H6255">
        <v>2019</v>
      </c>
      <c r="I6255">
        <v>7</v>
      </c>
      <c r="J6255">
        <v>19</v>
      </c>
    </row>
    <row r="6256" spans="1:10" x14ac:dyDescent="0.25">
      <c r="A6256">
        <f>--SUBTOTAL(103,B$2:B6256)</f>
        <v>3262</v>
      </c>
      <c r="B6256" s="86">
        <v>43654</v>
      </c>
      <c r="C6256" t="s">
        <v>21</v>
      </c>
      <c r="D6256" t="s">
        <v>32</v>
      </c>
      <c r="E6256" t="s">
        <v>608</v>
      </c>
      <c r="F6256">
        <v>32</v>
      </c>
      <c r="G6256">
        <v>0</v>
      </c>
      <c r="H6256">
        <v>2019</v>
      </c>
      <c r="I6256">
        <v>7</v>
      </c>
      <c r="J6256">
        <v>46</v>
      </c>
    </row>
    <row r="6257" spans="1:10" x14ac:dyDescent="0.25">
      <c r="A6257">
        <f>--SUBTOTAL(103,B$2:B6257)</f>
        <v>3263</v>
      </c>
      <c r="B6257" s="86">
        <v>43654</v>
      </c>
      <c r="C6257" t="s">
        <v>21</v>
      </c>
      <c r="D6257" t="s">
        <v>32</v>
      </c>
      <c r="E6257" t="s">
        <v>608</v>
      </c>
      <c r="F6257">
        <v>24</v>
      </c>
      <c r="G6257">
        <v>0</v>
      </c>
      <c r="H6257">
        <v>2019</v>
      </c>
      <c r="I6257">
        <v>7</v>
      </c>
      <c r="J6257">
        <v>26</v>
      </c>
    </row>
    <row r="6258" spans="1:10" x14ac:dyDescent="0.25">
      <c r="A6258">
        <f>--SUBTOTAL(103,B$2:B6258)</f>
        <v>3264</v>
      </c>
      <c r="B6258" s="86">
        <v>43654</v>
      </c>
      <c r="C6258" t="s">
        <v>21</v>
      </c>
      <c r="D6258" t="s">
        <v>32</v>
      </c>
      <c r="E6258" t="s">
        <v>608</v>
      </c>
      <c r="F6258">
        <v>24</v>
      </c>
      <c r="G6258">
        <v>0</v>
      </c>
      <c r="H6258">
        <v>2019</v>
      </c>
      <c r="I6258">
        <v>7</v>
      </c>
      <c r="J6258">
        <v>97</v>
      </c>
    </row>
    <row r="6259" spans="1:10" x14ac:dyDescent="0.25">
      <c r="A6259">
        <f>--SUBTOTAL(103,B$2:B6259)</f>
        <v>3265</v>
      </c>
      <c r="B6259" s="86">
        <v>43654</v>
      </c>
      <c r="C6259" t="s">
        <v>21</v>
      </c>
      <c r="D6259" t="s">
        <v>32</v>
      </c>
      <c r="E6259" t="s">
        <v>608</v>
      </c>
      <c r="F6259">
        <v>8</v>
      </c>
      <c r="G6259">
        <v>0</v>
      </c>
      <c r="H6259">
        <v>2019</v>
      </c>
      <c r="I6259">
        <v>7</v>
      </c>
      <c r="J6259">
        <v>23</v>
      </c>
    </row>
    <row r="6260" spans="1:10" x14ac:dyDescent="0.25">
      <c r="A6260">
        <f>--SUBTOTAL(103,B$2:B6260)</f>
        <v>3266</v>
      </c>
      <c r="B6260" s="86">
        <v>43654</v>
      </c>
      <c r="C6260" t="s">
        <v>21</v>
      </c>
      <c r="D6260" t="s">
        <v>32</v>
      </c>
      <c r="E6260" t="s">
        <v>608</v>
      </c>
      <c r="F6260">
        <v>8</v>
      </c>
      <c r="G6260">
        <v>0</v>
      </c>
      <c r="H6260">
        <v>2019</v>
      </c>
      <c r="I6260">
        <v>7</v>
      </c>
      <c r="J6260">
        <v>73</v>
      </c>
    </row>
    <row r="6261" spans="1:10" x14ac:dyDescent="0.25">
      <c r="A6261">
        <f>--SUBTOTAL(103,B$2:B6261)</f>
        <v>3267</v>
      </c>
      <c r="B6261" s="86">
        <v>43654</v>
      </c>
      <c r="C6261" t="s">
        <v>21</v>
      </c>
      <c r="D6261" t="s">
        <v>32</v>
      </c>
      <c r="E6261" t="s">
        <v>608</v>
      </c>
      <c r="F6261">
        <v>8</v>
      </c>
      <c r="G6261">
        <v>0</v>
      </c>
      <c r="H6261">
        <v>2019</v>
      </c>
      <c r="I6261">
        <v>7</v>
      </c>
      <c r="J6261">
        <v>95</v>
      </c>
    </row>
    <row r="6262" spans="1:10" x14ac:dyDescent="0.25">
      <c r="A6262">
        <f>--SUBTOTAL(103,B$2:B6262)</f>
        <v>3268</v>
      </c>
      <c r="B6262" s="86">
        <v>43654</v>
      </c>
      <c r="C6262" t="s">
        <v>21</v>
      </c>
      <c r="D6262" t="s">
        <v>32</v>
      </c>
      <c r="E6262" t="s">
        <v>608</v>
      </c>
      <c r="F6262">
        <v>8</v>
      </c>
      <c r="G6262">
        <v>0</v>
      </c>
      <c r="H6262">
        <v>2019</v>
      </c>
      <c r="I6262">
        <v>7</v>
      </c>
      <c r="J6262">
        <v>125</v>
      </c>
    </row>
    <row r="6263" spans="1:10" x14ac:dyDescent="0.25">
      <c r="A6263">
        <f>--SUBTOTAL(103,B$2:B6263)</f>
        <v>3269</v>
      </c>
      <c r="B6263" s="86">
        <v>43654</v>
      </c>
      <c r="C6263" t="s">
        <v>71</v>
      </c>
      <c r="D6263" t="s">
        <v>61</v>
      </c>
      <c r="E6263" t="s">
        <v>608</v>
      </c>
      <c r="F6263">
        <v>180</v>
      </c>
      <c r="G6263">
        <v>0</v>
      </c>
      <c r="H6263">
        <v>2019</v>
      </c>
      <c r="I6263">
        <v>7</v>
      </c>
      <c r="J6263">
        <v>91</v>
      </c>
    </row>
    <row r="6264" spans="1:10" x14ac:dyDescent="0.25">
      <c r="A6264">
        <f>--SUBTOTAL(103,B$2:B6264)</f>
        <v>3270</v>
      </c>
      <c r="B6264" s="86">
        <v>43654</v>
      </c>
      <c r="C6264" t="s">
        <v>72</v>
      </c>
      <c r="D6264" t="s">
        <v>61</v>
      </c>
      <c r="E6264" t="s">
        <v>608</v>
      </c>
      <c r="F6264">
        <v>150</v>
      </c>
      <c r="G6264">
        <v>0</v>
      </c>
      <c r="H6264">
        <v>2019</v>
      </c>
      <c r="I6264">
        <v>7</v>
      </c>
      <c r="J6264">
        <v>91</v>
      </c>
    </row>
    <row r="6265" spans="1:10" x14ac:dyDescent="0.25">
      <c r="A6265">
        <f>--SUBTOTAL(103,B$2:B6265)</f>
        <v>3271</v>
      </c>
      <c r="B6265" s="86">
        <v>43654</v>
      </c>
      <c r="C6265" t="s">
        <v>67</v>
      </c>
      <c r="D6265" t="s">
        <v>61</v>
      </c>
      <c r="E6265" t="s">
        <v>608</v>
      </c>
      <c r="F6265">
        <v>2017</v>
      </c>
      <c r="G6265">
        <v>0</v>
      </c>
      <c r="H6265">
        <v>2019</v>
      </c>
      <c r="I6265">
        <v>7</v>
      </c>
      <c r="J6265">
        <v>91</v>
      </c>
    </row>
    <row r="6266" spans="1:10" x14ac:dyDescent="0.25">
      <c r="A6266">
        <f>--SUBTOTAL(103,B$2:B6266)</f>
        <v>3272</v>
      </c>
      <c r="B6266" s="86">
        <v>43654</v>
      </c>
      <c r="C6266" t="s">
        <v>67</v>
      </c>
      <c r="D6266" t="s">
        <v>59</v>
      </c>
      <c r="E6266" t="s">
        <v>608</v>
      </c>
      <c r="F6266">
        <v>318.62</v>
      </c>
      <c r="G6266">
        <v>0</v>
      </c>
      <c r="H6266">
        <v>2019</v>
      </c>
      <c r="I6266">
        <v>7</v>
      </c>
      <c r="J6266">
        <v>91</v>
      </c>
    </row>
    <row r="6267" spans="1:10" x14ac:dyDescent="0.25">
      <c r="A6267">
        <f>--SUBTOTAL(103,B$2:B6267)</f>
        <v>3273</v>
      </c>
      <c r="B6267" s="86">
        <v>43654</v>
      </c>
      <c r="C6267" t="s">
        <v>67</v>
      </c>
      <c r="D6267" t="s">
        <v>63</v>
      </c>
      <c r="E6267" t="s">
        <v>608</v>
      </c>
      <c r="F6267">
        <v>25</v>
      </c>
      <c r="G6267">
        <v>0</v>
      </c>
      <c r="H6267">
        <v>2019</v>
      </c>
      <c r="I6267">
        <v>7</v>
      </c>
      <c r="J6267">
        <v>91</v>
      </c>
    </row>
    <row r="6268" spans="1:10" x14ac:dyDescent="0.25">
      <c r="A6268">
        <f>--SUBTOTAL(103,B$2:B6268)</f>
        <v>3274</v>
      </c>
      <c r="B6268" s="86">
        <v>43654</v>
      </c>
      <c r="C6268" t="s">
        <v>68</v>
      </c>
      <c r="D6268" t="s">
        <v>61</v>
      </c>
      <c r="E6268" t="s">
        <v>608</v>
      </c>
      <c r="F6268">
        <v>20</v>
      </c>
      <c r="G6268">
        <v>0</v>
      </c>
      <c r="H6268">
        <v>2019</v>
      </c>
      <c r="I6268">
        <v>7</v>
      </c>
      <c r="J6268">
        <v>91</v>
      </c>
    </row>
    <row r="6269" spans="1:10" x14ac:dyDescent="0.25">
      <c r="A6269">
        <f>--SUBTOTAL(103,B$2:B6269)</f>
        <v>3275</v>
      </c>
      <c r="B6269" s="86">
        <v>43654</v>
      </c>
      <c r="C6269" t="s">
        <v>102</v>
      </c>
      <c r="D6269" t="s">
        <v>59</v>
      </c>
      <c r="E6269" t="s">
        <v>608</v>
      </c>
      <c r="F6269">
        <v>96</v>
      </c>
      <c r="G6269">
        <v>0</v>
      </c>
      <c r="H6269">
        <v>2019</v>
      </c>
      <c r="I6269">
        <v>7</v>
      </c>
      <c r="J6269">
        <v>91</v>
      </c>
    </row>
    <row r="6270" spans="1:10" x14ac:dyDescent="0.25">
      <c r="A6270">
        <f>--SUBTOTAL(103,B$2:B6270)</f>
        <v>3276</v>
      </c>
      <c r="B6270" s="86">
        <v>43654</v>
      </c>
      <c r="C6270" t="s">
        <v>102</v>
      </c>
      <c r="D6270" t="s">
        <v>61</v>
      </c>
      <c r="E6270" t="s">
        <v>608</v>
      </c>
      <c r="F6270">
        <v>64.33</v>
      </c>
      <c r="G6270">
        <v>0</v>
      </c>
      <c r="H6270">
        <v>2019</v>
      </c>
      <c r="I6270">
        <v>7</v>
      </c>
      <c r="J6270">
        <v>91</v>
      </c>
    </row>
    <row r="6271" spans="1:10" x14ac:dyDescent="0.25">
      <c r="A6271">
        <f>--SUBTOTAL(103,B$2:B6271)</f>
        <v>3277</v>
      </c>
      <c r="B6271" s="86">
        <v>43654</v>
      </c>
      <c r="C6271" t="s">
        <v>22</v>
      </c>
      <c r="D6271" t="s">
        <v>32</v>
      </c>
      <c r="E6271" t="s">
        <v>608</v>
      </c>
      <c r="F6271">
        <v>32</v>
      </c>
      <c r="G6271">
        <v>0</v>
      </c>
      <c r="H6271">
        <v>2019</v>
      </c>
      <c r="I6271">
        <v>7</v>
      </c>
      <c r="J6271">
        <v>39</v>
      </c>
    </row>
    <row r="6272" spans="1:10" x14ac:dyDescent="0.25">
      <c r="A6272">
        <f>--SUBTOTAL(103,B$2:B6272)</f>
        <v>3278</v>
      </c>
      <c r="B6272" s="86">
        <v>43654</v>
      </c>
      <c r="C6272" t="s">
        <v>22</v>
      </c>
      <c r="D6272" t="s">
        <v>32</v>
      </c>
      <c r="E6272" t="s">
        <v>608</v>
      </c>
      <c r="F6272">
        <v>24</v>
      </c>
      <c r="G6272">
        <v>0</v>
      </c>
      <c r="H6272">
        <v>2019</v>
      </c>
      <c r="I6272">
        <v>7</v>
      </c>
      <c r="J6272">
        <v>46</v>
      </c>
    </row>
    <row r="6273" spans="1:10" x14ac:dyDescent="0.25">
      <c r="A6273">
        <f>--SUBTOTAL(103,B$2:B6273)</f>
        <v>3279</v>
      </c>
      <c r="B6273" s="86">
        <v>43654</v>
      </c>
      <c r="C6273" t="s">
        <v>22</v>
      </c>
      <c r="D6273" t="s">
        <v>32</v>
      </c>
      <c r="E6273" t="s">
        <v>608</v>
      </c>
      <c r="F6273">
        <v>8</v>
      </c>
      <c r="G6273">
        <v>0</v>
      </c>
      <c r="H6273">
        <v>2019</v>
      </c>
      <c r="I6273">
        <v>7</v>
      </c>
      <c r="J6273">
        <v>13</v>
      </c>
    </row>
    <row r="6274" spans="1:10" x14ac:dyDescent="0.25">
      <c r="A6274">
        <f>--SUBTOTAL(103,B$2:B6274)</f>
        <v>3280</v>
      </c>
      <c r="B6274" s="86">
        <v>43654</v>
      </c>
      <c r="C6274" t="s">
        <v>22</v>
      </c>
      <c r="D6274" t="s">
        <v>32</v>
      </c>
      <c r="E6274" t="s">
        <v>608</v>
      </c>
      <c r="F6274">
        <v>8</v>
      </c>
      <c r="G6274">
        <v>0</v>
      </c>
      <c r="H6274">
        <v>2019</v>
      </c>
      <c r="I6274">
        <v>7</v>
      </c>
      <c r="J6274">
        <v>73</v>
      </c>
    </row>
    <row r="6275" spans="1:10" x14ac:dyDescent="0.25">
      <c r="A6275">
        <f>--SUBTOTAL(103,B$2:B6275)</f>
        <v>3281</v>
      </c>
      <c r="B6275" s="86">
        <v>43654</v>
      </c>
      <c r="C6275" t="s">
        <v>22</v>
      </c>
      <c r="D6275" t="s">
        <v>32</v>
      </c>
      <c r="E6275" t="s">
        <v>608</v>
      </c>
      <c r="F6275">
        <v>8</v>
      </c>
      <c r="G6275">
        <v>0</v>
      </c>
      <c r="H6275">
        <v>2019</v>
      </c>
      <c r="I6275">
        <v>7</v>
      </c>
      <c r="J6275">
        <v>97</v>
      </c>
    </row>
    <row r="6276" spans="1:10" x14ac:dyDescent="0.25">
      <c r="A6276">
        <f>--SUBTOTAL(103,B$2:B6276)</f>
        <v>3282</v>
      </c>
      <c r="B6276" s="86">
        <v>43655</v>
      </c>
      <c r="C6276" t="s">
        <v>23</v>
      </c>
      <c r="D6276" t="s">
        <v>59</v>
      </c>
      <c r="E6276" t="s">
        <v>609</v>
      </c>
      <c r="F6276">
        <v>297.8</v>
      </c>
      <c r="G6276">
        <v>0</v>
      </c>
      <c r="H6276">
        <v>2019</v>
      </c>
      <c r="I6276">
        <v>7</v>
      </c>
      <c r="J6276">
        <v>18</v>
      </c>
    </row>
    <row r="6277" spans="1:10" x14ac:dyDescent="0.25">
      <c r="A6277">
        <f>--SUBTOTAL(103,B$2:B6277)</f>
        <v>3283</v>
      </c>
      <c r="B6277" s="86">
        <v>43655</v>
      </c>
      <c r="C6277" t="s">
        <v>23</v>
      </c>
      <c r="D6277" t="s">
        <v>59</v>
      </c>
      <c r="E6277" t="s">
        <v>609</v>
      </c>
      <c r="F6277">
        <v>61.6</v>
      </c>
      <c r="G6277">
        <v>0</v>
      </c>
      <c r="H6277">
        <v>2019</v>
      </c>
      <c r="I6277">
        <v>7</v>
      </c>
      <c r="J6277">
        <v>44</v>
      </c>
    </row>
    <row r="6278" spans="1:10" x14ac:dyDescent="0.25">
      <c r="A6278">
        <f>--SUBTOTAL(103,B$2:B6278)</f>
        <v>3284</v>
      </c>
      <c r="B6278" s="86">
        <v>43655</v>
      </c>
      <c r="C6278" t="s">
        <v>23</v>
      </c>
      <c r="D6278" t="s">
        <v>33</v>
      </c>
      <c r="E6278" t="s">
        <v>122</v>
      </c>
      <c r="F6278">
        <v>2.4</v>
      </c>
      <c r="G6278">
        <v>0</v>
      </c>
      <c r="H6278">
        <v>2019</v>
      </c>
      <c r="I6278">
        <v>7</v>
      </c>
      <c r="J6278">
        <v>70</v>
      </c>
    </row>
    <row r="6279" spans="1:10" x14ac:dyDescent="0.25">
      <c r="A6279">
        <f>--SUBTOTAL(103,B$2:B6279)</f>
        <v>3285</v>
      </c>
      <c r="B6279" s="86">
        <v>43655</v>
      </c>
      <c r="C6279" t="s">
        <v>23</v>
      </c>
      <c r="D6279" t="s">
        <v>54</v>
      </c>
      <c r="E6279" t="s">
        <v>609</v>
      </c>
      <c r="F6279">
        <v>0</v>
      </c>
      <c r="G6279">
        <v>297.8</v>
      </c>
      <c r="H6279">
        <v>2019</v>
      </c>
      <c r="I6279">
        <v>7</v>
      </c>
      <c r="J6279">
        <v>18</v>
      </c>
    </row>
    <row r="6280" spans="1:10" x14ac:dyDescent="0.25">
      <c r="A6280">
        <f>--SUBTOTAL(103,B$2:B6280)</f>
        <v>3286</v>
      </c>
      <c r="B6280" s="86">
        <v>43655</v>
      </c>
      <c r="C6280" t="s">
        <v>23</v>
      </c>
      <c r="D6280" t="s">
        <v>54</v>
      </c>
      <c r="E6280" t="s">
        <v>609</v>
      </c>
      <c r="F6280">
        <v>0</v>
      </c>
      <c r="G6280">
        <v>61.6</v>
      </c>
      <c r="H6280">
        <v>2019</v>
      </c>
      <c r="I6280">
        <v>7</v>
      </c>
      <c r="J6280">
        <v>44</v>
      </c>
    </row>
    <row r="6281" spans="1:10" x14ac:dyDescent="0.25">
      <c r="A6281">
        <f>--SUBTOTAL(103,B$2:B6281)</f>
        <v>3287</v>
      </c>
      <c r="B6281" s="86">
        <v>43655</v>
      </c>
      <c r="C6281" t="s">
        <v>23</v>
      </c>
      <c r="D6281" t="s">
        <v>62</v>
      </c>
      <c r="E6281" t="s">
        <v>609</v>
      </c>
      <c r="F6281">
        <v>0</v>
      </c>
      <c r="G6281">
        <v>36</v>
      </c>
      <c r="H6281">
        <v>2019</v>
      </c>
      <c r="I6281">
        <v>7</v>
      </c>
      <c r="J6281">
        <v>40</v>
      </c>
    </row>
    <row r="6282" spans="1:10" x14ac:dyDescent="0.25">
      <c r="A6282">
        <f>--SUBTOTAL(103,B$2:B6282)</f>
        <v>3288</v>
      </c>
      <c r="B6282" s="86">
        <v>43655</v>
      </c>
      <c r="C6282" t="s">
        <v>66</v>
      </c>
      <c r="D6282" t="s">
        <v>61</v>
      </c>
      <c r="E6282" t="s">
        <v>609</v>
      </c>
      <c r="F6282">
        <v>66.569999999999993</v>
      </c>
      <c r="G6282">
        <v>0</v>
      </c>
      <c r="H6282">
        <v>2019</v>
      </c>
      <c r="I6282">
        <v>7</v>
      </c>
      <c r="J6282">
        <v>91</v>
      </c>
    </row>
    <row r="6283" spans="1:10" x14ac:dyDescent="0.25">
      <c r="A6283">
        <f>--SUBTOTAL(103,B$2:B6283)</f>
        <v>3289</v>
      </c>
      <c r="B6283" s="86">
        <v>43655</v>
      </c>
      <c r="C6283" t="s">
        <v>82</v>
      </c>
      <c r="D6283" t="s">
        <v>32</v>
      </c>
      <c r="E6283" t="s">
        <v>609</v>
      </c>
      <c r="F6283">
        <v>7.44</v>
      </c>
      <c r="G6283">
        <v>0</v>
      </c>
      <c r="H6283">
        <v>2019</v>
      </c>
      <c r="I6283">
        <v>7</v>
      </c>
      <c r="J6283">
        <v>91</v>
      </c>
    </row>
    <row r="6284" spans="1:10" x14ac:dyDescent="0.25">
      <c r="A6284">
        <f>--SUBTOTAL(103,B$2:B6284)</f>
        <v>3290</v>
      </c>
      <c r="B6284" s="86">
        <v>43655</v>
      </c>
      <c r="C6284" t="s">
        <v>79</v>
      </c>
      <c r="D6284" t="s">
        <v>63</v>
      </c>
      <c r="E6284" t="s">
        <v>609</v>
      </c>
      <c r="F6284">
        <v>21.98</v>
      </c>
      <c r="G6284">
        <v>0</v>
      </c>
      <c r="H6284">
        <v>2019</v>
      </c>
      <c r="I6284">
        <v>7</v>
      </c>
      <c r="J6284">
        <v>91</v>
      </c>
    </row>
    <row r="6285" spans="1:10" x14ac:dyDescent="0.25">
      <c r="A6285">
        <f>--SUBTOTAL(103,B$2:B6285)</f>
        <v>3291</v>
      </c>
      <c r="B6285" s="86">
        <v>43655</v>
      </c>
      <c r="C6285" t="s">
        <v>79</v>
      </c>
      <c r="D6285" t="s">
        <v>54</v>
      </c>
      <c r="E6285" t="s">
        <v>609</v>
      </c>
      <c r="F6285">
        <v>0</v>
      </c>
      <c r="G6285">
        <v>21.98</v>
      </c>
      <c r="H6285">
        <v>2019</v>
      </c>
      <c r="I6285">
        <v>7</v>
      </c>
      <c r="J6285">
        <v>91</v>
      </c>
    </row>
    <row r="6286" spans="1:10" x14ac:dyDescent="0.25">
      <c r="A6286">
        <f>--SUBTOTAL(103,B$2:B6286)</f>
        <v>3292</v>
      </c>
      <c r="B6286" s="86">
        <v>43655</v>
      </c>
      <c r="C6286" t="s">
        <v>21</v>
      </c>
      <c r="D6286" t="s">
        <v>61</v>
      </c>
      <c r="E6286" t="s">
        <v>609</v>
      </c>
      <c r="F6286">
        <v>139.19999999999999</v>
      </c>
      <c r="G6286">
        <v>0</v>
      </c>
      <c r="H6286">
        <v>2019</v>
      </c>
      <c r="I6286">
        <v>7</v>
      </c>
      <c r="J6286">
        <v>38</v>
      </c>
    </row>
    <row r="6287" spans="1:10" x14ac:dyDescent="0.25">
      <c r="A6287">
        <f>--SUBTOTAL(103,B$2:B6287)</f>
        <v>3293</v>
      </c>
      <c r="B6287" s="86">
        <v>43655</v>
      </c>
      <c r="C6287" t="s">
        <v>21</v>
      </c>
      <c r="D6287" t="s">
        <v>32</v>
      </c>
      <c r="E6287" t="s">
        <v>609</v>
      </c>
      <c r="F6287">
        <v>16</v>
      </c>
      <c r="G6287">
        <v>0</v>
      </c>
      <c r="H6287">
        <v>2019</v>
      </c>
      <c r="I6287">
        <v>7</v>
      </c>
      <c r="J6287">
        <v>30</v>
      </c>
    </row>
    <row r="6288" spans="1:10" x14ac:dyDescent="0.25">
      <c r="A6288">
        <f>--SUBTOTAL(103,B$2:B6288)</f>
        <v>3294</v>
      </c>
      <c r="B6288" s="86">
        <v>43655</v>
      </c>
      <c r="C6288" t="s">
        <v>21</v>
      </c>
      <c r="D6288" t="s">
        <v>32</v>
      </c>
      <c r="E6288" t="s">
        <v>609</v>
      </c>
      <c r="F6288">
        <v>16</v>
      </c>
      <c r="G6288">
        <v>0</v>
      </c>
      <c r="H6288">
        <v>2019</v>
      </c>
      <c r="I6288">
        <v>7</v>
      </c>
      <c r="J6288">
        <v>44</v>
      </c>
    </row>
    <row r="6289" spans="1:10" x14ac:dyDescent="0.25">
      <c r="A6289">
        <f>--SUBTOTAL(103,B$2:B6289)</f>
        <v>3295</v>
      </c>
      <c r="B6289" s="86">
        <v>43655</v>
      </c>
      <c r="C6289" t="s">
        <v>21</v>
      </c>
      <c r="D6289" t="s">
        <v>32</v>
      </c>
      <c r="E6289" t="s">
        <v>609</v>
      </c>
      <c r="F6289">
        <v>8</v>
      </c>
      <c r="G6289">
        <v>0</v>
      </c>
      <c r="H6289">
        <v>2019</v>
      </c>
      <c r="I6289">
        <v>7</v>
      </c>
      <c r="J6289">
        <v>39</v>
      </c>
    </row>
    <row r="6290" spans="1:10" x14ac:dyDescent="0.25">
      <c r="A6290">
        <f>--SUBTOTAL(103,B$2:B6290)</f>
        <v>3296</v>
      </c>
      <c r="B6290" s="86">
        <v>43655</v>
      </c>
      <c r="C6290" t="s">
        <v>21</v>
      </c>
      <c r="D6290" t="s">
        <v>32</v>
      </c>
      <c r="E6290" t="s">
        <v>609</v>
      </c>
      <c r="F6290">
        <v>8</v>
      </c>
      <c r="G6290">
        <v>0</v>
      </c>
      <c r="H6290">
        <v>2019</v>
      </c>
      <c r="I6290">
        <v>7</v>
      </c>
      <c r="J6290">
        <v>49</v>
      </c>
    </row>
    <row r="6291" spans="1:10" x14ac:dyDescent="0.25">
      <c r="A6291">
        <f>--SUBTOTAL(103,B$2:B6291)</f>
        <v>3297</v>
      </c>
      <c r="B6291" s="86">
        <v>43655</v>
      </c>
      <c r="C6291" t="s">
        <v>103</v>
      </c>
      <c r="D6291" t="s">
        <v>59</v>
      </c>
      <c r="E6291" t="s">
        <v>609</v>
      </c>
      <c r="F6291">
        <v>119.9</v>
      </c>
      <c r="G6291">
        <v>0</v>
      </c>
      <c r="H6291">
        <v>2019</v>
      </c>
      <c r="I6291">
        <v>7</v>
      </c>
      <c r="J6291">
        <v>91</v>
      </c>
    </row>
    <row r="6292" spans="1:10" x14ac:dyDescent="0.25">
      <c r="A6292">
        <f>--SUBTOTAL(103,B$2:B6292)</f>
        <v>3298</v>
      </c>
      <c r="B6292" s="86">
        <v>43655</v>
      </c>
      <c r="C6292" t="s">
        <v>103</v>
      </c>
      <c r="D6292" t="s">
        <v>54</v>
      </c>
      <c r="E6292" t="s">
        <v>609</v>
      </c>
      <c r="F6292">
        <v>0</v>
      </c>
      <c r="G6292">
        <v>119.9</v>
      </c>
      <c r="H6292">
        <v>2019</v>
      </c>
      <c r="I6292">
        <v>7</v>
      </c>
      <c r="J6292">
        <v>91</v>
      </c>
    </row>
    <row r="6293" spans="1:10" x14ac:dyDescent="0.25">
      <c r="A6293">
        <f>--SUBTOTAL(103,B$2:B6293)</f>
        <v>3299</v>
      </c>
      <c r="B6293" s="86">
        <v>43655</v>
      </c>
      <c r="C6293" t="s">
        <v>71</v>
      </c>
      <c r="D6293" t="s">
        <v>31</v>
      </c>
      <c r="E6293" t="s">
        <v>609</v>
      </c>
      <c r="F6293">
        <v>1170</v>
      </c>
      <c r="G6293">
        <v>0</v>
      </c>
      <c r="H6293">
        <v>2019</v>
      </c>
      <c r="I6293">
        <v>7</v>
      </c>
      <c r="J6293">
        <v>91</v>
      </c>
    </row>
    <row r="6294" spans="1:10" x14ac:dyDescent="0.25">
      <c r="A6294">
        <f>--SUBTOTAL(103,B$2:B6294)</f>
        <v>3300</v>
      </c>
      <c r="B6294" s="86">
        <v>43655</v>
      </c>
      <c r="C6294" t="s">
        <v>71</v>
      </c>
      <c r="D6294" t="s">
        <v>61</v>
      </c>
      <c r="E6294" t="s">
        <v>609</v>
      </c>
      <c r="F6294">
        <v>104</v>
      </c>
      <c r="G6294">
        <v>0</v>
      </c>
      <c r="H6294">
        <v>2019</v>
      </c>
      <c r="I6294">
        <v>7</v>
      </c>
      <c r="J6294">
        <v>91</v>
      </c>
    </row>
    <row r="6295" spans="1:10" x14ac:dyDescent="0.25">
      <c r="A6295">
        <f>--SUBTOTAL(103,B$2:B6295)</f>
        <v>3301</v>
      </c>
      <c r="B6295" s="86">
        <v>43655</v>
      </c>
      <c r="C6295" t="s">
        <v>71</v>
      </c>
      <c r="D6295" t="s">
        <v>60</v>
      </c>
      <c r="E6295" t="s">
        <v>609</v>
      </c>
      <c r="F6295">
        <v>29.95</v>
      </c>
      <c r="G6295">
        <v>0</v>
      </c>
      <c r="H6295">
        <v>2019</v>
      </c>
      <c r="I6295">
        <v>7</v>
      </c>
      <c r="J6295">
        <v>91</v>
      </c>
    </row>
    <row r="6296" spans="1:10" x14ac:dyDescent="0.25">
      <c r="A6296">
        <f>--SUBTOTAL(103,B$2:B6296)</f>
        <v>3302</v>
      </c>
      <c r="B6296" s="86">
        <v>43656</v>
      </c>
      <c r="C6296" t="s">
        <v>23</v>
      </c>
      <c r="D6296" t="s">
        <v>611</v>
      </c>
      <c r="E6296" t="s">
        <v>612</v>
      </c>
      <c r="F6296">
        <v>138.13</v>
      </c>
      <c r="G6296">
        <v>0</v>
      </c>
      <c r="H6296">
        <v>2019</v>
      </c>
      <c r="I6296">
        <v>7</v>
      </c>
      <c r="J6296">
        <v>5</v>
      </c>
    </row>
    <row r="6297" spans="1:10" x14ac:dyDescent="0.25">
      <c r="A6297">
        <f>--SUBTOTAL(103,B$2:B6297)</f>
        <v>3303</v>
      </c>
      <c r="B6297" s="86">
        <v>43656</v>
      </c>
      <c r="C6297" t="s">
        <v>23</v>
      </c>
      <c r="D6297" t="s">
        <v>611</v>
      </c>
      <c r="E6297" t="s">
        <v>612</v>
      </c>
      <c r="F6297">
        <v>60.19</v>
      </c>
      <c r="G6297">
        <v>0</v>
      </c>
      <c r="H6297">
        <v>2019</v>
      </c>
      <c r="I6297">
        <v>7</v>
      </c>
      <c r="J6297">
        <v>39</v>
      </c>
    </row>
    <row r="6298" spans="1:10" x14ac:dyDescent="0.25">
      <c r="A6298">
        <f>--SUBTOTAL(103,B$2:B6298)</f>
        <v>3304</v>
      </c>
      <c r="B6298" s="86">
        <v>43656</v>
      </c>
      <c r="C6298" t="s">
        <v>23</v>
      </c>
      <c r="D6298" t="s">
        <v>611</v>
      </c>
      <c r="E6298" t="s">
        <v>612</v>
      </c>
      <c r="F6298">
        <v>57.16</v>
      </c>
      <c r="G6298">
        <v>0</v>
      </c>
      <c r="H6298">
        <v>2019</v>
      </c>
      <c r="I6298">
        <v>7</v>
      </c>
      <c r="J6298">
        <v>73</v>
      </c>
    </row>
    <row r="6299" spans="1:10" x14ac:dyDescent="0.25">
      <c r="A6299">
        <f>--SUBTOTAL(103,B$2:B6299)</f>
        <v>3305</v>
      </c>
      <c r="B6299" s="86">
        <v>43656</v>
      </c>
      <c r="C6299" t="s">
        <v>23</v>
      </c>
      <c r="D6299" t="s">
        <v>611</v>
      </c>
      <c r="E6299" t="s">
        <v>612</v>
      </c>
      <c r="F6299">
        <v>42.15</v>
      </c>
      <c r="G6299">
        <v>0</v>
      </c>
      <c r="H6299">
        <v>2019</v>
      </c>
      <c r="I6299">
        <v>7</v>
      </c>
      <c r="J6299">
        <v>23</v>
      </c>
    </row>
    <row r="6300" spans="1:10" x14ac:dyDescent="0.25">
      <c r="A6300">
        <f>--SUBTOTAL(103,B$2:B6300)</f>
        <v>3306</v>
      </c>
      <c r="B6300" s="86">
        <v>43656</v>
      </c>
      <c r="C6300" t="s">
        <v>23</v>
      </c>
      <c r="D6300" t="s">
        <v>33</v>
      </c>
      <c r="E6300" t="s">
        <v>243</v>
      </c>
      <c r="F6300">
        <v>2.4</v>
      </c>
      <c r="G6300">
        <v>0</v>
      </c>
      <c r="H6300">
        <v>2019</v>
      </c>
      <c r="I6300">
        <v>7</v>
      </c>
      <c r="J6300">
        <v>29</v>
      </c>
    </row>
    <row r="6301" spans="1:10" x14ac:dyDescent="0.25">
      <c r="A6301">
        <f>--SUBTOTAL(103,B$2:B6301)</f>
        <v>3307</v>
      </c>
      <c r="B6301" s="86">
        <v>43656</v>
      </c>
      <c r="C6301" t="s">
        <v>64</v>
      </c>
      <c r="D6301" t="s">
        <v>611</v>
      </c>
      <c r="E6301" t="s">
        <v>612</v>
      </c>
      <c r="F6301">
        <v>804.21</v>
      </c>
      <c r="G6301">
        <v>0</v>
      </c>
      <c r="H6301">
        <v>2019</v>
      </c>
      <c r="I6301">
        <v>7</v>
      </c>
      <c r="J6301">
        <v>91</v>
      </c>
    </row>
    <row r="6302" spans="1:10" x14ac:dyDescent="0.25">
      <c r="A6302">
        <f>--SUBTOTAL(103,B$2:B6302)</f>
        <v>3308</v>
      </c>
      <c r="B6302" s="86">
        <v>43656</v>
      </c>
      <c r="C6302" t="s">
        <v>65</v>
      </c>
      <c r="D6302" t="s">
        <v>611</v>
      </c>
      <c r="E6302" t="s">
        <v>612</v>
      </c>
      <c r="F6302">
        <v>30.39</v>
      </c>
      <c r="G6302">
        <v>0</v>
      </c>
      <c r="H6302">
        <v>2019</v>
      </c>
      <c r="I6302">
        <v>7</v>
      </c>
      <c r="J6302">
        <v>91</v>
      </c>
    </row>
    <row r="6303" spans="1:10" x14ac:dyDescent="0.25">
      <c r="A6303">
        <f>--SUBTOTAL(103,B$2:B6303)</f>
        <v>3309</v>
      </c>
      <c r="B6303" s="86">
        <v>43656</v>
      </c>
      <c r="C6303" t="s">
        <v>65</v>
      </c>
      <c r="D6303" t="s">
        <v>61</v>
      </c>
      <c r="E6303" t="s">
        <v>610</v>
      </c>
      <c r="F6303">
        <v>12</v>
      </c>
      <c r="G6303">
        <v>0</v>
      </c>
      <c r="H6303">
        <v>2019</v>
      </c>
      <c r="I6303">
        <v>7</v>
      </c>
      <c r="J6303">
        <v>91</v>
      </c>
    </row>
    <row r="6304" spans="1:10" x14ac:dyDescent="0.25">
      <c r="A6304">
        <f>--SUBTOTAL(103,B$2:B6304)</f>
        <v>3310</v>
      </c>
      <c r="B6304" s="86">
        <v>43656</v>
      </c>
      <c r="C6304" t="s">
        <v>77</v>
      </c>
      <c r="D6304" t="s">
        <v>61</v>
      </c>
      <c r="E6304" t="s">
        <v>610</v>
      </c>
      <c r="F6304">
        <v>869.85</v>
      </c>
      <c r="G6304">
        <v>0</v>
      </c>
      <c r="H6304">
        <v>2019</v>
      </c>
      <c r="I6304">
        <v>7</v>
      </c>
      <c r="J6304">
        <v>91</v>
      </c>
    </row>
    <row r="6305" spans="1:10" x14ac:dyDescent="0.25">
      <c r="A6305">
        <f>--SUBTOTAL(103,B$2:B6305)</f>
        <v>3311</v>
      </c>
      <c r="B6305" s="86">
        <v>43656</v>
      </c>
      <c r="C6305" t="s">
        <v>21</v>
      </c>
      <c r="D6305" t="s">
        <v>611</v>
      </c>
      <c r="E6305" t="s">
        <v>612</v>
      </c>
      <c r="F6305">
        <v>1660.09</v>
      </c>
      <c r="G6305">
        <v>0</v>
      </c>
      <c r="H6305">
        <v>2019</v>
      </c>
      <c r="I6305">
        <v>7</v>
      </c>
      <c r="J6305">
        <v>19</v>
      </c>
    </row>
    <row r="6306" spans="1:10" x14ac:dyDescent="0.25">
      <c r="A6306">
        <f>--SUBTOTAL(103,B$2:B6306)</f>
        <v>3312</v>
      </c>
      <c r="B6306" s="86">
        <v>43656</v>
      </c>
      <c r="C6306" t="s">
        <v>21</v>
      </c>
      <c r="D6306" t="s">
        <v>611</v>
      </c>
      <c r="E6306" t="s">
        <v>612</v>
      </c>
      <c r="F6306">
        <v>839.9</v>
      </c>
      <c r="G6306">
        <v>0</v>
      </c>
      <c r="H6306">
        <v>2019</v>
      </c>
      <c r="I6306">
        <v>7</v>
      </c>
      <c r="J6306">
        <v>5</v>
      </c>
    </row>
    <row r="6307" spans="1:10" x14ac:dyDescent="0.25">
      <c r="A6307">
        <f>--SUBTOTAL(103,B$2:B6307)</f>
        <v>3313</v>
      </c>
      <c r="B6307" s="86">
        <v>43656</v>
      </c>
      <c r="C6307" t="s">
        <v>21</v>
      </c>
      <c r="D6307" t="s">
        <v>611</v>
      </c>
      <c r="E6307" t="s">
        <v>612</v>
      </c>
      <c r="F6307">
        <v>828.89</v>
      </c>
      <c r="G6307">
        <v>0</v>
      </c>
      <c r="H6307">
        <v>2019</v>
      </c>
      <c r="I6307">
        <v>7</v>
      </c>
      <c r="J6307">
        <v>73</v>
      </c>
    </row>
    <row r="6308" spans="1:10" x14ac:dyDescent="0.25">
      <c r="A6308">
        <f>--SUBTOTAL(103,B$2:B6308)</f>
        <v>3314</v>
      </c>
      <c r="B6308" s="86">
        <v>43656</v>
      </c>
      <c r="C6308" t="s">
        <v>21</v>
      </c>
      <c r="D6308" t="s">
        <v>611</v>
      </c>
      <c r="E6308" t="s">
        <v>612</v>
      </c>
      <c r="F6308">
        <v>757.32</v>
      </c>
      <c r="G6308">
        <v>0</v>
      </c>
      <c r="H6308">
        <v>2019</v>
      </c>
      <c r="I6308">
        <v>7</v>
      </c>
      <c r="J6308">
        <v>13</v>
      </c>
    </row>
    <row r="6309" spans="1:10" x14ac:dyDescent="0.25">
      <c r="A6309">
        <f>--SUBTOTAL(103,B$2:B6309)</f>
        <v>3315</v>
      </c>
      <c r="B6309" s="86">
        <v>43656</v>
      </c>
      <c r="C6309" t="s">
        <v>21</v>
      </c>
      <c r="D6309" t="s">
        <v>611</v>
      </c>
      <c r="E6309" t="s">
        <v>612</v>
      </c>
      <c r="F6309">
        <v>706.08</v>
      </c>
      <c r="G6309">
        <v>0</v>
      </c>
      <c r="H6309">
        <v>2019</v>
      </c>
      <c r="I6309">
        <v>7</v>
      </c>
      <c r="J6309">
        <v>23</v>
      </c>
    </row>
    <row r="6310" spans="1:10" x14ac:dyDescent="0.25">
      <c r="A6310">
        <f>--SUBTOTAL(103,B$2:B6310)</f>
        <v>3316</v>
      </c>
      <c r="B6310" s="86">
        <v>43656</v>
      </c>
      <c r="C6310" t="s">
        <v>21</v>
      </c>
      <c r="D6310" t="s">
        <v>611</v>
      </c>
      <c r="E6310" t="s">
        <v>612</v>
      </c>
      <c r="F6310">
        <v>575.63</v>
      </c>
      <c r="G6310">
        <v>0</v>
      </c>
      <c r="H6310">
        <v>2019</v>
      </c>
      <c r="I6310">
        <v>7</v>
      </c>
      <c r="J6310">
        <v>26</v>
      </c>
    </row>
    <row r="6311" spans="1:10" x14ac:dyDescent="0.25">
      <c r="A6311">
        <f>--SUBTOTAL(103,B$2:B6311)</f>
        <v>3317</v>
      </c>
      <c r="B6311" s="86">
        <v>43656</v>
      </c>
      <c r="C6311" t="s">
        <v>21</v>
      </c>
      <c r="D6311" t="s">
        <v>611</v>
      </c>
      <c r="E6311" t="s">
        <v>612</v>
      </c>
      <c r="F6311">
        <v>562.02</v>
      </c>
      <c r="G6311">
        <v>0</v>
      </c>
      <c r="H6311">
        <v>2019</v>
      </c>
      <c r="I6311">
        <v>7</v>
      </c>
      <c r="J6311">
        <v>97</v>
      </c>
    </row>
    <row r="6312" spans="1:10" x14ac:dyDescent="0.25">
      <c r="A6312">
        <f>--SUBTOTAL(103,B$2:B6312)</f>
        <v>3318</v>
      </c>
      <c r="B6312" s="86">
        <v>43656</v>
      </c>
      <c r="C6312" t="s">
        <v>21</v>
      </c>
      <c r="D6312" t="s">
        <v>611</v>
      </c>
      <c r="E6312" t="s">
        <v>612</v>
      </c>
      <c r="F6312">
        <v>551.41</v>
      </c>
      <c r="G6312">
        <v>0</v>
      </c>
      <c r="H6312">
        <v>2019</v>
      </c>
      <c r="I6312">
        <v>7</v>
      </c>
      <c r="J6312">
        <v>30</v>
      </c>
    </row>
    <row r="6313" spans="1:10" x14ac:dyDescent="0.25">
      <c r="A6313">
        <f>--SUBTOTAL(103,B$2:B6313)</f>
        <v>3319</v>
      </c>
      <c r="B6313" s="86">
        <v>43656</v>
      </c>
      <c r="C6313" t="s">
        <v>21</v>
      </c>
      <c r="D6313" t="s">
        <v>611</v>
      </c>
      <c r="E6313" t="s">
        <v>612</v>
      </c>
      <c r="F6313">
        <v>531.46</v>
      </c>
      <c r="G6313">
        <v>0</v>
      </c>
      <c r="H6313">
        <v>2019</v>
      </c>
      <c r="I6313">
        <v>7</v>
      </c>
      <c r="J6313">
        <v>34</v>
      </c>
    </row>
    <row r="6314" spans="1:10" x14ac:dyDescent="0.25">
      <c r="A6314">
        <f>--SUBTOTAL(103,B$2:B6314)</f>
        <v>3320</v>
      </c>
      <c r="B6314" s="86">
        <v>43656</v>
      </c>
      <c r="C6314" t="s">
        <v>21</v>
      </c>
      <c r="D6314" t="s">
        <v>611</v>
      </c>
      <c r="E6314" t="s">
        <v>612</v>
      </c>
      <c r="F6314">
        <v>477.64</v>
      </c>
      <c r="G6314">
        <v>0</v>
      </c>
      <c r="H6314">
        <v>2019</v>
      </c>
      <c r="I6314">
        <v>7</v>
      </c>
      <c r="J6314">
        <v>49</v>
      </c>
    </row>
    <row r="6315" spans="1:10" x14ac:dyDescent="0.25">
      <c r="A6315">
        <f>--SUBTOTAL(103,B$2:B6315)</f>
        <v>3321</v>
      </c>
      <c r="B6315" s="86">
        <v>43656</v>
      </c>
      <c r="C6315" t="s">
        <v>21</v>
      </c>
      <c r="D6315" t="s">
        <v>611</v>
      </c>
      <c r="E6315" t="s">
        <v>612</v>
      </c>
      <c r="F6315">
        <v>453.9</v>
      </c>
      <c r="G6315">
        <v>0</v>
      </c>
      <c r="H6315">
        <v>2019</v>
      </c>
      <c r="I6315">
        <v>7</v>
      </c>
      <c r="J6315">
        <v>18</v>
      </c>
    </row>
    <row r="6316" spans="1:10" x14ac:dyDescent="0.25">
      <c r="A6316">
        <f>--SUBTOTAL(103,B$2:B6316)</f>
        <v>3322</v>
      </c>
      <c r="B6316" s="86">
        <v>43656</v>
      </c>
      <c r="C6316" t="s">
        <v>21</v>
      </c>
      <c r="D6316" t="s">
        <v>611</v>
      </c>
      <c r="E6316" t="s">
        <v>612</v>
      </c>
      <c r="F6316">
        <v>392.27</v>
      </c>
      <c r="G6316">
        <v>0</v>
      </c>
      <c r="H6316">
        <v>2019</v>
      </c>
      <c r="I6316">
        <v>7</v>
      </c>
      <c r="J6316">
        <v>51</v>
      </c>
    </row>
    <row r="6317" spans="1:10" x14ac:dyDescent="0.25">
      <c r="A6317">
        <f>--SUBTOTAL(103,B$2:B6317)</f>
        <v>3323</v>
      </c>
      <c r="B6317" s="86">
        <v>43656</v>
      </c>
      <c r="C6317" t="s">
        <v>21</v>
      </c>
      <c r="D6317" t="s">
        <v>611</v>
      </c>
      <c r="E6317" t="s">
        <v>612</v>
      </c>
      <c r="F6317">
        <v>339.11</v>
      </c>
      <c r="G6317">
        <v>0</v>
      </c>
      <c r="H6317">
        <v>2019</v>
      </c>
      <c r="I6317">
        <v>7</v>
      </c>
      <c r="J6317">
        <v>22</v>
      </c>
    </row>
    <row r="6318" spans="1:10" x14ac:dyDescent="0.25">
      <c r="A6318">
        <f>--SUBTOTAL(103,B$2:B6318)</f>
        <v>3324</v>
      </c>
      <c r="B6318" s="86">
        <v>43656</v>
      </c>
      <c r="C6318" t="s">
        <v>21</v>
      </c>
      <c r="D6318" t="s">
        <v>611</v>
      </c>
      <c r="E6318" t="s">
        <v>612</v>
      </c>
      <c r="F6318">
        <v>277.51</v>
      </c>
      <c r="G6318">
        <v>0</v>
      </c>
      <c r="H6318">
        <v>2019</v>
      </c>
      <c r="I6318">
        <v>7</v>
      </c>
      <c r="J6318">
        <v>39</v>
      </c>
    </row>
    <row r="6319" spans="1:10" x14ac:dyDescent="0.25">
      <c r="A6319">
        <f>--SUBTOTAL(103,B$2:B6319)</f>
        <v>3325</v>
      </c>
      <c r="B6319" s="86">
        <v>43656</v>
      </c>
      <c r="C6319" t="s">
        <v>21</v>
      </c>
      <c r="D6319" t="s">
        <v>611</v>
      </c>
      <c r="E6319" t="s">
        <v>612</v>
      </c>
      <c r="F6319">
        <v>217.88</v>
      </c>
      <c r="G6319">
        <v>0</v>
      </c>
      <c r="H6319">
        <v>2019</v>
      </c>
      <c r="I6319">
        <v>7</v>
      </c>
      <c r="J6319">
        <v>46</v>
      </c>
    </row>
    <row r="6320" spans="1:10" x14ac:dyDescent="0.25">
      <c r="A6320">
        <f>--SUBTOTAL(103,B$2:B6320)</f>
        <v>3326</v>
      </c>
      <c r="B6320" s="86">
        <v>43656</v>
      </c>
      <c r="C6320" t="s">
        <v>21</v>
      </c>
      <c r="D6320" t="s">
        <v>611</v>
      </c>
      <c r="E6320" t="s">
        <v>612</v>
      </c>
      <c r="F6320">
        <v>186.05</v>
      </c>
      <c r="G6320">
        <v>0</v>
      </c>
      <c r="H6320">
        <v>2019</v>
      </c>
      <c r="I6320">
        <v>7</v>
      </c>
      <c r="J6320">
        <v>125</v>
      </c>
    </row>
    <row r="6321" spans="1:10" x14ac:dyDescent="0.25">
      <c r="A6321">
        <f>--SUBTOTAL(103,B$2:B6321)</f>
        <v>3327</v>
      </c>
      <c r="B6321" s="86">
        <v>43656</v>
      </c>
      <c r="C6321" t="s">
        <v>21</v>
      </c>
      <c r="D6321" t="s">
        <v>611</v>
      </c>
      <c r="E6321" t="s">
        <v>612</v>
      </c>
      <c r="F6321">
        <v>173.93</v>
      </c>
      <c r="G6321">
        <v>0</v>
      </c>
      <c r="H6321">
        <v>2019</v>
      </c>
      <c r="I6321">
        <v>7</v>
      </c>
      <c r="J6321">
        <v>43</v>
      </c>
    </row>
    <row r="6322" spans="1:10" x14ac:dyDescent="0.25">
      <c r="A6322">
        <f>--SUBTOTAL(103,B$2:B6322)</f>
        <v>3328</v>
      </c>
      <c r="B6322" s="86">
        <v>43656</v>
      </c>
      <c r="C6322" t="s">
        <v>21</v>
      </c>
      <c r="D6322" t="s">
        <v>611</v>
      </c>
      <c r="E6322" t="s">
        <v>612</v>
      </c>
      <c r="F6322">
        <v>173.81</v>
      </c>
      <c r="G6322">
        <v>0</v>
      </c>
      <c r="H6322">
        <v>2019</v>
      </c>
      <c r="I6322">
        <v>7</v>
      </c>
      <c r="J6322">
        <v>95</v>
      </c>
    </row>
    <row r="6323" spans="1:10" x14ac:dyDescent="0.25">
      <c r="A6323">
        <f>--SUBTOTAL(103,B$2:B6323)</f>
        <v>3329</v>
      </c>
      <c r="B6323" s="86">
        <v>43656</v>
      </c>
      <c r="C6323" t="s">
        <v>21</v>
      </c>
      <c r="D6323" t="s">
        <v>611</v>
      </c>
      <c r="E6323" t="s">
        <v>612</v>
      </c>
      <c r="F6323">
        <v>170.64</v>
      </c>
      <c r="G6323">
        <v>0</v>
      </c>
      <c r="H6323">
        <v>2019</v>
      </c>
      <c r="I6323">
        <v>7</v>
      </c>
      <c r="J6323">
        <v>44</v>
      </c>
    </row>
    <row r="6324" spans="1:10" x14ac:dyDescent="0.25">
      <c r="A6324">
        <f>--SUBTOTAL(103,B$2:B6324)</f>
        <v>3330</v>
      </c>
      <c r="B6324" s="86">
        <v>43656</v>
      </c>
      <c r="C6324" t="s">
        <v>21</v>
      </c>
      <c r="D6324" t="s">
        <v>611</v>
      </c>
      <c r="E6324" t="s">
        <v>612</v>
      </c>
      <c r="F6324">
        <v>132.77000000000001</v>
      </c>
      <c r="G6324">
        <v>0</v>
      </c>
      <c r="H6324">
        <v>2019</v>
      </c>
      <c r="I6324">
        <v>7</v>
      </c>
      <c r="J6324">
        <v>38</v>
      </c>
    </row>
    <row r="6325" spans="1:10" x14ac:dyDescent="0.25">
      <c r="A6325">
        <f>--SUBTOTAL(103,B$2:B6325)</f>
        <v>3331</v>
      </c>
      <c r="B6325" s="86">
        <v>43656</v>
      </c>
      <c r="C6325" t="s">
        <v>21</v>
      </c>
      <c r="D6325" t="s">
        <v>611</v>
      </c>
      <c r="E6325" t="s">
        <v>612</v>
      </c>
      <c r="F6325">
        <v>121.62</v>
      </c>
      <c r="G6325">
        <v>0</v>
      </c>
      <c r="H6325">
        <v>2019</v>
      </c>
      <c r="I6325">
        <v>7</v>
      </c>
      <c r="J6325">
        <v>80</v>
      </c>
    </row>
    <row r="6326" spans="1:10" x14ac:dyDescent="0.25">
      <c r="A6326">
        <f>--SUBTOTAL(103,B$2:B6326)</f>
        <v>3332</v>
      </c>
      <c r="B6326" s="86">
        <v>43656</v>
      </c>
      <c r="C6326" t="s">
        <v>21</v>
      </c>
      <c r="D6326" t="s">
        <v>611</v>
      </c>
      <c r="E6326" t="s">
        <v>612</v>
      </c>
      <c r="F6326">
        <v>29.64</v>
      </c>
      <c r="G6326">
        <v>0</v>
      </c>
      <c r="H6326">
        <v>2019</v>
      </c>
      <c r="I6326">
        <v>7</v>
      </c>
      <c r="J6326">
        <v>15</v>
      </c>
    </row>
    <row r="6327" spans="1:10" x14ac:dyDescent="0.25">
      <c r="A6327">
        <f>--SUBTOTAL(103,B$2:B6327)</f>
        <v>3333</v>
      </c>
      <c r="B6327" s="86">
        <v>43656</v>
      </c>
      <c r="C6327" t="s">
        <v>21</v>
      </c>
      <c r="D6327" t="s">
        <v>611</v>
      </c>
      <c r="E6327" t="s">
        <v>612</v>
      </c>
      <c r="F6327">
        <v>28.02</v>
      </c>
      <c r="G6327">
        <v>0</v>
      </c>
      <c r="H6327">
        <v>2019</v>
      </c>
      <c r="I6327">
        <v>7</v>
      </c>
      <c r="J6327">
        <v>78</v>
      </c>
    </row>
    <row r="6328" spans="1:10" x14ac:dyDescent="0.25">
      <c r="A6328">
        <f>--SUBTOTAL(103,B$2:B6328)</f>
        <v>3334</v>
      </c>
      <c r="B6328" s="86">
        <v>43656</v>
      </c>
      <c r="C6328" t="s">
        <v>21</v>
      </c>
      <c r="D6328" t="s">
        <v>32</v>
      </c>
      <c r="E6328" t="s">
        <v>610</v>
      </c>
      <c r="F6328">
        <v>24</v>
      </c>
      <c r="G6328">
        <v>0</v>
      </c>
      <c r="H6328">
        <v>2019</v>
      </c>
      <c r="I6328">
        <v>7</v>
      </c>
      <c r="J6328">
        <v>125</v>
      </c>
    </row>
    <row r="6329" spans="1:10" x14ac:dyDescent="0.25">
      <c r="A6329">
        <f>--SUBTOTAL(103,B$2:B6329)</f>
        <v>3335</v>
      </c>
      <c r="B6329" s="86">
        <v>43656</v>
      </c>
      <c r="C6329" t="s">
        <v>21</v>
      </c>
      <c r="D6329" t="s">
        <v>32</v>
      </c>
      <c r="E6329" t="s">
        <v>610</v>
      </c>
      <c r="F6329">
        <v>16</v>
      </c>
      <c r="G6329">
        <v>0</v>
      </c>
      <c r="H6329">
        <v>2019</v>
      </c>
      <c r="I6329">
        <v>7</v>
      </c>
      <c r="J6329">
        <v>13</v>
      </c>
    </row>
    <row r="6330" spans="1:10" x14ac:dyDescent="0.25">
      <c r="A6330">
        <f>--SUBTOTAL(103,B$2:B6330)</f>
        <v>3336</v>
      </c>
      <c r="B6330" s="86">
        <v>43656</v>
      </c>
      <c r="C6330" t="s">
        <v>21</v>
      </c>
      <c r="D6330" t="s">
        <v>32</v>
      </c>
      <c r="E6330" t="s">
        <v>610</v>
      </c>
      <c r="F6330">
        <v>16</v>
      </c>
      <c r="G6330">
        <v>0</v>
      </c>
      <c r="H6330">
        <v>2019</v>
      </c>
      <c r="I6330">
        <v>7</v>
      </c>
      <c r="J6330">
        <v>51</v>
      </c>
    </row>
    <row r="6331" spans="1:10" x14ac:dyDescent="0.25">
      <c r="A6331">
        <f>--SUBTOTAL(103,B$2:B6331)</f>
        <v>3337</v>
      </c>
      <c r="B6331" s="86">
        <v>43656</v>
      </c>
      <c r="C6331" t="s">
        <v>21</v>
      </c>
      <c r="D6331" t="s">
        <v>32</v>
      </c>
      <c r="E6331" t="s">
        <v>610</v>
      </c>
      <c r="F6331">
        <v>8</v>
      </c>
      <c r="G6331">
        <v>0</v>
      </c>
      <c r="H6331">
        <v>2019</v>
      </c>
      <c r="I6331">
        <v>7</v>
      </c>
      <c r="J6331">
        <v>1</v>
      </c>
    </row>
    <row r="6332" spans="1:10" x14ac:dyDescent="0.25">
      <c r="A6332">
        <f>--SUBTOTAL(103,B$2:B6332)</f>
        <v>3338</v>
      </c>
      <c r="B6332" s="86">
        <v>43656</v>
      </c>
      <c r="C6332" t="s">
        <v>21</v>
      </c>
      <c r="D6332" t="s">
        <v>32</v>
      </c>
      <c r="E6332" t="s">
        <v>610</v>
      </c>
      <c r="F6332">
        <v>8</v>
      </c>
      <c r="G6332">
        <v>0</v>
      </c>
      <c r="H6332">
        <v>2019</v>
      </c>
      <c r="I6332">
        <v>7</v>
      </c>
      <c r="J6332">
        <v>5</v>
      </c>
    </row>
    <row r="6333" spans="1:10" x14ac:dyDescent="0.25">
      <c r="A6333">
        <f>--SUBTOTAL(103,B$2:B6333)</f>
        <v>3339</v>
      </c>
      <c r="B6333" s="86">
        <v>43656</v>
      </c>
      <c r="C6333" t="s">
        <v>21</v>
      </c>
      <c r="D6333" t="s">
        <v>32</v>
      </c>
      <c r="E6333" t="s">
        <v>610</v>
      </c>
      <c r="F6333">
        <v>8</v>
      </c>
      <c r="G6333">
        <v>0</v>
      </c>
      <c r="H6333">
        <v>2019</v>
      </c>
      <c r="I6333">
        <v>7</v>
      </c>
      <c r="J6333">
        <v>23</v>
      </c>
    </row>
    <row r="6334" spans="1:10" x14ac:dyDescent="0.25">
      <c r="A6334">
        <f>--SUBTOTAL(103,B$2:B6334)</f>
        <v>3340</v>
      </c>
      <c r="B6334" s="86">
        <v>43656</v>
      </c>
      <c r="C6334" t="s">
        <v>21</v>
      </c>
      <c r="D6334" t="s">
        <v>32</v>
      </c>
      <c r="E6334" t="s">
        <v>610</v>
      </c>
      <c r="F6334">
        <v>8</v>
      </c>
      <c r="G6334">
        <v>0</v>
      </c>
      <c r="H6334">
        <v>2019</v>
      </c>
      <c r="I6334">
        <v>7</v>
      </c>
      <c r="J6334">
        <v>73</v>
      </c>
    </row>
    <row r="6335" spans="1:10" x14ac:dyDescent="0.25">
      <c r="A6335">
        <f>--SUBTOTAL(103,B$2:B6335)</f>
        <v>3341</v>
      </c>
      <c r="B6335" s="86">
        <v>43656</v>
      </c>
      <c r="C6335" t="s">
        <v>21</v>
      </c>
      <c r="D6335" t="s">
        <v>32</v>
      </c>
      <c r="E6335" t="s">
        <v>610</v>
      </c>
      <c r="F6335">
        <v>8</v>
      </c>
      <c r="G6335">
        <v>0</v>
      </c>
      <c r="H6335">
        <v>2019</v>
      </c>
      <c r="I6335">
        <v>7</v>
      </c>
      <c r="J6335">
        <v>97</v>
      </c>
    </row>
    <row r="6336" spans="1:10" x14ac:dyDescent="0.25">
      <c r="A6336">
        <f>--SUBTOTAL(103,B$2:B6336)</f>
        <v>3342</v>
      </c>
      <c r="B6336" s="86">
        <v>43656</v>
      </c>
      <c r="C6336" t="s">
        <v>103</v>
      </c>
      <c r="D6336" t="s">
        <v>61</v>
      </c>
      <c r="E6336" t="s">
        <v>610</v>
      </c>
      <c r="F6336">
        <v>130.18</v>
      </c>
      <c r="G6336">
        <v>0</v>
      </c>
      <c r="H6336">
        <v>2019</v>
      </c>
      <c r="I6336">
        <v>7</v>
      </c>
      <c r="J6336">
        <v>91</v>
      </c>
    </row>
    <row r="6337" spans="1:10" x14ac:dyDescent="0.25">
      <c r="A6337">
        <f>--SUBTOTAL(103,B$2:B6337)</f>
        <v>3343</v>
      </c>
      <c r="B6337" s="86">
        <v>43656</v>
      </c>
      <c r="C6337" t="s">
        <v>103</v>
      </c>
      <c r="D6337" t="s">
        <v>611</v>
      </c>
      <c r="E6337" t="s">
        <v>612</v>
      </c>
      <c r="F6337">
        <v>9.9600000000000009</v>
      </c>
      <c r="G6337">
        <v>0</v>
      </c>
      <c r="H6337">
        <v>2019</v>
      </c>
      <c r="I6337">
        <v>7</v>
      </c>
      <c r="J6337">
        <v>91</v>
      </c>
    </row>
    <row r="6338" spans="1:10" x14ac:dyDescent="0.25">
      <c r="A6338">
        <f>--SUBTOTAL(103,B$2:B6338)</f>
        <v>3344</v>
      </c>
      <c r="B6338" s="86">
        <v>43656</v>
      </c>
      <c r="C6338" t="s">
        <v>71</v>
      </c>
      <c r="D6338" t="s">
        <v>611</v>
      </c>
      <c r="E6338" t="s">
        <v>612</v>
      </c>
      <c r="F6338">
        <v>25.14</v>
      </c>
      <c r="G6338">
        <v>0</v>
      </c>
      <c r="H6338">
        <v>2019</v>
      </c>
      <c r="I6338">
        <v>7</v>
      </c>
      <c r="J6338">
        <v>91</v>
      </c>
    </row>
    <row r="6339" spans="1:10" x14ac:dyDescent="0.25">
      <c r="A6339">
        <f>--SUBTOTAL(103,B$2:B6339)</f>
        <v>3345</v>
      </c>
      <c r="B6339" s="86">
        <v>43656</v>
      </c>
      <c r="C6339" t="s">
        <v>73</v>
      </c>
      <c r="D6339" t="s">
        <v>61</v>
      </c>
      <c r="E6339" t="s">
        <v>610</v>
      </c>
      <c r="F6339">
        <v>20.85</v>
      </c>
      <c r="G6339">
        <v>0</v>
      </c>
      <c r="H6339">
        <v>2019</v>
      </c>
      <c r="I6339">
        <v>7</v>
      </c>
      <c r="J6339">
        <v>91</v>
      </c>
    </row>
    <row r="6340" spans="1:10" x14ac:dyDescent="0.25">
      <c r="A6340">
        <f>--SUBTOTAL(103,B$2:B6340)</f>
        <v>3346</v>
      </c>
      <c r="B6340" s="86">
        <v>43656</v>
      </c>
      <c r="C6340" t="s">
        <v>72</v>
      </c>
      <c r="D6340" t="s">
        <v>611</v>
      </c>
      <c r="E6340" t="s">
        <v>612</v>
      </c>
      <c r="F6340">
        <v>163.72</v>
      </c>
      <c r="G6340">
        <v>0</v>
      </c>
      <c r="H6340">
        <v>2019</v>
      </c>
      <c r="I6340">
        <v>7</v>
      </c>
      <c r="J6340">
        <v>91</v>
      </c>
    </row>
    <row r="6341" spans="1:10" x14ac:dyDescent="0.25">
      <c r="A6341">
        <f>--SUBTOTAL(103,B$2:B6341)</f>
        <v>3347</v>
      </c>
      <c r="B6341" s="86">
        <v>43656</v>
      </c>
      <c r="C6341" t="s">
        <v>67</v>
      </c>
      <c r="D6341" t="s">
        <v>611</v>
      </c>
      <c r="E6341" t="s">
        <v>612</v>
      </c>
      <c r="F6341">
        <v>930.71</v>
      </c>
      <c r="G6341">
        <v>0</v>
      </c>
      <c r="H6341">
        <v>2019</v>
      </c>
      <c r="I6341">
        <v>7</v>
      </c>
      <c r="J6341">
        <v>91</v>
      </c>
    </row>
    <row r="6342" spans="1:10" x14ac:dyDescent="0.25">
      <c r="A6342">
        <f>--SUBTOTAL(103,B$2:B6342)</f>
        <v>3348</v>
      </c>
      <c r="B6342" s="86">
        <v>43656</v>
      </c>
      <c r="C6342" t="s">
        <v>67</v>
      </c>
      <c r="D6342" t="s">
        <v>61</v>
      </c>
      <c r="E6342" t="s">
        <v>610</v>
      </c>
      <c r="F6342">
        <v>205.5</v>
      </c>
      <c r="G6342">
        <v>0</v>
      </c>
      <c r="H6342">
        <v>2019</v>
      </c>
      <c r="I6342">
        <v>7</v>
      </c>
      <c r="J6342">
        <v>91</v>
      </c>
    </row>
    <row r="6343" spans="1:10" x14ac:dyDescent="0.25">
      <c r="A6343">
        <f>--SUBTOTAL(103,B$2:B6343)</f>
        <v>3349</v>
      </c>
      <c r="B6343" s="86">
        <v>43656</v>
      </c>
      <c r="C6343" t="s">
        <v>76</v>
      </c>
      <c r="D6343" t="s">
        <v>611</v>
      </c>
      <c r="E6343" t="s">
        <v>612</v>
      </c>
      <c r="F6343">
        <v>254.94</v>
      </c>
      <c r="G6343">
        <v>0</v>
      </c>
      <c r="H6343">
        <v>2019</v>
      </c>
      <c r="I6343">
        <v>7</v>
      </c>
      <c r="J6343">
        <v>91</v>
      </c>
    </row>
    <row r="6344" spans="1:10" x14ac:dyDescent="0.25">
      <c r="A6344">
        <f>--SUBTOTAL(103,B$2:B6344)</f>
        <v>3350</v>
      </c>
      <c r="B6344" s="86">
        <v>43656</v>
      </c>
      <c r="C6344" t="s">
        <v>290</v>
      </c>
      <c r="D6344" t="s">
        <v>60</v>
      </c>
      <c r="E6344" t="s">
        <v>610</v>
      </c>
      <c r="F6344">
        <v>12.5</v>
      </c>
      <c r="G6344">
        <v>0</v>
      </c>
      <c r="H6344">
        <v>2019</v>
      </c>
      <c r="I6344">
        <v>7</v>
      </c>
      <c r="J6344">
        <v>91</v>
      </c>
    </row>
    <row r="6345" spans="1:10" x14ac:dyDescent="0.25">
      <c r="A6345">
        <f>--SUBTOTAL(103,B$2:B6345)</f>
        <v>3351</v>
      </c>
      <c r="B6345" s="86">
        <v>43656</v>
      </c>
      <c r="C6345" t="s">
        <v>22</v>
      </c>
      <c r="D6345" t="s">
        <v>611</v>
      </c>
      <c r="E6345" t="s">
        <v>612</v>
      </c>
      <c r="F6345">
        <v>136.5</v>
      </c>
      <c r="G6345">
        <v>0</v>
      </c>
      <c r="H6345">
        <v>2019</v>
      </c>
      <c r="I6345">
        <v>7</v>
      </c>
      <c r="J6345">
        <v>30</v>
      </c>
    </row>
    <row r="6346" spans="1:10" x14ac:dyDescent="0.25">
      <c r="A6346">
        <f>--SUBTOTAL(103,B$2:B6346)</f>
        <v>3352</v>
      </c>
      <c r="B6346" s="86">
        <v>43656</v>
      </c>
      <c r="C6346" t="s">
        <v>22</v>
      </c>
      <c r="D6346" t="s">
        <v>611</v>
      </c>
      <c r="E6346" t="s">
        <v>612</v>
      </c>
      <c r="F6346">
        <v>122.52</v>
      </c>
      <c r="G6346">
        <v>0</v>
      </c>
      <c r="H6346">
        <v>2019</v>
      </c>
      <c r="I6346">
        <v>7</v>
      </c>
      <c r="J6346">
        <v>19</v>
      </c>
    </row>
    <row r="6347" spans="1:10" x14ac:dyDescent="0.25">
      <c r="A6347">
        <f>--SUBTOTAL(103,B$2:B6347)</f>
        <v>3353</v>
      </c>
      <c r="B6347" s="86">
        <v>43656</v>
      </c>
      <c r="C6347" t="s">
        <v>22</v>
      </c>
      <c r="D6347" t="s">
        <v>611</v>
      </c>
      <c r="E6347" t="s">
        <v>612</v>
      </c>
      <c r="F6347">
        <v>117.15</v>
      </c>
      <c r="G6347">
        <v>0</v>
      </c>
      <c r="H6347">
        <v>2019</v>
      </c>
      <c r="I6347">
        <v>7</v>
      </c>
      <c r="J6347">
        <v>73</v>
      </c>
    </row>
    <row r="6348" spans="1:10" x14ac:dyDescent="0.25">
      <c r="A6348">
        <f>--SUBTOTAL(103,B$2:B6348)</f>
        <v>3354</v>
      </c>
      <c r="B6348" s="86">
        <v>43656</v>
      </c>
      <c r="C6348" t="s">
        <v>22</v>
      </c>
      <c r="D6348" t="s">
        <v>611</v>
      </c>
      <c r="E6348" t="s">
        <v>612</v>
      </c>
      <c r="F6348">
        <v>57.69</v>
      </c>
      <c r="G6348">
        <v>0</v>
      </c>
      <c r="H6348">
        <v>2019</v>
      </c>
      <c r="I6348">
        <v>7</v>
      </c>
      <c r="J6348">
        <v>125</v>
      </c>
    </row>
    <row r="6349" spans="1:10" x14ac:dyDescent="0.25">
      <c r="A6349">
        <f>--SUBTOTAL(103,B$2:B6349)</f>
        <v>3355</v>
      </c>
      <c r="B6349" s="86">
        <v>43656</v>
      </c>
      <c r="C6349" t="s">
        <v>22</v>
      </c>
      <c r="D6349" t="s">
        <v>611</v>
      </c>
      <c r="E6349" t="s">
        <v>612</v>
      </c>
      <c r="F6349">
        <v>54.25</v>
      </c>
      <c r="G6349">
        <v>0</v>
      </c>
      <c r="H6349">
        <v>2019</v>
      </c>
      <c r="I6349">
        <v>7</v>
      </c>
      <c r="J6349">
        <v>43</v>
      </c>
    </row>
    <row r="6350" spans="1:10" x14ac:dyDescent="0.25">
      <c r="A6350">
        <f>--SUBTOTAL(103,B$2:B6350)</f>
        <v>3356</v>
      </c>
      <c r="B6350" s="86">
        <v>43656</v>
      </c>
      <c r="C6350" t="s">
        <v>22</v>
      </c>
      <c r="D6350" t="s">
        <v>611</v>
      </c>
      <c r="E6350" t="s">
        <v>612</v>
      </c>
      <c r="F6350">
        <v>33.020000000000003</v>
      </c>
      <c r="G6350">
        <v>0</v>
      </c>
      <c r="H6350">
        <v>2019</v>
      </c>
      <c r="I6350">
        <v>7</v>
      </c>
      <c r="J6350">
        <v>46</v>
      </c>
    </row>
    <row r="6351" spans="1:10" x14ac:dyDescent="0.25">
      <c r="A6351">
        <f>--SUBTOTAL(103,B$2:B6351)</f>
        <v>3357</v>
      </c>
      <c r="B6351" s="86">
        <v>43656</v>
      </c>
      <c r="C6351" t="s">
        <v>22</v>
      </c>
      <c r="D6351" t="s">
        <v>611</v>
      </c>
      <c r="E6351" t="s">
        <v>612</v>
      </c>
      <c r="F6351">
        <v>31.77</v>
      </c>
      <c r="G6351">
        <v>0</v>
      </c>
      <c r="H6351">
        <v>2019</v>
      </c>
      <c r="I6351">
        <v>7</v>
      </c>
      <c r="J6351">
        <v>5</v>
      </c>
    </row>
    <row r="6352" spans="1:10" x14ac:dyDescent="0.25">
      <c r="A6352">
        <f>--SUBTOTAL(103,B$2:B6352)</f>
        <v>3358</v>
      </c>
      <c r="B6352" s="86">
        <v>43656</v>
      </c>
      <c r="C6352" t="s">
        <v>22</v>
      </c>
      <c r="D6352" t="s">
        <v>611</v>
      </c>
      <c r="E6352" t="s">
        <v>612</v>
      </c>
      <c r="F6352">
        <v>29.77</v>
      </c>
      <c r="G6352">
        <v>0</v>
      </c>
      <c r="H6352">
        <v>2019</v>
      </c>
      <c r="I6352">
        <v>7</v>
      </c>
      <c r="J6352">
        <v>49</v>
      </c>
    </row>
    <row r="6353" spans="1:10" x14ac:dyDescent="0.25">
      <c r="A6353">
        <f>--SUBTOTAL(103,B$2:B6353)</f>
        <v>3359</v>
      </c>
      <c r="B6353" s="86">
        <v>43656</v>
      </c>
      <c r="C6353" t="s">
        <v>22</v>
      </c>
      <c r="D6353" t="s">
        <v>611</v>
      </c>
      <c r="E6353" t="s">
        <v>612</v>
      </c>
      <c r="F6353">
        <v>29.29</v>
      </c>
      <c r="G6353">
        <v>0</v>
      </c>
      <c r="H6353">
        <v>2019</v>
      </c>
      <c r="I6353">
        <v>7</v>
      </c>
      <c r="J6353">
        <v>70</v>
      </c>
    </row>
    <row r="6354" spans="1:10" x14ac:dyDescent="0.25">
      <c r="A6354">
        <f>--SUBTOTAL(103,B$2:B6354)</f>
        <v>3360</v>
      </c>
      <c r="B6354" s="86">
        <v>43656</v>
      </c>
      <c r="C6354" t="s">
        <v>22</v>
      </c>
      <c r="D6354" t="s">
        <v>611</v>
      </c>
      <c r="E6354" t="s">
        <v>612</v>
      </c>
      <c r="F6354">
        <v>27.99</v>
      </c>
      <c r="G6354">
        <v>0</v>
      </c>
      <c r="H6354">
        <v>2019</v>
      </c>
      <c r="I6354">
        <v>7</v>
      </c>
      <c r="J6354">
        <v>10</v>
      </c>
    </row>
    <row r="6355" spans="1:10" x14ac:dyDescent="0.25">
      <c r="A6355">
        <f>--SUBTOTAL(103,B$2:B6355)</f>
        <v>3361</v>
      </c>
      <c r="B6355" s="86">
        <v>43656</v>
      </c>
      <c r="C6355" t="s">
        <v>22</v>
      </c>
      <c r="D6355" t="s">
        <v>611</v>
      </c>
      <c r="E6355" t="s">
        <v>612</v>
      </c>
      <c r="F6355">
        <v>26.03</v>
      </c>
      <c r="G6355">
        <v>0</v>
      </c>
      <c r="H6355">
        <v>2019</v>
      </c>
      <c r="I6355">
        <v>7</v>
      </c>
      <c r="J6355">
        <v>51</v>
      </c>
    </row>
    <row r="6356" spans="1:10" x14ac:dyDescent="0.25">
      <c r="A6356">
        <f>--SUBTOTAL(103,B$2:B6356)</f>
        <v>3362</v>
      </c>
      <c r="B6356" s="86">
        <v>43656</v>
      </c>
      <c r="C6356" t="s">
        <v>22</v>
      </c>
      <c r="D6356" t="s">
        <v>32</v>
      </c>
      <c r="E6356" t="s">
        <v>610</v>
      </c>
      <c r="F6356">
        <v>24</v>
      </c>
      <c r="G6356">
        <v>0</v>
      </c>
      <c r="H6356">
        <v>2019</v>
      </c>
      <c r="I6356">
        <v>7</v>
      </c>
      <c r="J6356">
        <v>39</v>
      </c>
    </row>
    <row r="6357" spans="1:10" x14ac:dyDescent="0.25">
      <c r="A6357">
        <f>--SUBTOTAL(103,B$2:B6357)</f>
        <v>3363</v>
      </c>
      <c r="B6357" s="86">
        <v>43656</v>
      </c>
      <c r="C6357" t="s">
        <v>22</v>
      </c>
      <c r="D6357" t="s">
        <v>611</v>
      </c>
      <c r="E6357" t="s">
        <v>612</v>
      </c>
      <c r="F6357">
        <v>23.72</v>
      </c>
      <c r="G6357">
        <v>0</v>
      </c>
      <c r="H6357">
        <v>2019</v>
      </c>
      <c r="I6357">
        <v>7</v>
      </c>
      <c r="J6357">
        <v>78</v>
      </c>
    </row>
    <row r="6358" spans="1:10" x14ac:dyDescent="0.25">
      <c r="A6358">
        <f>--SUBTOTAL(103,B$2:B6358)</f>
        <v>3364</v>
      </c>
      <c r="B6358" s="86">
        <v>43656</v>
      </c>
      <c r="C6358" t="s">
        <v>22</v>
      </c>
      <c r="D6358" t="s">
        <v>611</v>
      </c>
      <c r="E6358" t="s">
        <v>612</v>
      </c>
      <c r="F6358">
        <v>20.170000000000002</v>
      </c>
      <c r="G6358">
        <v>0</v>
      </c>
      <c r="H6358">
        <v>2019</v>
      </c>
      <c r="I6358">
        <v>7</v>
      </c>
      <c r="J6358">
        <v>39</v>
      </c>
    </row>
    <row r="6359" spans="1:10" x14ac:dyDescent="0.25">
      <c r="A6359">
        <f>--SUBTOTAL(103,B$2:B6359)</f>
        <v>3365</v>
      </c>
      <c r="B6359" s="86">
        <v>43656</v>
      </c>
      <c r="C6359" t="s">
        <v>22</v>
      </c>
      <c r="D6359" t="s">
        <v>611</v>
      </c>
      <c r="E6359" t="s">
        <v>612</v>
      </c>
      <c r="F6359">
        <v>19.899999999999999</v>
      </c>
      <c r="G6359">
        <v>0</v>
      </c>
      <c r="H6359">
        <v>2019</v>
      </c>
      <c r="I6359">
        <v>7</v>
      </c>
      <c r="J6359">
        <v>13</v>
      </c>
    </row>
    <row r="6360" spans="1:10" x14ac:dyDescent="0.25">
      <c r="A6360">
        <f>--SUBTOTAL(103,B$2:B6360)</f>
        <v>3366</v>
      </c>
      <c r="B6360" s="86">
        <v>43656</v>
      </c>
      <c r="C6360" t="s">
        <v>22</v>
      </c>
      <c r="D6360" t="s">
        <v>611</v>
      </c>
      <c r="E6360" t="s">
        <v>612</v>
      </c>
      <c r="F6360">
        <v>17.600000000000001</v>
      </c>
      <c r="G6360">
        <v>0</v>
      </c>
      <c r="H6360">
        <v>2019</v>
      </c>
      <c r="I6360">
        <v>7</v>
      </c>
      <c r="J6360">
        <v>34</v>
      </c>
    </row>
    <row r="6361" spans="1:10" x14ac:dyDescent="0.25">
      <c r="A6361">
        <f>--SUBTOTAL(103,B$2:B6361)</f>
        <v>3367</v>
      </c>
      <c r="B6361" s="86">
        <v>43656</v>
      </c>
      <c r="C6361" t="s">
        <v>22</v>
      </c>
      <c r="D6361" t="s">
        <v>611</v>
      </c>
      <c r="E6361" t="s">
        <v>612</v>
      </c>
      <c r="F6361">
        <v>13.43</v>
      </c>
      <c r="G6361">
        <v>0</v>
      </c>
      <c r="H6361">
        <v>2019</v>
      </c>
      <c r="I6361">
        <v>7</v>
      </c>
      <c r="J6361">
        <v>26</v>
      </c>
    </row>
    <row r="6362" spans="1:10" x14ac:dyDescent="0.25">
      <c r="A6362">
        <f>--SUBTOTAL(103,B$2:B6362)</f>
        <v>3368</v>
      </c>
      <c r="B6362" s="86">
        <v>43656</v>
      </c>
      <c r="C6362" t="s">
        <v>22</v>
      </c>
      <c r="D6362" t="s">
        <v>32</v>
      </c>
      <c r="E6362" t="s">
        <v>610</v>
      </c>
      <c r="F6362">
        <v>8</v>
      </c>
      <c r="G6362">
        <v>0</v>
      </c>
      <c r="H6362">
        <v>2019</v>
      </c>
      <c r="I6362">
        <v>7</v>
      </c>
      <c r="J6362">
        <v>73</v>
      </c>
    </row>
    <row r="6363" spans="1:10" x14ac:dyDescent="0.25">
      <c r="A6363">
        <f>--SUBTOTAL(103,B$2:B6363)</f>
        <v>3369</v>
      </c>
      <c r="B6363" s="86">
        <v>43656</v>
      </c>
      <c r="C6363" t="s">
        <v>22</v>
      </c>
      <c r="D6363" t="s">
        <v>611</v>
      </c>
      <c r="E6363" t="s">
        <v>612</v>
      </c>
      <c r="F6363">
        <v>7.26</v>
      </c>
      <c r="G6363">
        <v>0</v>
      </c>
      <c r="H6363">
        <v>2019</v>
      </c>
      <c r="I6363">
        <v>7</v>
      </c>
      <c r="J6363">
        <v>6</v>
      </c>
    </row>
    <row r="6364" spans="1:10" x14ac:dyDescent="0.25">
      <c r="A6364">
        <f>--SUBTOTAL(103,B$2:B6364)</f>
        <v>3370</v>
      </c>
      <c r="B6364" s="86">
        <v>43656</v>
      </c>
      <c r="C6364" t="s">
        <v>80</v>
      </c>
      <c r="D6364" t="s">
        <v>61</v>
      </c>
      <c r="E6364" t="s">
        <v>610</v>
      </c>
      <c r="F6364">
        <v>125.68</v>
      </c>
      <c r="G6364">
        <v>0</v>
      </c>
      <c r="H6364">
        <v>2019</v>
      </c>
      <c r="I6364">
        <v>7</v>
      </c>
      <c r="J6364">
        <v>91</v>
      </c>
    </row>
    <row r="6365" spans="1:10" x14ac:dyDescent="0.25">
      <c r="A6365">
        <f>--SUBTOTAL(103,B$2:B6365)</f>
        <v>3371</v>
      </c>
      <c r="B6365" s="86">
        <v>43657</v>
      </c>
      <c r="C6365" t="s">
        <v>23</v>
      </c>
      <c r="D6365" t="s">
        <v>33</v>
      </c>
      <c r="E6365" t="s">
        <v>141</v>
      </c>
      <c r="F6365">
        <v>5</v>
      </c>
      <c r="G6365">
        <v>0</v>
      </c>
      <c r="H6365">
        <v>2019</v>
      </c>
      <c r="I6365">
        <v>7</v>
      </c>
      <c r="J6365">
        <v>53</v>
      </c>
    </row>
    <row r="6366" spans="1:10" x14ac:dyDescent="0.25">
      <c r="A6366">
        <f>--SUBTOTAL(103,B$2:B6366)</f>
        <v>3372</v>
      </c>
      <c r="B6366" s="86">
        <v>43657</v>
      </c>
      <c r="C6366" t="s">
        <v>23</v>
      </c>
      <c r="D6366" t="s">
        <v>33</v>
      </c>
      <c r="E6366" t="s">
        <v>122</v>
      </c>
      <c r="F6366">
        <v>2.4</v>
      </c>
      <c r="G6366">
        <v>0</v>
      </c>
      <c r="H6366">
        <v>2019</v>
      </c>
      <c r="I6366">
        <v>7</v>
      </c>
      <c r="J6366">
        <v>70</v>
      </c>
    </row>
    <row r="6367" spans="1:10" x14ac:dyDescent="0.25">
      <c r="A6367">
        <f>--SUBTOTAL(103,B$2:B6367)</f>
        <v>3373</v>
      </c>
      <c r="B6367" s="86">
        <v>43657</v>
      </c>
      <c r="C6367" t="s">
        <v>23</v>
      </c>
      <c r="D6367" t="s">
        <v>33</v>
      </c>
      <c r="E6367" t="s">
        <v>125</v>
      </c>
      <c r="F6367">
        <v>1.8</v>
      </c>
      <c r="G6367">
        <v>0</v>
      </c>
      <c r="H6367">
        <v>2019</v>
      </c>
      <c r="I6367">
        <v>7</v>
      </c>
      <c r="J6367">
        <v>43</v>
      </c>
    </row>
    <row r="6368" spans="1:10" x14ac:dyDescent="0.25">
      <c r="A6368">
        <f>--SUBTOTAL(103,B$2:B6368)</f>
        <v>3374</v>
      </c>
      <c r="B6368" s="86">
        <v>43657</v>
      </c>
      <c r="C6368" t="s">
        <v>65</v>
      </c>
      <c r="D6368" t="s">
        <v>62</v>
      </c>
      <c r="E6368" t="s">
        <v>613</v>
      </c>
      <c r="F6368">
        <v>30</v>
      </c>
      <c r="G6368">
        <v>0</v>
      </c>
      <c r="H6368">
        <v>2019</v>
      </c>
      <c r="I6368">
        <v>7</v>
      </c>
      <c r="J6368">
        <v>91</v>
      </c>
    </row>
    <row r="6369" spans="1:10" x14ac:dyDescent="0.25">
      <c r="A6369">
        <f>--SUBTOTAL(103,B$2:B6369)</f>
        <v>3375</v>
      </c>
      <c r="B6369" s="86">
        <v>43657</v>
      </c>
      <c r="C6369" t="s">
        <v>65</v>
      </c>
      <c r="D6369" t="s">
        <v>54</v>
      </c>
      <c r="E6369" t="s">
        <v>613</v>
      </c>
      <c r="F6369">
        <v>0</v>
      </c>
      <c r="G6369">
        <v>30</v>
      </c>
      <c r="H6369">
        <v>2019</v>
      </c>
      <c r="I6369">
        <v>7</v>
      </c>
      <c r="J6369">
        <v>91</v>
      </c>
    </row>
    <row r="6370" spans="1:10" x14ac:dyDescent="0.25">
      <c r="A6370">
        <f>--SUBTOTAL(103,B$2:B6370)</f>
        <v>3376</v>
      </c>
      <c r="B6370" s="86">
        <v>43657</v>
      </c>
      <c r="C6370" t="s">
        <v>78</v>
      </c>
      <c r="D6370" t="s">
        <v>62</v>
      </c>
      <c r="E6370" t="s">
        <v>613</v>
      </c>
      <c r="F6370">
        <v>68.680000000000007</v>
      </c>
      <c r="G6370">
        <v>0</v>
      </c>
      <c r="H6370">
        <v>2019</v>
      </c>
      <c r="I6370">
        <v>7</v>
      </c>
      <c r="J6370">
        <v>91</v>
      </c>
    </row>
    <row r="6371" spans="1:10" x14ac:dyDescent="0.25">
      <c r="A6371">
        <f>--SUBTOTAL(103,B$2:B6371)</f>
        <v>3377</v>
      </c>
      <c r="B6371" s="86">
        <v>43657</v>
      </c>
      <c r="C6371" t="s">
        <v>78</v>
      </c>
      <c r="D6371" t="s">
        <v>61</v>
      </c>
      <c r="E6371" t="s">
        <v>613</v>
      </c>
      <c r="F6371">
        <v>58.3</v>
      </c>
      <c r="G6371">
        <v>0</v>
      </c>
      <c r="H6371">
        <v>2019</v>
      </c>
      <c r="I6371">
        <v>7</v>
      </c>
      <c r="J6371">
        <v>91</v>
      </c>
    </row>
    <row r="6372" spans="1:10" x14ac:dyDescent="0.25">
      <c r="A6372">
        <f>--SUBTOTAL(103,B$2:B6372)</f>
        <v>3378</v>
      </c>
      <c r="B6372" s="86">
        <v>43657</v>
      </c>
      <c r="C6372" t="s">
        <v>78</v>
      </c>
      <c r="D6372" t="s">
        <v>54</v>
      </c>
      <c r="E6372" t="s">
        <v>613</v>
      </c>
      <c r="F6372">
        <v>0</v>
      </c>
      <c r="G6372">
        <v>68.680000000000007</v>
      </c>
      <c r="H6372">
        <v>2019</v>
      </c>
      <c r="I6372">
        <v>7</v>
      </c>
      <c r="J6372">
        <v>91</v>
      </c>
    </row>
    <row r="6373" spans="1:10" x14ac:dyDescent="0.25">
      <c r="A6373">
        <f>--SUBTOTAL(103,B$2:B6373)</f>
        <v>3379</v>
      </c>
      <c r="B6373" s="86">
        <v>43657</v>
      </c>
      <c r="C6373" t="s">
        <v>281</v>
      </c>
      <c r="D6373" t="s">
        <v>60</v>
      </c>
      <c r="E6373" t="s">
        <v>613</v>
      </c>
      <c r="F6373">
        <v>147.5</v>
      </c>
      <c r="G6373">
        <v>0</v>
      </c>
      <c r="H6373">
        <v>2019</v>
      </c>
      <c r="I6373">
        <v>7</v>
      </c>
      <c r="J6373">
        <v>91</v>
      </c>
    </row>
    <row r="6374" spans="1:10" x14ac:dyDescent="0.25">
      <c r="A6374">
        <f>--SUBTOTAL(103,B$2:B6374)</f>
        <v>3380</v>
      </c>
      <c r="B6374" s="86">
        <v>43657</v>
      </c>
      <c r="C6374" t="s">
        <v>21</v>
      </c>
      <c r="D6374" t="s">
        <v>32</v>
      </c>
      <c r="E6374" t="s">
        <v>613</v>
      </c>
      <c r="F6374">
        <v>16</v>
      </c>
      <c r="G6374">
        <v>0</v>
      </c>
      <c r="H6374">
        <v>2019</v>
      </c>
      <c r="I6374">
        <v>7</v>
      </c>
      <c r="J6374">
        <v>10</v>
      </c>
    </row>
    <row r="6375" spans="1:10" x14ac:dyDescent="0.25">
      <c r="A6375">
        <f>--SUBTOTAL(103,B$2:B6375)</f>
        <v>3381</v>
      </c>
      <c r="B6375" s="86">
        <v>43657</v>
      </c>
      <c r="C6375" t="s">
        <v>21</v>
      </c>
      <c r="D6375" t="s">
        <v>32</v>
      </c>
      <c r="E6375" t="s">
        <v>613</v>
      </c>
      <c r="F6375">
        <v>16</v>
      </c>
      <c r="G6375">
        <v>0</v>
      </c>
      <c r="H6375">
        <v>2019</v>
      </c>
      <c r="I6375">
        <v>7</v>
      </c>
      <c r="J6375">
        <v>13</v>
      </c>
    </row>
    <row r="6376" spans="1:10" x14ac:dyDescent="0.25">
      <c r="A6376">
        <f>--SUBTOTAL(103,B$2:B6376)</f>
        <v>3382</v>
      </c>
      <c r="B6376" s="86">
        <v>43657</v>
      </c>
      <c r="C6376" t="s">
        <v>21</v>
      </c>
      <c r="D6376" t="s">
        <v>32</v>
      </c>
      <c r="E6376" t="s">
        <v>613</v>
      </c>
      <c r="F6376">
        <v>16</v>
      </c>
      <c r="G6376">
        <v>0</v>
      </c>
      <c r="H6376">
        <v>2019</v>
      </c>
      <c r="I6376">
        <v>7</v>
      </c>
      <c r="J6376">
        <v>23</v>
      </c>
    </row>
    <row r="6377" spans="1:10" x14ac:dyDescent="0.25">
      <c r="A6377">
        <f>--SUBTOTAL(103,B$2:B6377)</f>
        <v>3383</v>
      </c>
      <c r="B6377" s="86">
        <v>43657</v>
      </c>
      <c r="C6377" t="s">
        <v>21</v>
      </c>
      <c r="D6377" t="s">
        <v>32</v>
      </c>
      <c r="E6377" t="s">
        <v>613</v>
      </c>
      <c r="F6377">
        <v>16</v>
      </c>
      <c r="G6377">
        <v>0</v>
      </c>
      <c r="H6377">
        <v>2019</v>
      </c>
      <c r="I6377">
        <v>7</v>
      </c>
      <c r="J6377">
        <v>30</v>
      </c>
    </row>
    <row r="6378" spans="1:10" x14ac:dyDescent="0.25">
      <c r="A6378">
        <f>--SUBTOTAL(103,B$2:B6378)</f>
        <v>3384</v>
      </c>
      <c r="B6378" s="86">
        <v>43657</v>
      </c>
      <c r="C6378" t="s">
        <v>21</v>
      </c>
      <c r="D6378" t="s">
        <v>32</v>
      </c>
      <c r="E6378" t="s">
        <v>613</v>
      </c>
      <c r="F6378">
        <v>8</v>
      </c>
      <c r="G6378">
        <v>0</v>
      </c>
      <c r="H6378">
        <v>2019</v>
      </c>
      <c r="I6378">
        <v>7</v>
      </c>
      <c r="J6378">
        <v>19</v>
      </c>
    </row>
    <row r="6379" spans="1:10" x14ac:dyDescent="0.25">
      <c r="A6379">
        <f>--SUBTOTAL(103,B$2:B6379)</f>
        <v>3385</v>
      </c>
      <c r="B6379" s="86">
        <v>43657</v>
      </c>
      <c r="C6379" t="s">
        <v>21</v>
      </c>
      <c r="D6379" t="s">
        <v>32</v>
      </c>
      <c r="E6379" t="s">
        <v>613</v>
      </c>
      <c r="F6379">
        <v>8</v>
      </c>
      <c r="G6379">
        <v>0</v>
      </c>
      <c r="H6379">
        <v>2019</v>
      </c>
      <c r="I6379">
        <v>7</v>
      </c>
      <c r="J6379">
        <v>26</v>
      </c>
    </row>
    <row r="6380" spans="1:10" x14ac:dyDescent="0.25">
      <c r="A6380">
        <f>--SUBTOTAL(103,B$2:B6380)</f>
        <v>3386</v>
      </c>
      <c r="B6380" s="86">
        <v>43657</v>
      </c>
      <c r="C6380" t="s">
        <v>21</v>
      </c>
      <c r="D6380" t="s">
        <v>32</v>
      </c>
      <c r="E6380" t="s">
        <v>613</v>
      </c>
      <c r="F6380">
        <v>8</v>
      </c>
      <c r="G6380">
        <v>0</v>
      </c>
      <c r="H6380">
        <v>2019</v>
      </c>
      <c r="I6380">
        <v>7</v>
      </c>
      <c r="J6380">
        <v>44</v>
      </c>
    </row>
    <row r="6381" spans="1:10" x14ac:dyDescent="0.25">
      <c r="A6381">
        <f>--SUBTOTAL(103,B$2:B6381)</f>
        <v>3387</v>
      </c>
      <c r="B6381" s="86">
        <v>43657</v>
      </c>
      <c r="C6381" t="s">
        <v>21</v>
      </c>
      <c r="D6381" t="s">
        <v>32</v>
      </c>
      <c r="E6381" t="s">
        <v>613</v>
      </c>
      <c r="F6381">
        <v>8</v>
      </c>
      <c r="G6381">
        <v>0</v>
      </c>
      <c r="H6381">
        <v>2019</v>
      </c>
      <c r="I6381">
        <v>7</v>
      </c>
      <c r="J6381">
        <v>73</v>
      </c>
    </row>
    <row r="6382" spans="1:10" x14ac:dyDescent="0.25">
      <c r="A6382">
        <f>--SUBTOTAL(103,B$2:B6382)</f>
        <v>3388</v>
      </c>
      <c r="B6382" s="86">
        <v>43657</v>
      </c>
      <c r="C6382" t="s">
        <v>21</v>
      </c>
      <c r="D6382" t="s">
        <v>32</v>
      </c>
      <c r="E6382" t="s">
        <v>613</v>
      </c>
      <c r="F6382">
        <v>8</v>
      </c>
      <c r="G6382">
        <v>0</v>
      </c>
      <c r="H6382">
        <v>2019</v>
      </c>
      <c r="I6382">
        <v>7</v>
      </c>
      <c r="J6382">
        <v>97</v>
      </c>
    </row>
    <row r="6383" spans="1:10" x14ac:dyDescent="0.25">
      <c r="A6383">
        <f>--SUBTOTAL(103,B$2:B6383)</f>
        <v>3389</v>
      </c>
      <c r="B6383" s="86">
        <v>43657</v>
      </c>
      <c r="C6383" t="s">
        <v>230</v>
      </c>
      <c r="D6383" t="s">
        <v>101</v>
      </c>
      <c r="E6383" t="s">
        <v>613</v>
      </c>
      <c r="F6383">
        <v>12.83</v>
      </c>
      <c r="G6383">
        <v>0</v>
      </c>
      <c r="H6383">
        <v>2019</v>
      </c>
      <c r="I6383">
        <v>7</v>
      </c>
      <c r="J6383">
        <v>91</v>
      </c>
    </row>
    <row r="6384" spans="1:10" x14ac:dyDescent="0.25">
      <c r="A6384">
        <f>--SUBTOTAL(103,B$2:B6384)</f>
        <v>3390</v>
      </c>
      <c r="B6384" s="86">
        <v>43657</v>
      </c>
      <c r="C6384" t="s">
        <v>103</v>
      </c>
      <c r="D6384" t="s">
        <v>62</v>
      </c>
      <c r="E6384" t="s">
        <v>613</v>
      </c>
      <c r="F6384">
        <v>10</v>
      </c>
      <c r="G6384">
        <v>0</v>
      </c>
      <c r="H6384">
        <v>2019</v>
      </c>
      <c r="I6384">
        <v>7</v>
      </c>
      <c r="J6384">
        <v>91</v>
      </c>
    </row>
    <row r="6385" spans="1:10" x14ac:dyDescent="0.25">
      <c r="A6385">
        <f>--SUBTOTAL(103,B$2:B6385)</f>
        <v>3391</v>
      </c>
      <c r="B6385" s="86">
        <v>43657</v>
      </c>
      <c r="C6385" t="s">
        <v>103</v>
      </c>
      <c r="D6385" t="s">
        <v>54</v>
      </c>
      <c r="E6385" t="s">
        <v>613</v>
      </c>
      <c r="F6385">
        <v>0</v>
      </c>
      <c r="G6385">
        <v>10</v>
      </c>
      <c r="H6385">
        <v>2019</v>
      </c>
      <c r="I6385">
        <v>7</v>
      </c>
      <c r="J6385">
        <v>91</v>
      </c>
    </row>
    <row r="6386" spans="1:10" x14ac:dyDescent="0.25">
      <c r="A6386">
        <f>--SUBTOTAL(103,B$2:B6386)</f>
        <v>3392</v>
      </c>
      <c r="B6386" s="86">
        <v>43657</v>
      </c>
      <c r="C6386" t="s">
        <v>75</v>
      </c>
      <c r="D6386" t="s">
        <v>61</v>
      </c>
      <c r="E6386" t="s">
        <v>613</v>
      </c>
      <c r="F6386">
        <v>30</v>
      </c>
      <c r="G6386">
        <v>0</v>
      </c>
      <c r="H6386">
        <v>2019</v>
      </c>
      <c r="I6386">
        <v>7</v>
      </c>
      <c r="J6386">
        <v>91</v>
      </c>
    </row>
    <row r="6387" spans="1:10" x14ac:dyDescent="0.25">
      <c r="A6387">
        <f>--SUBTOTAL(103,B$2:B6387)</f>
        <v>3393</v>
      </c>
      <c r="B6387" s="86">
        <v>43657</v>
      </c>
      <c r="C6387" t="s">
        <v>73</v>
      </c>
      <c r="D6387" t="s">
        <v>61</v>
      </c>
      <c r="E6387" t="s">
        <v>613</v>
      </c>
      <c r="F6387">
        <v>12.9</v>
      </c>
      <c r="G6387">
        <v>0</v>
      </c>
      <c r="H6387">
        <v>2019</v>
      </c>
      <c r="I6387">
        <v>7</v>
      </c>
      <c r="J6387">
        <v>91</v>
      </c>
    </row>
    <row r="6388" spans="1:10" x14ac:dyDescent="0.25">
      <c r="A6388">
        <f>--SUBTOTAL(103,B$2:B6388)</f>
        <v>3394</v>
      </c>
      <c r="B6388" s="86">
        <v>43657</v>
      </c>
      <c r="C6388" t="s">
        <v>67</v>
      </c>
      <c r="D6388" t="s">
        <v>61</v>
      </c>
      <c r="E6388" t="s">
        <v>613</v>
      </c>
      <c r="F6388">
        <v>20</v>
      </c>
      <c r="G6388">
        <v>0</v>
      </c>
      <c r="H6388">
        <v>2019</v>
      </c>
      <c r="I6388">
        <v>7</v>
      </c>
      <c r="J6388">
        <v>91</v>
      </c>
    </row>
    <row r="6389" spans="1:10" x14ac:dyDescent="0.25">
      <c r="A6389">
        <f>--SUBTOTAL(103,B$2:B6389)</f>
        <v>3395</v>
      </c>
      <c r="B6389" s="86">
        <v>43657</v>
      </c>
      <c r="C6389" t="s">
        <v>76</v>
      </c>
      <c r="D6389" t="s">
        <v>60</v>
      </c>
      <c r="E6389" t="s">
        <v>613</v>
      </c>
      <c r="F6389">
        <v>60.7</v>
      </c>
      <c r="G6389">
        <v>0</v>
      </c>
      <c r="H6389">
        <v>2019</v>
      </c>
      <c r="I6389">
        <v>7</v>
      </c>
      <c r="J6389">
        <v>91</v>
      </c>
    </row>
    <row r="6390" spans="1:10" x14ac:dyDescent="0.25">
      <c r="A6390">
        <f>--SUBTOTAL(103,B$2:B6390)</f>
        <v>3396</v>
      </c>
      <c r="B6390" s="86">
        <v>43657</v>
      </c>
      <c r="C6390" t="s">
        <v>76</v>
      </c>
      <c r="D6390" t="s">
        <v>62</v>
      </c>
      <c r="E6390" t="s">
        <v>613</v>
      </c>
      <c r="F6390">
        <v>10</v>
      </c>
      <c r="G6390">
        <v>0</v>
      </c>
      <c r="H6390">
        <v>2019</v>
      </c>
      <c r="I6390">
        <v>7</v>
      </c>
      <c r="J6390">
        <v>91</v>
      </c>
    </row>
    <row r="6391" spans="1:10" x14ac:dyDescent="0.25">
      <c r="A6391">
        <f>--SUBTOTAL(103,B$2:B6391)</f>
        <v>3397</v>
      </c>
      <c r="B6391" s="86">
        <v>43657</v>
      </c>
      <c r="C6391" t="s">
        <v>76</v>
      </c>
      <c r="D6391" t="s">
        <v>54</v>
      </c>
      <c r="E6391" t="s">
        <v>613</v>
      </c>
      <c r="F6391">
        <v>0</v>
      </c>
      <c r="G6391">
        <v>10</v>
      </c>
      <c r="H6391">
        <v>2019</v>
      </c>
      <c r="I6391">
        <v>7</v>
      </c>
      <c r="J6391">
        <v>91</v>
      </c>
    </row>
    <row r="6392" spans="1:10" x14ac:dyDescent="0.25">
      <c r="A6392">
        <f>--SUBTOTAL(103,B$2:B6392)</f>
        <v>3398</v>
      </c>
      <c r="B6392" s="86">
        <v>43657</v>
      </c>
      <c r="C6392" t="s">
        <v>148</v>
      </c>
      <c r="D6392" t="s">
        <v>62</v>
      </c>
      <c r="E6392" t="s">
        <v>613</v>
      </c>
      <c r="F6392">
        <v>93.15</v>
      </c>
      <c r="G6392">
        <v>0</v>
      </c>
      <c r="H6392">
        <v>2019</v>
      </c>
      <c r="I6392">
        <v>7</v>
      </c>
      <c r="J6392">
        <v>91</v>
      </c>
    </row>
    <row r="6393" spans="1:10" x14ac:dyDescent="0.25">
      <c r="A6393">
        <f>--SUBTOTAL(103,B$2:B6393)</f>
        <v>3399</v>
      </c>
      <c r="B6393" s="86">
        <v>43657</v>
      </c>
      <c r="C6393" t="s">
        <v>148</v>
      </c>
      <c r="D6393" t="s">
        <v>54</v>
      </c>
      <c r="E6393" t="s">
        <v>613</v>
      </c>
      <c r="F6393">
        <v>0</v>
      </c>
      <c r="G6393">
        <v>93.15</v>
      </c>
      <c r="H6393">
        <v>2019</v>
      </c>
      <c r="I6393">
        <v>7</v>
      </c>
      <c r="J6393">
        <v>91</v>
      </c>
    </row>
    <row r="6394" spans="1:10" x14ac:dyDescent="0.25">
      <c r="A6394">
        <f>--SUBTOTAL(103,B$2:B6394)</f>
        <v>3400</v>
      </c>
      <c r="B6394" s="86">
        <v>43657</v>
      </c>
      <c r="C6394" t="s">
        <v>22</v>
      </c>
      <c r="D6394" t="s">
        <v>32</v>
      </c>
      <c r="E6394" t="s">
        <v>613</v>
      </c>
      <c r="F6394">
        <v>32</v>
      </c>
      <c r="G6394">
        <v>0</v>
      </c>
      <c r="H6394">
        <v>2019</v>
      </c>
      <c r="I6394">
        <v>7</v>
      </c>
      <c r="J6394">
        <v>26</v>
      </c>
    </row>
    <row r="6395" spans="1:10" x14ac:dyDescent="0.25">
      <c r="A6395">
        <f>--SUBTOTAL(103,B$2:B6395)</f>
        <v>3401</v>
      </c>
      <c r="B6395" s="86">
        <v>43657</v>
      </c>
      <c r="C6395" t="s">
        <v>22</v>
      </c>
      <c r="D6395" t="s">
        <v>32</v>
      </c>
      <c r="E6395" t="s">
        <v>613</v>
      </c>
      <c r="F6395">
        <v>8</v>
      </c>
      <c r="G6395">
        <v>0</v>
      </c>
      <c r="H6395">
        <v>2019</v>
      </c>
      <c r="I6395">
        <v>7</v>
      </c>
      <c r="J6395">
        <v>73</v>
      </c>
    </row>
    <row r="6396" spans="1:10" x14ac:dyDescent="0.25">
      <c r="A6396">
        <f>--SUBTOTAL(103,B$2:B6396)</f>
        <v>3402</v>
      </c>
      <c r="B6396" s="86">
        <v>43657</v>
      </c>
      <c r="C6396" t="s">
        <v>80</v>
      </c>
      <c r="D6396" t="s">
        <v>62</v>
      </c>
      <c r="E6396" t="s">
        <v>613</v>
      </c>
      <c r="F6396">
        <v>20.25</v>
      </c>
      <c r="G6396">
        <v>0</v>
      </c>
      <c r="H6396">
        <v>2019</v>
      </c>
      <c r="I6396">
        <v>7</v>
      </c>
      <c r="J6396">
        <v>91</v>
      </c>
    </row>
    <row r="6397" spans="1:10" x14ac:dyDescent="0.25">
      <c r="A6397">
        <f>--SUBTOTAL(103,B$2:B6397)</f>
        <v>3403</v>
      </c>
      <c r="B6397" s="86">
        <v>43657</v>
      </c>
      <c r="C6397" t="s">
        <v>80</v>
      </c>
      <c r="D6397" t="s">
        <v>54</v>
      </c>
      <c r="E6397" t="s">
        <v>613</v>
      </c>
      <c r="F6397">
        <v>0</v>
      </c>
      <c r="G6397">
        <v>20.25</v>
      </c>
      <c r="H6397">
        <v>2019</v>
      </c>
      <c r="I6397">
        <v>7</v>
      </c>
      <c r="J6397">
        <v>91</v>
      </c>
    </row>
    <row r="6398" spans="1:10" x14ac:dyDescent="0.25">
      <c r="A6398">
        <f>--SUBTOTAL(103,B$2:B6398)</f>
        <v>3404</v>
      </c>
      <c r="B6398" s="86">
        <v>43658</v>
      </c>
      <c r="C6398" t="s">
        <v>23</v>
      </c>
      <c r="D6398" t="s">
        <v>54</v>
      </c>
      <c r="E6398" t="s">
        <v>614</v>
      </c>
      <c r="F6398">
        <v>115.77</v>
      </c>
      <c r="G6398">
        <v>0</v>
      </c>
      <c r="H6398">
        <v>2019</v>
      </c>
      <c r="I6398">
        <v>7</v>
      </c>
      <c r="J6398">
        <v>73</v>
      </c>
    </row>
    <row r="6399" spans="1:10" x14ac:dyDescent="0.25">
      <c r="A6399">
        <f>--SUBTOTAL(103,B$2:B6399)</f>
        <v>3405</v>
      </c>
      <c r="B6399" s="86">
        <v>43658</v>
      </c>
      <c r="C6399" t="s">
        <v>23</v>
      </c>
      <c r="D6399" t="s">
        <v>59</v>
      </c>
      <c r="E6399" t="s">
        <v>614</v>
      </c>
      <c r="F6399">
        <v>75.739999999999995</v>
      </c>
      <c r="G6399">
        <v>0</v>
      </c>
      <c r="H6399">
        <v>2019</v>
      </c>
      <c r="I6399">
        <v>7</v>
      </c>
      <c r="J6399">
        <v>73</v>
      </c>
    </row>
    <row r="6400" spans="1:10" x14ac:dyDescent="0.25">
      <c r="A6400">
        <f>--SUBTOTAL(103,B$2:B6400)</f>
        <v>3406</v>
      </c>
      <c r="B6400" s="86">
        <v>43658</v>
      </c>
      <c r="C6400" t="s">
        <v>23</v>
      </c>
      <c r="D6400" t="s">
        <v>59</v>
      </c>
      <c r="E6400" t="s">
        <v>614</v>
      </c>
      <c r="F6400">
        <v>57.78</v>
      </c>
      <c r="G6400">
        <v>0</v>
      </c>
      <c r="H6400">
        <v>2019</v>
      </c>
      <c r="I6400">
        <v>7</v>
      </c>
      <c r="J6400">
        <v>17</v>
      </c>
    </row>
    <row r="6401" spans="1:10" x14ac:dyDescent="0.25">
      <c r="A6401">
        <f>--SUBTOTAL(103,B$2:B6401)</f>
        <v>3407</v>
      </c>
      <c r="B6401" s="86">
        <v>43658</v>
      </c>
      <c r="C6401" t="s">
        <v>23</v>
      </c>
      <c r="D6401" t="s">
        <v>59</v>
      </c>
      <c r="E6401" t="s">
        <v>614</v>
      </c>
      <c r="F6401">
        <v>39.950000000000003</v>
      </c>
      <c r="G6401">
        <v>0</v>
      </c>
      <c r="H6401">
        <v>2019</v>
      </c>
      <c r="I6401">
        <v>7</v>
      </c>
      <c r="J6401">
        <v>157</v>
      </c>
    </row>
    <row r="6402" spans="1:10" x14ac:dyDescent="0.25">
      <c r="A6402">
        <f>--SUBTOTAL(103,B$2:B6402)</f>
        <v>3408</v>
      </c>
      <c r="B6402" s="86">
        <v>43658</v>
      </c>
      <c r="C6402" t="s">
        <v>23</v>
      </c>
      <c r="D6402" t="s">
        <v>59</v>
      </c>
      <c r="E6402" t="s">
        <v>614</v>
      </c>
      <c r="F6402">
        <v>28</v>
      </c>
      <c r="G6402">
        <v>0</v>
      </c>
      <c r="H6402">
        <v>2019</v>
      </c>
      <c r="I6402">
        <v>7</v>
      </c>
      <c r="J6402">
        <v>70</v>
      </c>
    </row>
    <row r="6403" spans="1:10" x14ac:dyDescent="0.25">
      <c r="A6403">
        <f>--SUBTOTAL(103,B$2:B6403)</f>
        <v>3409</v>
      </c>
      <c r="B6403" s="86">
        <v>43658</v>
      </c>
      <c r="C6403" t="s">
        <v>23</v>
      </c>
      <c r="D6403" t="s">
        <v>59</v>
      </c>
      <c r="E6403" t="s">
        <v>614</v>
      </c>
      <c r="F6403">
        <v>25</v>
      </c>
      <c r="G6403">
        <v>0</v>
      </c>
      <c r="H6403">
        <v>2019</v>
      </c>
      <c r="I6403">
        <v>7</v>
      </c>
      <c r="J6403">
        <v>99</v>
      </c>
    </row>
    <row r="6404" spans="1:10" x14ac:dyDescent="0.25">
      <c r="A6404">
        <f>--SUBTOTAL(103,B$2:B6404)</f>
        <v>3410</v>
      </c>
      <c r="B6404" s="86">
        <v>43658</v>
      </c>
      <c r="C6404" t="s">
        <v>23</v>
      </c>
      <c r="D6404" t="s">
        <v>33</v>
      </c>
      <c r="E6404" t="s">
        <v>328</v>
      </c>
      <c r="F6404">
        <v>9.5500000000000007</v>
      </c>
      <c r="G6404">
        <v>0</v>
      </c>
      <c r="H6404">
        <v>2019</v>
      </c>
      <c r="I6404">
        <v>7</v>
      </c>
      <c r="J6404">
        <v>165</v>
      </c>
    </row>
    <row r="6405" spans="1:10" x14ac:dyDescent="0.25">
      <c r="A6405">
        <f>--SUBTOTAL(103,B$2:B6405)</f>
        <v>3411</v>
      </c>
      <c r="B6405" s="86">
        <v>43658</v>
      </c>
      <c r="C6405" t="s">
        <v>23</v>
      </c>
      <c r="D6405" t="s">
        <v>33</v>
      </c>
      <c r="E6405" t="s">
        <v>202</v>
      </c>
      <c r="F6405">
        <v>5.55</v>
      </c>
      <c r="G6405">
        <v>0</v>
      </c>
      <c r="H6405">
        <v>2019</v>
      </c>
      <c r="I6405">
        <v>7</v>
      </c>
      <c r="J6405">
        <v>18</v>
      </c>
    </row>
    <row r="6406" spans="1:10" x14ac:dyDescent="0.25">
      <c r="A6406">
        <f>--SUBTOTAL(103,B$2:B6406)</f>
        <v>3412</v>
      </c>
      <c r="B6406" s="86">
        <v>43658</v>
      </c>
      <c r="C6406" t="s">
        <v>23</v>
      </c>
      <c r="D6406" t="s">
        <v>33</v>
      </c>
      <c r="E6406" t="s">
        <v>266</v>
      </c>
      <c r="F6406">
        <v>4.8</v>
      </c>
      <c r="G6406">
        <v>0</v>
      </c>
      <c r="H6406">
        <v>2019</v>
      </c>
      <c r="I6406">
        <v>7</v>
      </c>
      <c r="J6406">
        <v>97</v>
      </c>
    </row>
    <row r="6407" spans="1:10" x14ac:dyDescent="0.25">
      <c r="A6407">
        <f>--SUBTOTAL(103,B$2:B6407)</f>
        <v>3413</v>
      </c>
      <c r="B6407" s="86">
        <v>43658</v>
      </c>
      <c r="C6407" t="s">
        <v>64</v>
      </c>
      <c r="D6407" t="s">
        <v>62</v>
      </c>
      <c r="E6407" t="s">
        <v>614</v>
      </c>
      <c r="F6407">
        <v>771.1</v>
      </c>
      <c r="G6407">
        <v>0</v>
      </c>
      <c r="H6407">
        <v>2019</v>
      </c>
      <c r="I6407">
        <v>7</v>
      </c>
      <c r="J6407">
        <v>91</v>
      </c>
    </row>
    <row r="6408" spans="1:10" x14ac:dyDescent="0.25">
      <c r="A6408">
        <f>--SUBTOTAL(103,B$2:B6408)</f>
        <v>3414</v>
      </c>
      <c r="B6408" s="86">
        <v>43658</v>
      </c>
      <c r="C6408" t="s">
        <v>65</v>
      </c>
      <c r="D6408" t="s">
        <v>62</v>
      </c>
      <c r="E6408" t="s">
        <v>614</v>
      </c>
      <c r="F6408">
        <v>223.1</v>
      </c>
      <c r="G6408">
        <v>0</v>
      </c>
      <c r="H6408">
        <v>2019</v>
      </c>
      <c r="I6408">
        <v>7</v>
      </c>
      <c r="J6408">
        <v>91</v>
      </c>
    </row>
    <row r="6409" spans="1:10" x14ac:dyDescent="0.25">
      <c r="A6409">
        <f>--SUBTOTAL(103,B$2:B6409)</f>
        <v>3415</v>
      </c>
      <c r="B6409" s="86">
        <v>43658</v>
      </c>
      <c r="C6409" t="s">
        <v>78</v>
      </c>
      <c r="D6409" t="s">
        <v>54</v>
      </c>
      <c r="E6409" t="s">
        <v>614</v>
      </c>
      <c r="F6409">
        <v>49.5</v>
      </c>
      <c r="G6409">
        <v>0</v>
      </c>
      <c r="H6409">
        <v>2019</v>
      </c>
      <c r="I6409">
        <v>7</v>
      </c>
      <c r="J6409">
        <v>91</v>
      </c>
    </row>
    <row r="6410" spans="1:10" x14ac:dyDescent="0.25">
      <c r="A6410">
        <f>--SUBTOTAL(103,B$2:B6410)</f>
        <v>3416</v>
      </c>
      <c r="B6410" s="86">
        <v>43658</v>
      </c>
      <c r="C6410" t="s">
        <v>78</v>
      </c>
      <c r="D6410" t="s">
        <v>59</v>
      </c>
      <c r="E6410" t="s">
        <v>614</v>
      </c>
      <c r="F6410">
        <v>5.0599999999999996</v>
      </c>
      <c r="G6410">
        <v>0</v>
      </c>
      <c r="H6410">
        <v>2019</v>
      </c>
      <c r="I6410">
        <v>7</v>
      </c>
      <c r="J6410">
        <v>91</v>
      </c>
    </row>
    <row r="6411" spans="1:10" x14ac:dyDescent="0.25">
      <c r="A6411">
        <f>--SUBTOTAL(103,B$2:B6411)</f>
        <v>3417</v>
      </c>
      <c r="B6411" s="86">
        <v>43658</v>
      </c>
      <c r="C6411" t="s">
        <v>82</v>
      </c>
      <c r="D6411" t="s">
        <v>54</v>
      </c>
      <c r="E6411" t="s">
        <v>614</v>
      </c>
      <c r="F6411">
        <v>27.57</v>
      </c>
      <c r="G6411">
        <v>0</v>
      </c>
      <c r="H6411">
        <v>2019</v>
      </c>
      <c r="I6411">
        <v>7</v>
      </c>
      <c r="J6411">
        <v>91</v>
      </c>
    </row>
    <row r="6412" spans="1:10" x14ac:dyDescent="0.25">
      <c r="A6412">
        <f>--SUBTOTAL(103,B$2:B6412)</f>
        <v>3418</v>
      </c>
      <c r="B6412" s="86">
        <v>43658</v>
      </c>
      <c r="C6412" t="s">
        <v>82</v>
      </c>
      <c r="D6412" t="s">
        <v>62</v>
      </c>
      <c r="E6412" t="s">
        <v>614</v>
      </c>
      <c r="F6412">
        <v>6.9</v>
      </c>
      <c r="G6412">
        <v>0</v>
      </c>
      <c r="H6412">
        <v>2019</v>
      </c>
      <c r="I6412">
        <v>7</v>
      </c>
      <c r="J6412">
        <v>91</v>
      </c>
    </row>
    <row r="6413" spans="1:10" x14ac:dyDescent="0.25">
      <c r="A6413">
        <f>--SUBTOTAL(103,B$2:B6413)</f>
        <v>3419</v>
      </c>
      <c r="B6413" s="86">
        <v>43658</v>
      </c>
      <c r="C6413" t="s">
        <v>71</v>
      </c>
      <c r="D6413" t="s">
        <v>54</v>
      </c>
      <c r="E6413" t="s">
        <v>614</v>
      </c>
      <c r="F6413">
        <v>68</v>
      </c>
      <c r="G6413">
        <v>0</v>
      </c>
      <c r="H6413">
        <v>2019</v>
      </c>
      <c r="I6413">
        <v>7</v>
      </c>
      <c r="J6413">
        <v>91</v>
      </c>
    </row>
    <row r="6414" spans="1:10" x14ac:dyDescent="0.25">
      <c r="A6414">
        <f>--SUBTOTAL(103,B$2:B6414)</f>
        <v>3420</v>
      </c>
      <c r="B6414" s="86">
        <v>43658</v>
      </c>
      <c r="C6414" t="s">
        <v>75</v>
      </c>
      <c r="D6414" t="s">
        <v>62</v>
      </c>
      <c r="E6414" t="s">
        <v>614</v>
      </c>
      <c r="F6414">
        <v>882.45</v>
      </c>
      <c r="G6414">
        <v>0</v>
      </c>
      <c r="H6414">
        <v>2019</v>
      </c>
      <c r="I6414">
        <v>7</v>
      </c>
      <c r="J6414">
        <v>91</v>
      </c>
    </row>
    <row r="6415" spans="1:10" x14ac:dyDescent="0.25">
      <c r="A6415">
        <f>--SUBTOTAL(103,B$2:B6415)</f>
        <v>3421</v>
      </c>
      <c r="B6415" s="86">
        <v>43658</v>
      </c>
      <c r="C6415" t="s">
        <v>250</v>
      </c>
      <c r="D6415" t="s">
        <v>54</v>
      </c>
      <c r="E6415" t="s">
        <v>614</v>
      </c>
      <c r="F6415">
        <v>62.39</v>
      </c>
      <c r="G6415">
        <v>0</v>
      </c>
      <c r="H6415">
        <v>2019</v>
      </c>
      <c r="I6415">
        <v>7</v>
      </c>
      <c r="J6415">
        <v>91</v>
      </c>
    </row>
    <row r="6416" spans="1:10" x14ac:dyDescent="0.25">
      <c r="A6416">
        <f>--SUBTOTAL(103,B$2:B6416)</f>
        <v>3422</v>
      </c>
      <c r="B6416" s="86">
        <v>43658</v>
      </c>
      <c r="C6416" t="s">
        <v>76</v>
      </c>
      <c r="D6416" t="s">
        <v>59</v>
      </c>
      <c r="E6416" t="s">
        <v>614</v>
      </c>
      <c r="F6416">
        <v>186.42</v>
      </c>
      <c r="G6416">
        <v>0</v>
      </c>
      <c r="H6416">
        <v>2019</v>
      </c>
      <c r="I6416">
        <v>7</v>
      </c>
      <c r="J6416">
        <v>91</v>
      </c>
    </row>
    <row r="6417" spans="1:10" x14ac:dyDescent="0.25">
      <c r="A6417">
        <f>--SUBTOTAL(103,B$2:B6417)</f>
        <v>3423</v>
      </c>
      <c r="B6417" s="86">
        <v>43658</v>
      </c>
      <c r="C6417" t="s">
        <v>76</v>
      </c>
      <c r="D6417" t="s">
        <v>62</v>
      </c>
      <c r="E6417" t="s">
        <v>614</v>
      </c>
      <c r="F6417">
        <v>20.67</v>
      </c>
      <c r="G6417">
        <v>0</v>
      </c>
      <c r="H6417">
        <v>2019</v>
      </c>
      <c r="I6417">
        <v>7</v>
      </c>
      <c r="J6417">
        <v>91</v>
      </c>
    </row>
    <row r="6418" spans="1:10" x14ac:dyDescent="0.25">
      <c r="A6418">
        <f>--SUBTOTAL(103,B$2:B6418)</f>
        <v>3424</v>
      </c>
      <c r="B6418" s="86">
        <v>43658</v>
      </c>
      <c r="C6418" t="s">
        <v>68</v>
      </c>
      <c r="D6418" t="s">
        <v>61</v>
      </c>
      <c r="E6418" t="s">
        <v>614</v>
      </c>
      <c r="F6418">
        <v>25</v>
      </c>
      <c r="G6418">
        <v>0</v>
      </c>
      <c r="H6418">
        <v>2019</v>
      </c>
      <c r="I6418">
        <v>7</v>
      </c>
      <c r="J6418">
        <v>91</v>
      </c>
    </row>
    <row r="6419" spans="1:10" x14ac:dyDescent="0.25">
      <c r="A6419">
        <f>--SUBTOTAL(103,B$2:B6419)</f>
        <v>3425</v>
      </c>
      <c r="B6419" s="86">
        <v>43658</v>
      </c>
      <c r="C6419" t="s">
        <v>22</v>
      </c>
      <c r="D6419" t="s">
        <v>32</v>
      </c>
      <c r="E6419" t="s">
        <v>614</v>
      </c>
      <c r="F6419">
        <v>16</v>
      </c>
      <c r="G6419">
        <v>0</v>
      </c>
      <c r="H6419">
        <v>2019</v>
      </c>
      <c r="I6419">
        <v>7</v>
      </c>
      <c r="J6419">
        <v>73</v>
      </c>
    </row>
    <row r="6420" spans="1:10" x14ac:dyDescent="0.25">
      <c r="A6420">
        <f>--SUBTOTAL(103,B$2:B6420)</f>
        <v>3426</v>
      </c>
      <c r="B6420" s="86">
        <v>43658</v>
      </c>
      <c r="C6420" t="s">
        <v>74</v>
      </c>
      <c r="D6420" t="s">
        <v>62</v>
      </c>
      <c r="E6420" t="s">
        <v>614</v>
      </c>
      <c r="F6420">
        <v>344.25</v>
      </c>
      <c r="G6420">
        <v>0</v>
      </c>
      <c r="H6420">
        <v>2019</v>
      </c>
      <c r="I6420">
        <v>7</v>
      </c>
      <c r="J6420">
        <v>91</v>
      </c>
    </row>
    <row r="6421" spans="1:10" x14ac:dyDescent="0.25">
      <c r="A6421">
        <f>--SUBTOTAL(103,B$2:B6421)</f>
        <v>3427</v>
      </c>
      <c r="B6421" s="86">
        <v>43658</v>
      </c>
      <c r="C6421" t="s">
        <v>81</v>
      </c>
      <c r="D6421" t="s">
        <v>62</v>
      </c>
      <c r="E6421" t="s">
        <v>614</v>
      </c>
      <c r="F6421">
        <v>86.05</v>
      </c>
      <c r="G6421">
        <v>0</v>
      </c>
      <c r="H6421">
        <v>2019</v>
      </c>
      <c r="I6421">
        <v>7</v>
      </c>
      <c r="J6421">
        <v>91</v>
      </c>
    </row>
    <row r="6422" spans="1:10" x14ac:dyDescent="0.25">
      <c r="A6422">
        <f>--SUBTOTAL(103,B$2:B6422)</f>
        <v>3428</v>
      </c>
      <c r="B6422" s="86">
        <v>43659</v>
      </c>
      <c r="C6422" t="s">
        <v>23</v>
      </c>
      <c r="D6422" t="s">
        <v>61</v>
      </c>
      <c r="E6422" t="s">
        <v>615</v>
      </c>
      <c r="F6422">
        <v>26</v>
      </c>
      <c r="G6422">
        <v>0</v>
      </c>
      <c r="H6422">
        <v>2019</v>
      </c>
      <c r="I6422">
        <v>7</v>
      </c>
      <c r="J6422">
        <v>33</v>
      </c>
    </row>
    <row r="6423" spans="1:10" x14ac:dyDescent="0.25">
      <c r="A6423">
        <f>--SUBTOTAL(103,B$2:B6423)</f>
        <v>3429</v>
      </c>
      <c r="B6423" s="86">
        <v>43659</v>
      </c>
      <c r="C6423" t="s">
        <v>23</v>
      </c>
      <c r="D6423" t="s">
        <v>61</v>
      </c>
      <c r="E6423" t="s">
        <v>615</v>
      </c>
      <c r="F6423">
        <v>12</v>
      </c>
      <c r="G6423">
        <v>0</v>
      </c>
      <c r="H6423">
        <v>2019</v>
      </c>
      <c r="I6423">
        <v>7</v>
      </c>
      <c r="J6423">
        <v>80</v>
      </c>
    </row>
    <row r="6424" spans="1:10" x14ac:dyDescent="0.25">
      <c r="A6424">
        <f>--SUBTOTAL(103,B$2:B6424)</f>
        <v>3430</v>
      </c>
      <c r="B6424" s="86">
        <v>43659</v>
      </c>
      <c r="C6424" t="s">
        <v>23</v>
      </c>
      <c r="D6424" t="s">
        <v>61</v>
      </c>
      <c r="E6424" t="s">
        <v>615</v>
      </c>
      <c r="F6424">
        <v>8.9499999999999993</v>
      </c>
      <c r="G6424">
        <v>0</v>
      </c>
      <c r="H6424">
        <v>2019</v>
      </c>
      <c r="I6424">
        <v>7</v>
      </c>
      <c r="J6424">
        <v>49</v>
      </c>
    </row>
    <row r="6425" spans="1:10" x14ac:dyDescent="0.25">
      <c r="A6425">
        <f>--SUBTOTAL(103,B$2:B6425)</f>
        <v>3431</v>
      </c>
      <c r="B6425" s="86">
        <v>43659</v>
      </c>
      <c r="C6425" t="s">
        <v>23</v>
      </c>
      <c r="D6425" t="s">
        <v>33</v>
      </c>
      <c r="E6425" t="s">
        <v>266</v>
      </c>
      <c r="F6425">
        <v>2.4</v>
      </c>
      <c r="G6425">
        <v>0</v>
      </c>
      <c r="H6425">
        <v>2019</v>
      </c>
      <c r="I6425">
        <v>7</v>
      </c>
      <c r="J6425">
        <v>97</v>
      </c>
    </row>
    <row r="6426" spans="1:10" x14ac:dyDescent="0.25">
      <c r="A6426">
        <f>--SUBTOTAL(103,B$2:B6426)</f>
        <v>3432</v>
      </c>
      <c r="B6426" s="86">
        <v>43659</v>
      </c>
      <c r="C6426" t="s">
        <v>21</v>
      </c>
      <c r="D6426" t="s">
        <v>32</v>
      </c>
      <c r="E6426" t="s">
        <v>615</v>
      </c>
      <c r="F6426">
        <v>24</v>
      </c>
      <c r="G6426">
        <v>0</v>
      </c>
      <c r="H6426">
        <v>2019</v>
      </c>
      <c r="I6426">
        <v>7</v>
      </c>
      <c r="J6426">
        <v>19</v>
      </c>
    </row>
    <row r="6427" spans="1:10" x14ac:dyDescent="0.25">
      <c r="A6427">
        <f>--SUBTOTAL(103,B$2:B6427)</f>
        <v>3433</v>
      </c>
      <c r="B6427" s="86">
        <v>43659</v>
      </c>
      <c r="C6427" t="s">
        <v>21</v>
      </c>
      <c r="D6427" t="s">
        <v>32</v>
      </c>
      <c r="E6427" t="s">
        <v>615</v>
      </c>
      <c r="F6427">
        <v>24</v>
      </c>
      <c r="G6427">
        <v>0</v>
      </c>
      <c r="H6427">
        <v>2019</v>
      </c>
      <c r="I6427">
        <v>7</v>
      </c>
      <c r="J6427">
        <v>125</v>
      </c>
    </row>
    <row r="6428" spans="1:10" x14ac:dyDescent="0.25">
      <c r="A6428">
        <f>--SUBTOTAL(103,B$2:B6428)</f>
        <v>3434</v>
      </c>
      <c r="B6428" s="86">
        <v>43659</v>
      </c>
      <c r="C6428" t="s">
        <v>21</v>
      </c>
      <c r="D6428" t="s">
        <v>32</v>
      </c>
      <c r="E6428" t="s">
        <v>615</v>
      </c>
      <c r="F6428">
        <v>16</v>
      </c>
      <c r="G6428">
        <v>0</v>
      </c>
      <c r="H6428">
        <v>2019</v>
      </c>
      <c r="I6428">
        <v>7</v>
      </c>
      <c r="J6428">
        <v>73</v>
      </c>
    </row>
    <row r="6429" spans="1:10" x14ac:dyDescent="0.25">
      <c r="A6429">
        <f>--SUBTOTAL(103,B$2:B6429)</f>
        <v>3435</v>
      </c>
      <c r="B6429" s="86">
        <v>43659</v>
      </c>
      <c r="C6429" t="s">
        <v>21</v>
      </c>
      <c r="D6429" t="s">
        <v>32</v>
      </c>
      <c r="E6429" t="s">
        <v>615</v>
      </c>
      <c r="F6429">
        <v>16</v>
      </c>
      <c r="G6429">
        <v>0</v>
      </c>
      <c r="H6429">
        <v>2019</v>
      </c>
      <c r="I6429">
        <v>7</v>
      </c>
      <c r="J6429">
        <v>97</v>
      </c>
    </row>
    <row r="6430" spans="1:10" x14ac:dyDescent="0.25">
      <c r="A6430">
        <f>--SUBTOTAL(103,B$2:B6430)</f>
        <v>3436</v>
      </c>
      <c r="B6430" s="86">
        <v>43659</v>
      </c>
      <c r="C6430" t="s">
        <v>21</v>
      </c>
      <c r="D6430" t="s">
        <v>32</v>
      </c>
      <c r="E6430" t="s">
        <v>615</v>
      </c>
      <c r="F6430">
        <v>8</v>
      </c>
      <c r="G6430">
        <v>0</v>
      </c>
      <c r="H6430">
        <v>2019</v>
      </c>
      <c r="I6430">
        <v>7</v>
      </c>
      <c r="J6430">
        <v>5</v>
      </c>
    </row>
    <row r="6431" spans="1:10" x14ac:dyDescent="0.25">
      <c r="A6431">
        <f>--SUBTOTAL(103,B$2:B6431)</f>
        <v>3437</v>
      </c>
      <c r="B6431" s="86">
        <v>43659</v>
      </c>
      <c r="C6431" t="s">
        <v>21</v>
      </c>
      <c r="D6431" t="s">
        <v>32</v>
      </c>
      <c r="E6431" t="s">
        <v>615</v>
      </c>
      <c r="F6431">
        <v>8</v>
      </c>
      <c r="G6431">
        <v>0</v>
      </c>
      <c r="H6431">
        <v>2019</v>
      </c>
      <c r="I6431">
        <v>7</v>
      </c>
      <c r="J6431">
        <v>30</v>
      </c>
    </row>
    <row r="6432" spans="1:10" x14ac:dyDescent="0.25">
      <c r="A6432">
        <f>--SUBTOTAL(103,B$2:B6432)</f>
        <v>3438</v>
      </c>
      <c r="B6432" s="86">
        <v>43659</v>
      </c>
      <c r="C6432" t="s">
        <v>21</v>
      </c>
      <c r="D6432" t="s">
        <v>32</v>
      </c>
      <c r="E6432" t="s">
        <v>615</v>
      </c>
      <c r="F6432">
        <v>8</v>
      </c>
      <c r="G6432">
        <v>0</v>
      </c>
      <c r="H6432">
        <v>2019</v>
      </c>
      <c r="I6432">
        <v>7</v>
      </c>
      <c r="J6432">
        <v>46</v>
      </c>
    </row>
    <row r="6433" spans="1:10" x14ac:dyDescent="0.25">
      <c r="A6433">
        <f>--SUBTOTAL(103,B$2:B6433)</f>
        <v>3439</v>
      </c>
      <c r="B6433" s="86">
        <v>43659</v>
      </c>
      <c r="C6433" t="s">
        <v>75</v>
      </c>
      <c r="D6433" t="s">
        <v>61</v>
      </c>
      <c r="E6433" t="s">
        <v>615</v>
      </c>
      <c r="F6433">
        <v>24.65</v>
      </c>
      <c r="G6433">
        <v>0</v>
      </c>
      <c r="H6433">
        <v>2019</v>
      </c>
      <c r="I6433">
        <v>7</v>
      </c>
      <c r="J6433">
        <v>91</v>
      </c>
    </row>
    <row r="6434" spans="1:10" x14ac:dyDescent="0.25">
      <c r="A6434">
        <f>--SUBTOTAL(103,B$2:B6434)</f>
        <v>3440</v>
      </c>
      <c r="B6434" s="86">
        <v>43659</v>
      </c>
      <c r="C6434" t="s">
        <v>67</v>
      </c>
      <c r="D6434" t="s">
        <v>61</v>
      </c>
      <c r="E6434" t="s">
        <v>615</v>
      </c>
      <c r="F6434">
        <v>425</v>
      </c>
      <c r="G6434">
        <v>0</v>
      </c>
      <c r="H6434">
        <v>2019</v>
      </c>
      <c r="I6434">
        <v>7</v>
      </c>
      <c r="J6434">
        <v>91</v>
      </c>
    </row>
    <row r="6435" spans="1:10" x14ac:dyDescent="0.25">
      <c r="A6435">
        <f>--SUBTOTAL(103,B$2:B6435)</f>
        <v>3441</v>
      </c>
      <c r="B6435" s="86">
        <v>43659</v>
      </c>
      <c r="C6435" t="s">
        <v>102</v>
      </c>
      <c r="D6435" t="s">
        <v>31</v>
      </c>
      <c r="E6435" t="s">
        <v>615</v>
      </c>
      <c r="F6435">
        <v>70.23</v>
      </c>
      <c r="G6435">
        <v>0</v>
      </c>
      <c r="H6435">
        <v>2019</v>
      </c>
      <c r="I6435">
        <v>7</v>
      </c>
      <c r="J6435">
        <v>91</v>
      </c>
    </row>
    <row r="6436" spans="1:10" x14ac:dyDescent="0.25">
      <c r="A6436">
        <f>--SUBTOTAL(103,B$2:B6436)</f>
        <v>3442</v>
      </c>
      <c r="B6436" s="86">
        <v>43659</v>
      </c>
      <c r="C6436" t="s">
        <v>102</v>
      </c>
      <c r="D6436" t="s">
        <v>61</v>
      </c>
      <c r="E6436" t="s">
        <v>615</v>
      </c>
      <c r="F6436">
        <v>26.38</v>
      </c>
      <c r="G6436">
        <v>0</v>
      </c>
      <c r="H6436">
        <v>2019</v>
      </c>
      <c r="I6436">
        <v>7</v>
      </c>
      <c r="J6436">
        <v>91</v>
      </c>
    </row>
    <row r="6437" spans="1:10" x14ac:dyDescent="0.25">
      <c r="A6437">
        <f>--SUBTOTAL(103,B$2:B6437)</f>
        <v>3443</v>
      </c>
      <c r="B6437" s="86">
        <v>43659</v>
      </c>
      <c r="C6437" t="s">
        <v>22</v>
      </c>
      <c r="D6437" t="s">
        <v>32</v>
      </c>
      <c r="E6437" t="s">
        <v>615</v>
      </c>
      <c r="F6437">
        <v>24</v>
      </c>
      <c r="G6437">
        <v>0</v>
      </c>
      <c r="H6437">
        <v>2019</v>
      </c>
      <c r="I6437">
        <v>7</v>
      </c>
      <c r="J6437">
        <v>39</v>
      </c>
    </row>
    <row r="6438" spans="1:10" x14ac:dyDescent="0.25">
      <c r="A6438">
        <f>--SUBTOTAL(103,B$2:B6438)</f>
        <v>3444</v>
      </c>
      <c r="B6438" s="86">
        <v>43659</v>
      </c>
      <c r="C6438" t="s">
        <v>22</v>
      </c>
      <c r="D6438" t="s">
        <v>32</v>
      </c>
      <c r="E6438" t="s">
        <v>615</v>
      </c>
      <c r="F6438">
        <v>16</v>
      </c>
      <c r="G6438">
        <v>0</v>
      </c>
      <c r="H6438">
        <v>2019</v>
      </c>
      <c r="I6438">
        <v>7</v>
      </c>
      <c r="J6438">
        <v>19</v>
      </c>
    </row>
    <row r="6439" spans="1:10" x14ac:dyDescent="0.25">
      <c r="A6439">
        <f>--SUBTOTAL(103,B$2:B6439)</f>
        <v>3445</v>
      </c>
      <c r="B6439" s="86">
        <v>43659</v>
      </c>
      <c r="C6439" t="s">
        <v>22</v>
      </c>
      <c r="D6439" t="s">
        <v>32</v>
      </c>
      <c r="E6439" t="s">
        <v>615</v>
      </c>
      <c r="F6439">
        <v>16</v>
      </c>
      <c r="G6439">
        <v>0</v>
      </c>
      <c r="H6439">
        <v>2019</v>
      </c>
      <c r="I6439">
        <v>7</v>
      </c>
      <c r="J6439">
        <v>73</v>
      </c>
    </row>
    <row r="6440" spans="1:10" x14ac:dyDescent="0.25">
      <c r="A6440">
        <f>--SUBTOTAL(103,B$2:B6440)</f>
        <v>3446</v>
      </c>
      <c r="B6440" s="86">
        <v>43659</v>
      </c>
      <c r="C6440" t="s">
        <v>22</v>
      </c>
      <c r="D6440" t="s">
        <v>32</v>
      </c>
      <c r="E6440" t="s">
        <v>615</v>
      </c>
      <c r="F6440">
        <v>8</v>
      </c>
      <c r="G6440">
        <v>0</v>
      </c>
      <c r="H6440">
        <v>2019</v>
      </c>
      <c r="I6440">
        <v>7</v>
      </c>
      <c r="J6440">
        <v>97</v>
      </c>
    </row>
    <row r="6441" spans="1:10" x14ac:dyDescent="0.25">
      <c r="A6441">
        <f>--SUBTOTAL(103,B$2:B6441)</f>
        <v>3447</v>
      </c>
      <c r="B6441" s="86">
        <v>43659</v>
      </c>
      <c r="C6441" t="s">
        <v>74</v>
      </c>
      <c r="D6441" t="s">
        <v>61</v>
      </c>
      <c r="E6441" t="s">
        <v>615</v>
      </c>
      <c r="F6441">
        <v>16.05</v>
      </c>
      <c r="G6441">
        <v>0</v>
      </c>
      <c r="H6441">
        <v>2019</v>
      </c>
      <c r="I6441">
        <v>7</v>
      </c>
      <c r="J6441">
        <v>91</v>
      </c>
    </row>
    <row r="6442" spans="1:10" x14ac:dyDescent="0.25">
      <c r="A6442">
        <f>--SUBTOTAL(103,B$2:B6442)</f>
        <v>3448</v>
      </c>
      <c r="B6442" s="86">
        <v>43661</v>
      </c>
      <c r="C6442" t="s">
        <v>23</v>
      </c>
      <c r="D6442" t="s">
        <v>61</v>
      </c>
      <c r="E6442" t="s">
        <v>616</v>
      </c>
      <c r="F6442">
        <v>122</v>
      </c>
      <c r="G6442">
        <v>0</v>
      </c>
      <c r="H6442">
        <v>2019</v>
      </c>
      <c r="I6442">
        <v>7</v>
      </c>
      <c r="J6442">
        <v>9</v>
      </c>
    </row>
    <row r="6443" spans="1:10" x14ac:dyDescent="0.25">
      <c r="A6443">
        <f>--SUBTOTAL(103,B$2:B6443)</f>
        <v>3449</v>
      </c>
      <c r="B6443" s="86">
        <v>43661</v>
      </c>
      <c r="C6443" t="s">
        <v>23</v>
      </c>
      <c r="D6443" t="s">
        <v>33</v>
      </c>
      <c r="E6443" t="s">
        <v>120</v>
      </c>
      <c r="F6443">
        <v>14</v>
      </c>
      <c r="G6443">
        <v>0</v>
      </c>
      <c r="H6443">
        <v>2019</v>
      </c>
      <c r="I6443">
        <v>7</v>
      </c>
      <c r="J6443">
        <v>40</v>
      </c>
    </row>
    <row r="6444" spans="1:10" x14ac:dyDescent="0.25">
      <c r="A6444">
        <f>--SUBTOTAL(103,B$2:B6444)</f>
        <v>3450</v>
      </c>
      <c r="B6444" s="86">
        <v>43661</v>
      </c>
      <c r="C6444" t="s">
        <v>23</v>
      </c>
      <c r="D6444" t="s">
        <v>33</v>
      </c>
      <c r="E6444" t="s">
        <v>118</v>
      </c>
      <c r="F6444">
        <v>10.5</v>
      </c>
      <c r="G6444">
        <v>0</v>
      </c>
      <c r="H6444">
        <v>2019</v>
      </c>
      <c r="I6444">
        <v>7</v>
      </c>
      <c r="J6444">
        <v>15</v>
      </c>
    </row>
    <row r="6445" spans="1:10" x14ac:dyDescent="0.25">
      <c r="A6445">
        <f>--SUBTOTAL(103,B$2:B6445)</f>
        <v>3451</v>
      </c>
      <c r="B6445" s="86">
        <v>43661</v>
      </c>
      <c r="C6445" t="s">
        <v>23</v>
      </c>
      <c r="D6445" t="s">
        <v>33</v>
      </c>
      <c r="E6445" t="s">
        <v>202</v>
      </c>
      <c r="F6445">
        <v>4.75</v>
      </c>
      <c r="G6445">
        <v>0</v>
      </c>
      <c r="H6445">
        <v>2019</v>
      </c>
      <c r="I6445">
        <v>7</v>
      </c>
      <c r="J6445">
        <v>18</v>
      </c>
    </row>
    <row r="6446" spans="1:10" x14ac:dyDescent="0.25">
      <c r="A6446">
        <f>--SUBTOTAL(103,B$2:B6446)</f>
        <v>3452</v>
      </c>
      <c r="B6446" s="86">
        <v>43661</v>
      </c>
      <c r="C6446" t="s">
        <v>23</v>
      </c>
      <c r="D6446" t="s">
        <v>33</v>
      </c>
      <c r="E6446" t="s">
        <v>135</v>
      </c>
      <c r="F6446">
        <v>2.5</v>
      </c>
      <c r="G6446">
        <v>0</v>
      </c>
      <c r="H6446">
        <v>2019</v>
      </c>
      <c r="I6446">
        <v>7</v>
      </c>
      <c r="J6446">
        <v>1</v>
      </c>
    </row>
    <row r="6447" spans="1:10" x14ac:dyDescent="0.25">
      <c r="A6447">
        <f>--SUBTOTAL(103,B$2:B6447)</f>
        <v>3453</v>
      </c>
      <c r="B6447" s="86">
        <v>43661</v>
      </c>
      <c r="C6447" t="s">
        <v>70</v>
      </c>
      <c r="D6447" t="s">
        <v>61</v>
      </c>
      <c r="E6447" t="s">
        <v>616</v>
      </c>
      <c r="F6447">
        <v>187.65</v>
      </c>
      <c r="G6447">
        <v>0</v>
      </c>
      <c r="H6447">
        <v>2019</v>
      </c>
      <c r="I6447">
        <v>7</v>
      </c>
      <c r="J6447">
        <v>91</v>
      </c>
    </row>
    <row r="6448" spans="1:10" x14ac:dyDescent="0.25">
      <c r="A6448">
        <f>--SUBTOTAL(103,B$2:B6448)</f>
        <v>3454</v>
      </c>
      <c r="B6448" s="86">
        <v>43661</v>
      </c>
      <c r="C6448" t="s">
        <v>21</v>
      </c>
      <c r="D6448" t="s">
        <v>32</v>
      </c>
      <c r="E6448" t="s">
        <v>616</v>
      </c>
      <c r="F6448">
        <v>24</v>
      </c>
      <c r="G6448">
        <v>0</v>
      </c>
      <c r="H6448">
        <v>2019</v>
      </c>
      <c r="I6448">
        <v>7</v>
      </c>
      <c r="J6448">
        <v>13</v>
      </c>
    </row>
    <row r="6449" spans="1:10" x14ac:dyDescent="0.25">
      <c r="A6449">
        <f>--SUBTOTAL(103,B$2:B6449)</f>
        <v>3455</v>
      </c>
      <c r="B6449" s="86">
        <v>43661</v>
      </c>
      <c r="C6449" t="s">
        <v>21</v>
      </c>
      <c r="D6449" t="s">
        <v>32</v>
      </c>
      <c r="E6449" t="s">
        <v>616</v>
      </c>
      <c r="F6449">
        <v>24</v>
      </c>
      <c r="G6449">
        <v>0</v>
      </c>
      <c r="H6449">
        <v>2019</v>
      </c>
      <c r="I6449">
        <v>7</v>
      </c>
      <c r="J6449">
        <v>46</v>
      </c>
    </row>
    <row r="6450" spans="1:10" x14ac:dyDescent="0.25">
      <c r="A6450">
        <f>--SUBTOTAL(103,B$2:B6450)</f>
        <v>3456</v>
      </c>
      <c r="B6450" s="86">
        <v>43661</v>
      </c>
      <c r="C6450" t="s">
        <v>21</v>
      </c>
      <c r="D6450" t="s">
        <v>32</v>
      </c>
      <c r="E6450" t="s">
        <v>616</v>
      </c>
      <c r="F6450">
        <v>16</v>
      </c>
      <c r="G6450">
        <v>0</v>
      </c>
      <c r="H6450">
        <v>2019</v>
      </c>
      <c r="I6450">
        <v>7</v>
      </c>
      <c r="J6450">
        <v>39</v>
      </c>
    </row>
    <row r="6451" spans="1:10" x14ac:dyDescent="0.25">
      <c r="A6451">
        <f>--SUBTOTAL(103,B$2:B6451)</f>
        <v>3457</v>
      </c>
      <c r="B6451" s="86">
        <v>43661</v>
      </c>
      <c r="C6451" t="s">
        <v>21</v>
      </c>
      <c r="D6451" t="s">
        <v>32</v>
      </c>
      <c r="E6451" t="s">
        <v>616</v>
      </c>
      <c r="F6451">
        <v>8</v>
      </c>
      <c r="G6451">
        <v>0</v>
      </c>
      <c r="H6451">
        <v>2019</v>
      </c>
      <c r="I6451">
        <v>7</v>
      </c>
      <c r="J6451">
        <v>43</v>
      </c>
    </row>
    <row r="6452" spans="1:10" x14ac:dyDescent="0.25">
      <c r="A6452">
        <f>--SUBTOTAL(103,B$2:B6452)</f>
        <v>3458</v>
      </c>
      <c r="B6452" s="86">
        <v>43661</v>
      </c>
      <c r="C6452" t="s">
        <v>102</v>
      </c>
      <c r="D6452" t="s">
        <v>61</v>
      </c>
      <c r="E6452" t="s">
        <v>616</v>
      </c>
      <c r="F6452">
        <v>17.28</v>
      </c>
      <c r="G6452">
        <v>0</v>
      </c>
      <c r="H6452">
        <v>2019</v>
      </c>
      <c r="I6452">
        <v>7</v>
      </c>
      <c r="J6452">
        <v>91</v>
      </c>
    </row>
    <row r="6453" spans="1:10" x14ac:dyDescent="0.25">
      <c r="A6453">
        <f>--SUBTOTAL(103,B$2:B6453)</f>
        <v>3459</v>
      </c>
      <c r="B6453" s="86">
        <v>43661</v>
      </c>
      <c r="C6453" t="s">
        <v>22</v>
      </c>
      <c r="D6453" t="s">
        <v>32</v>
      </c>
      <c r="E6453" t="s">
        <v>616</v>
      </c>
      <c r="F6453">
        <v>8</v>
      </c>
      <c r="G6453">
        <v>0</v>
      </c>
      <c r="H6453">
        <v>2019</v>
      </c>
      <c r="I6453">
        <v>7</v>
      </c>
      <c r="J6453">
        <v>39</v>
      </c>
    </row>
    <row r="6454" spans="1:10" x14ac:dyDescent="0.25">
      <c r="A6454">
        <f>--SUBTOTAL(103,B$2:B6454)</f>
        <v>3460</v>
      </c>
      <c r="B6454" s="86">
        <v>43662</v>
      </c>
      <c r="C6454" t="s">
        <v>23</v>
      </c>
      <c r="D6454" t="s">
        <v>33</v>
      </c>
      <c r="E6454" t="s">
        <v>104</v>
      </c>
      <c r="F6454">
        <v>26</v>
      </c>
      <c r="G6454">
        <v>0</v>
      </c>
      <c r="H6454">
        <v>2019</v>
      </c>
      <c r="I6454">
        <v>7</v>
      </c>
      <c r="J6454">
        <v>33</v>
      </c>
    </row>
    <row r="6455" spans="1:10" x14ac:dyDescent="0.25">
      <c r="A6455">
        <f>--SUBTOTAL(103,B$2:B6455)</f>
        <v>3461</v>
      </c>
      <c r="B6455" s="86">
        <v>43662</v>
      </c>
      <c r="C6455" t="s">
        <v>23</v>
      </c>
      <c r="D6455" t="s">
        <v>61</v>
      </c>
      <c r="E6455" t="s">
        <v>617</v>
      </c>
      <c r="F6455">
        <v>12</v>
      </c>
      <c r="G6455">
        <v>0</v>
      </c>
      <c r="H6455">
        <v>2019</v>
      </c>
      <c r="I6455">
        <v>7</v>
      </c>
      <c r="J6455">
        <v>46</v>
      </c>
    </row>
    <row r="6456" spans="1:10" x14ac:dyDescent="0.25">
      <c r="A6456">
        <f>--SUBTOTAL(103,B$2:B6456)</f>
        <v>3462</v>
      </c>
      <c r="B6456" s="86">
        <v>43662</v>
      </c>
      <c r="C6456" t="s">
        <v>23</v>
      </c>
      <c r="D6456" t="s">
        <v>33</v>
      </c>
      <c r="E6456" t="s">
        <v>135</v>
      </c>
      <c r="F6456">
        <v>5</v>
      </c>
      <c r="G6456">
        <v>0</v>
      </c>
      <c r="H6456">
        <v>2019</v>
      </c>
      <c r="I6456">
        <v>7</v>
      </c>
      <c r="J6456">
        <v>1</v>
      </c>
    </row>
    <row r="6457" spans="1:10" x14ac:dyDescent="0.25">
      <c r="A6457">
        <f>--SUBTOTAL(103,B$2:B6457)</f>
        <v>3463</v>
      </c>
      <c r="B6457" s="86">
        <v>43662</v>
      </c>
      <c r="C6457" t="s">
        <v>23</v>
      </c>
      <c r="D6457" t="s">
        <v>33</v>
      </c>
      <c r="E6457" t="s">
        <v>164</v>
      </c>
      <c r="F6457">
        <v>1.8</v>
      </c>
      <c r="G6457">
        <v>0</v>
      </c>
      <c r="H6457">
        <v>2019</v>
      </c>
      <c r="I6457">
        <v>7</v>
      </c>
      <c r="J6457">
        <v>4</v>
      </c>
    </row>
    <row r="6458" spans="1:10" x14ac:dyDescent="0.25">
      <c r="A6458">
        <f>--SUBTOTAL(103,B$2:B6458)</f>
        <v>3464</v>
      </c>
      <c r="B6458" s="86">
        <v>43662</v>
      </c>
      <c r="C6458" t="s">
        <v>70</v>
      </c>
      <c r="D6458" t="s">
        <v>61</v>
      </c>
      <c r="E6458" t="s">
        <v>617</v>
      </c>
      <c r="F6458">
        <v>38</v>
      </c>
      <c r="G6458">
        <v>0</v>
      </c>
      <c r="H6458">
        <v>2019</v>
      </c>
      <c r="I6458">
        <v>7</v>
      </c>
      <c r="J6458">
        <v>91</v>
      </c>
    </row>
    <row r="6459" spans="1:10" x14ac:dyDescent="0.25">
      <c r="A6459">
        <f>--SUBTOTAL(103,B$2:B6459)</f>
        <v>3465</v>
      </c>
      <c r="B6459" s="86">
        <v>43662</v>
      </c>
      <c r="C6459" t="s">
        <v>21</v>
      </c>
      <c r="D6459" t="s">
        <v>61</v>
      </c>
      <c r="E6459" t="s">
        <v>617</v>
      </c>
      <c r="F6459">
        <v>338</v>
      </c>
      <c r="G6459">
        <v>0</v>
      </c>
      <c r="H6459">
        <v>2019</v>
      </c>
      <c r="I6459">
        <v>7</v>
      </c>
      <c r="J6459">
        <v>33</v>
      </c>
    </row>
    <row r="6460" spans="1:10" x14ac:dyDescent="0.25">
      <c r="A6460">
        <f>--SUBTOTAL(103,B$2:B6460)</f>
        <v>3466</v>
      </c>
      <c r="B6460" s="86">
        <v>43662</v>
      </c>
      <c r="C6460" t="s">
        <v>21</v>
      </c>
      <c r="D6460" t="s">
        <v>61</v>
      </c>
      <c r="E6460" t="s">
        <v>617</v>
      </c>
      <c r="F6460">
        <v>182</v>
      </c>
      <c r="G6460">
        <v>0</v>
      </c>
      <c r="H6460">
        <v>2019</v>
      </c>
      <c r="I6460">
        <v>7</v>
      </c>
      <c r="J6460">
        <v>40</v>
      </c>
    </row>
    <row r="6461" spans="1:10" x14ac:dyDescent="0.25">
      <c r="A6461">
        <f>--SUBTOTAL(103,B$2:B6461)</f>
        <v>3467</v>
      </c>
      <c r="B6461" s="86">
        <v>43662</v>
      </c>
      <c r="C6461" t="s">
        <v>21</v>
      </c>
      <c r="D6461" t="s">
        <v>61</v>
      </c>
      <c r="E6461" t="s">
        <v>617</v>
      </c>
      <c r="F6461">
        <v>149.5</v>
      </c>
      <c r="G6461">
        <v>0</v>
      </c>
      <c r="H6461">
        <v>2019</v>
      </c>
      <c r="I6461">
        <v>7</v>
      </c>
      <c r="J6461">
        <v>53</v>
      </c>
    </row>
    <row r="6462" spans="1:10" x14ac:dyDescent="0.25">
      <c r="A6462">
        <f>--SUBTOTAL(103,B$2:B6462)</f>
        <v>3468</v>
      </c>
      <c r="B6462" s="86">
        <v>43662</v>
      </c>
      <c r="C6462" t="s">
        <v>21</v>
      </c>
      <c r="D6462" t="s">
        <v>32</v>
      </c>
      <c r="E6462" t="s">
        <v>617</v>
      </c>
      <c r="F6462">
        <v>40</v>
      </c>
      <c r="G6462">
        <v>0</v>
      </c>
      <c r="H6462">
        <v>2019</v>
      </c>
      <c r="I6462">
        <v>7</v>
      </c>
      <c r="J6462">
        <v>19</v>
      </c>
    </row>
    <row r="6463" spans="1:10" x14ac:dyDescent="0.25">
      <c r="A6463">
        <f>--SUBTOTAL(103,B$2:B6463)</f>
        <v>3469</v>
      </c>
      <c r="B6463" s="86">
        <v>43662</v>
      </c>
      <c r="C6463" t="s">
        <v>21</v>
      </c>
      <c r="D6463" t="s">
        <v>32</v>
      </c>
      <c r="E6463" t="s">
        <v>617</v>
      </c>
      <c r="F6463">
        <v>32</v>
      </c>
      <c r="G6463">
        <v>0</v>
      </c>
      <c r="H6463">
        <v>2019</v>
      </c>
      <c r="I6463">
        <v>7</v>
      </c>
      <c r="J6463">
        <v>30</v>
      </c>
    </row>
    <row r="6464" spans="1:10" x14ac:dyDescent="0.25">
      <c r="A6464">
        <f>--SUBTOTAL(103,B$2:B6464)</f>
        <v>3470</v>
      </c>
      <c r="B6464" s="86">
        <v>43662</v>
      </c>
      <c r="C6464" t="s">
        <v>21</v>
      </c>
      <c r="D6464" t="s">
        <v>32</v>
      </c>
      <c r="E6464" t="s">
        <v>617</v>
      </c>
      <c r="F6464">
        <v>32</v>
      </c>
      <c r="G6464">
        <v>0</v>
      </c>
      <c r="H6464">
        <v>2019</v>
      </c>
      <c r="I6464">
        <v>7</v>
      </c>
      <c r="J6464">
        <v>46</v>
      </c>
    </row>
    <row r="6465" spans="1:10" x14ac:dyDescent="0.25">
      <c r="A6465">
        <f>--SUBTOTAL(103,B$2:B6465)</f>
        <v>3471</v>
      </c>
      <c r="B6465" s="86">
        <v>43662</v>
      </c>
      <c r="C6465" t="s">
        <v>21</v>
      </c>
      <c r="D6465" t="s">
        <v>32</v>
      </c>
      <c r="E6465" t="s">
        <v>617</v>
      </c>
      <c r="F6465">
        <v>16</v>
      </c>
      <c r="G6465">
        <v>0</v>
      </c>
      <c r="H6465">
        <v>2019</v>
      </c>
      <c r="I6465">
        <v>7</v>
      </c>
      <c r="J6465">
        <v>43</v>
      </c>
    </row>
    <row r="6466" spans="1:10" x14ac:dyDescent="0.25">
      <c r="A6466">
        <f>--SUBTOTAL(103,B$2:B6466)</f>
        <v>3472</v>
      </c>
      <c r="B6466" s="86">
        <v>43662</v>
      </c>
      <c r="C6466" t="s">
        <v>21</v>
      </c>
      <c r="D6466" t="s">
        <v>32</v>
      </c>
      <c r="E6466" t="s">
        <v>617</v>
      </c>
      <c r="F6466">
        <v>16</v>
      </c>
      <c r="G6466">
        <v>0</v>
      </c>
      <c r="H6466">
        <v>2019</v>
      </c>
      <c r="I6466">
        <v>7</v>
      </c>
      <c r="J6466">
        <v>44</v>
      </c>
    </row>
    <row r="6467" spans="1:10" x14ac:dyDescent="0.25">
      <c r="A6467">
        <f>--SUBTOTAL(103,B$2:B6467)</f>
        <v>3473</v>
      </c>
      <c r="B6467" s="86">
        <v>43662</v>
      </c>
      <c r="C6467" t="s">
        <v>21</v>
      </c>
      <c r="D6467" t="s">
        <v>32</v>
      </c>
      <c r="E6467" t="s">
        <v>617</v>
      </c>
      <c r="F6467">
        <v>16</v>
      </c>
      <c r="G6467">
        <v>0</v>
      </c>
      <c r="H6467">
        <v>2019</v>
      </c>
      <c r="I6467">
        <v>7</v>
      </c>
      <c r="J6467">
        <v>97</v>
      </c>
    </row>
    <row r="6468" spans="1:10" x14ac:dyDescent="0.25">
      <c r="A6468">
        <f>--SUBTOTAL(103,B$2:B6468)</f>
        <v>3474</v>
      </c>
      <c r="B6468" s="86">
        <v>43662</v>
      </c>
      <c r="C6468" t="s">
        <v>21</v>
      </c>
      <c r="D6468" t="s">
        <v>32</v>
      </c>
      <c r="E6468" t="s">
        <v>617</v>
      </c>
      <c r="F6468">
        <v>8</v>
      </c>
      <c r="G6468">
        <v>0</v>
      </c>
      <c r="H6468">
        <v>2019</v>
      </c>
      <c r="I6468">
        <v>7</v>
      </c>
      <c r="J6468">
        <v>103</v>
      </c>
    </row>
    <row r="6469" spans="1:10" x14ac:dyDescent="0.25">
      <c r="A6469">
        <f>--SUBTOTAL(103,B$2:B6469)</f>
        <v>3475</v>
      </c>
      <c r="B6469" s="86">
        <v>43662</v>
      </c>
      <c r="C6469" t="s">
        <v>607</v>
      </c>
      <c r="D6469" t="s">
        <v>60</v>
      </c>
      <c r="E6469" t="s">
        <v>617</v>
      </c>
      <c r="F6469">
        <v>1000</v>
      </c>
      <c r="G6469">
        <v>0</v>
      </c>
      <c r="H6469">
        <v>2019</v>
      </c>
      <c r="I6469">
        <v>7</v>
      </c>
      <c r="J6469">
        <v>91</v>
      </c>
    </row>
    <row r="6470" spans="1:10" x14ac:dyDescent="0.25">
      <c r="A6470">
        <f>--SUBTOTAL(103,B$2:B6470)</f>
        <v>3476</v>
      </c>
      <c r="B6470" s="86">
        <v>43662</v>
      </c>
      <c r="C6470" t="s">
        <v>22</v>
      </c>
      <c r="D6470" t="s">
        <v>32</v>
      </c>
      <c r="E6470" t="s">
        <v>617</v>
      </c>
      <c r="F6470">
        <v>8</v>
      </c>
      <c r="G6470">
        <v>0</v>
      </c>
      <c r="H6470">
        <v>2019</v>
      </c>
      <c r="I6470">
        <v>7</v>
      </c>
      <c r="J6470">
        <v>39</v>
      </c>
    </row>
    <row r="6471" spans="1:10" x14ac:dyDescent="0.25">
      <c r="A6471">
        <f>--SUBTOTAL(103,B$2:B6471)</f>
        <v>3477</v>
      </c>
      <c r="B6471" s="86">
        <v>43662</v>
      </c>
      <c r="C6471" t="s">
        <v>22</v>
      </c>
      <c r="D6471" t="s">
        <v>32</v>
      </c>
      <c r="E6471" t="s">
        <v>617</v>
      </c>
      <c r="F6471">
        <v>8</v>
      </c>
      <c r="G6471">
        <v>0</v>
      </c>
      <c r="H6471">
        <v>2019</v>
      </c>
      <c r="I6471">
        <v>7</v>
      </c>
      <c r="J6471">
        <v>95</v>
      </c>
    </row>
    <row r="6472" spans="1:10" x14ac:dyDescent="0.25">
      <c r="A6472">
        <f>--SUBTOTAL(103,B$2:B6472)</f>
        <v>3478</v>
      </c>
      <c r="B6472" s="86">
        <v>43662</v>
      </c>
      <c r="C6472" t="s">
        <v>22</v>
      </c>
      <c r="D6472" t="s">
        <v>32</v>
      </c>
      <c r="E6472" t="s">
        <v>617</v>
      </c>
      <c r="F6472">
        <v>8</v>
      </c>
      <c r="G6472">
        <v>0</v>
      </c>
      <c r="H6472">
        <v>2019</v>
      </c>
      <c r="I6472">
        <v>7</v>
      </c>
      <c r="J6472">
        <v>97</v>
      </c>
    </row>
    <row r="6473" spans="1:10" x14ac:dyDescent="0.25">
      <c r="A6473">
        <f>--SUBTOTAL(103,B$2:B6473)</f>
        <v>3479</v>
      </c>
      <c r="B6473" s="86">
        <v>43662</v>
      </c>
      <c r="C6473" t="s">
        <v>74</v>
      </c>
      <c r="D6473" t="s">
        <v>61</v>
      </c>
      <c r="E6473" t="s">
        <v>617</v>
      </c>
      <c r="F6473">
        <v>16.05</v>
      </c>
      <c r="G6473">
        <v>0</v>
      </c>
      <c r="H6473">
        <v>2019</v>
      </c>
      <c r="I6473">
        <v>7</v>
      </c>
      <c r="J6473">
        <v>91</v>
      </c>
    </row>
    <row r="6474" spans="1:10" x14ac:dyDescent="0.25">
      <c r="A6474">
        <f>--SUBTOTAL(103,B$2:B6474)</f>
        <v>3480</v>
      </c>
      <c r="B6474" s="86">
        <v>43663</v>
      </c>
      <c r="C6474" t="s">
        <v>23</v>
      </c>
      <c r="D6474" t="s">
        <v>61</v>
      </c>
      <c r="E6474" t="s">
        <v>618</v>
      </c>
      <c r="F6474">
        <v>34</v>
      </c>
      <c r="G6474">
        <v>0</v>
      </c>
      <c r="H6474">
        <v>2019</v>
      </c>
      <c r="I6474">
        <v>7</v>
      </c>
      <c r="J6474">
        <v>33</v>
      </c>
    </row>
    <row r="6475" spans="1:10" x14ac:dyDescent="0.25">
      <c r="A6475">
        <f>--SUBTOTAL(103,B$2:B6475)</f>
        <v>3481</v>
      </c>
      <c r="B6475" s="86">
        <v>43663</v>
      </c>
      <c r="C6475" t="s">
        <v>23</v>
      </c>
      <c r="D6475" t="s">
        <v>61</v>
      </c>
      <c r="E6475" t="s">
        <v>618</v>
      </c>
      <c r="F6475">
        <v>12</v>
      </c>
      <c r="G6475">
        <v>0</v>
      </c>
      <c r="H6475">
        <v>2019</v>
      </c>
      <c r="I6475">
        <v>7</v>
      </c>
      <c r="J6475">
        <v>76</v>
      </c>
    </row>
    <row r="6476" spans="1:10" x14ac:dyDescent="0.25">
      <c r="A6476">
        <f>--SUBTOTAL(103,B$2:B6476)</f>
        <v>3482</v>
      </c>
      <c r="B6476" s="86">
        <v>43663</v>
      </c>
      <c r="C6476" t="s">
        <v>64</v>
      </c>
      <c r="D6476" t="s">
        <v>32</v>
      </c>
      <c r="E6476" t="s">
        <v>618</v>
      </c>
      <c r="F6476">
        <v>153.85</v>
      </c>
      <c r="G6476">
        <v>0</v>
      </c>
      <c r="H6476">
        <v>2019</v>
      </c>
      <c r="I6476">
        <v>7</v>
      </c>
      <c r="J6476">
        <v>91</v>
      </c>
    </row>
    <row r="6477" spans="1:10" x14ac:dyDescent="0.25">
      <c r="A6477">
        <f>--SUBTOTAL(103,B$2:B6477)</f>
        <v>3483</v>
      </c>
      <c r="B6477" s="86">
        <v>43663</v>
      </c>
      <c r="C6477" t="s">
        <v>64</v>
      </c>
      <c r="D6477" t="s">
        <v>60</v>
      </c>
      <c r="E6477" t="s">
        <v>618</v>
      </c>
      <c r="F6477">
        <v>71.94</v>
      </c>
      <c r="G6477">
        <v>0</v>
      </c>
      <c r="H6477">
        <v>2019</v>
      </c>
      <c r="I6477">
        <v>7</v>
      </c>
      <c r="J6477">
        <v>91</v>
      </c>
    </row>
    <row r="6478" spans="1:10" x14ac:dyDescent="0.25">
      <c r="A6478">
        <f>--SUBTOTAL(103,B$2:B6478)</f>
        <v>3484</v>
      </c>
      <c r="B6478" s="86">
        <v>43663</v>
      </c>
      <c r="C6478" t="s">
        <v>65</v>
      </c>
      <c r="D6478" t="s">
        <v>61</v>
      </c>
      <c r="E6478" t="s">
        <v>618</v>
      </c>
      <c r="F6478">
        <v>96.05</v>
      </c>
      <c r="G6478">
        <v>0</v>
      </c>
      <c r="H6478">
        <v>2019</v>
      </c>
      <c r="I6478">
        <v>7</v>
      </c>
      <c r="J6478">
        <v>91</v>
      </c>
    </row>
    <row r="6479" spans="1:10" x14ac:dyDescent="0.25">
      <c r="A6479">
        <f>--SUBTOTAL(103,B$2:B6479)</f>
        <v>3485</v>
      </c>
      <c r="B6479" s="86">
        <v>43663</v>
      </c>
      <c r="C6479" t="s">
        <v>78</v>
      </c>
      <c r="D6479" t="s">
        <v>61</v>
      </c>
      <c r="E6479" t="s">
        <v>618</v>
      </c>
      <c r="F6479">
        <v>855.52</v>
      </c>
      <c r="G6479">
        <v>0</v>
      </c>
      <c r="H6479">
        <v>2019</v>
      </c>
      <c r="I6479">
        <v>7</v>
      </c>
      <c r="J6479">
        <v>91</v>
      </c>
    </row>
    <row r="6480" spans="1:10" x14ac:dyDescent="0.25">
      <c r="A6480">
        <f>--SUBTOTAL(103,B$2:B6480)</f>
        <v>3486</v>
      </c>
      <c r="B6480" s="86">
        <v>43663</v>
      </c>
      <c r="C6480" t="s">
        <v>21</v>
      </c>
      <c r="D6480" t="s">
        <v>32</v>
      </c>
      <c r="E6480" t="s">
        <v>618</v>
      </c>
      <c r="F6480">
        <v>80</v>
      </c>
      <c r="G6480">
        <v>0</v>
      </c>
      <c r="H6480">
        <v>2019</v>
      </c>
      <c r="I6480">
        <v>7</v>
      </c>
      <c r="J6480">
        <v>73</v>
      </c>
    </row>
    <row r="6481" spans="1:10" x14ac:dyDescent="0.25">
      <c r="A6481">
        <f>--SUBTOTAL(103,B$2:B6481)</f>
        <v>3487</v>
      </c>
      <c r="B6481" s="86">
        <v>43663</v>
      </c>
      <c r="C6481" t="s">
        <v>21</v>
      </c>
      <c r="D6481" t="s">
        <v>32</v>
      </c>
      <c r="E6481" t="s">
        <v>618</v>
      </c>
      <c r="F6481">
        <v>56</v>
      </c>
      <c r="G6481">
        <v>0</v>
      </c>
      <c r="H6481">
        <v>2019</v>
      </c>
      <c r="I6481">
        <v>7</v>
      </c>
      <c r="J6481">
        <v>97</v>
      </c>
    </row>
    <row r="6482" spans="1:10" x14ac:dyDescent="0.25">
      <c r="A6482">
        <f>--SUBTOTAL(103,B$2:B6482)</f>
        <v>3488</v>
      </c>
      <c r="B6482" s="86">
        <v>43663</v>
      </c>
      <c r="C6482" t="s">
        <v>21</v>
      </c>
      <c r="D6482" t="s">
        <v>32</v>
      </c>
      <c r="E6482" t="s">
        <v>618</v>
      </c>
      <c r="F6482">
        <v>56</v>
      </c>
      <c r="G6482">
        <v>0</v>
      </c>
      <c r="H6482">
        <v>2019</v>
      </c>
      <c r="I6482">
        <v>7</v>
      </c>
      <c r="J6482">
        <v>125</v>
      </c>
    </row>
    <row r="6483" spans="1:10" x14ac:dyDescent="0.25">
      <c r="A6483">
        <f>--SUBTOTAL(103,B$2:B6483)</f>
        <v>3489</v>
      </c>
      <c r="B6483" s="86">
        <v>43663</v>
      </c>
      <c r="C6483" t="s">
        <v>21</v>
      </c>
      <c r="D6483" t="s">
        <v>32</v>
      </c>
      <c r="E6483" t="s">
        <v>618</v>
      </c>
      <c r="F6483">
        <v>24</v>
      </c>
      <c r="G6483">
        <v>0</v>
      </c>
      <c r="H6483">
        <v>2019</v>
      </c>
      <c r="I6483">
        <v>7</v>
      </c>
      <c r="J6483">
        <v>23</v>
      </c>
    </row>
    <row r="6484" spans="1:10" x14ac:dyDescent="0.25">
      <c r="A6484">
        <f>--SUBTOTAL(103,B$2:B6484)</f>
        <v>3490</v>
      </c>
      <c r="B6484" s="86">
        <v>43663</v>
      </c>
      <c r="C6484" t="s">
        <v>21</v>
      </c>
      <c r="D6484" t="s">
        <v>32</v>
      </c>
      <c r="E6484" t="s">
        <v>618</v>
      </c>
      <c r="F6484">
        <v>16</v>
      </c>
      <c r="G6484">
        <v>0</v>
      </c>
      <c r="H6484">
        <v>2019</v>
      </c>
      <c r="I6484">
        <v>7</v>
      </c>
      <c r="J6484">
        <v>30</v>
      </c>
    </row>
    <row r="6485" spans="1:10" x14ac:dyDescent="0.25">
      <c r="A6485">
        <f>--SUBTOTAL(103,B$2:B6485)</f>
        <v>3491</v>
      </c>
      <c r="B6485" s="86">
        <v>43663</v>
      </c>
      <c r="C6485" t="s">
        <v>21</v>
      </c>
      <c r="D6485" t="s">
        <v>32</v>
      </c>
      <c r="E6485" t="s">
        <v>618</v>
      </c>
      <c r="F6485">
        <v>16</v>
      </c>
      <c r="G6485">
        <v>0</v>
      </c>
      <c r="H6485">
        <v>2019</v>
      </c>
      <c r="I6485">
        <v>7</v>
      </c>
      <c r="J6485">
        <v>46</v>
      </c>
    </row>
    <row r="6486" spans="1:10" x14ac:dyDescent="0.25">
      <c r="A6486">
        <f>--SUBTOTAL(103,B$2:B6486)</f>
        <v>3492</v>
      </c>
      <c r="B6486" s="86">
        <v>43663</v>
      </c>
      <c r="C6486" t="s">
        <v>21</v>
      </c>
      <c r="D6486" t="s">
        <v>32</v>
      </c>
      <c r="E6486" t="s">
        <v>618</v>
      </c>
      <c r="F6486">
        <v>8</v>
      </c>
      <c r="G6486">
        <v>0</v>
      </c>
      <c r="H6486">
        <v>2019</v>
      </c>
      <c r="I6486">
        <v>7</v>
      </c>
      <c r="J6486">
        <v>39</v>
      </c>
    </row>
    <row r="6487" spans="1:10" x14ac:dyDescent="0.25">
      <c r="A6487">
        <f>--SUBTOTAL(103,B$2:B6487)</f>
        <v>3493</v>
      </c>
      <c r="B6487" s="86">
        <v>43663</v>
      </c>
      <c r="C6487" t="s">
        <v>21</v>
      </c>
      <c r="D6487" t="s">
        <v>32</v>
      </c>
      <c r="E6487" t="s">
        <v>618</v>
      </c>
      <c r="F6487">
        <v>8</v>
      </c>
      <c r="G6487">
        <v>0</v>
      </c>
      <c r="H6487">
        <v>2019</v>
      </c>
      <c r="I6487">
        <v>7</v>
      </c>
      <c r="J6487">
        <v>44</v>
      </c>
    </row>
    <row r="6488" spans="1:10" x14ac:dyDescent="0.25">
      <c r="A6488">
        <f>--SUBTOTAL(103,B$2:B6488)</f>
        <v>3494</v>
      </c>
      <c r="B6488" s="86">
        <v>43663</v>
      </c>
      <c r="C6488" t="s">
        <v>21</v>
      </c>
      <c r="D6488" t="s">
        <v>32</v>
      </c>
      <c r="E6488" t="s">
        <v>618</v>
      </c>
      <c r="F6488">
        <v>8</v>
      </c>
      <c r="G6488">
        <v>0</v>
      </c>
      <c r="H6488">
        <v>2019</v>
      </c>
      <c r="I6488">
        <v>7</v>
      </c>
      <c r="J6488">
        <v>49</v>
      </c>
    </row>
    <row r="6489" spans="1:10" x14ac:dyDescent="0.25">
      <c r="A6489">
        <f>--SUBTOTAL(103,B$2:B6489)</f>
        <v>3495</v>
      </c>
      <c r="B6489" s="86">
        <v>43663</v>
      </c>
      <c r="C6489" t="s">
        <v>75</v>
      </c>
      <c r="D6489" t="s">
        <v>61</v>
      </c>
      <c r="E6489" t="s">
        <v>618</v>
      </c>
      <c r="F6489">
        <v>609</v>
      </c>
      <c r="G6489">
        <v>0</v>
      </c>
      <c r="H6489">
        <v>2019</v>
      </c>
      <c r="I6489">
        <v>7</v>
      </c>
      <c r="J6489">
        <v>91</v>
      </c>
    </row>
    <row r="6490" spans="1:10" x14ac:dyDescent="0.25">
      <c r="A6490">
        <f>--SUBTOTAL(103,B$2:B6490)</f>
        <v>3496</v>
      </c>
      <c r="B6490" s="86">
        <v>43663</v>
      </c>
      <c r="C6490" t="s">
        <v>22</v>
      </c>
      <c r="D6490" t="s">
        <v>32</v>
      </c>
      <c r="E6490" t="s">
        <v>618</v>
      </c>
      <c r="F6490">
        <v>8</v>
      </c>
      <c r="G6490">
        <v>0</v>
      </c>
      <c r="H6490">
        <v>2019</v>
      </c>
      <c r="I6490">
        <v>7</v>
      </c>
      <c r="J6490">
        <v>97</v>
      </c>
    </row>
    <row r="6491" spans="1:10" x14ac:dyDescent="0.25">
      <c r="A6491">
        <f>--SUBTOTAL(103,B$2:B6491)</f>
        <v>3497</v>
      </c>
      <c r="B6491" s="86">
        <v>43664</v>
      </c>
      <c r="C6491" t="s">
        <v>23</v>
      </c>
      <c r="D6491" t="s">
        <v>33</v>
      </c>
      <c r="E6491" t="s">
        <v>182</v>
      </c>
      <c r="F6491">
        <v>2.25</v>
      </c>
      <c r="G6491">
        <v>0</v>
      </c>
      <c r="H6491">
        <v>2019</v>
      </c>
      <c r="I6491">
        <v>7</v>
      </c>
      <c r="J6491">
        <v>6</v>
      </c>
    </row>
    <row r="6492" spans="1:10" x14ac:dyDescent="0.25">
      <c r="A6492">
        <f>--SUBTOTAL(103,B$2:B6492)</f>
        <v>3498</v>
      </c>
      <c r="B6492" s="86">
        <v>43664</v>
      </c>
      <c r="C6492" t="s">
        <v>23</v>
      </c>
      <c r="D6492" t="s">
        <v>33</v>
      </c>
      <c r="E6492" t="s">
        <v>122</v>
      </c>
      <c r="F6492">
        <v>1.8</v>
      </c>
      <c r="G6492">
        <v>0</v>
      </c>
      <c r="H6492">
        <v>2019</v>
      </c>
      <c r="I6492">
        <v>7</v>
      </c>
      <c r="J6492">
        <v>70</v>
      </c>
    </row>
    <row r="6493" spans="1:10" x14ac:dyDescent="0.25">
      <c r="A6493">
        <f>--SUBTOTAL(103,B$2:B6493)</f>
        <v>3499</v>
      </c>
      <c r="B6493" s="86">
        <v>43664</v>
      </c>
      <c r="C6493" t="s">
        <v>77</v>
      </c>
      <c r="D6493" t="s">
        <v>62</v>
      </c>
      <c r="E6493" t="s">
        <v>619</v>
      </c>
      <c r="F6493">
        <v>179.24</v>
      </c>
      <c r="G6493">
        <v>0</v>
      </c>
      <c r="H6493">
        <v>2019</v>
      </c>
      <c r="I6493">
        <v>7</v>
      </c>
      <c r="J6493">
        <v>91</v>
      </c>
    </row>
    <row r="6494" spans="1:10" x14ac:dyDescent="0.25">
      <c r="A6494">
        <f>--SUBTOTAL(103,B$2:B6494)</f>
        <v>3500</v>
      </c>
      <c r="B6494" s="86">
        <v>43664</v>
      </c>
      <c r="C6494" t="s">
        <v>82</v>
      </c>
      <c r="D6494" t="s">
        <v>62</v>
      </c>
      <c r="E6494" t="s">
        <v>619</v>
      </c>
      <c r="F6494">
        <v>13.8</v>
      </c>
      <c r="G6494">
        <v>0</v>
      </c>
      <c r="H6494">
        <v>2019</v>
      </c>
      <c r="I6494">
        <v>7</v>
      </c>
      <c r="J6494">
        <v>91</v>
      </c>
    </row>
    <row r="6495" spans="1:10" x14ac:dyDescent="0.25">
      <c r="A6495">
        <f>--SUBTOTAL(103,B$2:B6495)</f>
        <v>3501</v>
      </c>
      <c r="B6495" s="86">
        <v>43664</v>
      </c>
      <c r="C6495" t="s">
        <v>21</v>
      </c>
      <c r="D6495" t="s">
        <v>32</v>
      </c>
      <c r="E6495" t="s">
        <v>619</v>
      </c>
      <c r="F6495">
        <v>56</v>
      </c>
      <c r="G6495">
        <v>0</v>
      </c>
      <c r="H6495">
        <v>2019</v>
      </c>
      <c r="I6495">
        <v>7</v>
      </c>
      <c r="J6495">
        <v>13</v>
      </c>
    </row>
    <row r="6496" spans="1:10" x14ac:dyDescent="0.25">
      <c r="A6496">
        <f>--SUBTOTAL(103,B$2:B6496)</f>
        <v>3502</v>
      </c>
      <c r="B6496" s="86">
        <v>43664</v>
      </c>
      <c r="C6496" t="s">
        <v>21</v>
      </c>
      <c r="D6496" t="s">
        <v>32</v>
      </c>
      <c r="E6496" t="s">
        <v>619</v>
      </c>
      <c r="F6496">
        <v>48</v>
      </c>
      <c r="G6496">
        <v>0</v>
      </c>
      <c r="H6496">
        <v>2019</v>
      </c>
      <c r="I6496">
        <v>7</v>
      </c>
      <c r="J6496">
        <v>18</v>
      </c>
    </row>
    <row r="6497" spans="1:10" x14ac:dyDescent="0.25">
      <c r="A6497">
        <f>--SUBTOTAL(103,B$2:B6497)</f>
        <v>3503</v>
      </c>
      <c r="B6497" s="86">
        <v>43664</v>
      </c>
      <c r="C6497" t="s">
        <v>21</v>
      </c>
      <c r="D6497" t="s">
        <v>32</v>
      </c>
      <c r="E6497" t="s">
        <v>619</v>
      </c>
      <c r="F6497">
        <v>48</v>
      </c>
      <c r="G6497">
        <v>0</v>
      </c>
      <c r="H6497">
        <v>2019</v>
      </c>
      <c r="I6497">
        <v>7</v>
      </c>
      <c r="J6497">
        <v>19</v>
      </c>
    </row>
    <row r="6498" spans="1:10" x14ac:dyDescent="0.25">
      <c r="A6498">
        <f>--SUBTOTAL(103,B$2:B6498)</f>
        <v>3504</v>
      </c>
      <c r="B6498" s="86">
        <v>43664</v>
      </c>
      <c r="C6498" t="s">
        <v>21</v>
      </c>
      <c r="D6498" t="s">
        <v>32</v>
      </c>
      <c r="E6498" t="s">
        <v>619</v>
      </c>
      <c r="F6498">
        <v>40</v>
      </c>
      <c r="G6498">
        <v>0</v>
      </c>
      <c r="H6498">
        <v>2019</v>
      </c>
      <c r="I6498">
        <v>7</v>
      </c>
      <c r="J6498">
        <v>51</v>
      </c>
    </row>
    <row r="6499" spans="1:10" x14ac:dyDescent="0.25">
      <c r="A6499">
        <f>--SUBTOTAL(103,B$2:B6499)</f>
        <v>3505</v>
      </c>
      <c r="B6499" s="86">
        <v>43664</v>
      </c>
      <c r="C6499" t="s">
        <v>21</v>
      </c>
      <c r="D6499" t="s">
        <v>32</v>
      </c>
      <c r="E6499" t="s">
        <v>619</v>
      </c>
      <c r="F6499">
        <v>32</v>
      </c>
      <c r="G6499">
        <v>0</v>
      </c>
      <c r="H6499">
        <v>2019</v>
      </c>
      <c r="I6499">
        <v>7</v>
      </c>
      <c r="J6499">
        <v>1</v>
      </c>
    </row>
    <row r="6500" spans="1:10" x14ac:dyDescent="0.25">
      <c r="A6500">
        <f>--SUBTOTAL(103,B$2:B6500)</f>
        <v>3506</v>
      </c>
      <c r="B6500" s="86">
        <v>43664</v>
      </c>
      <c r="C6500" t="s">
        <v>21</v>
      </c>
      <c r="D6500" t="s">
        <v>32</v>
      </c>
      <c r="E6500" t="s">
        <v>619</v>
      </c>
      <c r="F6500">
        <v>24</v>
      </c>
      <c r="G6500">
        <v>0</v>
      </c>
      <c r="H6500">
        <v>2019</v>
      </c>
      <c r="I6500">
        <v>7</v>
      </c>
      <c r="J6500">
        <v>39</v>
      </c>
    </row>
    <row r="6501" spans="1:10" x14ac:dyDescent="0.25">
      <c r="A6501">
        <f>--SUBTOTAL(103,B$2:B6501)</f>
        <v>3507</v>
      </c>
      <c r="B6501" s="86">
        <v>43664</v>
      </c>
      <c r="C6501" t="s">
        <v>21</v>
      </c>
      <c r="D6501" t="s">
        <v>32</v>
      </c>
      <c r="E6501" t="s">
        <v>619</v>
      </c>
      <c r="F6501">
        <v>24</v>
      </c>
      <c r="G6501">
        <v>0</v>
      </c>
      <c r="H6501">
        <v>2019</v>
      </c>
      <c r="I6501">
        <v>7</v>
      </c>
      <c r="J6501">
        <v>80</v>
      </c>
    </row>
    <row r="6502" spans="1:10" x14ac:dyDescent="0.25">
      <c r="A6502">
        <f>--SUBTOTAL(103,B$2:B6502)</f>
        <v>3508</v>
      </c>
      <c r="B6502" s="86">
        <v>43664</v>
      </c>
      <c r="C6502" t="s">
        <v>21</v>
      </c>
      <c r="D6502" t="s">
        <v>32</v>
      </c>
      <c r="E6502" t="s">
        <v>619</v>
      </c>
      <c r="F6502">
        <v>24</v>
      </c>
      <c r="G6502">
        <v>0</v>
      </c>
      <c r="H6502">
        <v>2019</v>
      </c>
      <c r="I6502">
        <v>7</v>
      </c>
      <c r="J6502">
        <v>97</v>
      </c>
    </row>
    <row r="6503" spans="1:10" x14ac:dyDescent="0.25">
      <c r="A6503">
        <f>--SUBTOTAL(103,B$2:B6503)</f>
        <v>3509</v>
      </c>
      <c r="B6503" s="86">
        <v>43664</v>
      </c>
      <c r="C6503" t="s">
        <v>21</v>
      </c>
      <c r="D6503" t="s">
        <v>32</v>
      </c>
      <c r="E6503" t="s">
        <v>619</v>
      </c>
      <c r="F6503">
        <v>16</v>
      </c>
      <c r="G6503">
        <v>0</v>
      </c>
      <c r="H6503">
        <v>2019</v>
      </c>
      <c r="I6503">
        <v>7</v>
      </c>
      <c r="J6503">
        <v>5</v>
      </c>
    </row>
    <row r="6504" spans="1:10" x14ac:dyDescent="0.25">
      <c r="A6504">
        <f>--SUBTOTAL(103,B$2:B6504)</f>
        <v>3510</v>
      </c>
      <c r="B6504" s="86">
        <v>43664</v>
      </c>
      <c r="C6504" t="s">
        <v>71</v>
      </c>
      <c r="D6504" t="s">
        <v>62</v>
      </c>
      <c r="E6504" t="s">
        <v>619</v>
      </c>
      <c r="F6504">
        <v>1086.1400000000001</v>
      </c>
      <c r="G6504">
        <v>0</v>
      </c>
      <c r="H6504">
        <v>2019</v>
      </c>
      <c r="I6504">
        <v>7</v>
      </c>
      <c r="J6504">
        <v>91</v>
      </c>
    </row>
    <row r="6505" spans="1:10" x14ac:dyDescent="0.25">
      <c r="A6505">
        <f>--SUBTOTAL(103,B$2:B6505)</f>
        <v>3511</v>
      </c>
      <c r="B6505" s="86">
        <v>43664</v>
      </c>
      <c r="C6505" t="s">
        <v>71</v>
      </c>
      <c r="D6505" t="s">
        <v>61</v>
      </c>
      <c r="E6505" t="s">
        <v>619</v>
      </c>
      <c r="F6505">
        <v>40</v>
      </c>
      <c r="G6505">
        <v>0</v>
      </c>
      <c r="H6505">
        <v>2019</v>
      </c>
      <c r="I6505">
        <v>7</v>
      </c>
      <c r="J6505">
        <v>91</v>
      </c>
    </row>
    <row r="6506" spans="1:10" x14ac:dyDescent="0.25">
      <c r="A6506">
        <f>--SUBTOTAL(103,B$2:B6506)</f>
        <v>3512</v>
      </c>
      <c r="B6506" s="86">
        <v>43664</v>
      </c>
      <c r="C6506" t="s">
        <v>73</v>
      </c>
      <c r="D6506" t="s">
        <v>60</v>
      </c>
      <c r="E6506" t="s">
        <v>619</v>
      </c>
      <c r="F6506">
        <v>70.900000000000006</v>
      </c>
      <c r="G6506">
        <v>0</v>
      </c>
      <c r="H6506">
        <v>2019</v>
      </c>
      <c r="I6506">
        <v>7</v>
      </c>
      <c r="J6506">
        <v>91</v>
      </c>
    </row>
    <row r="6507" spans="1:10" x14ac:dyDescent="0.25">
      <c r="A6507">
        <f>--SUBTOTAL(103,B$2:B6507)</f>
        <v>3513</v>
      </c>
      <c r="B6507" s="86">
        <v>43664</v>
      </c>
      <c r="C6507" t="s">
        <v>67</v>
      </c>
      <c r="D6507" t="s">
        <v>32</v>
      </c>
      <c r="E6507" t="s">
        <v>619</v>
      </c>
      <c r="F6507">
        <v>49.97</v>
      </c>
      <c r="G6507">
        <v>0</v>
      </c>
      <c r="H6507">
        <v>2019</v>
      </c>
      <c r="I6507">
        <v>7</v>
      </c>
      <c r="J6507">
        <v>91</v>
      </c>
    </row>
    <row r="6508" spans="1:10" x14ac:dyDescent="0.25">
      <c r="A6508">
        <f>--SUBTOTAL(103,B$2:B6508)</f>
        <v>3514</v>
      </c>
      <c r="B6508" s="86">
        <v>43664</v>
      </c>
      <c r="C6508" t="s">
        <v>76</v>
      </c>
      <c r="D6508" t="s">
        <v>60</v>
      </c>
      <c r="E6508" t="s">
        <v>619</v>
      </c>
      <c r="F6508">
        <v>148.85</v>
      </c>
      <c r="G6508">
        <v>0</v>
      </c>
      <c r="H6508">
        <v>2019</v>
      </c>
      <c r="I6508">
        <v>7</v>
      </c>
      <c r="J6508">
        <v>91</v>
      </c>
    </row>
    <row r="6509" spans="1:10" x14ac:dyDescent="0.25">
      <c r="A6509">
        <f>--SUBTOTAL(103,B$2:B6509)</f>
        <v>3515</v>
      </c>
      <c r="B6509" s="86">
        <v>43664</v>
      </c>
      <c r="C6509" t="s">
        <v>22</v>
      </c>
      <c r="D6509" t="s">
        <v>32</v>
      </c>
      <c r="E6509" t="s">
        <v>619</v>
      </c>
      <c r="F6509">
        <v>8</v>
      </c>
      <c r="G6509">
        <v>0</v>
      </c>
      <c r="H6509">
        <v>2019</v>
      </c>
      <c r="I6509">
        <v>7</v>
      </c>
      <c r="J6509">
        <v>97</v>
      </c>
    </row>
    <row r="6510" spans="1:10" x14ac:dyDescent="0.25">
      <c r="A6510">
        <f>--SUBTOTAL(103,B$2:B6510)</f>
        <v>3516</v>
      </c>
      <c r="B6510" s="86">
        <v>43665</v>
      </c>
      <c r="C6510" t="s">
        <v>23</v>
      </c>
      <c r="D6510" t="s">
        <v>60</v>
      </c>
      <c r="E6510" t="s">
        <v>620</v>
      </c>
      <c r="F6510">
        <v>182.25</v>
      </c>
      <c r="G6510">
        <v>0</v>
      </c>
      <c r="H6510">
        <v>2019</v>
      </c>
      <c r="I6510">
        <v>7</v>
      </c>
      <c r="J6510">
        <v>38</v>
      </c>
    </row>
    <row r="6511" spans="1:10" x14ac:dyDescent="0.25">
      <c r="A6511">
        <f>--SUBTOTAL(103,B$2:B6511)</f>
        <v>3517</v>
      </c>
      <c r="B6511" s="86">
        <v>43665</v>
      </c>
      <c r="C6511" t="s">
        <v>23</v>
      </c>
      <c r="D6511" t="s">
        <v>59</v>
      </c>
      <c r="E6511" t="s">
        <v>620</v>
      </c>
      <c r="F6511">
        <v>71.94</v>
      </c>
      <c r="G6511">
        <v>0</v>
      </c>
      <c r="H6511">
        <v>2019</v>
      </c>
      <c r="I6511">
        <v>7</v>
      </c>
      <c r="J6511">
        <v>5</v>
      </c>
    </row>
    <row r="6512" spans="1:10" x14ac:dyDescent="0.25">
      <c r="A6512">
        <f>--SUBTOTAL(103,B$2:B6512)</f>
        <v>3518</v>
      </c>
      <c r="B6512" s="86">
        <v>43665</v>
      </c>
      <c r="C6512" t="s">
        <v>23</v>
      </c>
      <c r="D6512" t="s">
        <v>59</v>
      </c>
      <c r="E6512" t="s">
        <v>620</v>
      </c>
      <c r="F6512">
        <v>39.950000000000003</v>
      </c>
      <c r="G6512">
        <v>0</v>
      </c>
      <c r="H6512">
        <v>2019</v>
      </c>
      <c r="I6512">
        <v>7</v>
      </c>
      <c r="J6512">
        <v>157</v>
      </c>
    </row>
    <row r="6513" spans="1:10" x14ac:dyDescent="0.25">
      <c r="A6513">
        <f>--SUBTOTAL(103,B$2:B6513)</f>
        <v>3519</v>
      </c>
      <c r="B6513" s="86">
        <v>43665</v>
      </c>
      <c r="C6513" t="s">
        <v>23</v>
      </c>
      <c r="D6513" t="s">
        <v>60</v>
      </c>
      <c r="E6513" t="s">
        <v>620</v>
      </c>
      <c r="F6513">
        <v>30</v>
      </c>
      <c r="G6513">
        <v>0</v>
      </c>
      <c r="H6513">
        <v>2019</v>
      </c>
      <c r="I6513">
        <v>7</v>
      </c>
      <c r="J6513">
        <v>51</v>
      </c>
    </row>
    <row r="6514" spans="1:10" x14ac:dyDescent="0.25">
      <c r="A6514">
        <f>--SUBTOTAL(103,B$2:B6514)</f>
        <v>3520</v>
      </c>
      <c r="B6514" s="86">
        <v>43665</v>
      </c>
      <c r="C6514" t="s">
        <v>23</v>
      </c>
      <c r="D6514" t="s">
        <v>33</v>
      </c>
      <c r="E6514" t="s">
        <v>156</v>
      </c>
      <c r="F6514">
        <v>7.35</v>
      </c>
      <c r="G6514">
        <v>0</v>
      </c>
      <c r="H6514">
        <v>2019</v>
      </c>
      <c r="I6514">
        <v>7</v>
      </c>
      <c r="J6514">
        <v>78</v>
      </c>
    </row>
    <row r="6515" spans="1:10" x14ac:dyDescent="0.25">
      <c r="A6515">
        <f>--SUBTOTAL(103,B$2:B6515)</f>
        <v>3521</v>
      </c>
      <c r="B6515" s="86">
        <v>43665</v>
      </c>
      <c r="C6515" t="s">
        <v>21</v>
      </c>
      <c r="D6515" t="s">
        <v>32</v>
      </c>
      <c r="E6515" t="s">
        <v>620</v>
      </c>
      <c r="F6515">
        <v>56</v>
      </c>
      <c r="G6515">
        <v>0</v>
      </c>
      <c r="H6515">
        <v>2019</v>
      </c>
      <c r="I6515">
        <v>7</v>
      </c>
      <c r="J6515">
        <v>26</v>
      </c>
    </row>
    <row r="6516" spans="1:10" x14ac:dyDescent="0.25">
      <c r="A6516">
        <f>--SUBTOTAL(103,B$2:B6516)</f>
        <v>3522</v>
      </c>
      <c r="B6516" s="86">
        <v>43665</v>
      </c>
      <c r="C6516" t="s">
        <v>21</v>
      </c>
      <c r="D6516" t="s">
        <v>32</v>
      </c>
      <c r="E6516" t="s">
        <v>620</v>
      </c>
      <c r="F6516">
        <v>32</v>
      </c>
      <c r="G6516">
        <v>0</v>
      </c>
      <c r="H6516">
        <v>2019</v>
      </c>
      <c r="I6516">
        <v>7</v>
      </c>
      <c r="J6516">
        <v>13</v>
      </c>
    </row>
    <row r="6517" spans="1:10" x14ac:dyDescent="0.25">
      <c r="A6517">
        <f>--SUBTOTAL(103,B$2:B6517)</f>
        <v>3523</v>
      </c>
      <c r="B6517" s="86">
        <v>43665</v>
      </c>
      <c r="C6517" t="s">
        <v>21</v>
      </c>
      <c r="D6517" t="s">
        <v>621</v>
      </c>
      <c r="E6517" t="s">
        <v>622</v>
      </c>
      <c r="F6517">
        <v>16.68</v>
      </c>
      <c r="G6517">
        <v>0</v>
      </c>
      <c r="H6517">
        <v>2019</v>
      </c>
      <c r="I6517">
        <v>7</v>
      </c>
      <c r="J6517">
        <v>43</v>
      </c>
    </row>
    <row r="6518" spans="1:10" x14ac:dyDescent="0.25">
      <c r="A6518">
        <f>--SUBTOTAL(103,B$2:B6518)</f>
        <v>3524</v>
      </c>
      <c r="B6518" s="86">
        <v>43665</v>
      </c>
      <c r="C6518" t="s">
        <v>21</v>
      </c>
      <c r="D6518" t="s">
        <v>32</v>
      </c>
      <c r="E6518" t="s">
        <v>620</v>
      </c>
      <c r="F6518">
        <v>16</v>
      </c>
      <c r="G6518">
        <v>0</v>
      </c>
      <c r="H6518">
        <v>2019</v>
      </c>
      <c r="I6518">
        <v>7</v>
      </c>
      <c r="J6518">
        <v>19</v>
      </c>
    </row>
    <row r="6519" spans="1:10" x14ac:dyDescent="0.25">
      <c r="A6519">
        <f>--SUBTOTAL(103,B$2:B6519)</f>
        <v>3525</v>
      </c>
      <c r="B6519" s="86">
        <v>43665</v>
      </c>
      <c r="C6519" t="s">
        <v>21</v>
      </c>
      <c r="D6519" t="s">
        <v>32</v>
      </c>
      <c r="E6519" t="s">
        <v>620</v>
      </c>
      <c r="F6519">
        <v>8</v>
      </c>
      <c r="G6519">
        <v>0</v>
      </c>
      <c r="H6519">
        <v>2019</v>
      </c>
      <c r="I6519">
        <v>7</v>
      </c>
      <c r="J6519">
        <v>1</v>
      </c>
    </row>
    <row r="6520" spans="1:10" x14ac:dyDescent="0.25">
      <c r="A6520">
        <f>--SUBTOTAL(103,B$2:B6520)</f>
        <v>3526</v>
      </c>
      <c r="B6520" s="86">
        <v>43665</v>
      </c>
      <c r="C6520" t="s">
        <v>21</v>
      </c>
      <c r="D6520" t="s">
        <v>32</v>
      </c>
      <c r="E6520" t="s">
        <v>620</v>
      </c>
      <c r="F6520">
        <v>8</v>
      </c>
      <c r="G6520">
        <v>0</v>
      </c>
      <c r="H6520">
        <v>2019</v>
      </c>
      <c r="I6520">
        <v>7</v>
      </c>
      <c r="J6520">
        <v>39</v>
      </c>
    </row>
    <row r="6521" spans="1:10" x14ac:dyDescent="0.25">
      <c r="A6521">
        <f>--SUBTOTAL(103,B$2:B6521)</f>
        <v>3527</v>
      </c>
      <c r="B6521" s="86">
        <v>43665</v>
      </c>
      <c r="C6521" t="s">
        <v>21</v>
      </c>
      <c r="D6521" t="s">
        <v>32</v>
      </c>
      <c r="E6521" t="s">
        <v>620</v>
      </c>
      <c r="F6521">
        <v>8</v>
      </c>
      <c r="G6521">
        <v>0</v>
      </c>
      <c r="H6521">
        <v>2019</v>
      </c>
      <c r="I6521">
        <v>7</v>
      </c>
      <c r="J6521">
        <v>97</v>
      </c>
    </row>
    <row r="6522" spans="1:10" x14ac:dyDescent="0.25">
      <c r="A6522">
        <f>--SUBTOTAL(103,B$2:B6522)</f>
        <v>3528</v>
      </c>
      <c r="B6522" s="86">
        <v>43665</v>
      </c>
      <c r="C6522" t="s">
        <v>21</v>
      </c>
      <c r="D6522" t="s">
        <v>54</v>
      </c>
      <c r="E6522" t="s">
        <v>620</v>
      </c>
      <c r="F6522">
        <v>0</v>
      </c>
      <c r="G6522">
        <v>8</v>
      </c>
      <c r="H6522">
        <v>2019</v>
      </c>
      <c r="I6522">
        <v>7</v>
      </c>
      <c r="J6522">
        <v>1</v>
      </c>
    </row>
    <row r="6523" spans="1:10" x14ac:dyDescent="0.25">
      <c r="A6523">
        <f>--SUBTOTAL(103,B$2:B6523)</f>
        <v>3529</v>
      </c>
      <c r="B6523" s="86">
        <v>43665</v>
      </c>
      <c r="C6523" t="s">
        <v>71</v>
      </c>
      <c r="D6523" t="s">
        <v>62</v>
      </c>
      <c r="E6523" t="s">
        <v>620</v>
      </c>
      <c r="F6523">
        <v>224</v>
      </c>
      <c r="G6523">
        <v>0</v>
      </c>
      <c r="H6523">
        <v>2019</v>
      </c>
      <c r="I6523">
        <v>7</v>
      </c>
      <c r="J6523">
        <v>91</v>
      </c>
    </row>
    <row r="6524" spans="1:10" x14ac:dyDescent="0.25">
      <c r="A6524">
        <f>--SUBTOTAL(103,B$2:B6524)</f>
        <v>3530</v>
      </c>
      <c r="B6524" s="86">
        <v>43665</v>
      </c>
      <c r="C6524" t="s">
        <v>73</v>
      </c>
      <c r="D6524" t="s">
        <v>60</v>
      </c>
      <c r="E6524" t="s">
        <v>620</v>
      </c>
      <c r="F6524">
        <v>63.46</v>
      </c>
      <c r="G6524">
        <v>0</v>
      </c>
      <c r="H6524">
        <v>2019</v>
      </c>
      <c r="I6524">
        <v>7</v>
      </c>
      <c r="J6524">
        <v>91</v>
      </c>
    </row>
    <row r="6525" spans="1:10" x14ac:dyDescent="0.25">
      <c r="A6525">
        <f>--SUBTOTAL(103,B$2:B6525)</f>
        <v>3531</v>
      </c>
      <c r="B6525" s="86">
        <v>43665</v>
      </c>
      <c r="C6525" t="s">
        <v>102</v>
      </c>
      <c r="D6525" t="s">
        <v>60</v>
      </c>
      <c r="E6525" t="s">
        <v>620</v>
      </c>
      <c r="F6525">
        <v>30</v>
      </c>
      <c r="G6525">
        <v>0</v>
      </c>
      <c r="H6525">
        <v>2019</v>
      </c>
      <c r="I6525">
        <v>7</v>
      </c>
      <c r="J6525">
        <v>91</v>
      </c>
    </row>
    <row r="6526" spans="1:10" x14ac:dyDescent="0.25">
      <c r="A6526">
        <f>--SUBTOTAL(103,B$2:B6526)</f>
        <v>3532</v>
      </c>
      <c r="B6526" s="86">
        <v>43665</v>
      </c>
      <c r="C6526" t="s">
        <v>102</v>
      </c>
      <c r="D6526" t="s">
        <v>61</v>
      </c>
      <c r="E6526" t="s">
        <v>620</v>
      </c>
      <c r="F6526">
        <v>8.4</v>
      </c>
      <c r="G6526">
        <v>0</v>
      </c>
      <c r="H6526">
        <v>2019</v>
      </c>
      <c r="I6526">
        <v>7</v>
      </c>
      <c r="J6526">
        <v>91</v>
      </c>
    </row>
    <row r="6527" spans="1:10" x14ac:dyDescent="0.25">
      <c r="A6527">
        <f>--SUBTOTAL(103,B$2:B6527)</f>
        <v>3533</v>
      </c>
      <c r="B6527" s="86">
        <v>43665</v>
      </c>
      <c r="C6527" t="s">
        <v>22</v>
      </c>
      <c r="D6527" t="s">
        <v>32</v>
      </c>
      <c r="E6527" t="s">
        <v>620</v>
      </c>
      <c r="F6527">
        <v>16</v>
      </c>
      <c r="G6527">
        <v>0</v>
      </c>
      <c r="H6527">
        <v>2019</v>
      </c>
      <c r="I6527">
        <v>7</v>
      </c>
      <c r="J6527">
        <v>95</v>
      </c>
    </row>
    <row r="6528" spans="1:10" x14ac:dyDescent="0.25">
      <c r="A6528">
        <f>--SUBTOTAL(103,B$2:B6528)</f>
        <v>3534</v>
      </c>
      <c r="B6528" s="86">
        <v>43665</v>
      </c>
      <c r="C6528" t="s">
        <v>22</v>
      </c>
      <c r="D6528" t="s">
        <v>32</v>
      </c>
      <c r="E6528" t="s">
        <v>620</v>
      </c>
      <c r="F6528">
        <v>8</v>
      </c>
      <c r="G6528">
        <v>0</v>
      </c>
      <c r="H6528">
        <v>2019</v>
      </c>
      <c r="I6528">
        <v>7</v>
      </c>
      <c r="J6528">
        <v>97</v>
      </c>
    </row>
    <row r="6529" spans="1:10" x14ac:dyDescent="0.25">
      <c r="A6529">
        <f>--SUBTOTAL(103,B$2:B6529)</f>
        <v>3535</v>
      </c>
      <c r="B6529" s="86">
        <v>43665</v>
      </c>
      <c r="C6529" t="s">
        <v>80</v>
      </c>
      <c r="D6529" t="s">
        <v>61</v>
      </c>
      <c r="E6529" t="s">
        <v>620</v>
      </c>
      <c r="F6529">
        <v>18.68</v>
      </c>
      <c r="G6529">
        <v>0</v>
      </c>
      <c r="H6529">
        <v>2019</v>
      </c>
      <c r="I6529">
        <v>7</v>
      </c>
      <c r="J6529">
        <v>91</v>
      </c>
    </row>
    <row r="6530" spans="1:10" x14ac:dyDescent="0.25">
      <c r="A6530">
        <f>--SUBTOTAL(103,B$2:B6530)</f>
        <v>3536</v>
      </c>
      <c r="B6530" s="86">
        <v>43666</v>
      </c>
      <c r="C6530" t="s">
        <v>23</v>
      </c>
      <c r="D6530" t="s">
        <v>61</v>
      </c>
      <c r="E6530" t="s">
        <v>623</v>
      </c>
      <c r="F6530">
        <v>40</v>
      </c>
      <c r="G6530">
        <v>0</v>
      </c>
      <c r="H6530">
        <v>2019</v>
      </c>
      <c r="I6530">
        <v>7</v>
      </c>
      <c r="J6530">
        <v>42</v>
      </c>
    </row>
    <row r="6531" spans="1:10" x14ac:dyDescent="0.25">
      <c r="A6531">
        <f>--SUBTOTAL(103,B$2:B6531)</f>
        <v>3537</v>
      </c>
      <c r="B6531" s="86">
        <v>43666</v>
      </c>
      <c r="C6531" t="s">
        <v>21</v>
      </c>
      <c r="D6531" t="s">
        <v>32</v>
      </c>
      <c r="E6531" t="s">
        <v>623</v>
      </c>
      <c r="F6531">
        <v>32</v>
      </c>
      <c r="G6531">
        <v>0</v>
      </c>
      <c r="H6531">
        <v>2019</v>
      </c>
      <c r="I6531">
        <v>7</v>
      </c>
      <c r="J6531">
        <v>19</v>
      </c>
    </row>
    <row r="6532" spans="1:10" x14ac:dyDescent="0.25">
      <c r="A6532">
        <f>--SUBTOTAL(103,B$2:B6532)</f>
        <v>3538</v>
      </c>
      <c r="B6532" s="86">
        <v>43666</v>
      </c>
      <c r="C6532" t="s">
        <v>21</v>
      </c>
      <c r="D6532" t="s">
        <v>32</v>
      </c>
      <c r="E6532" t="s">
        <v>623</v>
      </c>
      <c r="F6532">
        <v>24</v>
      </c>
      <c r="G6532">
        <v>0</v>
      </c>
      <c r="H6532">
        <v>2019</v>
      </c>
      <c r="I6532">
        <v>7</v>
      </c>
      <c r="J6532">
        <v>95</v>
      </c>
    </row>
    <row r="6533" spans="1:10" x14ac:dyDescent="0.25">
      <c r="A6533">
        <f>--SUBTOTAL(103,B$2:B6533)</f>
        <v>3539</v>
      </c>
      <c r="B6533" s="86">
        <v>43666</v>
      </c>
      <c r="C6533" t="s">
        <v>21</v>
      </c>
      <c r="D6533" t="s">
        <v>32</v>
      </c>
      <c r="E6533" t="s">
        <v>623</v>
      </c>
      <c r="F6533">
        <v>16</v>
      </c>
      <c r="G6533">
        <v>0</v>
      </c>
      <c r="H6533">
        <v>2019</v>
      </c>
      <c r="I6533">
        <v>7</v>
      </c>
      <c r="J6533">
        <v>97</v>
      </c>
    </row>
    <row r="6534" spans="1:10" x14ac:dyDescent="0.25">
      <c r="A6534">
        <f>--SUBTOTAL(103,B$2:B6534)</f>
        <v>3540</v>
      </c>
      <c r="B6534" s="86">
        <v>43666</v>
      </c>
      <c r="C6534" t="s">
        <v>21</v>
      </c>
      <c r="D6534" t="s">
        <v>32</v>
      </c>
      <c r="E6534" t="s">
        <v>623</v>
      </c>
      <c r="F6534">
        <v>16</v>
      </c>
      <c r="G6534">
        <v>0</v>
      </c>
      <c r="H6534">
        <v>2019</v>
      </c>
      <c r="I6534">
        <v>7</v>
      </c>
      <c r="J6534">
        <v>125</v>
      </c>
    </row>
    <row r="6535" spans="1:10" x14ac:dyDescent="0.25">
      <c r="A6535">
        <f>--SUBTOTAL(103,B$2:B6535)</f>
        <v>3541</v>
      </c>
      <c r="B6535" s="86">
        <v>43666</v>
      </c>
      <c r="C6535" t="s">
        <v>21</v>
      </c>
      <c r="D6535" t="s">
        <v>32</v>
      </c>
      <c r="E6535" t="s">
        <v>623</v>
      </c>
      <c r="F6535">
        <v>8</v>
      </c>
      <c r="G6535">
        <v>0</v>
      </c>
      <c r="H6535">
        <v>2019</v>
      </c>
      <c r="I6535">
        <v>7</v>
      </c>
      <c r="J6535">
        <v>39</v>
      </c>
    </row>
    <row r="6536" spans="1:10" x14ac:dyDescent="0.25">
      <c r="A6536">
        <f>--SUBTOTAL(103,B$2:B6536)</f>
        <v>3542</v>
      </c>
      <c r="B6536" s="86">
        <v>43666</v>
      </c>
      <c r="C6536" t="s">
        <v>21</v>
      </c>
      <c r="D6536" t="s">
        <v>32</v>
      </c>
      <c r="E6536" t="s">
        <v>623</v>
      </c>
      <c r="F6536">
        <v>8</v>
      </c>
      <c r="G6536">
        <v>0</v>
      </c>
      <c r="H6536">
        <v>2019</v>
      </c>
      <c r="I6536">
        <v>7</v>
      </c>
      <c r="J6536">
        <v>73</v>
      </c>
    </row>
    <row r="6537" spans="1:10" x14ac:dyDescent="0.25">
      <c r="A6537">
        <f>--SUBTOTAL(103,B$2:B6537)</f>
        <v>3543</v>
      </c>
      <c r="B6537" s="86">
        <v>43666</v>
      </c>
      <c r="C6537" t="s">
        <v>71</v>
      </c>
      <c r="D6537" t="s">
        <v>61</v>
      </c>
      <c r="E6537" t="s">
        <v>623</v>
      </c>
      <c r="F6537">
        <v>16</v>
      </c>
      <c r="G6537">
        <v>0</v>
      </c>
      <c r="H6537">
        <v>2019</v>
      </c>
      <c r="I6537">
        <v>7</v>
      </c>
      <c r="J6537">
        <v>91</v>
      </c>
    </row>
    <row r="6538" spans="1:10" x14ac:dyDescent="0.25">
      <c r="A6538">
        <f>--SUBTOTAL(103,B$2:B6538)</f>
        <v>3544</v>
      </c>
      <c r="B6538" s="86">
        <v>43666</v>
      </c>
      <c r="C6538" t="s">
        <v>67</v>
      </c>
      <c r="D6538" t="s">
        <v>61</v>
      </c>
      <c r="E6538" t="s">
        <v>623</v>
      </c>
      <c r="F6538">
        <v>81</v>
      </c>
      <c r="G6538">
        <v>0</v>
      </c>
      <c r="H6538">
        <v>2019</v>
      </c>
      <c r="I6538">
        <v>7</v>
      </c>
      <c r="J6538">
        <v>91</v>
      </c>
    </row>
    <row r="6539" spans="1:10" x14ac:dyDescent="0.25">
      <c r="A6539">
        <f>--SUBTOTAL(103,B$2:B6539)</f>
        <v>3545</v>
      </c>
      <c r="B6539" s="86">
        <v>43666</v>
      </c>
      <c r="C6539" t="s">
        <v>22</v>
      </c>
      <c r="D6539" t="s">
        <v>32</v>
      </c>
      <c r="E6539" t="s">
        <v>623</v>
      </c>
      <c r="F6539">
        <v>8</v>
      </c>
      <c r="G6539">
        <v>0</v>
      </c>
      <c r="H6539">
        <v>2019</v>
      </c>
      <c r="I6539">
        <v>7</v>
      </c>
      <c r="J6539">
        <v>97</v>
      </c>
    </row>
    <row r="6540" spans="1:10" x14ac:dyDescent="0.25">
      <c r="A6540">
        <f>--SUBTOTAL(103,B$2:B6540)</f>
        <v>3546</v>
      </c>
      <c r="B6540" s="86">
        <v>43668</v>
      </c>
      <c r="C6540" t="s">
        <v>23</v>
      </c>
      <c r="D6540" t="s">
        <v>33</v>
      </c>
      <c r="E6540" t="s">
        <v>129</v>
      </c>
      <c r="F6540">
        <v>51.2</v>
      </c>
      <c r="G6540">
        <v>0</v>
      </c>
      <c r="H6540">
        <v>2019</v>
      </c>
      <c r="I6540">
        <v>7</v>
      </c>
      <c r="J6540">
        <v>19</v>
      </c>
    </row>
    <row r="6541" spans="1:10" x14ac:dyDescent="0.25">
      <c r="A6541">
        <f>--SUBTOTAL(103,B$2:B6541)</f>
        <v>3547</v>
      </c>
      <c r="B6541" s="86">
        <v>43668</v>
      </c>
      <c r="C6541" t="s">
        <v>23</v>
      </c>
      <c r="D6541" t="s">
        <v>33</v>
      </c>
      <c r="E6541" t="s">
        <v>625</v>
      </c>
      <c r="F6541">
        <v>15</v>
      </c>
      <c r="G6541">
        <v>0</v>
      </c>
      <c r="H6541">
        <v>2019</v>
      </c>
      <c r="I6541">
        <v>7</v>
      </c>
      <c r="J6541">
        <v>157</v>
      </c>
    </row>
    <row r="6542" spans="1:10" x14ac:dyDescent="0.25">
      <c r="A6542">
        <f>--SUBTOTAL(103,B$2:B6542)</f>
        <v>3548</v>
      </c>
      <c r="B6542" s="86">
        <v>43668</v>
      </c>
      <c r="C6542" t="s">
        <v>23</v>
      </c>
      <c r="D6542" t="s">
        <v>33</v>
      </c>
      <c r="E6542" t="s">
        <v>57</v>
      </c>
      <c r="F6542">
        <v>1.8</v>
      </c>
      <c r="G6542">
        <v>0</v>
      </c>
      <c r="H6542">
        <v>2019</v>
      </c>
      <c r="I6542">
        <v>7</v>
      </c>
      <c r="J6542">
        <v>3</v>
      </c>
    </row>
    <row r="6543" spans="1:10" x14ac:dyDescent="0.25">
      <c r="A6543">
        <f>--SUBTOTAL(103,B$2:B6543)</f>
        <v>3549</v>
      </c>
      <c r="B6543" s="86">
        <v>43668</v>
      </c>
      <c r="C6543" t="s">
        <v>23</v>
      </c>
      <c r="D6543" t="s">
        <v>33</v>
      </c>
      <c r="E6543" t="s">
        <v>124</v>
      </c>
      <c r="F6543">
        <v>1.8</v>
      </c>
      <c r="G6543">
        <v>0</v>
      </c>
      <c r="H6543">
        <v>2019</v>
      </c>
      <c r="I6543">
        <v>7</v>
      </c>
      <c r="J6543">
        <v>71</v>
      </c>
    </row>
    <row r="6544" spans="1:10" x14ac:dyDescent="0.25">
      <c r="A6544">
        <f>--SUBTOTAL(103,B$2:B6544)</f>
        <v>3550</v>
      </c>
      <c r="B6544" s="86">
        <v>43668</v>
      </c>
      <c r="C6544" t="s">
        <v>21</v>
      </c>
      <c r="D6544" t="s">
        <v>32</v>
      </c>
      <c r="E6544" t="s">
        <v>624</v>
      </c>
      <c r="F6544">
        <v>16</v>
      </c>
      <c r="G6544">
        <v>0</v>
      </c>
      <c r="H6544">
        <v>2019</v>
      </c>
      <c r="I6544">
        <v>7</v>
      </c>
      <c r="J6544">
        <v>30</v>
      </c>
    </row>
    <row r="6545" spans="1:10" x14ac:dyDescent="0.25">
      <c r="A6545">
        <f>--SUBTOTAL(103,B$2:B6545)</f>
        <v>3551</v>
      </c>
      <c r="B6545" s="86">
        <v>43668</v>
      </c>
      <c r="C6545" t="s">
        <v>21</v>
      </c>
      <c r="D6545" t="s">
        <v>32</v>
      </c>
      <c r="E6545" t="s">
        <v>624</v>
      </c>
      <c r="F6545">
        <v>16</v>
      </c>
      <c r="G6545">
        <v>0</v>
      </c>
      <c r="H6545">
        <v>2019</v>
      </c>
      <c r="I6545">
        <v>7</v>
      </c>
      <c r="J6545">
        <v>80</v>
      </c>
    </row>
    <row r="6546" spans="1:10" x14ac:dyDescent="0.25">
      <c r="A6546">
        <f>--SUBTOTAL(103,B$2:B6546)</f>
        <v>3552</v>
      </c>
      <c r="B6546" s="86">
        <v>43668</v>
      </c>
      <c r="C6546" t="s">
        <v>21</v>
      </c>
      <c r="D6546" t="s">
        <v>32</v>
      </c>
      <c r="E6546" t="s">
        <v>624</v>
      </c>
      <c r="F6546">
        <v>16</v>
      </c>
      <c r="G6546">
        <v>0</v>
      </c>
      <c r="H6546">
        <v>2019</v>
      </c>
      <c r="I6546">
        <v>7</v>
      </c>
      <c r="J6546">
        <v>125</v>
      </c>
    </row>
    <row r="6547" spans="1:10" x14ac:dyDescent="0.25">
      <c r="A6547">
        <f>--SUBTOTAL(103,B$2:B6547)</f>
        <v>3553</v>
      </c>
      <c r="B6547" s="86">
        <v>43668</v>
      </c>
      <c r="C6547" t="s">
        <v>21</v>
      </c>
      <c r="D6547" t="s">
        <v>32</v>
      </c>
      <c r="E6547" t="s">
        <v>624</v>
      </c>
      <c r="F6547">
        <v>8</v>
      </c>
      <c r="G6547">
        <v>0</v>
      </c>
      <c r="H6547">
        <v>2019</v>
      </c>
      <c r="I6547">
        <v>7</v>
      </c>
      <c r="J6547">
        <v>26</v>
      </c>
    </row>
    <row r="6548" spans="1:10" x14ac:dyDescent="0.25">
      <c r="A6548">
        <f>--SUBTOTAL(103,B$2:B6548)</f>
        <v>3554</v>
      </c>
      <c r="B6548" s="86">
        <v>43668</v>
      </c>
      <c r="C6548" t="s">
        <v>21</v>
      </c>
      <c r="D6548" t="s">
        <v>32</v>
      </c>
      <c r="E6548" t="s">
        <v>624</v>
      </c>
      <c r="F6548">
        <v>8</v>
      </c>
      <c r="G6548">
        <v>0</v>
      </c>
      <c r="H6548">
        <v>2019</v>
      </c>
      <c r="I6548">
        <v>7</v>
      </c>
      <c r="J6548">
        <v>39</v>
      </c>
    </row>
    <row r="6549" spans="1:10" x14ac:dyDescent="0.25">
      <c r="A6549">
        <f>--SUBTOTAL(103,B$2:B6549)</f>
        <v>3555</v>
      </c>
      <c r="B6549" s="86">
        <v>43668</v>
      </c>
      <c r="C6549" t="s">
        <v>21</v>
      </c>
      <c r="D6549" t="s">
        <v>32</v>
      </c>
      <c r="E6549" t="s">
        <v>624</v>
      </c>
      <c r="F6549">
        <v>8</v>
      </c>
      <c r="G6549">
        <v>0</v>
      </c>
      <c r="H6549">
        <v>2019</v>
      </c>
      <c r="I6549">
        <v>7</v>
      </c>
      <c r="J6549">
        <v>44</v>
      </c>
    </row>
    <row r="6550" spans="1:10" x14ac:dyDescent="0.25">
      <c r="A6550">
        <f>--SUBTOTAL(103,B$2:B6550)</f>
        <v>3556</v>
      </c>
      <c r="B6550" s="86">
        <v>43668</v>
      </c>
      <c r="C6550" t="s">
        <v>21</v>
      </c>
      <c r="D6550" t="s">
        <v>32</v>
      </c>
      <c r="E6550" t="s">
        <v>624</v>
      </c>
      <c r="F6550">
        <v>8</v>
      </c>
      <c r="G6550">
        <v>0</v>
      </c>
      <c r="H6550">
        <v>2019</v>
      </c>
      <c r="I6550">
        <v>7</v>
      </c>
      <c r="J6550">
        <v>73</v>
      </c>
    </row>
    <row r="6551" spans="1:10" x14ac:dyDescent="0.25">
      <c r="A6551">
        <f>--SUBTOTAL(103,B$2:B6551)</f>
        <v>3557</v>
      </c>
      <c r="B6551" s="86">
        <v>43668</v>
      </c>
      <c r="C6551" t="s">
        <v>103</v>
      </c>
      <c r="D6551" t="s">
        <v>60</v>
      </c>
      <c r="E6551" t="s">
        <v>624</v>
      </c>
      <c r="F6551">
        <v>4047.41</v>
      </c>
      <c r="G6551">
        <v>0</v>
      </c>
      <c r="H6551">
        <v>2019</v>
      </c>
      <c r="I6551">
        <v>7</v>
      </c>
      <c r="J6551">
        <v>91</v>
      </c>
    </row>
    <row r="6552" spans="1:10" x14ac:dyDescent="0.25">
      <c r="A6552">
        <f>--SUBTOTAL(103,B$2:B6552)</f>
        <v>3558</v>
      </c>
      <c r="B6552" s="86">
        <v>43668</v>
      </c>
      <c r="C6552" t="s">
        <v>22</v>
      </c>
      <c r="D6552" t="s">
        <v>32</v>
      </c>
      <c r="E6552" t="s">
        <v>624</v>
      </c>
      <c r="F6552">
        <v>16</v>
      </c>
      <c r="G6552">
        <v>0</v>
      </c>
      <c r="H6552">
        <v>2019</v>
      </c>
      <c r="I6552">
        <v>7</v>
      </c>
      <c r="J6552">
        <v>95</v>
      </c>
    </row>
    <row r="6553" spans="1:10" x14ac:dyDescent="0.25">
      <c r="A6553">
        <f>--SUBTOTAL(103,B$2:B6553)</f>
        <v>3559</v>
      </c>
      <c r="B6553" s="86">
        <v>43669</v>
      </c>
      <c r="C6553" t="s">
        <v>23</v>
      </c>
      <c r="D6553" t="s">
        <v>59</v>
      </c>
      <c r="E6553" t="s">
        <v>626</v>
      </c>
      <c r="F6553">
        <v>87.91</v>
      </c>
      <c r="G6553">
        <v>0</v>
      </c>
      <c r="H6553">
        <v>2019</v>
      </c>
      <c r="I6553">
        <v>7</v>
      </c>
      <c r="J6553">
        <v>98</v>
      </c>
    </row>
    <row r="6554" spans="1:10" x14ac:dyDescent="0.25">
      <c r="A6554">
        <f>--SUBTOTAL(103,B$2:B6554)</f>
        <v>3560</v>
      </c>
      <c r="B6554" s="86">
        <v>43669</v>
      </c>
      <c r="C6554" t="s">
        <v>23</v>
      </c>
      <c r="D6554" t="s">
        <v>59</v>
      </c>
      <c r="E6554" t="s">
        <v>626</v>
      </c>
      <c r="F6554">
        <v>85</v>
      </c>
      <c r="G6554">
        <v>0</v>
      </c>
      <c r="H6554">
        <v>2019</v>
      </c>
      <c r="I6554">
        <v>7</v>
      </c>
      <c r="J6554">
        <v>26</v>
      </c>
    </row>
    <row r="6555" spans="1:10" x14ac:dyDescent="0.25">
      <c r="A6555">
        <f>--SUBTOTAL(103,B$2:B6555)</f>
        <v>3561</v>
      </c>
      <c r="B6555" s="86">
        <v>43669</v>
      </c>
      <c r="C6555" t="s">
        <v>23</v>
      </c>
      <c r="D6555" t="s">
        <v>54</v>
      </c>
      <c r="E6555" t="s">
        <v>626</v>
      </c>
      <c r="F6555">
        <v>71.97</v>
      </c>
      <c r="G6555">
        <v>0</v>
      </c>
      <c r="H6555">
        <v>2019</v>
      </c>
      <c r="I6555">
        <v>7</v>
      </c>
      <c r="J6555">
        <v>1</v>
      </c>
    </row>
    <row r="6556" spans="1:10" x14ac:dyDescent="0.25">
      <c r="A6556">
        <f>--SUBTOTAL(103,B$2:B6556)</f>
        <v>3562</v>
      </c>
      <c r="B6556" s="86">
        <v>43669</v>
      </c>
      <c r="C6556" t="s">
        <v>23</v>
      </c>
      <c r="D6556" t="s">
        <v>54</v>
      </c>
      <c r="E6556" t="s">
        <v>626</v>
      </c>
      <c r="F6556">
        <v>64</v>
      </c>
      <c r="G6556">
        <v>0</v>
      </c>
      <c r="H6556">
        <v>2019</v>
      </c>
      <c r="I6556">
        <v>7</v>
      </c>
      <c r="J6556">
        <v>69</v>
      </c>
    </row>
    <row r="6557" spans="1:10" x14ac:dyDescent="0.25">
      <c r="A6557">
        <f>--SUBTOTAL(103,B$2:B6557)</f>
        <v>3563</v>
      </c>
      <c r="B6557" s="86">
        <v>43669</v>
      </c>
      <c r="C6557" t="s">
        <v>23</v>
      </c>
      <c r="D6557" t="s">
        <v>59</v>
      </c>
      <c r="E6557" t="s">
        <v>626</v>
      </c>
      <c r="F6557">
        <v>36</v>
      </c>
      <c r="G6557">
        <v>0</v>
      </c>
      <c r="H6557">
        <v>2019</v>
      </c>
      <c r="I6557">
        <v>7</v>
      </c>
      <c r="J6557">
        <v>49</v>
      </c>
    </row>
    <row r="6558" spans="1:10" x14ac:dyDescent="0.25">
      <c r="A6558">
        <f>--SUBTOTAL(103,B$2:B6558)</f>
        <v>3564</v>
      </c>
      <c r="B6558" s="86">
        <v>43669</v>
      </c>
      <c r="C6558" t="s">
        <v>23</v>
      </c>
      <c r="D6558" t="s">
        <v>59</v>
      </c>
      <c r="E6558" t="s">
        <v>626</v>
      </c>
      <c r="F6558">
        <v>35.409999999999997</v>
      </c>
      <c r="G6558">
        <v>0</v>
      </c>
      <c r="H6558">
        <v>2019</v>
      </c>
      <c r="I6558">
        <v>7</v>
      </c>
      <c r="J6558">
        <v>46</v>
      </c>
    </row>
    <row r="6559" spans="1:10" x14ac:dyDescent="0.25">
      <c r="A6559">
        <f>--SUBTOTAL(103,B$2:B6559)</f>
        <v>3565</v>
      </c>
      <c r="B6559" s="86">
        <v>43669</v>
      </c>
      <c r="C6559" t="s">
        <v>23</v>
      </c>
      <c r="D6559" t="s">
        <v>59</v>
      </c>
      <c r="E6559" t="s">
        <v>626</v>
      </c>
      <c r="F6559">
        <v>34</v>
      </c>
      <c r="G6559">
        <v>0</v>
      </c>
      <c r="H6559">
        <v>2019</v>
      </c>
      <c r="I6559">
        <v>7</v>
      </c>
      <c r="J6559">
        <v>70</v>
      </c>
    </row>
    <row r="6560" spans="1:10" x14ac:dyDescent="0.25">
      <c r="A6560">
        <f>--SUBTOTAL(103,B$2:B6560)</f>
        <v>3566</v>
      </c>
      <c r="B6560" s="86">
        <v>43669</v>
      </c>
      <c r="C6560" t="s">
        <v>23</v>
      </c>
      <c r="D6560" t="s">
        <v>59</v>
      </c>
      <c r="E6560" t="s">
        <v>626</v>
      </c>
      <c r="F6560">
        <v>32.130000000000003</v>
      </c>
      <c r="G6560">
        <v>0</v>
      </c>
      <c r="H6560">
        <v>2019</v>
      </c>
      <c r="I6560">
        <v>7</v>
      </c>
      <c r="J6560">
        <v>165</v>
      </c>
    </row>
    <row r="6561" spans="1:10" x14ac:dyDescent="0.25">
      <c r="A6561">
        <f>--SUBTOTAL(103,B$2:B6561)</f>
        <v>3567</v>
      </c>
      <c r="B6561" s="86">
        <v>43669</v>
      </c>
      <c r="C6561" t="s">
        <v>23</v>
      </c>
      <c r="D6561" t="s">
        <v>60</v>
      </c>
      <c r="E6561" t="s">
        <v>626</v>
      </c>
      <c r="F6561">
        <v>23.29</v>
      </c>
      <c r="G6561">
        <v>0</v>
      </c>
      <c r="H6561">
        <v>2019</v>
      </c>
      <c r="I6561">
        <v>7</v>
      </c>
      <c r="J6561">
        <v>89</v>
      </c>
    </row>
    <row r="6562" spans="1:10" x14ac:dyDescent="0.25">
      <c r="A6562">
        <f>--SUBTOTAL(103,B$2:B6562)</f>
        <v>3568</v>
      </c>
      <c r="B6562" s="86">
        <v>43669</v>
      </c>
      <c r="C6562" t="s">
        <v>23</v>
      </c>
      <c r="D6562" t="s">
        <v>59</v>
      </c>
      <c r="E6562" t="s">
        <v>626</v>
      </c>
      <c r="F6562">
        <v>21.3</v>
      </c>
      <c r="G6562">
        <v>0</v>
      </c>
      <c r="H6562">
        <v>2019</v>
      </c>
      <c r="I6562">
        <v>7</v>
      </c>
      <c r="J6562">
        <v>33</v>
      </c>
    </row>
    <row r="6563" spans="1:10" x14ac:dyDescent="0.25">
      <c r="A6563">
        <f>--SUBTOTAL(103,B$2:B6563)</f>
        <v>3569</v>
      </c>
      <c r="B6563" s="86">
        <v>43669</v>
      </c>
      <c r="C6563" t="s">
        <v>23</v>
      </c>
      <c r="D6563" t="s">
        <v>59</v>
      </c>
      <c r="E6563" t="s">
        <v>626</v>
      </c>
      <c r="F6563">
        <v>15.36</v>
      </c>
      <c r="G6563">
        <v>0</v>
      </c>
      <c r="H6563">
        <v>2019</v>
      </c>
      <c r="I6563">
        <v>7</v>
      </c>
      <c r="J6563">
        <v>76</v>
      </c>
    </row>
    <row r="6564" spans="1:10" x14ac:dyDescent="0.25">
      <c r="A6564">
        <f>--SUBTOTAL(103,B$2:B6564)</f>
        <v>3570</v>
      </c>
      <c r="B6564" s="86">
        <v>43669</v>
      </c>
      <c r="C6564" t="s">
        <v>23</v>
      </c>
      <c r="D6564" t="s">
        <v>59</v>
      </c>
      <c r="E6564" t="s">
        <v>626</v>
      </c>
      <c r="F6564">
        <v>14.51</v>
      </c>
      <c r="G6564">
        <v>0</v>
      </c>
      <c r="H6564">
        <v>2019</v>
      </c>
      <c r="I6564">
        <v>7</v>
      </c>
      <c r="J6564">
        <v>103</v>
      </c>
    </row>
    <row r="6565" spans="1:10" x14ac:dyDescent="0.25">
      <c r="A6565">
        <f>--SUBTOTAL(103,B$2:B6565)</f>
        <v>3571</v>
      </c>
      <c r="B6565" s="86">
        <v>43669</v>
      </c>
      <c r="C6565" t="s">
        <v>23</v>
      </c>
      <c r="D6565" t="s">
        <v>59</v>
      </c>
      <c r="E6565" t="s">
        <v>626</v>
      </c>
      <c r="F6565">
        <v>10.7</v>
      </c>
      <c r="G6565">
        <v>0</v>
      </c>
      <c r="H6565">
        <v>2019</v>
      </c>
      <c r="I6565">
        <v>7</v>
      </c>
      <c r="J6565">
        <v>18</v>
      </c>
    </row>
    <row r="6566" spans="1:10" x14ac:dyDescent="0.25">
      <c r="A6566">
        <f>--SUBTOTAL(103,B$2:B6566)</f>
        <v>3572</v>
      </c>
      <c r="B6566" s="86">
        <v>43669</v>
      </c>
      <c r="C6566" t="s">
        <v>23</v>
      </c>
      <c r="D6566" t="s">
        <v>54</v>
      </c>
      <c r="E6566" t="s">
        <v>626</v>
      </c>
      <c r="F6566">
        <v>7.47</v>
      </c>
      <c r="G6566">
        <v>0</v>
      </c>
      <c r="H6566">
        <v>2019</v>
      </c>
      <c r="I6566">
        <v>7</v>
      </c>
      <c r="J6566">
        <v>7</v>
      </c>
    </row>
    <row r="6567" spans="1:10" x14ac:dyDescent="0.25">
      <c r="A6567">
        <f>--SUBTOTAL(103,B$2:B6567)</f>
        <v>3573</v>
      </c>
      <c r="B6567" s="86">
        <v>43669</v>
      </c>
      <c r="C6567" t="s">
        <v>65</v>
      </c>
      <c r="D6567" t="s">
        <v>31</v>
      </c>
      <c r="E6567" t="s">
        <v>626</v>
      </c>
      <c r="F6567">
        <v>96</v>
      </c>
      <c r="G6567">
        <v>0</v>
      </c>
      <c r="H6567">
        <v>2019</v>
      </c>
      <c r="I6567">
        <v>7</v>
      </c>
      <c r="J6567">
        <v>91</v>
      </c>
    </row>
    <row r="6568" spans="1:10" x14ac:dyDescent="0.25">
      <c r="A6568">
        <f>--SUBTOTAL(103,B$2:B6568)</f>
        <v>3574</v>
      </c>
      <c r="B6568" s="86">
        <v>43669</v>
      </c>
      <c r="C6568" t="s">
        <v>65</v>
      </c>
      <c r="D6568" t="s">
        <v>54</v>
      </c>
      <c r="E6568" t="s">
        <v>626</v>
      </c>
      <c r="F6568">
        <v>66.099999999999994</v>
      </c>
      <c r="G6568">
        <v>0</v>
      </c>
      <c r="H6568">
        <v>2019</v>
      </c>
      <c r="I6568">
        <v>7</v>
      </c>
      <c r="J6568">
        <v>91</v>
      </c>
    </row>
    <row r="6569" spans="1:10" x14ac:dyDescent="0.25">
      <c r="A6569">
        <f>--SUBTOTAL(103,B$2:B6569)</f>
        <v>3575</v>
      </c>
      <c r="B6569" s="86">
        <v>43669</v>
      </c>
      <c r="C6569" t="s">
        <v>65</v>
      </c>
      <c r="D6569" t="s">
        <v>61</v>
      </c>
      <c r="E6569" t="s">
        <v>626</v>
      </c>
      <c r="F6569">
        <v>10</v>
      </c>
      <c r="G6569">
        <v>0</v>
      </c>
      <c r="H6569">
        <v>2019</v>
      </c>
      <c r="I6569">
        <v>7</v>
      </c>
      <c r="J6569">
        <v>91</v>
      </c>
    </row>
    <row r="6570" spans="1:10" x14ac:dyDescent="0.25">
      <c r="A6570">
        <f>--SUBTOTAL(103,B$2:B6570)</f>
        <v>3576</v>
      </c>
      <c r="B6570" s="86">
        <v>43669</v>
      </c>
      <c r="C6570" t="s">
        <v>77</v>
      </c>
      <c r="D6570" t="s">
        <v>31</v>
      </c>
      <c r="E6570" t="s">
        <v>626</v>
      </c>
      <c r="F6570">
        <v>96</v>
      </c>
      <c r="G6570">
        <v>0</v>
      </c>
      <c r="H6570">
        <v>2019</v>
      </c>
      <c r="I6570">
        <v>7</v>
      </c>
      <c r="J6570">
        <v>91</v>
      </c>
    </row>
    <row r="6571" spans="1:10" x14ac:dyDescent="0.25">
      <c r="A6571">
        <f>--SUBTOTAL(103,B$2:B6571)</f>
        <v>3577</v>
      </c>
      <c r="B6571" s="86">
        <v>43669</v>
      </c>
      <c r="C6571" t="s">
        <v>78</v>
      </c>
      <c r="D6571" t="s">
        <v>61</v>
      </c>
      <c r="E6571" t="s">
        <v>626</v>
      </c>
      <c r="F6571">
        <v>21.4</v>
      </c>
      <c r="G6571">
        <v>0</v>
      </c>
      <c r="H6571">
        <v>2019</v>
      </c>
      <c r="I6571">
        <v>7</v>
      </c>
      <c r="J6571">
        <v>91</v>
      </c>
    </row>
    <row r="6572" spans="1:10" x14ac:dyDescent="0.25">
      <c r="A6572">
        <f>--SUBTOTAL(103,B$2:B6572)</f>
        <v>3578</v>
      </c>
      <c r="B6572" s="86">
        <v>43669</v>
      </c>
      <c r="C6572" t="s">
        <v>82</v>
      </c>
      <c r="D6572" t="s">
        <v>54</v>
      </c>
      <c r="E6572" t="s">
        <v>626</v>
      </c>
      <c r="F6572">
        <v>15.75</v>
      </c>
      <c r="G6572">
        <v>0</v>
      </c>
      <c r="H6572">
        <v>2019</v>
      </c>
      <c r="I6572">
        <v>7</v>
      </c>
      <c r="J6572">
        <v>91</v>
      </c>
    </row>
    <row r="6573" spans="1:10" x14ac:dyDescent="0.25">
      <c r="A6573">
        <f>--SUBTOTAL(103,B$2:B6573)</f>
        <v>3579</v>
      </c>
      <c r="B6573" s="86">
        <v>43669</v>
      </c>
      <c r="C6573" t="s">
        <v>79</v>
      </c>
      <c r="D6573" t="s">
        <v>59</v>
      </c>
      <c r="E6573" t="s">
        <v>626</v>
      </c>
      <c r="F6573">
        <v>27</v>
      </c>
      <c r="G6573">
        <v>0</v>
      </c>
      <c r="H6573">
        <v>2019</v>
      </c>
      <c r="I6573">
        <v>7</v>
      </c>
      <c r="J6573">
        <v>91</v>
      </c>
    </row>
    <row r="6574" spans="1:10" x14ac:dyDescent="0.25">
      <c r="A6574">
        <f>--SUBTOTAL(103,B$2:B6574)</f>
        <v>3580</v>
      </c>
      <c r="B6574" s="86">
        <v>43669</v>
      </c>
      <c r="C6574" t="s">
        <v>21</v>
      </c>
      <c r="D6574" t="s">
        <v>32</v>
      </c>
      <c r="E6574" t="s">
        <v>626</v>
      </c>
      <c r="F6574">
        <v>24</v>
      </c>
      <c r="G6574">
        <v>0</v>
      </c>
      <c r="H6574">
        <v>2019</v>
      </c>
      <c r="I6574">
        <v>7</v>
      </c>
      <c r="J6574">
        <v>13</v>
      </c>
    </row>
    <row r="6575" spans="1:10" x14ac:dyDescent="0.25">
      <c r="A6575">
        <f>--SUBTOTAL(103,B$2:B6575)</f>
        <v>3581</v>
      </c>
      <c r="B6575" s="86">
        <v>43669</v>
      </c>
      <c r="C6575" t="s">
        <v>21</v>
      </c>
      <c r="D6575" t="s">
        <v>32</v>
      </c>
      <c r="E6575" t="s">
        <v>626</v>
      </c>
      <c r="F6575">
        <v>16</v>
      </c>
      <c r="G6575">
        <v>0</v>
      </c>
      <c r="H6575">
        <v>2019</v>
      </c>
      <c r="I6575">
        <v>7</v>
      </c>
      <c r="J6575">
        <v>18</v>
      </c>
    </row>
    <row r="6576" spans="1:10" x14ac:dyDescent="0.25">
      <c r="A6576">
        <f>--SUBTOTAL(103,B$2:B6576)</f>
        <v>3582</v>
      </c>
      <c r="B6576" s="86">
        <v>43669</v>
      </c>
      <c r="C6576" t="s">
        <v>21</v>
      </c>
      <c r="D6576" t="s">
        <v>32</v>
      </c>
      <c r="E6576" t="s">
        <v>626</v>
      </c>
      <c r="F6576">
        <v>16</v>
      </c>
      <c r="G6576">
        <v>0</v>
      </c>
      <c r="H6576">
        <v>2019</v>
      </c>
      <c r="I6576">
        <v>7</v>
      </c>
      <c r="J6576">
        <v>97</v>
      </c>
    </row>
    <row r="6577" spans="1:10" x14ac:dyDescent="0.25">
      <c r="A6577">
        <f>--SUBTOTAL(103,B$2:B6577)</f>
        <v>3583</v>
      </c>
      <c r="B6577" s="86">
        <v>43669</v>
      </c>
      <c r="C6577" t="s">
        <v>21</v>
      </c>
      <c r="D6577" t="s">
        <v>32</v>
      </c>
      <c r="E6577" t="s">
        <v>626</v>
      </c>
      <c r="F6577">
        <v>8</v>
      </c>
      <c r="G6577">
        <v>0</v>
      </c>
      <c r="H6577">
        <v>2019</v>
      </c>
      <c r="I6577">
        <v>7</v>
      </c>
      <c r="J6577">
        <v>19</v>
      </c>
    </row>
    <row r="6578" spans="1:10" x14ac:dyDescent="0.25">
      <c r="A6578">
        <f>--SUBTOTAL(103,B$2:B6578)</f>
        <v>3584</v>
      </c>
      <c r="B6578" s="86">
        <v>43669</v>
      </c>
      <c r="C6578" t="s">
        <v>103</v>
      </c>
      <c r="D6578" t="s">
        <v>61</v>
      </c>
      <c r="E6578" t="s">
        <v>626</v>
      </c>
      <c r="F6578">
        <v>13.91</v>
      </c>
      <c r="G6578">
        <v>0</v>
      </c>
      <c r="H6578">
        <v>2019</v>
      </c>
      <c r="I6578">
        <v>7</v>
      </c>
      <c r="J6578">
        <v>91</v>
      </c>
    </row>
    <row r="6579" spans="1:10" x14ac:dyDescent="0.25">
      <c r="A6579">
        <f>--SUBTOTAL(103,B$2:B6579)</f>
        <v>3585</v>
      </c>
      <c r="B6579" s="86">
        <v>43669</v>
      </c>
      <c r="C6579" t="s">
        <v>71</v>
      </c>
      <c r="D6579" t="s">
        <v>61</v>
      </c>
      <c r="E6579" t="s">
        <v>626</v>
      </c>
      <c r="F6579">
        <v>64</v>
      </c>
      <c r="G6579">
        <v>0</v>
      </c>
      <c r="H6579">
        <v>2019</v>
      </c>
      <c r="I6579">
        <v>7</v>
      </c>
      <c r="J6579">
        <v>91</v>
      </c>
    </row>
    <row r="6580" spans="1:10" x14ac:dyDescent="0.25">
      <c r="A6580">
        <f>--SUBTOTAL(103,B$2:B6580)</f>
        <v>3586</v>
      </c>
      <c r="B6580" s="86">
        <v>43669</v>
      </c>
      <c r="C6580" t="s">
        <v>71</v>
      </c>
      <c r="D6580" t="s">
        <v>54</v>
      </c>
      <c r="E6580" t="s">
        <v>626</v>
      </c>
      <c r="F6580">
        <v>24.16</v>
      </c>
      <c r="G6580">
        <v>0</v>
      </c>
      <c r="H6580">
        <v>2019</v>
      </c>
      <c r="I6580">
        <v>7</v>
      </c>
      <c r="J6580">
        <v>91</v>
      </c>
    </row>
    <row r="6581" spans="1:10" x14ac:dyDescent="0.25">
      <c r="A6581">
        <f>--SUBTOTAL(103,B$2:B6581)</f>
        <v>3587</v>
      </c>
      <c r="B6581" s="86">
        <v>43669</v>
      </c>
      <c r="C6581" t="s">
        <v>71</v>
      </c>
      <c r="D6581" t="s">
        <v>63</v>
      </c>
      <c r="E6581" t="s">
        <v>626</v>
      </c>
      <c r="F6581">
        <v>15.5</v>
      </c>
      <c r="G6581">
        <v>0</v>
      </c>
      <c r="H6581">
        <v>2019</v>
      </c>
      <c r="I6581">
        <v>7</v>
      </c>
      <c r="J6581">
        <v>91</v>
      </c>
    </row>
    <row r="6582" spans="1:10" x14ac:dyDescent="0.25">
      <c r="A6582">
        <f>--SUBTOTAL(103,B$2:B6582)</f>
        <v>3588</v>
      </c>
      <c r="B6582" s="86">
        <v>43669</v>
      </c>
      <c r="C6582" t="s">
        <v>75</v>
      </c>
      <c r="D6582" t="s">
        <v>54</v>
      </c>
      <c r="E6582" t="s">
        <v>626</v>
      </c>
      <c r="F6582">
        <v>96.2</v>
      </c>
      <c r="G6582">
        <v>0</v>
      </c>
      <c r="H6582">
        <v>2019</v>
      </c>
      <c r="I6582">
        <v>7</v>
      </c>
      <c r="J6582">
        <v>91</v>
      </c>
    </row>
    <row r="6583" spans="1:10" x14ac:dyDescent="0.25">
      <c r="A6583">
        <f>--SUBTOTAL(103,B$2:B6583)</f>
        <v>3589</v>
      </c>
      <c r="B6583" s="86">
        <v>43669</v>
      </c>
      <c r="C6583" t="s">
        <v>75</v>
      </c>
      <c r="D6583" t="s">
        <v>63</v>
      </c>
      <c r="E6583" t="s">
        <v>626</v>
      </c>
      <c r="F6583">
        <v>19.75</v>
      </c>
      <c r="G6583">
        <v>0</v>
      </c>
      <c r="H6583">
        <v>2019</v>
      </c>
      <c r="I6583">
        <v>7</v>
      </c>
      <c r="J6583">
        <v>91</v>
      </c>
    </row>
    <row r="6584" spans="1:10" x14ac:dyDescent="0.25">
      <c r="A6584">
        <f>--SUBTOTAL(103,B$2:B6584)</f>
        <v>3590</v>
      </c>
      <c r="B6584" s="86">
        <v>43669</v>
      </c>
      <c r="C6584" t="s">
        <v>67</v>
      </c>
      <c r="D6584" t="s">
        <v>60</v>
      </c>
      <c r="E6584" t="s">
        <v>626</v>
      </c>
      <c r="F6584">
        <v>20</v>
      </c>
      <c r="G6584">
        <v>0</v>
      </c>
      <c r="H6584">
        <v>2019</v>
      </c>
      <c r="I6584">
        <v>7</v>
      </c>
      <c r="J6584">
        <v>91</v>
      </c>
    </row>
    <row r="6585" spans="1:10" x14ac:dyDescent="0.25">
      <c r="A6585">
        <f>--SUBTOTAL(103,B$2:B6585)</f>
        <v>3591</v>
      </c>
      <c r="B6585" s="86">
        <v>43669</v>
      </c>
      <c r="C6585" t="s">
        <v>290</v>
      </c>
      <c r="D6585" t="s">
        <v>31</v>
      </c>
      <c r="E6585" t="s">
        <v>626</v>
      </c>
      <c r="F6585">
        <v>50.25</v>
      </c>
      <c r="G6585">
        <v>0</v>
      </c>
      <c r="H6585">
        <v>2019</v>
      </c>
      <c r="I6585">
        <v>7</v>
      </c>
      <c r="J6585">
        <v>91</v>
      </c>
    </row>
    <row r="6586" spans="1:10" x14ac:dyDescent="0.25">
      <c r="A6586">
        <f>--SUBTOTAL(103,B$2:B6586)</f>
        <v>3592</v>
      </c>
      <c r="B6586" s="86">
        <v>43669</v>
      </c>
      <c r="C6586" t="s">
        <v>102</v>
      </c>
      <c r="D6586" t="s">
        <v>54</v>
      </c>
      <c r="E6586" t="s">
        <v>626</v>
      </c>
      <c r="F6586">
        <v>98.08</v>
      </c>
      <c r="G6586">
        <v>0</v>
      </c>
      <c r="H6586">
        <v>2019</v>
      </c>
      <c r="I6586">
        <v>7</v>
      </c>
      <c r="J6586">
        <v>91</v>
      </c>
    </row>
    <row r="6587" spans="1:10" x14ac:dyDescent="0.25">
      <c r="A6587">
        <f>--SUBTOTAL(103,B$2:B6587)</f>
        <v>3593</v>
      </c>
      <c r="B6587" s="86">
        <v>43669</v>
      </c>
      <c r="C6587" t="s">
        <v>102</v>
      </c>
      <c r="D6587" t="s">
        <v>59</v>
      </c>
      <c r="E6587" t="s">
        <v>626</v>
      </c>
      <c r="F6587">
        <v>32</v>
      </c>
      <c r="G6587">
        <v>0</v>
      </c>
      <c r="H6587">
        <v>2019</v>
      </c>
      <c r="I6587">
        <v>7</v>
      </c>
      <c r="J6587">
        <v>91</v>
      </c>
    </row>
    <row r="6588" spans="1:10" x14ac:dyDescent="0.25">
      <c r="A6588">
        <f>--SUBTOTAL(103,B$2:B6588)</f>
        <v>3594</v>
      </c>
      <c r="B6588" s="86">
        <v>43669</v>
      </c>
      <c r="C6588" t="s">
        <v>22</v>
      </c>
      <c r="D6588" t="s">
        <v>32</v>
      </c>
      <c r="E6588" t="s">
        <v>626</v>
      </c>
      <c r="F6588">
        <v>8</v>
      </c>
      <c r="G6588">
        <v>0</v>
      </c>
      <c r="H6588">
        <v>2019</v>
      </c>
      <c r="I6588">
        <v>7</v>
      </c>
      <c r="J6588">
        <v>97</v>
      </c>
    </row>
    <row r="6589" spans="1:10" x14ac:dyDescent="0.25">
      <c r="A6589">
        <f>--SUBTOTAL(103,B$2:B6589)</f>
        <v>3595</v>
      </c>
      <c r="B6589" s="86">
        <v>43669</v>
      </c>
      <c r="C6589" t="s">
        <v>74</v>
      </c>
      <c r="D6589" t="s">
        <v>54</v>
      </c>
      <c r="E6589" t="s">
        <v>626</v>
      </c>
      <c r="F6589">
        <v>29.56</v>
      </c>
      <c r="G6589">
        <v>0</v>
      </c>
      <c r="H6589">
        <v>2019</v>
      </c>
      <c r="I6589">
        <v>7</v>
      </c>
      <c r="J6589">
        <v>91</v>
      </c>
    </row>
    <row r="6590" spans="1:10" x14ac:dyDescent="0.25">
      <c r="A6590">
        <f>--SUBTOTAL(103,B$2:B6590)</f>
        <v>3596</v>
      </c>
      <c r="B6590" s="86">
        <v>43670</v>
      </c>
      <c r="C6590" t="s">
        <v>23</v>
      </c>
      <c r="D6590" t="s">
        <v>33</v>
      </c>
      <c r="E6590" t="s">
        <v>139</v>
      </c>
      <c r="F6590">
        <v>44</v>
      </c>
      <c r="G6590">
        <v>0</v>
      </c>
      <c r="H6590">
        <v>2019</v>
      </c>
      <c r="I6590">
        <v>7</v>
      </c>
      <c r="J6590">
        <v>48</v>
      </c>
    </row>
    <row r="6591" spans="1:10" x14ac:dyDescent="0.25">
      <c r="A6591">
        <f>--SUBTOTAL(103,B$2:B6591)</f>
        <v>3597</v>
      </c>
      <c r="B6591" s="86">
        <v>43670</v>
      </c>
      <c r="C6591" t="s">
        <v>23</v>
      </c>
      <c r="D6591" t="s">
        <v>33</v>
      </c>
      <c r="E6591" t="s">
        <v>126</v>
      </c>
      <c r="F6591">
        <v>7.65</v>
      </c>
      <c r="G6591">
        <v>0</v>
      </c>
      <c r="H6591">
        <v>2019</v>
      </c>
      <c r="I6591">
        <v>7</v>
      </c>
      <c r="J6591">
        <v>72</v>
      </c>
    </row>
    <row r="6592" spans="1:10" x14ac:dyDescent="0.25">
      <c r="A6592">
        <f>--SUBTOTAL(103,B$2:B6592)</f>
        <v>3598</v>
      </c>
      <c r="B6592" s="86">
        <v>43670</v>
      </c>
      <c r="C6592" t="s">
        <v>23</v>
      </c>
      <c r="D6592" t="s">
        <v>33</v>
      </c>
      <c r="E6592" t="s">
        <v>168</v>
      </c>
      <c r="F6592">
        <v>3.6</v>
      </c>
      <c r="G6592">
        <v>0</v>
      </c>
      <c r="H6592">
        <v>2019</v>
      </c>
      <c r="I6592">
        <v>7</v>
      </c>
      <c r="J6592">
        <v>20</v>
      </c>
    </row>
    <row r="6593" spans="1:10" x14ac:dyDescent="0.25">
      <c r="A6593">
        <f>--SUBTOTAL(103,B$2:B6593)</f>
        <v>3599</v>
      </c>
      <c r="B6593" s="86">
        <v>43670</v>
      </c>
      <c r="C6593" t="s">
        <v>23</v>
      </c>
      <c r="D6593" t="s">
        <v>33</v>
      </c>
      <c r="E6593" t="s">
        <v>124</v>
      </c>
      <c r="F6593">
        <v>1.8</v>
      </c>
      <c r="G6593">
        <v>0</v>
      </c>
      <c r="H6593">
        <v>2019</v>
      </c>
      <c r="I6593">
        <v>7</v>
      </c>
      <c r="J6593">
        <v>71</v>
      </c>
    </row>
    <row r="6594" spans="1:10" x14ac:dyDescent="0.25">
      <c r="A6594">
        <f>--SUBTOTAL(103,B$2:B6594)</f>
        <v>3600</v>
      </c>
      <c r="B6594" s="86">
        <v>43670</v>
      </c>
      <c r="C6594" t="s">
        <v>23</v>
      </c>
      <c r="D6594" t="s">
        <v>54</v>
      </c>
      <c r="E6594" t="s">
        <v>627</v>
      </c>
      <c r="F6594">
        <v>0</v>
      </c>
      <c r="G6594">
        <v>64</v>
      </c>
      <c r="H6594">
        <v>2019</v>
      </c>
      <c r="I6594">
        <v>7</v>
      </c>
      <c r="J6594">
        <v>69</v>
      </c>
    </row>
    <row r="6595" spans="1:10" x14ac:dyDescent="0.25">
      <c r="A6595">
        <f>--SUBTOTAL(103,B$2:B6595)</f>
        <v>3601</v>
      </c>
      <c r="B6595" s="86">
        <v>43670</v>
      </c>
      <c r="C6595" t="s">
        <v>70</v>
      </c>
      <c r="D6595" t="s">
        <v>61</v>
      </c>
      <c r="E6595" t="s">
        <v>627</v>
      </c>
      <c r="F6595">
        <v>80.849999999999994</v>
      </c>
      <c r="G6595">
        <v>0</v>
      </c>
      <c r="H6595">
        <v>2019</v>
      </c>
      <c r="I6595">
        <v>7</v>
      </c>
      <c r="J6595">
        <v>91</v>
      </c>
    </row>
    <row r="6596" spans="1:10" x14ac:dyDescent="0.25">
      <c r="A6596">
        <f>--SUBTOTAL(103,B$2:B6596)</f>
        <v>3602</v>
      </c>
      <c r="B6596" s="86">
        <v>43670</v>
      </c>
      <c r="C6596" t="s">
        <v>21</v>
      </c>
      <c r="D6596" t="s">
        <v>32</v>
      </c>
      <c r="E6596" t="s">
        <v>627</v>
      </c>
      <c r="F6596">
        <v>24</v>
      </c>
      <c r="G6596">
        <v>0</v>
      </c>
      <c r="H6596">
        <v>2019</v>
      </c>
      <c r="I6596">
        <v>7</v>
      </c>
      <c r="J6596">
        <v>23</v>
      </c>
    </row>
    <row r="6597" spans="1:10" x14ac:dyDescent="0.25">
      <c r="A6597">
        <f>--SUBTOTAL(103,B$2:B6597)</f>
        <v>3603</v>
      </c>
      <c r="B6597" s="86">
        <v>43670</v>
      </c>
      <c r="C6597" t="s">
        <v>21</v>
      </c>
      <c r="D6597" t="s">
        <v>32</v>
      </c>
      <c r="E6597" t="s">
        <v>627</v>
      </c>
      <c r="F6597">
        <v>24</v>
      </c>
      <c r="G6597">
        <v>0</v>
      </c>
      <c r="H6597">
        <v>2019</v>
      </c>
      <c r="I6597">
        <v>7</v>
      </c>
      <c r="J6597">
        <v>44</v>
      </c>
    </row>
    <row r="6598" spans="1:10" x14ac:dyDescent="0.25">
      <c r="A6598">
        <f>--SUBTOTAL(103,B$2:B6598)</f>
        <v>3604</v>
      </c>
      <c r="B6598" s="86">
        <v>43670</v>
      </c>
      <c r="C6598" t="s">
        <v>21</v>
      </c>
      <c r="D6598" t="s">
        <v>32</v>
      </c>
      <c r="E6598" t="s">
        <v>627</v>
      </c>
      <c r="F6598">
        <v>8</v>
      </c>
      <c r="G6598">
        <v>0</v>
      </c>
      <c r="H6598">
        <v>2019</v>
      </c>
      <c r="I6598">
        <v>7</v>
      </c>
      <c r="J6598">
        <v>30</v>
      </c>
    </row>
    <row r="6599" spans="1:10" x14ac:dyDescent="0.25">
      <c r="A6599">
        <f>--SUBTOTAL(103,B$2:B6599)</f>
        <v>3605</v>
      </c>
      <c r="B6599" s="86">
        <v>43670</v>
      </c>
      <c r="C6599" t="s">
        <v>21</v>
      </c>
      <c r="D6599" t="s">
        <v>32</v>
      </c>
      <c r="E6599" t="s">
        <v>627</v>
      </c>
      <c r="F6599">
        <v>8</v>
      </c>
      <c r="G6599">
        <v>0</v>
      </c>
      <c r="H6599">
        <v>2019</v>
      </c>
      <c r="I6599">
        <v>7</v>
      </c>
      <c r="J6599">
        <v>39</v>
      </c>
    </row>
    <row r="6600" spans="1:10" x14ac:dyDescent="0.25">
      <c r="A6600">
        <f>--SUBTOTAL(103,B$2:B6600)</f>
        <v>3606</v>
      </c>
      <c r="B6600" s="86">
        <v>43670</v>
      </c>
      <c r="C6600" t="s">
        <v>21</v>
      </c>
      <c r="D6600" t="s">
        <v>32</v>
      </c>
      <c r="E6600" t="s">
        <v>627</v>
      </c>
      <c r="F6600">
        <v>8</v>
      </c>
      <c r="G6600">
        <v>0</v>
      </c>
      <c r="H6600">
        <v>2019</v>
      </c>
      <c r="I6600">
        <v>7</v>
      </c>
      <c r="J6600">
        <v>49</v>
      </c>
    </row>
    <row r="6601" spans="1:10" x14ac:dyDescent="0.25">
      <c r="A6601">
        <f>--SUBTOTAL(103,B$2:B6601)</f>
        <v>3607</v>
      </c>
      <c r="B6601" s="86">
        <v>43670</v>
      </c>
      <c r="C6601" t="s">
        <v>21</v>
      </c>
      <c r="D6601" t="s">
        <v>32</v>
      </c>
      <c r="E6601" t="s">
        <v>627</v>
      </c>
      <c r="F6601">
        <v>8</v>
      </c>
      <c r="G6601">
        <v>0</v>
      </c>
      <c r="H6601">
        <v>2019</v>
      </c>
      <c r="I6601">
        <v>7</v>
      </c>
      <c r="J6601">
        <v>97</v>
      </c>
    </row>
    <row r="6602" spans="1:10" x14ac:dyDescent="0.25">
      <c r="A6602">
        <f>--SUBTOTAL(103,B$2:B6602)</f>
        <v>3608</v>
      </c>
      <c r="B6602" s="86">
        <v>43670</v>
      </c>
      <c r="C6602" t="s">
        <v>73</v>
      </c>
      <c r="D6602" t="s">
        <v>31</v>
      </c>
      <c r="E6602" t="s">
        <v>627</v>
      </c>
      <c r="F6602">
        <v>265</v>
      </c>
      <c r="G6602">
        <v>0</v>
      </c>
      <c r="H6602">
        <v>2019</v>
      </c>
      <c r="I6602">
        <v>7</v>
      </c>
      <c r="J6602">
        <v>91</v>
      </c>
    </row>
    <row r="6603" spans="1:10" x14ac:dyDescent="0.25">
      <c r="A6603">
        <f>--SUBTOTAL(103,B$2:B6603)</f>
        <v>3609</v>
      </c>
      <c r="B6603" s="86">
        <v>43670</v>
      </c>
      <c r="C6603" t="s">
        <v>102</v>
      </c>
      <c r="D6603" t="s">
        <v>61</v>
      </c>
      <c r="E6603" t="s">
        <v>627</v>
      </c>
      <c r="F6603">
        <v>10.25</v>
      </c>
      <c r="G6603">
        <v>0</v>
      </c>
      <c r="H6603">
        <v>2019</v>
      </c>
      <c r="I6603">
        <v>7</v>
      </c>
      <c r="J6603">
        <v>91</v>
      </c>
    </row>
    <row r="6604" spans="1:10" x14ac:dyDescent="0.25">
      <c r="A6604">
        <f>--SUBTOTAL(103,B$2:B6604)</f>
        <v>3610</v>
      </c>
      <c r="B6604" s="86">
        <v>43671</v>
      </c>
      <c r="C6604" t="s">
        <v>23</v>
      </c>
      <c r="D6604" t="s">
        <v>628</v>
      </c>
      <c r="E6604" t="s">
        <v>629</v>
      </c>
      <c r="F6604">
        <v>73.2</v>
      </c>
      <c r="G6604">
        <v>0</v>
      </c>
      <c r="H6604">
        <v>2019</v>
      </c>
      <c r="I6604">
        <v>7</v>
      </c>
      <c r="J6604">
        <v>23</v>
      </c>
    </row>
    <row r="6605" spans="1:10" x14ac:dyDescent="0.25">
      <c r="A6605">
        <f>--SUBTOTAL(103,B$2:B6605)</f>
        <v>3611</v>
      </c>
      <c r="B6605" s="86">
        <v>43671</v>
      </c>
      <c r="C6605" t="s">
        <v>23</v>
      </c>
      <c r="D6605" t="s">
        <v>628</v>
      </c>
      <c r="E6605" t="s">
        <v>629</v>
      </c>
      <c r="F6605">
        <v>68.180000000000007</v>
      </c>
      <c r="G6605">
        <v>0</v>
      </c>
      <c r="H6605">
        <v>2019</v>
      </c>
      <c r="I6605">
        <v>7</v>
      </c>
      <c r="J6605">
        <v>30</v>
      </c>
    </row>
    <row r="6606" spans="1:10" x14ac:dyDescent="0.25">
      <c r="A6606">
        <f>--SUBTOTAL(103,B$2:B6606)</f>
        <v>3612</v>
      </c>
      <c r="B6606" s="86">
        <v>43671</v>
      </c>
      <c r="C6606" t="s">
        <v>23</v>
      </c>
      <c r="D6606" t="s">
        <v>628</v>
      </c>
      <c r="E6606" t="s">
        <v>629</v>
      </c>
      <c r="F6606">
        <v>63.58</v>
      </c>
      <c r="G6606">
        <v>0</v>
      </c>
      <c r="H6606">
        <v>2019</v>
      </c>
      <c r="I6606">
        <v>7</v>
      </c>
      <c r="J6606">
        <v>47</v>
      </c>
    </row>
    <row r="6607" spans="1:10" x14ac:dyDescent="0.25">
      <c r="A6607">
        <f>--SUBTOTAL(103,B$2:B6607)</f>
        <v>3613</v>
      </c>
      <c r="B6607" s="86">
        <v>43671</v>
      </c>
      <c r="C6607" t="s">
        <v>23</v>
      </c>
      <c r="D6607" t="s">
        <v>628</v>
      </c>
      <c r="E6607" t="s">
        <v>629</v>
      </c>
      <c r="F6607">
        <v>52.96</v>
      </c>
      <c r="G6607">
        <v>0</v>
      </c>
      <c r="H6607">
        <v>2019</v>
      </c>
      <c r="I6607">
        <v>7</v>
      </c>
      <c r="J6607">
        <v>46</v>
      </c>
    </row>
    <row r="6608" spans="1:10" x14ac:dyDescent="0.25">
      <c r="A6608">
        <f>--SUBTOTAL(103,B$2:B6608)</f>
        <v>3614</v>
      </c>
      <c r="B6608" s="86">
        <v>43671</v>
      </c>
      <c r="C6608" t="s">
        <v>23</v>
      </c>
      <c r="D6608" t="s">
        <v>628</v>
      </c>
      <c r="E6608" t="s">
        <v>629</v>
      </c>
      <c r="F6608">
        <v>51.37</v>
      </c>
      <c r="G6608">
        <v>0</v>
      </c>
      <c r="H6608">
        <v>2019</v>
      </c>
      <c r="I6608">
        <v>7</v>
      </c>
      <c r="J6608">
        <v>73</v>
      </c>
    </row>
    <row r="6609" spans="1:10" x14ac:dyDescent="0.25">
      <c r="A6609">
        <f>--SUBTOTAL(103,B$2:B6609)</f>
        <v>3615</v>
      </c>
      <c r="B6609" s="86">
        <v>43671</v>
      </c>
      <c r="C6609" t="s">
        <v>23</v>
      </c>
      <c r="D6609" t="s">
        <v>628</v>
      </c>
      <c r="E6609" t="s">
        <v>629</v>
      </c>
      <c r="F6609">
        <v>48.33</v>
      </c>
      <c r="G6609">
        <v>0</v>
      </c>
      <c r="H6609">
        <v>2019</v>
      </c>
      <c r="I6609">
        <v>7</v>
      </c>
      <c r="J6609">
        <v>19</v>
      </c>
    </row>
    <row r="6610" spans="1:10" x14ac:dyDescent="0.25">
      <c r="A6610">
        <f>--SUBTOTAL(103,B$2:B6610)</f>
        <v>3616</v>
      </c>
      <c r="B6610" s="86">
        <v>43671</v>
      </c>
      <c r="C6610" t="s">
        <v>23</v>
      </c>
      <c r="D6610" t="s">
        <v>33</v>
      </c>
      <c r="E6610" t="s">
        <v>55</v>
      </c>
      <c r="F6610">
        <v>21.9</v>
      </c>
      <c r="G6610">
        <v>0</v>
      </c>
      <c r="H6610">
        <v>2019</v>
      </c>
      <c r="I6610">
        <v>7</v>
      </c>
      <c r="J6610">
        <v>196</v>
      </c>
    </row>
    <row r="6611" spans="1:10" x14ac:dyDescent="0.25">
      <c r="A6611">
        <f>--SUBTOTAL(103,B$2:B6611)</f>
        <v>3617</v>
      </c>
      <c r="B6611" s="86">
        <v>43671</v>
      </c>
      <c r="C6611" t="s">
        <v>23</v>
      </c>
      <c r="D6611" t="s">
        <v>61</v>
      </c>
      <c r="E6611" t="s">
        <v>630</v>
      </c>
      <c r="F6611">
        <v>19</v>
      </c>
      <c r="G6611">
        <v>0</v>
      </c>
      <c r="H6611">
        <v>2019</v>
      </c>
      <c r="I6611">
        <v>7</v>
      </c>
      <c r="J6611">
        <v>162</v>
      </c>
    </row>
    <row r="6612" spans="1:10" x14ac:dyDescent="0.25">
      <c r="A6612">
        <f>--SUBTOTAL(103,B$2:B6612)</f>
        <v>3618</v>
      </c>
      <c r="B6612" s="86">
        <v>43671</v>
      </c>
      <c r="C6612" t="s">
        <v>23</v>
      </c>
      <c r="D6612" t="s">
        <v>33</v>
      </c>
      <c r="E6612" t="s">
        <v>146</v>
      </c>
      <c r="F6612">
        <v>16.399999999999999</v>
      </c>
      <c r="G6612">
        <v>0</v>
      </c>
      <c r="H6612">
        <v>2019</v>
      </c>
      <c r="I6612">
        <v>7</v>
      </c>
      <c r="J6612">
        <v>41</v>
      </c>
    </row>
    <row r="6613" spans="1:10" x14ac:dyDescent="0.25">
      <c r="A6613">
        <f>--SUBTOTAL(103,B$2:B6613)</f>
        <v>3619</v>
      </c>
      <c r="B6613" s="86">
        <v>43671</v>
      </c>
      <c r="C6613" t="s">
        <v>23</v>
      </c>
      <c r="D6613" t="s">
        <v>33</v>
      </c>
      <c r="E6613" t="s">
        <v>231</v>
      </c>
      <c r="F6613">
        <v>12.08</v>
      </c>
      <c r="G6613">
        <v>0</v>
      </c>
      <c r="H6613">
        <v>2019</v>
      </c>
      <c r="I6613">
        <v>7</v>
      </c>
      <c r="J6613">
        <v>16</v>
      </c>
    </row>
    <row r="6614" spans="1:10" x14ac:dyDescent="0.25">
      <c r="A6614">
        <f>--SUBTOTAL(103,B$2:B6614)</f>
        <v>3620</v>
      </c>
      <c r="B6614" s="86">
        <v>43671</v>
      </c>
      <c r="C6614" t="s">
        <v>23</v>
      </c>
      <c r="D6614" t="s">
        <v>33</v>
      </c>
      <c r="E6614" t="s">
        <v>221</v>
      </c>
      <c r="F6614">
        <v>11.3</v>
      </c>
      <c r="G6614">
        <v>0</v>
      </c>
      <c r="H6614">
        <v>2019</v>
      </c>
      <c r="I6614">
        <v>7</v>
      </c>
      <c r="J6614">
        <v>89</v>
      </c>
    </row>
    <row r="6615" spans="1:10" x14ac:dyDescent="0.25">
      <c r="A6615">
        <f>--SUBTOTAL(103,B$2:B6615)</f>
        <v>3621</v>
      </c>
      <c r="B6615" s="86">
        <v>43671</v>
      </c>
      <c r="C6615" t="s">
        <v>23</v>
      </c>
      <c r="D6615" t="s">
        <v>33</v>
      </c>
      <c r="E6615" t="s">
        <v>215</v>
      </c>
      <c r="F6615">
        <v>9.1999999999999993</v>
      </c>
      <c r="G6615">
        <v>0</v>
      </c>
      <c r="H6615">
        <v>2019</v>
      </c>
      <c r="I6615">
        <v>7</v>
      </c>
      <c r="J6615">
        <v>17</v>
      </c>
    </row>
    <row r="6616" spans="1:10" x14ac:dyDescent="0.25">
      <c r="A6616">
        <f>--SUBTOTAL(103,B$2:B6616)</f>
        <v>3622</v>
      </c>
      <c r="B6616" s="86">
        <v>43671</v>
      </c>
      <c r="C6616" t="s">
        <v>23</v>
      </c>
      <c r="D6616" t="s">
        <v>33</v>
      </c>
      <c r="E6616" t="s">
        <v>315</v>
      </c>
      <c r="F6616">
        <v>9.1999999999999993</v>
      </c>
      <c r="G6616">
        <v>0</v>
      </c>
      <c r="H6616">
        <v>2019</v>
      </c>
      <c r="I6616">
        <v>7</v>
      </c>
      <c r="J6616">
        <v>69</v>
      </c>
    </row>
    <row r="6617" spans="1:10" x14ac:dyDescent="0.25">
      <c r="A6617">
        <f>--SUBTOTAL(103,B$2:B6617)</f>
        <v>3623</v>
      </c>
      <c r="B6617" s="86">
        <v>43671</v>
      </c>
      <c r="C6617" t="s">
        <v>23</v>
      </c>
      <c r="D6617" t="s">
        <v>33</v>
      </c>
      <c r="E6617" t="s">
        <v>266</v>
      </c>
      <c r="F6617">
        <v>2.4</v>
      </c>
      <c r="G6617">
        <v>0</v>
      </c>
      <c r="H6617">
        <v>2019</v>
      </c>
      <c r="I6617">
        <v>7</v>
      </c>
      <c r="J6617">
        <v>97</v>
      </c>
    </row>
    <row r="6618" spans="1:10" x14ac:dyDescent="0.25">
      <c r="A6618">
        <f>--SUBTOTAL(103,B$2:B6618)</f>
        <v>3624</v>
      </c>
      <c r="B6618" s="86">
        <v>43671</v>
      </c>
      <c r="C6618" t="s">
        <v>23</v>
      </c>
      <c r="D6618" t="s">
        <v>33</v>
      </c>
      <c r="E6618" t="s">
        <v>182</v>
      </c>
      <c r="F6618">
        <v>2.25</v>
      </c>
      <c r="G6618">
        <v>0</v>
      </c>
      <c r="H6618">
        <v>2019</v>
      </c>
      <c r="I6618">
        <v>7</v>
      </c>
      <c r="J6618">
        <v>6</v>
      </c>
    </row>
    <row r="6619" spans="1:10" x14ac:dyDescent="0.25">
      <c r="A6619">
        <f>--SUBTOTAL(103,B$2:B6619)</f>
        <v>3625</v>
      </c>
      <c r="B6619" s="86">
        <v>43671</v>
      </c>
      <c r="C6619" t="s">
        <v>64</v>
      </c>
      <c r="D6619" t="s">
        <v>628</v>
      </c>
      <c r="E6619" t="s">
        <v>629</v>
      </c>
      <c r="F6619">
        <v>1408.96</v>
      </c>
      <c r="G6619">
        <v>0</v>
      </c>
      <c r="H6619">
        <v>2019</v>
      </c>
      <c r="I6619">
        <v>7</v>
      </c>
      <c r="J6619">
        <v>91</v>
      </c>
    </row>
    <row r="6620" spans="1:10" x14ac:dyDescent="0.25">
      <c r="A6620">
        <f>--SUBTOTAL(103,B$2:B6620)</f>
        <v>3626</v>
      </c>
      <c r="B6620" s="86">
        <v>43671</v>
      </c>
      <c r="C6620" t="s">
        <v>65</v>
      </c>
      <c r="D6620" t="s">
        <v>628</v>
      </c>
      <c r="E6620" t="s">
        <v>629</v>
      </c>
      <c r="F6620">
        <v>50.79</v>
      </c>
      <c r="G6620">
        <v>0</v>
      </c>
      <c r="H6620">
        <v>2019</v>
      </c>
      <c r="I6620">
        <v>7</v>
      </c>
      <c r="J6620">
        <v>91</v>
      </c>
    </row>
    <row r="6621" spans="1:10" x14ac:dyDescent="0.25">
      <c r="A6621">
        <f>--SUBTOTAL(103,B$2:B6621)</f>
        <v>3627</v>
      </c>
      <c r="B6621" s="86">
        <v>43671</v>
      </c>
      <c r="C6621" t="s">
        <v>65</v>
      </c>
      <c r="D6621" t="s">
        <v>60</v>
      </c>
      <c r="E6621" t="s">
        <v>630</v>
      </c>
      <c r="F6621">
        <v>25.95</v>
      </c>
      <c r="G6621">
        <v>0</v>
      </c>
      <c r="H6621">
        <v>2019</v>
      </c>
      <c r="I6621">
        <v>7</v>
      </c>
      <c r="J6621">
        <v>91</v>
      </c>
    </row>
    <row r="6622" spans="1:10" x14ac:dyDescent="0.25">
      <c r="A6622">
        <f>--SUBTOTAL(103,B$2:B6622)</f>
        <v>3628</v>
      </c>
      <c r="B6622" s="86">
        <v>43671</v>
      </c>
      <c r="C6622" t="s">
        <v>65</v>
      </c>
      <c r="D6622" t="s">
        <v>61</v>
      </c>
      <c r="E6622" t="s">
        <v>630</v>
      </c>
      <c r="F6622">
        <v>13.8</v>
      </c>
      <c r="G6622">
        <v>0</v>
      </c>
      <c r="H6622">
        <v>2019</v>
      </c>
      <c r="I6622">
        <v>7</v>
      </c>
      <c r="J6622">
        <v>91</v>
      </c>
    </row>
    <row r="6623" spans="1:10" x14ac:dyDescent="0.25">
      <c r="A6623">
        <f>--SUBTOTAL(103,B$2:B6623)</f>
        <v>3629</v>
      </c>
      <c r="B6623" s="86">
        <v>43671</v>
      </c>
      <c r="C6623" t="s">
        <v>21</v>
      </c>
      <c r="D6623" t="s">
        <v>628</v>
      </c>
      <c r="E6623" t="s">
        <v>629</v>
      </c>
      <c r="F6623">
        <v>1098.96</v>
      </c>
      <c r="G6623">
        <v>0</v>
      </c>
      <c r="H6623">
        <v>2019</v>
      </c>
      <c r="I6623">
        <v>7</v>
      </c>
      <c r="J6623">
        <v>19</v>
      </c>
    </row>
    <row r="6624" spans="1:10" x14ac:dyDescent="0.25">
      <c r="A6624">
        <f>--SUBTOTAL(103,B$2:B6624)</f>
        <v>3630</v>
      </c>
      <c r="B6624" s="86">
        <v>43671</v>
      </c>
      <c r="C6624" t="s">
        <v>21</v>
      </c>
      <c r="D6624" t="s">
        <v>628</v>
      </c>
      <c r="E6624" t="s">
        <v>629</v>
      </c>
      <c r="F6624">
        <v>873.5</v>
      </c>
      <c r="G6624">
        <v>0</v>
      </c>
      <c r="H6624">
        <v>2019</v>
      </c>
      <c r="I6624">
        <v>7</v>
      </c>
      <c r="J6624">
        <v>5</v>
      </c>
    </row>
    <row r="6625" spans="1:10" x14ac:dyDescent="0.25">
      <c r="A6625">
        <f>--SUBTOTAL(103,B$2:B6625)</f>
        <v>3631</v>
      </c>
      <c r="B6625" s="86">
        <v>43671</v>
      </c>
      <c r="C6625" t="s">
        <v>21</v>
      </c>
      <c r="D6625" t="s">
        <v>628</v>
      </c>
      <c r="E6625" t="s">
        <v>629</v>
      </c>
      <c r="F6625">
        <v>834.96</v>
      </c>
      <c r="G6625">
        <v>0</v>
      </c>
      <c r="H6625">
        <v>2019</v>
      </c>
      <c r="I6625">
        <v>7</v>
      </c>
      <c r="J6625">
        <v>73</v>
      </c>
    </row>
    <row r="6626" spans="1:10" x14ac:dyDescent="0.25">
      <c r="A6626">
        <f>--SUBTOTAL(103,B$2:B6626)</f>
        <v>3632</v>
      </c>
      <c r="B6626" s="86">
        <v>43671</v>
      </c>
      <c r="C6626" t="s">
        <v>21</v>
      </c>
      <c r="D6626" t="s">
        <v>628</v>
      </c>
      <c r="E6626" t="s">
        <v>629</v>
      </c>
      <c r="F6626">
        <v>812.13</v>
      </c>
      <c r="G6626">
        <v>0</v>
      </c>
      <c r="H6626">
        <v>2019</v>
      </c>
      <c r="I6626">
        <v>7</v>
      </c>
      <c r="J6626">
        <v>49</v>
      </c>
    </row>
    <row r="6627" spans="1:10" x14ac:dyDescent="0.25">
      <c r="A6627">
        <f>--SUBTOTAL(103,B$2:B6627)</f>
        <v>3633</v>
      </c>
      <c r="B6627" s="86">
        <v>43671</v>
      </c>
      <c r="C6627" t="s">
        <v>21</v>
      </c>
      <c r="D6627" t="s">
        <v>628</v>
      </c>
      <c r="E6627" t="s">
        <v>629</v>
      </c>
      <c r="F6627">
        <v>635.51</v>
      </c>
      <c r="G6627">
        <v>0</v>
      </c>
      <c r="H6627">
        <v>2019</v>
      </c>
      <c r="I6627">
        <v>7</v>
      </c>
      <c r="J6627">
        <v>23</v>
      </c>
    </row>
    <row r="6628" spans="1:10" x14ac:dyDescent="0.25">
      <c r="A6628">
        <f>--SUBTOTAL(103,B$2:B6628)</f>
        <v>3634</v>
      </c>
      <c r="B6628" s="86">
        <v>43671</v>
      </c>
      <c r="C6628" t="s">
        <v>21</v>
      </c>
      <c r="D6628" t="s">
        <v>628</v>
      </c>
      <c r="E6628" t="s">
        <v>629</v>
      </c>
      <c r="F6628">
        <v>566.5</v>
      </c>
      <c r="G6628">
        <v>0</v>
      </c>
      <c r="H6628">
        <v>2019</v>
      </c>
      <c r="I6628">
        <v>7</v>
      </c>
      <c r="J6628">
        <v>13</v>
      </c>
    </row>
    <row r="6629" spans="1:10" x14ac:dyDescent="0.25">
      <c r="A6629">
        <f>--SUBTOTAL(103,B$2:B6629)</f>
        <v>3635</v>
      </c>
      <c r="B6629" s="86">
        <v>43671</v>
      </c>
      <c r="C6629" t="s">
        <v>21</v>
      </c>
      <c r="D6629" t="s">
        <v>628</v>
      </c>
      <c r="E6629" t="s">
        <v>629</v>
      </c>
      <c r="F6629">
        <v>540.30999999999995</v>
      </c>
      <c r="G6629">
        <v>0</v>
      </c>
      <c r="H6629">
        <v>2019</v>
      </c>
      <c r="I6629">
        <v>7</v>
      </c>
      <c r="J6629">
        <v>34</v>
      </c>
    </row>
    <row r="6630" spans="1:10" x14ac:dyDescent="0.25">
      <c r="A6630">
        <f>--SUBTOTAL(103,B$2:B6630)</f>
        <v>3636</v>
      </c>
      <c r="B6630" s="86">
        <v>43671</v>
      </c>
      <c r="C6630" t="s">
        <v>21</v>
      </c>
      <c r="D6630" t="s">
        <v>628</v>
      </c>
      <c r="E6630" t="s">
        <v>629</v>
      </c>
      <c r="F6630">
        <v>492.39</v>
      </c>
      <c r="G6630">
        <v>0</v>
      </c>
      <c r="H6630">
        <v>2019</v>
      </c>
      <c r="I6630">
        <v>7</v>
      </c>
      <c r="J6630">
        <v>22</v>
      </c>
    </row>
    <row r="6631" spans="1:10" x14ac:dyDescent="0.25">
      <c r="A6631">
        <f>--SUBTOTAL(103,B$2:B6631)</f>
        <v>3637</v>
      </c>
      <c r="B6631" s="86">
        <v>43671</v>
      </c>
      <c r="C6631" t="s">
        <v>21</v>
      </c>
      <c r="D6631" t="s">
        <v>628</v>
      </c>
      <c r="E6631" t="s">
        <v>629</v>
      </c>
      <c r="F6631">
        <v>481.35</v>
      </c>
      <c r="G6631">
        <v>0</v>
      </c>
      <c r="H6631">
        <v>2019</v>
      </c>
      <c r="I6631">
        <v>7</v>
      </c>
      <c r="J6631">
        <v>97</v>
      </c>
    </row>
    <row r="6632" spans="1:10" x14ac:dyDescent="0.25">
      <c r="A6632">
        <f>--SUBTOTAL(103,B$2:B6632)</f>
        <v>3638</v>
      </c>
      <c r="B6632" s="86">
        <v>43671</v>
      </c>
      <c r="C6632" t="s">
        <v>21</v>
      </c>
      <c r="D6632" t="s">
        <v>628</v>
      </c>
      <c r="E6632" t="s">
        <v>629</v>
      </c>
      <c r="F6632">
        <v>475.27</v>
      </c>
      <c r="G6632">
        <v>0</v>
      </c>
      <c r="H6632">
        <v>2019</v>
      </c>
      <c r="I6632">
        <v>7</v>
      </c>
      <c r="J6632">
        <v>10</v>
      </c>
    </row>
    <row r="6633" spans="1:10" x14ac:dyDescent="0.25">
      <c r="A6633">
        <f>--SUBTOTAL(103,B$2:B6633)</f>
        <v>3639</v>
      </c>
      <c r="B6633" s="86">
        <v>43671</v>
      </c>
      <c r="C6633" t="s">
        <v>21</v>
      </c>
      <c r="D6633" t="s">
        <v>628</v>
      </c>
      <c r="E6633" t="s">
        <v>629</v>
      </c>
      <c r="F6633">
        <v>430.45</v>
      </c>
      <c r="G6633">
        <v>0</v>
      </c>
      <c r="H6633">
        <v>2019</v>
      </c>
      <c r="I6633">
        <v>7</v>
      </c>
      <c r="J6633">
        <v>26</v>
      </c>
    </row>
    <row r="6634" spans="1:10" x14ac:dyDescent="0.25">
      <c r="A6634">
        <f>--SUBTOTAL(103,B$2:B6634)</f>
        <v>3640</v>
      </c>
      <c r="B6634" s="86">
        <v>43671</v>
      </c>
      <c r="C6634" t="s">
        <v>21</v>
      </c>
      <c r="D6634" t="s">
        <v>628</v>
      </c>
      <c r="E6634" t="s">
        <v>629</v>
      </c>
      <c r="F6634">
        <v>423.51</v>
      </c>
      <c r="G6634">
        <v>0</v>
      </c>
      <c r="H6634">
        <v>2019</v>
      </c>
      <c r="I6634">
        <v>7</v>
      </c>
      <c r="J6634">
        <v>18</v>
      </c>
    </row>
    <row r="6635" spans="1:10" x14ac:dyDescent="0.25">
      <c r="A6635">
        <f>--SUBTOTAL(103,B$2:B6635)</f>
        <v>3641</v>
      </c>
      <c r="B6635" s="86">
        <v>43671</v>
      </c>
      <c r="C6635" t="s">
        <v>21</v>
      </c>
      <c r="D6635" t="s">
        <v>628</v>
      </c>
      <c r="E6635" t="s">
        <v>629</v>
      </c>
      <c r="F6635">
        <v>402.95</v>
      </c>
      <c r="G6635">
        <v>0</v>
      </c>
      <c r="H6635">
        <v>2019</v>
      </c>
      <c r="I6635">
        <v>7</v>
      </c>
      <c r="J6635">
        <v>30</v>
      </c>
    </row>
    <row r="6636" spans="1:10" x14ac:dyDescent="0.25">
      <c r="A6636">
        <f>--SUBTOTAL(103,B$2:B6636)</f>
        <v>3642</v>
      </c>
      <c r="B6636" s="86">
        <v>43671</v>
      </c>
      <c r="C6636" t="s">
        <v>21</v>
      </c>
      <c r="D6636" t="s">
        <v>628</v>
      </c>
      <c r="E6636" t="s">
        <v>629</v>
      </c>
      <c r="F6636">
        <v>287.68</v>
      </c>
      <c r="G6636">
        <v>0</v>
      </c>
      <c r="H6636">
        <v>2019</v>
      </c>
      <c r="I6636">
        <v>7</v>
      </c>
      <c r="J6636">
        <v>51</v>
      </c>
    </row>
    <row r="6637" spans="1:10" x14ac:dyDescent="0.25">
      <c r="A6637">
        <f>--SUBTOTAL(103,B$2:B6637)</f>
        <v>3643</v>
      </c>
      <c r="B6637" s="86">
        <v>43671</v>
      </c>
      <c r="C6637" t="s">
        <v>21</v>
      </c>
      <c r="D6637" t="s">
        <v>628</v>
      </c>
      <c r="E6637" t="s">
        <v>629</v>
      </c>
      <c r="F6637">
        <v>262.45</v>
      </c>
      <c r="G6637">
        <v>0</v>
      </c>
      <c r="H6637">
        <v>2019</v>
      </c>
      <c r="I6637">
        <v>7</v>
      </c>
      <c r="J6637">
        <v>125</v>
      </c>
    </row>
    <row r="6638" spans="1:10" x14ac:dyDescent="0.25">
      <c r="A6638">
        <f>--SUBTOTAL(103,B$2:B6638)</f>
        <v>3644</v>
      </c>
      <c r="B6638" s="86">
        <v>43671</v>
      </c>
      <c r="C6638" t="s">
        <v>21</v>
      </c>
      <c r="D6638" t="s">
        <v>628</v>
      </c>
      <c r="E6638" t="s">
        <v>629</v>
      </c>
      <c r="F6638">
        <v>257.58</v>
      </c>
      <c r="G6638">
        <v>0</v>
      </c>
      <c r="H6638">
        <v>2019</v>
      </c>
      <c r="I6638">
        <v>7</v>
      </c>
      <c r="J6638">
        <v>46</v>
      </c>
    </row>
    <row r="6639" spans="1:10" x14ac:dyDescent="0.25">
      <c r="A6639">
        <f>--SUBTOTAL(103,B$2:B6639)</f>
        <v>3645</v>
      </c>
      <c r="B6639" s="86">
        <v>43671</v>
      </c>
      <c r="C6639" t="s">
        <v>21</v>
      </c>
      <c r="D6639" t="s">
        <v>628</v>
      </c>
      <c r="E6639" t="s">
        <v>629</v>
      </c>
      <c r="F6639">
        <v>253.81</v>
      </c>
      <c r="G6639">
        <v>0</v>
      </c>
      <c r="H6639">
        <v>2019</v>
      </c>
      <c r="I6639">
        <v>7</v>
      </c>
      <c r="J6639">
        <v>39</v>
      </c>
    </row>
    <row r="6640" spans="1:10" x14ac:dyDescent="0.25">
      <c r="A6640">
        <f>--SUBTOTAL(103,B$2:B6640)</f>
        <v>3646</v>
      </c>
      <c r="B6640" s="86">
        <v>43671</v>
      </c>
      <c r="C6640" t="s">
        <v>21</v>
      </c>
      <c r="D6640" t="s">
        <v>628</v>
      </c>
      <c r="E6640" t="s">
        <v>629</v>
      </c>
      <c r="F6640">
        <v>250.81</v>
      </c>
      <c r="G6640">
        <v>0</v>
      </c>
      <c r="H6640">
        <v>2019</v>
      </c>
      <c r="I6640">
        <v>7</v>
      </c>
      <c r="J6640">
        <v>43</v>
      </c>
    </row>
    <row r="6641" spans="1:10" x14ac:dyDescent="0.25">
      <c r="A6641">
        <f>--SUBTOTAL(103,B$2:B6641)</f>
        <v>3647</v>
      </c>
      <c r="B6641" s="86">
        <v>43671</v>
      </c>
      <c r="C6641" t="s">
        <v>21</v>
      </c>
      <c r="D6641" t="s">
        <v>628</v>
      </c>
      <c r="E6641" t="s">
        <v>629</v>
      </c>
      <c r="F6641">
        <v>246.93</v>
      </c>
      <c r="G6641">
        <v>0</v>
      </c>
      <c r="H6641">
        <v>2019</v>
      </c>
      <c r="I6641">
        <v>7</v>
      </c>
      <c r="J6641">
        <v>44</v>
      </c>
    </row>
    <row r="6642" spans="1:10" x14ac:dyDescent="0.25">
      <c r="A6642">
        <f>--SUBTOTAL(103,B$2:B6642)</f>
        <v>3648</v>
      </c>
      <c r="B6642" s="86">
        <v>43671</v>
      </c>
      <c r="C6642" t="s">
        <v>21</v>
      </c>
      <c r="D6642" t="s">
        <v>628</v>
      </c>
      <c r="E6642" t="s">
        <v>629</v>
      </c>
      <c r="F6642">
        <v>173.93</v>
      </c>
      <c r="G6642">
        <v>0</v>
      </c>
      <c r="H6642">
        <v>2019</v>
      </c>
      <c r="I6642">
        <v>7</v>
      </c>
      <c r="J6642">
        <v>38</v>
      </c>
    </row>
    <row r="6643" spans="1:10" x14ac:dyDescent="0.25">
      <c r="A6643">
        <f>--SUBTOTAL(103,B$2:B6643)</f>
        <v>3649</v>
      </c>
      <c r="B6643" s="86">
        <v>43671</v>
      </c>
      <c r="C6643" t="s">
        <v>21</v>
      </c>
      <c r="D6643" t="s">
        <v>628</v>
      </c>
      <c r="E6643" t="s">
        <v>629</v>
      </c>
      <c r="F6643">
        <v>85.85</v>
      </c>
      <c r="G6643">
        <v>0</v>
      </c>
      <c r="H6643">
        <v>2019</v>
      </c>
      <c r="I6643">
        <v>7</v>
      </c>
      <c r="J6643">
        <v>42</v>
      </c>
    </row>
    <row r="6644" spans="1:10" x14ac:dyDescent="0.25">
      <c r="A6644">
        <f>--SUBTOTAL(103,B$2:B6644)</f>
        <v>3650</v>
      </c>
      <c r="B6644" s="86">
        <v>43671</v>
      </c>
      <c r="C6644" t="s">
        <v>21</v>
      </c>
      <c r="D6644" t="s">
        <v>628</v>
      </c>
      <c r="E6644" t="s">
        <v>629</v>
      </c>
      <c r="F6644">
        <v>83.18</v>
      </c>
      <c r="G6644">
        <v>0</v>
      </c>
      <c r="H6644">
        <v>2019</v>
      </c>
      <c r="I6644">
        <v>7</v>
      </c>
      <c r="J6644">
        <v>80</v>
      </c>
    </row>
    <row r="6645" spans="1:10" x14ac:dyDescent="0.25">
      <c r="A6645">
        <f>--SUBTOTAL(103,B$2:B6645)</f>
        <v>3651</v>
      </c>
      <c r="B6645" s="86">
        <v>43671</v>
      </c>
      <c r="C6645" t="s">
        <v>21</v>
      </c>
      <c r="D6645" t="s">
        <v>628</v>
      </c>
      <c r="E6645" t="s">
        <v>629</v>
      </c>
      <c r="F6645">
        <v>42.2</v>
      </c>
      <c r="G6645">
        <v>0</v>
      </c>
      <c r="H6645">
        <v>2019</v>
      </c>
      <c r="I6645">
        <v>7</v>
      </c>
      <c r="J6645">
        <v>95</v>
      </c>
    </row>
    <row r="6646" spans="1:10" x14ac:dyDescent="0.25">
      <c r="A6646">
        <f>--SUBTOTAL(103,B$2:B6646)</f>
        <v>3652</v>
      </c>
      <c r="B6646" s="86">
        <v>43671</v>
      </c>
      <c r="C6646" t="s">
        <v>21</v>
      </c>
      <c r="D6646" t="s">
        <v>628</v>
      </c>
      <c r="E6646" t="s">
        <v>629</v>
      </c>
      <c r="F6646">
        <v>40</v>
      </c>
      <c r="G6646">
        <v>0</v>
      </c>
      <c r="H6646">
        <v>2019</v>
      </c>
      <c r="I6646">
        <v>7</v>
      </c>
      <c r="J6646">
        <v>45</v>
      </c>
    </row>
    <row r="6647" spans="1:10" x14ac:dyDescent="0.25">
      <c r="A6647">
        <f>--SUBTOTAL(103,B$2:B6647)</f>
        <v>3653</v>
      </c>
      <c r="B6647" s="86">
        <v>43671</v>
      </c>
      <c r="C6647" t="s">
        <v>21</v>
      </c>
      <c r="D6647" t="s">
        <v>628</v>
      </c>
      <c r="E6647" t="s">
        <v>629</v>
      </c>
      <c r="F6647">
        <v>26.02</v>
      </c>
      <c r="G6647">
        <v>0</v>
      </c>
      <c r="H6647">
        <v>2019</v>
      </c>
      <c r="I6647">
        <v>7</v>
      </c>
      <c r="J6647">
        <v>164</v>
      </c>
    </row>
    <row r="6648" spans="1:10" x14ac:dyDescent="0.25">
      <c r="A6648">
        <f>--SUBTOTAL(103,B$2:B6648)</f>
        <v>3654</v>
      </c>
      <c r="B6648" s="86">
        <v>43671</v>
      </c>
      <c r="C6648" t="s">
        <v>21</v>
      </c>
      <c r="D6648" t="s">
        <v>628</v>
      </c>
      <c r="E6648" t="s">
        <v>629</v>
      </c>
      <c r="F6648">
        <v>23.57</v>
      </c>
      <c r="G6648">
        <v>0</v>
      </c>
      <c r="H6648">
        <v>2019</v>
      </c>
      <c r="I6648">
        <v>7</v>
      </c>
      <c r="J6648">
        <v>33</v>
      </c>
    </row>
    <row r="6649" spans="1:10" x14ac:dyDescent="0.25">
      <c r="A6649">
        <f>--SUBTOTAL(103,B$2:B6649)</f>
        <v>3655</v>
      </c>
      <c r="B6649" s="86">
        <v>43671</v>
      </c>
      <c r="C6649" t="s">
        <v>21</v>
      </c>
      <c r="D6649" t="s">
        <v>628</v>
      </c>
      <c r="E6649" t="s">
        <v>629</v>
      </c>
      <c r="F6649">
        <v>16.78</v>
      </c>
      <c r="G6649">
        <v>0</v>
      </c>
      <c r="H6649">
        <v>2019</v>
      </c>
      <c r="I6649">
        <v>7</v>
      </c>
      <c r="J6649">
        <v>3</v>
      </c>
    </row>
    <row r="6650" spans="1:10" x14ac:dyDescent="0.25">
      <c r="A6650">
        <f>--SUBTOTAL(103,B$2:B6650)</f>
        <v>3656</v>
      </c>
      <c r="B6650" s="86">
        <v>43671</v>
      </c>
      <c r="C6650" t="s">
        <v>21</v>
      </c>
      <c r="D6650" t="s">
        <v>628</v>
      </c>
      <c r="E6650" t="s">
        <v>629</v>
      </c>
      <c r="F6650">
        <v>14.46</v>
      </c>
      <c r="G6650">
        <v>0</v>
      </c>
      <c r="H6650">
        <v>2019</v>
      </c>
      <c r="I6650">
        <v>7</v>
      </c>
      <c r="J6650">
        <v>28</v>
      </c>
    </row>
    <row r="6651" spans="1:10" x14ac:dyDescent="0.25">
      <c r="A6651">
        <f>--SUBTOTAL(103,B$2:B6651)</f>
        <v>3657</v>
      </c>
      <c r="B6651" s="86">
        <v>43671</v>
      </c>
      <c r="C6651" t="s">
        <v>21</v>
      </c>
      <c r="D6651" t="s">
        <v>628</v>
      </c>
      <c r="E6651" t="s">
        <v>629</v>
      </c>
      <c r="F6651">
        <v>14.35</v>
      </c>
      <c r="G6651">
        <v>0</v>
      </c>
      <c r="H6651">
        <v>2019</v>
      </c>
      <c r="I6651">
        <v>7</v>
      </c>
      <c r="J6651">
        <v>79</v>
      </c>
    </row>
    <row r="6652" spans="1:10" x14ac:dyDescent="0.25">
      <c r="A6652">
        <f>--SUBTOTAL(103,B$2:B6652)</f>
        <v>3658</v>
      </c>
      <c r="B6652" s="86">
        <v>43671</v>
      </c>
      <c r="C6652" t="s">
        <v>21</v>
      </c>
      <c r="D6652" t="s">
        <v>628</v>
      </c>
      <c r="E6652" t="s">
        <v>629</v>
      </c>
      <c r="F6652">
        <v>13.64</v>
      </c>
      <c r="G6652">
        <v>0</v>
      </c>
      <c r="H6652">
        <v>2019</v>
      </c>
      <c r="I6652">
        <v>7</v>
      </c>
      <c r="J6652">
        <v>29</v>
      </c>
    </row>
    <row r="6653" spans="1:10" x14ac:dyDescent="0.25">
      <c r="A6653">
        <f>--SUBTOTAL(103,B$2:B6653)</f>
        <v>3659</v>
      </c>
      <c r="B6653" s="86">
        <v>43671</v>
      </c>
      <c r="C6653" t="s">
        <v>21</v>
      </c>
      <c r="D6653" t="s">
        <v>32</v>
      </c>
      <c r="E6653" t="s">
        <v>630</v>
      </c>
      <c r="F6653">
        <v>8</v>
      </c>
      <c r="G6653">
        <v>0</v>
      </c>
      <c r="H6653">
        <v>2019</v>
      </c>
      <c r="I6653">
        <v>7</v>
      </c>
      <c r="J6653">
        <v>5</v>
      </c>
    </row>
    <row r="6654" spans="1:10" x14ac:dyDescent="0.25">
      <c r="A6654">
        <f>--SUBTOTAL(103,B$2:B6654)</f>
        <v>3660</v>
      </c>
      <c r="B6654" s="86">
        <v>43671</v>
      </c>
      <c r="C6654" t="s">
        <v>21</v>
      </c>
      <c r="D6654" t="s">
        <v>32</v>
      </c>
      <c r="E6654" t="s">
        <v>630</v>
      </c>
      <c r="F6654">
        <v>8</v>
      </c>
      <c r="G6654">
        <v>0</v>
      </c>
      <c r="H6654">
        <v>2019</v>
      </c>
      <c r="I6654">
        <v>7</v>
      </c>
      <c r="J6654">
        <v>19</v>
      </c>
    </row>
    <row r="6655" spans="1:10" x14ac:dyDescent="0.25">
      <c r="A6655">
        <f>--SUBTOTAL(103,B$2:B6655)</f>
        <v>3661</v>
      </c>
      <c r="B6655" s="86">
        <v>43671</v>
      </c>
      <c r="C6655" t="s">
        <v>21</v>
      </c>
      <c r="D6655" t="s">
        <v>32</v>
      </c>
      <c r="E6655" t="s">
        <v>630</v>
      </c>
      <c r="F6655">
        <v>8</v>
      </c>
      <c r="G6655">
        <v>0</v>
      </c>
      <c r="H6655">
        <v>2019</v>
      </c>
      <c r="I6655">
        <v>7</v>
      </c>
      <c r="J6655">
        <v>30</v>
      </c>
    </row>
    <row r="6656" spans="1:10" x14ac:dyDescent="0.25">
      <c r="A6656">
        <f>--SUBTOTAL(103,B$2:B6656)</f>
        <v>3662</v>
      </c>
      <c r="B6656" s="86">
        <v>43671</v>
      </c>
      <c r="C6656" t="s">
        <v>21</v>
      </c>
      <c r="D6656" t="s">
        <v>32</v>
      </c>
      <c r="E6656" t="s">
        <v>630</v>
      </c>
      <c r="F6656">
        <v>8</v>
      </c>
      <c r="G6656">
        <v>0</v>
      </c>
      <c r="H6656">
        <v>2019</v>
      </c>
      <c r="I6656">
        <v>7</v>
      </c>
      <c r="J6656">
        <v>80</v>
      </c>
    </row>
    <row r="6657" spans="1:10" x14ac:dyDescent="0.25">
      <c r="A6657">
        <f>--SUBTOTAL(103,B$2:B6657)</f>
        <v>3663</v>
      </c>
      <c r="B6657" s="86">
        <v>43671</v>
      </c>
      <c r="C6657" t="s">
        <v>21</v>
      </c>
      <c r="D6657" t="s">
        <v>32</v>
      </c>
      <c r="E6657" t="s">
        <v>630</v>
      </c>
      <c r="F6657">
        <v>8</v>
      </c>
      <c r="G6657">
        <v>0</v>
      </c>
      <c r="H6657">
        <v>2019</v>
      </c>
      <c r="I6657">
        <v>7</v>
      </c>
      <c r="J6657">
        <v>95</v>
      </c>
    </row>
    <row r="6658" spans="1:10" x14ac:dyDescent="0.25">
      <c r="A6658">
        <f>--SUBTOTAL(103,B$2:B6658)</f>
        <v>3664</v>
      </c>
      <c r="B6658" s="86">
        <v>43671</v>
      </c>
      <c r="C6658" t="s">
        <v>21</v>
      </c>
      <c r="D6658" t="s">
        <v>32</v>
      </c>
      <c r="E6658" t="s">
        <v>630</v>
      </c>
      <c r="F6658">
        <v>8</v>
      </c>
      <c r="G6658">
        <v>0</v>
      </c>
      <c r="H6658">
        <v>2019</v>
      </c>
      <c r="I6658">
        <v>7</v>
      </c>
      <c r="J6658">
        <v>97</v>
      </c>
    </row>
    <row r="6659" spans="1:10" x14ac:dyDescent="0.25">
      <c r="A6659">
        <f>--SUBTOTAL(103,B$2:B6659)</f>
        <v>3665</v>
      </c>
      <c r="B6659" s="86">
        <v>43671</v>
      </c>
      <c r="C6659" t="s">
        <v>21</v>
      </c>
      <c r="D6659" t="s">
        <v>61</v>
      </c>
      <c r="E6659" t="s">
        <v>630</v>
      </c>
      <c r="F6659">
        <v>1.8</v>
      </c>
      <c r="G6659">
        <v>0</v>
      </c>
      <c r="H6659">
        <v>2019</v>
      </c>
      <c r="I6659">
        <v>7</v>
      </c>
      <c r="J6659">
        <v>5</v>
      </c>
    </row>
    <row r="6660" spans="1:10" x14ac:dyDescent="0.25">
      <c r="A6660">
        <f>--SUBTOTAL(103,B$2:B6660)</f>
        <v>3666</v>
      </c>
      <c r="B6660" s="86">
        <v>43671</v>
      </c>
      <c r="C6660" t="s">
        <v>103</v>
      </c>
      <c r="D6660" t="s">
        <v>32</v>
      </c>
      <c r="E6660" t="s">
        <v>630</v>
      </c>
      <c r="F6660">
        <v>39.619999999999997</v>
      </c>
      <c r="G6660">
        <v>0</v>
      </c>
      <c r="H6660">
        <v>2019</v>
      </c>
      <c r="I6660">
        <v>7</v>
      </c>
      <c r="J6660">
        <v>91</v>
      </c>
    </row>
    <row r="6661" spans="1:10" x14ac:dyDescent="0.25">
      <c r="A6661">
        <f>--SUBTOTAL(103,B$2:B6661)</f>
        <v>3667</v>
      </c>
      <c r="B6661" s="86">
        <v>43671</v>
      </c>
      <c r="C6661" t="s">
        <v>103</v>
      </c>
      <c r="D6661" t="s">
        <v>628</v>
      </c>
      <c r="E6661" t="s">
        <v>629</v>
      </c>
      <c r="F6661">
        <v>20.9</v>
      </c>
      <c r="G6661">
        <v>0</v>
      </c>
      <c r="H6661">
        <v>2019</v>
      </c>
      <c r="I6661">
        <v>7</v>
      </c>
      <c r="J6661">
        <v>91</v>
      </c>
    </row>
    <row r="6662" spans="1:10" x14ac:dyDescent="0.25">
      <c r="A6662">
        <f>--SUBTOTAL(103,B$2:B6662)</f>
        <v>3668</v>
      </c>
      <c r="B6662" s="86">
        <v>43671</v>
      </c>
      <c r="C6662" t="s">
        <v>71</v>
      </c>
      <c r="D6662" t="s">
        <v>628</v>
      </c>
      <c r="E6662" t="s">
        <v>629</v>
      </c>
      <c r="F6662">
        <v>1499.58</v>
      </c>
      <c r="G6662">
        <v>0</v>
      </c>
      <c r="H6662">
        <v>2019</v>
      </c>
      <c r="I6662">
        <v>7</v>
      </c>
      <c r="J6662">
        <v>91</v>
      </c>
    </row>
    <row r="6663" spans="1:10" x14ac:dyDescent="0.25">
      <c r="A6663">
        <f>--SUBTOTAL(103,B$2:B6663)</f>
        <v>3669</v>
      </c>
      <c r="B6663" s="86">
        <v>43671</v>
      </c>
      <c r="C6663" t="s">
        <v>71</v>
      </c>
      <c r="D6663" t="s">
        <v>61</v>
      </c>
      <c r="E6663" t="s">
        <v>630</v>
      </c>
      <c r="F6663">
        <v>450</v>
      </c>
      <c r="G6663">
        <v>0</v>
      </c>
      <c r="H6663">
        <v>2019</v>
      </c>
      <c r="I6663">
        <v>7</v>
      </c>
      <c r="J6663">
        <v>91</v>
      </c>
    </row>
    <row r="6664" spans="1:10" x14ac:dyDescent="0.25">
      <c r="A6664">
        <f>--SUBTOTAL(103,B$2:B6664)</f>
        <v>3670</v>
      </c>
      <c r="B6664" s="86">
        <v>43671</v>
      </c>
      <c r="C6664" t="s">
        <v>67</v>
      </c>
      <c r="D6664" t="s">
        <v>628</v>
      </c>
      <c r="E6664" t="s">
        <v>629</v>
      </c>
      <c r="F6664">
        <v>1142.21</v>
      </c>
      <c r="G6664">
        <v>0</v>
      </c>
      <c r="H6664">
        <v>2019</v>
      </c>
      <c r="I6664">
        <v>7</v>
      </c>
      <c r="J6664">
        <v>91</v>
      </c>
    </row>
    <row r="6665" spans="1:10" x14ac:dyDescent="0.25">
      <c r="A6665">
        <f>--SUBTOTAL(103,B$2:B6665)</f>
        <v>3671</v>
      </c>
      <c r="B6665" s="86">
        <v>43671</v>
      </c>
      <c r="C6665" t="s">
        <v>67</v>
      </c>
      <c r="D6665" t="s">
        <v>61</v>
      </c>
      <c r="E6665" t="s">
        <v>630</v>
      </c>
      <c r="F6665">
        <v>13.15</v>
      </c>
      <c r="G6665">
        <v>0</v>
      </c>
      <c r="H6665">
        <v>2019</v>
      </c>
      <c r="I6665">
        <v>7</v>
      </c>
      <c r="J6665">
        <v>91</v>
      </c>
    </row>
    <row r="6666" spans="1:10" x14ac:dyDescent="0.25">
      <c r="A6666">
        <f>--SUBTOTAL(103,B$2:B6666)</f>
        <v>3672</v>
      </c>
      <c r="B6666" s="86">
        <v>43671</v>
      </c>
      <c r="C6666" t="s">
        <v>76</v>
      </c>
      <c r="D6666" t="s">
        <v>628</v>
      </c>
      <c r="E6666" t="s">
        <v>629</v>
      </c>
      <c r="F6666">
        <v>249.64</v>
      </c>
      <c r="G6666">
        <v>0</v>
      </c>
      <c r="H6666">
        <v>2019</v>
      </c>
      <c r="I6666">
        <v>7</v>
      </c>
      <c r="J6666">
        <v>91</v>
      </c>
    </row>
    <row r="6667" spans="1:10" x14ac:dyDescent="0.25">
      <c r="A6667">
        <f>--SUBTOTAL(103,B$2:B6667)</f>
        <v>3673</v>
      </c>
      <c r="B6667" s="86">
        <v>43671</v>
      </c>
      <c r="C6667" t="s">
        <v>102</v>
      </c>
      <c r="D6667" t="s">
        <v>61</v>
      </c>
      <c r="E6667" t="s">
        <v>630</v>
      </c>
      <c r="F6667">
        <v>35.1</v>
      </c>
      <c r="G6667">
        <v>0</v>
      </c>
      <c r="H6667">
        <v>2019</v>
      </c>
      <c r="I6667">
        <v>7</v>
      </c>
      <c r="J6667">
        <v>91</v>
      </c>
    </row>
    <row r="6668" spans="1:10" x14ac:dyDescent="0.25">
      <c r="A6668">
        <f>--SUBTOTAL(103,B$2:B6668)</f>
        <v>3674</v>
      </c>
      <c r="B6668" s="86">
        <v>43671</v>
      </c>
      <c r="C6668" t="s">
        <v>22</v>
      </c>
      <c r="D6668" t="s">
        <v>628</v>
      </c>
      <c r="E6668" t="s">
        <v>629</v>
      </c>
      <c r="F6668">
        <v>410.35</v>
      </c>
      <c r="G6668">
        <v>0</v>
      </c>
      <c r="H6668">
        <v>2019</v>
      </c>
      <c r="I6668">
        <v>7</v>
      </c>
      <c r="J6668">
        <v>73</v>
      </c>
    </row>
    <row r="6669" spans="1:10" x14ac:dyDescent="0.25">
      <c r="A6669">
        <f>--SUBTOTAL(103,B$2:B6669)</f>
        <v>3675</v>
      </c>
      <c r="B6669" s="86">
        <v>43671</v>
      </c>
      <c r="C6669" t="s">
        <v>22</v>
      </c>
      <c r="D6669" t="s">
        <v>628</v>
      </c>
      <c r="E6669" t="s">
        <v>629</v>
      </c>
      <c r="F6669">
        <v>144.43</v>
      </c>
      <c r="G6669">
        <v>0</v>
      </c>
      <c r="H6669">
        <v>2019</v>
      </c>
      <c r="I6669">
        <v>7</v>
      </c>
      <c r="J6669">
        <v>125</v>
      </c>
    </row>
    <row r="6670" spans="1:10" x14ac:dyDescent="0.25">
      <c r="A6670">
        <f>--SUBTOTAL(103,B$2:B6670)</f>
        <v>3676</v>
      </c>
      <c r="B6670" s="86">
        <v>43671</v>
      </c>
      <c r="C6670" t="s">
        <v>22</v>
      </c>
      <c r="D6670" t="s">
        <v>628</v>
      </c>
      <c r="E6670" t="s">
        <v>629</v>
      </c>
      <c r="F6670">
        <v>132.22</v>
      </c>
      <c r="G6670">
        <v>0</v>
      </c>
      <c r="H6670">
        <v>2019</v>
      </c>
      <c r="I6670">
        <v>7</v>
      </c>
      <c r="J6670">
        <v>26</v>
      </c>
    </row>
    <row r="6671" spans="1:10" x14ac:dyDescent="0.25">
      <c r="A6671">
        <f>--SUBTOTAL(103,B$2:B6671)</f>
        <v>3677</v>
      </c>
      <c r="B6671" s="86">
        <v>43671</v>
      </c>
      <c r="C6671" t="s">
        <v>22</v>
      </c>
      <c r="D6671" t="s">
        <v>628</v>
      </c>
      <c r="E6671" t="s">
        <v>629</v>
      </c>
      <c r="F6671">
        <v>130.29</v>
      </c>
      <c r="G6671">
        <v>0</v>
      </c>
      <c r="H6671">
        <v>2019</v>
      </c>
      <c r="I6671">
        <v>7</v>
      </c>
      <c r="J6671">
        <v>30</v>
      </c>
    </row>
    <row r="6672" spans="1:10" x14ac:dyDescent="0.25">
      <c r="A6672">
        <f>--SUBTOTAL(103,B$2:B6672)</f>
        <v>3678</v>
      </c>
      <c r="B6672" s="86">
        <v>43671</v>
      </c>
      <c r="C6672" t="s">
        <v>22</v>
      </c>
      <c r="D6672" t="s">
        <v>628</v>
      </c>
      <c r="E6672" t="s">
        <v>629</v>
      </c>
      <c r="F6672">
        <v>107.83</v>
      </c>
      <c r="G6672">
        <v>0</v>
      </c>
      <c r="H6672">
        <v>2019</v>
      </c>
      <c r="I6672">
        <v>7</v>
      </c>
      <c r="J6672">
        <v>39</v>
      </c>
    </row>
    <row r="6673" spans="1:10" x14ac:dyDescent="0.25">
      <c r="A6673">
        <f>--SUBTOTAL(103,B$2:B6673)</f>
        <v>3679</v>
      </c>
      <c r="B6673" s="86">
        <v>43671</v>
      </c>
      <c r="C6673" t="s">
        <v>22</v>
      </c>
      <c r="D6673" t="s">
        <v>628</v>
      </c>
      <c r="E6673" t="s">
        <v>629</v>
      </c>
      <c r="F6673">
        <v>85.88</v>
      </c>
      <c r="G6673">
        <v>0</v>
      </c>
      <c r="H6673">
        <v>2019</v>
      </c>
      <c r="I6673">
        <v>7</v>
      </c>
      <c r="J6673">
        <v>19</v>
      </c>
    </row>
    <row r="6674" spans="1:10" x14ac:dyDescent="0.25">
      <c r="A6674">
        <f>--SUBTOTAL(103,B$2:B6674)</f>
        <v>3680</v>
      </c>
      <c r="B6674" s="86">
        <v>43671</v>
      </c>
      <c r="C6674" t="s">
        <v>22</v>
      </c>
      <c r="D6674" t="s">
        <v>628</v>
      </c>
      <c r="E6674" t="s">
        <v>629</v>
      </c>
      <c r="F6674">
        <v>80.47</v>
      </c>
      <c r="G6674">
        <v>0</v>
      </c>
      <c r="H6674">
        <v>2019</v>
      </c>
      <c r="I6674">
        <v>7</v>
      </c>
      <c r="J6674">
        <v>46</v>
      </c>
    </row>
    <row r="6675" spans="1:10" x14ac:dyDescent="0.25">
      <c r="A6675">
        <f>--SUBTOTAL(103,B$2:B6675)</f>
        <v>3681</v>
      </c>
      <c r="B6675" s="86">
        <v>43671</v>
      </c>
      <c r="C6675" t="s">
        <v>22</v>
      </c>
      <c r="D6675" t="s">
        <v>628</v>
      </c>
      <c r="E6675" t="s">
        <v>629</v>
      </c>
      <c r="F6675">
        <v>65.59</v>
      </c>
      <c r="G6675">
        <v>0</v>
      </c>
      <c r="H6675">
        <v>2019</v>
      </c>
      <c r="I6675">
        <v>7</v>
      </c>
      <c r="J6675">
        <v>3</v>
      </c>
    </row>
    <row r="6676" spans="1:10" x14ac:dyDescent="0.25">
      <c r="A6676">
        <f>--SUBTOTAL(103,B$2:B6676)</f>
        <v>3682</v>
      </c>
      <c r="B6676" s="86">
        <v>43671</v>
      </c>
      <c r="C6676" t="s">
        <v>22</v>
      </c>
      <c r="D6676" t="s">
        <v>628</v>
      </c>
      <c r="E6676" t="s">
        <v>629</v>
      </c>
      <c r="F6676">
        <v>63.64</v>
      </c>
      <c r="G6676">
        <v>0</v>
      </c>
      <c r="H6676">
        <v>2019</v>
      </c>
      <c r="I6676">
        <v>7</v>
      </c>
      <c r="J6676">
        <v>34</v>
      </c>
    </row>
    <row r="6677" spans="1:10" x14ac:dyDescent="0.25">
      <c r="A6677">
        <f>--SUBTOTAL(103,B$2:B6677)</f>
        <v>3683</v>
      </c>
      <c r="B6677" s="86">
        <v>43671</v>
      </c>
      <c r="C6677" t="s">
        <v>22</v>
      </c>
      <c r="D6677" t="s">
        <v>628</v>
      </c>
      <c r="E6677" t="s">
        <v>629</v>
      </c>
      <c r="F6677">
        <v>60.7</v>
      </c>
      <c r="G6677">
        <v>0</v>
      </c>
      <c r="H6677">
        <v>2019</v>
      </c>
      <c r="I6677">
        <v>7</v>
      </c>
      <c r="J6677">
        <v>13</v>
      </c>
    </row>
    <row r="6678" spans="1:10" x14ac:dyDescent="0.25">
      <c r="A6678">
        <f>--SUBTOTAL(103,B$2:B6678)</f>
        <v>3684</v>
      </c>
      <c r="B6678" s="86">
        <v>43671</v>
      </c>
      <c r="C6678" t="s">
        <v>22</v>
      </c>
      <c r="D6678" t="s">
        <v>628</v>
      </c>
      <c r="E6678" t="s">
        <v>629</v>
      </c>
      <c r="F6678">
        <v>48.99</v>
      </c>
      <c r="G6678">
        <v>0</v>
      </c>
      <c r="H6678">
        <v>2019</v>
      </c>
      <c r="I6678">
        <v>7</v>
      </c>
      <c r="J6678">
        <v>10</v>
      </c>
    </row>
    <row r="6679" spans="1:10" x14ac:dyDescent="0.25">
      <c r="A6679">
        <f>--SUBTOTAL(103,B$2:B6679)</f>
        <v>3685</v>
      </c>
      <c r="B6679" s="86">
        <v>43671</v>
      </c>
      <c r="C6679" t="s">
        <v>22</v>
      </c>
      <c r="D6679" t="s">
        <v>628</v>
      </c>
      <c r="E6679" t="s">
        <v>629</v>
      </c>
      <c r="F6679">
        <v>46.01</v>
      </c>
      <c r="G6679">
        <v>0</v>
      </c>
      <c r="H6679">
        <v>2019</v>
      </c>
      <c r="I6679">
        <v>7</v>
      </c>
      <c r="J6679">
        <v>43</v>
      </c>
    </row>
    <row r="6680" spans="1:10" x14ac:dyDescent="0.25">
      <c r="A6680">
        <f>--SUBTOTAL(103,B$2:B6680)</f>
        <v>3686</v>
      </c>
      <c r="B6680" s="86">
        <v>43671</v>
      </c>
      <c r="C6680" t="s">
        <v>22</v>
      </c>
      <c r="D6680" t="s">
        <v>628</v>
      </c>
      <c r="E6680" t="s">
        <v>629</v>
      </c>
      <c r="F6680">
        <v>44.13</v>
      </c>
      <c r="G6680">
        <v>0</v>
      </c>
      <c r="H6680">
        <v>2019</v>
      </c>
      <c r="I6680">
        <v>7</v>
      </c>
      <c r="J6680">
        <v>165</v>
      </c>
    </row>
    <row r="6681" spans="1:10" x14ac:dyDescent="0.25">
      <c r="A6681">
        <f>--SUBTOTAL(103,B$2:B6681)</f>
        <v>3687</v>
      </c>
      <c r="B6681" s="86">
        <v>43671</v>
      </c>
      <c r="C6681" t="s">
        <v>22</v>
      </c>
      <c r="D6681" t="s">
        <v>628</v>
      </c>
      <c r="E6681" t="s">
        <v>629</v>
      </c>
      <c r="F6681">
        <v>27.42</v>
      </c>
      <c r="G6681">
        <v>0</v>
      </c>
      <c r="H6681">
        <v>2019</v>
      </c>
      <c r="I6681">
        <v>7</v>
      </c>
      <c r="J6681">
        <v>1</v>
      </c>
    </row>
    <row r="6682" spans="1:10" x14ac:dyDescent="0.25">
      <c r="A6682">
        <f>--SUBTOTAL(103,B$2:B6682)</f>
        <v>3688</v>
      </c>
      <c r="B6682" s="86">
        <v>43671</v>
      </c>
      <c r="C6682" t="s">
        <v>22</v>
      </c>
      <c r="D6682" t="s">
        <v>628</v>
      </c>
      <c r="E6682" t="s">
        <v>629</v>
      </c>
      <c r="F6682">
        <v>25.63</v>
      </c>
      <c r="G6682">
        <v>0</v>
      </c>
      <c r="H6682">
        <v>2019</v>
      </c>
      <c r="I6682">
        <v>7</v>
      </c>
      <c r="J6682">
        <v>44</v>
      </c>
    </row>
    <row r="6683" spans="1:10" x14ac:dyDescent="0.25">
      <c r="A6683">
        <f>--SUBTOTAL(103,B$2:B6683)</f>
        <v>3689</v>
      </c>
      <c r="B6683" s="86">
        <v>43671</v>
      </c>
      <c r="C6683" t="s">
        <v>22</v>
      </c>
      <c r="D6683" t="s">
        <v>628</v>
      </c>
      <c r="E6683" t="s">
        <v>629</v>
      </c>
      <c r="F6683">
        <v>23.73</v>
      </c>
      <c r="G6683">
        <v>0</v>
      </c>
      <c r="H6683">
        <v>2019</v>
      </c>
      <c r="I6683">
        <v>7</v>
      </c>
      <c r="J6683">
        <v>5</v>
      </c>
    </row>
    <row r="6684" spans="1:10" x14ac:dyDescent="0.25">
      <c r="A6684">
        <f>--SUBTOTAL(103,B$2:B6684)</f>
        <v>3690</v>
      </c>
      <c r="B6684" s="86">
        <v>43671</v>
      </c>
      <c r="C6684" t="s">
        <v>22</v>
      </c>
      <c r="D6684" t="s">
        <v>628</v>
      </c>
      <c r="E6684" t="s">
        <v>629</v>
      </c>
      <c r="F6684">
        <v>23.39</v>
      </c>
      <c r="G6684">
        <v>0</v>
      </c>
      <c r="H6684">
        <v>2019</v>
      </c>
      <c r="I6684">
        <v>7</v>
      </c>
      <c r="J6684">
        <v>38</v>
      </c>
    </row>
    <row r="6685" spans="1:10" x14ac:dyDescent="0.25">
      <c r="A6685">
        <f>--SUBTOTAL(103,B$2:B6685)</f>
        <v>3691</v>
      </c>
      <c r="B6685" s="86">
        <v>43671</v>
      </c>
      <c r="C6685" t="s">
        <v>22</v>
      </c>
      <c r="D6685" t="s">
        <v>628</v>
      </c>
      <c r="E6685" t="s">
        <v>629</v>
      </c>
      <c r="F6685">
        <v>20.25</v>
      </c>
      <c r="G6685">
        <v>0</v>
      </c>
      <c r="H6685">
        <v>2019</v>
      </c>
      <c r="I6685">
        <v>7</v>
      </c>
      <c r="J6685">
        <v>29</v>
      </c>
    </row>
    <row r="6686" spans="1:10" x14ac:dyDescent="0.25">
      <c r="A6686">
        <f>--SUBTOTAL(103,B$2:B6686)</f>
        <v>3692</v>
      </c>
      <c r="B6686" s="86">
        <v>43671</v>
      </c>
      <c r="C6686" t="s">
        <v>22</v>
      </c>
      <c r="D6686" t="s">
        <v>628</v>
      </c>
      <c r="E6686" t="s">
        <v>629</v>
      </c>
      <c r="F6686">
        <v>19.38</v>
      </c>
      <c r="G6686">
        <v>0</v>
      </c>
      <c r="H6686">
        <v>2019</v>
      </c>
      <c r="I6686">
        <v>7</v>
      </c>
      <c r="J6686">
        <v>23</v>
      </c>
    </row>
    <row r="6687" spans="1:10" x14ac:dyDescent="0.25">
      <c r="A6687">
        <f>--SUBTOTAL(103,B$2:B6687)</f>
        <v>3693</v>
      </c>
      <c r="B6687" s="86">
        <v>43671</v>
      </c>
      <c r="C6687" t="s">
        <v>22</v>
      </c>
      <c r="D6687" t="s">
        <v>628</v>
      </c>
      <c r="E6687" t="s">
        <v>629</v>
      </c>
      <c r="F6687">
        <v>14.12</v>
      </c>
      <c r="G6687">
        <v>0</v>
      </c>
      <c r="H6687">
        <v>2019</v>
      </c>
      <c r="I6687">
        <v>7</v>
      </c>
      <c r="J6687">
        <v>18</v>
      </c>
    </row>
    <row r="6688" spans="1:10" x14ac:dyDescent="0.25">
      <c r="A6688">
        <f>--SUBTOTAL(103,B$2:B6688)</f>
        <v>3694</v>
      </c>
      <c r="B6688" s="86">
        <v>43671</v>
      </c>
      <c r="C6688" t="s">
        <v>22</v>
      </c>
      <c r="D6688" t="s">
        <v>628</v>
      </c>
      <c r="E6688" t="s">
        <v>629</v>
      </c>
      <c r="F6688">
        <v>5.6</v>
      </c>
      <c r="G6688">
        <v>0</v>
      </c>
      <c r="H6688">
        <v>2019</v>
      </c>
      <c r="I6688">
        <v>7</v>
      </c>
      <c r="J6688">
        <v>51</v>
      </c>
    </row>
    <row r="6689" spans="1:10" x14ac:dyDescent="0.25">
      <c r="A6689">
        <f>--SUBTOTAL(103,B$2:B6689)</f>
        <v>3695</v>
      </c>
      <c r="B6689" s="86">
        <v>43672</v>
      </c>
      <c r="C6689" t="s">
        <v>23</v>
      </c>
      <c r="D6689" t="s">
        <v>61</v>
      </c>
      <c r="E6689" t="s">
        <v>631</v>
      </c>
      <c r="F6689">
        <v>1350</v>
      </c>
      <c r="G6689">
        <v>0</v>
      </c>
      <c r="H6689">
        <v>2019</v>
      </c>
      <c r="I6689">
        <v>7</v>
      </c>
      <c r="J6689">
        <v>98</v>
      </c>
    </row>
    <row r="6690" spans="1:10" x14ac:dyDescent="0.25">
      <c r="A6690">
        <f>--SUBTOTAL(103,B$2:B6690)</f>
        <v>3696</v>
      </c>
      <c r="B6690" s="86">
        <v>43672</v>
      </c>
      <c r="C6690" t="s">
        <v>23</v>
      </c>
      <c r="D6690" t="s">
        <v>59</v>
      </c>
      <c r="E6690" t="s">
        <v>631</v>
      </c>
      <c r="F6690">
        <v>138</v>
      </c>
      <c r="G6690">
        <v>0</v>
      </c>
      <c r="H6690">
        <v>2019</v>
      </c>
      <c r="I6690">
        <v>7</v>
      </c>
      <c r="J6690">
        <v>51</v>
      </c>
    </row>
    <row r="6691" spans="1:10" x14ac:dyDescent="0.25">
      <c r="A6691">
        <f>--SUBTOTAL(103,B$2:B6691)</f>
        <v>3697</v>
      </c>
      <c r="B6691" s="86">
        <v>43672</v>
      </c>
      <c r="C6691" t="s">
        <v>23</v>
      </c>
      <c r="D6691" t="s">
        <v>54</v>
      </c>
      <c r="E6691" t="s">
        <v>631</v>
      </c>
      <c r="F6691">
        <v>116</v>
      </c>
      <c r="G6691">
        <v>0</v>
      </c>
      <c r="H6691">
        <v>2019</v>
      </c>
      <c r="I6691">
        <v>7</v>
      </c>
      <c r="J6691">
        <v>18</v>
      </c>
    </row>
    <row r="6692" spans="1:10" x14ac:dyDescent="0.25">
      <c r="A6692">
        <f>--SUBTOTAL(103,B$2:B6692)</f>
        <v>3698</v>
      </c>
      <c r="B6692" s="86">
        <v>43672</v>
      </c>
      <c r="C6692" t="s">
        <v>23</v>
      </c>
      <c r="D6692" t="s">
        <v>59</v>
      </c>
      <c r="E6692" t="s">
        <v>631</v>
      </c>
      <c r="F6692">
        <v>107.29</v>
      </c>
      <c r="G6692">
        <v>0</v>
      </c>
      <c r="H6692">
        <v>2019</v>
      </c>
      <c r="I6692">
        <v>7</v>
      </c>
      <c r="J6692">
        <v>11</v>
      </c>
    </row>
    <row r="6693" spans="1:10" x14ac:dyDescent="0.25">
      <c r="A6693">
        <f>--SUBTOTAL(103,B$2:B6693)</f>
        <v>3699</v>
      </c>
      <c r="B6693" s="86">
        <v>43672</v>
      </c>
      <c r="C6693" t="s">
        <v>23</v>
      </c>
      <c r="D6693" t="s">
        <v>59</v>
      </c>
      <c r="E6693" t="s">
        <v>631</v>
      </c>
      <c r="F6693">
        <v>90</v>
      </c>
      <c r="G6693">
        <v>0</v>
      </c>
      <c r="H6693">
        <v>2019</v>
      </c>
      <c r="I6693">
        <v>7</v>
      </c>
      <c r="J6693">
        <v>9</v>
      </c>
    </row>
    <row r="6694" spans="1:10" x14ac:dyDescent="0.25">
      <c r="A6694">
        <f>--SUBTOTAL(103,B$2:B6694)</f>
        <v>3700</v>
      </c>
      <c r="B6694" s="86">
        <v>43672</v>
      </c>
      <c r="C6694" t="s">
        <v>23</v>
      </c>
      <c r="D6694" t="s">
        <v>59</v>
      </c>
      <c r="E6694" t="s">
        <v>631</v>
      </c>
      <c r="F6694">
        <v>76.81</v>
      </c>
      <c r="G6694">
        <v>0</v>
      </c>
      <c r="H6694">
        <v>2019</v>
      </c>
      <c r="I6694">
        <v>7</v>
      </c>
      <c r="J6694">
        <v>18</v>
      </c>
    </row>
    <row r="6695" spans="1:10" x14ac:dyDescent="0.25">
      <c r="A6695">
        <f>--SUBTOTAL(103,B$2:B6695)</f>
        <v>3701</v>
      </c>
      <c r="B6695" s="86">
        <v>43672</v>
      </c>
      <c r="C6695" t="s">
        <v>23</v>
      </c>
      <c r="D6695" t="s">
        <v>59</v>
      </c>
      <c r="E6695" t="s">
        <v>631</v>
      </c>
      <c r="F6695">
        <v>69.55</v>
      </c>
      <c r="G6695">
        <v>0</v>
      </c>
      <c r="H6695">
        <v>2019</v>
      </c>
      <c r="I6695">
        <v>7</v>
      </c>
      <c r="J6695">
        <v>42</v>
      </c>
    </row>
    <row r="6696" spans="1:10" x14ac:dyDescent="0.25">
      <c r="A6696">
        <f>--SUBTOTAL(103,B$2:B6696)</f>
        <v>3702</v>
      </c>
      <c r="B6696" s="86">
        <v>43672</v>
      </c>
      <c r="C6696" t="s">
        <v>23</v>
      </c>
      <c r="D6696" t="s">
        <v>59</v>
      </c>
      <c r="E6696" t="s">
        <v>631</v>
      </c>
      <c r="F6696">
        <v>66.45</v>
      </c>
      <c r="G6696">
        <v>0</v>
      </c>
      <c r="H6696">
        <v>2019</v>
      </c>
      <c r="I6696">
        <v>7</v>
      </c>
      <c r="J6696">
        <v>43</v>
      </c>
    </row>
    <row r="6697" spans="1:10" x14ac:dyDescent="0.25">
      <c r="A6697">
        <f>--SUBTOTAL(103,B$2:B6697)</f>
        <v>3703</v>
      </c>
      <c r="B6697" s="86">
        <v>43672</v>
      </c>
      <c r="C6697" t="s">
        <v>23</v>
      </c>
      <c r="D6697" t="s">
        <v>61</v>
      </c>
      <c r="E6697" t="s">
        <v>631</v>
      </c>
      <c r="F6697">
        <v>46</v>
      </c>
      <c r="G6697">
        <v>0</v>
      </c>
      <c r="H6697">
        <v>2019</v>
      </c>
      <c r="I6697">
        <v>7</v>
      </c>
      <c r="J6697">
        <v>27</v>
      </c>
    </row>
    <row r="6698" spans="1:10" x14ac:dyDescent="0.25">
      <c r="A6698">
        <f>--SUBTOTAL(103,B$2:B6698)</f>
        <v>3704</v>
      </c>
      <c r="B6698" s="86">
        <v>43672</v>
      </c>
      <c r="C6698" t="s">
        <v>23</v>
      </c>
      <c r="D6698" t="s">
        <v>54</v>
      </c>
      <c r="E6698" t="s">
        <v>631</v>
      </c>
      <c r="F6698">
        <v>39.950000000000003</v>
      </c>
      <c r="G6698">
        <v>0</v>
      </c>
      <c r="H6698">
        <v>2019</v>
      </c>
      <c r="I6698">
        <v>7</v>
      </c>
      <c r="J6698">
        <v>157</v>
      </c>
    </row>
    <row r="6699" spans="1:10" x14ac:dyDescent="0.25">
      <c r="A6699">
        <f>--SUBTOTAL(103,B$2:B6699)</f>
        <v>3705</v>
      </c>
      <c r="B6699" s="86">
        <v>43672</v>
      </c>
      <c r="C6699" t="s">
        <v>23</v>
      </c>
      <c r="D6699" t="s">
        <v>54</v>
      </c>
      <c r="E6699" t="s">
        <v>631</v>
      </c>
      <c r="F6699">
        <v>35.979999999999997</v>
      </c>
      <c r="G6699">
        <v>0</v>
      </c>
      <c r="H6699">
        <v>2019</v>
      </c>
      <c r="I6699">
        <v>7</v>
      </c>
      <c r="J6699">
        <v>46</v>
      </c>
    </row>
    <row r="6700" spans="1:10" x14ac:dyDescent="0.25">
      <c r="A6700">
        <f>--SUBTOTAL(103,B$2:B6700)</f>
        <v>3706</v>
      </c>
      <c r="B6700" s="86">
        <v>43672</v>
      </c>
      <c r="C6700" t="s">
        <v>23</v>
      </c>
      <c r="D6700" t="s">
        <v>59</v>
      </c>
      <c r="E6700" t="s">
        <v>631</v>
      </c>
      <c r="F6700">
        <v>30</v>
      </c>
      <c r="G6700">
        <v>0</v>
      </c>
      <c r="H6700">
        <v>2019</v>
      </c>
      <c r="I6700">
        <v>7</v>
      </c>
      <c r="J6700">
        <v>164</v>
      </c>
    </row>
    <row r="6701" spans="1:10" x14ac:dyDescent="0.25">
      <c r="A6701">
        <f>--SUBTOTAL(103,B$2:B6701)</f>
        <v>3707</v>
      </c>
      <c r="B6701" s="86">
        <v>43672</v>
      </c>
      <c r="C6701" t="s">
        <v>23</v>
      </c>
      <c r="D6701" t="s">
        <v>54</v>
      </c>
      <c r="E6701" t="s">
        <v>631</v>
      </c>
      <c r="F6701">
        <v>26.91</v>
      </c>
      <c r="G6701">
        <v>0</v>
      </c>
      <c r="H6701">
        <v>2019</v>
      </c>
      <c r="I6701">
        <v>7</v>
      </c>
      <c r="J6701">
        <v>54</v>
      </c>
    </row>
    <row r="6702" spans="1:10" x14ac:dyDescent="0.25">
      <c r="A6702">
        <f>--SUBTOTAL(103,B$2:B6702)</f>
        <v>3708</v>
      </c>
      <c r="B6702" s="86">
        <v>43672</v>
      </c>
      <c r="C6702" t="s">
        <v>23</v>
      </c>
      <c r="D6702" t="s">
        <v>54</v>
      </c>
      <c r="E6702" t="s">
        <v>631</v>
      </c>
      <c r="F6702">
        <v>26.2</v>
      </c>
      <c r="G6702">
        <v>0</v>
      </c>
      <c r="H6702">
        <v>2019</v>
      </c>
      <c r="I6702">
        <v>7</v>
      </c>
      <c r="J6702">
        <v>77</v>
      </c>
    </row>
    <row r="6703" spans="1:10" x14ac:dyDescent="0.25">
      <c r="A6703">
        <f>--SUBTOTAL(103,B$2:B6703)</f>
        <v>3709</v>
      </c>
      <c r="B6703" s="86">
        <v>43672</v>
      </c>
      <c r="C6703" t="s">
        <v>23</v>
      </c>
      <c r="D6703" t="s">
        <v>54</v>
      </c>
      <c r="E6703" t="s">
        <v>631</v>
      </c>
      <c r="F6703">
        <v>22.26</v>
      </c>
      <c r="G6703">
        <v>0</v>
      </c>
      <c r="H6703">
        <v>2019</v>
      </c>
      <c r="I6703">
        <v>7</v>
      </c>
      <c r="J6703">
        <v>125</v>
      </c>
    </row>
    <row r="6704" spans="1:10" x14ac:dyDescent="0.25">
      <c r="A6704">
        <f>--SUBTOTAL(103,B$2:B6704)</f>
        <v>3710</v>
      </c>
      <c r="B6704" s="86">
        <v>43672</v>
      </c>
      <c r="C6704" t="s">
        <v>23</v>
      </c>
      <c r="D6704" t="s">
        <v>59</v>
      </c>
      <c r="E6704" t="s">
        <v>631</v>
      </c>
      <c r="F6704">
        <v>18</v>
      </c>
      <c r="G6704">
        <v>0</v>
      </c>
      <c r="H6704">
        <v>2019</v>
      </c>
      <c r="I6704">
        <v>7</v>
      </c>
      <c r="J6704">
        <v>48</v>
      </c>
    </row>
    <row r="6705" spans="1:10" x14ac:dyDescent="0.25">
      <c r="A6705">
        <f>--SUBTOTAL(103,B$2:B6705)</f>
        <v>3711</v>
      </c>
      <c r="B6705" s="86">
        <v>43672</v>
      </c>
      <c r="C6705" t="s">
        <v>23</v>
      </c>
      <c r="D6705" t="s">
        <v>32</v>
      </c>
      <c r="E6705" t="s">
        <v>631</v>
      </c>
      <c r="F6705">
        <v>16</v>
      </c>
      <c r="G6705">
        <v>0</v>
      </c>
      <c r="H6705">
        <v>2019</v>
      </c>
      <c r="I6705">
        <v>7</v>
      </c>
      <c r="J6705">
        <v>46</v>
      </c>
    </row>
    <row r="6706" spans="1:10" x14ac:dyDescent="0.25">
      <c r="A6706">
        <f>--SUBTOTAL(103,B$2:B6706)</f>
        <v>3712</v>
      </c>
      <c r="B6706" s="86">
        <v>43672</v>
      </c>
      <c r="C6706" t="s">
        <v>23</v>
      </c>
      <c r="D6706" t="s">
        <v>33</v>
      </c>
      <c r="E6706" t="s">
        <v>202</v>
      </c>
      <c r="F6706">
        <v>14.35</v>
      </c>
      <c r="G6706">
        <v>0</v>
      </c>
      <c r="H6706">
        <v>2019</v>
      </c>
      <c r="I6706">
        <v>7</v>
      </c>
      <c r="J6706">
        <v>18</v>
      </c>
    </row>
    <row r="6707" spans="1:10" x14ac:dyDescent="0.25">
      <c r="A6707">
        <f>--SUBTOTAL(103,B$2:B6707)</f>
        <v>3713</v>
      </c>
      <c r="B6707" s="86">
        <v>43672</v>
      </c>
      <c r="C6707" t="s">
        <v>23</v>
      </c>
      <c r="D6707" t="s">
        <v>33</v>
      </c>
      <c r="E6707" t="s">
        <v>598</v>
      </c>
      <c r="F6707">
        <v>12</v>
      </c>
      <c r="G6707">
        <v>0</v>
      </c>
      <c r="H6707">
        <v>2019</v>
      </c>
      <c r="I6707">
        <v>7</v>
      </c>
      <c r="J6707">
        <v>154</v>
      </c>
    </row>
    <row r="6708" spans="1:10" x14ac:dyDescent="0.25">
      <c r="A6708">
        <f>--SUBTOTAL(103,B$2:B6708)</f>
        <v>3714</v>
      </c>
      <c r="B6708" s="86">
        <v>43672</v>
      </c>
      <c r="C6708" t="s">
        <v>23</v>
      </c>
      <c r="D6708" t="s">
        <v>61</v>
      </c>
      <c r="E6708" t="s">
        <v>631</v>
      </c>
      <c r="F6708">
        <v>12</v>
      </c>
      <c r="G6708">
        <v>0</v>
      </c>
      <c r="H6708">
        <v>2019</v>
      </c>
      <c r="I6708">
        <v>7</v>
      </c>
      <c r="J6708">
        <v>46</v>
      </c>
    </row>
    <row r="6709" spans="1:10" x14ac:dyDescent="0.25">
      <c r="A6709">
        <f>--SUBTOTAL(103,B$2:B6709)</f>
        <v>3715</v>
      </c>
      <c r="B6709" s="86">
        <v>43672</v>
      </c>
      <c r="C6709" t="s">
        <v>23</v>
      </c>
      <c r="D6709" t="s">
        <v>33</v>
      </c>
      <c r="E6709" t="s">
        <v>311</v>
      </c>
      <c r="F6709">
        <v>8.4</v>
      </c>
      <c r="G6709">
        <v>0</v>
      </c>
      <c r="H6709">
        <v>2019</v>
      </c>
      <c r="I6709">
        <v>7</v>
      </c>
      <c r="J6709">
        <v>14</v>
      </c>
    </row>
    <row r="6710" spans="1:10" x14ac:dyDescent="0.25">
      <c r="A6710">
        <f>--SUBTOTAL(103,B$2:B6710)</f>
        <v>3716</v>
      </c>
      <c r="B6710" s="86">
        <v>43672</v>
      </c>
      <c r="C6710" t="s">
        <v>23</v>
      </c>
      <c r="D6710" t="s">
        <v>33</v>
      </c>
      <c r="E6710" t="s">
        <v>125</v>
      </c>
      <c r="F6710">
        <v>7.35</v>
      </c>
      <c r="G6710">
        <v>0</v>
      </c>
      <c r="H6710">
        <v>2019</v>
      </c>
      <c r="I6710">
        <v>7</v>
      </c>
      <c r="J6710">
        <v>43</v>
      </c>
    </row>
    <row r="6711" spans="1:10" x14ac:dyDescent="0.25">
      <c r="A6711">
        <f>--SUBTOTAL(103,B$2:B6711)</f>
        <v>3717</v>
      </c>
      <c r="B6711" s="86">
        <v>43672</v>
      </c>
      <c r="C6711" t="s">
        <v>23</v>
      </c>
      <c r="D6711" t="s">
        <v>61</v>
      </c>
      <c r="E6711" t="s">
        <v>631</v>
      </c>
      <c r="F6711">
        <v>1.8</v>
      </c>
      <c r="G6711">
        <v>0</v>
      </c>
      <c r="H6711">
        <v>2019</v>
      </c>
      <c r="I6711">
        <v>7</v>
      </c>
      <c r="J6711">
        <v>5</v>
      </c>
    </row>
    <row r="6712" spans="1:10" x14ac:dyDescent="0.25">
      <c r="A6712">
        <f>--SUBTOTAL(103,B$2:B6712)</f>
        <v>3718</v>
      </c>
      <c r="B6712" s="86">
        <v>43672</v>
      </c>
      <c r="C6712" t="s">
        <v>64</v>
      </c>
      <c r="D6712" t="s">
        <v>60</v>
      </c>
      <c r="E6712" t="s">
        <v>631</v>
      </c>
      <c r="F6712">
        <v>44.84</v>
      </c>
      <c r="G6712">
        <v>0</v>
      </c>
      <c r="H6712">
        <v>2019</v>
      </c>
      <c r="I6712">
        <v>7</v>
      </c>
      <c r="J6712">
        <v>91</v>
      </c>
    </row>
    <row r="6713" spans="1:10" x14ac:dyDescent="0.25">
      <c r="A6713">
        <f>--SUBTOTAL(103,B$2:B6713)</f>
        <v>3719</v>
      </c>
      <c r="B6713" s="86">
        <v>43672</v>
      </c>
      <c r="C6713" t="s">
        <v>70</v>
      </c>
      <c r="D6713" t="s">
        <v>61</v>
      </c>
      <c r="E6713" t="s">
        <v>631</v>
      </c>
      <c r="F6713">
        <v>54.29</v>
      </c>
      <c r="G6713">
        <v>0</v>
      </c>
      <c r="H6713">
        <v>2019</v>
      </c>
      <c r="I6713">
        <v>7</v>
      </c>
      <c r="J6713">
        <v>91</v>
      </c>
    </row>
    <row r="6714" spans="1:10" x14ac:dyDescent="0.25">
      <c r="A6714">
        <f>--SUBTOTAL(103,B$2:B6714)</f>
        <v>3720</v>
      </c>
      <c r="B6714" s="86">
        <v>43672</v>
      </c>
      <c r="C6714" t="s">
        <v>21</v>
      </c>
      <c r="D6714" t="s">
        <v>32</v>
      </c>
      <c r="E6714" t="s">
        <v>631</v>
      </c>
      <c r="F6714">
        <v>32</v>
      </c>
      <c r="G6714">
        <v>0</v>
      </c>
      <c r="H6714">
        <v>2019</v>
      </c>
      <c r="I6714">
        <v>7</v>
      </c>
      <c r="J6714">
        <v>125</v>
      </c>
    </row>
    <row r="6715" spans="1:10" x14ac:dyDescent="0.25">
      <c r="A6715">
        <f>--SUBTOTAL(103,B$2:B6715)</f>
        <v>3721</v>
      </c>
      <c r="B6715" s="86">
        <v>43672</v>
      </c>
      <c r="C6715" t="s">
        <v>21</v>
      </c>
      <c r="D6715" t="s">
        <v>32</v>
      </c>
      <c r="E6715" t="s">
        <v>631</v>
      </c>
      <c r="F6715">
        <v>16</v>
      </c>
      <c r="G6715">
        <v>0</v>
      </c>
      <c r="H6715">
        <v>2019</v>
      </c>
      <c r="I6715">
        <v>7</v>
      </c>
      <c r="J6715">
        <v>5</v>
      </c>
    </row>
    <row r="6716" spans="1:10" x14ac:dyDescent="0.25">
      <c r="A6716">
        <f>--SUBTOTAL(103,B$2:B6716)</f>
        <v>3722</v>
      </c>
      <c r="B6716" s="86">
        <v>43672</v>
      </c>
      <c r="C6716" t="s">
        <v>21</v>
      </c>
      <c r="D6716" t="s">
        <v>32</v>
      </c>
      <c r="E6716" t="s">
        <v>631</v>
      </c>
      <c r="F6716">
        <v>16</v>
      </c>
      <c r="G6716">
        <v>0</v>
      </c>
      <c r="H6716">
        <v>2019</v>
      </c>
      <c r="I6716">
        <v>7</v>
      </c>
      <c r="J6716">
        <v>39</v>
      </c>
    </row>
    <row r="6717" spans="1:10" x14ac:dyDescent="0.25">
      <c r="A6717">
        <f>--SUBTOTAL(103,B$2:B6717)</f>
        <v>3723</v>
      </c>
      <c r="B6717" s="86">
        <v>43672</v>
      </c>
      <c r="C6717" t="s">
        <v>21</v>
      </c>
      <c r="D6717" t="s">
        <v>32</v>
      </c>
      <c r="E6717" t="s">
        <v>631</v>
      </c>
      <c r="F6717">
        <v>8</v>
      </c>
      <c r="G6717">
        <v>0</v>
      </c>
      <c r="H6717">
        <v>2019</v>
      </c>
      <c r="I6717">
        <v>7</v>
      </c>
      <c r="J6717">
        <v>19</v>
      </c>
    </row>
    <row r="6718" spans="1:10" x14ac:dyDescent="0.25">
      <c r="A6718">
        <f>--SUBTOTAL(103,B$2:B6718)</f>
        <v>3724</v>
      </c>
      <c r="B6718" s="86">
        <v>43672</v>
      </c>
      <c r="C6718" t="s">
        <v>21</v>
      </c>
      <c r="D6718" t="s">
        <v>32</v>
      </c>
      <c r="E6718" t="s">
        <v>631</v>
      </c>
      <c r="F6718">
        <v>8</v>
      </c>
      <c r="G6718">
        <v>0</v>
      </c>
      <c r="H6718">
        <v>2019</v>
      </c>
      <c r="I6718">
        <v>7</v>
      </c>
      <c r="J6718">
        <v>30</v>
      </c>
    </row>
    <row r="6719" spans="1:10" x14ac:dyDescent="0.25">
      <c r="A6719">
        <f>--SUBTOTAL(103,B$2:B6719)</f>
        <v>3725</v>
      </c>
      <c r="B6719" s="86">
        <v>43672</v>
      </c>
      <c r="C6719" t="s">
        <v>21</v>
      </c>
      <c r="D6719" t="s">
        <v>32</v>
      </c>
      <c r="E6719" t="s">
        <v>631</v>
      </c>
      <c r="F6719">
        <v>8</v>
      </c>
      <c r="G6719">
        <v>0</v>
      </c>
      <c r="H6719">
        <v>2019</v>
      </c>
      <c r="I6719">
        <v>7</v>
      </c>
      <c r="J6719">
        <v>97</v>
      </c>
    </row>
    <row r="6720" spans="1:10" x14ac:dyDescent="0.25">
      <c r="A6720">
        <f>--SUBTOTAL(103,B$2:B6720)</f>
        <v>3726</v>
      </c>
      <c r="B6720" s="86">
        <v>43672</v>
      </c>
      <c r="C6720" t="s">
        <v>21</v>
      </c>
      <c r="D6720" t="s">
        <v>61</v>
      </c>
      <c r="E6720" t="s">
        <v>631</v>
      </c>
      <c r="F6720">
        <v>6</v>
      </c>
      <c r="G6720">
        <v>0</v>
      </c>
      <c r="H6720">
        <v>2019</v>
      </c>
      <c r="I6720">
        <v>7</v>
      </c>
      <c r="J6720">
        <v>5</v>
      </c>
    </row>
    <row r="6721" spans="1:10" x14ac:dyDescent="0.25">
      <c r="A6721">
        <f>--SUBTOTAL(103,B$2:B6721)</f>
        <v>3727</v>
      </c>
      <c r="B6721" s="86">
        <v>43672</v>
      </c>
      <c r="C6721" t="s">
        <v>21</v>
      </c>
      <c r="D6721" t="s">
        <v>61</v>
      </c>
      <c r="E6721" t="s">
        <v>631</v>
      </c>
      <c r="F6721">
        <v>1.8</v>
      </c>
      <c r="G6721">
        <v>0</v>
      </c>
      <c r="H6721">
        <v>2019</v>
      </c>
      <c r="I6721">
        <v>7</v>
      </c>
      <c r="J6721">
        <v>38</v>
      </c>
    </row>
    <row r="6722" spans="1:10" x14ac:dyDescent="0.25">
      <c r="A6722">
        <f>--SUBTOTAL(103,B$2:B6722)</f>
        <v>3728</v>
      </c>
      <c r="B6722" s="86">
        <v>43672</v>
      </c>
      <c r="C6722" t="s">
        <v>103</v>
      </c>
      <c r="D6722" t="s">
        <v>61</v>
      </c>
      <c r="E6722" t="s">
        <v>631</v>
      </c>
      <c r="F6722">
        <v>75.599999999999994</v>
      </c>
      <c r="G6722">
        <v>0</v>
      </c>
      <c r="H6722">
        <v>2019</v>
      </c>
      <c r="I6722">
        <v>7</v>
      </c>
      <c r="J6722">
        <v>91</v>
      </c>
    </row>
    <row r="6723" spans="1:10" x14ac:dyDescent="0.25">
      <c r="A6723">
        <f>--SUBTOTAL(103,B$2:B6723)</f>
        <v>3729</v>
      </c>
      <c r="B6723" s="86">
        <v>43672</v>
      </c>
      <c r="C6723" t="s">
        <v>71</v>
      </c>
      <c r="D6723" t="s">
        <v>61</v>
      </c>
      <c r="E6723" t="s">
        <v>631</v>
      </c>
      <c r="F6723">
        <v>106</v>
      </c>
      <c r="G6723">
        <v>0</v>
      </c>
      <c r="H6723">
        <v>2019</v>
      </c>
      <c r="I6723">
        <v>7</v>
      </c>
      <c r="J6723">
        <v>91</v>
      </c>
    </row>
    <row r="6724" spans="1:10" x14ac:dyDescent="0.25">
      <c r="A6724">
        <f>--SUBTOTAL(103,B$2:B6724)</f>
        <v>3730</v>
      </c>
      <c r="B6724" s="86">
        <v>43672</v>
      </c>
      <c r="C6724" t="s">
        <v>71</v>
      </c>
      <c r="D6724" t="s">
        <v>59</v>
      </c>
      <c r="E6724" t="s">
        <v>631</v>
      </c>
      <c r="F6724">
        <v>91.5</v>
      </c>
      <c r="G6724">
        <v>0</v>
      </c>
      <c r="H6724">
        <v>2019</v>
      </c>
      <c r="I6724">
        <v>7</v>
      </c>
      <c r="J6724">
        <v>91</v>
      </c>
    </row>
    <row r="6725" spans="1:10" x14ac:dyDescent="0.25">
      <c r="A6725">
        <f>--SUBTOTAL(103,B$2:B6725)</f>
        <v>3731</v>
      </c>
      <c r="B6725" s="86">
        <v>43672</v>
      </c>
      <c r="C6725" t="s">
        <v>71</v>
      </c>
      <c r="D6725" t="s">
        <v>60</v>
      </c>
      <c r="E6725" t="s">
        <v>631</v>
      </c>
      <c r="F6725">
        <v>27</v>
      </c>
      <c r="G6725">
        <v>0</v>
      </c>
      <c r="H6725">
        <v>2019</v>
      </c>
      <c r="I6725">
        <v>7</v>
      </c>
      <c r="J6725">
        <v>91</v>
      </c>
    </row>
    <row r="6726" spans="1:10" x14ac:dyDescent="0.25">
      <c r="A6726">
        <f>--SUBTOTAL(103,B$2:B6726)</f>
        <v>3732</v>
      </c>
      <c r="B6726" s="86">
        <v>43672</v>
      </c>
      <c r="C6726" t="s">
        <v>148</v>
      </c>
      <c r="D6726" t="s">
        <v>32</v>
      </c>
      <c r="E6726" t="s">
        <v>631</v>
      </c>
      <c r="F6726">
        <v>18.190000000000001</v>
      </c>
      <c r="G6726">
        <v>0</v>
      </c>
      <c r="H6726">
        <v>2019</v>
      </c>
      <c r="I6726">
        <v>7</v>
      </c>
      <c r="J6726">
        <v>91</v>
      </c>
    </row>
    <row r="6727" spans="1:10" x14ac:dyDescent="0.25">
      <c r="A6727">
        <f>--SUBTOTAL(103,B$2:B6727)</f>
        <v>3733</v>
      </c>
      <c r="B6727" s="86">
        <v>43672</v>
      </c>
      <c r="C6727" t="s">
        <v>22</v>
      </c>
      <c r="D6727" t="s">
        <v>32</v>
      </c>
      <c r="E6727" t="s">
        <v>631</v>
      </c>
      <c r="F6727">
        <v>24</v>
      </c>
      <c r="G6727">
        <v>0</v>
      </c>
      <c r="H6727">
        <v>2019</v>
      </c>
      <c r="I6727">
        <v>7</v>
      </c>
      <c r="J6727">
        <v>73</v>
      </c>
    </row>
    <row r="6728" spans="1:10" x14ac:dyDescent="0.25">
      <c r="A6728">
        <f>--SUBTOTAL(103,B$2:B6728)</f>
        <v>3734</v>
      </c>
      <c r="B6728" s="86">
        <v>43672</v>
      </c>
      <c r="C6728" t="s">
        <v>22</v>
      </c>
      <c r="D6728" t="s">
        <v>32</v>
      </c>
      <c r="E6728" t="s">
        <v>631</v>
      </c>
      <c r="F6728">
        <v>16</v>
      </c>
      <c r="G6728">
        <v>0</v>
      </c>
      <c r="H6728">
        <v>2019</v>
      </c>
      <c r="I6728">
        <v>7</v>
      </c>
      <c r="J6728">
        <v>39</v>
      </c>
    </row>
    <row r="6729" spans="1:10" x14ac:dyDescent="0.25">
      <c r="A6729">
        <f>--SUBTOTAL(103,B$2:B6729)</f>
        <v>3735</v>
      </c>
      <c r="B6729" s="86">
        <v>43673</v>
      </c>
      <c r="C6729" t="s">
        <v>23</v>
      </c>
      <c r="D6729" t="s">
        <v>33</v>
      </c>
      <c r="E6729" t="s">
        <v>162</v>
      </c>
      <c r="F6729">
        <v>9</v>
      </c>
      <c r="G6729">
        <v>0</v>
      </c>
      <c r="H6729">
        <v>2019</v>
      </c>
      <c r="I6729">
        <v>7</v>
      </c>
      <c r="J6729">
        <v>125</v>
      </c>
    </row>
    <row r="6730" spans="1:10" x14ac:dyDescent="0.25">
      <c r="A6730">
        <f>--SUBTOTAL(103,B$2:B6730)</f>
        <v>3736</v>
      </c>
      <c r="B6730" s="86">
        <v>43673</v>
      </c>
      <c r="C6730" t="s">
        <v>23</v>
      </c>
      <c r="D6730" t="s">
        <v>33</v>
      </c>
      <c r="E6730" t="s">
        <v>119</v>
      </c>
      <c r="F6730">
        <v>7.35</v>
      </c>
      <c r="G6730">
        <v>0</v>
      </c>
      <c r="H6730">
        <v>2019</v>
      </c>
      <c r="I6730">
        <v>7</v>
      </c>
      <c r="J6730">
        <v>7</v>
      </c>
    </row>
    <row r="6731" spans="1:10" x14ac:dyDescent="0.25">
      <c r="A6731">
        <f>--SUBTOTAL(103,B$2:B6731)</f>
        <v>3737</v>
      </c>
      <c r="B6731" s="86">
        <v>43673</v>
      </c>
      <c r="C6731" t="s">
        <v>21</v>
      </c>
      <c r="D6731" t="s">
        <v>32</v>
      </c>
      <c r="E6731" t="s">
        <v>632</v>
      </c>
      <c r="F6731">
        <v>24</v>
      </c>
      <c r="G6731">
        <v>0</v>
      </c>
      <c r="H6731">
        <v>2019</v>
      </c>
      <c r="I6731">
        <v>7</v>
      </c>
      <c r="J6731">
        <v>5</v>
      </c>
    </row>
    <row r="6732" spans="1:10" x14ac:dyDescent="0.25">
      <c r="A6732">
        <f>--SUBTOTAL(103,B$2:B6732)</f>
        <v>3738</v>
      </c>
      <c r="B6732" s="86">
        <v>43673</v>
      </c>
      <c r="C6732" t="s">
        <v>21</v>
      </c>
      <c r="D6732" t="s">
        <v>32</v>
      </c>
      <c r="E6732" t="s">
        <v>632</v>
      </c>
      <c r="F6732">
        <v>16</v>
      </c>
      <c r="G6732">
        <v>0</v>
      </c>
      <c r="H6732">
        <v>2019</v>
      </c>
      <c r="I6732">
        <v>7</v>
      </c>
      <c r="J6732">
        <v>19</v>
      </c>
    </row>
    <row r="6733" spans="1:10" x14ac:dyDescent="0.25">
      <c r="A6733">
        <f>--SUBTOTAL(103,B$2:B6733)</f>
        <v>3739</v>
      </c>
      <c r="B6733" s="86">
        <v>43673</v>
      </c>
      <c r="C6733" t="s">
        <v>21</v>
      </c>
      <c r="D6733" t="s">
        <v>32</v>
      </c>
      <c r="E6733" t="s">
        <v>632</v>
      </c>
      <c r="F6733">
        <v>8</v>
      </c>
      <c r="G6733">
        <v>0</v>
      </c>
      <c r="H6733">
        <v>2019</v>
      </c>
      <c r="I6733">
        <v>7</v>
      </c>
      <c r="J6733">
        <v>97</v>
      </c>
    </row>
    <row r="6734" spans="1:10" x14ac:dyDescent="0.25">
      <c r="A6734">
        <f>--SUBTOTAL(103,B$2:B6734)</f>
        <v>3740</v>
      </c>
      <c r="B6734" s="86">
        <v>43673</v>
      </c>
      <c r="C6734" t="s">
        <v>22</v>
      </c>
      <c r="D6734" t="s">
        <v>32</v>
      </c>
      <c r="E6734" t="s">
        <v>632</v>
      </c>
      <c r="F6734">
        <v>8</v>
      </c>
      <c r="G6734">
        <v>0</v>
      </c>
      <c r="H6734">
        <v>2019</v>
      </c>
      <c r="I6734">
        <v>7</v>
      </c>
      <c r="J6734">
        <v>19</v>
      </c>
    </row>
    <row r="6735" spans="1:10" x14ac:dyDescent="0.25">
      <c r="A6735">
        <f>--SUBTOTAL(103,B$2:B6735)</f>
        <v>3741</v>
      </c>
      <c r="B6735" s="86">
        <v>43673</v>
      </c>
      <c r="C6735" t="s">
        <v>22</v>
      </c>
      <c r="D6735" t="s">
        <v>32</v>
      </c>
      <c r="E6735" t="s">
        <v>632</v>
      </c>
      <c r="F6735">
        <v>8</v>
      </c>
      <c r="G6735">
        <v>0</v>
      </c>
      <c r="H6735">
        <v>2019</v>
      </c>
      <c r="I6735">
        <v>7</v>
      </c>
      <c r="J6735">
        <v>46</v>
      </c>
    </row>
    <row r="6736" spans="1:10" x14ac:dyDescent="0.25">
      <c r="A6736">
        <f>--SUBTOTAL(103,B$2:B6736)</f>
        <v>3742</v>
      </c>
      <c r="B6736" s="86">
        <v>43673</v>
      </c>
      <c r="C6736" t="s">
        <v>22</v>
      </c>
      <c r="D6736" t="s">
        <v>32</v>
      </c>
      <c r="E6736" t="s">
        <v>632</v>
      </c>
      <c r="F6736">
        <v>8</v>
      </c>
      <c r="G6736">
        <v>0</v>
      </c>
      <c r="H6736">
        <v>2019</v>
      </c>
      <c r="I6736">
        <v>7</v>
      </c>
      <c r="J6736">
        <v>73</v>
      </c>
    </row>
    <row r="6737" spans="1:10" x14ac:dyDescent="0.25">
      <c r="A6737">
        <f>--SUBTOTAL(103,B$2:B6737)</f>
        <v>3743</v>
      </c>
      <c r="B6737" s="86">
        <v>43675</v>
      </c>
      <c r="C6737" t="s">
        <v>23</v>
      </c>
      <c r="D6737" t="s">
        <v>54</v>
      </c>
      <c r="E6737" t="s">
        <v>633</v>
      </c>
      <c r="F6737">
        <v>128</v>
      </c>
      <c r="G6737">
        <v>0</v>
      </c>
      <c r="H6737">
        <v>2019</v>
      </c>
      <c r="I6737">
        <v>7</v>
      </c>
      <c r="J6737">
        <v>8</v>
      </c>
    </row>
    <row r="6738" spans="1:10" x14ac:dyDescent="0.25">
      <c r="A6738">
        <f>--SUBTOTAL(103,B$2:B6738)</f>
        <v>3744</v>
      </c>
      <c r="B6738" s="86">
        <v>43675</v>
      </c>
      <c r="C6738" t="s">
        <v>23</v>
      </c>
      <c r="D6738" t="s">
        <v>33</v>
      </c>
      <c r="E6738" t="s">
        <v>58</v>
      </c>
      <c r="F6738">
        <v>12</v>
      </c>
      <c r="G6738">
        <v>0</v>
      </c>
      <c r="H6738">
        <v>2019</v>
      </c>
      <c r="I6738">
        <v>7</v>
      </c>
      <c r="J6738">
        <v>164</v>
      </c>
    </row>
    <row r="6739" spans="1:10" x14ac:dyDescent="0.25">
      <c r="A6739">
        <f>--SUBTOTAL(103,B$2:B6739)</f>
        <v>3745</v>
      </c>
      <c r="B6739" s="86">
        <v>43675</v>
      </c>
      <c r="C6739" t="s">
        <v>23</v>
      </c>
      <c r="D6739" t="s">
        <v>33</v>
      </c>
      <c r="E6739" t="s">
        <v>219</v>
      </c>
      <c r="F6739">
        <v>9.1999999999999993</v>
      </c>
      <c r="G6739">
        <v>0</v>
      </c>
      <c r="H6739">
        <v>2019</v>
      </c>
      <c r="I6739">
        <v>7</v>
      </c>
      <c r="J6739">
        <v>26</v>
      </c>
    </row>
    <row r="6740" spans="1:10" x14ac:dyDescent="0.25">
      <c r="A6740">
        <f>--SUBTOTAL(103,B$2:B6740)</f>
        <v>3746</v>
      </c>
      <c r="B6740" s="86">
        <v>43675</v>
      </c>
      <c r="C6740" t="s">
        <v>23</v>
      </c>
      <c r="D6740" t="s">
        <v>33</v>
      </c>
      <c r="E6740" t="s">
        <v>162</v>
      </c>
      <c r="F6740">
        <v>9</v>
      </c>
      <c r="G6740">
        <v>0</v>
      </c>
      <c r="H6740">
        <v>2019</v>
      </c>
      <c r="I6740">
        <v>7</v>
      </c>
      <c r="J6740">
        <v>125</v>
      </c>
    </row>
    <row r="6741" spans="1:10" x14ac:dyDescent="0.25">
      <c r="A6741">
        <f>--SUBTOTAL(103,B$2:B6741)</f>
        <v>3747</v>
      </c>
      <c r="B6741" s="86">
        <v>43675</v>
      </c>
      <c r="C6741" t="s">
        <v>23</v>
      </c>
      <c r="D6741" t="s">
        <v>33</v>
      </c>
      <c r="E6741" t="s">
        <v>122</v>
      </c>
      <c r="F6741">
        <v>7.35</v>
      </c>
      <c r="G6741">
        <v>0</v>
      </c>
      <c r="H6741">
        <v>2019</v>
      </c>
      <c r="I6741">
        <v>7</v>
      </c>
      <c r="J6741">
        <v>70</v>
      </c>
    </row>
    <row r="6742" spans="1:10" x14ac:dyDescent="0.25">
      <c r="A6742">
        <f>--SUBTOTAL(103,B$2:B6742)</f>
        <v>3748</v>
      </c>
      <c r="B6742" s="86">
        <v>43675</v>
      </c>
      <c r="C6742" t="s">
        <v>23</v>
      </c>
      <c r="D6742" t="s">
        <v>33</v>
      </c>
      <c r="E6742" t="s">
        <v>120</v>
      </c>
      <c r="F6742">
        <v>7</v>
      </c>
      <c r="G6742">
        <v>0</v>
      </c>
      <c r="H6742">
        <v>2019</v>
      </c>
      <c r="I6742">
        <v>7</v>
      </c>
      <c r="J6742">
        <v>40</v>
      </c>
    </row>
    <row r="6743" spans="1:10" x14ac:dyDescent="0.25">
      <c r="A6743">
        <f>--SUBTOTAL(103,B$2:B6743)</f>
        <v>3749</v>
      </c>
      <c r="B6743" s="86">
        <v>43675</v>
      </c>
      <c r="C6743" t="s">
        <v>23</v>
      </c>
      <c r="D6743" t="s">
        <v>33</v>
      </c>
      <c r="E6743" t="s">
        <v>57</v>
      </c>
      <c r="F6743">
        <v>1.8</v>
      </c>
      <c r="G6743">
        <v>0</v>
      </c>
      <c r="H6743">
        <v>2019</v>
      </c>
      <c r="I6743">
        <v>7</v>
      </c>
      <c r="J6743">
        <v>3</v>
      </c>
    </row>
    <row r="6744" spans="1:10" x14ac:dyDescent="0.25">
      <c r="A6744">
        <f>--SUBTOTAL(103,B$2:B6744)</f>
        <v>3750</v>
      </c>
      <c r="B6744" s="86">
        <v>43675</v>
      </c>
      <c r="C6744" t="s">
        <v>23</v>
      </c>
      <c r="D6744" t="s">
        <v>62</v>
      </c>
      <c r="E6744" t="s">
        <v>633</v>
      </c>
      <c r="F6744">
        <v>0</v>
      </c>
      <c r="G6744">
        <v>40</v>
      </c>
      <c r="H6744">
        <v>2019</v>
      </c>
      <c r="I6744">
        <v>7</v>
      </c>
      <c r="J6744">
        <v>42</v>
      </c>
    </row>
    <row r="6745" spans="1:10" x14ac:dyDescent="0.25">
      <c r="A6745">
        <f>--SUBTOTAL(103,B$2:B6745)</f>
        <v>3751</v>
      </c>
      <c r="B6745" s="86">
        <v>43675</v>
      </c>
      <c r="C6745" t="s">
        <v>77</v>
      </c>
      <c r="D6745" t="s">
        <v>31</v>
      </c>
      <c r="E6745" t="s">
        <v>633</v>
      </c>
      <c r="F6745">
        <v>149.46</v>
      </c>
      <c r="G6745">
        <v>0</v>
      </c>
      <c r="H6745">
        <v>2019</v>
      </c>
      <c r="I6745">
        <v>7</v>
      </c>
      <c r="J6745">
        <v>91</v>
      </c>
    </row>
    <row r="6746" spans="1:10" x14ac:dyDescent="0.25">
      <c r="A6746">
        <f>--SUBTOTAL(103,B$2:B6746)</f>
        <v>3752</v>
      </c>
      <c r="B6746" s="86">
        <v>43675</v>
      </c>
      <c r="C6746" t="s">
        <v>77</v>
      </c>
      <c r="D6746" t="s">
        <v>61</v>
      </c>
      <c r="E6746" t="s">
        <v>633</v>
      </c>
      <c r="F6746">
        <v>40</v>
      </c>
      <c r="G6746">
        <v>0</v>
      </c>
      <c r="H6746">
        <v>2019</v>
      </c>
      <c r="I6746">
        <v>7</v>
      </c>
      <c r="J6746">
        <v>91</v>
      </c>
    </row>
    <row r="6747" spans="1:10" x14ac:dyDescent="0.25">
      <c r="A6747">
        <f>--SUBTOTAL(103,B$2:B6747)</f>
        <v>3753</v>
      </c>
      <c r="B6747" s="86">
        <v>43675</v>
      </c>
      <c r="C6747" t="s">
        <v>70</v>
      </c>
      <c r="D6747" t="s">
        <v>61</v>
      </c>
      <c r="E6747" t="s">
        <v>633</v>
      </c>
      <c r="F6747">
        <v>36</v>
      </c>
      <c r="G6747">
        <v>0</v>
      </c>
      <c r="H6747">
        <v>2019</v>
      </c>
      <c r="I6747">
        <v>7</v>
      </c>
      <c r="J6747">
        <v>91</v>
      </c>
    </row>
    <row r="6748" spans="1:10" x14ac:dyDescent="0.25">
      <c r="A6748">
        <f>--SUBTOTAL(103,B$2:B6748)</f>
        <v>3754</v>
      </c>
      <c r="B6748" s="86">
        <v>43675</v>
      </c>
      <c r="C6748" t="s">
        <v>21</v>
      </c>
      <c r="D6748" t="s">
        <v>32</v>
      </c>
      <c r="E6748" t="s">
        <v>633</v>
      </c>
      <c r="F6748">
        <v>8</v>
      </c>
      <c r="G6748">
        <v>0</v>
      </c>
      <c r="H6748">
        <v>2019</v>
      </c>
      <c r="I6748">
        <v>7</v>
      </c>
      <c r="J6748">
        <v>13</v>
      </c>
    </row>
    <row r="6749" spans="1:10" x14ac:dyDescent="0.25">
      <c r="A6749">
        <f>--SUBTOTAL(103,B$2:B6749)</f>
        <v>3755</v>
      </c>
      <c r="B6749" s="86">
        <v>43675</v>
      </c>
      <c r="C6749" t="s">
        <v>21</v>
      </c>
      <c r="D6749" t="s">
        <v>32</v>
      </c>
      <c r="E6749" t="s">
        <v>633</v>
      </c>
      <c r="F6749">
        <v>8</v>
      </c>
      <c r="G6749">
        <v>0</v>
      </c>
      <c r="H6749">
        <v>2019</v>
      </c>
      <c r="I6749">
        <v>7</v>
      </c>
      <c r="J6749">
        <v>43</v>
      </c>
    </row>
    <row r="6750" spans="1:10" x14ac:dyDescent="0.25">
      <c r="A6750">
        <f>--SUBTOTAL(103,B$2:B6750)</f>
        <v>3756</v>
      </c>
      <c r="B6750" s="86">
        <v>43675</v>
      </c>
      <c r="C6750" t="s">
        <v>21</v>
      </c>
      <c r="D6750" t="s">
        <v>32</v>
      </c>
      <c r="E6750" t="s">
        <v>633</v>
      </c>
      <c r="F6750">
        <v>8</v>
      </c>
      <c r="G6750">
        <v>0</v>
      </c>
      <c r="H6750">
        <v>2019</v>
      </c>
      <c r="I6750">
        <v>7</v>
      </c>
      <c r="J6750">
        <v>49</v>
      </c>
    </row>
    <row r="6751" spans="1:10" x14ac:dyDescent="0.25">
      <c r="A6751">
        <f>--SUBTOTAL(103,B$2:B6751)</f>
        <v>3757</v>
      </c>
      <c r="B6751" s="86">
        <v>43675</v>
      </c>
      <c r="C6751" t="s">
        <v>21</v>
      </c>
      <c r="D6751" t="s">
        <v>32</v>
      </c>
      <c r="E6751" t="s">
        <v>633</v>
      </c>
      <c r="F6751">
        <v>8</v>
      </c>
      <c r="G6751">
        <v>0</v>
      </c>
      <c r="H6751">
        <v>2019</v>
      </c>
      <c r="I6751">
        <v>7</v>
      </c>
      <c r="J6751">
        <v>80</v>
      </c>
    </row>
    <row r="6752" spans="1:10" x14ac:dyDescent="0.25">
      <c r="A6752">
        <f>--SUBTOTAL(103,B$2:B6752)</f>
        <v>3758</v>
      </c>
      <c r="B6752" s="86">
        <v>43675</v>
      </c>
      <c r="C6752" t="s">
        <v>103</v>
      </c>
      <c r="D6752" t="s">
        <v>60</v>
      </c>
      <c r="E6752" t="s">
        <v>633</v>
      </c>
      <c r="F6752">
        <v>990</v>
      </c>
      <c r="G6752">
        <v>0</v>
      </c>
      <c r="H6752">
        <v>2019</v>
      </c>
      <c r="I6752">
        <v>7</v>
      </c>
      <c r="J6752">
        <v>91</v>
      </c>
    </row>
    <row r="6753" spans="1:10" x14ac:dyDescent="0.25">
      <c r="A6753">
        <f>--SUBTOTAL(103,B$2:B6753)</f>
        <v>3759</v>
      </c>
      <c r="B6753" s="86">
        <v>43675</v>
      </c>
      <c r="C6753" t="s">
        <v>103</v>
      </c>
      <c r="D6753" t="s">
        <v>621</v>
      </c>
      <c r="E6753" t="s">
        <v>634</v>
      </c>
      <c r="F6753">
        <v>123.3</v>
      </c>
      <c r="G6753">
        <v>0</v>
      </c>
      <c r="H6753">
        <v>2019</v>
      </c>
      <c r="I6753">
        <v>7</v>
      </c>
      <c r="J6753">
        <v>91</v>
      </c>
    </row>
    <row r="6754" spans="1:10" x14ac:dyDescent="0.25">
      <c r="A6754">
        <f>--SUBTOTAL(103,B$2:B6754)</f>
        <v>3760</v>
      </c>
      <c r="B6754" s="86">
        <v>43675</v>
      </c>
      <c r="C6754" t="s">
        <v>71</v>
      </c>
      <c r="D6754" t="s">
        <v>62</v>
      </c>
      <c r="E6754" t="s">
        <v>633</v>
      </c>
      <c r="F6754">
        <v>0</v>
      </c>
      <c r="G6754">
        <v>40</v>
      </c>
      <c r="H6754">
        <v>2019</v>
      </c>
      <c r="I6754">
        <v>7</v>
      </c>
      <c r="J6754">
        <v>91</v>
      </c>
    </row>
    <row r="6755" spans="1:10" x14ac:dyDescent="0.25">
      <c r="A6755">
        <f>--SUBTOTAL(103,B$2:B6755)</f>
        <v>3761</v>
      </c>
      <c r="B6755" s="86">
        <v>43675</v>
      </c>
      <c r="C6755" t="s">
        <v>102</v>
      </c>
      <c r="D6755" t="s">
        <v>31</v>
      </c>
      <c r="E6755" t="s">
        <v>633</v>
      </c>
      <c r="F6755">
        <v>130.18</v>
      </c>
      <c r="G6755">
        <v>0</v>
      </c>
      <c r="H6755">
        <v>2019</v>
      </c>
      <c r="I6755">
        <v>7</v>
      </c>
      <c r="J6755">
        <v>91</v>
      </c>
    </row>
    <row r="6756" spans="1:10" x14ac:dyDescent="0.25">
      <c r="A6756">
        <f>--SUBTOTAL(103,B$2:B6756)</f>
        <v>3762</v>
      </c>
      <c r="B6756" s="86">
        <v>43675</v>
      </c>
      <c r="C6756" t="s">
        <v>22</v>
      </c>
      <c r="D6756" t="s">
        <v>32</v>
      </c>
      <c r="E6756" t="s">
        <v>633</v>
      </c>
      <c r="F6756">
        <v>8</v>
      </c>
      <c r="G6756">
        <v>0</v>
      </c>
      <c r="H6756">
        <v>2019</v>
      </c>
      <c r="I6756">
        <v>7</v>
      </c>
      <c r="J6756">
        <v>95</v>
      </c>
    </row>
    <row r="6757" spans="1:10" x14ac:dyDescent="0.25">
      <c r="A6757">
        <f>--SUBTOTAL(103,B$2:B6757)</f>
        <v>3763</v>
      </c>
      <c r="B6757" s="86">
        <v>43676</v>
      </c>
      <c r="C6757" t="s">
        <v>23</v>
      </c>
      <c r="D6757" t="s">
        <v>61</v>
      </c>
      <c r="E6757" t="s">
        <v>635</v>
      </c>
      <c r="F6757">
        <v>182</v>
      </c>
      <c r="G6757">
        <v>0</v>
      </c>
      <c r="H6757">
        <v>2019</v>
      </c>
      <c r="I6757">
        <v>7</v>
      </c>
      <c r="J6757">
        <v>40</v>
      </c>
    </row>
    <row r="6758" spans="1:10" x14ac:dyDescent="0.25">
      <c r="A6758">
        <f>--SUBTOTAL(103,B$2:B6758)</f>
        <v>3764</v>
      </c>
      <c r="B6758" s="86">
        <v>43676</v>
      </c>
      <c r="C6758" t="s">
        <v>23</v>
      </c>
      <c r="D6758" t="s">
        <v>61</v>
      </c>
      <c r="E6758" t="s">
        <v>635</v>
      </c>
      <c r="F6758">
        <v>110.5</v>
      </c>
      <c r="G6758">
        <v>0</v>
      </c>
      <c r="H6758">
        <v>2019</v>
      </c>
      <c r="I6758">
        <v>7</v>
      </c>
      <c r="J6758">
        <v>37</v>
      </c>
    </row>
    <row r="6759" spans="1:10" x14ac:dyDescent="0.25">
      <c r="A6759">
        <f>--SUBTOTAL(103,B$2:B6759)</f>
        <v>3765</v>
      </c>
      <c r="B6759" s="86">
        <v>43676</v>
      </c>
      <c r="C6759" t="s">
        <v>23</v>
      </c>
      <c r="D6759" t="s">
        <v>261</v>
      </c>
      <c r="E6759" t="s">
        <v>496</v>
      </c>
      <c r="F6759">
        <v>42</v>
      </c>
      <c r="G6759">
        <v>0</v>
      </c>
      <c r="H6759">
        <v>2019</v>
      </c>
      <c r="I6759">
        <v>7</v>
      </c>
      <c r="J6759">
        <v>54</v>
      </c>
    </row>
    <row r="6760" spans="1:10" x14ac:dyDescent="0.25">
      <c r="A6760">
        <f>--SUBTOTAL(103,B$2:B6760)</f>
        <v>3766</v>
      </c>
      <c r="B6760" s="86">
        <v>43676</v>
      </c>
      <c r="C6760" t="s">
        <v>23</v>
      </c>
      <c r="D6760" t="s">
        <v>61</v>
      </c>
      <c r="E6760" t="s">
        <v>635</v>
      </c>
      <c r="F6760">
        <v>19</v>
      </c>
      <c r="G6760">
        <v>0</v>
      </c>
      <c r="H6760">
        <v>2019</v>
      </c>
      <c r="I6760">
        <v>7</v>
      </c>
      <c r="J6760">
        <v>164</v>
      </c>
    </row>
    <row r="6761" spans="1:10" x14ac:dyDescent="0.25">
      <c r="A6761">
        <f>--SUBTOTAL(103,B$2:B6761)</f>
        <v>3767</v>
      </c>
      <c r="B6761" s="86">
        <v>43676</v>
      </c>
      <c r="C6761" t="s">
        <v>23</v>
      </c>
      <c r="D6761" t="s">
        <v>33</v>
      </c>
      <c r="E6761" t="s">
        <v>122</v>
      </c>
      <c r="F6761">
        <v>14.55</v>
      </c>
      <c r="G6761">
        <v>0</v>
      </c>
      <c r="H6761">
        <v>2019</v>
      </c>
      <c r="I6761">
        <v>7</v>
      </c>
      <c r="J6761">
        <v>70</v>
      </c>
    </row>
    <row r="6762" spans="1:10" x14ac:dyDescent="0.25">
      <c r="A6762">
        <f>--SUBTOTAL(103,B$2:B6762)</f>
        <v>3768</v>
      </c>
      <c r="B6762" s="86">
        <v>43676</v>
      </c>
      <c r="C6762" t="s">
        <v>23</v>
      </c>
      <c r="D6762" t="s">
        <v>33</v>
      </c>
      <c r="E6762" t="s">
        <v>164</v>
      </c>
      <c r="F6762">
        <v>10.25</v>
      </c>
      <c r="G6762">
        <v>0</v>
      </c>
      <c r="H6762">
        <v>2019</v>
      </c>
      <c r="I6762">
        <v>7</v>
      </c>
      <c r="J6762">
        <v>4</v>
      </c>
    </row>
    <row r="6763" spans="1:10" x14ac:dyDescent="0.25">
      <c r="A6763">
        <f>--SUBTOTAL(103,B$2:B6763)</f>
        <v>3769</v>
      </c>
      <c r="B6763" s="86">
        <v>43676</v>
      </c>
      <c r="C6763" t="s">
        <v>23</v>
      </c>
      <c r="D6763" t="s">
        <v>33</v>
      </c>
      <c r="E6763" t="s">
        <v>315</v>
      </c>
      <c r="F6763">
        <v>9.1999999999999993</v>
      </c>
      <c r="G6763">
        <v>0</v>
      </c>
      <c r="H6763">
        <v>2019</v>
      </c>
      <c r="I6763">
        <v>7</v>
      </c>
      <c r="J6763">
        <v>69</v>
      </c>
    </row>
    <row r="6764" spans="1:10" x14ac:dyDescent="0.25">
      <c r="A6764">
        <f>--SUBTOTAL(103,B$2:B6764)</f>
        <v>3770</v>
      </c>
      <c r="B6764" s="86">
        <v>43676</v>
      </c>
      <c r="C6764" t="s">
        <v>23</v>
      </c>
      <c r="D6764" t="s">
        <v>32</v>
      </c>
      <c r="E6764" t="s">
        <v>635</v>
      </c>
      <c r="F6764">
        <v>8</v>
      </c>
      <c r="G6764">
        <v>0</v>
      </c>
      <c r="H6764">
        <v>2019</v>
      </c>
      <c r="I6764">
        <v>7</v>
      </c>
      <c r="J6764">
        <v>13</v>
      </c>
    </row>
    <row r="6765" spans="1:10" x14ac:dyDescent="0.25">
      <c r="A6765">
        <f>--SUBTOTAL(103,B$2:B6765)</f>
        <v>3771</v>
      </c>
      <c r="B6765" s="86">
        <v>43676</v>
      </c>
      <c r="C6765" t="s">
        <v>23</v>
      </c>
      <c r="D6765" t="s">
        <v>33</v>
      </c>
      <c r="E6765" t="s">
        <v>625</v>
      </c>
      <c r="F6765">
        <v>5</v>
      </c>
      <c r="G6765">
        <v>0</v>
      </c>
      <c r="H6765">
        <v>2019</v>
      </c>
      <c r="I6765">
        <v>7</v>
      </c>
      <c r="J6765">
        <v>157</v>
      </c>
    </row>
    <row r="6766" spans="1:10" x14ac:dyDescent="0.25">
      <c r="A6766">
        <f>--SUBTOTAL(103,B$2:B6766)</f>
        <v>3772</v>
      </c>
      <c r="B6766" s="86">
        <v>43676</v>
      </c>
      <c r="C6766" t="s">
        <v>65</v>
      </c>
      <c r="D6766" t="s">
        <v>61</v>
      </c>
      <c r="E6766" t="s">
        <v>635</v>
      </c>
      <c r="F6766">
        <v>109</v>
      </c>
      <c r="G6766">
        <v>0</v>
      </c>
      <c r="H6766">
        <v>2019</v>
      </c>
      <c r="I6766">
        <v>7</v>
      </c>
      <c r="J6766">
        <v>91</v>
      </c>
    </row>
    <row r="6767" spans="1:10" x14ac:dyDescent="0.25">
      <c r="A6767">
        <f>--SUBTOTAL(103,B$2:B6767)</f>
        <v>3773</v>
      </c>
      <c r="B6767" s="86">
        <v>43676</v>
      </c>
      <c r="C6767" t="s">
        <v>21</v>
      </c>
      <c r="D6767" t="s">
        <v>61</v>
      </c>
      <c r="E6767" t="s">
        <v>635</v>
      </c>
      <c r="F6767">
        <v>572</v>
      </c>
      <c r="G6767">
        <v>0</v>
      </c>
      <c r="H6767">
        <v>2019</v>
      </c>
      <c r="I6767">
        <v>7</v>
      </c>
      <c r="J6767">
        <v>33</v>
      </c>
    </row>
    <row r="6768" spans="1:10" x14ac:dyDescent="0.25">
      <c r="A6768">
        <f>--SUBTOTAL(103,B$2:B6768)</f>
        <v>3774</v>
      </c>
      <c r="B6768" s="86">
        <v>43676</v>
      </c>
      <c r="C6768" t="s">
        <v>21</v>
      </c>
      <c r="D6768" t="s">
        <v>32</v>
      </c>
      <c r="E6768" t="s">
        <v>635</v>
      </c>
      <c r="F6768">
        <v>40</v>
      </c>
      <c r="G6768">
        <v>0</v>
      </c>
      <c r="H6768">
        <v>2019</v>
      </c>
      <c r="I6768">
        <v>7</v>
      </c>
      <c r="J6768">
        <v>19</v>
      </c>
    </row>
    <row r="6769" spans="1:10" x14ac:dyDescent="0.25">
      <c r="A6769">
        <f>--SUBTOTAL(103,B$2:B6769)</f>
        <v>3775</v>
      </c>
      <c r="B6769" s="86">
        <v>43676</v>
      </c>
      <c r="C6769" t="s">
        <v>21</v>
      </c>
      <c r="D6769" t="s">
        <v>32</v>
      </c>
      <c r="E6769" t="s">
        <v>635</v>
      </c>
      <c r="F6769">
        <v>32</v>
      </c>
      <c r="G6769">
        <v>0</v>
      </c>
      <c r="H6769">
        <v>2019</v>
      </c>
      <c r="I6769">
        <v>7</v>
      </c>
      <c r="J6769">
        <v>13</v>
      </c>
    </row>
    <row r="6770" spans="1:10" x14ac:dyDescent="0.25">
      <c r="A6770">
        <f>--SUBTOTAL(103,B$2:B6770)</f>
        <v>3776</v>
      </c>
      <c r="B6770" s="86">
        <v>43676</v>
      </c>
      <c r="C6770" t="s">
        <v>21</v>
      </c>
      <c r="D6770" t="s">
        <v>32</v>
      </c>
      <c r="E6770" t="s">
        <v>635</v>
      </c>
      <c r="F6770">
        <v>24</v>
      </c>
      <c r="G6770">
        <v>0</v>
      </c>
      <c r="H6770">
        <v>2019</v>
      </c>
      <c r="I6770">
        <v>7</v>
      </c>
      <c r="J6770">
        <v>46</v>
      </c>
    </row>
    <row r="6771" spans="1:10" x14ac:dyDescent="0.25">
      <c r="A6771">
        <f>--SUBTOTAL(103,B$2:B6771)</f>
        <v>3777</v>
      </c>
      <c r="B6771" s="86">
        <v>43676</v>
      </c>
      <c r="C6771" t="s">
        <v>21</v>
      </c>
      <c r="D6771" t="s">
        <v>32</v>
      </c>
      <c r="E6771" t="s">
        <v>635</v>
      </c>
      <c r="F6771">
        <v>24</v>
      </c>
      <c r="G6771">
        <v>0</v>
      </c>
      <c r="H6771">
        <v>2019</v>
      </c>
      <c r="I6771">
        <v>7</v>
      </c>
      <c r="J6771">
        <v>80</v>
      </c>
    </row>
    <row r="6772" spans="1:10" x14ac:dyDescent="0.25">
      <c r="A6772">
        <f>--SUBTOTAL(103,B$2:B6772)</f>
        <v>3778</v>
      </c>
      <c r="B6772" s="86">
        <v>43676</v>
      </c>
      <c r="C6772" t="s">
        <v>21</v>
      </c>
      <c r="D6772" t="s">
        <v>32</v>
      </c>
      <c r="E6772" t="s">
        <v>635</v>
      </c>
      <c r="F6772">
        <v>16</v>
      </c>
      <c r="G6772">
        <v>0</v>
      </c>
      <c r="H6772">
        <v>2019</v>
      </c>
      <c r="I6772">
        <v>7</v>
      </c>
      <c r="J6772">
        <v>125</v>
      </c>
    </row>
    <row r="6773" spans="1:10" x14ac:dyDescent="0.25">
      <c r="A6773">
        <f>--SUBTOTAL(103,B$2:B6773)</f>
        <v>3779</v>
      </c>
      <c r="B6773" s="86">
        <v>43676</v>
      </c>
      <c r="C6773" t="s">
        <v>21</v>
      </c>
      <c r="D6773" t="s">
        <v>32</v>
      </c>
      <c r="E6773" t="s">
        <v>635</v>
      </c>
      <c r="F6773">
        <v>8</v>
      </c>
      <c r="G6773">
        <v>0</v>
      </c>
      <c r="H6773">
        <v>2019</v>
      </c>
      <c r="I6773">
        <v>7</v>
      </c>
      <c r="J6773">
        <v>5</v>
      </c>
    </row>
    <row r="6774" spans="1:10" x14ac:dyDescent="0.25">
      <c r="A6774">
        <f>--SUBTOTAL(103,B$2:B6774)</f>
        <v>3780</v>
      </c>
      <c r="B6774" s="86">
        <v>43676</v>
      </c>
      <c r="C6774" t="s">
        <v>21</v>
      </c>
      <c r="D6774" t="s">
        <v>32</v>
      </c>
      <c r="E6774" t="s">
        <v>635</v>
      </c>
      <c r="F6774">
        <v>8</v>
      </c>
      <c r="G6774">
        <v>0</v>
      </c>
      <c r="H6774">
        <v>2019</v>
      </c>
      <c r="I6774">
        <v>7</v>
      </c>
      <c r="J6774">
        <v>39</v>
      </c>
    </row>
    <row r="6775" spans="1:10" x14ac:dyDescent="0.25">
      <c r="A6775">
        <f>--SUBTOTAL(103,B$2:B6775)</f>
        <v>3781</v>
      </c>
      <c r="B6775" s="86">
        <v>43676</v>
      </c>
      <c r="C6775" t="s">
        <v>21</v>
      </c>
      <c r="D6775" t="s">
        <v>32</v>
      </c>
      <c r="E6775" t="s">
        <v>635</v>
      </c>
      <c r="F6775">
        <v>8</v>
      </c>
      <c r="G6775">
        <v>0</v>
      </c>
      <c r="H6775">
        <v>2019</v>
      </c>
      <c r="I6775">
        <v>7</v>
      </c>
      <c r="J6775">
        <v>73</v>
      </c>
    </row>
    <row r="6776" spans="1:10" x14ac:dyDescent="0.25">
      <c r="A6776">
        <f>--SUBTOTAL(103,B$2:B6776)</f>
        <v>3782</v>
      </c>
      <c r="B6776" s="86">
        <v>43676</v>
      </c>
      <c r="C6776" t="s">
        <v>103</v>
      </c>
      <c r="D6776" t="s">
        <v>60</v>
      </c>
      <c r="E6776" t="s">
        <v>635</v>
      </c>
      <c r="F6776">
        <v>990</v>
      </c>
      <c r="G6776">
        <v>0</v>
      </c>
      <c r="H6776">
        <v>2019</v>
      </c>
      <c r="I6776">
        <v>7</v>
      </c>
      <c r="J6776">
        <v>91</v>
      </c>
    </row>
    <row r="6777" spans="1:10" x14ac:dyDescent="0.25">
      <c r="A6777">
        <f>--SUBTOTAL(103,B$2:B6777)</f>
        <v>3783</v>
      </c>
      <c r="B6777" s="86">
        <v>43676</v>
      </c>
      <c r="C6777" t="s">
        <v>103</v>
      </c>
      <c r="D6777" t="s">
        <v>621</v>
      </c>
      <c r="E6777" t="s">
        <v>636</v>
      </c>
      <c r="F6777">
        <v>138.41</v>
      </c>
      <c r="G6777">
        <v>0</v>
      </c>
      <c r="H6777">
        <v>2019</v>
      </c>
      <c r="I6777">
        <v>7</v>
      </c>
      <c r="J6777">
        <v>91</v>
      </c>
    </row>
    <row r="6778" spans="1:10" x14ac:dyDescent="0.25">
      <c r="A6778">
        <f>--SUBTOTAL(103,B$2:B6778)</f>
        <v>3784</v>
      </c>
      <c r="B6778" s="86">
        <v>43676</v>
      </c>
      <c r="C6778" t="s">
        <v>103</v>
      </c>
      <c r="D6778" t="s">
        <v>59</v>
      </c>
      <c r="E6778" t="s">
        <v>635</v>
      </c>
      <c r="F6778">
        <v>0</v>
      </c>
      <c r="G6778">
        <v>990</v>
      </c>
      <c r="H6778">
        <v>2019</v>
      </c>
      <c r="I6778">
        <v>7</v>
      </c>
      <c r="J6778">
        <v>91</v>
      </c>
    </row>
    <row r="6779" spans="1:10" x14ac:dyDescent="0.25">
      <c r="A6779">
        <f>--SUBTOTAL(103,B$2:B6779)</f>
        <v>3785</v>
      </c>
      <c r="B6779" s="86">
        <v>43676</v>
      </c>
      <c r="C6779" t="s">
        <v>71</v>
      </c>
      <c r="D6779" t="s">
        <v>101</v>
      </c>
      <c r="E6779" t="s">
        <v>635</v>
      </c>
      <c r="F6779">
        <v>81.84</v>
      </c>
      <c r="G6779">
        <v>0</v>
      </c>
      <c r="H6779">
        <v>2019</v>
      </c>
      <c r="I6779">
        <v>7</v>
      </c>
      <c r="J6779">
        <v>91</v>
      </c>
    </row>
    <row r="6780" spans="1:10" x14ac:dyDescent="0.25">
      <c r="A6780">
        <f>--SUBTOTAL(103,B$2:B6780)</f>
        <v>3786</v>
      </c>
      <c r="B6780" s="86">
        <v>43676</v>
      </c>
      <c r="C6780" t="s">
        <v>71</v>
      </c>
      <c r="D6780" t="s">
        <v>61</v>
      </c>
      <c r="E6780" t="s">
        <v>635</v>
      </c>
      <c r="F6780">
        <v>32</v>
      </c>
      <c r="G6780">
        <v>0</v>
      </c>
      <c r="H6780">
        <v>2019</v>
      </c>
      <c r="I6780">
        <v>7</v>
      </c>
      <c r="J6780">
        <v>91</v>
      </c>
    </row>
    <row r="6781" spans="1:10" x14ac:dyDescent="0.25">
      <c r="A6781">
        <f>--SUBTOTAL(103,B$2:B6781)</f>
        <v>3787</v>
      </c>
      <c r="B6781" s="86">
        <v>43676</v>
      </c>
      <c r="C6781" t="s">
        <v>68</v>
      </c>
      <c r="D6781" t="s">
        <v>61</v>
      </c>
      <c r="E6781" t="s">
        <v>635</v>
      </c>
      <c r="F6781">
        <v>50</v>
      </c>
      <c r="G6781">
        <v>0</v>
      </c>
      <c r="H6781">
        <v>2019</v>
      </c>
      <c r="I6781">
        <v>7</v>
      </c>
      <c r="J6781">
        <v>91</v>
      </c>
    </row>
    <row r="6782" spans="1:10" x14ac:dyDescent="0.25">
      <c r="A6782">
        <f>--SUBTOTAL(103,B$2:B6782)</f>
        <v>3788</v>
      </c>
      <c r="B6782" s="86">
        <v>43677</v>
      </c>
      <c r="C6782" t="s">
        <v>23</v>
      </c>
      <c r="D6782" t="s">
        <v>33</v>
      </c>
      <c r="E6782" t="s">
        <v>117</v>
      </c>
      <c r="F6782">
        <v>22.05</v>
      </c>
      <c r="G6782">
        <v>0</v>
      </c>
      <c r="H6782">
        <v>2019</v>
      </c>
      <c r="I6782">
        <v>7</v>
      </c>
      <c r="J6782">
        <v>74</v>
      </c>
    </row>
    <row r="6783" spans="1:10" x14ac:dyDescent="0.25">
      <c r="A6783">
        <f>--SUBTOTAL(103,B$2:B6783)</f>
        <v>3789</v>
      </c>
      <c r="B6783" s="86">
        <v>43677</v>
      </c>
      <c r="C6783" t="s">
        <v>23</v>
      </c>
      <c r="D6783" t="s">
        <v>33</v>
      </c>
      <c r="E6783" t="s">
        <v>226</v>
      </c>
      <c r="F6783">
        <v>8.35</v>
      </c>
      <c r="G6783">
        <v>0</v>
      </c>
      <c r="H6783">
        <v>2019</v>
      </c>
      <c r="I6783">
        <v>7</v>
      </c>
      <c r="J6783">
        <v>76</v>
      </c>
    </row>
    <row r="6784" spans="1:10" x14ac:dyDescent="0.25">
      <c r="A6784">
        <f>--SUBTOTAL(103,B$2:B6784)</f>
        <v>3790</v>
      </c>
      <c r="B6784" s="86">
        <v>43677</v>
      </c>
      <c r="C6784" t="s">
        <v>23</v>
      </c>
      <c r="D6784" t="s">
        <v>33</v>
      </c>
      <c r="E6784" t="s">
        <v>162</v>
      </c>
      <c r="F6784">
        <v>4.5</v>
      </c>
      <c r="G6784">
        <v>0</v>
      </c>
      <c r="H6784">
        <v>2019</v>
      </c>
      <c r="I6784">
        <v>7</v>
      </c>
      <c r="J6784">
        <v>125</v>
      </c>
    </row>
    <row r="6785" spans="1:10" hidden="1" x14ac:dyDescent="0.25">
      <c r="A6785">
        <f>--SUBTOTAL(103,B$2:B6785)</f>
        <v>3790</v>
      </c>
      <c r="B6785" s="86">
        <v>43423</v>
      </c>
      <c r="C6785" t="s">
        <v>22</v>
      </c>
      <c r="D6785" t="s">
        <v>32</v>
      </c>
      <c r="E6785" t="s">
        <v>362</v>
      </c>
      <c r="F6785">
        <v>8</v>
      </c>
      <c r="G6785">
        <v>0</v>
      </c>
      <c r="H6785">
        <v>2018</v>
      </c>
      <c r="I6785">
        <v>11</v>
      </c>
      <c r="J6785">
        <v>39</v>
      </c>
    </row>
    <row r="6786" spans="1:10" hidden="1" x14ac:dyDescent="0.25">
      <c r="A6786">
        <f>--SUBTOTAL(103,B$2:B6786)</f>
        <v>3790</v>
      </c>
      <c r="B6786" s="86">
        <v>43423</v>
      </c>
      <c r="C6786" t="s">
        <v>69</v>
      </c>
      <c r="D6786" t="s">
        <v>31</v>
      </c>
      <c r="E6786" t="s">
        <v>362</v>
      </c>
      <c r="F6786">
        <v>5</v>
      </c>
      <c r="G6786">
        <v>0</v>
      </c>
      <c r="H6786">
        <v>2018</v>
      </c>
      <c r="I6786">
        <v>11</v>
      </c>
      <c r="J6786">
        <v>91</v>
      </c>
    </row>
    <row r="6787" spans="1:10" hidden="1" x14ac:dyDescent="0.25">
      <c r="A6787">
        <f>--SUBTOTAL(103,B$2:B6787)</f>
        <v>3790</v>
      </c>
      <c r="B6787" s="86">
        <v>43423</v>
      </c>
      <c r="C6787" t="s">
        <v>71</v>
      </c>
      <c r="D6787" t="s">
        <v>101</v>
      </c>
      <c r="E6787" t="s">
        <v>362</v>
      </c>
      <c r="F6787">
        <v>1618.93</v>
      </c>
      <c r="G6787">
        <v>0</v>
      </c>
      <c r="H6787">
        <v>2018</v>
      </c>
      <c r="I6787">
        <v>11</v>
      </c>
      <c r="J6787">
        <v>91</v>
      </c>
    </row>
    <row r="6788" spans="1:10" hidden="1" x14ac:dyDescent="0.25">
      <c r="A6788">
        <f>--SUBTOTAL(103,B$2:B6788)</f>
        <v>3790</v>
      </c>
      <c r="B6788" s="86">
        <v>43423</v>
      </c>
      <c r="C6788" t="s">
        <v>21</v>
      </c>
      <c r="D6788" t="s">
        <v>32</v>
      </c>
      <c r="E6788" t="s">
        <v>362</v>
      </c>
      <c r="F6788">
        <v>40</v>
      </c>
      <c r="G6788">
        <v>0</v>
      </c>
      <c r="H6788">
        <v>2018</v>
      </c>
      <c r="I6788">
        <v>11</v>
      </c>
      <c r="J6788">
        <v>13</v>
      </c>
    </row>
    <row r="6789" spans="1:10" hidden="1" x14ac:dyDescent="0.25">
      <c r="A6789">
        <f>--SUBTOTAL(103,B$2:B6789)</f>
        <v>3790</v>
      </c>
      <c r="B6789" s="86">
        <v>43423</v>
      </c>
      <c r="C6789" t="s">
        <v>21</v>
      </c>
      <c r="D6789" t="s">
        <v>32</v>
      </c>
      <c r="E6789" t="s">
        <v>362</v>
      </c>
      <c r="F6789">
        <v>24</v>
      </c>
      <c r="G6789">
        <v>0</v>
      </c>
      <c r="H6789">
        <v>2018</v>
      </c>
      <c r="I6789">
        <v>11</v>
      </c>
      <c r="J6789">
        <v>18</v>
      </c>
    </row>
    <row r="6790" spans="1:10" hidden="1" x14ac:dyDescent="0.25">
      <c r="A6790">
        <f>--SUBTOTAL(103,B$2:B6790)</f>
        <v>3790</v>
      </c>
      <c r="B6790" s="86">
        <v>43423</v>
      </c>
      <c r="C6790" t="s">
        <v>21</v>
      </c>
      <c r="D6790" t="s">
        <v>32</v>
      </c>
      <c r="E6790" t="s">
        <v>362</v>
      </c>
      <c r="F6790">
        <v>112</v>
      </c>
      <c r="G6790">
        <v>0</v>
      </c>
      <c r="H6790">
        <v>2018</v>
      </c>
      <c r="I6790">
        <v>11</v>
      </c>
      <c r="J6790">
        <v>19</v>
      </c>
    </row>
    <row r="6791" spans="1:10" hidden="1" x14ac:dyDescent="0.25">
      <c r="A6791">
        <f>--SUBTOTAL(103,B$2:B6791)</f>
        <v>3790</v>
      </c>
      <c r="B6791" s="86">
        <v>43423</v>
      </c>
      <c r="C6791" t="s">
        <v>21</v>
      </c>
      <c r="D6791" t="s">
        <v>32</v>
      </c>
      <c r="E6791" t="s">
        <v>362</v>
      </c>
      <c r="F6791">
        <v>16</v>
      </c>
      <c r="G6791">
        <v>0</v>
      </c>
      <c r="H6791">
        <v>2018</v>
      </c>
      <c r="I6791">
        <v>11</v>
      </c>
      <c r="J6791">
        <v>39</v>
      </c>
    </row>
    <row r="6792" spans="1:10" hidden="1" x14ac:dyDescent="0.25">
      <c r="A6792">
        <f>--SUBTOTAL(103,B$2:B6792)</f>
        <v>3790</v>
      </c>
      <c r="B6792" s="86">
        <v>43423</v>
      </c>
      <c r="C6792" t="s">
        <v>21</v>
      </c>
      <c r="D6792" t="s">
        <v>32</v>
      </c>
      <c r="E6792" t="s">
        <v>362</v>
      </c>
      <c r="F6792">
        <v>16</v>
      </c>
      <c r="G6792">
        <v>0</v>
      </c>
      <c r="H6792">
        <v>2018</v>
      </c>
      <c r="I6792">
        <v>11</v>
      </c>
      <c r="J6792">
        <v>44</v>
      </c>
    </row>
    <row r="6793" spans="1:10" hidden="1" x14ac:dyDescent="0.25">
      <c r="A6793">
        <f>--SUBTOTAL(103,B$2:B6793)</f>
        <v>3790</v>
      </c>
      <c r="B6793" s="86">
        <v>43423</v>
      </c>
      <c r="C6793" t="s">
        <v>21</v>
      </c>
      <c r="D6793" t="s">
        <v>32</v>
      </c>
      <c r="E6793" t="s">
        <v>362</v>
      </c>
      <c r="F6793">
        <v>16</v>
      </c>
      <c r="G6793">
        <v>0</v>
      </c>
      <c r="H6793">
        <v>2018</v>
      </c>
      <c r="I6793">
        <v>11</v>
      </c>
      <c r="J6793">
        <v>46</v>
      </c>
    </row>
    <row r="6794" spans="1:10" hidden="1" x14ac:dyDescent="0.25">
      <c r="A6794">
        <f>--SUBTOTAL(103,B$2:B6794)</f>
        <v>3790</v>
      </c>
      <c r="B6794" s="86">
        <v>43423</v>
      </c>
      <c r="C6794" t="s">
        <v>21</v>
      </c>
      <c r="D6794" t="s">
        <v>32</v>
      </c>
      <c r="E6794" t="s">
        <v>362</v>
      </c>
      <c r="F6794">
        <v>8</v>
      </c>
      <c r="G6794">
        <v>0</v>
      </c>
      <c r="H6794">
        <v>2018</v>
      </c>
      <c r="I6794">
        <v>11</v>
      </c>
      <c r="J6794">
        <v>49</v>
      </c>
    </row>
    <row r="6795" spans="1:10" hidden="1" x14ac:dyDescent="0.25">
      <c r="A6795">
        <f>--SUBTOTAL(103,B$2:B6795)</f>
        <v>3790</v>
      </c>
      <c r="B6795" s="86">
        <v>43423</v>
      </c>
      <c r="C6795" t="s">
        <v>21</v>
      </c>
      <c r="D6795" t="s">
        <v>32</v>
      </c>
      <c r="E6795" t="s">
        <v>362</v>
      </c>
      <c r="F6795">
        <v>56</v>
      </c>
      <c r="G6795">
        <v>0</v>
      </c>
      <c r="H6795">
        <v>2018</v>
      </c>
      <c r="I6795">
        <v>11</v>
      </c>
      <c r="J6795">
        <v>73</v>
      </c>
    </row>
    <row r="6796" spans="1:10" hidden="1" x14ac:dyDescent="0.25">
      <c r="A6796">
        <f>--SUBTOTAL(103,B$2:B6796)</f>
        <v>3790</v>
      </c>
      <c r="B6796" s="86">
        <v>43423</v>
      </c>
      <c r="C6796" t="s">
        <v>21</v>
      </c>
      <c r="D6796" t="s">
        <v>32</v>
      </c>
      <c r="E6796" t="s">
        <v>362</v>
      </c>
      <c r="F6796">
        <v>24</v>
      </c>
      <c r="G6796">
        <v>0</v>
      </c>
      <c r="H6796">
        <v>2018</v>
      </c>
      <c r="I6796">
        <v>11</v>
      </c>
      <c r="J6796">
        <v>80</v>
      </c>
    </row>
    <row r="6797" spans="1:10" hidden="1" x14ac:dyDescent="0.25">
      <c r="A6797">
        <f>--SUBTOTAL(103,B$2:B6797)</f>
        <v>3790</v>
      </c>
      <c r="B6797" s="86">
        <v>43423</v>
      </c>
      <c r="C6797" t="s">
        <v>21</v>
      </c>
      <c r="D6797" t="s">
        <v>32</v>
      </c>
      <c r="E6797" t="s">
        <v>362</v>
      </c>
      <c r="F6797">
        <v>16</v>
      </c>
      <c r="G6797">
        <v>0</v>
      </c>
      <c r="H6797">
        <v>2018</v>
      </c>
      <c r="I6797">
        <v>11</v>
      </c>
      <c r="J6797">
        <v>95</v>
      </c>
    </row>
    <row r="6798" spans="1:10" hidden="1" x14ac:dyDescent="0.25">
      <c r="A6798">
        <f>--SUBTOTAL(103,B$2:B6798)</f>
        <v>3790</v>
      </c>
      <c r="B6798" s="86">
        <v>43423</v>
      </c>
      <c r="C6798" t="s">
        <v>21</v>
      </c>
      <c r="D6798" t="s">
        <v>32</v>
      </c>
      <c r="E6798" t="s">
        <v>362</v>
      </c>
      <c r="F6798">
        <v>112</v>
      </c>
      <c r="G6798">
        <v>0</v>
      </c>
      <c r="H6798">
        <v>2018</v>
      </c>
      <c r="I6798">
        <v>11</v>
      </c>
      <c r="J6798">
        <v>97</v>
      </c>
    </row>
    <row r="6799" spans="1:10" hidden="1" x14ac:dyDescent="0.25">
      <c r="A6799">
        <f>--SUBTOTAL(103,B$2:B6799)</f>
        <v>3790</v>
      </c>
      <c r="B6799" s="86">
        <v>43423</v>
      </c>
      <c r="C6799" t="s">
        <v>70</v>
      </c>
      <c r="D6799" t="s">
        <v>31</v>
      </c>
      <c r="E6799" t="s">
        <v>362</v>
      </c>
      <c r="F6799">
        <v>42</v>
      </c>
      <c r="G6799">
        <v>0</v>
      </c>
      <c r="H6799">
        <v>2018</v>
      </c>
      <c r="I6799">
        <v>11</v>
      </c>
      <c r="J6799">
        <v>91</v>
      </c>
    </row>
    <row r="6800" spans="1:10" hidden="1" x14ac:dyDescent="0.25">
      <c r="A6800">
        <f>--SUBTOTAL(103,B$2:B6800)</f>
        <v>3790</v>
      </c>
      <c r="B6800" s="86">
        <v>43423</v>
      </c>
      <c r="C6800" t="s">
        <v>23</v>
      </c>
      <c r="D6800" t="s">
        <v>59</v>
      </c>
      <c r="E6800" t="s">
        <v>362</v>
      </c>
      <c r="F6800">
        <v>107.4</v>
      </c>
      <c r="G6800">
        <v>0</v>
      </c>
      <c r="H6800">
        <v>2018</v>
      </c>
      <c r="I6800">
        <v>11</v>
      </c>
      <c r="J6800">
        <v>1</v>
      </c>
    </row>
    <row r="6801" spans="1:10" hidden="1" x14ac:dyDescent="0.25">
      <c r="A6801">
        <f>--SUBTOTAL(103,B$2:B6801)</f>
        <v>3790</v>
      </c>
      <c r="B6801" s="86">
        <v>43423</v>
      </c>
      <c r="C6801" t="s">
        <v>23</v>
      </c>
      <c r="D6801" t="s">
        <v>32</v>
      </c>
      <c r="E6801" t="s">
        <v>362</v>
      </c>
      <c r="F6801">
        <v>8</v>
      </c>
      <c r="G6801">
        <v>0</v>
      </c>
      <c r="H6801">
        <v>2018</v>
      </c>
      <c r="I6801">
        <v>11</v>
      </c>
      <c r="J6801">
        <v>44</v>
      </c>
    </row>
    <row r="6802" spans="1:10" hidden="1" x14ac:dyDescent="0.25">
      <c r="A6802">
        <f>--SUBTOTAL(103,B$2:B6802)</f>
        <v>3790</v>
      </c>
      <c r="B6802" s="86">
        <v>43423</v>
      </c>
      <c r="C6802" t="s">
        <v>23</v>
      </c>
      <c r="D6802" t="s">
        <v>59</v>
      </c>
      <c r="E6802" t="s">
        <v>362</v>
      </c>
      <c r="F6802">
        <v>55.87</v>
      </c>
      <c r="G6802">
        <v>0</v>
      </c>
      <c r="H6802">
        <v>2018</v>
      </c>
      <c r="I6802">
        <v>11</v>
      </c>
      <c r="J6802">
        <v>44</v>
      </c>
    </row>
    <row r="6803" spans="1:10" hidden="1" x14ac:dyDescent="0.25">
      <c r="A6803">
        <f>--SUBTOTAL(103,B$2:B6803)</f>
        <v>3790</v>
      </c>
      <c r="B6803" s="86">
        <v>43423</v>
      </c>
      <c r="C6803" t="s">
        <v>23</v>
      </c>
      <c r="D6803" t="s">
        <v>31</v>
      </c>
      <c r="E6803" t="s">
        <v>362</v>
      </c>
      <c r="F6803">
        <v>65</v>
      </c>
      <c r="G6803">
        <v>0</v>
      </c>
      <c r="H6803">
        <v>2018</v>
      </c>
      <c r="I6803">
        <v>11</v>
      </c>
      <c r="J6803">
        <v>47</v>
      </c>
    </row>
    <row r="6804" spans="1:10" hidden="1" x14ac:dyDescent="0.25">
      <c r="A6804">
        <f>--SUBTOTAL(103,B$2:B6804)</f>
        <v>3790</v>
      </c>
      <c r="B6804" s="86">
        <v>43423</v>
      </c>
      <c r="C6804" t="s">
        <v>23</v>
      </c>
      <c r="D6804" t="s">
        <v>54</v>
      </c>
      <c r="E6804" t="s">
        <v>362</v>
      </c>
      <c r="F6804">
        <v>43.32</v>
      </c>
      <c r="G6804">
        <v>0</v>
      </c>
      <c r="H6804">
        <v>2018</v>
      </c>
      <c r="I6804">
        <v>11</v>
      </c>
      <c r="J6804">
        <v>78</v>
      </c>
    </row>
    <row r="6805" spans="1:10" hidden="1" x14ac:dyDescent="0.25">
      <c r="A6805">
        <f>--SUBTOTAL(103,B$2:B6805)</f>
        <v>3790</v>
      </c>
      <c r="B6805" s="86">
        <v>43423</v>
      </c>
      <c r="C6805" t="s">
        <v>23</v>
      </c>
      <c r="D6805" t="s">
        <v>32</v>
      </c>
      <c r="E6805" t="s">
        <v>362</v>
      </c>
      <c r="F6805">
        <v>30</v>
      </c>
      <c r="G6805">
        <v>0</v>
      </c>
      <c r="H6805">
        <v>2018</v>
      </c>
      <c r="I6805">
        <v>11</v>
      </c>
      <c r="J6805">
        <v>98</v>
      </c>
    </row>
    <row r="6806" spans="1:10" hidden="1" x14ac:dyDescent="0.25">
      <c r="A6806">
        <f>--SUBTOTAL(103,B$2:B6806)</f>
        <v>3790</v>
      </c>
      <c r="B6806" s="86">
        <v>43424</v>
      </c>
      <c r="C6806" t="s">
        <v>81</v>
      </c>
      <c r="D6806" t="s">
        <v>62</v>
      </c>
      <c r="E6806" t="s">
        <v>363</v>
      </c>
      <c r="F6806">
        <v>125.7</v>
      </c>
      <c r="G6806">
        <v>0</v>
      </c>
      <c r="H6806">
        <v>2018</v>
      </c>
      <c r="I6806">
        <v>11</v>
      </c>
      <c r="J6806">
        <v>91</v>
      </c>
    </row>
    <row r="6807" spans="1:10" hidden="1" x14ac:dyDescent="0.25">
      <c r="A6807">
        <f>--SUBTOTAL(103,B$2:B6807)</f>
        <v>3790</v>
      </c>
      <c r="B6807" s="86">
        <v>43424</v>
      </c>
      <c r="C6807" t="s">
        <v>80</v>
      </c>
      <c r="D6807" t="s">
        <v>62</v>
      </c>
      <c r="E6807" t="s">
        <v>363</v>
      </c>
      <c r="F6807">
        <v>553.25</v>
      </c>
      <c r="G6807">
        <v>0</v>
      </c>
      <c r="H6807">
        <v>2018</v>
      </c>
      <c r="I6807">
        <v>11</v>
      </c>
      <c r="J6807">
        <v>91</v>
      </c>
    </row>
    <row r="6808" spans="1:10" hidden="1" x14ac:dyDescent="0.25">
      <c r="A6808">
        <f>--SUBTOTAL(103,B$2:B6808)</f>
        <v>3790</v>
      </c>
      <c r="B6808" s="86">
        <v>43424</v>
      </c>
      <c r="C6808" t="s">
        <v>74</v>
      </c>
      <c r="D6808" t="s">
        <v>62</v>
      </c>
      <c r="E6808" t="s">
        <v>363</v>
      </c>
      <c r="F6808">
        <v>551.15</v>
      </c>
      <c r="G6808">
        <v>0</v>
      </c>
      <c r="H6808">
        <v>2018</v>
      </c>
      <c r="I6808">
        <v>11</v>
      </c>
      <c r="J6808">
        <v>91</v>
      </c>
    </row>
    <row r="6809" spans="1:10" hidden="1" x14ac:dyDescent="0.25">
      <c r="A6809">
        <f>--SUBTOTAL(103,B$2:B6809)</f>
        <v>3790</v>
      </c>
      <c r="B6809" s="86">
        <v>43424</v>
      </c>
      <c r="C6809" t="s">
        <v>21</v>
      </c>
      <c r="D6809" t="s">
        <v>32</v>
      </c>
      <c r="E6809" t="s">
        <v>363</v>
      </c>
      <c r="F6809">
        <v>40</v>
      </c>
      <c r="G6809">
        <v>0</v>
      </c>
      <c r="H6809">
        <v>2018</v>
      </c>
      <c r="I6809">
        <v>11</v>
      </c>
      <c r="J6809">
        <v>13</v>
      </c>
    </row>
    <row r="6810" spans="1:10" hidden="1" x14ac:dyDescent="0.25">
      <c r="A6810">
        <f>--SUBTOTAL(103,B$2:B6810)</f>
        <v>3790</v>
      </c>
      <c r="B6810" s="86">
        <v>43424</v>
      </c>
      <c r="C6810" t="s">
        <v>21</v>
      </c>
      <c r="D6810" t="s">
        <v>32</v>
      </c>
      <c r="E6810" t="s">
        <v>363</v>
      </c>
      <c r="F6810">
        <v>24</v>
      </c>
      <c r="G6810">
        <v>0</v>
      </c>
      <c r="H6810">
        <v>2018</v>
      </c>
      <c r="I6810">
        <v>11</v>
      </c>
      <c r="J6810">
        <v>19</v>
      </c>
    </row>
    <row r="6811" spans="1:10" hidden="1" x14ac:dyDescent="0.25">
      <c r="A6811">
        <f>--SUBTOTAL(103,B$2:B6811)</f>
        <v>3790</v>
      </c>
      <c r="B6811" s="86">
        <v>43424</v>
      </c>
      <c r="C6811" t="s">
        <v>21</v>
      </c>
      <c r="D6811" t="s">
        <v>32</v>
      </c>
      <c r="E6811" t="s">
        <v>363</v>
      </c>
      <c r="F6811">
        <v>8</v>
      </c>
      <c r="G6811">
        <v>0</v>
      </c>
      <c r="H6811">
        <v>2018</v>
      </c>
      <c r="I6811">
        <v>11</v>
      </c>
      <c r="J6811">
        <v>23</v>
      </c>
    </row>
    <row r="6812" spans="1:10" hidden="1" x14ac:dyDescent="0.25">
      <c r="A6812">
        <f>--SUBTOTAL(103,B$2:B6812)</f>
        <v>3790</v>
      </c>
      <c r="B6812" s="86">
        <v>43424</v>
      </c>
      <c r="C6812" t="s">
        <v>21</v>
      </c>
      <c r="D6812" t="s">
        <v>32</v>
      </c>
      <c r="E6812" t="s">
        <v>363</v>
      </c>
      <c r="F6812">
        <v>48</v>
      </c>
      <c r="G6812">
        <v>0</v>
      </c>
      <c r="H6812">
        <v>2018</v>
      </c>
      <c r="I6812">
        <v>11</v>
      </c>
      <c r="J6812">
        <v>30</v>
      </c>
    </row>
    <row r="6813" spans="1:10" hidden="1" x14ac:dyDescent="0.25">
      <c r="A6813">
        <f>--SUBTOTAL(103,B$2:B6813)</f>
        <v>3790</v>
      </c>
      <c r="B6813" s="86">
        <v>43424</v>
      </c>
      <c r="C6813" t="s">
        <v>21</v>
      </c>
      <c r="D6813" t="s">
        <v>32</v>
      </c>
      <c r="E6813" t="s">
        <v>363</v>
      </c>
      <c r="F6813">
        <v>16</v>
      </c>
      <c r="G6813">
        <v>0</v>
      </c>
      <c r="H6813">
        <v>2018</v>
      </c>
      <c r="I6813">
        <v>11</v>
      </c>
      <c r="J6813">
        <v>39</v>
      </c>
    </row>
    <row r="6814" spans="1:10" hidden="1" x14ac:dyDescent="0.25">
      <c r="A6814">
        <f>--SUBTOTAL(103,B$2:B6814)</f>
        <v>3790</v>
      </c>
      <c r="B6814" s="86">
        <v>43424</v>
      </c>
      <c r="C6814" t="s">
        <v>21</v>
      </c>
      <c r="D6814" t="s">
        <v>32</v>
      </c>
      <c r="E6814" t="s">
        <v>363</v>
      </c>
      <c r="F6814">
        <v>16</v>
      </c>
      <c r="G6814">
        <v>0</v>
      </c>
      <c r="H6814">
        <v>2018</v>
      </c>
      <c r="I6814">
        <v>11</v>
      </c>
      <c r="J6814">
        <v>44</v>
      </c>
    </row>
    <row r="6815" spans="1:10" hidden="1" x14ac:dyDescent="0.25">
      <c r="A6815">
        <f>--SUBTOTAL(103,B$2:B6815)</f>
        <v>3790</v>
      </c>
      <c r="B6815" s="86">
        <v>43424</v>
      </c>
      <c r="C6815" t="s">
        <v>21</v>
      </c>
      <c r="D6815" t="s">
        <v>32</v>
      </c>
      <c r="E6815" t="s">
        <v>363</v>
      </c>
      <c r="F6815">
        <v>8</v>
      </c>
      <c r="G6815">
        <v>0</v>
      </c>
      <c r="H6815">
        <v>2018</v>
      </c>
      <c r="I6815">
        <v>11</v>
      </c>
      <c r="J6815">
        <v>49</v>
      </c>
    </row>
    <row r="6816" spans="1:10" hidden="1" x14ac:dyDescent="0.25">
      <c r="A6816">
        <f>--SUBTOTAL(103,B$2:B6816)</f>
        <v>3790</v>
      </c>
      <c r="B6816" s="86">
        <v>43424</v>
      </c>
      <c r="C6816" t="s">
        <v>21</v>
      </c>
      <c r="D6816" t="s">
        <v>32</v>
      </c>
      <c r="E6816" t="s">
        <v>363</v>
      </c>
      <c r="F6816">
        <v>32</v>
      </c>
      <c r="G6816">
        <v>0</v>
      </c>
      <c r="H6816">
        <v>2018</v>
      </c>
      <c r="I6816">
        <v>11</v>
      </c>
      <c r="J6816">
        <v>51</v>
      </c>
    </row>
    <row r="6817" spans="1:10" hidden="1" x14ac:dyDescent="0.25">
      <c r="A6817">
        <f>--SUBTOTAL(103,B$2:B6817)</f>
        <v>3790</v>
      </c>
      <c r="B6817" s="86">
        <v>43424</v>
      </c>
      <c r="C6817" t="s">
        <v>21</v>
      </c>
      <c r="D6817" t="s">
        <v>32</v>
      </c>
      <c r="E6817" t="s">
        <v>363</v>
      </c>
      <c r="F6817">
        <v>8</v>
      </c>
      <c r="G6817">
        <v>0</v>
      </c>
      <c r="H6817">
        <v>2018</v>
      </c>
      <c r="I6817">
        <v>11</v>
      </c>
      <c r="J6817">
        <v>95</v>
      </c>
    </row>
    <row r="6818" spans="1:10" hidden="1" x14ac:dyDescent="0.25">
      <c r="A6818">
        <f>--SUBTOTAL(103,B$2:B6818)</f>
        <v>3790</v>
      </c>
      <c r="B6818" s="86">
        <v>43424</v>
      </c>
      <c r="C6818" t="s">
        <v>21</v>
      </c>
      <c r="D6818" t="s">
        <v>32</v>
      </c>
      <c r="E6818" t="s">
        <v>363</v>
      </c>
      <c r="F6818">
        <v>24</v>
      </c>
      <c r="G6818">
        <v>0</v>
      </c>
      <c r="H6818">
        <v>2018</v>
      </c>
      <c r="I6818">
        <v>11</v>
      </c>
      <c r="J6818">
        <v>97</v>
      </c>
    </row>
    <row r="6819" spans="1:10" hidden="1" x14ac:dyDescent="0.25">
      <c r="A6819">
        <f>--SUBTOTAL(103,B$2:B6819)</f>
        <v>3790</v>
      </c>
      <c r="B6819" s="86">
        <v>43424</v>
      </c>
      <c r="C6819" t="s">
        <v>79</v>
      </c>
      <c r="D6819" t="s">
        <v>62</v>
      </c>
      <c r="E6819" t="s">
        <v>363</v>
      </c>
      <c r="F6819">
        <v>82.55</v>
      </c>
      <c r="G6819">
        <v>0</v>
      </c>
      <c r="H6819">
        <v>2018</v>
      </c>
      <c r="I6819">
        <v>11</v>
      </c>
      <c r="J6819">
        <v>91</v>
      </c>
    </row>
    <row r="6820" spans="1:10" hidden="1" x14ac:dyDescent="0.25">
      <c r="A6820">
        <f>--SUBTOTAL(103,B$2:B6820)</f>
        <v>3790</v>
      </c>
      <c r="B6820" s="86">
        <v>43424</v>
      </c>
      <c r="C6820" t="s">
        <v>281</v>
      </c>
      <c r="D6820" t="s">
        <v>32</v>
      </c>
      <c r="E6820" t="s">
        <v>363</v>
      </c>
      <c r="F6820">
        <v>41.69</v>
      </c>
      <c r="G6820">
        <v>0</v>
      </c>
      <c r="H6820">
        <v>2018</v>
      </c>
      <c r="I6820">
        <v>11</v>
      </c>
      <c r="J6820">
        <v>91</v>
      </c>
    </row>
    <row r="6821" spans="1:10" hidden="1" x14ac:dyDescent="0.25">
      <c r="A6821">
        <f>--SUBTOTAL(103,B$2:B6821)</f>
        <v>3790</v>
      </c>
      <c r="B6821" s="86">
        <v>43424</v>
      </c>
      <c r="C6821" t="s">
        <v>82</v>
      </c>
      <c r="D6821" t="s">
        <v>62</v>
      </c>
      <c r="E6821" t="s">
        <v>363</v>
      </c>
      <c r="F6821">
        <v>18.399999999999999</v>
      </c>
      <c r="G6821">
        <v>0</v>
      </c>
      <c r="H6821">
        <v>2018</v>
      </c>
      <c r="I6821">
        <v>11</v>
      </c>
      <c r="J6821">
        <v>91</v>
      </c>
    </row>
    <row r="6822" spans="1:10" hidden="1" x14ac:dyDescent="0.25">
      <c r="A6822">
        <f>--SUBTOTAL(103,B$2:B6822)</f>
        <v>3790</v>
      </c>
      <c r="B6822" s="86">
        <v>43424</v>
      </c>
      <c r="C6822" t="s">
        <v>65</v>
      </c>
      <c r="D6822" t="s">
        <v>31</v>
      </c>
      <c r="E6822" t="s">
        <v>363</v>
      </c>
      <c r="F6822">
        <v>22</v>
      </c>
      <c r="G6822">
        <v>0</v>
      </c>
      <c r="H6822">
        <v>2018</v>
      </c>
      <c r="I6822">
        <v>11</v>
      </c>
      <c r="J6822">
        <v>91</v>
      </c>
    </row>
    <row r="6823" spans="1:10" hidden="1" x14ac:dyDescent="0.25">
      <c r="A6823">
        <f>--SUBTOTAL(103,B$2:B6823)</f>
        <v>3790</v>
      </c>
      <c r="B6823" s="86">
        <v>43424</v>
      </c>
      <c r="C6823" t="s">
        <v>65</v>
      </c>
      <c r="D6823" t="s">
        <v>62</v>
      </c>
      <c r="E6823" t="s">
        <v>363</v>
      </c>
      <c r="F6823">
        <v>208.6</v>
      </c>
      <c r="G6823">
        <v>0</v>
      </c>
      <c r="H6823">
        <v>2018</v>
      </c>
      <c r="I6823">
        <v>11</v>
      </c>
      <c r="J6823">
        <v>91</v>
      </c>
    </row>
    <row r="6824" spans="1:10" hidden="1" x14ac:dyDescent="0.25">
      <c r="A6824">
        <f>--SUBTOTAL(103,B$2:B6824)</f>
        <v>3790</v>
      </c>
      <c r="B6824" s="86">
        <v>43424</v>
      </c>
      <c r="C6824" t="s">
        <v>64</v>
      </c>
      <c r="D6824" t="s">
        <v>62</v>
      </c>
      <c r="E6824" t="s">
        <v>363</v>
      </c>
      <c r="F6824">
        <v>741.65</v>
      </c>
      <c r="G6824">
        <v>0</v>
      </c>
      <c r="H6824">
        <v>2018</v>
      </c>
      <c r="I6824">
        <v>11</v>
      </c>
      <c r="J6824">
        <v>91</v>
      </c>
    </row>
    <row r="6825" spans="1:10" hidden="1" x14ac:dyDescent="0.25">
      <c r="A6825">
        <f>--SUBTOTAL(103,B$2:B6825)</f>
        <v>3790</v>
      </c>
      <c r="B6825" s="86">
        <v>43424</v>
      </c>
      <c r="C6825" t="s">
        <v>23</v>
      </c>
      <c r="D6825" t="s">
        <v>33</v>
      </c>
      <c r="E6825" t="s">
        <v>119</v>
      </c>
      <c r="F6825">
        <v>6.5</v>
      </c>
      <c r="G6825">
        <v>0</v>
      </c>
      <c r="H6825">
        <v>2018</v>
      </c>
      <c r="I6825">
        <v>11</v>
      </c>
      <c r="J6825">
        <v>7</v>
      </c>
    </row>
    <row r="6826" spans="1:10" hidden="1" x14ac:dyDescent="0.25">
      <c r="A6826">
        <f>--SUBTOTAL(103,B$2:B6826)</f>
        <v>3790</v>
      </c>
      <c r="B6826" s="86">
        <v>43424</v>
      </c>
      <c r="C6826" t="s">
        <v>23</v>
      </c>
      <c r="D6826" t="s">
        <v>33</v>
      </c>
      <c r="E6826" t="s">
        <v>166</v>
      </c>
      <c r="F6826">
        <v>14</v>
      </c>
      <c r="G6826">
        <v>0</v>
      </c>
      <c r="H6826">
        <v>2018</v>
      </c>
      <c r="I6826">
        <v>11</v>
      </c>
      <c r="J6826">
        <v>22</v>
      </c>
    </row>
    <row r="6827" spans="1:10" hidden="1" x14ac:dyDescent="0.25">
      <c r="A6827">
        <f>--SUBTOTAL(103,B$2:B6827)</f>
        <v>3790</v>
      </c>
      <c r="B6827" s="86">
        <v>43424</v>
      </c>
      <c r="C6827" t="s">
        <v>23</v>
      </c>
      <c r="D6827" t="s">
        <v>33</v>
      </c>
      <c r="E6827" t="s">
        <v>149</v>
      </c>
      <c r="F6827">
        <v>7.3</v>
      </c>
      <c r="G6827">
        <v>0</v>
      </c>
      <c r="H6827">
        <v>2018</v>
      </c>
      <c r="I6827">
        <v>11</v>
      </c>
      <c r="J6827">
        <v>23</v>
      </c>
    </row>
    <row r="6828" spans="1:10" hidden="1" x14ac:dyDescent="0.25">
      <c r="A6828">
        <f>--SUBTOTAL(103,B$2:B6828)</f>
        <v>3790</v>
      </c>
      <c r="B6828" s="86">
        <v>43424</v>
      </c>
      <c r="C6828" t="s">
        <v>23</v>
      </c>
      <c r="D6828" t="s">
        <v>59</v>
      </c>
      <c r="E6828" t="s">
        <v>363</v>
      </c>
      <c r="F6828">
        <v>373</v>
      </c>
      <c r="G6828">
        <v>0</v>
      </c>
      <c r="H6828">
        <v>2018</v>
      </c>
      <c r="I6828">
        <v>11</v>
      </c>
      <c r="J6828">
        <v>30</v>
      </c>
    </row>
    <row r="6829" spans="1:10" hidden="1" x14ac:dyDescent="0.25">
      <c r="A6829">
        <f>--SUBTOTAL(103,B$2:B6829)</f>
        <v>3790</v>
      </c>
      <c r="B6829" s="86">
        <v>43424</v>
      </c>
      <c r="C6829" t="s">
        <v>23</v>
      </c>
      <c r="D6829" t="s">
        <v>31</v>
      </c>
      <c r="E6829" t="s">
        <v>363</v>
      </c>
      <c r="F6829">
        <v>88</v>
      </c>
      <c r="G6829">
        <v>0</v>
      </c>
      <c r="H6829">
        <v>2018</v>
      </c>
      <c r="I6829">
        <v>11</v>
      </c>
      <c r="J6829">
        <v>47</v>
      </c>
    </row>
    <row r="6830" spans="1:10" hidden="1" x14ac:dyDescent="0.25">
      <c r="A6830">
        <f>--SUBTOTAL(103,B$2:B6830)</f>
        <v>3790</v>
      </c>
      <c r="B6830" s="86">
        <v>43424</v>
      </c>
      <c r="C6830" t="s">
        <v>23</v>
      </c>
      <c r="D6830" t="s">
        <v>33</v>
      </c>
      <c r="E6830" t="s">
        <v>115</v>
      </c>
      <c r="F6830">
        <v>19</v>
      </c>
      <c r="G6830">
        <v>0</v>
      </c>
      <c r="H6830">
        <v>2018</v>
      </c>
      <c r="I6830">
        <v>11</v>
      </c>
      <c r="J6830">
        <v>162</v>
      </c>
    </row>
    <row r="6831" spans="1:10" hidden="1" x14ac:dyDescent="0.25">
      <c r="A6831">
        <f>--SUBTOTAL(103,B$2:B6831)</f>
        <v>3790</v>
      </c>
      <c r="B6831" s="86">
        <v>43425</v>
      </c>
      <c r="C6831" t="s">
        <v>74</v>
      </c>
      <c r="D6831" t="s">
        <v>31</v>
      </c>
      <c r="E6831" t="s">
        <v>364</v>
      </c>
      <c r="F6831">
        <v>12.6</v>
      </c>
      <c r="G6831">
        <v>0</v>
      </c>
      <c r="H6831">
        <v>2018</v>
      </c>
      <c r="I6831">
        <v>11</v>
      </c>
      <c r="J6831">
        <v>91</v>
      </c>
    </row>
    <row r="6832" spans="1:10" hidden="1" x14ac:dyDescent="0.25">
      <c r="A6832">
        <f>--SUBTOTAL(103,B$2:B6832)</f>
        <v>3790</v>
      </c>
      <c r="B6832" s="86">
        <v>43425</v>
      </c>
      <c r="C6832" t="s">
        <v>102</v>
      </c>
      <c r="D6832" t="s">
        <v>101</v>
      </c>
      <c r="E6832" t="s">
        <v>364</v>
      </c>
      <c r="F6832">
        <v>203.77</v>
      </c>
      <c r="G6832">
        <v>0</v>
      </c>
      <c r="H6832">
        <v>2018</v>
      </c>
      <c r="I6832">
        <v>11</v>
      </c>
      <c r="J6832">
        <v>91</v>
      </c>
    </row>
    <row r="6833" spans="1:10" hidden="1" x14ac:dyDescent="0.25">
      <c r="A6833">
        <f>--SUBTOTAL(103,B$2:B6833)</f>
        <v>3790</v>
      </c>
      <c r="B6833" s="86">
        <v>43425</v>
      </c>
      <c r="C6833" t="s">
        <v>67</v>
      </c>
      <c r="D6833" t="s">
        <v>31</v>
      </c>
      <c r="E6833" t="s">
        <v>364</v>
      </c>
      <c r="F6833">
        <v>80</v>
      </c>
      <c r="G6833">
        <v>0</v>
      </c>
      <c r="H6833">
        <v>2018</v>
      </c>
      <c r="I6833">
        <v>11</v>
      </c>
      <c r="J6833">
        <v>91</v>
      </c>
    </row>
    <row r="6834" spans="1:10" hidden="1" x14ac:dyDescent="0.25">
      <c r="A6834">
        <f>--SUBTOTAL(103,B$2:B6834)</f>
        <v>3790</v>
      </c>
      <c r="B6834" s="86">
        <v>43425</v>
      </c>
      <c r="C6834" t="s">
        <v>75</v>
      </c>
      <c r="D6834" t="s">
        <v>31</v>
      </c>
      <c r="E6834" t="s">
        <v>364</v>
      </c>
      <c r="F6834">
        <v>27.6</v>
      </c>
      <c r="G6834">
        <v>0</v>
      </c>
      <c r="H6834">
        <v>2018</v>
      </c>
      <c r="I6834">
        <v>11</v>
      </c>
      <c r="J6834">
        <v>91</v>
      </c>
    </row>
    <row r="6835" spans="1:10" hidden="1" x14ac:dyDescent="0.25">
      <c r="A6835">
        <f>--SUBTOTAL(103,B$2:B6835)</f>
        <v>3790</v>
      </c>
      <c r="B6835" s="86">
        <v>43425</v>
      </c>
      <c r="C6835" t="s">
        <v>71</v>
      </c>
      <c r="D6835" t="s">
        <v>31</v>
      </c>
      <c r="E6835" t="s">
        <v>364</v>
      </c>
      <c r="F6835">
        <v>60</v>
      </c>
      <c r="G6835">
        <v>0</v>
      </c>
      <c r="H6835">
        <v>2018</v>
      </c>
      <c r="I6835">
        <v>11</v>
      </c>
      <c r="J6835">
        <v>91</v>
      </c>
    </row>
    <row r="6836" spans="1:10" hidden="1" x14ac:dyDescent="0.25">
      <c r="A6836">
        <f>--SUBTOTAL(103,B$2:B6836)</f>
        <v>3790</v>
      </c>
      <c r="B6836" s="86">
        <v>43425</v>
      </c>
      <c r="C6836" t="s">
        <v>21</v>
      </c>
      <c r="D6836" t="s">
        <v>32</v>
      </c>
      <c r="E6836" t="s">
        <v>364</v>
      </c>
      <c r="F6836">
        <v>96</v>
      </c>
      <c r="G6836">
        <v>0</v>
      </c>
      <c r="H6836">
        <v>2018</v>
      </c>
      <c r="I6836">
        <v>11</v>
      </c>
      <c r="J6836">
        <v>26</v>
      </c>
    </row>
    <row r="6837" spans="1:10" hidden="1" x14ac:dyDescent="0.25">
      <c r="A6837">
        <f>--SUBTOTAL(103,B$2:B6837)</f>
        <v>3790</v>
      </c>
      <c r="B6837" s="86">
        <v>43425</v>
      </c>
      <c r="C6837" t="s">
        <v>21</v>
      </c>
      <c r="D6837" t="s">
        <v>32</v>
      </c>
      <c r="E6837" t="s">
        <v>364</v>
      </c>
      <c r="F6837">
        <v>8</v>
      </c>
      <c r="G6837">
        <v>0</v>
      </c>
      <c r="H6837">
        <v>2018</v>
      </c>
      <c r="I6837">
        <v>11</v>
      </c>
      <c r="J6837">
        <v>97</v>
      </c>
    </row>
    <row r="6838" spans="1:10" hidden="1" x14ac:dyDescent="0.25">
      <c r="A6838">
        <f>--SUBTOTAL(103,B$2:B6838)</f>
        <v>3790</v>
      </c>
      <c r="B6838" s="86">
        <v>43425</v>
      </c>
      <c r="C6838" t="s">
        <v>78</v>
      </c>
      <c r="D6838" t="s">
        <v>62</v>
      </c>
      <c r="E6838" t="s">
        <v>364</v>
      </c>
      <c r="F6838">
        <v>33</v>
      </c>
      <c r="G6838">
        <v>0</v>
      </c>
      <c r="H6838">
        <v>2018</v>
      </c>
      <c r="I6838">
        <v>11</v>
      </c>
      <c r="J6838">
        <v>91</v>
      </c>
    </row>
    <row r="6839" spans="1:10" hidden="1" x14ac:dyDescent="0.25">
      <c r="A6839">
        <f>--SUBTOTAL(103,B$2:B6839)</f>
        <v>3790</v>
      </c>
      <c r="B6839" s="86">
        <v>43425</v>
      </c>
      <c r="C6839" t="s">
        <v>78</v>
      </c>
      <c r="D6839" t="s">
        <v>31</v>
      </c>
      <c r="E6839" t="s">
        <v>364</v>
      </c>
      <c r="F6839">
        <v>176</v>
      </c>
      <c r="G6839">
        <v>0</v>
      </c>
      <c r="H6839">
        <v>2018</v>
      </c>
      <c r="I6839">
        <v>11</v>
      </c>
      <c r="J6839">
        <v>91</v>
      </c>
    </row>
    <row r="6840" spans="1:10" hidden="1" x14ac:dyDescent="0.25">
      <c r="A6840">
        <f>--SUBTOTAL(103,B$2:B6840)</f>
        <v>3790</v>
      </c>
      <c r="B6840" s="86">
        <v>43425</v>
      </c>
      <c r="C6840" t="s">
        <v>78</v>
      </c>
      <c r="D6840" t="s">
        <v>54</v>
      </c>
      <c r="E6840" t="s">
        <v>364</v>
      </c>
      <c r="F6840">
        <v>374.62</v>
      </c>
      <c r="G6840">
        <v>0</v>
      </c>
      <c r="H6840">
        <v>2018</v>
      </c>
      <c r="I6840">
        <v>11</v>
      </c>
      <c r="J6840">
        <v>91</v>
      </c>
    </row>
    <row r="6841" spans="1:10" hidden="1" x14ac:dyDescent="0.25">
      <c r="A6841">
        <f>--SUBTOTAL(103,B$2:B6841)</f>
        <v>3790</v>
      </c>
      <c r="B6841" s="86">
        <v>43425</v>
      </c>
      <c r="C6841" t="s">
        <v>23</v>
      </c>
      <c r="D6841" t="s">
        <v>33</v>
      </c>
      <c r="E6841" t="s">
        <v>139</v>
      </c>
      <c r="F6841">
        <v>22</v>
      </c>
      <c r="G6841">
        <v>0</v>
      </c>
      <c r="H6841">
        <v>2018</v>
      </c>
      <c r="I6841">
        <v>11</v>
      </c>
      <c r="J6841">
        <v>48</v>
      </c>
    </row>
    <row r="6842" spans="1:10" hidden="1" x14ac:dyDescent="0.25">
      <c r="A6842">
        <f>--SUBTOTAL(103,B$2:B6842)</f>
        <v>3790</v>
      </c>
      <c r="B6842" s="86">
        <v>43425</v>
      </c>
      <c r="C6842" t="s">
        <v>23</v>
      </c>
      <c r="D6842" t="s">
        <v>33</v>
      </c>
      <c r="E6842" t="s">
        <v>131</v>
      </c>
      <c r="F6842">
        <v>4.75</v>
      </c>
      <c r="G6842">
        <v>0</v>
      </c>
      <c r="H6842">
        <v>2018</v>
      </c>
      <c r="I6842">
        <v>11</v>
      </c>
      <c r="J6842">
        <v>51</v>
      </c>
    </row>
    <row r="6843" spans="1:10" hidden="1" x14ac:dyDescent="0.25">
      <c r="A6843">
        <f>--SUBTOTAL(103,B$2:B6843)</f>
        <v>3790</v>
      </c>
      <c r="B6843" s="86">
        <v>43426</v>
      </c>
      <c r="C6843" t="s">
        <v>71</v>
      </c>
      <c r="D6843" t="s">
        <v>31</v>
      </c>
      <c r="E6843" t="s">
        <v>365</v>
      </c>
      <c r="F6843">
        <v>120</v>
      </c>
      <c r="G6843">
        <v>0</v>
      </c>
      <c r="H6843">
        <v>2018</v>
      </c>
      <c r="I6843">
        <v>11</v>
      </c>
      <c r="J6843">
        <v>91</v>
      </c>
    </row>
    <row r="6844" spans="1:10" hidden="1" x14ac:dyDescent="0.25">
      <c r="A6844">
        <f>--SUBTOTAL(103,B$2:B6844)</f>
        <v>3790</v>
      </c>
      <c r="B6844" s="86">
        <v>43426</v>
      </c>
      <c r="C6844" t="s">
        <v>21</v>
      </c>
      <c r="D6844" t="s">
        <v>32</v>
      </c>
      <c r="E6844" t="s">
        <v>365</v>
      </c>
      <c r="F6844">
        <v>32</v>
      </c>
      <c r="G6844">
        <v>0</v>
      </c>
      <c r="H6844">
        <v>2018</v>
      </c>
      <c r="I6844">
        <v>11</v>
      </c>
      <c r="J6844">
        <v>13</v>
      </c>
    </row>
    <row r="6845" spans="1:10" hidden="1" x14ac:dyDescent="0.25">
      <c r="A6845">
        <f>--SUBTOTAL(103,B$2:B6845)</f>
        <v>3790</v>
      </c>
      <c r="B6845" s="86">
        <v>43426</v>
      </c>
      <c r="C6845" t="s">
        <v>21</v>
      </c>
      <c r="D6845" t="s">
        <v>32</v>
      </c>
      <c r="E6845" t="s">
        <v>365</v>
      </c>
      <c r="F6845">
        <v>16</v>
      </c>
      <c r="G6845">
        <v>0</v>
      </c>
      <c r="H6845">
        <v>2018</v>
      </c>
      <c r="I6845">
        <v>11</v>
      </c>
      <c r="J6845">
        <v>30</v>
      </c>
    </row>
    <row r="6846" spans="1:10" hidden="1" x14ac:dyDescent="0.25">
      <c r="A6846">
        <f>--SUBTOTAL(103,B$2:B6846)</f>
        <v>3790</v>
      </c>
      <c r="B6846" s="86">
        <v>43426</v>
      </c>
      <c r="C6846" t="s">
        <v>21</v>
      </c>
      <c r="D6846" t="s">
        <v>32</v>
      </c>
      <c r="E6846" t="s">
        <v>365</v>
      </c>
      <c r="F6846">
        <v>8</v>
      </c>
      <c r="G6846">
        <v>0</v>
      </c>
      <c r="H6846">
        <v>2018</v>
      </c>
      <c r="I6846">
        <v>11</v>
      </c>
      <c r="J6846">
        <v>39</v>
      </c>
    </row>
    <row r="6847" spans="1:10" hidden="1" x14ac:dyDescent="0.25">
      <c r="A6847">
        <f>--SUBTOTAL(103,B$2:B6847)</f>
        <v>3790</v>
      </c>
      <c r="B6847" s="86">
        <v>43426</v>
      </c>
      <c r="C6847" t="s">
        <v>21</v>
      </c>
      <c r="D6847" t="s">
        <v>32</v>
      </c>
      <c r="E6847" t="s">
        <v>365</v>
      </c>
      <c r="F6847">
        <v>8</v>
      </c>
      <c r="G6847">
        <v>0</v>
      </c>
      <c r="H6847">
        <v>2018</v>
      </c>
      <c r="I6847">
        <v>11</v>
      </c>
      <c r="J6847">
        <v>73</v>
      </c>
    </row>
    <row r="6848" spans="1:10" hidden="1" x14ac:dyDescent="0.25">
      <c r="A6848">
        <f>--SUBTOTAL(103,B$2:B6848)</f>
        <v>3790</v>
      </c>
      <c r="B6848" s="86">
        <v>43426</v>
      </c>
      <c r="C6848" t="s">
        <v>21</v>
      </c>
      <c r="D6848" t="s">
        <v>32</v>
      </c>
      <c r="E6848" t="s">
        <v>365</v>
      </c>
      <c r="F6848">
        <v>8</v>
      </c>
      <c r="G6848">
        <v>0</v>
      </c>
      <c r="H6848">
        <v>2018</v>
      </c>
      <c r="I6848">
        <v>11</v>
      </c>
      <c r="J6848">
        <v>80</v>
      </c>
    </row>
    <row r="6849" spans="1:10" hidden="1" x14ac:dyDescent="0.25">
      <c r="A6849">
        <f>--SUBTOTAL(103,B$2:B6849)</f>
        <v>3790</v>
      </c>
      <c r="B6849" s="86">
        <v>43426</v>
      </c>
      <c r="C6849" t="s">
        <v>21</v>
      </c>
      <c r="D6849" t="s">
        <v>32</v>
      </c>
      <c r="E6849" t="s">
        <v>365</v>
      </c>
      <c r="F6849">
        <v>16</v>
      </c>
      <c r="G6849">
        <v>0</v>
      </c>
      <c r="H6849">
        <v>2018</v>
      </c>
      <c r="I6849">
        <v>11</v>
      </c>
      <c r="J6849">
        <v>97</v>
      </c>
    </row>
    <row r="6850" spans="1:10" hidden="1" x14ac:dyDescent="0.25">
      <c r="A6850">
        <f>--SUBTOTAL(103,B$2:B6850)</f>
        <v>3790</v>
      </c>
      <c r="B6850" s="86">
        <v>43426</v>
      </c>
      <c r="C6850" t="s">
        <v>23</v>
      </c>
      <c r="D6850" t="s">
        <v>31</v>
      </c>
      <c r="E6850" t="s">
        <v>365</v>
      </c>
      <c r="F6850">
        <v>34</v>
      </c>
      <c r="G6850">
        <v>0</v>
      </c>
      <c r="H6850">
        <v>2018</v>
      </c>
      <c r="I6850">
        <v>11</v>
      </c>
      <c r="J6850">
        <v>33</v>
      </c>
    </row>
    <row r="6851" spans="1:10" hidden="1" x14ac:dyDescent="0.25">
      <c r="A6851">
        <f>--SUBTOTAL(103,B$2:B6851)</f>
        <v>3790</v>
      </c>
      <c r="B6851" s="86">
        <v>43426</v>
      </c>
      <c r="C6851" t="s">
        <v>23</v>
      </c>
      <c r="D6851" t="s">
        <v>33</v>
      </c>
      <c r="E6851" t="s">
        <v>122</v>
      </c>
      <c r="F6851">
        <v>2.25</v>
      </c>
      <c r="G6851">
        <v>0</v>
      </c>
      <c r="H6851">
        <v>2018</v>
      </c>
      <c r="I6851">
        <v>11</v>
      </c>
      <c r="J6851">
        <v>70</v>
      </c>
    </row>
    <row r="6852" spans="1:10" hidden="1" x14ac:dyDescent="0.25">
      <c r="A6852">
        <f>--SUBTOTAL(103,B$2:B6852)</f>
        <v>3790</v>
      </c>
      <c r="B6852" s="86">
        <v>43427</v>
      </c>
      <c r="C6852" t="s">
        <v>68</v>
      </c>
      <c r="D6852" t="s">
        <v>61</v>
      </c>
      <c r="E6852" t="s">
        <v>366</v>
      </c>
      <c r="F6852">
        <v>35</v>
      </c>
      <c r="G6852">
        <v>0</v>
      </c>
      <c r="H6852">
        <v>2018</v>
      </c>
      <c r="I6852">
        <v>11</v>
      </c>
      <c r="J6852">
        <v>91</v>
      </c>
    </row>
    <row r="6853" spans="1:10" hidden="1" x14ac:dyDescent="0.25">
      <c r="A6853">
        <f>--SUBTOTAL(103,B$2:B6853)</f>
        <v>3790</v>
      </c>
      <c r="B6853" s="86">
        <v>43427</v>
      </c>
      <c r="C6853" t="s">
        <v>73</v>
      </c>
      <c r="D6853" t="s">
        <v>60</v>
      </c>
      <c r="E6853" t="s">
        <v>366</v>
      </c>
      <c r="F6853">
        <v>140.19999999999999</v>
      </c>
      <c r="G6853">
        <v>0</v>
      </c>
      <c r="H6853">
        <v>2018</v>
      </c>
      <c r="I6853">
        <v>11</v>
      </c>
      <c r="J6853">
        <v>91</v>
      </c>
    </row>
    <row r="6854" spans="1:10" hidden="1" x14ac:dyDescent="0.25">
      <c r="A6854">
        <f>--SUBTOTAL(103,B$2:B6854)</f>
        <v>3790</v>
      </c>
      <c r="B6854" s="86">
        <v>43427</v>
      </c>
      <c r="C6854" t="s">
        <v>75</v>
      </c>
      <c r="D6854" t="s">
        <v>31</v>
      </c>
      <c r="E6854" t="s">
        <v>366</v>
      </c>
      <c r="F6854">
        <v>33.799999999999997</v>
      </c>
      <c r="G6854">
        <v>0</v>
      </c>
      <c r="H6854">
        <v>2018</v>
      </c>
      <c r="I6854">
        <v>11</v>
      </c>
      <c r="J6854">
        <v>91</v>
      </c>
    </row>
    <row r="6855" spans="1:10" hidden="1" x14ac:dyDescent="0.25">
      <c r="A6855">
        <f>--SUBTOTAL(103,B$2:B6855)</f>
        <v>3790</v>
      </c>
      <c r="B6855" s="86">
        <v>43427</v>
      </c>
      <c r="C6855" t="s">
        <v>21</v>
      </c>
      <c r="D6855" t="s">
        <v>32</v>
      </c>
      <c r="E6855" t="s">
        <v>366</v>
      </c>
      <c r="F6855">
        <v>8</v>
      </c>
      <c r="G6855">
        <v>0</v>
      </c>
      <c r="H6855">
        <v>2018</v>
      </c>
      <c r="I6855">
        <v>11</v>
      </c>
      <c r="J6855">
        <v>49</v>
      </c>
    </row>
    <row r="6856" spans="1:10" hidden="1" x14ac:dyDescent="0.25">
      <c r="A6856">
        <f>--SUBTOTAL(103,B$2:B6856)</f>
        <v>3790</v>
      </c>
      <c r="B6856" s="86">
        <v>43427</v>
      </c>
      <c r="C6856" t="s">
        <v>21</v>
      </c>
      <c r="D6856" t="s">
        <v>32</v>
      </c>
      <c r="E6856" t="s">
        <v>366</v>
      </c>
      <c r="F6856">
        <v>40</v>
      </c>
      <c r="G6856">
        <v>0</v>
      </c>
      <c r="H6856">
        <v>2018</v>
      </c>
      <c r="I6856">
        <v>11</v>
      </c>
      <c r="J6856">
        <v>73</v>
      </c>
    </row>
    <row r="6857" spans="1:10" hidden="1" x14ac:dyDescent="0.25">
      <c r="A6857">
        <f>--SUBTOTAL(103,B$2:B6857)</f>
        <v>3790</v>
      </c>
      <c r="B6857" s="86">
        <v>43427</v>
      </c>
      <c r="C6857" t="s">
        <v>79</v>
      </c>
      <c r="D6857" t="s">
        <v>31</v>
      </c>
      <c r="E6857" t="s">
        <v>366</v>
      </c>
      <c r="F6857">
        <v>130.16</v>
      </c>
      <c r="G6857">
        <v>0</v>
      </c>
      <c r="H6857">
        <v>2018</v>
      </c>
      <c r="I6857">
        <v>11</v>
      </c>
      <c r="J6857">
        <v>91</v>
      </c>
    </row>
    <row r="6858" spans="1:10" hidden="1" x14ac:dyDescent="0.25">
      <c r="A6858">
        <f>--SUBTOTAL(103,B$2:B6858)</f>
        <v>3790</v>
      </c>
      <c r="B6858" s="86">
        <v>43427</v>
      </c>
      <c r="C6858" t="s">
        <v>82</v>
      </c>
      <c r="D6858" t="s">
        <v>54</v>
      </c>
      <c r="E6858" t="s">
        <v>366</v>
      </c>
      <c r="F6858">
        <v>54.5</v>
      </c>
      <c r="G6858">
        <v>0</v>
      </c>
      <c r="H6858">
        <v>2018</v>
      </c>
      <c r="I6858">
        <v>11</v>
      </c>
      <c r="J6858">
        <v>91</v>
      </c>
    </row>
    <row r="6859" spans="1:10" hidden="1" x14ac:dyDescent="0.25">
      <c r="A6859">
        <f>--SUBTOTAL(103,B$2:B6859)</f>
        <v>3790</v>
      </c>
      <c r="B6859" s="86">
        <v>43427</v>
      </c>
      <c r="C6859" t="s">
        <v>66</v>
      </c>
      <c r="D6859" t="s">
        <v>31</v>
      </c>
      <c r="E6859" t="s">
        <v>366</v>
      </c>
      <c r="F6859">
        <v>384.98</v>
      </c>
      <c r="G6859">
        <v>0</v>
      </c>
      <c r="H6859">
        <v>2018</v>
      </c>
      <c r="I6859">
        <v>11</v>
      </c>
      <c r="J6859">
        <v>91</v>
      </c>
    </row>
    <row r="6860" spans="1:10" hidden="1" x14ac:dyDescent="0.25">
      <c r="A6860">
        <f>--SUBTOTAL(103,B$2:B6860)</f>
        <v>3790</v>
      </c>
      <c r="B6860" s="86">
        <v>43427</v>
      </c>
      <c r="C6860" t="s">
        <v>77</v>
      </c>
      <c r="D6860" t="s">
        <v>54</v>
      </c>
      <c r="E6860" t="s">
        <v>366</v>
      </c>
      <c r="F6860">
        <v>47.25</v>
      </c>
      <c r="G6860">
        <v>0</v>
      </c>
      <c r="H6860">
        <v>2018</v>
      </c>
      <c r="I6860">
        <v>11</v>
      </c>
      <c r="J6860">
        <v>91</v>
      </c>
    </row>
    <row r="6861" spans="1:10" hidden="1" x14ac:dyDescent="0.25">
      <c r="A6861">
        <f>--SUBTOTAL(103,B$2:B6861)</f>
        <v>3790</v>
      </c>
      <c r="B6861" s="86">
        <v>43427</v>
      </c>
      <c r="C6861" t="s">
        <v>65</v>
      </c>
      <c r="D6861" t="s">
        <v>32</v>
      </c>
      <c r="E6861" t="s">
        <v>366</v>
      </c>
      <c r="F6861">
        <v>10</v>
      </c>
      <c r="G6861">
        <v>0</v>
      </c>
      <c r="H6861">
        <v>2018</v>
      </c>
      <c r="I6861">
        <v>11</v>
      </c>
      <c r="J6861">
        <v>91</v>
      </c>
    </row>
    <row r="6862" spans="1:10" hidden="1" x14ac:dyDescent="0.25">
      <c r="A6862">
        <f>--SUBTOTAL(103,B$2:B6862)</f>
        <v>3790</v>
      </c>
      <c r="B6862" s="86">
        <v>43427</v>
      </c>
      <c r="C6862" t="s">
        <v>65</v>
      </c>
      <c r="D6862" t="s">
        <v>31</v>
      </c>
      <c r="E6862" t="s">
        <v>366</v>
      </c>
      <c r="F6862">
        <v>10</v>
      </c>
      <c r="G6862">
        <v>0</v>
      </c>
      <c r="H6862">
        <v>2018</v>
      </c>
      <c r="I6862">
        <v>11</v>
      </c>
      <c r="J6862">
        <v>91</v>
      </c>
    </row>
    <row r="6863" spans="1:10" hidden="1" x14ac:dyDescent="0.25">
      <c r="A6863">
        <f>--SUBTOTAL(103,B$2:B6863)</f>
        <v>3790</v>
      </c>
      <c r="B6863" s="86">
        <v>43427</v>
      </c>
      <c r="C6863" t="s">
        <v>23</v>
      </c>
      <c r="D6863" t="s">
        <v>59</v>
      </c>
      <c r="E6863" t="s">
        <v>366</v>
      </c>
      <c r="F6863">
        <v>40.68</v>
      </c>
      <c r="G6863">
        <v>0</v>
      </c>
      <c r="H6863">
        <v>2018</v>
      </c>
      <c r="I6863">
        <v>11</v>
      </c>
      <c r="J6863">
        <v>1</v>
      </c>
    </row>
    <row r="6864" spans="1:10" hidden="1" x14ac:dyDescent="0.25">
      <c r="A6864">
        <f>--SUBTOTAL(103,B$2:B6864)</f>
        <v>3790</v>
      </c>
      <c r="B6864" s="86">
        <v>43427</v>
      </c>
      <c r="C6864" t="s">
        <v>23</v>
      </c>
      <c r="D6864" t="s">
        <v>59</v>
      </c>
      <c r="E6864" t="s">
        <v>366</v>
      </c>
      <c r="F6864">
        <v>34.54</v>
      </c>
      <c r="G6864">
        <v>0</v>
      </c>
      <c r="H6864">
        <v>2018</v>
      </c>
      <c r="I6864">
        <v>11</v>
      </c>
      <c r="J6864">
        <v>17</v>
      </c>
    </row>
    <row r="6865" spans="1:10" hidden="1" x14ac:dyDescent="0.25">
      <c r="A6865">
        <f>--SUBTOTAL(103,B$2:B6865)</f>
        <v>3790</v>
      </c>
      <c r="B6865" s="86">
        <v>43427</v>
      </c>
      <c r="C6865" t="s">
        <v>23</v>
      </c>
      <c r="D6865" t="s">
        <v>59</v>
      </c>
      <c r="E6865" t="s">
        <v>366</v>
      </c>
      <c r="F6865">
        <v>25</v>
      </c>
      <c r="G6865">
        <v>0</v>
      </c>
      <c r="H6865">
        <v>2018</v>
      </c>
      <c r="I6865">
        <v>11</v>
      </c>
      <c r="J6865">
        <v>40</v>
      </c>
    </row>
    <row r="6866" spans="1:10" hidden="1" x14ac:dyDescent="0.25">
      <c r="A6866">
        <f>--SUBTOTAL(103,B$2:B6866)</f>
        <v>3790</v>
      </c>
      <c r="B6866" s="86">
        <v>43427</v>
      </c>
      <c r="C6866" t="s">
        <v>23</v>
      </c>
      <c r="D6866" t="s">
        <v>59</v>
      </c>
      <c r="E6866" t="s">
        <v>366</v>
      </c>
      <c r="F6866">
        <v>34.33</v>
      </c>
      <c r="G6866">
        <v>0</v>
      </c>
      <c r="H6866">
        <v>2018</v>
      </c>
      <c r="I6866">
        <v>11</v>
      </c>
      <c r="J6866">
        <v>46</v>
      </c>
    </row>
    <row r="6867" spans="1:10" hidden="1" x14ac:dyDescent="0.25">
      <c r="A6867">
        <f>--SUBTOTAL(103,B$2:B6867)</f>
        <v>3790</v>
      </c>
      <c r="B6867" s="86">
        <v>43427</v>
      </c>
      <c r="C6867" t="s">
        <v>23</v>
      </c>
      <c r="D6867" t="s">
        <v>33</v>
      </c>
      <c r="E6867" t="s">
        <v>352</v>
      </c>
      <c r="F6867">
        <v>14</v>
      </c>
      <c r="G6867">
        <v>0</v>
      </c>
      <c r="H6867">
        <v>2018</v>
      </c>
      <c r="I6867">
        <v>11</v>
      </c>
      <c r="J6867">
        <v>79</v>
      </c>
    </row>
    <row r="6868" spans="1:10" hidden="1" x14ac:dyDescent="0.25">
      <c r="A6868">
        <f>--SUBTOTAL(103,B$2:B6868)</f>
        <v>3790</v>
      </c>
      <c r="B6868" s="86">
        <v>43427</v>
      </c>
      <c r="C6868" t="s">
        <v>23</v>
      </c>
      <c r="D6868" t="s">
        <v>59</v>
      </c>
      <c r="E6868" t="s">
        <v>366</v>
      </c>
      <c r="F6868">
        <v>44.02</v>
      </c>
      <c r="G6868">
        <v>0</v>
      </c>
      <c r="H6868">
        <v>2018</v>
      </c>
      <c r="I6868">
        <v>11</v>
      </c>
      <c r="J6868">
        <v>80</v>
      </c>
    </row>
    <row r="6869" spans="1:10" hidden="1" x14ac:dyDescent="0.25">
      <c r="A6869">
        <f>--SUBTOTAL(103,B$2:B6869)</f>
        <v>3790</v>
      </c>
      <c r="B6869" s="86">
        <v>43427</v>
      </c>
      <c r="C6869" t="s">
        <v>23</v>
      </c>
      <c r="D6869" t="s">
        <v>32</v>
      </c>
      <c r="E6869" t="s">
        <v>366</v>
      </c>
      <c r="F6869">
        <v>8</v>
      </c>
      <c r="G6869">
        <v>0</v>
      </c>
      <c r="H6869">
        <v>2018</v>
      </c>
      <c r="I6869">
        <v>11</v>
      </c>
      <c r="J6869">
        <v>2</v>
      </c>
    </row>
    <row r="6870" spans="1:10" hidden="1" x14ac:dyDescent="0.25">
      <c r="A6870">
        <f>--SUBTOTAL(103,B$2:B6870)</f>
        <v>3790</v>
      </c>
      <c r="B6870" s="86">
        <v>43428</v>
      </c>
      <c r="C6870" t="s">
        <v>22</v>
      </c>
      <c r="D6870" t="s">
        <v>367</v>
      </c>
      <c r="E6870" t="s">
        <v>368</v>
      </c>
      <c r="F6870">
        <v>81.67</v>
      </c>
      <c r="G6870">
        <v>0</v>
      </c>
      <c r="H6870">
        <v>2018</v>
      </c>
      <c r="I6870">
        <v>11</v>
      </c>
      <c r="J6870">
        <v>1</v>
      </c>
    </row>
    <row r="6871" spans="1:10" hidden="1" x14ac:dyDescent="0.25">
      <c r="A6871">
        <f>--SUBTOTAL(103,B$2:B6871)</f>
        <v>3790</v>
      </c>
      <c r="B6871" s="86">
        <v>43428</v>
      </c>
      <c r="C6871" t="s">
        <v>22</v>
      </c>
      <c r="D6871" t="s">
        <v>367</v>
      </c>
      <c r="E6871" t="s">
        <v>368</v>
      </c>
      <c r="F6871">
        <v>13.67</v>
      </c>
      <c r="G6871">
        <v>0</v>
      </c>
      <c r="H6871">
        <v>2018</v>
      </c>
      <c r="I6871">
        <v>11</v>
      </c>
      <c r="J6871">
        <v>5</v>
      </c>
    </row>
    <row r="6872" spans="1:10" hidden="1" x14ac:dyDescent="0.25">
      <c r="A6872">
        <f>--SUBTOTAL(103,B$2:B6872)</f>
        <v>3790</v>
      </c>
      <c r="B6872" s="86">
        <v>43428</v>
      </c>
      <c r="C6872" t="s">
        <v>22</v>
      </c>
      <c r="D6872" t="s">
        <v>367</v>
      </c>
      <c r="E6872" t="s">
        <v>368</v>
      </c>
      <c r="F6872">
        <v>13.38</v>
      </c>
      <c r="G6872">
        <v>0</v>
      </c>
      <c r="H6872">
        <v>2018</v>
      </c>
      <c r="I6872">
        <v>11</v>
      </c>
      <c r="J6872">
        <v>10</v>
      </c>
    </row>
    <row r="6873" spans="1:10" hidden="1" x14ac:dyDescent="0.25">
      <c r="A6873">
        <f>--SUBTOTAL(103,B$2:B6873)</f>
        <v>3790</v>
      </c>
      <c r="B6873" s="86">
        <v>43428</v>
      </c>
      <c r="C6873" t="s">
        <v>22</v>
      </c>
      <c r="D6873" t="s">
        <v>367</v>
      </c>
      <c r="E6873" t="s">
        <v>368</v>
      </c>
      <c r="F6873">
        <v>13.61</v>
      </c>
      <c r="G6873">
        <v>0</v>
      </c>
      <c r="H6873">
        <v>2018</v>
      </c>
      <c r="I6873">
        <v>11</v>
      </c>
      <c r="J6873">
        <v>13</v>
      </c>
    </row>
    <row r="6874" spans="1:10" hidden="1" x14ac:dyDescent="0.25">
      <c r="A6874">
        <f>--SUBTOTAL(103,B$2:B6874)</f>
        <v>3790</v>
      </c>
      <c r="B6874" s="86">
        <v>43428</v>
      </c>
      <c r="C6874" t="s">
        <v>22</v>
      </c>
      <c r="D6874" t="s">
        <v>367</v>
      </c>
      <c r="E6874" t="s">
        <v>368</v>
      </c>
      <c r="F6874">
        <v>32.4</v>
      </c>
      <c r="G6874">
        <v>0</v>
      </c>
      <c r="H6874">
        <v>2018</v>
      </c>
      <c r="I6874">
        <v>11</v>
      </c>
      <c r="J6874">
        <v>19</v>
      </c>
    </row>
    <row r="6875" spans="1:10" hidden="1" x14ac:dyDescent="0.25">
      <c r="A6875">
        <f>--SUBTOTAL(103,B$2:B6875)</f>
        <v>3790</v>
      </c>
      <c r="B6875" s="86">
        <v>43428</v>
      </c>
      <c r="C6875" t="s">
        <v>22</v>
      </c>
      <c r="D6875" t="s">
        <v>367</v>
      </c>
      <c r="E6875" t="s">
        <v>368</v>
      </c>
      <c r="F6875">
        <v>11.02</v>
      </c>
      <c r="G6875">
        <v>0</v>
      </c>
      <c r="H6875">
        <v>2018</v>
      </c>
      <c r="I6875">
        <v>11</v>
      </c>
      <c r="J6875">
        <v>22</v>
      </c>
    </row>
    <row r="6876" spans="1:10" hidden="1" x14ac:dyDescent="0.25">
      <c r="A6876">
        <f>--SUBTOTAL(103,B$2:B6876)</f>
        <v>3790</v>
      </c>
      <c r="B6876" s="86">
        <v>43428</v>
      </c>
      <c r="C6876" t="s">
        <v>22</v>
      </c>
      <c r="D6876" t="s">
        <v>367</v>
      </c>
      <c r="E6876" t="s">
        <v>368</v>
      </c>
      <c r="F6876">
        <v>69.900000000000006</v>
      </c>
      <c r="G6876">
        <v>0</v>
      </c>
      <c r="H6876">
        <v>2018</v>
      </c>
      <c r="I6876">
        <v>11</v>
      </c>
      <c r="J6876">
        <v>30</v>
      </c>
    </row>
    <row r="6877" spans="1:10" hidden="1" x14ac:dyDescent="0.25">
      <c r="A6877">
        <f>--SUBTOTAL(103,B$2:B6877)</f>
        <v>3790</v>
      </c>
      <c r="B6877" s="86">
        <v>43428</v>
      </c>
      <c r="C6877" t="s">
        <v>22</v>
      </c>
      <c r="D6877" t="s">
        <v>367</v>
      </c>
      <c r="E6877" t="s">
        <v>368</v>
      </c>
      <c r="F6877">
        <v>38.840000000000003</v>
      </c>
      <c r="G6877">
        <v>0</v>
      </c>
      <c r="H6877">
        <v>2018</v>
      </c>
      <c r="I6877">
        <v>11</v>
      </c>
      <c r="J6877">
        <v>34</v>
      </c>
    </row>
    <row r="6878" spans="1:10" hidden="1" x14ac:dyDescent="0.25">
      <c r="A6878">
        <f>--SUBTOTAL(103,B$2:B6878)</f>
        <v>3790</v>
      </c>
      <c r="B6878" s="86">
        <v>43428</v>
      </c>
      <c r="C6878" t="s">
        <v>22</v>
      </c>
      <c r="D6878" t="s">
        <v>367</v>
      </c>
      <c r="E6878" t="s">
        <v>368</v>
      </c>
      <c r="F6878">
        <v>57.12</v>
      </c>
      <c r="G6878">
        <v>0</v>
      </c>
      <c r="H6878">
        <v>2018</v>
      </c>
      <c r="I6878">
        <v>11</v>
      </c>
      <c r="J6878">
        <v>39</v>
      </c>
    </row>
    <row r="6879" spans="1:10" hidden="1" x14ac:dyDescent="0.25">
      <c r="A6879">
        <f>--SUBTOTAL(103,B$2:B6879)</f>
        <v>3790</v>
      </c>
      <c r="B6879" s="86">
        <v>43428</v>
      </c>
      <c r="C6879" t="s">
        <v>22</v>
      </c>
      <c r="D6879" t="s">
        <v>367</v>
      </c>
      <c r="E6879" t="s">
        <v>368</v>
      </c>
      <c r="F6879">
        <v>29.14</v>
      </c>
      <c r="G6879">
        <v>0</v>
      </c>
      <c r="H6879">
        <v>2018</v>
      </c>
      <c r="I6879">
        <v>11</v>
      </c>
      <c r="J6879">
        <v>43</v>
      </c>
    </row>
    <row r="6880" spans="1:10" hidden="1" x14ac:dyDescent="0.25">
      <c r="A6880">
        <f>--SUBTOTAL(103,B$2:B6880)</f>
        <v>3790</v>
      </c>
      <c r="B6880" s="86">
        <v>43428</v>
      </c>
      <c r="C6880" t="s">
        <v>22</v>
      </c>
      <c r="D6880" t="s">
        <v>367</v>
      </c>
      <c r="E6880" t="s">
        <v>368</v>
      </c>
      <c r="F6880">
        <v>22.78</v>
      </c>
      <c r="G6880">
        <v>0</v>
      </c>
      <c r="H6880">
        <v>2018</v>
      </c>
      <c r="I6880">
        <v>11</v>
      </c>
      <c r="J6880">
        <v>44</v>
      </c>
    </row>
    <row r="6881" spans="1:10" hidden="1" x14ac:dyDescent="0.25">
      <c r="A6881">
        <f>--SUBTOTAL(103,B$2:B6881)</f>
        <v>3790</v>
      </c>
      <c r="B6881" s="86">
        <v>43428</v>
      </c>
      <c r="C6881" t="s">
        <v>22</v>
      </c>
      <c r="D6881" t="s">
        <v>367</v>
      </c>
      <c r="E6881" t="s">
        <v>368</v>
      </c>
      <c r="F6881">
        <v>72.040000000000006</v>
      </c>
      <c r="G6881">
        <v>0</v>
      </c>
      <c r="H6881">
        <v>2018</v>
      </c>
      <c r="I6881">
        <v>11</v>
      </c>
      <c r="J6881">
        <v>46</v>
      </c>
    </row>
    <row r="6882" spans="1:10" hidden="1" x14ac:dyDescent="0.25">
      <c r="A6882">
        <f>--SUBTOTAL(103,B$2:B6882)</f>
        <v>3790</v>
      </c>
      <c r="B6882" s="86">
        <v>43428</v>
      </c>
      <c r="C6882" t="s">
        <v>22</v>
      </c>
      <c r="D6882" t="s">
        <v>367</v>
      </c>
      <c r="E6882" t="s">
        <v>368</v>
      </c>
      <c r="F6882">
        <v>84.37</v>
      </c>
      <c r="G6882">
        <v>0</v>
      </c>
      <c r="H6882">
        <v>2018</v>
      </c>
      <c r="I6882">
        <v>11</v>
      </c>
      <c r="J6882">
        <v>51</v>
      </c>
    </row>
    <row r="6883" spans="1:10" hidden="1" x14ac:dyDescent="0.25">
      <c r="A6883">
        <f>--SUBTOTAL(103,B$2:B6883)</f>
        <v>3790</v>
      </c>
      <c r="B6883" s="86">
        <v>43428</v>
      </c>
      <c r="C6883" t="s">
        <v>22</v>
      </c>
      <c r="D6883" t="s">
        <v>367</v>
      </c>
      <c r="E6883" t="s">
        <v>368</v>
      </c>
      <c r="F6883">
        <v>32.549999999999997</v>
      </c>
      <c r="G6883">
        <v>0</v>
      </c>
      <c r="H6883">
        <v>2018</v>
      </c>
      <c r="I6883">
        <v>11</v>
      </c>
      <c r="J6883">
        <v>73</v>
      </c>
    </row>
    <row r="6884" spans="1:10" hidden="1" x14ac:dyDescent="0.25">
      <c r="A6884">
        <f>--SUBTOTAL(103,B$2:B6884)</f>
        <v>3790</v>
      </c>
      <c r="B6884" s="86">
        <v>43428</v>
      </c>
      <c r="C6884" t="s">
        <v>22</v>
      </c>
      <c r="D6884" t="s">
        <v>367</v>
      </c>
      <c r="E6884" t="s">
        <v>368</v>
      </c>
      <c r="F6884">
        <v>77.98</v>
      </c>
      <c r="G6884">
        <v>0</v>
      </c>
      <c r="H6884">
        <v>2018</v>
      </c>
      <c r="I6884">
        <v>11</v>
      </c>
      <c r="J6884">
        <v>95</v>
      </c>
    </row>
    <row r="6885" spans="1:10" hidden="1" x14ac:dyDescent="0.25">
      <c r="A6885">
        <f>--SUBTOTAL(103,B$2:B6885)</f>
        <v>3790</v>
      </c>
      <c r="B6885" s="86">
        <v>43428</v>
      </c>
      <c r="C6885" t="s">
        <v>22</v>
      </c>
      <c r="D6885" t="s">
        <v>367</v>
      </c>
      <c r="E6885" t="s">
        <v>368</v>
      </c>
      <c r="F6885">
        <v>87.19</v>
      </c>
      <c r="G6885">
        <v>0</v>
      </c>
      <c r="H6885">
        <v>2018</v>
      </c>
      <c r="I6885">
        <v>11</v>
      </c>
      <c r="J6885">
        <v>97</v>
      </c>
    </row>
    <row r="6886" spans="1:10" hidden="1" x14ac:dyDescent="0.25">
      <c r="A6886">
        <f>--SUBTOTAL(103,B$2:B6886)</f>
        <v>3790</v>
      </c>
      <c r="B6886" s="86">
        <v>43428</v>
      </c>
      <c r="C6886" t="s">
        <v>76</v>
      </c>
      <c r="D6886" t="s">
        <v>367</v>
      </c>
      <c r="E6886" t="s">
        <v>368</v>
      </c>
      <c r="F6886">
        <v>127.94</v>
      </c>
      <c r="G6886">
        <v>0</v>
      </c>
      <c r="H6886">
        <v>2018</v>
      </c>
      <c r="I6886">
        <v>11</v>
      </c>
      <c r="J6886">
        <v>91</v>
      </c>
    </row>
    <row r="6887" spans="1:10" hidden="1" x14ac:dyDescent="0.25">
      <c r="A6887">
        <f>--SUBTOTAL(103,B$2:B6887)</f>
        <v>3790</v>
      </c>
      <c r="B6887" s="86">
        <v>43428</v>
      </c>
      <c r="C6887" t="s">
        <v>67</v>
      </c>
      <c r="D6887" t="s">
        <v>31</v>
      </c>
      <c r="E6887" t="s">
        <v>369</v>
      </c>
      <c r="F6887">
        <v>22.45</v>
      </c>
      <c r="G6887">
        <v>0</v>
      </c>
      <c r="H6887">
        <v>2018</v>
      </c>
      <c r="I6887">
        <v>11</v>
      </c>
      <c r="J6887">
        <v>91</v>
      </c>
    </row>
    <row r="6888" spans="1:10" hidden="1" x14ac:dyDescent="0.25">
      <c r="A6888">
        <f>--SUBTOTAL(103,B$2:B6888)</f>
        <v>3790</v>
      </c>
      <c r="B6888" s="86">
        <v>43428</v>
      </c>
      <c r="C6888" t="s">
        <v>67</v>
      </c>
      <c r="D6888" t="s">
        <v>367</v>
      </c>
      <c r="E6888" t="s">
        <v>368</v>
      </c>
      <c r="F6888">
        <v>2595.87</v>
      </c>
      <c r="G6888">
        <v>0</v>
      </c>
      <c r="H6888">
        <v>2018</v>
      </c>
      <c r="I6888">
        <v>11</v>
      </c>
      <c r="J6888">
        <v>91</v>
      </c>
    </row>
    <row r="6889" spans="1:10" hidden="1" x14ac:dyDescent="0.25">
      <c r="A6889">
        <f>--SUBTOTAL(103,B$2:B6889)</f>
        <v>3790</v>
      </c>
      <c r="B6889" s="86">
        <v>43428</v>
      </c>
      <c r="C6889" t="s">
        <v>73</v>
      </c>
      <c r="D6889" t="s">
        <v>60</v>
      </c>
      <c r="E6889" t="s">
        <v>369</v>
      </c>
      <c r="F6889">
        <v>146.9</v>
      </c>
      <c r="G6889">
        <v>0</v>
      </c>
      <c r="H6889">
        <v>2018</v>
      </c>
      <c r="I6889">
        <v>11</v>
      </c>
      <c r="J6889">
        <v>91</v>
      </c>
    </row>
    <row r="6890" spans="1:10" hidden="1" x14ac:dyDescent="0.25">
      <c r="A6890">
        <f>--SUBTOTAL(103,B$2:B6890)</f>
        <v>3790</v>
      </c>
      <c r="B6890" s="86">
        <v>43428</v>
      </c>
      <c r="C6890" t="s">
        <v>75</v>
      </c>
      <c r="D6890" t="s">
        <v>31</v>
      </c>
      <c r="E6890" t="s">
        <v>369</v>
      </c>
      <c r="F6890">
        <v>20.5</v>
      </c>
      <c r="G6890">
        <v>0</v>
      </c>
      <c r="H6890">
        <v>2018</v>
      </c>
      <c r="I6890">
        <v>11</v>
      </c>
      <c r="J6890">
        <v>91</v>
      </c>
    </row>
    <row r="6891" spans="1:10" hidden="1" x14ac:dyDescent="0.25">
      <c r="A6891">
        <f>--SUBTOTAL(103,B$2:B6891)</f>
        <v>3790</v>
      </c>
      <c r="B6891" s="86">
        <v>43428</v>
      </c>
      <c r="C6891" t="s">
        <v>75</v>
      </c>
      <c r="D6891" t="s">
        <v>367</v>
      </c>
      <c r="E6891" t="s">
        <v>368</v>
      </c>
      <c r="F6891">
        <v>570.05999999999995</v>
      </c>
      <c r="G6891">
        <v>0</v>
      </c>
      <c r="H6891">
        <v>2018</v>
      </c>
      <c r="I6891">
        <v>11</v>
      </c>
      <c r="J6891">
        <v>91</v>
      </c>
    </row>
    <row r="6892" spans="1:10" hidden="1" x14ac:dyDescent="0.25">
      <c r="A6892">
        <f>--SUBTOTAL(103,B$2:B6892)</f>
        <v>3790</v>
      </c>
      <c r="B6892" s="86">
        <v>43428</v>
      </c>
      <c r="C6892" t="s">
        <v>71</v>
      </c>
      <c r="D6892" t="s">
        <v>367</v>
      </c>
      <c r="E6892" t="s">
        <v>368</v>
      </c>
      <c r="F6892">
        <v>340.7</v>
      </c>
      <c r="G6892">
        <v>0</v>
      </c>
      <c r="H6892">
        <v>2018</v>
      </c>
      <c r="I6892">
        <v>11</v>
      </c>
      <c r="J6892">
        <v>91</v>
      </c>
    </row>
    <row r="6893" spans="1:10" hidden="1" x14ac:dyDescent="0.25">
      <c r="A6893">
        <f>--SUBTOTAL(103,B$2:B6893)</f>
        <v>3790</v>
      </c>
      <c r="B6893" s="86">
        <v>43428</v>
      </c>
      <c r="C6893" t="s">
        <v>103</v>
      </c>
      <c r="D6893" t="s">
        <v>31</v>
      </c>
      <c r="E6893" t="s">
        <v>369</v>
      </c>
      <c r="F6893">
        <v>10</v>
      </c>
      <c r="G6893">
        <v>0</v>
      </c>
      <c r="H6893">
        <v>2018</v>
      </c>
      <c r="I6893">
        <v>11</v>
      </c>
      <c r="J6893">
        <v>91</v>
      </c>
    </row>
    <row r="6894" spans="1:10" hidden="1" x14ac:dyDescent="0.25">
      <c r="A6894">
        <f>--SUBTOTAL(103,B$2:B6894)</f>
        <v>3790</v>
      </c>
      <c r="B6894" s="86">
        <v>43428</v>
      </c>
      <c r="C6894" t="s">
        <v>21</v>
      </c>
      <c r="D6894" t="s">
        <v>367</v>
      </c>
      <c r="E6894" t="s">
        <v>368</v>
      </c>
      <c r="F6894">
        <v>784.57</v>
      </c>
      <c r="G6894">
        <v>0</v>
      </c>
      <c r="H6894">
        <v>2018</v>
      </c>
      <c r="I6894">
        <v>11</v>
      </c>
      <c r="J6894">
        <v>5</v>
      </c>
    </row>
    <row r="6895" spans="1:10" hidden="1" x14ac:dyDescent="0.25">
      <c r="A6895">
        <f>--SUBTOTAL(103,B$2:B6895)</f>
        <v>3790</v>
      </c>
      <c r="B6895" s="86">
        <v>43428</v>
      </c>
      <c r="C6895" t="s">
        <v>21</v>
      </c>
      <c r="D6895" t="s">
        <v>367</v>
      </c>
      <c r="E6895" t="s">
        <v>368</v>
      </c>
      <c r="F6895">
        <v>341.38</v>
      </c>
      <c r="G6895">
        <v>0</v>
      </c>
      <c r="H6895">
        <v>2018</v>
      </c>
      <c r="I6895">
        <v>11</v>
      </c>
      <c r="J6895">
        <v>10</v>
      </c>
    </row>
    <row r="6896" spans="1:10" hidden="1" x14ac:dyDescent="0.25">
      <c r="A6896">
        <f>--SUBTOTAL(103,B$2:B6896)</f>
        <v>3790</v>
      </c>
      <c r="B6896" s="86">
        <v>43428</v>
      </c>
      <c r="C6896" t="s">
        <v>21</v>
      </c>
      <c r="D6896" t="s">
        <v>367</v>
      </c>
      <c r="E6896" t="s">
        <v>368</v>
      </c>
      <c r="F6896">
        <v>564.22</v>
      </c>
      <c r="G6896">
        <v>0</v>
      </c>
      <c r="H6896">
        <v>2018</v>
      </c>
      <c r="I6896">
        <v>11</v>
      </c>
      <c r="J6896">
        <v>13</v>
      </c>
    </row>
    <row r="6897" spans="1:10" hidden="1" x14ac:dyDescent="0.25">
      <c r="A6897">
        <f>--SUBTOTAL(103,B$2:B6897)</f>
        <v>3790</v>
      </c>
      <c r="B6897" s="86">
        <v>43428</v>
      </c>
      <c r="C6897" t="s">
        <v>21</v>
      </c>
      <c r="D6897" t="s">
        <v>367</v>
      </c>
      <c r="E6897" t="s">
        <v>368</v>
      </c>
      <c r="F6897">
        <v>36.61</v>
      </c>
      <c r="G6897">
        <v>0</v>
      </c>
      <c r="H6897">
        <v>2018</v>
      </c>
      <c r="I6897">
        <v>11</v>
      </c>
      <c r="J6897">
        <v>16</v>
      </c>
    </row>
    <row r="6898" spans="1:10" hidden="1" x14ac:dyDescent="0.25">
      <c r="A6898">
        <f>--SUBTOTAL(103,B$2:B6898)</f>
        <v>3790</v>
      </c>
      <c r="B6898" s="86">
        <v>43428</v>
      </c>
      <c r="C6898" t="s">
        <v>21</v>
      </c>
      <c r="D6898" t="s">
        <v>367</v>
      </c>
      <c r="E6898" t="s">
        <v>368</v>
      </c>
      <c r="F6898">
        <v>384.79</v>
      </c>
      <c r="G6898">
        <v>0</v>
      </c>
      <c r="H6898">
        <v>2018</v>
      </c>
      <c r="I6898">
        <v>11</v>
      </c>
      <c r="J6898">
        <v>18</v>
      </c>
    </row>
    <row r="6899" spans="1:10" hidden="1" x14ac:dyDescent="0.25">
      <c r="A6899">
        <f>--SUBTOTAL(103,B$2:B6899)</f>
        <v>3790</v>
      </c>
      <c r="B6899" s="86">
        <v>43428</v>
      </c>
      <c r="C6899" t="s">
        <v>21</v>
      </c>
      <c r="D6899" t="s">
        <v>367</v>
      </c>
      <c r="E6899" t="s">
        <v>368</v>
      </c>
      <c r="F6899">
        <v>1129.82</v>
      </c>
      <c r="G6899">
        <v>0</v>
      </c>
      <c r="H6899">
        <v>2018</v>
      </c>
      <c r="I6899">
        <v>11</v>
      </c>
      <c r="J6899">
        <v>19</v>
      </c>
    </row>
    <row r="6900" spans="1:10" hidden="1" x14ac:dyDescent="0.25">
      <c r="A6900">
        <f>--SUBTOTAL(103,B$2:B6900)</f>
        <v>3790</v>
      </c>
      <c r="B6900" s="86">
        <v>43428</v>
      </c>
      <c r="C6900" t="s">
        <v>21</v>
      </c>
      <c r="D6900" t="s">
        <v>367</v>
      </c>
      <c r="E6900" t="s">
        <v>368</v>
      </c>
      <c r="F6900">
        <v>524.77</v>
      </c>
      <c r="G6900">
        <v>0</v>
      </c>
      <c r="H6900">
        <v>2018</v>
      </c>
      <c r="I6900">
        <v>11</v>
      </c>
      <c r="J6900">
        <v>22</v>
      </c>
    </row>
    <row r="6901" spans="1:10" hidden="1" x14ac:dyDescent="0.25">
      <c r="A6901">
        <f>--SUBTOTAL(103,B$2:B6901)</f>
        <v>3790</v>
      </c>
      <c r="B6901" s="86">
        <v>43428</v>
      </c>
      <c r="C6901" t="s">
        <v>21</v>
      </c>
      <c r="D6901" t="s">
        <v>367</v>
      </c>
      <c r="E6901" t="s">
        <v>368</v>
      </c>
      <c r="F6901">
        <v>580.74</v>
      </c>
      <c r="G6901">
        <v>0</v>
      </c>
      <c r="H6901">
        <v>2018</v>
      </c>
      <c r="I6901">
        <v>11</v>
      </c>
      <c r="J6901">
        <v>23</v>
      </c>
    </row>
    <row r="6902" spans="1:10" hidden="1" x14ac:dyDescent="0.25">
      <c r="A6902">
        <f>--SUBTOTAL(103,B$2:B6902)</f>
        <v>3790</v>
      </c>
      <c r="B6902" s="86">
        <v>43428</v>
      </c>
      <c r="C6902" t="s">
        <v>21</v>
      </c>
      <c r="D6902" t="s">
        <v>367</v>
      </c>
      <c r="E6902" t="s">
        <v>368</v>
      </c>
      <c r="F6902">
        <v>631.69000000000005</v>
      </c>
      <c r="G6902">
        <v>0</v>
      </c>
      <c r="H6902">
        <v>2018</v>
      </c>
      <c r="I6902">
        <v>11</v>
      </c>
      <c r="J6902">
        <v>26</v>
      </c>
    </row>
    <row r="6903" spans="1:10" hidden="1" x14ac:dyDescent="0.25">
      <c r="A6903">
        <f>--SUBTOTAL(103,B$2:B6903)</f>
        <v>3790</v>
      </c>
      <c r="B6903" s="86">
        <v>43428</v>
      </c>
      <c r="C6903" t="s">
        <v>21</v>
      </c>
      <c r="D6903" t="s">
        <v>367</v>
      </c>
      <c r="E6903" t="s">
        <v>368</v>
      </c>
      <c r="F6903">
        <v>657.63</v>
      </c>
      <c r="G6903">
        <v>0</v>
      </c>
      <c r="H6903">
        <v>2018</v>
      </c>
      <c r="I6903">
        <v>11</v>
      </c>
      <c r="J6903">
        <v>30</v>
      </c>
    </row>
    <row r="6904" spans="1:10" hidden="1" x14ac:dyDescent="0.25">
      <c r="A6904">
        <f>--SUBTOTAL(103,B$2:B6904)</f>
        <v>3790</v>
      </c>
      <c r="B6904" s="86">
        <v>43428</v>
      </c>
      <c r="C6904" t="s">
        <v>21</v>
      </c>
      <c r="D6904" t="s">
        <v>367</v>
      </c>
      <c r="E6904" t="s">
        <v>368</v>
      </c>
      <c r="F6904">
        <v>54.42</v>
      </c>
      <c r="G6904">
        <v>0</v>
      </c>
      <c r="H6904">
        <v>2018</v>
      </c>
      <c r="I6904">
        <v>11</v>
      </c>
      <c r="J6904">
        <v>33</v>
      </c>
    </row>
    <row r="6905" spans="1:10" hidden="1" x14ac:dyDescent="0.25">
      <c r="A6905">
        <f>--SUBTOTAL(103,B$2:B6905)</f>
        <v>3790</v>
      </c>
      <c r="B6905" s="86">
        <v>43428</v>
      </c>
      <c r="C6905" t="s">
        <v>21</v>
      </c>
      <c r="D6905" t="s">
        <v>367</v>
      </c>
      <c r="E6905" t="s">
        <v>368</v>
      </c>
      <c r="F6905">
        <v>563.71</v>
      </c>
      <c r="G6905">
        <v>0</v>
      </c>
      <c r="H6905">
        <v>2018</v>
      </c>
      <c r="I6905">
        <v>11</v>
      </c>
      <c r="J6905">
        <v>34</v>
      </c>
    </row>
    <row r="6906" spans="1:10" hidden="1" x14ac:dyDescent="0.25">
      <c r="A6906">
        <f>--SUBTOTAL(103,B$2:B6906)</f>
        <v>3790</v>
      </c>
      <c r="B6906" s="86">
        <v>43428</v>
      </c>
      <c r="C6906" t="s">
        <v>21</v>
      </c>
      <c r="D6906" t="s">
        <v>367</v>
      </c>
      <c r="E6906" t="s">
        <v>368</v>
      </c>
      <c r="F6906">
        <v>236.28</v>
      </c>
      <c r="G6906">
        <v>0</v>
      </c>
      <c r="H6906">
        <v>2018</v>
      </c>
      <c r="I6906">
        <v>11</v>
      </c>
      <c r="J6906">
        <v>38</v>
      </c>
    </row>
    <row r="6907" spans="1:10" hidden="1" x14ac:dyDescent="0.25">
      <c r="A6907">
        <f>--SUBTOTAL(103,B$2:B6907)</f>
        <v>3790</v>
      </c>
      <c r="B6907" s="86">
        <v>43428</v>
      </c>
      <c r="C6907" t="s">
        <v>21</v>
      </c>
      <c r="D6907" t="s">
        <v>367</v>
      </c>
      <c r="E6907" t="s">
        <v>368</v>
      </c>
      <c r="F6907">
        <v>253.1</v>
      </c>
      <c r="G6907">
        <v>0</v>
      </c>
      <c r="H6907">
        <v>2018</v>
      </c>
      <c r="I6907">
        <v>11</v>
      </c>
      <c r="J6907">
        <v>39</v>
      </c>
    </row>
    <row r="6908" spans="1:10" hidden="1" x14ac:dyDescent="0.25">
      <c r="A6908">
        <f>--SUBTOTAL(103,B$2:B6908)</f>
        <v>3790</v>
      </c>
      <c r="B6908" s="86">
        <v>43428</v>
      </c>
      <c r="C6908" t="s">
        <v>21</v>
      </c>
      <c r="D6908" t="s">
        <v>367</v>
      </c>
      <c r="E6908" t="s">
        <v>368</v>
      </c>
      <c r="F6908">
        <v>16.12</v>
      </c>
      <c r="G6908">
        <v>0</v>
      </c>
      <c r="H6908">
        <v>2018</v>
      </c>
      <c r="I6908">
        <v>11</v>
      </c>
      <c r="J6908">
        <v>42</v>
      </c>
    </row>
    <row r="6909" spans="1:10" hidden="1" x14ac:dyDescent="0.25">
      <c r="A6909">
        <f>--SUBTOTAL(103,B$2:B6909)</f>
        <v>3790</v>
      </c>
      <c r="B6909" s="86">
        <v>43428</v>
      </c>
      <c r="C6909" t="s">
        <v>21</v>
      </c>
      <c r="D6909" t="s">
        <v>367</v>
      </c>
      <c r="E6909" t="s">
        <v>368</v>
      </c>
      <c r="F6909">
        <v>263.73</v>
      </c>
      <c r="G6909">
        <v>0</v>
      </c>
      <c r="H6909">
        <v>2018</v>
      </c>
      <c r="I6909">
        <v>11</v>
      </c>
      <c r="J6909">
        <v>43</v>
      </c>
    </row>
    <row r="6910" spans="1:10" hidden="1" x14ac:dyDescent="0.25">
      <c r="A6910">
        <f>--SUBTOTAL(103,B$2:B6910)</f>
        <v>3790</v>
      </c>
      <c r="B6910" s="86">
        <v>43428</v>
      </c>
      <c r="C6910" t="s">
        <v>21</v>
      </c>
      <c r="D6910" t="s">
        <v>367</v>
      </c>
      <c r="E6910" t="s">
        <v>368</v>
      </c>
      <c r="F6910">
        <v>228.43</v>
      </c>
      <c r="G6910">
        <v>0</v>
      </c>
      <c r="H6910">
        <v>2018</v>
      </c>
      <c r="I6910">
        <v>11</v>
      </c>
      <c r="J6910">
        <v>44</v>
      </c>
    </row>
    <row r="6911" spans="1:10" hidden="1" x14ac:dyDescent="0.25">
      <c r="A6911">
        <f>--SUBTOTAL(103,B$2:B6911)</f>
        <v>3790</v>
      </c>
      <c r="B6911" s="86">
        <v>43428</v>
      </c>
      <c r="C6911" t="s">
        <v>21</v>
      </c>
      <c r="D6911" t="s">
        <v>367</v>
      </c>
      <c r="E6911" t="s">
        <v>368</v>
      </c>
      <c r="F6911">
        <v>322.63</v>
      </c>
      <c r="G6911">
        <v>0</v>
      </c>
      <c r="H6911">
        <v>2018</v>
      </c>
      <c r="I6911">
        <v>11</v>
      </c>
      <c r="J6911">
        <v>46</v>
      </c>
    </row>
    <row r="6912" spans="1:10" hidden="1" x14ac:dyDescent="0.25">
      <c r="A6912">
        <f>--SUBTOTAL(103,B$2:B6912)</f>
        <v>3790</v>
      </c>
      <c r="B6912" s="86">
        <v>43428</v>
      </c>
      <c r="C6912" t="s">
        <v>21</v>
      </c>
      <c r="D6912" t="s">
        <v>367</v>
      </c>
      <c r="E6912" t="s">
        <v>368</v>
      </c>
      <c r="F6912">
        <v>250</v>
      </c>
      <c r="G6912">
        <v>0</v>
      </c>
      <c r="H6912">
        <v>2018</v>
      </c>
      <c r="I6912">
        <v>11</v>
      </c>
      <c r="J6912">
        <v>49</v>
      </c>
    </row>
    <row r="6913" spans="1:10" hidden="1" x14ac:dyDescent="0.25">
      <c r="A6913">
        <f>--SUBTOTAL(103,B$2:B6913)</f>
        <v>3790</v>
      </c>
      <c r="B6913" s="86">
        <v>43428</v>
      </c>
      <c r="C6913" t="s">
        <v>21</v>
      </c>
      <c r="D6913" t="s">
        <v>367</v>
      </c>
      <c r="E6913" t="s">
        <v>368</v>
      </c>
      <c r="F6913">
        <v>265.14999999999998</v>
      </c>
      <c r="G6913">
        <v>0</v>
      </c>
      <c r="H6913">
        <v>2018</v>
      </c>
      <c r="I6913">
        <v>11</v>
      </c>
      <c r="J6913">
        <v>51</v>
      </c>
    </row>
    <row r="6914" spans="1:10" hidden="1" x14ac:dyDescent="0.25">
      <c r="A6914">
        <f>--SUBTOTAL(103,B$2:B6914)</f>
        <v>3790</v>
      </c>
      <c r="B6914" s="86">
        <v>43428</v>
      </c>
      <c r="C6914" t="s">
        <v>21</v>
      </c>
      <c r="D6914" t="s">
        <v>367</v>
      </c>
      <c r="E6914" t="s">
        <v>368</v>
      </c>
      <c r="F6914">
        <v>763.6</v>
      </c>
      <c r="G6914">
        <v>0</v>
      </c>
      <c r="H6914">
        <v>2018</v>
      </c>
      <c r="I6914">
        <v>11</v>
      </c>
      <c r="J6914">
        <v>73</v>
      </c>
    </row>
    <row r="6915" spans="1:10" hidden="1" x14ac:dyDescent="0.25">
      <c r="A6915">
        <f>--SUBTOTAL(103,B$2:B6915)</f>
        <v>3790</v>
      </c>
      <c r="B6915" s="86">
        <v>43428</v>
      </c>
      <c r="C6915" t="s">
        <v>21</v>
      </c>
      <c r="D6915" t="s">
        <v>367</v>
      </c>
      <c r="E6915" t="s">
        <v>368</v>
      </c>
      <c r="F6915">
        <v>12.89</v>
      </c>
      <c r="G6915">
        <v>0</v>
      </c>
      <c r="H6915">
        <v>2018</v>
      </c>
      <c r="I6915">
        <v>11</v>
      </c>
      <c r="J6915">
        <v>78</v>
      </c>
    </row>
    <row r="6916" spans="1:10" hidden="1" x14ac:dyDescent="0.25">
      <c r="A6916">
        <f>--SUBTOTAL(103,B$2:B6916)</f>
        <v>3790</v>
      </c>
      <c r="B6916" s="86">
        <v>43428</v>
      </c>
      <c r="C6916" t="s">
        <v>21</v>
      </c>
      <c r="D6916" t="s">
        <v>367</v>
      </c>
      <c r="E6916" t="s">
        <v>368</v>
      </c>
      <c r="F6916">
        <v>189.44</v>
      </c>
      <c r="G6916">
        <v>0</v>
      </c>
      <c r="H6916">
        <v>2018</v>
      </c>
      <c r="I6916">
        <v>11</v>
      </c>
      <c r="J6916">
        <v>80</v>
      </c>
    </row>
    <row r="6917" spans="1:10" hidden="1" x14ac:dyDescent="0.25">
      <c r="A6917">
        <f>--SUBTOTAL(103,B$2:B6917)</f>
        <v>3790</v>
      </c>
      <c r="B6917" s="86">
        <v>43428</v>
      </c>
      <c r="C6917" t="s">
        <v>21</v>
      </c>
      <c r="D6917" t="s">
        <v>367</v>
      </c>
      <c r="E6917" t="s">
        <v>368</v>
      </c>
      <c r="F6917">
        <v>406.42</v>
      </c>
      <c r="G6917">
        <v>0</v>
      </c>
      <c r="H6917">
        <v>2018</v>
      </c>
      <c r="I6917">
        <v>11</v>
      </c>
      <c r="J6917">
        <v>95</v>
      </c>
    </row>
    <row r="6918" spans="1:10" hidden="1" x14ac:dyDescent="0.25">
      <c r="A6918">
        <f>--SUBTOTAL(103,B$2:B6918)</f>
        <v>3790</v>
      </c>
      <c r="B6918" s="86">
        <v>43428</v>
      </c>
      <c r="C6918" t="s">
        <v>21</v>
      </c>
      <c r="D6918" t="s">
        <v>367</v>
      </c>
      <c r="E6918" t="s">
        <v>368</v>
      </c>
      <c r="F6918">
        <v>745.07</v>
      </c>
      <c r="G6918">
        <v>0</v>
      </c>
      <c r="H6918">
        <v>2018</v>
      </c>
      <c r="I6918">
        <v>11</v>
      </c>
      <c r="J6918">
        <v>97</v>
      </c>
    </row>
    <row r="6919" spans="1:10" hidden="1" x14ac:dyDescent="0.25">
      <c r="A6919">
        <f>--SUBTOTAL(103,B$2:B6919)</f>
        <v>3790</v>
      </c>
      <c r="B6919" s="86">
        <v>43428</v>
      </c>
      <c r="C6919" t="s">
        <v>21</v>
      </c>
      <c r="D6919" t="s">
        <v>367</v>
      </c>
      <c r="E6919" t="s">
        <v>368</v>
      </c>
      <c r="F6919">
        <v>266.67</v>
      </c>
      <c r="G6919">
        <v>0</v>
      </c>
      <c r="H6919">
        <v>2018</v>
      </c>
      <c r="I6919">
        <v>11</v>
      </c>
      <c r="J6919">
        <v>103</v>
      </c>
    </row>
    <row r="6920" spans="1:10" hidden="1" x14ac:dyDescent="0.25">
      <c r="A6920">
        <f>--SUBTOTAL(103,B$2:B6920)</f>
        <v>3790</v>
      </c>
      <c r="B6920" s="86">
        <v>43428</v>
      </c>
      <c r="C6920" t="s">
        <v>64</v>
      </c>
      <c r="D6920" t="s">
        <v>367</v>
      </c>
      <c r="E6920" t="s">
        <v>368</v>
      </c>
      <c r="F6920">
        <v>415.81</v>
      </c>
      <c r="G6920">
        <v>0</v>
      </c>
      <c r="H6920">
        <v>2018</v>
      </c>
      <c r="I6920">
        <v>11</v>
      </c>
      <c r="J6920">
        <v>91</v>
      </c>
    </row>
    <row r="6921" spans="1:10" hidden="1" x14ac:dyDescent="0.25">
      <c r="A6921">
        <f>--SUBTOTAL(103,B$2:B6921)</f>
        <v>3790</v>
      </c>
      <c r="B6921" s="86">
        <v>43428</v>
      </c>
      <c r="C6921" t="s">
        <v>23</v>
      </c>
      <c r="D6921" t="s">
        <v>367</v>
      </c>
      <c r="E6921" t="s">
        <v>368</v>
      </c>
      <c r="F6921">
        <v>83.42</v>
      </c>
      <c r="G6921">
        <v>0</v>
      </c>
      <c r="H6921">
        <v>2018</v>
      </c>
      <c r="I6921">
        <v>11</v>
      </c>
      <c r="J6921">
        <v>5</v>
      </c>
    </row>
    <row r="6922" spans="1:10" hidden="1" x14ac:dyDescent="0.25">
      <c r="A6922">
        <f>--SUBTOTAL(103,B$2:B6922)</f>
        <v>3790</v>
      </c>
      <c r="B6922" s="86">
        <v>43428</v>
      </c>
      <c r="C6922" t="s">
        <v>23</v>
      </c>
      <c r="D6922" t="s">
        <v>367</v>
      </c>
      <c r="E6922" t="s">
        <v>368</v>
      </c>
      <c r="F6922">
        <v>38.81</v>
      </c>
      <c r="G6922">
        <v>0</v>
      </c>
      <c r="H6922">
        <v>2018</v>
      </c>
      <c r="I6922">
        <v>11</v>
      </c>
      <c r="J6922">
        <v>26</v>
      </c>
    </row>
    <row r="6923" spans="1:10" hidden="1" x14ac:dyDescent="0.25">
      <c r="A6923">
        <f>--SUBTOTAL(103,B$2:B6923)</f>
        <v>3790</v>
      </c>
      <c r="B6923" s="86">
        <v>43428</v>
      </c>
      <c r="C6923" t="s">
        <v>23</v>
      </c>
      <c r="D6923" t="s">
        <v>367</v>
      </c>
      <c r="E6923" t="s">
        <v>368</v>
      </c>
      <c r="F6923">
        <v>37.049999999999997</v>
      </c>
      <c r="G6923">
        <v>0</v>
      </c>
      <c r="H6923">
        <v>2018</v>
      </c>
      <c r="I6923">
        <v>11</v>
      </c>
      <c r="J6923">
        <v>30</v>
      </c>
    </row>
    <row r="6924" spans="1:10" hidden="1" x14ac:dyDescent="0.25">
      <c r="A6924">
        <f>--SUBTOTAL(103,B$2:B6924)</f>
        <v>3790</v>
      </c>
      <c r="B6924" s="86">
        <v>43430</v>
      </c>
      <c r="C6924" t="s">
        <v>80</v>
      </c>
      <c r="D6924" t="s">
        <v>60</v>
      </c>
      <c r="E6924" t="s">
        <v>370</v>
      </c>
      <c r="F6924">
        <v>115.5</v>
      </c>
      <c r="G6924">
        <v>0</v>
      </c>
      <c r="H6924">
        <v>2018</v>
      </c>
      <c r="I6924">
        <v>11</v>
      </c>
      <c r="J6924">
        <v>91</v>
      </c>
    </row>
    <row r="6925" spans="1:10" hidden="1" x14ac:dyDescent="0.25">
      <c r="A6925">
        <f>--SUBTOTAL(103,B$2:B6925)</f>
        <v>3790</v>
      </c>
      <c r="B6925" s="86">
        <v>43430</v>
      </c>
      <c r="C6925" t="s">
        <v>22</v>
      </c>
      <c r="D6925" t="s">
        <v>32</v>
      </c>
      <c r="E6925" t="s">
        <v>370</v>
      </c>
      <c r="F6925">
        <v>8</v>
      </c>
      <c r="G6925">
        <v>0</v>
      </c>
      <c r="H6925">
        <v>2018</v>
      </c>
      <c r="I6925">
        <v>11</v>
      </c>
      <c r="J6925">
        <v>97</v>
      </c>
    </row>
    <row r="6926" spans="1:10" hidden="1" x14ac:dyDescent="0.25">
      <c r="A6926">
        <f>--SUBTOTAL(103,B$2:B6926)</f>
        <v>3790</v>
      </c>
      <c r="B6926" s="86">
        <v>43430</v>
      </c>
      <c r="C6926" t="s">
        <v>71</v>
      </c>
      <c r="D6926" t="s">
        <v>32</v>
      </c>
      <c r="E6926" t="s">
        <v>370</v>
      </c>
      <c r="F6926">
        <v>25.4</v>
      </c>
      <c r="G6926">
        <v>0</v>
      </c>
      <c r="H6926">
        <v>2018</v>
      </c>
      <c r="I6926">
        <v>11</v>
      </c>
      <c r="J6926">
        <v>91</v>
      </c>
    </row>
    <row r="6927" spans="1:10" hidden="1" x14ac:dyDescent="0.25">
      <c r="A6927">
        <f>--SUBTOTAL(103,B$2:B6927)</f>
        <v>3790</v>
      </c>
      <c r="B6927" s="86">
        <v>43430</v>
      </c>
      <c r="C6927" t="s">
        <v>21</v>
      </c>
      <c r="D6927" t="s">
        <v>32</v>
      </c>
      <c r="E6927" t="s">
        <v>370</v>
      </c>
      <c r="F6927">
        <v>16</v>
      </c>
      <c r="G6927">
        <v>0</v>
      </c>
      <c r="H6927">
        <v>2018</v>
      </c>
      <c r="I6927">
        <v>11</v>
      </c>
      <c r="J6927">
        <v>13</v>
      </c>
    </row>
    <row r="6928" spans="1:10" hidden="1" x14ac:dyDescent="0.25">
      <c r="A6928">
        <f>--SUBTOTAL(103,B$2:B6928)</f>
        <v>3790</v>
      </c>
      <c r="B6928" s="86">
        <v>43430</v>
      </c>
      <c r="C6928" t="s">
        <v>21</v>
      </c>
      <c r="D6928" t="s">
        <v>32</v>
      </c>
      <c r="E6928" t="s">
        <v>370</v>
      </c>
      <c r="F6928">
        <v>48</v>
      </c>
      <c r="G6928">
        <v>0</v>
      </c>
      <c r="H6928">
        <v>2018</v>
      </c>
      <c r="I6928">
        <v>11</v>
      </c>
      <c r="J6928">
        <v>19</v>
      </c>
    </row>
    <row r="6929" spans="1:10" hidden="1" x14ac:dyDescent="0.25">
      <c r="A6929">
        <f>--SUBTOTAL(103,B$2:B6929)</f>
        <v>3790</v>
      </c>
      <c r="B6929" s="86">
        <v>43430</v>
      </c>
      <c r="C6929" t="s">
        <v>21</v>
      </c>
      <c r="D6929" t="s">
        <v>32</v>
      </c>
      <c r="E6929" t="s">
        <v>370</v>
      </c>
      <c r="F6929">
        <v>24</v>
      </c>
      <c r="G6929">
        <v>0</v>
      </c>
      <c r="H6929">
        <v>2018</v>
      </c>
      <c r="I6929">
        <v>11</v>
      </c>
      <c r="J6929">
        <v>97</v>
      </c>
    </row>
    <row r="6930" spans="1:10" hidden="1" x14ac:dyDescent="0.25">
      <c r="A6930">
        <f>--SUBTOTAL(103,B$2:B6930)</f>
        <v>3790</v>
      </c>
      <c r="B6930" s="86">
        <v>43430</v>
      </c>
      <c r="C6930" t="s">
        <v>23</v>
      </c>
      <c r="D6930" t="s">
        <v>33</v>
      </c>
      <c r="E6930" t="s">
        <v>114</v>
      </c>
      <c r="F6930">
        <v>1.8</v>
      </c>
      <c r="G6930">
        <v>0</v>
      </c>
      <c r="H6930">
        <v>2018</v>
      </c>
      <c r="I6930">
        <v>11</v>
      </c>
      <c r="J6930">
        <v>5</v>
      </c>
    </row>
    <row r="6931" spans="1:10" hidden="1" x14ac:dyDescent="0.25">
      <c r="A6931">
        <f>--SUBTOTAL(103,B$2:B6931)</f>
        <v>3790</v>
      </c>
      <c r="B6931" s="86">
        <v>43430</v>
      </c>
      <c r="C6931" t="s">
        <v>23</v>
      </c>
      <c r="D6931" t="s">
        <v>33</v>
      </c>
      <c r="E6931" t="s">
        <v>132</v>
      </c>
      <c r="F6931">
        <v>2.7</v>
      </c>
      <c r="G6931">
        <v>0</v>
      </c>
      <c r="H6931">
        <v>2018</v>
      </c>
      <c r="I6931">
        <v>11</v>
      </c>
      <c r="J6931">
        <v>13</v>
      </c>
    </row>
    <row r="6932" spans="1:10" hidden="1" x14ac:dyDescent="0.25">
      <c r="A6932">
        <f>--SUBTOTAL(103,B$2:B6932)</f>
        <v>3790</v>
      </c>
      <c r="B6932" s="86">
        <v>43430</v>
      </c>
      <c r="C6932" t="s">
        <v>23</v>
      </c>
      <c r="D6932" t="s">
        <v>32</v>
      </c>
      <c r="E6932" t="s">
        <v>370</v>
      </c>
      <c r="F6932">
        <v>15</v>
      </c>
      <c r="G6932">
        <v>0</v>
      </c>
      <c r="H6932">
        <v>2018</v>
      </c>
      <c r="I6932">
        <v>11</v>
      </c>
      <c r="J6932">
        <v>40</v>
      </c>
    </row>
    <row r="6933" spans="1:10" hidden="1" x14ac:dyDescent="0.25">
      <c r="A6933">
        <f>--SUBTOTAL(103,B$2:B6933)</f>
        <v>3790</v>
      </c>
      <c r="B6933" s="86">
        <v>43431</v>
      </c>
      <c r="C6933" t="s">
        <v>76</v>
      </c>
      <c r="D6933" t="s">
        <v>60</v>
      </c>
      <c r="E6933" t="s">
        <v>371</v>
      </c>
      <c r="F6933">
        <v>56.06</v>
      </c>
      <c r="G6933">
        <v>0</v>
      </c>
      <c r="H6933">
        <v>2018</v>
      </c>
      <c r="I6933">
        <v>11</v>
      </c>
      <c r="J6933">
        <v>91</v>
      </c>
    </row>
    <row r="6934" spans="1:10" hidden="1" x14ac:dyDescent="0.25">
      <c r="A6934">
        <f>--SUBTOTAL(103,B$2:B6934)</f>
        <v>3790</v>
      </c>
      <c r="B6934" s="86">
        <v>43431</v>
      </c>
      <c r="C6934" t="s">
        <v>67</v>
      </c>
      <c r="D6934" t="s">
        <v>31</v>
      </c>
      <c r="E6934" t="s">
        <v>371</v>
      </c>
      <c r="F6934">
        <v>14.17</v>
      </c>
      <c r="G6934">
        <v>0</v>
      </c>
      <c r="H6934">
        <v>2018</v>
      </c>
      <c r="I6934">
        <v>11</v>
      </c>
      <c r="J6934">
        <v>91</v>
      </c>
    </row>
    <row r="6935" spans="1:10" hidden="1" x14ac:dyDescent="0.25">
      <c r="A6935">
        <f>--SUBTOTAL(103,B$2:B6935)</f>
        <v>3790</v>
      </c>
      <c r="B6935" s="86">
        <v>43431</v>
      </c>
      <c r="C6935" t="s">
        <v>67</v>
      </c>
      <c r="D6935" t="s">
        <v>63</v>
      </c>
      <c r="E6935" t="s">
        <v>371</v>
      </c>
      <c r="F6935">
        <v>75</v>
      </c>
      <c r="G6935">
        <v>0</v>
      </c>
      <c r="H6935">
        <v>2018</v>
      </c>
      <c r="I6935">
        <v>11</v>
      </c>
      <c r="J6935">
        <v>91</v>
      </c>
    </row>
    <row r="6936" spans="1:10" hidden="1" x14ac:dyDescent="0.25">
      <c r="A6936">
        <f>--SUBTOTAL(103,B$2:B6936)</f>
        <v>3790</v>
      </c>
      <c r="B6936" s="86">
        <v>43431</v>
      </c>
      <c r="C6936" t="s">
        <v>72</v>
      </c>
      <c r="D6936" t="s">
        <v>32</v>
      </c>
      <c r="E6936" t="s">
        <v>371</v>
      </c>
      <c r="F6936">
        <v>28.97</v>
      </c>
      <c r="G6936">
        <v>0</v>
      </c>
      <c r="H6936">
        <v>2018</v>
      </c>
      <c r="I6936">
        <v>11</v>
      </c>
      <c r="J6936">
        <v>91</v>
      </c>
    </row>
    <row r="6937" spans="1:10" hidden="1" x14ac:dyDescent="0.25">
      <c r="A6937">
        <f>--SUBTOTAL(103,B$2:B6937)</f>
        <v>3790</v>
      </c>
      <c r="B6937" s="86">
        <v>43431</v>
      </c>
      <c r="C6937" t="s">
        <v>75</v>
      </c>
      <c r="D6937" t="s">
        <v>60</v>
      </c>
      <c r="E6937" t="s">
        <v>371</v>
      </c>
      <c r="F6937">
        <v>269.86</v>
      </c>
      <c r="G6937">
        <v>0</v>
      </c>
      <c r="H6937">
        <v>2018</v>
      </c>
      <c r="I6937">
        <v>11</v>
      </c>
      <c r="J6937">
        <v>91</v>
      </c>
    </row>
    <row r="6938" spans="1:10" hidden="1" x14ac:dyDescent="0.25">
      <c r="A6938">
        <f>--SUBTOTAL(103,B$2:B6938)</f>
        <v>3790</v>
      </c>
      <c r="B6938" s="86">
        <v>43431</v>
      </c>
      <c r="C6938" t="s">
        <v>71</v>
      </c>
      <c r="D6938" t="s">
        <v>63</v>
      </c>
      <c r="E6938" t="s">
        <v>371</v>
      </c>
      <c r="F6938">
        <v>363.8</v>
      </c>
      <c r="G6938">
        <v>0</v>
      </c>
      <c r="H6938">
        <v>2018</v>
      </c>
      <c r="I6938">
        <v>11</v>
      </c>
      <c r="J6938">
        <v>91</v>
      </c>
    </row>
    <row r="6939" spans="1:10" hidden="1" x14ac:dyDescent="0.25">
      <c r="A6939">
        <f>--SUBTOTAL(103,B$2:B6939)</f>
        <v>3790</v>
      </c>
      <c r="B6939" s="86">
        <v>43431</v>
      </c>
      <c r="C6939" t="s">
        <v>21</v>
      </c>
      <c r="D6939" t="s">
        <v>32</v>
      </c>
      <c r="E6939" t="s">
        <v>371</v>
      </c>
      <c r="F6939">
        <v>16</v>
      </c>
      <c r="G6939">
        <v>0</v>
      </c>
      <c r="H6939">
        <v>2018</v>
      </c>
      <c r="I6939">
        <v>11</v>
      </c>
      <c r="J6939">
        <v>13</v>
      </c>
    </row>
    <row r="6940" spans="1:10" hidden="1" x14ac:dyDescent="0.25">
      <c r="A6940">
        <f>--SUBTOTAL(103,B$2:B6940)</f>
        <v>3790</v>
      </c>
      <c r="B6940" s="86">
        <v>43431</v>
      </c>
      <c r="C6940" t="s">
        <v>21</v>
      </c>
      <c r="D6940" t="s">
        <v>32</v>
      </c>
      <c r="E6940" t="s">
        <v>371</v>
      </c>
      <c r="F6940">
        <v>8</v>
      </c>
      <c r="G6940">
        <v>0</v>
      </c>
      <c r="H6940">
        <v>2018</v>
      </c>
      <c r="I6940">
        <v>11</v>
      </c>
      <c r="J6940">
        <v>19</v>
      </c>
    </row>
    <row r="6941" spans="1:10" hidden="1" x14ac:dyDescent="0.25">
      <c r="A6941">
        <f>--SUBTOTAL(103,B$2:B6941)</f>
        <v>3790</v>
      </c>
      <c r="B6941" s="86">
        <v>43431</v>
      </c>
      <c r="C6941" t="s">
        <v>21</v>
      </c>
      <c r="D6941" t="s">
        <v>32</v>
      </c>
      <c r="E6941" t="s">
        <v>371</v>
      </c>
      <c r="F6941">
        <v>8</v>
      </c>
      <c r="G6941">
        <v>0</v>
      </c>
      <c r="H6941">
        <v>2018</v>
      </c>
      <c r="I6941">
        <v>11</v>
      </c>
      <c r="J6941">
        <v>44</v>
      </c>
    </row>
    <row r="6942" spans="1:10" hidden="1" x14ac:dyDescent="0.25">
      <c r="A6942">
        <f>--SUBTOTAL(103,B$2:B6942)</f>
        <v>3790</v>
      </c>
      <c r="B6942" s="86">
        <v>43431</v>
      </c>
      <c r="C6942" t="s">
        <v>21</v>
      </c>
      <c r="D6942" t="s">
        <v>32</v>
      </c>
      <c r="E6942" t="s">
        <v>371</v>
      </c>
      <c r="F6942">
        <v>8</v>
      </c>
      <c r="G6942">
        <v>0</v>
      </c>
      <c r="H6942">
        <v>2018</v>
      </c>
      <c r="I6942">
        <v>11</v>
      </c>
      <c r="J6942">
        <v>49</v>
      </c>
    </row>
    <row r="6943" spans="1:10" hidden="1" x14ac:dyDescent="0.25">
      <c r="A6943">
        <f>--SUBTOTAL(103,B$2:B6943)</f>
        <v>3790</v>
      </c>
      <c r="B6943" s="86">
        <v>43431</v>
      </c>
      <c r="C6943" t="s">
        <v>21</v>
      </c>
      <c r="D6943" t="s">
        <v>32</v>
      </c>
      <c r="E6943" t="s">
        <v>371</v>
      </c>
      <c r="F6943">
        <v>24</v>
      </c>
      <c r="G6943">
        <v>0</v>
      </c>
      <c r="H6943">
        <v>2018</v>
      </c>
      <c r="I6943">
        <v>11</v>
      </c>
      <c r="J6943">
        <v>73</v>
      </c>
    </row>
    <row r="6944" spans="1:10" hidden="1" x14ac:dyDescent="0.25">
      <c r="A6944">
        <f>--SUBTOTAL(103,B$2:B6944)</f>
        <v>3790</v>
      </c>
      <c r="B6944" s="86">
        <v>43431</v>
      </c>
      <c r="C6944" t="s">
        <v>21</v>
      </c>
      <c r="D6944" t="s">
        <v>32</v>
      </c>
      <c r="E6944" t="s">
        <v>371</v>
      </c>
      <c r="F6944">
        <v>16</v>
      </c>
      <c r="G6944">
        <v>0</v>
      </c>
      <c r="H6944">
        <v>2018</v>
      </c>
      <c r="I6944">
        <v>11</v>
      </c>
      <c r="J6944">
        <v>97</v>
      </c>
    </row>
    <row r="6945" spans="1:10" hidden="1" x14ac:dyDescent="0.25">
      <c r="A6945">
        <f>--SUBTOTAL(103,B$2:B6945)</f>
        <v>3790</v>
      </c>
      <c r="B6945" s="86">
        <v>43431</v>
      </c>
      <c r="C6945" t="s">
        <v>65</v>
      </c>
      <c r="D6945" t="s">
        <v>32</v>
      </c>
      <c r="E6945" t="s">
        <v>371</v>
      </c>
      <c r="F6945">
        <v>38.950000000000003</v>
      </c>
      <c r="G6945">
        <v>0</v>
      </c>
      <c r="H6945">
        <v>2018</v>
      </c>
      <c r="I6945">
        <v>11</v>
      </c>
      <c r="J6945">
        <v>91</v>
      </c>
    </row>
    <row r="6946" spans="1:10" hidden="1" x14ac:dyDescent="0.25">
      <c r="A6946">
        <f>--SUBTOTAL(103,B$2:B6946)</f>
        <v>3790</v>
      </c>
      <c r="B6946" s="86">
        <v>43431</v>
      </c>
      <c r="C6946" t="s">
        <v>23</v>
      </c>
      <c r="D6946" t="s">
        <v>59</v>
      </c>
      <c r="E6946" t="s">
        <v>371</v>
      </c>
      <c r="F6946">
        <v>30.4</v>
      </c>
      <c r="G6946">
        <v>0</v>
      </c>
      <c r="H6946">
        <v>2018</v>
      </c>
      <c r="I6946">
        <v>11</v>
      </c>
      <c r="J6946">
        <v>49</v>
      </c>
    </row>
    <row r="6947" spans="1:10" hidden="1" x14ac:dyDescent="0.25">
      <c r="A6947">
        <f>--SUBTOTAL(103,B$2:B6947)</f>
        <v>3790</v>
      </c>
      <c r="B6947" s="86">
        <v>43431</v>
      </c>
      <c r="C6947" t="s">
        <v>23</v>
      </c>
      <c r="D6947" t="s">
        <v>33</v>
      </c>
      <c r="E6947" t="s">
        <v>56</v>
      </c>
      <c r="F6947">
        <v>2.25</v>
      </c>
      <c r="G6947">
        <v>0</v>
      </c>
      <c r="H6947">
        <v>2018</v>
      </c>
      <c r="I6947">
        <v>11</v>
      </c>
      <c r="J6947">
        <v>73</v>
      </c>
    </row>
    <row r="6948" spans="1:10" hidden="1" x14ac:dyDescent="0.25">
      <c r="A6948">
        <f>--SUBTOTAL(103,B$2:B6948)</f>
        <v>3790</v>
      </c>
      <c r="B6948" s="86">
        <v>43431</v>
      </c>
      <c r="C6948" t="s">
        <v>23</v>
      </c>
      <c r="D6948" t="s">
        <v>59</v>
      </c>
      <c r="E6948" t="s">
        <v>371</v>
      </c>
      <c r="F6948">
        <v>69.209999999999994</v>
      </c>
      <c r="G6948">
        <v>0</v>
      </c>
      <c r="H6948">
        <v>2018</v>
      </c>
      <c r="I6948">
        <v>11</v>
      </c>
      <c r="J6948">
        <v>73</v>
      </c>
    </row>
    <row r="6949" spans="1:10" hidden="1" x14ac:dyDescent="0.25">
      <c r="A6949">
        <f>--SUBTOTAL(103,B$2:B6949)</f>
        <v>3790</v>
      </c>
      <c r="B6949" s="86">
        <v>43431</v>
      </c>
      <c r="C6949" t="s">
        <v>23</v>
      </c>
      <c r="D6949" t="s">
        <v>54</v>
      </c>
      <c r="E6949" t="s">
        <v>371</v>
      </c>
      <c r="F6949">
        <v>85.93</v>
      </c>
      <c r="G6949">
        <v>0</v>
      </c>
      <c r="H6949">
        <v>2018</v>
      </c>
      <c r="I6949">
        <v>11</v>
      </c>
      <c r="J6949">
        <v>157</v>
      </c>
    </row>
    <row r="6950" spans="1:10" hidden="1" x14ac:dyDescent="0.25">
      <c r="A6950">
        <f>--SUBTOTAL(103,B$2:B6950)</f>
        <v>3790</v>
      </c>
      <c r="B6950" s="86">
        <v>43433</v>
      </c>
      <c r="C6950" t="s">
        <v>102</v>
      </c>
      <c r="D6950" t="s">
        <v>32</v>
      </c>
      <c r="E6950" t="s">
        <v>372</v>
      </c>
      <c r="F6950">
        <v>219.25</v>
      </c>
      <c r="G6950">
        <v>0</v>
      </c>
      <c r="H6950">
        <v>2018</v>
      </c>
      <c r="I6950">
        <v>11</v>
      </c>
      <c r="J6950">
        <v>91</v>
      </c>
    </row>
    <row r="6951" spans="1:10" hidden="1" x14ac:dyDescent="0.25">
      <c r="A6951">
        <f>--SUBTOTAL(103,B$2:B6951)</f>
        <v>3790</v>
      </c>
      <c r="B6951" s="86">
        <v>43433</v>
      </c>
      <c r="C6951" t="s">
        <v>373</v>
      </c>
      <c r="D6951" t="s">
        <v>32</v>
      </c>
      <c r="E6951" t="s">
        <v>372</v>
      </c>
      <c r="F6951">
        <v>6.28</v>
      </c>
      <c r="G6951">
        <v>0</v>
      </c>
      <c r="H6951">
        <v>2018</v>
      </c>
      <c r="I6951">
        <v>11</v>
      </c>
      <c r="J6951">
        <v>91</v>
      </c>
    </row>
    <row r="6952" spans="1:10" hidden="1" x14ac:dyDescent="0.25">
      <c r="A6952">
        <f>--SUBTOTAL(103,B$2:B6952)</f>
        <v>3790</v>
      </c>
      <c r="B6952" s="86">
        <v>43433</v>
      </c>
      <c r="C6952" t="s">
        <v>75</v>
      </c>
      <c r="D6952" t="s">
        <v>31</v>
      </c>
      <c r="E6952" t="s">
        <v>372</v>
      </c>
      <c r="F6952">
        <v>6.3</v>
      </c>
      <c r="G6952">
        <v>0</v>
      </c>
      <c r="H6952">
        <v>2018</v>
      </c>
      <c r="I6952">
        <v>11</v>
      </c>
      <c r="J6952">
        <v>91</v>
      </c>
    </row>
    <row r="6953" spans="1:10" hidden="1" x14ac:dyDescent="0.25">
      <c r="A6953">
        <f>--SUBTOTAL(103,B$2:B6953)</f>
        <v>3790</v>
      </c>
      <c r="B6953" s="86">
        <v>43433</v>
      </c>
      <c r="C6953" t="s">
        <v>21</v>
      </c>
      <c r="D6953" t="s">
        <v>32</v>
      </c>
      <c r="E6953" t="s">
        <v>372</v>
      </c>
      <c r="F6953">
        <v>32</v>
      </c>
      <c r="G6953">
        <v>0</v>
      </c>
      <c r="H6953">
        <v>2018</v>
      </c>
      <c r="I6953">
        <v>11</v>
      </c>
      <c r="J6953">
        <v>19</v>
      </c>
    </row>
    <row r="6954" spans="1:10" hidden="1" x14ac:dyDescent="0.25">
      <c r="A6954">
        <f>--SUBTOTAL(103,B$2:B6954)</f>
        <v>3790</v>
      </c>
      <c r="B6954" s="86">
        <v>43433</v>
      </c>
      <c r="C6954" t="s">
        <v>21</v>
      </c>
      <c r="D6954" t="s">
        <v>374</v>
      </c>
      <c r="E6954" t="s">
        <v>375</v>
      </c>
      <c r="F6954">
        <v>15.62</v>
      </c>
      <c r="G6954">
        <v>0</v>
      </c>
      <c r="H6954">
        <v>2018</v>
      </c>
      <c r="I6954">
        <v>11</v>
      </c>
      <c r="J6954">
        <v>34</v>
      </c>
    </row>
    <row r="6955" spans="1:10" hidden="1" x14ac:dyDescent="0.25">
      <c r="A6955">
        <f>--SUBTOTAL(103,B$2:B6955)</f>
        <v>3790</v>
      </c>
      <c r="B6955" s="86">
        <v>43433</v>
      </c>
      <c r="C6955" t="s">
        <v>21</v>
      </c>
      <c r="D6955" t="s">
        <v>32</v>
      </c>
      <c r="E6955" t="s">
        <v>372</v>
      </c>
      <c r="F6955">
        <v>24</v>
      </c>
      <c r="G6955">
        <v>0</v>
      </c>
      <c r="H6955">
        <v>2018</v>
      </c>
      <c r="I6955">
        <v>11</v>
      </c>
      <c r="J6955">
        <v>97</v>
      </c>
    </row>
    <row r="6956" spans="1:10" hidden="1" x14ac:dyDescent="0.25">
      <c r="A6956">
        <f>--SUBTOTAL(103,B$2:B6956)</f>
        <v>3790</v>
      </c>
      <c r="B6956" s="86">
        <v>43433</v>
      </c>
      <c r="C6956" t="s">
        <v>79</v>
      </c>
      <c r="D6956" t="s">
        <v>31</v>
      </c>
      <c r="E6956" t="s">
        <v>372</v>
      </c>
      <c r="F6956">
        <v>51.5</v>
      </c>
      <c r="G6956">
        <v>0</v>
      </c>
      <c r="H6956">
        <v>2018</v>
      </c>
      <c r="I6956">
        <v>11</v>
      </c>
      <c r="J6956">
        <v>91</v>
      </c>
    </row>
    <row r="6957" spans="1:10" hidden="1" x14ac:dyDescent="0.25">
      <c r="A6957">
        <f>--SUBTOTAL(103,B$2:B6957)</f>
        <v>3790</v>
      </c>
      <c r="B6957" s="86">
        <v>43433</v>
      </c>
      <c r="C6957" t="s">
        <v>281</v>
      </c>
      <c r="D6957" t="s">
        <v>62</v>
      </c>
      <c r="E6957" t="s">
        <v>372</v>
      </c>
      <c r="F6957">
        <v>3354.82</v>
      </c>
      <c r="G6957">
        <v>0</v>
      </c>
      <c r="H6957">
        <v>2018</v>
      </c>
      <c r="I6957">
        <v>11</v>
      </c>
      <c r="J6957">
        <v>91</v>
      </c>
    </row>
    <row r="6958" spans="1:10" hidden="1" x14ac:dyDescent="0.25">
      <c r="A6958">
        <f>--SUBTOTAL(103,B$2:B6958)</f>
        <v>3790</v>
      </c>
      <c r="B6958" s="86">
        <v>43433</v>
      </c>
      <c r="C6958" t="s">
        <v>23</v>
      </c>
      <c r="D6958" t="s">
        <v>60</v>
      </c>
      <c r="E6958" t="s">
        <v>372</v>
      </c>
      <c r="F6958">
        <v>32.299999999999997</v>
      </c>
      <c r="G6958">
        <v>0</v>
      </c>
      <c r="H6958">
        <v>2018</v>
      </c>
      <c r="I6958">
        <v>11</v>
      </c>
      <c r="J6958">
        <v>8</v>
      </c>
    </row>
    <row r="6959" spans="1:10" hidden="1" x14ac:dyDescent="0.25">
      <c r="A6959">
        <f>--SUBTOTAL(103,B$2:B6959)</f>
        <v>3790</v>
      </c>
      <c r="B6959" s="86">
        <v>43433</v>
      </c>
      <c r="C6959" t="s">
        <v>23</v>
      </c>
      <c r="D6959" t="s">
        <v>31</v>
      </c>
      <c r="E6959" t="s">
        <v>372</v>
      </c>
      <c r="F6959">
        <v>19</v>
      </c>
      <c r="G6959">
        <v>0</v>
      </c>
      <c r="H6959">
        <v>2018</v>
      </c>
      <c r="I6959">
        <v>11</v>
      </c>
      <c r="J6959">
        <v>15</v>
      </c>
    </row>
    <row r="6960" spans="1:10" hidden="1" x14ac:dyDescent="0.25">
      <c r="A6960">
        <f>--SUBTOTAL(103,B$2:B6960)</f>
        <v>3790</v>
      </c>
      <c r="B6960" s="86">
        <v>43433</v>
      </c>
      <c r="C6960" t="s">
        <v>23</v>
      </c>
      <c r="D6960" t="s">
        <v>33</v>
      </c>
      <c r="E6960" t="s">
        <v>320</v>
      </c>
      <c r="F6960">
        <v>22.5</v>
      </c>
      <c r="G6960">
        <v>0</v>
      </c>
      <c r="H6960">
        <v>2018</v>
      </c>
      <c r="I6960">
        <v>11</v>
      </c>
      <c r="J6960">
        <v>47</v>
      </c>
    </row>
    <row r="6961" spans="1:10" hidden="1" x14ac:dyDescent="0.25">
      <c r="A6961">
        <f>--SUBTOTAL(103,B$2:B6961)</f>
        <v>3790</v>
      </c>
      <c r="B6961" s="86">
        <v>43433</v>
      </c>
      <c r="C6961" t="s">
        <v>23</v>
      </c>
      <c r="D6961" t="s">
        <v>31</v>
      </c>
      <c r="E6961" t="s">
        <v>372</v>
      </c>
      <c r="F6961">
        <v>19</v>
      </c>
      <c r="G6961">
        <v>0</v>
      </c>
      <c r="H6961">
        <v>2018</v>
      </c>
      <c r="I6961">
        <v>11</v>
      </c>
      <c r="J6961">
        <v>162</v>
      </c>
    </row>
    <row r="6962" spans="1:10" hidden="1" x14ac:dyDescent="0.25">
      <c r="A6962">
        <f>--SUBTOTAL(103,B$2:B6962)</f>
        <v>3790</v>
      </c>
      <c r="B6962" s="86">
        <v>43433</v>
      </c>
      <c r="C6962" t="s">
        <v>23</v>
      </c>
      <c r="D6962" t="s">
        <v>33</v>
      </c>
      <c r="E6962" t="s">
        <v>58</v>
      </c>
      <c r="F6962">
        <v>18.75</v>
      </c>
      <c r="G6962">
        <v>0</v>
      </c>
      <c r="H6962">
        <v>2018</v>
      </c>
      <c r="I6962">
        <v>11</v>
      </c>
      <c r="J6962">
        <v>164</v>
      </c>
    </row>
    <row r="6963" spans="1:10" hidden="1" x14ac:dyDescent="0.25">
      <c r="A6963">
        <f>--SUBTOTAL(103,B$2:B6963)</f>
        <v>3790</v>
      </c>
      <c r="B6963" s="86">
        <v>43433</v>
      </c>
      <c r="C6963" t="s">
        <v>23</v>
      </c>
      <c r="D6963" t="s">
        <v>32</v>
      </c>
      <c r="E6963" t="s">
        <v>372</v>
      </c>
      <c r="F6963">
        <v>16</v>
      </c>
      <c r="G6963">
        <v>0</v>
      </c>
      <c r="H6963">
        <v>2018</v>
      </c>
      <c r="I6963">
        <v>11</v>
      </c>
      <c r="J6963">
        <v>2</v>
      </c>
    </row>
    <row r="6964" spans="1:10" hidden="1" x14ac:dyDescent="0.25">
      <c r="A6964">
        <f>--SUBTOTAL(103,B$2:B6964)</f>
        <v>3790</v>
      </c>
      <c r="B6964" s="86">
        <v>43434</v>
      </c>
      <c r="C6964" t="s">
        <v>22</v>
      </c>
      <c r="D6964" t="s">
        <v>32</v>
      </c>
      <c r="E6964" t="s">
        <v>376</v>
      </c>
      <c r="F6964">
        <v>8</v>
      </c>
      <c r="G6964">
        <v>0</v>
      </c>
      <c r="H6964">
        <v>2018</v>
      </c>
      <c r="I6964">
        <v>11</v>
      </c>
      <c r="J6964">
        <v>43</v>
      </c>
    </row>
    <row r="6965" spans="1:10" hidden="1" x14ac:dyDescent="0.25">
      <c r="A6965">
        <f>--SUBTOTAL(103,B$2:B6965)</f>
        <v>3790</v>
      </c>
      <c r="B6965" s="86">
        <v>43434</v>
      </c>
      <c r="C6965" t="s">
        <v>22</v>
      </c>
      <c r="D6965" t="s">
        <v>32</v>
      </c>
      <c r="E6965" t="s">
        <v>376</v>
      </c>
      <c r="F6965">
        <v>8</v>
      </c>
      <c r="G6965">
        <v>0</v>
      </c>
      <c r="H6965">
        <v>2018</v>
      </c>
      <c r="I6965">
        <v>11</v>
      </c>
      <c r="J6965">
        <v>44</v>
      </c>
    </row>
    <row r="6966" spans="1:10" hidden="1" x14ac:dyDescent="0.25">
      <c r="A6966">
        <f>--SUBTOTAL(103,B$2:B6966)</f>
        <v>3790</v>
      </c>
      <c r="B6966" s="86">
        <v>43434</v>
      </c>
      <c r="C6966" t="s">
        <v>76</v>
      </c>
      <c r="D6966" t="s">
        <v>60</v>
      </c>
      <c r="E6966" t="s">
        <v>376</v>
      </c>
      <c r="F6966">
        <v>53.55</v>
      </c>
      <c r="G6966">
        <v>0</v>
      </c>
      <c r="H6966">
        <v>2018</v>
      </c>
      <c r="I6966">
        <v>11</v>
      </c>
      <c r="J6966">
        <v>91</v>
      </c>
    </row>
    <row r="6967" spans="1:10" hidden="1" x14ac:dyDescent="0.25">
      <c r="A6967">
        <f>--SUBTOTAL(103,B$2:B6967)</f>
        <v>3790</v>
      </c>
      <c r="B6967" s="86">
        <v>43434</v>
      </c>
      <c r="C6967" t="s">
        <v>71</v>
      </c>
      <c r="D6967" t="s">
        <v>32</v>
      </c>
      <c r="E6967" t="s">
        <v>376</v>
      </c>
      <c r="F6967">
        <v>8</v>
      </c>
      <c r="G6967">
        <v>0</v>
      </c>
      <c r="H6967">
        <v>2018</v>
      </c>
      <c r="I6967">
        <v>11</v>
      </c>
      <c r="J6967">
        <v>91</v>
      </c>
    </row>
    <row r="6968" spans="1:10" hidden="1" x14ac:dyDescent="0.25">
      <c r="A6968">
        <f>--SUBTOTAL(103,B$2:B6968)</f>
        <v>3790</v>
      </c>
      <c r="B6968" s="86">
        <v>43434</v>
      </c>
      <c r="C6968" t="s">
        <v>21</v>
      </c>
      <c r="D6968" t="s">
        <v>32</v>
      </c>
      <c r="E6968" t="s">
        <v>376</v>
      </c>
      <c r="F6968">
        <v>8</v>
      </c>
      <c r="G6968">
        <v>0</v>
      </c>
      <c r="H6968">
        <v>2018</v>
      </c>
      <c r="I6968">
        <v>11</v>
      </c>
      <c r="J6968">
        <v>23</v>
      </c>
    </row>
    <row r="6969" spans="1:10" hidden="1" x14ac:dyDescent="0.25">
      <c r="A6969">
        <f>--SUBTOTAL(103,B$2:B6969)</f>
        <v>3790</v>
      </c>
      <c r="B6969" s="86">
        <v>43434</v>
      </c>
      <c r="C6969" t="s">
        <v>21</v>
      </c>
      <c r="D6969" t="s">
        <v>32</v>
      </c>
      <c r="E6969" t="s">
        <v>376</v>
      </c>
      <c r="F6969">
        <v>24</v>
      </c>
      <c r="G6969">
        <v>0</v>
      </c>
      <c r="H6969">
        <v>2018</v>
      </c>
      <c r="I6969">
        <v>11</v>
      </c>
      <c r="J6969">
        <v>46</v>
      </c>
    </row>
    <row r="6970" spans="1:10" hidden="1" x14ac:dyDescent="0.25">
      <c r="A6970">
        <f>--SUBTOTAL(103,B$2:B6970)</f>
        <v>3790</v>
      </c>
      <c r="B6970" s="86">
        <v>43434</v>
      </c>
      <c r="C6970" t="s">
        <v>21</v>
      </c>
      <c r="D6970" t="s">
        <v>32</v>
      </c>
      <c r="E6970" t="s">
        <v>376</v>
      </c>
      <c r="F6970">
        <v>16</v>
      </c>
      <c r="G6970">
        <v>0</v>
      </c>
      <c r="H6970">
        <v>2018</v>
      </c>
      <c r="I6970">
        <v>11</v>
      </c>
      <c r="J6970">
        <v>80</v>
      </c>
    </row>
    <row r="6971" spans="1:10" hidden="1" x14ac:dyDescent="0.25">
      <c r="A6971">
        <f>--SUBTOTAL(103,B$2:B6971)</f>
        <v>3790</v>
      </c>
      <c r="B6971" s="86">
        <v>43434</v>
      </c>
      <c r="C6971" t="s">
        <v>66</v>
      </c>
      <c r="D6971" t="s">
        <v>31</v>
      </c>
      <c r="E6971" t="s">
        <v>376</v>
      </c>
      <c r="F6971">
        <v>188.4</v>
      </c>
      <c r="G6971">
        <v>0</v>
      </c>
      <c r="H6971">
        <v>2018</v>
      </c>
      <c r="I6971">
        <v>11</v>
      </c>
      <c r="J6971">
        <v>91</v>
      </c>
    </row>
    <row r="6972" spans="1:10" hidden="1" x14ac:dyDescent="0.25">
      <c r="A6972">
        <f>--SUBTOTAL(103,B$2:B6972)</f>
        <v>3790</v>
      </c>
      <c r="B6972" s="86">
        <v>43434</v>
      </c>
      <c r="C6972" t="s">
        <v>65</v>
      </c>
      <c r="D6972" t="s">
        <v>31</v>
      </c>
      <c r="E6972" t="s">
        <v>376</v>
      </c>
      <c r="F6972">
        <v>71.7</v>
      </c>
      <c r="G6972">
        <v>0</v>
      </c>
      <c r="H6972">
        <v>2018</v>
      </c>
      <c r="I6972">
        <v>11</v>
      </c>
      <c r="J6972">
        <v>91</v>
      </c>
    </row>
    <row r="6973" spans="1:10" hidden="1" x14ac:dyDescent="0.25">
      <c r="A6973">
        <f>--SUBTOTAL(103,B$2:B6973)</f>
        <v>3790</v>
      </c>
      <c r="B6973" s="86">
        <v>43434</v>
      </c>
      <c r="C6973" t="s">
        <v>64</v>
      </c>
      <c r="D6973" t="s">
        <v>32</v>
      </c>
      <c r="E6973" t="s">
        <v>376</v>
      </c>
      <c r="F6973">
        <v>130.66</v>
      </c>
      <c r="G6973">
        <v>0</v>
      </c>
      <c r="H6973">
        <v>2018</v>
      </c>
      <c r="I6973">
        <v>11</v>
      </c>
      <c r="J6973">
        <v>91</v>
      </c>
    </row>
    <row r="6974" spans="1:10" hidden="1" x14ac:dyDescent="0.25">
      <c r="A6974">
        <f>--SUBTOTAL(103,B$2:B6974)</f>
        <v>3790</v>
      </c>
      <c r="B6974" s="86">
        <v>43434</v>
      </c>
      <c r="C6974" t="s">
        <v>64</v>
      </c>
      <c r="D6974" t="s">
        <v>54</v>
      </c>
      <c r="E6974" t="s">
        <v>376</v>
      </c>
      <c r="F6974">
        <v>214.34</v>
      </c>
      <c r="G6974">
        <v>0</v>
      </c>
      <c r="H6974">
        <v>2018</v>
      </c>
      <c r="I6974">
        <v>11</v>
      </c>
      <c r="J6974">
        <v>91</v>
      </c>
    </row>
    <row r="6975" spans="1:10" hidden="1" x14ac:dyDescent="0.25">
      <c r="A6975">
        <f>--SUBTOTAL(103,B$2:B6975)</f>
        <v>3790</v>
      </c>
      <c r="B6975" s="86">
        <v>43434</v>
      </c>
      <c r="C6975" t="s">
        <v>64</v>
      </c>
      <c r="D6975" t="s">
        <v>62</v>
      </c>
      <c r="E6975" t="s">
        <v>376</v>
      </c>
      <c r="F6975">
        <v>0</v>
      </c>
      <c r="G6975">
        <v>214.34</v>
      </c>
      <c r="H6975">
        <v>2018</v>
      </c>
      <c r="I6975">
        <v>11</v>
      </c>
      <c r="J6975">
        <v>91</v>
      </c>
    </row>
    <row r="6976" spans="1:10" hidden="1" x14ac:dyDescent="0.25">
      <c r="A6976">
        <f>--SUBTOTAL(103,B$2:B6976)</f>
        <v>3790</v>
      </c>
      <c r="B6976" s="86">
        <v>43434</v>
      </c>
      <c r="C6976" t="s">
        <v>23</v>
      </c>
      <c r="D6976" t="s">
        <v>32</v>
      </c>
      <c r="E6976" t="s">
        <v>376</v>
      </c>
      <c r="F6976">
        <v>26.16</v>
      </c>
      <c r="G6976">
        <v>0</v>
      </c>
      <c r="H6976">
        <v>2018</v>
      </c>
      <c r="I6976">
        <v>11</v>
      </c>
      <c r="J6976">
        <v>32</v>
      </c>
    </row>
    <row r="6977" spans="1:10" hidden="1" x14ac:dyDescent="0.25">
      <c r="A6977">
        <f>--SUBTOTAL(103,B$2:B6977)</f>
        <v>3790</v>
      </c>
      <c r="B6977" s="86">
        <v>43434</v>
      </c>
      <c r="C6977" t="s">
        <v>23</v>
      </c>
      <c r="D6977" t="s">
        <v>33</v>
      </c>
      <c r="E6977" t="s">
        <v>104</v>
      </c>
      <c r="F6977">
        <v>9</v>
      </c>
      <c r="G6977">
        <v>0</v>
      </c>
      <c r="H6977">
        <v>2018</v>
      </c>
      <c r="I6977">
        <v>11</v>
      </c>
      <c r="J6977">
        <v>33</v>
      </c>
    </row>
    <row r="6978" spans="1:10" hidden="1" x14ac:dyDescent="0.25">
      <c r="A6978">
        <f>--SUBTOTAL(103,B$2:B6978)</f>
        <v>3790</v>
      </c>
      <c r="B6978" s="86">
        <v>43434</v>
      </c>
      <c r="C6978" t="s">
        <v>23</v>
      </c>
      <c r="D6978" t="s">
        <v>33</v>
      </c>
      <c r="E6978" t="s">
        <v>105</v>
      </c>
      <c r="F6978">
        <v>25</v>
      </c>
      <c r="G6978">
        <v>0</v>
      </c>
      <c r="H6978">
        <v>2018</v>
      </c>
      <c r="I6978">
        <v>11</v>
      </c>
      <c r="J6978">
        <v>35</v>
      </c>
    </row>
    <row r="6979" spans="1:10" hidden="1" x14ac:dyDescent="0.25">
      <c r="A6979">
        <f>--SUBTOTAL(103,B$2:B6979)</f>
        <v>3790</v>
      </c>
      <c r="B6979" s="86">
        <v>43434</v>
      </c>
      <c r="C6979" t="s">
        <v>23</v>
      </c>
      <c r="D6979" t="s">
        <v>33</v>
      </c>
      <c r="E6979" t="s">
        <v>237</v>
      </c>
      <c r="F6979">
        <v>2.4</v>
      </c>
      <c r="G6979">
        <v>0</v>
      </c>
      <c r="H6979">
        <v>2018</v>
      </c>
      <c r="I6979">
        <v>11</v>
      </c>
      <c r="J6979">
        <v>77</v>
      </c>
    </row>
    <row r="6980" spans="1:10" hidden="1" x14ac:dyDescent="0.25">
      <c r="A6980">
        <f>--SUBTOTAL(103,B$2:B6980)</f>
        <v>3790</v>
      </c>
      <c r="B6980" s="86">
        <v>43434</v>
      </c>
      <c r="C6980" t="s">
        <v>23</v>
      </c>
      <c r="D6980" t="s">
        <v>60</v>
      </c>
      <c r="E6980" t="s">
        <v>376</v>
      </c>
      <c r="F6980">
        <v>20.8</v>
      </c>
      <c r="G6980">
        <v>0</v>
      </c>
      <c r="H6980">
        <v>2018</v>
      </c>
      <c r="I6980">
        <v>11</v>
      </c>
      <c r="J6980">
        <v>101</v>
      </c>
    </row>
    <row r="6981" spans="1:10" hidden="1" x14ac:dyDescent="0.25">
      <c r="A6981">
        <f>--SUBTOTAL(103,B$2:B6981)</f>
        <v>3790</v>
      </c>
      <c r="B6981" s="86">
        <v>43435</v>
      </c>
      <c r="C6981" t="s">
        <v>22</v>
      </c>
      <c r="D6981" t="s">
        <v>31</v>
      </c>
      <c r="E6981" t="s">
        <v>377</v>
      </c>
      <c r="F6981">
        <v>312</v>
      </c>
      <c r="G6981">
        <v>0</v>
      </c>
      <c r="H6981">
        <v>2018</v>
      </c>
      <c r="I6981">
        <v>12</v>
      </c>
      <c r="J6981">
        <v>33</v>
      </c>
    </row>
    <row r="6982" spans="1:10" hidden="1" x14ac:dyDescent="0.25">
      <c r="A6982">
        <f>--SUBTOTAL(103,B$2:B6982)</f>
        <v>3790</v>
      </c>
      <c r="B6982" s="86">
        <v>43435</v>
      </c>
      <c r="C6982" t="s">
        <v>68</v>
      </c>
      <c r="D6982" t="s">
        <v>61</v>
      </c>
      <c r="E6982" t="s">
        <v>377</v>
      </c>
      <c r="F6982">
        <v>35</v>
      </c>
      <c r="G6982">
        <v>0</v>
      </c>
      <c r="H6982">
        <v>2018</v>
      </c>
      <c r="I6982">
        <v>12</v>
      </c>
      <c r="J6982">
        <v>91</v>
      </c>
    </row>
    <row r="6983" spans="1:10" hidden="1" x14ac:dyDescent="0.25">
      <c r="A6983">
        <f>--SUBTOTAL(103,B$2:B6983)</f>
        <v>3790</v>
      </c>
      <c r="B6983" s="86">
        <v>43435</v>
      </c>
      <c r="C6983" t="s">
        <v>82</v>
      </c>
      <c r="D6983" t="s">
        <v>54</v>
      </c>
      <c r="E6983" t="s">
        <v>377</v>
      </c>
      <c r="F6983">
        <v>32.9</v>
      </c>
      <c r="G6983">
        <v>0</v>
      </c>
      <c r="H6983">
        <v>2018</v>
      </c>
      <c r="I6983">
        <v>12</v>
      </c>
      <c r="J6983">
        <v>91</v>
      </c>
    </row>
    <row r="6984" spans="1:10" hidden="1" x14ac:dyDescent="0.25">
      <c r="A6984">
        <f>--SUBTOTAL(103,B$2:B6984)</f>
        <v>3790</v>
      </c>
      <c r="B6984" s="86">
        <v>43435</v>
      </c>
      <c r="C6984" t="s">
        <v>23</v>
      </c>
      <c r="D6984" t="s">
        <v>33</v>
      </c>
      <c r="E6984" t="s">
        <v>182</v>
      </c>
      <c r="F6984">
        <v>3</v>
      </c>
      <c r="G6984">
        <v>0</v>
      </c>
      <c r="H6984">
        <v>2018</v>
      </c>
      <c r="I6984">
        <v>12</v>
      </c>
      <c r="J6984">
        <v>6</v>
      </c>
    </row>
    <row r="6985" spans="1:10" hidden="1" x14ac:dyDescent="0.25">
      <c r="A6985">
        <f>--SUBTOTAL(103,B$2:B6985)</f>
        <v>3790</v>
      </c>
      <c r="B6985" s="86">
        <v>43435</v>
      </c>
      <c r="C6985" t="s">
        <v>23</v>
      </c>
      <c r="D6985" t="s">
        <v>59</v>
      </c>
      <c r="E6985" t="s">
        <v>377</v>
      </c>
      <c r="F6985">
        <v>15.95</v>
      </c>
      <c r="G6985">
        <v>0</v>
      </c>
      <c r="H6985">
        <v>2018</v>
      </c>
      <c r="I6985">
        <v>12</v>
      </c>
      <c r="J6985">
        <v>7</v>
      </c>
    </row>
    <row r="6986" spans="1:10" hidden="1" x14ac:dyDescent="0.25">
      <c r="A6986">
        <f>--SUBTOTAL(103,B$2:B6986)</f>
        <v>3790</v>
      </c>
      <c r="B6986" s="86">
        <v>43435</v>
      </c>
      <c r="C6986" t="s">
        <v>23</v>
      </c>
      <c r="D6986" t="s">
        <v>63</v>
      </c>
      <c r="E6986" t="s">
        <v>377</v>
      </c>
      <c r="F6986">
        <v>35.96</v>
      </c>
      <c r="G6986">
        <v>0</v>
      </c>
      <c r="H6986">
        <v>2018</v>
      </c>
      <c r="I6986">
        <v>12</v>
      </c>
      <c r="J6986">
        <v>7</v>
      </c>
    </row>
    <row r="6987" spans="1:10" hidden="1" x14ac:dyDescent="0.25">
      <c r="A6987">
        <f>--SUBTOTAL(103,B$2:B6987)</f>
        <v>3790</v>
      </c>
      <c r="B6987" s="86">
        <v>43435</v>
      </c>
      <c r="C6987" t="s">
        <v>23</v>
      </c>
      <c r="D6987" t="s">
        <v>33</v>
      </c>
      <c r="E6987" t="s">
        <v>118</v>
      </c>
      <c r="F6987">
        <v>2.25</v>
      </c>
      <c r="G6987">
        <v>0</v>
      </c>
      <c r="H6987">
        <v>2018</v>
      </c>
      <c r="I6987">
        <v>12</v>
      </c>
      <c r="J6987">
        <v>15</v>
      </c>
    </row>
    <row r="6988" spans="1:10" hidden="1" x14ac:dyDescent="0.25">
      <c r="A6988">
        <f>--SUBTOTAL(103,B$2:B6988)</f>
        <v>3790</v>
      </c>
      <c r="B6988" s="86">
        <v>43435</v>
      </c>
      <c r="C6988" t="s">
        <v>23</v>
      </c>
      <c r="D6988" t="s">
        <v>59</v>
      </c>
      <c r="E6988" t="s">
        <v>377</v>
      </c>
      <c r="F6988">
        <v>126</v>
      </c>
      <c r="G6988">
        <v>0</v>
      </c>
      <c r="H6988">
        <v>2018</v>
      </c>
      <c r="I6988">
        <v>12</v>
      </c>
      <c r="J6988">
        <v>16</v>
      </c>
    </row>
    <row r="6989" spans="1:10" hidden="1" x14ac:dyDescent="0.25">
      <c r="A6989">
        <f>--SUBTOTAL(103,B$2:B6989)</f>
        <v>3790</v>
      </c>
      <c r="B6989" s="86">
        <v>43435</v>
      </c>
      <c r="C6989" t="s">
        <v>23</v>
      </c>
      <c r="D6989" t="s">
        <v>54</v>
      </c>
      <c r="E6989" t="s">
        <v>377</v>
      </c>
      <c r="F6989">
        <v>23.99</v>
      </c>
      <c r="G6989">
        <v>0</v>
      </c>
      <c r="H6989">
        <v>2018</v>
      </c>
      <c r="I6989">
        <v>12</v>
      </c>
      <c r="J6989">
        <v>22</v>
      </c>
    </row>
    <row r="6990" spans="1:10" hidden="1" x14ac:dyDescent="0.25">
      <c r="A6990">
        <f>--SUBTOTAL(103,B$2:B6990)</f>
        <v>3790</v>
      </c>
      <c r="B6990" s="86">
        <v>43435</v>
      </c>
      <c r="C6990" t="s">
        <v>23</v>
      </c>
      <c r="D6990" t="s">
        <v>59</v>
      </c>
      <c r="E6990" t="s">
        <v>377</v>
      </c>
      <c r="F6990">
        <v>113.68</v>
      </c>
      <c r="G6990">
        <v>0</v>
      </c>
      <c r="H6990">
        <v>2018</v>
      </c>
      <c r="I6990">
        <v>12</v>
      </c>
      <c r="J6990">
        <v>22</v>
      </c>
    </row>
    <row r="6991" spans="1:10" hidden="1" x14ac:dyDescent="0.25">
      <c r="A6991">
        <f>--SUBTOTAL(103,B$2:B6991)</f>
        <v>3790</v>
      </c>
      <c r="B6991" s="86">
        <v>43435</v>
      </c>
      <c r="C6991" t="s">
        <v>23</v>
      </c>
      <c r="D6991" t="s">
        <v>59</v>
      </c>
      <c r="E6991" t="s">
        <v>377</v>
      </c>
      <c r="F6991">
        <v>105.75</v>
      </c>
      <c r="G6991">
        <v>0</v>
      </c>
      <c r="H6991">
        <v>2018</v>
      </c>
      <c r="I6991">
        <v>12</v>
      </c>
      <c r="J6991">
        <v>34</v>
      </c>
    </row>
    <row r="6992" spans="1:10" hidden="1" x14ac:dyDescent="0.25">
      <c r="A6992">
        <f>--SUBTOTAL(103,B$2:B6992)</f>
        <v>3790</v>
      </c>
      <c r="B6992" s="86">
        <v>43435</v>
      </c>
      <c r="C6992" t="s">
        <v>23</v>
      </c>
      <c r="D6992" t="s">
        <v>63</v>
      </c>
      <c r="E6992" t="s">
        <v>377</v>
      </c>
      <c r="F6992">
        <v>74.680000000000007</v>
      </c>
      <c r="G6992">
        <v>0</v>
      </c>
      <c r="H6992">
        <v>2018</v>
      </c>
      <c r="I6992">
        <v>12</v>
      </c>
      <c r="J6992">
        <v>46</v>
      </c>
    </row>
    <row r="6993" spans="1:10" hidden="1" x14ac:dyDescent="0.25">
      <c r="A6993">
        <f>--SUBTOTAL(103,B$2:B6993)</f>
        <v>3790</v>
      </c>
      <c r="B6993" s="86">
        <v>43435</v>
      </c>
      <c r="C6993" t="s">
        <v>23</v>
      </c>
      <c r="D6993" t="s">
        <v>54</v>
      </c>
      <c r="E6993" t="s">
        <v>377</v>
      </c>
      <c r="F6993">
        <v>96</v>
      </c>
      <c r="G6993">
        <v>0</v>
      </c>
      <c r="H6993">
        <v>2018</v>
      </c>
      <c r="I6993">
        <v>12</v>
      </c>
      <c r="J6993">
        <v>69</v>
      </c>
    </row>
    <row r="6994" spans="1:10" hidden="1" x14ac:dyDescent="0.25">
      <c r="A6994">
        <f>--SUBTOTAL(103,B$2:B6994)</f>
        <v>3790</v>
      </c>
      <c r="B6994" s="86">
        <v>43435</v>
      </c>
      <c r="C6994" t="s">
        <v>23</v>
      </c>
      <c r="D6994" t="s">
        <v>54</v>
      </c>
      <c r="E6994" t="s">
        <v>377</v>
      </c>
      <c r="F6994">
        <v>29.75</v>
      </c>
      <c r="G6994">
        <v>0</v>
      </c>
      <c r="H6994">
        <v>2018</v>
      </c>
      <c r="I6994">
        <v>12</v>
      </c>
      <c r="J6994">
        <v>76</v>
      </c>
    </row>
    <row r="6995" spans="1:10" hidden="1" x14ac:dyDescent="0.25">
      <c r="A6995">
        <f>--SUBTOTAL(103,B$2:B6995)</f>
        <v>3790</v>
      </c>
      <c r="B6995" s="86">
        <v>43435</v>
      </c>
      <c r="C6995" t="s">
        <v>23</v>
      </c>
      <c r="D6995" t="s">
        <v>31</v>
      </c>
      <c r="E6995" t="s">
        <v>377</v>
      </c>
      <c r="F6995">
        <v>137.5</v>
      </c>
      <c r="G6995">
        <v>0</v>
      </c>
      <c r="H6995">
        <v>2018</v>
      </c>
      <c r="I6995">
        <v>12</v>
      </c>
      <c r="J6995">
        <v>98</v>
      </c>
    </row>
    <row r="6996" spans="1:10" hidden="1" x14ac:dyDescent="0.25">
      <c r="A6996">
        <f>--SUBTOTAL(103,B$2:B6996)</f>
        <v>3790</v>
      </c>
      <c r="B6996" s="86">
        <v>43437</v>
      </c>
      <c r="C6996" t="s">
        <v>67</v>
      </c>
      <c r="D6996" t="s">
        <v>31</v>
      </c>
      <c r="E6996" t="s">
        <v>378</v>
      </c>
      <c r="F6996">
        <v>9.34</v>
      </c>
      <c r="G6996">
        <v>0</v>
      </c>
      <c r="H6996">
        <v>2018</v>
      </c>
      <c r="I6996">
        <v>12</v>
      </c>
      <c r="J6996">
        <v>91</v>
      </c>
    </row>
    <row r="6997" spans="1:10" hidden="1" x14ac:dyDescent="0.25">
      <c r="A6997">
        <f>--SUBTOTAL(103,B$2:B6997)</f>
        <v>3790</v>
      </c>
      <c r="B6997" s="86">
        <v>43437</v>
      </c>
      <c r="C6997" t="s">
        <v>71</v>
      </c>
      <c r="D6997" t="s">
        <v>101</v>
      </c>
      <c r="E6997" t="s">
        <v>378</v>
      </c>
      <c r="F6997">
        <v>200</v>
      </c>
      <c r="G6997">
        <v>0</v>
      </c>
      <c r="H6997">
        <v>2018</v>
      </c>
      <c r="I6997">
        <v>12</v>
      </c>
      <c r="J6997">
        <v>91</v>
      </c>
    </row>
    <row r="6998" spans="1:10" hidden="1" x14ac:dyDescent="0.25">
      <c r="A6998">
        <f>--SUBTOTAL(103,B$2:B6998)</f>
        <v>3790</v>
      </c>
      <c r="B6998" s="86">
        <v>43437</v>
      </c>
      <c r="C6998" t="s">
        <v>23</v>
      </c>
      <c r="D6998" t="s">
        <v>54</v>
      </c>
      <c r="E6998" t="s">
        <v>378</v>
      </c>
      <c r="F6998">
        <v>184</v>
      </c>
      <c r="G6998">
        <v>0</v>
      </c>
      <c r="H6998">
        <v>2018</v>
      </c>
      <c r="I6998">
        <v>12</v>
      </c>
      <c r="J6998">
        <v>8</v>
      </c>
    </row>
    <row r="6999" spans="1:10" hidden="1" x14ac:dyDescent="0.25">
      <c r="A6999">
        <f>--SUBTOTAL(103,B$2:B6999)</f>
        <v>3790</v>
      </c>
      <c r="B6999" s="86">
        <v>43437</v>
      </c>
      <c r="C6999" t="s">
        <v>23</v>
      </c>
      <c r="D6999" t="s">
        <v>33</v>
      </c>
      <c r="E6999" t="s">
        <v>118</v>
      </c>
      <c r="F6999">
        <v>9</v>
      </c>
      <c r="G6999">
        <v>0</v>
      </c>
      <c r="H6999">
        <v>2018</v>
      </c>
      <c r="I6999">
        <v>12</v>
      </c>
      <c r="J6999">
        <v>15</v>
      </c>
    </row>
    <row r="7000" spans="1:10" hidden="1" x14ac:dyDescent="0.25">
      <c r="A7000">
        <f>--SUBTOTAL(103,B$2:B7000)</f>
        <v>3790</v>
      </c>
      <c r="B7000" s="86">
        <v>43437</v>
      </c>
      <c r="C7000" t="s">
        <v>23</v>
      </c>
      <c r="D7000" t="s">
        <v>33</v>
      </c>
      <c r="E7000" t="s">
        <v>166</v>
      </c>
      <c r="F7000">
        <v>4</v>
      </c>
      <c r="G7000">
        <v>0</v>
      </c>
      <c r="H7000">
        <v>2018</v>
      </c>
      <c r="I7000">
        <v>12</v>
      </c>
      <c r="J7000">
        <v>22</v>
      </c>
    </row>
    <row r="7001" spans="1:10" hidden="1" x14ac:dyDescent="0.25">
      <c r="A7001">
        <f>--SUBTOTAL(103,B$2:B7001)</f>
        <v>3790</v>
      </c>
      <c r="B7001" s="86">
        <v>43437</v>
      </c>
      <c r="C7001" t="s">
        <v>23</v>
      </c>
      <c r="D7001" t="s">
        <v>33</v>
      </c>
      <c r="E7001" t="s">
        <v>104</v>
      </c>
      <c r="F7001">
        <v>4.5</v>
      </c>
      <c r="G7001">
        <v>0</v>
      </c>
      <c r="H7001">
        <v>2018</v>
      </c>
      <c r="I7001">
        <v>12</v>
      </c>
      <c r="J7001">
        <v>33</v>
      </c>
    </row>
    <row r="7002" spans="1:10" hidden="1" x14ac:dyDescent="0.25">
      <c r="A7002">
        <f>--SUBTOTAL(103,B$2:B7002)</f>
        <v>3790</v>
      </c>
      <c r="B7002" s="86">
        <v>43437</v>
      </c>
      <c r="C7002" t="s">
        <v>23</v>
      </c>
      <c r="D7002" t="s">
        <v>33</v>
      </c>
      <c r="E7002" t="s">
        <v>131</v>
      </c>
      <c r="F7002">
        <v>3.15</v>
      </c>
      <c r="G7002">
        <v>0</v>
      </c>
      <c r="H7002">
        <v>2018</v>
      </c>
      <c r="I7002">
        <v>12</v>
      </c>
      <c r="J7002">
        <v>51</v>
      </c>
    </row>
    <row r="7003" spans="1:10" hidden="1" x14ac:dyDescent="0.25">
      <c r="A7003">
        <f>--SUBTOTAL(103,B$2:B7003)</f>
        <v>3790</v>
      </c>
      <c r="B7003" s="86">
        <v>43437</v>
      </c>
      <c r="C7003" t="s">
        <v>23</v>
      </c>
      <c r="D7003" t="s">
        <v>62</v>
      </c>
      <c r="E7003" t="s">
        <v>378</v>
      </c>
      <c r="F7003">
        <v>0</v>
      </c>
      <c r="G7003">
        <v>54</v>
      </c>
      <c r="H7003">
        <v>2018</v>
      </c>
      <c r="I7003">
        <v>12</v>
      </c>
      <c r="J7003">
        <v>99</v>
      </c>
    </row>
    <row r="7004" spans="1:10" hidden="1" x14ac:dyDescent="0.25">
      <c r="A7004">
        <f>--SUBTOTAL(103,B$2:B7004)</f>
        <v>3790</v>
      </c>
      <c r="B7004" s="86">
        <v>43438</v>
      </c>
      <c r="C7004" t="s">
        <v>80</v>
      </c>
      <c r="D7004" t="s">
        <v>31</v>
      </c>
      <c r="E7004" t="s">
        <v>379</v>
      </c>
      <c r="F7004">
        <v>170</v>
      </c>
      <c r="G7004">
        <v>0</v>
      </c>
      <c r="H7004">
        <v>2018</v>
      </c>
      <c r="I7004">
        <v>12</v>
      </c>
      <c r="J7004">
        <v>91</v>
      </c>
    </row>
    <row r="7005" spans="1:10" hidden="1" x14ac:dyDescent="0.25">
      <c r="A7005">
        <f>--SUBTOTAL(103,B$2:B7005)</f>
        <v>3790</v>
      </c>
      <c r="B7005" s="86">
        <v>43438</v>
      </c>
      <c r="C7005" t="s">
        <v>22</v>
      </c>
      <c r="D7005" t="s">
        <v>32</v>
      </c>
      <c r="E7005" t="s">
        <v>379</v>
      </c>
      <c r="F7005">
        <v>16</v>
      </c>
      <c r="G7005">
        <v>0</v>
      </c>
      <c r="H7005">
        <v>2018</v>
      </c>
      <c r="I7005">
        <v>12</v>
      </c>
      <c r="J7005">
        <v>26</v>
      </c>
    </row>
    <row r="7006" spans="1:10" hidden="1" x14ac:dyDescent="0.25">
      <c r="A7006">
        <f>--SUBTOTAL(103,B$2:B7006)</f>
        <v>3790</v>
      </c>
      <c r="B7006" s="86">
        <v>43438</v>
      </c>
      <c r="C7006" t="s">
        <v>22</v>
      </c>
      <c r="D7006" t="s">
        <v>32</v>
      </c>
      <c r="E7006" t="s">
        <v>379</v>
      </c>
      <c r="F7006">
        <v>8</v>
      </c>
      <c r="G7006">
        <v>0</v>
      </c>
      <c r="H7006">
        <v>2018</v>
      </c>
      <c r="I7006">
        <v>12</v>
      </c>
      <c r="J7006">
        <v>39</v>
      </c>
    </row>
    <row r="7007" spans="1:10" hidden="1" x14ac:dyDescent="0.25">
      <c r="A7007">
        <f>--SUBTOTAL(103,B$2:B7007)</f>
        <v>3790</v>
      </c>
      <c r="B7007" s="86">
        <v>43438</v>
      </c>
      <c r="C7007" t="s">
        <v>22</v>
      </c>
      <c r="D7007" t="s">
        <v>32</v>
      </c>
      <c r="E7007" t="s">
        <v>379</v>
      </c>
      <c r="F7007">
        <v>16</v>
      </c>
      <c r="G7007">
        <v>0</v>
      </c>
      <c r="H7007">
        <v>2018</v>
      </c>
      <c r="I7007">
        <v>12</v>
      </c>
      <c r="J7007">
        <v>97</v>
      </c>
    </row>
    <row r="7008" spans="1:10" hidden="1" x14ac:dyDescent="0.25">
      <c r="A7008">
        <f>--SUBTOTAL(103,B$2:B7008)</f>
        <v>3790</v>
      </c>
      <c r="B7008" s="86">
        <v>43438</v>
      </c>
      <c r="C7008" t="s">
        <v>68</v>
      </c>
      <c r="D7008" t="s">
        <v>31</v>
      </c>
      <c r="E7008" t="s">
        <v>379</v>
      </c>
      <c r="F7008">
        <v>135</v>
      </c>
      <c r="G7008">
        <v>0</v>
      </c>
      <c r="H7008">
        <v>2018</v>
      </c>
      <c r="I7008">
        <v>12</v>
      </c>
      <c r="J7008">
        <v>91</v>
      </c>
    </row>
    <row r="7009" spans="1:10" hidden="1" x14ac:dyDescent="0.25">
      <c r="A7009">
        <f>--SUBTOTAL(103,B$2:B7009)</f>
        <v>3790</v>
      </c>
      <c r="B7009" s="86">
        <v>43438</v>
      </c>
      <c r="C7009" t="s">
        <v>67</v>
      </c>
      <c r="D7009" t="s">
        <v>63</v>
      </c>
      <c r="E7009" t="s">
        <v>379</v>
      </c>
      <c r="F7009">
        <v>25</v>
      </c>
      <c r="G7009">
        <v>0</v>
      </c>
      <c r="H7009">
        <v>2018</v>
      </c>
      <c r="I7009">
        <v>12</v>
      </c>
      <c r="J7009">
        <v>91</v>
      </c>
    </row>
    <row r="7010" spans="1:10" hidden="1" x14ac:dyDescent="0.25">
      <c r="A7010">
        <f>--SUBTOTAL(103,B$2:B7010)</f>
        <v>3790</v>
      </c>
      <c r="B7010" s="86">
        <v>43438</v>
      </c>
      <c r="C7010" t="s">
        <v>67</v>
      </c>
      <c r="D7010" t="s">
        <v>61</v>
      </c>
      <c r="E7010" t="s">
        <v>379</v>
      </c>
      <c r="F7010">
        <v>2100</v>
      </c>
      <c r="G7010">
        <v>0</v>
      </c>
      <c r="H7010">
        <v>2018</v>
      </c>
      <c r="I7010">
        <v>12</v>
      </c>
      <c r="J7010">
        <v>91</v>
      </c>
    </row>
    <row r="7011" spans="1:10" hidden="1" x14ac:dyDescent="0.25">
      <c r="A7011">
        <f>--SUBTOTAL(103,B$2:B7011)</f>
        <v>3790</v>
      </c>
      <c r="B7011" s="86">
        <v>43438</v>
      </c>
      <c r="C7011" t="s">
        <v>123</v>
      </c>
      <c r="D7011" t="s">
        <v>31</v>
      </c>
      <c r="E7011" t="s">
        <v>379</v>
      </c>
      <c r="F7011">
        <v>45</v>
      </c>
      <c r="G7011">
        <v>0</v>
      </c>
      <c r="H7011">
        <v>2018</v>
      </c>
      <c r="I7011">
        <v>12</v>
      </c>
      <c r="J7011">
        <v>91</v>
      </c>
    </row>
    <row r="7012" spans="1:10" hidden="1" x14ac:dyDescent="0.25">
      <c r="A7012">
        <f>--SUBTOTAL(103,B$2:B7012)</f>
        <v>3790</v>
      </c>
      <c r="B7012" s="86">
        <v>43438</v>
      </c>
      <c r="C7012" t="s">
        <v>72</v>
      </c>
      <c r="D7012" t="s">
        <v>61</v>
      </c>
      <c r="E7012" t="s">
        <v>379</v>
      </c>
      <c r="F7012">
        <v>150</v>
      </c>
      <c r="G7012">
        <v>0</v>
      </c>
      <c r="H7012">
        <v>2018</v>
      </c>
      <c r="I7012">
        <v>12</v>
      </c>
      <c r="J7012">
        <v>91</v>
      </c>
    </row>
    <row r="7013" spans="1:10" hidden="1" x14ac:dyDescent="0.25">
      <c r="A7013">
        <f>--SUBTOTAL(103,B$2:B7013)</f>
        <v>3790</v>
      </c>
      <c r="B7013" s="86">
        <v>43438</v>
      </c>
      <c r="C7013" t="s">
        <v>75</v>
      </c>
      <c r="D7013" t="s">
        <v>63</v>
      </c>
      <c r="E7013" t="s">
        <v>379</v>
      </c>
      <c r="F7013">
        <v>24.28</v>
      </c>
      <c r="G7013">
        <v>0</v>
      </c>
      <c r="H7013">
        <v>2018</v>
      </c>
      <c r="I7013">
        <v>12</v>
      </c>
      <c r="J7013">
        <v>91</v>
      </c>
    </row>
    <row r="7014" spans="1:10" hidden="1" x14ac:dyDescent="0.25">
      <c r="A7014">
        <f>--SUBTOTAL(103,B$2:B7014)</f>
        <v>3790</v>
      </c>
      <c r="B7014" s="86">
        <v>43438</v>
      </c>
      <c r="C7014" t="s">
        <v>75</v>
      </c>
      <c r="D7014" t="s">
        <v>31</v>
      </c>
      <c r="E7014" t="s">
        <v>379</v>
      </c>
      <c r="F7014">
        <v>34.299999999999997</v>
      </c>
      <c r="G7014">
        <v>0</v>
      </c>
      <c r="H7014">
        <v>2018</v>
      </c>
      <c r="I7014">
        <v>12</v>
      </c>
      <c r="J7014">
        <v>91</v>
      </c>
    </row>
    <row r="7015" spans="1:10" hidden="1" x14ac:dyDescent="0.25">
      <c r="A7015">
        <f>--SUBTOTAL(103,B$2:B7015)</f>
        <v>3790</v>
      </c>
      <c r="B7015" s="86">
        <v>43438</v>
      </c>
      <c r="C7015" t="s">
        <v>71</v>
      </c>
      <c r="D7015" t="s">
        <v>63</v>
      </c>
      <c r="E7015" t="s">
        <v>379</v>
      </c>
      <c r="F7015">
        <v>89.5</v>
      </c>
      <c r="G7015">
        <v>0</v>
      </c>
      <c r="H7015">
        <v>2018</v>
      </c>
      <c r="I7015">
        <v>12</v>
      </c>
      <c r="J7015">
        <v>91</v>
      </c>
    </row>
    <row r="7016" spans="1:10" hidden="1" x14ac:dyDescent="0.25">
      <c r="A7016">
        <f>--SUBTOTAL(103,B$2:B7016)</f>
        <v>3790</v>
      </c>
      <c r="B7016" s="86">
        <v>43438</v>
      </c>
      <c r="C7016" t="s">
        <v>71</v>
      </c>
      <c r="D7016" t="s">
        <v>61</v>
      </c>
      <c r="E7016" t="s">
        <v>379</v>
      </c>
      <c r="F7016">
        <v>150</v>
      </c>
      <c r="G7016">
        <v>0</v>
      </c>
      <c r="H7016">
        <v>2018</v>
      </c>
      <c r="I7016">
        <v>12</v>
      </c>
      <c r="J7016">
        <v>91</v>
      </c>
    </row>
    <row r="7017" spans="1:10" hidden="1" x14ac:dyDescent="0.25">
      <c r="A7017">
        <f>--SUBTOTAL(103,B$2:B7017)</f>
        <v>3790</v>
      </c>
      <c r="B7017" s="86">
        <v>43438</v>
      </c>
      <c r="C7017" t="s">
        <v>21</v>
      </c>
      <c r="D7017" t="s">
        <v>32</v>
      </c>
      <c r="E7017" t="s">
        <v>379</v>
      </c>
      <c r="F7017">
        <v>16</v>
      </c>
      <c r="G7017">
        <v>0</v>
      </c>
      <c r="H7017">
        <v>2018</v>
      </c>
      <c r="I7017">
        <v>12</v>
      </c>
      <c r="J7017">
        <v>5</v>
      </c>
    </row>
    <row r="7018" spans="1:10" hidden="1" x14ac:dyDescent="0.25">
      <c r="A7018">
        <f>--SUBTOTAL(103,B$2:B7018)</f>
        <v>3790</v>
      </c>
      <c r="B7018" s="86">
        <v>43438</v>
      </c>
      <c r="C7018" t="s">
        <v>21</v>
      </c>
      <c r="D7018" t="s">
        <v>32</v>
      </c>
      <c r="E7018" t="s">
        <v>379</v>
      </c>
      <c r="F7018">
        <v>24</v>
      </c>
      <c r="G7018">
        <v>0</v>
      </c>
      <c r="H7018">
        <v>2018</v>
      </c>
      <c r="I7018">
        <v>12</v>
      </c>
      <c r="J7018">
        <v>10</v>
      </c>
    </row>
    <row r="7019" spans="1:10" hidden="1" x14ac:dyDescent="0.25">
      <c r="A7019">
        <f>--SUBTOTAL(103,B$2:B7019)</f>
        <v>3790</v>
      </c>
      <c r="B7019" s="86">
        <v>43438</v>
      </c>
      <c r="C7019" t="s">
        <v>21</v>
      </c>
      <c r="D7019" t="s">
        <v>32</v>
      </c>
      <c r="E7019" t="s">
        <v>379</v>
      </c>
      <c r="F7019">
        <v>16</v>
      </c>
      <c r="G7019">
        <v>0</v>
      </c>
      <c r="H7019">
        <v>2018</v>
      </c>
      <c r="I7019">
        <v>12</v>
      </c>
      <c r="J7019">
        <v>13</v>
      </c>
    </row>
    <row r="7020" spans="1:10" hidden="1" x14ac:dyDescent="0.25">
      <c r="A7020">
        <f>--SUBTOTAL(103,B$2:B7020)</f>
        <v>3790</v>
      </c>
      <c r="B7020" s="86">
        <v>43438</v>
      </c>
      <c r="C7020" t="s">
        <v>21</v>
      </c>
      <c r="D7020" t="s">
        <v>32</v>
      </c>
      <c r="E7020" t="s">
        <v>379</v>
      </c>
      <c r="F7020">
        <v>24</v>
      </c>
      <c r="G7020">
        <v>0</v>
      </c>
      <c r="H7020">
        <v>2018</v>
      </c>
      <c r="I7020">
        <v>12</v>
      </c>
      <c r="J7020">
        <v>18</v>
      </c>
    </row>
    <row r="7021" spans="1:10" hidden="1" x14ac:dyDescent="0.25">
      <c r="A7021">
        <f>--SUBTOTAL(103,B$2:B7021)</f>
        <v>3790</v>
      </c>
      <c r="B7021" s="86">
        <v>43438</v>
      </c>
      <c r="C7021" t="s">
        <v>21</v>
      </c>
      <c r="D7021" t="s">
        <v>32</v>
      </c>
      <c r="E7021" t="s">
        <v>379</v>
      </c>
      <c r="F7021">
        <v>40</v>
      </c>
      <c r="G7021">
        <v>0</v>
      </c>
      <c r="H7021">
        <v>2018</v>
      </c>
      <c r="I7021">
        <v>12</v>
      </c>
      <c r="J7021">
        <v>19</v>
      </c>
    </row>
    <row r="7022" spans="1:10" hidden="1" x14ac:dyDescent="0.25">
      <c r="A7022">
        <f>--SUBTOTAL(103,B$2:B7022)</f>
        <v>3790</v>
      </c>
      <c r="B7022" s="86">
        <v>43438</v>
      </c>
      <c r="C7022" t="s">
        <v>21</v>
      </c>
      <c r="D7022" t="s">
        <v>32</v>
      </c>
      <c r="E7022" t="s">
        <v>379</v>
      </c>
      <c r="F7022">
        <v>64</v>
      </c>
      <c r="G7022">
        <v>0</v>
      </c>
      <c r="H7022">
        <v>2018</v>
      </c>
      <c r="I7022">
        <v>12</v>
      </c>
      <c r="J7022">
        <v>26</v>
      </c>
    </row>
    <row r="7023" spans="1:10" hidden="1" x14ac:dyDescent="0.25">
      <c r="A7023">
        <f>--SUBTOTAL(103,B$2:B7023)</f>
        <v>3790</v>
      </c>
      <c r="B7023" s="86">
        <v>43438</v>
      </c>
      <c r="C7023" t="s">
        <v>21</v>
      </c>
      <c r="D7023" t="s">
        <v>32</v>
      </c>
      <c r="E7023" t="s">
        <v>379</v>
      </c>
      <c r="F7023">
        <v>48</v>
      </c>
      <c r="G7023">
        <v>0</v>
      </c>
      <c r="H7023">
        <v>2018</v>
      </c>
      <c r="I7023">
        <v>12</v>
      </c>
      <c r="J7023">
        <v>39</v>
      </c>
    </row>
    <row r="7024" spans="1:10" hidden="1" x14ac:dyDescent="0.25">
      <c r="A7024">
        <f>--SUBTOTAL(103,B$2:B7024)</f>
        <v>3790</v>
      </c>
      <c r="B7024" s="86">
        <v>43438</v>
      </c>
      <c r="C7024" t="s">
        <v>21</v>
      </c>
      <c r="D7024" t="s">
        <v>32</v>
      </c>
      <c r="E7024" t="s">
        <v>379</v>
      </c>
      <c r="F7024">
        <v>8</v>
      </c>
      <c r="G7024">
        <v>0</v>
      </c>
      <c r="H7024">
        <v>2018</v>
      </c>
      <c r="I7024">
        <v>12</v>
      </c>
      <c r="J7024">
        <v>43</v>
      </c>
    </row>
    <row r="7025" spans="1:10" hidden="1" x14ac:dyDescent="0.25">
      <c r="A7025">
        <f>--SUBTOTAL(103,B$2:B7025)</f>
        <v>3790</v>
      </c>
      <c r="B7025" s="86">
        <v>43438</v>
      </c>
      <c r="C7025" t="s">
        <v>21</v>
      </c>
      <c r="D7025" t="s">
        <v>32</v>
      </c>
      <c r="E7025" t="s">
        <v>379</v>
      </c>
      <c r="F7025">
        <v>40</v>
      </c>
      <c r="G7025">
        <v>0</v>
      </c>
      <c r="H7025">
        <v>2018</v>
      </c>
      <c r="I7025">
        <v>12</v>
      </c>
      <c r="J7025">
        <v>46</v>
      </c>
    </row>
    <row r="7026" spans="1:10" hidden="1" x14ac:dyDescent="0.25">
      <c r="A7026">
        <f>--SUBTOTAL(103,B$2:B7026)</f>
        <v>3790</v>
      </c>
      <c r="B7026" s="86">
        <v>43438</v>
      </c>
      <c r="C7026" t="s">
        <v>21</v>
      </c>
      <c r="D7026" t="s">
        <v>32</v>
      </c>
      <c r="E7026" t="s">
        <v>379</v>
      </c>
      <c r="F7026">
        <v>16</v>
      </c>
      <c r="G7026">
        <v>0</v>
      </c>
      <c r="H7026">
        <v>2018</v>
      </c>
      <c r="I7026">
        <v>12</v>
      </c>
      <c r="J7026">
        <v>80</v>
      </c>
    </row>
    <row r="7027" spans="1:10" hidden="1" x14ac:dyDescent="0.25">
      <c r="A7027">
        <f>--SUBTOTAL(103,B$2:B7027)</f>
        <v>3790</v>
      </c>
      <c r="B7027" s="86">
        <v>43438</v>
      </c>
      <c r="C7027" t="s">
        <v>21</v>
      </c>
      <c r="D7027" t="s">
        <v>32</v>
      </c>
      <c r="E7027" t="s">
        <v>379</v>
      </c>
      <c r="F7027">
        <v>24</v>
      </c>
      <c r="G7027">
        <v>0</v>
      </c>
      <c r="H7027">
        <v>2018</v>
      </c>
      <c r="I7027">
        <v>12</v>
      </c>
      <c r="J7027">
        <v>95</v>
      </c>
    </row>
    <row r="7028" spans="1:10" hidden="1" x14ac:dyDescent="0.25">
      <c r="A7028">
        <f>--SUBTOTAL(103,B$2:B7028)</f>
        <v>3790</v>
      </c>
      <c r="B7028" s="86">
        <v>43438</v>
      </c>
      <c r="C7028" t="s">
        <v>21</v>
      </c>
      <c r="D7028" t="s">
        <v>32</v>
      </c>
      <c r="E7028" t="s">
        <v>379</v>
      </c>
      <c r="F7028">
        <v>64</v>
      </c>
      <c r="G7028">
        <v>0</v>
      </c>
      <c r="H7028">
        <v>2018</v>
      </c>
      <c r="I7028">
        <v>12</v>
      </c>
      <c r="J7028">
        <v>97</v>
      </c>
    </row>
    <row r="7029" spans="1:10" hidden="1" x14ac:dyDescent="0.25">
      <c r="A7029">
        <f>--SUBTOTAL(103,B$2:B7029)</f>
        <v>3790</v>
      </c>
      <c r="B7029" s="86">
        <v>43438</v>
      </c>
      <c r="C7029" t="s">
        <v>78</v>
      </c>
      <c r="D7029" t="s">
        <v>31</v>
      </c>
      <c r="E7029" t="s">
        <v>379</v>
      </c>
      <c r="F7029">
        <v>42</v>
      </c>
      <c r="G7029">
        <v>0</v>
      </c>
      <c r="H7029">
        <v>2018</v>
      </c>
      <c r="I7029">
        <v>12</v>
      </c>
      <c r="J7029">
        <v>91</v>
      </c>
    </row>
    <row r="7030" spans="1:10" hidden="1" x14ac:dyDescent="0.25">
      <c r="A7030">
        <f>--SUBTOTAL(103,B$2:B7030)</f>
        <v>3790</v>
      </c>
      <c r="B7030" s="86">
        <v>43438</v>
      </c>
      <c r="C7030" t="s">
        <v>77</v>
      </c>
      <c r="D7030" t="s">
        <v>54</v>
      </c>
      <c r="E7030" t="s">
        <v>379</v>
      </c>
      <c r="F7030">
        <v>20.75</v>
      </c>
      <c r="G7030">
        <v>0</v>
      </c>
      <c r="H7030">
        <v>2018</v>
      </c>
      <c r="I7030">
        <v>12</v>
      </c>
      <c r="J7030">
        <v>91</v>
      </c>
    </row>
    <row r="7031" spans="1:10" hidden="1" x14ac:dyDescent="0.25">
      <c r="A7031">
        <f>--SUBTOTAL(103,B$2:B7031)</f>
        <v>3790</v>
      </c>
      <c r="B7031" s="86">
        <v>43438</v>
      </c>
      <c r="C7031" t="s">
        <v>77</v>
      </c>
      <c r="D7031" t="s">
        <v>31</v>
      </c>
      <c r="E7031" t="s">
        <v>379</v>
      </c>
      <c r="F7031">
        <v>85</v>
      </c>
      <c r="G7031">
        <v>0</v>
      </c>
      <c r="H7031">
        <v>2018</v>
      </c>
      <c r="I7031">
        <v>12</v>
      </c>
      <c r="J7031">
        <v>91</v>
      </c>
    </row>
    <row r="7032" spans="1:10" hidden="1" x14ac:dyDescent="0.25">
      <c r="A7032">
        <f>--SUBTOTAL(103,B$2:B7032)</f>
        <v>3790</v>
      </c>
      <c r="B7032" s="86">
        <v>43438</v>
      </c>
      <c r="C7032" t="s">
        <v>65</v>
      </c>
      <c r="D7032" t="s">
        <v>31</v>
      </c>
      <c r="E7032" t="s">
        <v>379</v>
      </c>
      <c r="F7032">
        <v>42</v>
      </c>
      <c r="G7032">
        <v>0</v>
      </c>
      <c r="H7032">
        <v>2018</v>
      </c>
      <c r="I7032">
        <v>12</v>
      </c>
      <c r="J7032">
        <v>91</v>
      </c>
    </row>
    <row r="7033" spans="1:10" hidden="1" x14ac:dyDescent="0.25">
      <c r="A7033">
        <f>--SUBTOTAL(103,B$2:B7033)</f>
        <v>3790</v>
      </c>
      <c r="B7033" s="86">
        <v>43438</v>
      </c>
      <c r="C7033" t="s">
        <v>64</v>
      </c>
      <c r="D7033" t="s">
        <v>54</v>
      </c>
      <c r="E7033" t="s">
        <v>379</v>
      </c>
      <c r="F7033">
        <v>78.25</v>
      </c>
      <c r="G7033">
        <v>0</v>
      </c>
      <c r="H7033">
        <v>2018</v>
      </c>
      <c r="I7033">
        <v>12</v>
      </c>
      <c r="J7033">
        <v>91</v>
      </c>
    </row>
    <row r="7034" spans="1:10" hidden="1" x14ac:dyDescent="0.25">
      <c r="A7034">
        <f>--SUBTOTAL(103,B$2:B7034)</f>
        <v>3790</v>
      </c>
      <c r="B7034" s="86">
        <v>43438</v>
      </c>
      <c r="C7034" t="s">
        <v>64</v>
      </c>
      <c r="D7034" t="s">
        <v>59</v>
      </c>
      <c r="E7034" t="s">
        <v>379</v>
      </c>
      <c r="F7034">
        <v>80.25</v>
      </c>
      <c r="G7034">
        <v>0</v>
      </c>
      <c r="H7034">
        <v>2018</v>
      </c>
      <c r="I7034">
        <v>12</v>
      </c>
      <c r="J7034">
        <v>91</v>
      </c>
    </row>
    <row r="7035" spans="1:10" hidden="1" x14ac:dyDescent="0.25">
      <c r="A7035">
        <f>--SUBTOTAL(103,B$2:B7035)</f>
        <v>3790</v>
      </c>
      <c r="B7035" s="86">
        <v>43438</v>
      </c>
      <c r="C7035" t="s">
        <v>64</v>
      </c>
      <c r="D7035" t="s">
        <v>60</v>
      </c>
      <c r="E7035" t="s">
        <v>379</v>
      </c>
      <c r="F7035">
        <v>282.94</v>
      </c>
      <c r="G7035">
        <v>0</v>
      </c>
      <c r="H7035">
        <v>2018</v>
      </c>
      <c r="I7035">
        <v>12</v>
      </c>
      <c r="J7035">
        <v>91</v>
      </c>
    </row>
    <row r="7036" spans="1:10" hidden="1" x14ac:dyDescent="0.25">
      <c r="A7036">
        <f>--SUBTOTAL(103,B$2:B7036)</f>
        <v>3790</v>
      </c>
      <c r="B7036" s="86">
        <v>43438</v>
      </c>
      <c r="C7036" t="s">
        <v>23</v>
      </c>
      <c r="D7036" t="s">
        <v>33</v>
      </c>
      <c r="E7036" t="s">
        <v>57</v>
      </c>
      <c r="F7036">
        <v>1.8</v>
      </c>
      <c r="G7036">
        <v>0</v>
      </c>
      <c r="H7036">
        <v>2018</v>
      </c>
      <c r="I7036">
        <v>12</v>
      </c>
      <c r="J7036">
        <v>3</v>
      </c>
    </row>
    <row r="7037" spans="1:10" hidden="1" x14ac:dyDescent="0.25">
      <c r="A7037">
        <f>--SUBTOTAL(103,B$2:B7037)</f>
        <v>3790</v>
      </c>
      <c r="B7037" s="86">
        <v>43438</v>
      </c>
      <c r="C7037" t="s">
        <v>23</v>
      </c>
      <c r="D7037" t="s">
        <v>54</v>
      </c>
      <c r="E7037" t="s">
        <v>379</v>
      </c>
      <c r="F7037">
        <v>27</v>
      </c>
      <c r="G7037">
        <v>0</v>
      </c>
      <c r="H7037">
        <v>2018</v>
      </c>
      <c r="I7037">
        <v>12</v>
      </c>
      <c r="J7037">
        <v>15</v>
      </c>
    </row>
    <row r="7038" spans="1:10" hidden="1" x14ac:dyDescent="0.25">
      <c r="A7038">
        <f>--SUBTOTAL(103,B$2:B7038)</f>
        <v>3790</v>
      </c>
      <c r="B7038" s="86">
        <v>43438</v>
      </c>
      <c r="C7038" t="s">
        <v>23</v>
      </c>
      <c r="D7038" t="s">
        <v>59</v>
      </c>
      <c r="E7038" t="s">
        <v>379</v>
      </c>
      <c r="F7038">
        <v>43.7</v>
      </c>
      <c r="G7038">
        <v>0</v>
      </c>
      <c r="H7038">
        <v>2018</v>
      </c>
      <c r="I7038">
        <v>12</v>
      </c>
      <c r="J7038">
        <v>18</v>
      </c>
    </row>
    <row r="7039" spans="1:10" hidden="1" x14ac:dyDescent="0.25">
      <c r="A7039">
        <f>--SUBTOTAL(103,B$2:B7039)</f>
        <v>3790</v>
      </c>
      <c r="B7039" s="86">
        <v>43438</v>
      </c>
      <c r="C7039" t="s">
        <v>23</v>
      </c>
      <c r="D7039" t="s">
        <v>54</v>
      </c>
      <c r="E7039" t="s">
        <v>379</v>
      </c>
      <c r="F7039">
        <v>171.2</v>
      </c>
      <c r="G7039">
        <v>0</v>
      </c>
      <c r="H7039">
        <v>2018</v>
      </c>
      <c r="I7039">
        <v>12</v>
      </c>
      <c r="J7039">
        <v>18</v>
      </c>
    </row>
    <row r="7040" spans="1:10" hidden="1" x14ac:dyDescent="0.25">
      <c r="A7040">
        <f>--SUBTOTAL(103,B$2:B7040)</f>
        <v>3790</v>
      </c>
      <c r="B7040" s="86">
        <v>43438</v>
      </c>
      <c r="C7040" t="s">
        <v>23</v>
      </c>
      <c r="D7040" t="s">
        <v>59</v>
      </c>
      <c r="E7040" t="s">
        <v>379</v>
      </c>
      <c r="F7040">
        <v>79.75</v>
      </c>
      <c r="G7040">
        <v>0</v>
      </c>
      <c r="H7040">
        <v>2018</v>
      </c>
      <c r="I7040">
        <v>12</v>
      </c>
      <c r="J7040">
        <v>26</v>
      </c>
    </row>
    <row r="7041" spans="1:10" hidden="1" x14ac:dyDescent="0.25">
      <c r="A7041">
        <f>--SUBTOTAL(103,B$2:B7041)</f>
        <v>3790</v>
      </c>
      <c r="B7041" s="86">
        <v>43438</v>
      </c>
      <c r="C7041" t="s">
        <v>23</v>
      </c>
      <c r="D7041" t="s">
        <v>54</v>
      </c>
      <c r="E7041" t="s">
        <v>379</v>
      </c>
      <c r="F7041">
        <v>104.5</v>
      </c>
      <c r="G7041">
        <v>0</v>
      </c>
      <c r="H7041">
        <v>2018</v>
      </c>
      <c r="I7041">
        <v>12</v>
      </c>
      <c r="J7041">
        <v>34</v>
      </c>
    </row>
    <row r="7042" spans="1:10" hidden="1" x14ac:dyDescent="0.25">
      <c r="A7042">
        <f>--SUBTOTAL(103,B$2:B7042)</f>
        <v>3790</v>
      </c>
      <c r="B7042" s="86">
        <v>43438</v>
      </c>
      <c r="C7042" t="s">
        <v>23</v>
      </c>
      <c r="D7042" t="s">
        <v>63</v>
      </c>
      <c r="E7042" t="s">
        <v>379</v>
      </c>
      <c r="F7042">
        <v>46.98</v>
      </c>
      <c r="G7042">
        <v>0</v>
      </c>
      <c r="H7042">
        <v>2018</v>
      </c>
      <c r="I7042">
        <v>12</v>
      </c>
      <c r="J7042">
        <v>37</v>
      </c>
    </row>
    <row r="7043" spans="1:10" hidden="1" x14ac:dyDescent="0.25">
      <c r="A7043">
        <f>--SUBTOTAL(103,B$2:B7043)</f>
        <v>3790</v>
      </c>
      <c r="B7043" s="86">
        <v>43438</v>
      </c>
      <c r="C7043" t="s">
        <v>23</v>
      </c>
      <c r="D7043" t="s">
        <v>59</v>
      </c>
      <c r="E7043" t="s">
        <v>379</v>
      </c>
      <c r="F7043">
        <v>70.86</v>
      </c>
      <c r="G7043">
        <v>0</v>
      </c>
      <c r="H7043">
        <v>2018</v>
      </c>
      <c r="I7043">
        <v>12</v>
      </c>
      <c r="J7043">
        <v>41</v>
      </c>
    </row>
    <row r="7044" spans="1:10" hidden="1" x14ac:dyDescent="0.25">
      <c r="A7044">
        <f>--SUBTOTAL(103,B$2:B7044)</f>
        <v>3790</v>
      </c>
      <c r="B7044" s="86">
        <v>43438</v>
      </c>
      <c r="C7044" t="s">
        <v>23</v>
      </c>
      <c r="D7044" t="s">
        <v>59</v>
      </c>
      <c r="E7044" t="s">
        <v>379</v>
      </c>
      <c r="F7044">
        <v>20.82</v>
      </c>
      <c r="G7044">
        <v>0</v>
      </c>
      <c r="H7044">
        <v>2018</v>
      </c>
      <c r="I7044">
        <v>12</v>
      </c>
      <c r="J7044">
        <v>53</v>
      </c>
    </row>
    <row r="7045" spans="1:10" hidden="1" x14ac:dyDescent="0.25">
      <c r="A7045">
        <f>--SUBTOTAL(103,B$2:B7045)</f>
        <v>3790</v>
      </c>
      <c r="B7045" s="86">
        <v>43438</v>
      </c>
      <c r="C7045" t="s">
        <v>23</v>
      </c>
      <c r="D7045" t="s">
        <v>31</v>
      </c>
      <c r="E7045" t="s">
        <v>379</v>
      </c>
      <c r="F7045">
        <v>264</v>
      </c>
      <c r="G7045">
        <v>0</v>
      </c>
      <c r="H7045">
        <v>2018</v>
      </c>
      <c r="I7045">
        <v>12</v>
      </c>
      <c r="J7045">
        <v>53</v>
      </c>
    </row>
    <row r="7046" spans="1:10" hidden="1" x14ac:dyDescent="0.25">
      <c r="A7046">
        <f>--SUBTOTAL(103,B$2:B7046)</f>
        <v>3790</v>
      </c>
      <c r="B7046" s="86">
        <v>43438</v>
      </c>
      <c r="C7046" t="s">
        <v>23</v>
      </c>
      <c r="D7046" t="s">
        <v>62</v>
      </c>
      <c r="E7046" t="s">
        <v>379</v>
      </c>
      <c r="F7046">
        <v>42.84</v>
      </c>
      <c r="G7046">
        <v>0</v>
      </c>
      <c r="H7046">
        <v>2018</v>
      </c>
      <c r="I7046">
        <v>12</v>
      </c>
      <c r="J7046">
        <v>98</v>
      </c>
    </row>
    <row r="7047" spans="1:10" hidden="1" x14ac:dyDescent="0.25">
      <c r="A7047">
        <f>--SUBTOTAL(103,B$2:B7047)</f>
        <v>3790</v>
      </c>
      <c r="B7047" s="86">
        <v>43438</v>
      </c>
      <c r="C7047" t="s">
        <v>23</v>
      </c>
      <c r="D7047" t="s">
        <v>63</v>
      </c>
      <c r="E7047" t="s">
        <v>379</v>
      </c>
      <c r="F7047">
        <v>49.2</v>
      </c>
      <c r="G7047">
        <v>0</v>
      </c>
      <c r="H7047">
        <v>2018</v>
      </c>
      <c r="I7047">
        <v>12</v>
      </c>
      <c r="J7047">
        <v>98</v>
      </c>
    </row>
    <row r="7048" spans="1:10" hidden="1" x14ac:dyDescent="0.25">
      <c r="A7048">
        <f>--SUBTOTAL(103,B$2:B7048)</f>
        <v>3790</v>
      </c>
      <c r="B7048" s="86">
        <v>43438</v>
      </c>
      <c r="C7048" t="s">
        <v>23</v>
      </c>
      <c r="D7048" t="s">
        <v>59</v>
      </c>
      <c r="E7048" t="s">
        <v>379</v>
      </c>
      <c r="F7048">
        <v>24.11</v>
      </c>
      <c r="G7048">
        <v>0</v>
      </c>
      <c r="H7048">
        <v>2018</v>
      </c>
      <c r="I7048">
        <v>12</v>
      </c>
      <c r="J7048">
        <v>131</v>
      </c>
    </row>
    <row r="7049" spans="1:10" hidden="1" x14ac:dyDescent="0.25">
      <c r="A7049">
        <f>--SUBTOTAL(103,B$2:B7049)</f>
        <v>3790</v>
      </c>
      <c r="B7049" s="86">
        <v>43439</v>
      </c>
      <c r="C7049" t="s">
        <v>69</v>
      </c>
      <c r="D7049" t="s">
        <v>31</v>
      </c>
      <c r="E7049" t="s">
        <v>380</v>
      </c>
      <c r="F7049">
        <v>10</v>
      </c>
      <c r="G7049">
        <v>0</v>
      </c>
      <c r="H7049">
        <v>2018</v>
      </c>
      <c r="I7049">
        <v>12</v>
      </c>
      <c r="J7049">
        <v>91</v>
      </c>
    </row>
    <row r="7050" spans="1:10" hidden="1" x14ac:dyDescent="0.25">
      <c r="A7050">
        <f>--SUBTOTAL(103,B$2:B7050)</f>
        <v>3790</v>
      </c>
      <c r="B7050" s="86">
        <v>43439</v>
      </c>
      <c r="C7050" t="s">
        <v>69</v>
      </c>
      <c r="D7050" t="s">
        <v>32</v>
      </c>
      <c r="E7050" t="s">
        <v>380</v>
      </c>
      <c r="F7050">
        <v>22.74</v>
      </c>
      <c r="G7050">
        <v>0</v>
      </c>
      <c r="H7050">
        <v>2018</v>
      </c>
      <c r="I7050">
        <v>12</v>
      </c>
      <c r="J7050">
        <v>91</v>
      </c>
    </row>
    <row r="7051" spans="1:10" hidden="1" x14ac:dyDescent="0.25">
      <c r="A7051">
        <f>--SUBTOTAL(103,B$2:B7051)</f>
        <v>3790</v>
      </c>
      <c r="B7051" s="86">
        <v>43439</v>
      </c>
      <c r="C7051" t="s">
        <v>76</v>
      </c>
      <c r="D7051" t="s">
        <v>60</v>
      </c>
      <c r="E7051" t="s">
        <v>380</v>
      </c>
      <c r="F7051">
        <v>339.5</v>
      </c>
      <c r="G7051">
        <v>0</v>
      </c>
      <c r="H7051">
        <v>2018</v>
      </c>
      <c r="I7051">
        <v>12</v>
      </c>
      <c r="J7051">
        <v>91</v>
      </c>
    </row>
    <row r="7052" spans="1:10" hidden="1" x14ac:dyDescent="0.25">
      <c r="A7052">
        <f>--SUBTOTAL(103,B$2:B7052)</f>
        <v>3790</v>
      </c>
      <c r="B7052" s="86">
        <v>43439</v>
      </c>
      <c r="C7052" t="s">
        <v>67</v>
      </c>
      <c r="D7052" t="s">
        <v>31</v>
      </c>
      <c r="E7052" t="s">
        <v>380</v>
      </c>
      <c r="F7052">
        <v>11.44</v>
      </c>
      <c r="G7052">
        <v>0</v>
      </c>
      <c r="H7052">
        <v>2018</v>
      </c>
      <c r="I7052">
        <v>12</v>
      </c>
      <c r="J7052">
        <v>91</v>
      </c>
    </row>
    <row r="7053" spans="1:10" hidden="1" x14ac:dyDescent="0.25">
      <c r="A7053">
        <f>--SUBTOTAL(103,B$2:B7053)</f>
        <v>3790</v>
      </c>
      <c r="B7053" s="86">
        <v>43439</v>
      </c>
      <c r="C7053" t="s">
        <v>71</v>
      </c>
      <c r="D7053" t="s">
        <v>31</v>
      </c>
      <c r="E7053" t="s">
        <v>380</v>
      </c>
      <c r="F7053">
        <v>80</v>
      </c>
      <c r="G7053">
        <v>0</v>
      </c>
      <c r="H7053">
        <v>2018</v>
      </c>
      <c r="I7053">
        <v>12</v>
      </c>
      <c r="J7053">
        <v>91</v>
      </c>
    </row>
    <row r="7054" spans="1:10" hidden="1" x14ac:dyDescent="0.25">
      <c r="A7054">
        <f>--SUBTOTAL(103,B$2:B7054)</f>
        <v>3790</v>
      </c>
      <c r="B7054" s="86">
        <v>43439</v>
      </c>
      <c r="C7054" t="s">
        <v>103</v>
      </c>
      <c r="D7054" t="s">
        <v>31</v>
      </c>
      <c r="E7054" t="s">
        <v>380</v>
      </c>
      <c r="F7054">
        <v>175</v>
      </c>
      <c r="G7054">
        <v>0</v>
      </c>
      <c r="H7054">
        <v>2018</v>
      </c>
      <c r="I7054">
        <v>12</v>
      </c>
      <c r="J7054">
        <v>91</v>
      </c>
    </row>
    <row r="7055" spans="1:10" hidden="1" x14ac:dyDescent="0.25">
      <c r="A7055">
        <f>--SUBTOTAL(103,B$2:B7055)</f>
        <v>3790</v>
      </c>
      <c r="B7055" s="86">
        <v>43439</v>
      </c>
      <c r="C7055" t="s">
        <v>21</v>
      </c>
      <c r="D7055" t="s">
        <v>32</v>
      </c>
      <c r="E7055" t="s">
        <v>380</v>
      </c>
      <c r="F7055">
        <v>40</v>
      </c>
      <c r="G7055">
        <v>0</v>
      </c>
      <c r="H7055">
        <v>2018</v>
      </c>
      <c r="I7055">
        <v>12</v>
      </c>
      <c r="J7055">
        <v>19</v>
      </c>
    </row>
    <row r="7056" spans="1:10" hidden="1" x14ac:dyDescent="0.25">
      <c r="A7056">
        <f>--SUBTOTAL(103,B$2:B7056)</f>
        <v>3790</v>
      </c>
      <c r="B7056" s="86">
        <v>43439</v>
      </c>
      <c r="C7056" t="s">
        <v>21</v>
      </c>
      <c r="D7056" t="s">
        <v>32</v>
      </c>
      <c r="E7056" t="s">
        <v>380</v>
      </c>
      <c r="F7056">
        <v>16</v>
      </c>
      <c r="G7056">
        <v>0</v>
      </c>
      <c r="H7056">
        <v>2018</v>
      </c>
      <c r="I7056">
        <v>12</v>
      </c>
      <c r="J7056">
        <v>23</v>
      </c>
    </row>
    <row r="7057" spans="1:10" hidden="1" x14ac:dyDescent="0.25">
      <c r="A7057">
        <f>--SUBTOTAL(103,B$2:B7057)</f>
        <v>3790</v>
      </c>
      <c r="B7057" s="86">
        <v>43439</v>
      </c>
      <c r="C7057" t="s">
        <v>21</v>
      </c>
      <c r="D7057" t="s">
        <v>32</v>
      </c>
      <c r="E7057" t="s">
        <v>380</v>
      </c>
      <c r="F7057">
        <v>8</v>
      </c>
      <c r="G7057">
        <v>0</v>
      </c>
      <c r="H7057">
        <v>2018</v>
      </c>
      <c r="I7057">
        <v>12</v>
      </c>
      <c r="J7057">
        <v>38</v>
      </c>
    </row>
    <row r="7058" spans="1:10" hidden="1" x14ac:dyDescent="0.25">
      <c r="A7058">
        <f>--SUBTOTAL(103,B$2:B7058)</f>
        <v>3790</v>
      </c>
      <c r="B7058" s="86">
        <v>43439</v>
      </c>
      <c r="C7058" t="s">
        <v>21</v>
      </c>
      <c r="D7058" t="s">
        <v>32</v>
      </c>
      <c r="E7058" t="s">
        <v>380</v>
      </c>
      <c r="F7058">
        <v>24</v>
      </c>
      <c r="G7058">
        <v>0</v>
      </c>
      <c r="H7058">
        <v>2018</v>
      </c>
      <c r="I7058">
        <v>12</v>
      </c>
      <c r="J7058">
        <v>44</v>
      </c>
    </row>
    <row r="7059" spans="1:10" hidden="1" x14ac:dyDescent="0.25">
      <c r="A7059">
        <f>--SUBTOTAL(103,B$2:B7059)</f>
        <v>3790</v>
      </c>
      <c r="B7059" s="86">
        <v>43439</v>
      </c>
      <c r="C7059" t="s">
        <v>21</v>
      </c>
      <c r="D7059" t="s">
        <v>32</v>
      </c>
      <c r="E7059" t="s">
        <v>380</v>
      </c>
      <c r="F7059">
        <v>8</v>
      </c>
      <c r="G7059">
        <v>0</v>
      </c>
      <c r="H7059">
        <v>2018</v>
      </c>
      <c r="I7059">
        <v>12</v>
      </c>
      <c r="J7059">
        <v>49</v>
      </c>
    </row>
    <row r="7060" spans="1:10" hidden="1" x14ac:dyDescent="0.25">
      <c r="A7060">
        <f>--SUBTOTAL(103,B$2:B7060)</f>
        <v>3790</v>
      </c>
      <c r="B7060" s="86">
        <v>43439</v>
      </c>
      <c r="C7060" t="s">
        <v>78</v>
      </c>
      <c r="D7060" t="s">
        <v>31</v>
      </c>
      <c r="E7060" t="s">
        <v>380</v>
      </c>
      <c r="F7060">
        <v>87.84</v>
      </c>
      <c r="G7060">
        <v>0</v>
      </c>
      <c r="H7060">
        <v>2018</v>
      </c>
      <c r="I7060">
        <v>12</v>
      </c>
      <c r="J7060">
        <v>91</v>
      </c>
    </row>
    <row r="7061" spans="1:10" hidden="1" x14ac:dyDescent="0.25">
      <c r="A7061">
        <f>--SUBTOTAL(103,B$2:B7061)</f>
        <v>3790</v>
      </c>
      <c r="B7061" s="86">
        <v>43439</v>
      </c>
      <c r="C7061" t="s">
        <v>65</v>
      </c>
      <c r="D7061" t="s">
        <v>31</v>
      </c>
      <c r="E7061" t="s">
        <v>380</v>
      </c>
      <c r="F7061">
        <v>111.6</v>
      </c>
      <c r="G7061">
        <v>0</v>
      </c>
      <c r="H7061">
        <v>2018</v>
      </c>
      <c r="I7061">
        <v>12</v>
      </c>
      <c r="J7061">
        <v>91</v>
      </c>
    </row>
    <row r="7062" spans="1:10" hidden="1" x14ac:dyDescent="0.25">
      <c r="A7062">
        <f>--SUBTOTAL(103,B$2:B7062)</f>
        <v>3790</v>
      </c>
      <c r="B7062" s="86">
        <v>43440</v>
      </c>
      <c r="C7062" t="s">
        <v>22</v>
      </c>
      <c r="D7062" t="s">
        <v>32</v>
      </c>
      <c r="E7062" t="s">
        <v>381</v>
      </c>
      <c r="F7062">
        <v>8</v>
      </c>
      <c r="G7062">
        <v>0</v>
      </c>
      <c r="H7062">
        <v>2018</v>
      </c>
      <c r="I7062">
        <v>12</v>
      </c>
      <c r="J7062">
        <v>13</v>
      </c>
    </row>
    <row r="7063" spans="1:10" hidden="1" x14ac:dyDescent="0.25">
      <c r="A7063">
        <f>--SUBTOTAL(103,B$2:B7063)</f>
        <v>3790</v>
      </c>
      <c r="B7063" s="86">
        <v>43440</v>
      </c>
      <c r="C7063" t="s">
        <v>22</v>
      </c>
      <c r="D7063" t="s">
        <v>32</v>
      </c>
      <c r="E7063" t="s">
        <v>381</v>
      </c>
      <c r="F7063">
        <v>8</v>
      </c>
      <c r="G7063">
        <v>0</v>
      </c>
      <c r="H7063">
        <v>2018</v>
      </c>
      <c r="I7063">
        <v>12</v>
      </c>
      <c r="J7063">
        <v>30</v>
      </c>
    </row>
    <row r="7064" spans="1:10" hidden="1" x14ac:dyDescent="0.25">
      <c r="A7064">
        <f>--SUBTOTAL(103,B$2:B7064)</f>
        <v>3790</v>
      </c>
      <c r="B7064" s="86">
        <v>43440</v>
      </c>
      <c r="C7064" t="s">
        <v>22</v>
      </c>
      <c r="D7064" t="s">
        <v>32</v>
      </c>
      <c r="E7064" t="s">
        <v>381</v>
      </c>
      <c r="F7064">
        <v>8</v>
      </c>
      <c r="G7064">
        <v>0</v>
      </c>
      <c r="H7064">
        <v>2018</v>
      </c>
      <c r="I7064">
        <v>12</v>
      </c>
      <c r="J7064">
        <v>43</v>
      </c>
    </row>
    <row r="7065" spans="1:10" hidden="1" x14ac:dyDescent="0.25">
      <c r="A7065">
        <f>--SUBTOTAL(103,B$2:B7065)</f>
        <v>3790</v>
      </c>
      <c r="B7065" s="86">
        <v>43440</v>
      </c>
      <c r="C7065" t="s">
        <v>22</v>
      </c>
      <c r="D7065" t="s">
        <v>31</v>
      </c>
      <c r="E7065" t="s">
        <v>381</v>
      </c>
      <c r="F7065">
        <v>3.15</v>
      </c>
      <c r="G7065">
        <v>0</v>
      </c>
      <c r="H7065">
        <v>2018</v>
      </c>
      <c r="I7065">
        <v>12</v>
      </c>
      <c r="J7065">
        <v>49</v>
      </c>
    </row>
    <row r="7066" spans="1:10" hidden="1" x14ac:dyDescent="0.25">
      <c r="A7066">
        <f>--SUBTOTAL(103,B$2:B7066)</f>
        <v>3790</v>
      </c>
      <c r="B7066" s="86">
        <v>43440</v>
      </c>
      <c r="C7066" t="s">
        <v>22</v>
      </c>
      <c r="D7066" t="s">
        <v>32</v>
      </c>
      <c r="E7066" t="s">
        <v>381</v>
      </c>
      <c r="F7066">
        <v>16</v>
      </c>
      <c r="G7066">
        <v>0</v>
      </c>
      <c r="H7066">
        <v>2018</v>
      </c>
      <c r="I7066">
        <v>12</v>
      </c>
      <c r="J7066">
        <v>95</v>
      </c>
    </row>
    <row r="7067" spans="1:10" hidden="1" x14ac:dyDescent="0.25">
      <c r="A7067">
        <f>--SUBTOTAL(103,B$2:B7067)</f>
        <v>3790</v>
      </c>
      <c r="B7067" s="86">
        <v>43440</v>
      </c>
      <c r="C7067" t="s">
        <v>69</v>
      </c>
      <c r="D7067" t="s">
        <v>31</v>
      </c>
      <c r="E7067" t="s">
        <v>381</v>
      </c>
      <c r="F7067">
        <v>10</v>
      </c>
      <c r="G7067">
        <v>0</v>
      </c>
      <c r="H7067">
        <v>2018</v>
      </c>
      <c r="I7067">
        <v>12</v>
      </c>
      <c r="J7067">
        <v>91</v>
      </c>
    </row>
    <row r="7068" spans="1:10" hidden="1" x14ac:dyDescent="0.25">
      <c r="A7068">
        <f>--SUBTOTAL(103,B$2:B7068)</f>
        <v>3790</v>
      </c>
      <c r="B7068" s="86">
        <v>43440</v>
      </c>
      <c r="C7068" t="s">
        <v>69</v>
      </c>
      <c r="D7068" t="s">
        <v>60</v>
      </c>
      <c r="E7068" t="s">
        <v>381</v>
      </c>
      <c r="F7068">
        <v>293.02</v>
      </c>
      <c r="G7068">
        <v>0</v>
      </c>
      <c r="H7068">
        <v>2018</v>
      </c>
      <c r="I7068">
        <v>12</v>
      </c>
      <c r="J7068">
        <v>91</v>
      </c>
    </row>
    <row r="7069" spans="1:10" hidden="1" x14ac:dyDescent="0.25">
      <c r="A7069">
        <f>--SUBTOTAL(103,B$2:B7069)</f>
        <v>3790</v>
      </c>
      <c r="B7069" s="86">
        <v>43440</v>
      </c>
      <c r="C7069" t="s">
        <v>68</v>
      </c>
      <c r="D7069" t="s">
        <v>62</v>
      </c>
      <c r="E7069" t="s">
        <v>381</v>
      </c>
      <c r="F7069">
        <v>0</v>
      </c>
      <c r="G7069">
        <v>5</v>
      </c>
      <c r="H7069">
        <v>2018</v>
      </c>
      <c r="I7069">
        <v>12</v>
      </c>
      <c r="J7069">
        <v>91</v>
      </c>
    </row>
    <row r="7070" spans="1:10" hidden="1" x14ac:dyDescent="0.25">
      <c r="A7070">
        <f>--SUBTOTAL(103,B$2:B7070)</f>
        <v>3790</v>
      </c>
      <c r="B7070" s="86">
        <v>43440</v>
      </c>
      <c r="C7070" t="s">
        <v>67</v>
      </c>
      <c r="D7070" t="s">
        <v>31</v>
      </c>
      <c r="E7070" t="s">
        <v>381</v>
      </c>
      <c r="F7070">
        <v>20.100000000000001</v>
      </c>
      <c r="G7070">
        <v>0</v>
      </c>
      <c r="H7070">
        <v>2018</v>
      </c>
      <c r="I7070">
        <v>12</v>
      </c>
      <c r="J7070">
        <v>91</v>
      </c>
    </row>
    <row r="7071" spans="1:10" hidden="1" x14ac:dyDescent="0.25">
      <c r="A7071">
        <f>--SUBTOTAL(103,B$2:B7071)</f>
        <v>3790</v>
      </c>
      <c r="B7071" s="86">
        <v>43440</v>
      </c>
      <c r="C7071" t="s">
        <v>73</v>
      </c>
      <c r="D7071" t="s">
        <v>31</v>
      </c>
      <c r="E7071" t="s">
        <v>381</v>
      </c>
      <c r="F7071">
        <v>7</v>
      </c>
      <c r="G7071">
        <v>0</v>
      </c>
      <c r="H7071">
        <v>2018</v>
      </c>
      <c r="I7071">
        <v>12</v>
      </c>
      <c r="J7071">
        <v>91</v>
      </c>
    </row>
    <row r="7072" spans="1:10" hidden="1" x14ac:dyDescent="0.25">
      <c r="A7072">
        <f>--SUBTOTAL(103,B$2:B7072)</f>
        <v>3790</v>
      </c>
      <c r="B7072" s="86">
        <v>43440</v>
      </c>
      <c r="C7072" t="s">
        <v>71</v>
      </c>
      <c r="D7072" t="s">
        <v>61</v>
      </c>
      <c r="E7072" t="s">
        <v>381</v>
      </c>
      <c r="F7072">
        <v>1026.1199999999999</v>
      </c>
      <c r="G7072">
        <v>0</v>
      </c>
      <c r="H7072">
        <v>2018</v>
      </c>
      <c r="I7072">
        <v>12</v>
      </c>
      <c r="J7072">
        <v>91</v>
      </c>
    </row>
    <row r="7073" spans="1:10" hidden="1" x14ac:dyDescent="0.25">
      <c r="A7073">
        <f>--SUBTOTAL(103,B$2:B7073)</f>
        <v>3790</v>
      </c>
      <c r="B7073" s="86">
        <v>43440</v>
      </c>
      <c r="C7073" t="s">
        <v>21</v>
      </c>
      <c r="D7073" t="s">
        <v>32</v>
      </c>
      <c r="E7073" t="s">
        <v>381</v>
      </c>
      <c r="F7073">
        <v>8</v>
      </c>
      <c r="G7073">
        <v>0</v>
      </c>
      <c r="H7073">
        <v>2018</v>
      </c>
      <c r="I7073">
        <v>12</v>
      </c>
      <c r="J7073">
        <v>5</v>
      </c>
    </row>
    <row r="7074" spans="1:10" hidden="1" x14ac:dyDescent="0.25">
      <c r="A7074">
        <f>--SUBTOTAL(103,B$2:B7074)</f>
        <v>3790</v>
      </c>
      <c r="B7074" s="86">
        <v>43440</v>
      </c>
      <c r="C7074" t="s">
        <v>21</v>
      </c>
      <c r="D7074" t="s">
        <v>32</v>
      </c>
      <c r="E7074" t="s">
        <v>381</v>
      </c>
      <c r="F7074">
        <v>72</v>
      </c>
      <c r="G7074">
        <v>0</v>
      </c>
      <c r="H7074">
        <v>2018</v>
      </c>
      <c r="I7074">
        <v>12</v>
      </c>
      <c r="J7074">
        <v>13</v>
      </c>
    </row>
    <row r="7075" spans="1:10" hidden="1" x14ac:dyDescent="0.25">
      <c r="A7075">
        <f>--SUBTOTAL(103,B$2:B7075)</f>
        <v>3790</v>
      </c>
      <c r="B7075" s="86">
        <v>43440</v>
      </c>
      <c r="C7075" t="s">
        <v>21</v>
      </c>
      <c r="D7075" t="s">
        <v>32</v>
      </c>
      <c r="E7075" t="s">
        <v>381</v>
      </c>
      <c r="F7075">
        <v>64</v>
      </c>
      <c r="G7075">
        <v>0</v>
      </c>
      <c r="H7075">
        <v>2018</v>
      </c>
      <c r="I7075">
        <v>12</v>
      </c>
      <c r="J7075">
        <v>19</v>
      </c>
    </row>
    <row r="7076" spans="1:10" hidden="1" x14ac:dyDescent="0.25">
      <c r="A7076">
        <f>--SUBTOTAL(103,B$2:B7076)</f>
        <v>3790</v>
      </c>
      <c r="B7076" s="86">
        <v>43440</v>
      </c>
      <c r="C7076" t="s">
        <v>21</v>
      </c>
      <c r="D7076" t="s">
        <v>32</v>
      </c>
      <c r="E7076" t="s">
        <v>381</v>
      </c>
      <c r="F7076">
        <v>24</v>
      </c>
      <c r="G7076">
        <v>0</v>
      </c>
      <c r="H7076">
        <v>2018</v>
      </c>
      <c r="I7076">
        <v>12</v>
      </c>
      <c r="J7076">
        <v>23</v>
      </c>
    </row>
    <row r="7077" spans="1:10" hidden="1" x14ac:dyDescent="0.25">
      <c r="A7077">
        <f>--SUBTOTAL(103,B$2:B7077)</f>
        <v>3790</v>
      </c>
      <c r="B7077" s="86">
        <v>43440</v>
      </c>
      <c r="C7077" t="s">
        <v>21</v>
      </c>
      <c r="D7077" t="s">
        <v>32</v>
      </c>
      <c r="E7077" t="s">
        <v>381</v>
      </c>
      <c r="F7077">
        <v>16</v>
      </c>
      <c r="G7077">
        <v>0</v>
      </c>
      <c r="H7077">
        <v>2018</v>
      </c>
      <c r="I7077">
        <v>12</v>
      </c>
      <c r="J7077">
        <v>26</v>
      </c>
    </row>
    <row r="7078" spans="1:10" hidden="1" x14ac:dyDescent="0.25">
      <c r="A7078">
        <f>--SUBTOTAL(103,B$2:B7078)</f>
        <v>3790</v>
      </c>
      <c r="B7078" s="86">
        <v>43440</v>
      </c>
      <c r="C7078" t="s">
        <v>21</v>
      </c>
      <c r="D7078" t="s">
        <v>32</v>
      </c>
      <c r="E7078" t="s">
        <v>381</v>
      </c>
      <c r="F7078">
        <v>40</v>
      </c>
      <c r="G7078">
        <v>0</v>
      </c>
      <c r="H7078">
        <v>2018</v>
      </c>
      <c r="I7078">
        <v>12</v>
      </c>
      <c r="J7078">
        <v>30</v>
      </c>
    </row>
    <row r="7079" spans="1:10" hidden="1" x14ac:dyDescent="0.25">
      <c r="A7079">
        <f>--SUBTOTAL(103,B$2:B7079)</f>
        <v>3790</v>
      </c>
      <c r="B7079" s="86">
        <v>43440</v>
      </c>
      <c r="C7079" t="s">
        <v>21</v>
      </c>
      <c r="D7079" t="s">
        <v>32</v>
      </c>
      <c r="E7079" t="s">
        <v>381</v>
      </c>
      <c r="F7079">
        <v>8</v>
      </c>
      <c r="G7079">
        <v>0</v>
      </c>
      <c r="H7079">
        <v>2018</v>
      </c>
      <c r="I7079">
        <v>12</v>
      </c>
      <c r="J7079">
        <v>38</v>
      </c>
    </row>
    <row r="7080" spans="1:10" hidden="1" x14ac:dyDescent="0.25">
      <c r="A7080">
        <f>--SUBTOTAL(103,B$2:B7080)</f>
        <v>3790</v>
      </c>
      <c r="B7080" s="86">
        <v>43440</v>
      </c>
      <c r="C7080" t="s">
        <v>21</v>
      </c>
      <c r="D7080" t="s">
        <v>31</v>
      </c>
      <c r="E7080" t="s">
        <v>381</v>
      </c>
      <c r="F7080">
        <v>147.9</v>
      </c>
      <c r="G7080">
        <v>0</v>
      </c>
      <c r="H7080">
        <v>2018</v>
      </c>
      <c r="I7080">
        <v>12</v>
      </c>
      <c r="J7080">
        <v>38</v>
      </c>
    </row>
    <row r="7081" spans="1:10" hidden="1" x14ac:dyDescent="0.25">
      <c r="A7081">
        <f>--SUBTOTAL(103,B$2:B7081)</f>
        <v>3790</v>
      </c>
      <c r="B7081" s="86">
        <v>43440</v>
      </c>
      <c r="C7081" t="s">
        <v>21</v>
      </c>
      <c r="D7081" t="s">
        <v>32</v>
      </c>
      <c r="E7081" t="s">
        <v>381</v>
      </c>
      <c r="F7081">
        <v>16</v>
      </c>
      <c r="G7081">
        <v>0</v>
      </c>
      <c r="H7081">
        <v>2018</v>
      </c>
      <c r="I7081">
        <v>12</v>
      </c>
      <c r="J7081">
        <v>43</v>
      </c>
    </row>
    <row r="7082" spans="1:10" hidden="1" x14ac:dyDescent="0.25">
      <c r="A7082">
        <f>--SUBTOTAL(103,B$2:B7082)</f>
        <v>3790</v>
      </c>
      <c r="B7082" s="86">
        <v>43440</v>
      </c>
      <c r="C7082" t="s">
        <v>21</v>
      </c>
      <c r="D7082" t="s">
        <v>32</v>
      </c>
      <c r="E7082" t="s">
        <v>381</v>
      </c>
      <c r="F7082">
        <v>8</v>
      </c>
      <c r="G7082">
        <v>0</v>
      </c>
      <c r="H7082">
        <v>2018</v>
      </c>
      <c r="I7082">
        <v>12</v>
      </c>
      <c r="J7082">
        <v>44</v>
      </c>
    </row>
    <row r="7083" spans="1:10" hidden="1" x14ac:dyDescent="0.25">
      <c r="A7083">
        <f>--SUBTOTAL(103,B$2:B7083)</f>
        <v>3790</v>
      </c>
      <c r="B7083" s="86">
        <v>43440</v>
      </c>
      <c r="C7083" t="s">
        <v>21</v>
      </c>
      <c r="D7083" t="s">
        <v>32</v>
      </c>
      <c r="E7083" t="s">
        <v>381</v>
      </c>
      <c r="F7083">
        <v>80</v>
      </c>
      <c r="G7083">
        <v>0</v>
      </c>
      <c r="H7083">
        <v>2018</v>
      </c>
      <c r="I7083">
        <v>12</v>
      </c>
      <c r="J7083">
        <v>73</v>
      </c>
    </row>
    <row r="7084" spans="1:10" hidden="1" x14ac:dyDescent="0.25">
      <c r="A7084">
        <f>--SUBTOTAL(103,B$2:B7084)</f>
        <v>3790</v>
      </c>
      <c r="B7084" s="86">
        <v>43440</v>
      </c>
      <c r="C7084" t="s">
        <v>21</v>
      </c>
      <c r="D7084" t="s">
        <v>32</v>
      </c>
      <c r="E7084" t="s">
        <v>381</v>
      </c>
      <c r="F7084">
        <v>8</v>
      </c>
      <c r="G7084">
        <v>0</v>
      </c>
      <c r="H7084">
        <v>2018</v>
      </c>
      <c r="I7084">
        <v>12</v>
      </c>
      <c r="J7084">
        <v>97</v>
      </c>
    </row>
    <row r="7085" spans="1:10" hidden="1" x14ac:dyDescent="0.25">
      <c r="A7085">
        <f>--SUBTOTAL(103,B$2:B7085)</f>
        <v>3790</v>
      </c>
      <c r="B7085" s="86">
        <v>43440</v>
      </c>
      <c r="C7085" t="s">
        <v>66</v>
      </c>
      <c r="D7085" t="s">
        <v>31</v>
      </c>
      <c r="E7085" t="s">
        <v>381</v>
      </c>
      <c r="F7085">
        <v>152.30000000000001</v>
      </c>
      <c r="G7085">
        <v>0</v>
      </c>
      <c r="H7085">
        <v>2018</v>
      </c>
      <c r="I7085">
        <v>12</v>
      </c>
      <c r="J7085">
        <v>91</v>
      </c>
    </row>
    <row r="7086" spans="1:10" hidden="1" x14ac:dyDescent="0.25">
      <c r="A7086">
        <f>--SUBTOTAL(103,B$2:B7086)</f>
        <v>3790</v>
      </c>
      <c r="B7086" s="86">
        <v>43440</v>
      </c>
      <c r="C7086" t="s">
        <v>78</v>
      </c>
      <c r="D7086" t="s">
        <v>61</v>
      </c>
      <c r="E7086" t="s">
        <v>381</v>
      </c>
      <c r="F7086">
        <v>171.02</v>
      </c>
      <c r="G7086">
        <v>0</v>
      </c>
      <c r="H7086">
        <v>2018</v>
      </c>
      <c r="I7086">
        <v>12</v>
      </c>
      <c r="J7086">
        <v>91</v>
      </c>
    </row>
    <row r="7087" spans="1:10" hidden="1" x14ac:dyDescent="0.25">
      <c r="A7087">
        <f>--SUBTOTAL(103,B$2:B7087)</f>
        <v>3790</v>
      </c>
      <c r="B7087" s="86">
        <v>43440</v>
      </c>
      <c r="C7087" t="s">
        <v>23</v>
      </c>
      <c r="D7087" t="s">
        <v>33</v>
      </c>
      <c r="E7087" t="s">
        <v>215</v>
      </c>
      <c r="F7087">
        <v>2.25</v>
      </c>
      <c r="G7087">
        <v>0</v>
      </c>
      <c r="H7087">
        <v>2018</v>
      </c>
      <c r="I7087">
        <v>12</v>
      </c>
      <c r="J7087">
        <v>17</v>
      </c>
    </row>
    <row r="7088" spans="1:10" hidden="1" x14ac:dyDescent="0.25">
      <c r="A7088">
        <f>--SUBTOTAL(103,B$2:B7088)</f>
        <v>3790</v>
      </c>
      <c r="B7088" s="86">
        <v>43440</v>
      </c>
      <c r="C7088" t="s">
        <v>23</v>
      </c>
      <c r="D7088" t="s">
        <v>33</v>
      </c>
      <c r="E7088" t="s">
        <v>149</v>
      </c>
      <c r="F7088">
        <v>3.15</v>
      </c>
      <c r="G7088">
        <v>0</v>
      </c>
      <c r="H7088">
        <v>2018</v>
      </c>
      <c r="I7088">
        <v>12</v>
      </c>
      <c r="J7088">
        <v>23</v>
      </c>
    </row>
    <row r="7089" spans="1:10" hidden="1" x14ac:dyDescent="0.25">
      <c r="A7089">
        <f>--SUBTOTAL(103,B$2:B7089)</f>
        <v>3790</v>
      </c>
      <c r="B7089" s="86">
        <v>43440</v>
      </c>
      <c r="C7089" t="s">
        <v>23</v>
      </c>
      <c r="D7089" t="s">
        <v>33</v>
      </c>
      <c r="E7089" t="s">
        <v>219</v>
      </c>
      <c r="F7089">
        <v>2.4</v>
      </c>
      <c r="G7089">
        <v>0</v>
      </c>
      <c r="H7089">
        <v>2018</v>
      </c>
      <c r="I7089">
        <v>12</v>
      </c>
      <c r="J7089">
        <v>26</v>
      </c>
    </row>
    <row r="7090" spans="1:10" hidden="1" x14ac:dyDescent="0.25">
      <c r="A7090">
        <f>--SUBTOTAL(103,B$2:B7090)</f>
        <v>3790</v>
      </c>
      <c r="B7090" s="86">
        <v>43440</v>
      </c>
      <c r="C7090" t="s">
        <v>23</v>
      </c>
      <c r="D7090" t="s">
        <v>33</v>
      </c>
      <c r="E7090" t="s">
        <v>125</v>
      </c>
      <c r="F7090">
        <v>6.85</v>
      </c>
      <c r="G7090">
        <v>0</v>
      </c>
      <c r="H7090">
        <v>2018</v>
      </c>
      <c r="I7090">
        <v>12</v>
      </c>
      <c r="J7090">
        <v>43</v>
      </c>
    </row>
    <row r="7091" spans="1:10" hidden="1" x14ac:dyDescent="0.25">
      <c r="A7091">
        <f>--SUBTOTAL(103,B$2:B7091)</f>
        <v>3790</v>
      </c>
      <c r="B7091" s="86">
        <v>43441</v>
      </c>
      <c r="C7091" t="s">
        <v>81</v>
      </c>
      <c r="D7091" t="s">
        <v>62</v>
      </c>
      <c r="E7091" t="s">
        <v>382</v>
      </c>
      <c r="F7091">
        <v>138.80000000000001</v>
      </c>
      <c r="G7091">
        <v>0</v>
      </c>
      <c r="H7091">
        <v>2018</v>
      </c>
      <c r="I7091">
        <v>12</v>
      </c>
      <c r="J7091">
        <v>91</v>
      </c>
    </row>
    <row r="7092" spans="1:10" hidden="1" x14ac:dyDescent="0.25">
      <c r="A7092">
        <f>--SUBTOTAL(103,B$2:B7092)</f>
        <v>3790</v>
      </c>
      <c r="B7092" s="86">
        <v>43441</v>
      </c>
      <c r="C7092" t="s">
        <v>80</v>
      </c>
      <c r="D7092" t="s">
        <v>62</v>
      </c>
      <c r="E7092" t="s">
        <v>382</v>
      </c>
      <c r="F7092">
        <v>654.45000000000005</v>
      </c>
      <c r="G7092">
        <v>0</v>
      </c>
      <c r="H7092">
        <v>2018</v>
      </c>
      <c r="I7092">
        <v>12</v>
      </c>
      <c r="J7092">
        <v>91</v>
      </c>
    </row>
    <row r="7093" spans="1:10" hidden="1" x14ac:dyDescent="0.25">
      <c r="A7093">
        <f>--SUBTOTAL(103,B$2:B7093)</f>
        <v>3790</v>
      </c>
      <c r="B7093" s="86">
        <v>43441</v>
      </c>
      <c r="C7093" t="s">
        <v>74</v>
      </c>
      <c r="D7093" t="s">
        <v>62</v>
      </c>
      <c r="E7093" t="s">
        <v>382</v>
      </c>
      <c r="F7093">
        <v>507.6</v>
      </c>
      <c r="G7093">
        <v>0</v>
      </c>
      <c r="H7093">
        <v>2018</v>
      </c>
      <c r="I7093">
        <v>12</v>
      </c>
      <c r="J7093">
        <v>91</v>
      </c>
    </row>
    <row r="7094" spans="1:10" hidden="1" x14ac:dyDescent="0.25">
      <c r="A7094">
        <f>--SUBTOTAL(103,B$2:B7094)</f>
        <v>3790</v>
      </c>
      <c r="B7094" s="86">
        <v>43441</v>
      </c>
      <c r="C7094" t="s">
        <v>106</v>
      </c>
      <c r="D7094" t="s">
        <v>101</v>
      </c>
      <c r="E7094" t="s">
        <v>382</v>
      </c>
      <c r="F7094">
        <v>100</v>
      </c>
      <c r="G7094">
        <v>0</v>
      </c>
      <c r="H7094">
        <v>2018</v>
      </c>
      <c r="I7094">
        <v>12</v>
      </c>
      <c r="J7094">
        <v>91</v>
      </c>
    </row>
    <row r="7095" spans="1:10" hidden="1" x14ac:dyDescent="0.25">
      <c r="A7095">
        <f>--SUBTOTAL(103,B$2:B7095)</f>
        <v>3790</v>
      </c>
      <c r="B7095" s="86">
        <v>43441</v>
      </c>
      <c r="C7095" t="s">
        <v>69</v>
      </c>
      <c r="D7095" t="s">
        <v>31</v>
      </c>
      <c r="E7095" t="s">
        <v>382</v>
      </c>
      <c r="F7095">
        <v>80.66</v>
      </c>
      <c r="G7095">
        <v>0</v>
      </c>
      <c r="H7095">
        <v>2018</v>
      </c>
      <c r="I7095">
        <v>12</v>
      </c>
      <c r="J7095">
        <v>91</v>
      </c>
    </row>
    <row r="7096" spans="1:10" hidden="1" x14ac:dyDescent="0.25">
      <c r="A7096">
        <f>--SUBTOTAL(103,B$2:B7096)</f>
        <v>3790</v>
      </c>
      <c r="B7096" s="86">
        <v>43441</v>
      </c>
      <c r="C7096" t="s">
        <v>69</v>
      </c>
      <c r="D7096" t="s">
        <v>60</v>
      </c>
      <c r="E7096" t="s">
        <v>382</v>
      </c>
      <c r="F7096">
        <v>107.5</v>
      </c>
      <c r="G7096">
        <v>0</v>
      </c>
      <c r="H7096">
        <v>2018</v>
      </c>
      <c r="I7096">
        <v>12</v>
      </c>
      <c r="J7096">
        <v>91</v>
      </c>
    </row>
    <row r="7097" spans="1:10" hidden="1" x14ac:dyDescent="0.25">
      <c r="A7097">
        <f>--SUBTOTAL(103,B$2:B7097)</f>
        <v>3790</v>
      </c>
      <c r="B7097" s="86">
        <v>43441</v>
      </c>
      <c r="C7097" t="s">
        <v>73</v>
      </c>
      <c r="D7097" t="s">
        <v>31</v>
      </c>
      <c r="E7097" t="s">
        <v>382</v>
      </c>
      <c r="F7097">
        <v>197</v>
      </c>
      <c r="G7097">
        <v>0</v>
      </c>
      <c r="H7097">
        <v>2018</v>
      </c>
      <c r="I7097">
        <v>12</v>
      </c>
      <c r="J7097">
        <v>91</v>
      </c>
    </row>
    <row r="7098" spans="1:10" hidden="1" x14ac:dyDescent="0.25">
      <c r="A7098">
        <f>--SUBTOTAL(103,B$2:B7098)</f>
        <v>3790</v>
      </c>
      <c r="B7098" s="86">
        <v>43441</v>
      </c>
      <c r="C7098" t="s">
        <v>71</v>
      </c>
      <c r="D7098" t="s">
        <v>31</v>
      </c>
      <c r="E7098" t="s">
        <v>382</v>
      </c>
      <c r="F7098">
        <v>362.32</v>
      </c>
      <c r="G7098">
        <v>0</v>
      </c>
      <c r="H7098">
        <v>2018</v>
      </c>
      <c r="I7098">
        <v>12</v>
      </c>
      <c r="J7098">
        <v>91</v>
      </c>
    </row>
    <row r="7099" spans="1:10" hidden="1" x14ac:dyDescent="0.25">
      <c r="A7099">
        <f>--SUBTOTAL(103,B$2:B7099)</f>
        <v>3790</v>
      </c>
      <c r="B7099" s="86">
        <v>43441</v>
      </c>
      <c r="C7099" t="s">
        <v>103</v>
      </c>
      <c r="D7099" t="s">
        <v>32</v>
      </c>
      <c r="E7099" t="s">
        <v>382</v>
      </c>
      <c r="F7099">
        <v>60.95</v>
      </c>
      <c r="G7099">
        <v>0</v>
      </c>
      <c r="H7099">
        <v>2018</v>
      </c>
      <c r="I7099">
        <v>12</v>
      </c>
      <c r="J7099">
        <v>91</v>
      </c>
    </row>
    <row r="7100" spans="1:10" hidden="1" x14ac:dyDescent="0.25">
      <c r="A7100">
        <f>--SUBTOTAL(103,B$2:B7100)</f>
        <v>3790</v>
      </c>
      <c r="B7100" s="86">
        <v>43441</v>
      </c>
      <c r="C7100" t="s">
        <v>79</v>
      </c>
      <c r="D7100" t="s">
        <v>62</v>
      </c>
      <c r="E7100" t="s">
        <v>382</v>
      </c>
      <c r="F7100">
        <v>89.7</v>
      </c>
      <c r="G7100">
        <v>0</v>
      </c>
      <c r="H7100">
        <v>2018</v>
      </c>
      <c r="I7100">
        <v>12</v>
      </c>
      <c r="J7100">
        <v>91</v>
      </c>
    </row>
    <row r="7101" spans="1:10" hidden="1" x14ac:dyDescent="0.25">
      <c r="A7101">
        <f>--SUBTOTAL(103,B$2:B7101)</f>
        <v>3790</v>
      </c>
      <c r="B7101" s="86">
        <v>43441</v>
      </c>
      <c r="C7101" t="s">
        <v>82</v>
      </c>
      <c r="D7101" t="s">
        <v>62</v>
      </c>
      <c r="E7101" t="s">
        <v>382</v>
      </c>
      <c r="F7101">
        <v>23</v>
      </c>
      <c r="G7101">
        <v>0</v>
      </c>
      <c r="H7101">
        <v>2018</v>
      </c>
      <c r="I7101">
        <v>12</v>
      </c>
      <c r="J7101">
        <v>91</v>
      </c>
    </row>
    <row r="7102" spans="1:10" hidden="1" x14ac:dyDescent="0.25">
      <c r="A7102">
        <f>--SUBTOTAL(103,B$2:B7102)</f>
        <v>3790</v>
      </c>
      <c r="B7102" s="86">
        <v>43441</v>
      </c>
      <c r="C7102" t="s">
        <v>78</v>
      </c>
      <c r="D7102" t="s">
        <v>62</v>
      </c>
      <c r="E7102" t="s">
        <v>382</v>
      </c>
      <c r="F7102">
        <v>22</v>
      </c>
      <c r="G7102">
        <v>0</v>
      </c>
      <c r="H7102">
        <v>2018</v>
      </c>
      <c r="I7102">
        <v>12</v>
      </c>
      <c r="J7102">
        <v>91</v>
      </c>
    </row>
    <row r="7103" spans="1:10" hidden="1" x14ac:dyDescent="0.25">
      <c r="A7103">
        <f>--SUBTOTAL(103,B$2:B7103)</f>
        <v>3790</v>
      </c>
      <c r="B7103" s="86">
        <v>43441</v>
      </c>
      <c r="C7103" t="s">
        <v>78</v>
      </c>
      <c r="D7103" t="s">
        <v>54</v>
      </c>
      <c r="E7103" t="s">
        <v>382</v>
      </c>
      <c r="F7103">
        <v>194.17</v>
      </c>
      <c r="G7103">
        <v>0</v>
      </c>
      <c r="H7103">
        <v>2018</v>
      </c>
      <c r="I7103">
        <v>12</v>
      </c>
      <c r="J7103">
        <v>91</v>
      </c>
    </row>
    <row r="7104" spans="1:10" hidden="1" x14ac:dyDescent="0.25">
      <c r="A7104">
        <f>--SUBTOTAL(103,B$2:B7104)</f>
        <v>3790</v>
      </c>
      <c r="B7104" s="86">
        <v>43441</v>
      </c>
      <c r="C7104" t="s">
        <v>77</v>
      </c>
      <c r="D7104" t="s">
        <v>31</v>
      </c>
      <c r="E7104" t="s">
        <v>382</v>
      </c>
      <c r="F7104">
        <v>122.77</v>
      </c>
      <c r="G7104">
        <v>0</v>
      </c>
      <c r="H7104">
        <v>2018</v>
      </c>
      <c r="I7104">
        <v>12</v>
      </c>
      <c r="J7104">
        <v>91</v>
      </c>
    </row>
    <row r="7105" spans="1:10" hidden="1" x14ac:dyDescent="0.25">
      <c r="A7105">
        <f>--SUBTOTAL(103,B$2:B7105)</f>
        <v>3790</v>
      </c>
      <c r="B7105" s="86">
        <v>43441</v>
      </c>
      <c r="C7105" t="s">
        <v>65</v>
      </c>
      <c r="D7105" t="s">
        <v>62</v>
      </c>
      <c r="E7105" t="s">
        <v>382</v>
      </c>
      <c r="F7105">
        <v>324.14999999999998</v>
      </c>
      <c r="G7105">
        <v>0</v>
      </c>
      <c r="H7105">
        <v>2018</v>
      </c>
      <c r="I7105">
        <v>12</v>
      </c>
      <c r="J7105">
        <v>91</v>
      </c>
    </row>
    <row r="7106" spans="1:10" hidden="1" x14ac:dyDescent="0.25">
      <c r="A7106">
        <f>--SUBTOTAL(103,B$2:B7106)</f>
        <v>3790</v>
      </c>
      <c r="B7106" s="86">
        <v>43441</v>
      </c>
      <c r="C7106" t="s">
        <v>65</v>
      </c>
      <c r="D7106" t="s">
        <v>59</v>
      </c>
      <c r="E7106" t="s">
        <v>382</v>
      </c>
      <c r="F7106">
        <v>329.94</v>
      </c>
      <c r="G7106">
        <v>0</v>
      </c>
      <c r="H7106">
        <v>2018</v>
      </c>
      <c r="I7106">
        <v>12</v>
      </c>
      <c r="J7106">
        <v>91</v>
      </c>
    </row>
    <row r="7107" spans="1:10" hidden="1" x14ac:dyDescent="0.25">
      <c r="A7107">
        <f>--SUBTOTAL(103,B$2:B7107)</f>
        <v>3790</v>
      </c>
      <c r="B7107" s="86">
        <v>43441</v>
      </c>
      <c r="C7107" t="s">
        <v>64</v>
      </c>
      <c r="D7107" t="s">
        <v>62</v>
      </c>
      <c r="E7107" t="s">
        <v>382</v>
      </c>
      <c r="F7107">
        <v>617.29999999999995</v>
      </c>
      <c r="G7107">
        <v>0</v>
      </c>
      <c r="H7107">
        <v>2018</v>
      </c>
      <c r="I7107">
        <v>12</v>
      </c>
      <c r="J7107">
        <v>91</v>
      </c>
    </row>
    <row r="7108" spans="1:10" hidden="1" x14ac:dyDescent="0.25">
      <c r="A7108">
        <f>--SUBTOTAL(103,B$2:B7108)</f>
        <v>3790</v>
      </c>
      <c r="B7108" s="86">
        <v>43441</v>
      </c>
      <c r="C7108" t="s">
        <v>23</v>
      </c>
      <c r="D7108" t="s">
        <v>59</v>
      </c>
      <c r="E7108" t="s">
        <v>382</v>
      </c>
      <c r="F7108">
        <v>76.7</v>
      </c>
      <c r="G7108">
        <v>0</v>
      </c>
      <c r="H7108">
        <v>2018</v>
      </c>
      <c r="I7108">
        <v>12</v>
      </c>
      <c r="J7108">
        <v>10</v>
      </c>
    </row>
    <row r="7109" spans="1:10" hidden="1" x14ac:dyDescent="0.25">
      <c r="A7109">
        <f>--SUBTOTAL(103,B$2:B7109)</f>
        <v>3790</v>
      </c>
      <c r="B7109" s="86">
        <v>43441</v>
      </c>
      <c r="C7109" t="s">
        <v>23</v>
      </c>
      <c r="D7109" t="s">
        <v>59</v>
      </c>
      <c r="E7109" t="s">
        <v>382</v>
      </c>
      <c r="F7109">
        <v>79.73</v>
      </c>
      <c r="G7109">
        <v>0</v>
      </c>
      <c r="H7109">
        <v>2018</v>
      </c>
      <c r="I7109">
        <v>12</v>
      </c>
      <c r="J7109">
        <v>13</v>
      </c>
    </row>
    <row r="7110" spans="1:10" hidden="1" x14ac:dyDescent="0.25">
      <c r="A7110">
        <f>--SUBTOTAL(103,B$2:B7110)</f>
        <v>3790</v>
      </c>
      <c r="B7110" s="86">
        <v>43441</v>
      </c>
      <c r="C7110" t="s">
        <v>23</v>
      </c>
      <c r="D7110" t="s">
        <v>59</v>
      </c>
      <c r="E7110" t="s">
        <v>382</v>
      </c>
      <c r="F7110">
        <v>40.119999999999997</v>
      </c>
      <c r="G7110">
        <v>0</v>
      </c>
      <c r="H7110">
        <v>2018</v>
      </c>
      <c r="I7110">
        <v>12</v>
      </c>
      <c r="J7110">
        <v>27</v>
      </c>
    </row>
    <row r="7111" spans="1:10" hidden="1" x14ac:dyDescent="0.25">
      <c r="A7111">
        <f>--SUBTOTAL(103,B$2:B7111)</f>
        <v>3790</v>
      </c>
      <c r="B7111" s="86">
        <v>43441</v>
      </c>
      <c r="C7111" t="s">
        <v>23</v>
      </c>
      <c r="D7111" t="s">
        <v>59</v>
      </c>
      <c r="E7111" t="s">
        <v>382</v>
      </c>
      <c r="F7111">
        <v>36.380000000000003</v>
      </c>
      <c r="G7111">
        <v>0</v>
      </c>
      <c r="H7111">
        <v>2018</v>
      </c>
      <c r="I7111">
        <v>12</v>
      </c>
      <c r="J7111">
        <v>35</v>
      </c>
    </row>
    <row r="7112" spans="1:10" hidden="1" x14ac:dyDescent="0.25">
      <c r="A7112">
        <f>--SUBTOTAL(103,B$2:B7112)</f>
        <v>3790</v>
      </c>
      <c r="B7112" s="86">
        <v>43441</v>
      </c>
      <c r="C7112" t="s">
        <v>23</v>
      </c>
      <c r="D7112" t="s">
        <v>59</v>
      </c>
      <c r="E7112" t="s">
        <v>382</v>
      </c>
      <c r="F7112">
        <v>19.75</v>
      </c>
      <c r="G7112">
        <v>0</v>
      </c>
      <c r="H7112">
        <v>2018</v>
      </c>
      <c r="I7112">
        <v>12</v>
      </c>
      <c r="J7112">
        <v>53</v>
      </c>
    </row>
    <row r="7113" spans="1:10" hidden="1" x14ac:dyDescent="0.25">
      <c r="A7113">
        <f>--SUBTOTAL(103,B$2:B7113)</f>
        <v>3790</v>
      </c>
      <c r="B7113" s="86">
        <v>43441</v>
      </c>
      <c r="C7113" t="s">
        <v>23</v>
      </c>
      <c r="D7113" t="s">
        <v>59</v>
      </c>
      <c r="E7113" t="s">
        <v>382</v>
      </c>
      <c r="F7113">
        <v>48.56</v>
      </c>
      <c r="G7113">
        <v>0</v>
      </c>
      <c r="H7113">
        <v>2018</v>
      </c>
      <c r="I7113">
        <v>12</v>
      </c>
      <c r="J7113">
        <v>69</v>
      </c>
    </row>
    <row r="7114" spans="1:10" hidden="1" x14ac:dyDescent="0.25">
      <c r="A7114">
        <f>--SUBTOTAL(103,B$2:B7114)</f>
        <v>3790</v>
      </c>
      <c r="B7114" s="86">
        <v>43441</v>
      </c>
      <c r="C7114" t="s">
        <v>23</v>
      </c>
      <c r="D7114" t="s">
        <v>59</v>
      </c>
      <c r="E7114" t="s">
        <v>382</v>
      </c>
      <c r="F7114">
        <v>105.28</v>
      </c>
      <c r="G7114">
        <v>0</v>
      </c>
      <c r="H7114">
        <v>2018</v>
      </c>
      <c r="I7114">
        <v>12</v>
      </c>
      <c r="J7114">
        <v>95</v>
      </c>
    </row>
    <row r="7115" spans="1:10" hidden="1" x14ac:dyDescent="0.25">
      <c r="A7115">
        <f>--SUBTOTAL(103,B$2:B7115)</f>
        <v>3790</v>
      </c>
      <c r="B7115" s="86">
        <v>43441</v>
      </c>
      <c r="C7115" t="s">
        <v>23</v>
      </c>
      <c r="D7115" t="s">
        <v>31</v>
      </c>
      <c r="E7115" t="s">
        <v>382</v>
      </c>
      <c r="F7115">
        <v>19</v>
      </c>
      <c r="G7115">
        <v>0</v>
      </c>
      <c r="H7115">
        <v>2018</v>
      </c>
      <c r="I7115">
        <v>12</v>
      </c>
      <c r="J7115">
        <v>125</v>
      </c>
    </row>
    <row r="7116" spans="1:10" hidden="1" x14ac:dyDescent="0.25">
      <c r="A7116">
        <f>--SUBTOTAL(103,B$2:B7116)</f>
        <v>3790</v>
      </c>
      <c r="B7116" s="86">
        <v>43441</v>
      </c>
      <c r="C7116" t="s">
        <v>23</v>
      </c>
      <c r="D7116" t="s">
        <v>54</v>
      </c>
      <c r="E7116" t="s">
        <v>382</v>
      </c>
      <c r="F7116">
        <v>25.67</v>
      </c>
      <c r="G7116">
        <v>0</v>
      </c>
      <c r="H7116">
        <v>2018</v>
      </c>
      <c r="I7116">
        <v>12</v>
      </c>
      <c r="J7116">
        <v>125</v>
      </c>
    </row>
    <row r="7117" spans="1:10" hidden="1" x14ac:dyDescent="0.25">
      <c r="A7117">
        <f>--SUBTOTAL(103,B$2:B7117)</f>
        <v>3790</v>
      </c>
      <c r="B7117" s="86">
        <v>43444</v>
      </c>
      <c r="C7117" t="s">
        <v>80</v>
      </c>
      <c r="D7117" t="s">
        <v>383</v>
      </c>
      <c r="E7117" t="s">
        <v>384</v>
      </c>
      <c r="F7117">
        <v>167.5</v>
      </c>
      <c r="G7117">
        <v>0</v>
      </c>
      <c r="H7117">
        <v>2018</v>
      </c>
      <c r="I7117">
        <v>12</v>
      </c>
      <c r="J7117">
        <v>91</v>
      </c>
    </row>
    <row r="7118" spans="1:10" hidden="1" x14ac:dyDescent="0.25">
      <c r="A7118">
        <f>--SUBTOTAL(103,B$2:B7118)</f>
        <v>3790</v>
      </c>
      <c r="B7118" s="86">
        <v>43444</v>
      </c>
      <c r="C7118" t="s">
        <v>74</v>
      </c>
      <c r="D7118" t="s">
        <v>383</v>
      </c>
      <c r="E7118" t="s">
        <v>384</v>
      </c>
      <c r="F7118">
        <v>93.43</v>
      </c>
      <c r="G7118">
        <v>0</v>
      </c>
      <c r="H7118">
        <v>2018</v>
      </c>
      <c r="I7118">
        <v>12</v>
      </c>
      <c r="J7118">
        <v>91</v>
      </c>
    </row>
    <row r="7119" spans="1:10" hidden="1" x14ac:dyDescent="0.25">
      <c r="A7119">
        <f>--SUBTOTAL(103,B$2:B7119)</f>
        <v>3790</v>
      </c>
      <c r="B7119" s="86">
        <v>43444</v>
      </c>
      <c r="C7119" t="s">
        <v>22</v>
      </c>
      <c r="D7119" t="s">
        <v>383</v>
      </c>
      <c r="E7119" t="s">
        <v>384</v>
      </c>
      <c r="F7119">
        <v>6.94</v>
      </c>
      <c r="G7119">
        <v>0</v>
      </c>
      <c r="H7119">
        <v>2018</v>
      </c>
      <c r="I7119">
        <v>12</v>
      </c>
      <c r="J7119">
        <v>5</v>
      </c>
    </row>
    <row r="7120" spans="1:10" hidden="1" x14ac:dyDescent="0.25">
      <c r="A7120">
        <f>--SUBTOTAL(103,B$2:B7120)</f>
        <v>3790</v>
      </c>
      <c r="B7120" s="86">
        <v>43444</v>
      </c>
      <c r="C7120" t="s">
        <v>22</v>
      </c>
      <c r="D7120" t="s">
        <v>383</v>
      </c>
      <c r="E7120" t="s">
        <v>384</v>
      </c>
      <c r="F7120">
        <v>27.64</v>
      </c>
      <c r="G7120">
        <v>0</v>
      </c>
      <c r="H7120">
        <v>2018</v>
      </c>
      <c r="I7120">
        <v>12</v>
      </c>
      <c r="J7120">
        <v>26</v>
      </c>
    </row>
    <row r="7121" spans="1:10" hidden="1" x14ac:dyDescent="0.25">
      <c r="A7121">
        <f>--SUBTOTAL(103,B$2:B7121)</f>
        <v>3790</v>
      </c>
      <c r="B7121" s="86">
        <v>43444</v>
      </c>
      <c r="C7121" t="s">
        <v>22</v>
      </c>
      <c r="D7121" t="s">
        <v>32</v>
      </c>
      <c r="E7121" t="s">
        <v>385</v>
      </c>
      <c r="F7121">
        <v>8</v>
      </c>
      <c r="G7121">
        <v>0</v>
      </c>
      <c r="H7121">
        <v>2018</v>
      </c>
      <c r="I7121">
        <v>12</v>
      </c>
      <c r="J7121">
        <v>30</v>
      </c>
    </row>
    <row r="7122" spans="1:10" hidden="1" x14ac:dyDescent="0.25">
      <c r="A7122">
        <f>--SUBTOTAL(103,B$2:B7122)</f>
        <v>3790</v>
      </c>
      <c r="B7122" s="86">
        <v>43444</v>
      </c>
      <c r="C7122" t="s">
        <v>22</v>
      </c>
      <c r="D7122" t="s">
        <v>383</v>
      </c>
      <c r="E7122" t="s">
        <v>384</v>
      </c>
      <c r="F7122">
        <v>74.66</v>
      </c>
      <c r="G7122">
        <v>0</v>
      </c>
      <c r="H7122">
        <v>2018</v>
      </c>
      <c r="I7122">
        <v>12</v>
      </c>
      <c r="J7122">
        <v>34</v>
      </c>
    </row>
    <row r="7123" spans="1:10" hidden="1" x14ac:dyDescent="0.25">
      <c r="A7123">
        <f>--SUBTOTAL(103,B$2:B7123)</f>
        <v>3790</v>
      </c>
      <c r="B7123" s="86">
        <v>43444</v>
      </c>
      <c r="C7123" t="s">
        <v>22</v>
      </c>
      <c r="D7123" t="s">
        <v>383</v>
      </c>
      <c r="E7123" t="s">
        <v>384</v>
      </c>
      <c r="F7123">
        <v>28.41</v>
      </c>
      <c r="G7123">
        <v>0</v>
      </c>
      <c r="H7123">
        <v>2018</v>
      </c>
      <c r="I7123">
        <v>12</v>
      </c>
      <c r="J7123">
        <v>35</v>
      </c>
    </row>
    <row r="7124" spans="1:10" hidden="1" x14ac:dyDescent="0.25">
      <c r="A7124">
        <f>--SUBTOTAL(103,B$2:B7124)</f>
        <v>3790</v>
      </c>
      <c r="B7124" s="86">
        <v>43444</v>
      </c>
      <c r="C7124" t="s">
        <v>22</v>
      </c>
      <c r="D7124" t="s">
        <v>383</v>
      </c>
      <c r="E7124" t="s">
        <v>384</v>
      </c>
      <c r="F7124">
        <v>30.9</v>
      </c>
      <c r="G7124">
        <v>0</v>
      </c>
      <c r="H7124">
        <v>2018</v>
      </c>
      <c r="I7124">
        <v>12</v>
      </c>
      <c r="J7124">
        <v>46</v>
      </c>
    </row>
    <row r="7125" spans="1:10" hidden="1" x14ac:dyDescent="0.25">
      <c r="A7125">
        <f>--SUBTOTAL(103,B$2:B7125)</f>
        <v>3790</v>
      </c>
      <c r="B7125" s="86">
        <v>43444</v>
      </c>
      <c r="C7125" t="s">
        <v>22</v>
      </c>
      <c r="D7125" t="s">
        <v>383</v>
      </c>
      <c r="E7125" t="s">
        <v>384</v>
      </c>
      <c r="F7125">
        <v>25.68</v>
      </c>
      <c r="G7125">
        <v>0</v>
      </c>
      <c r="H7125">
        <v>2018</v>
      </c>
      <c r="I7125">
        <v>12</v>
      </c>
      <c r="J7125">
        <v>72</v>
      </c>
    </row>
    <row r="7126" spans="1:10" hidden="1" x14ac:dyDescent="0.25">
      <c r="A7126">
        <f>--SUBTOTAL(103,B$2:B7126)</f>
        <v>3790</v>
      </c>
      <c r="B7126" s="86">
        <v>43444</v>
      </c>
      <c r="C7126" t="s">
        <v>22</v>
      </c>
      <c r="D7126" t="s">
        <v>32</v>
      </c>
      <c r="E7126" t="s">
        <v>385</v>
      </c>
      <c r="F7126">
        <v>8</v>
      </c>
      <c r="G7126">
        <v>0</v>
      </c>
      <c r="H7126">
        <v>2018</v>
      </c>
      <c r="I7126">
        <v>12</v>
      </c>
      <c r="J7126">
        <v>73</v>
      </c>
    </row>
    <row r="7127" spans="1:10" hidden="1" x14ac:dyDescent="0.25">
      <c r="A7127">
        <f>--SUBTOTAL(103,B$2:B7127)</f>
        <v>3790</v>
      </c>
      <c r="B7127" s="86">
        <v>43444</v>
      </c>
      <c r="C7127" t="s">
        <v>22</v>
      </c>
      <c r="D7127" t="s">
        <v>383</v>
      </c>
      <c r="E7127" t="s">
        <v>384</v>
      </c>
      <c r="F7127">
        <v>29.88</v>
      </c>
      <c r="G7127">
        <v>0</v>
      </c>
      <c r="H7127">
        <v>2018</v>
      </c>
      <c r="I7127">
        <v>12</v>
      </c>
      <c r="J7127">
        <v>76</v>
      </c>
    </row>
    <row r="7128" spans="1:10" hidden="1" x14ac:dyDescent="0.25">
      <c r="A7128">
        <f>--SUBTOTAL(103,B$2:B7128)</f>
        <v>3790</v>
      </c>
      <c r="B7128" s="86">
        <v>43444</v>
      </c>
      <c r="C7128" t="s">
        <v>22</v>
      </c>
      <c r="D7128" t="s">
        <v>383</v>
      </c>
      <c r="E7128" t="s">
        <v>384</v>
      </c>
      <c r="F7128">
        <v>14.5</v>
      </c>
      <c r="G7128">
        <v>0</v>
      </c>
      <c r="H7128">
        <v>2018</v>
      </c>
      <c r="I7128">
        <v>12</v>
      </c>
      <c r="J7128">
        <v>80</v>
      </c>
    </row>
    <row r="7129" spans="1:10" hidden="1" x14ac:dyDescent="0.25">
      <c r="A7129">
        <f>--SUBTOTAL(103,B$2:B7129)</f>
        <v>3790</v>
      </c>
      <c r="B7129" s="86">
        <v>43444</v>
      </c>
      <c r="C7129" t="s">
        <v>290</v>
      </c>
      <c r="D7129" t="s">
        <v>61</v>
      </c>
      <c r="E7129" t="s">
        <v>385</v>
      </c>
      <c r="F7129">
        <v>280.37</v>
      </c>
      <c r="G7129">
        <v>0</v>
      </c>
      <c r="H7129">
        <v>2018</v>
      </c>
      <c r="I7129">
        <v>12</v>
      </c>
      <c r="J7129">
        <v>91</v>
      </c>
    </row>
    <row r="7130" spans="1:10" hidden="1" x14ac:dyDescent="0.25">
      <c r="A7130">
        <f>--SUBTOTAL(103,B$2:B7130)</f>
        <v>3790</v>
      </c>
      <c r="B7130" s="86">
        <v>43444</v>
      </c>
      <c r="C7130" t="s">
        <v>76</v>
      </c>
      <c r="D7130" t="s">
        <v>383</v>
      </c>
      <c r="E7130" t="s">
        <v>384</v>
      </c>
      <c r="F7130">
        <v>1091.26</v>
      </c>
      <c r="G7130">
        <v>0</v>
      </c>
      <c r="H7130">
        <v>2018</v>
      </c>
      <c r="I7130">
        <v>12</v>
      </c>
      <c r="J7130">
        <v>91</v>
      </c>
    </row>
    <row r="7131" spans="1:10" hidden="1" x14ac:dyDescent="0.25">
      <c r="A7131">
        <f>--SUBTOTAL(103,B$2:B7131)</f>
        <v>3790</v>
      </c>
      <c r="B7131" s="86">
        <v>43444</v>
      </c>
      <c r="C7131" t="s">
        <v>67</v>
      </c>
      <c r="D7131" t="s">
        <v>61</v>
      </c>
      <c r="E7131" t="s">
        <v>385</v>
      </c>
      <c r="F7131">
        <v>360</v>
      </c>
      <c r="G7131">
        <v>0</v>
      </c>
      <c r="H7131">
        <v>2018</v>
      </c>
      <c r="I7131">
        <v>12</v>
      </c>
      <c r="J7131">
        <v>91</v>
      </c>
    </row>
    <row r="7132" spans="1:10" hidden="1" x14ac:dyDescent="0.25">
      <c r="A7132">
        <f>--SUBTOTAL(103,B$2:B7132)</f>
        <v>3790</v>
      </c>
      <c r="B7132" s="86">
        <v>43444</v>
      </c>
      <c r="C7132" t="s">
        <v>67</v>
      </c>
      <c r="D7132" t="s">
        <v>383</v>
      </c>
      <c r="E7132" t="s">
        <v>384</v>
      </c>
      <c r="F7132">
        <v>9024.7000000000007</v>
      </c>
      <c r="G7132">
        <v>0</v>
      </c>
      <c r="H7132">
        <v>2018</v>
      </c>
      <c r="I7132">
        <v>12</v>
      </c>
      <c r="J7132">
        <v>91</v>
      </c>
    </row>
    <row r="7133" spans="1:10" hidden="1" x14ac:dyDescent="0.25">
      <c r="A7133">
        <f>--SUBTOTAL(103,B$2:B7133)</f>
        <v>3790</v>
      </c>
      <c r="B7133" s="86">
        <v>43444</v>
      </c>
      <c r="C7133" t="s">
        <v>72</v>
      </c>
      <c r="D7133" t="s">
        <v>383</v>
      </c>
      <c r="E7133" t="s">
        <v>384</v>
      </c>
      <c r="F7133">
        <v>3783.38</v>
      </c>
      <c r="G7133">
        <v>0</v>
      </c>
      <c r="H7133">
        <v>2018</v>
      </c>
      <c r="I7133">
        <v>12</v>
      </c>
      <c r="J7133">
        <v>91</v>
      </c>
    </row>
    <row r="7134" spans="1:10" hidden="1" x14ac:dyDescent="0.25">
      <c r="A7134">
        <f>--SUBTOTAL(103,B$2:B7134)</f>
        <v>3790</v>
      </c>
      <c r="B7134" s="86">
        <v>43444</v>
      </c>
      <c r="C7134" t="s">
        <v>75</v>
      </c>
      <c r="D7134" t="s">
        <v>383</v>
      </c>
      <c r="E7134" t="s">
        <v>384</v>
      </c>
      <c r="F7134">
        <v>116.6</v>
      </c>
      <c r="G7134">
        <v>0</v>
      </c>
      <c r="H7134">
        <v>2018</v>
      </c>
      <c r="I7134">
        <v>12</v>
      </c>
      <c r="J7134">
        <v>91</v>
      </c>
    </row>
    <row r="7135" spans="1:10" hidden="1" x14ac:dyDescent="0.25">
      <c r="A7135">
        <f>--SUBTOTAL(103,B$2:B7135)</f>
        <v>3790</v>
      </c>
      <c r="B7135" s="86">
        <v>43444</v>
      </c>
      <c r="C7135" t="s">
        <v>71</v>
      </c>
      <c r="D7135" t="s">
        <v>101</v>
      </c>
      <c r="E7135" t="s">
        <v>385</v>
      </c>
      <c r="F7135">
        <v>124.53</v>
      </c>
      <c r="G7135">
        <v>0</v>
      </c>
      <c r="H7135">
        <v>2018</v>
      </c>
      <c r="I7135">
        <v>12</v>
      </c>
      <c r="J7135">
        <v>91</v>
      </c>
    </row>
    <row r="7136" spans="1:10" hidden="1" x14ac:dyDescent="0.25">
      <c r="A7136">
        <f>--SUBTOTAL(103,B$2:B7136)</f>
        <v>3790</v>
      </c>
      <c r="B7136" s="86">
        <v>43444</v>
      </c>
      <c r="C7136" t="s">
        <v>71</v>
      </c>
      <c r="D7136" t="s">
        <v>31</v>
      </c>
      <c r="E7136" t="s">
        <v>385</v>
      </c>
      <c r="F7136">
        <v>287</v>
      </c>
      <c r="G7136">
        <v>0</v>
      </c>
      <c r="H7136">
        <v>2018</v>
      </c>
      <c r="I7136">
        <v>12</v>
      </c>
      <c r="J7136">
        <v>91</v>
      </c>
    </row>
    <row r="7137" spans="1:10" hidden="1" x14ac:dyDescent="0.25">
      <c r="A7137">
        <f>--SUBTOTAL(103,B$2:B7137)</f>
        <v>3790</v>
      </c>
      <c r="B7137" s="86">
        <v>43444</v>
      </c>
      <c r="C7137" t="s">
        <v>71</v>
      </c>
      <c r="D7137" t="s">
        <v>383</v>
      </c>
      <c r="E7137" t="s">
        <v>384</v>
      </c>
      <c r="F7137">
        <v>873.71</v>
      </c>
      <c r="G7137">
        <v>0</v>
      </c>
      <c r="H7137">
        <v>2018</v>
      </c>
      <c r="I7137">
        <v>12</v>
      </c>
      <c r="J7137">
        <v>91</v>
      </c>
    </row>
    <row r="7138" spans="1:10" hidden="1" x14ac:dyDescent="0.25">
      <c r="A7138">
        <f>--SUBTOTAL(103,B$2:B7138)</f>
        <v>3790</v>
      </c>
      <c r="B7138" s="86">
        <v>43444</v>
      </c>
      <c r="C7138" t="s">
        <v>71</v>
      </c>
      <c r="D7138" t="s">
        <v>61</v>
      </c>
      <c r="E7138" t="s">
        <v>385</v>
      </c>
      <c r="F7138">
        <v>1169.25</v>
      </c>
      <c r="G7138">
        <v>0</v>
      </c>
      <c r="H7138">
        <v>2018</v>
      </c>
      <c r="I7138">
        <v>12</v>
      </c>
      <c r="J7138">
        <v>91</v>
      </c>
    </row>
    <row r="7139" spans="1:10" hidden="1" x14ac:dyDescent="0.25">
      <c r="A7139">
        <f>--SUBTOTAL(103,B$2:B7139)</f>
        <v>3790</v>
      </c>
      <c r="B7139" s="86">
        <v>43444</v>
      </c>
      <c r="C7139" t="s">
        <v>103</v>
      </c>
      <c r="D7139" t="s">
        <v>383</v>
      </c>
      <c r="E7139" t="s">
        <v>384</v>
      </c>
      <c r="F7139">
        <v>90.61</v>
      </c>
      <c r="G7139">
        <v>0</v>
      </c>
      <c r="H7139">
        <v>2018</v>
      </c>
      <c r="I7139">
        <v>12</v>
      </c>
      <c r="J7139">
        <v>91</v>
      </c>
    </row>
    <row r="7140" spans="1:10" hidden="1" x14ac:dyDescent="0.25">
      <c r="A7140">
        <f>--SUBTOTAL(103,B$2:B7140)</f>
        <v>3790</v>
      </c>
      <c r="B7140" s="86">
        <v>43444</v>
      </c>
      <c r="C7140" t="s">
        <v>21</v>
      </c>
      <c r="D7140" t="s">
        <v>383</v>
      </c>
      <c r="E7140" t="s">
        <v>384</v>
      </c>
      <c r="F7140">
        <v>492.62</v>
      </c>
      <c r="G7140">
        <v>0</v>
      </c>
      <c r="H7140">
        <v>2018</v>
      </c>
      <c r="I7140">
        <v>12</v>
      </c>
      <c r="J7140">
        <v>5</v>
      </c>
    </row>
    <row r="7141" spans="1:10" hidden="1" x14ac:dyDescent="0.25">
      <c r="A7141">
        <f>--SUBTOTAL(103,B$2:B7141)</f>
        <v>3790</v>
      </c>
      <c r="B7141" s="86">
        <v>43444</v>
      </c>
      <c r="C7141" t="s">
        <v>21</v>
      </c>
      <c r="D7141" t="s">
        <v>383</v>
      </c>
      <c r="E7141" t="s">
        <v>384</v>
      </c>
      <c r="F7141">
        <v>176.55</v>
      </c>
      <c r="G7141">
        <v>0</v>
      </c>
      <c r="H7141">
        <v>2018</v>
      </c>
      <c r="I7141">
        <v>12</v>
      </c>
      <c r="J7141">
        <v>10</v>
      </c>
    </row>
    <row r="7142" spans="1:10" hidden="1" x14ac:dyDescent="0.25">
      <c r="A7142">
        <f>--SUBTOTAL(103,B$2:B7142)</f>
        <v>3790</v>
      </c>
      <c r="B7142" s="86">
        <v>43444</v>
      </c>
      <c r="C7142" t="s">
        <v>21</v>
      </c>
      <c r="D7142" t="s">
        <v>383</v>
      </c>
      <c r="E7142" t="s">
        <v>384</v>
      </c>
      <c r="F7142">
        <v>348.54</v>
      </c>
      <c r="G7142">
        <v>0</v>
      </c>
      <c r="H7142">
        <v>2018</v>
      </c>
      <c r="I7142">
        <v>12</v>
      </c>
      <c r="J7142">
        <v>13</v>
      </c>
    </row>
    <row r="7143" spans="1:10" hidden="1" x14ac:dyDescent="0.25">
      <c r="A7143">
        <f>--SUBTOTAL(103,B$2:B7143)</f>
        <v>3790</v>
      </c>
      <c r="B7143" s="86">
        <v>43444</v>
      </c>
      <c r="C7143" t="s">
        <v>21</v>
      </c>
      <c r="D7143" t="s">
        <v>383</v>
      </c>
      <c r="E7143" t="s">
        <v>384</v>
      </c>
      <c r="F7143">
        <v>204.94</v>
      </c>
      <c r="G7143">
        <v>0</v>
      </c>
      <c r="H7143">
        <v>2018</v>
      </c>
      <c r="I7143">
        <v>12</v>
      </c>
      <c r="J7143">
        <v>18</v>
      </c>
    </row>
    <row r="7144" spans="1:10" hidden="1" x14ac:dyDescent="0.25">
      <c r="A7144">
        <f>--SUBTOTAL(103,B$2:B7144)</f>
        <v>3790</v>
      </c>
      <c r="B7144" s="86">
        <v>43444</v>
      </c>
      <c r="C7144" t="s">
        <v>21</v>
      </c>
      <c r="D7144" t="s">
        <v>383</v>
      </c>
      <c r="E7144" t="s">
        <v>384</v>
      </c>
      <c r="F7144">
        <v>1421.56</v>
      </c>
      <c r="G7144">
        <v>0</v>
      </c>
      <c r="H7144">
        <v>2018</v>
      </c>
      <c r="I7144">
        <v>12</v>
      </c>
      <c r="J7144">
        <v>19</v>
      </c>
    </row>
    <row r="7145" spans="1:10" hidden="1" x14ac:dyDescent="0.25">
      <c r="A7145">
        <f>--SUBTOTAL(103,B$2:B7145)</f>
        <v>3790</v>
      </c>
      <c r="B7145" s="86">
        <v>43444</v>
      </c>
      <c r="C7145" t="s">
        <v>21</v>
      </c>
      <c r="D7145" t="s">
        <v>383</v>
      </c>
      <c r="E7145" t="s">
        <v>384</v>
      </c>
      <c r="F7145">
        <v>853.72</v>
      </c>
      <c r="G7145">
        <v>0</v>
      </c>
      <c r="H7145">
        <v>2018</v>
      </c>
      <c r="I7145">
        <v>12</v>
      </c>
      <c r="J7145">
        <v>22</v>
      </c>
    </row>
    <row r="7146" spans="1:10" hidden="1" x14ac:dyDescent="0.25">
      <c r="A7146">
        <f>--SUBTOTAL(103,B$2:B7146)</f>
        <v>3790</v>
      </c>
      <c r="B7146" s="86">
        <v>43444</v>
      </c>
      <c r="C7146" t="s">
        <v>21</v>
      </c>
      <c r="D7146" t="s">
        <v>383</v>
      </c>
      <c r="E7146" t="s">
        <v>384</v>
      </c>
      <c r="F7146">
        <v>525.66</v>
      </c>
      <c r="G7146">
        <v>0</v>
      </c>
      <c r="H7146">
        <v>2018</v>
      </c>
      <c r="I7146">
        <v>12</v>
      </c>
      <c r="J7146">
        <v>23</v>
      </c>
    </row>
    <row r="7147" spans="1:10" hidden="1" x14ac:dyDescent="0.25">
      <c r="A7147">
        <f>--SUBTOTAL(103,B$2:B7147)</f>
        <v>3790</v>
      </c>
      <c r="B7147" s="86">
        <v>43444</v>
      </c>
      <c r="C7147" t="s">
        <v>21</v>
      </c>
      <c r="D7147" t="s">
        <v>383</v>
      </c>
      <c r="E7147" t="s">
        <v>384</v>
      </c>
      <c r="F7147">
        <v>292.58</v>
      </c>
      <c r="G7147">
        <v>0</v>
      </c>
      <c r="H7147">
        <v>2018</v>
      </c>
      <c r="I7147">
        <v>12</v>
      </c>
      <c r="J7147">
        <v>26</v>
      </c>
    </row>
    <row r="7148" spans="1:10" hidden="1" x14ac:dyDescent="0.25">
      <c r="A7148">
        <f>--SUBTOTAL(103,B$2:B7148)</f>
        <v>3790</v>
      </c>
      <c r="B7148" s="86">
        <v>43444</v>
      </c>
      <c r="C7148" t="s">
        <v>21</v>
      </c>
      <c r="D7148" t="s">
        <v>383</v>
      </c>
      <c r="E7148" t="s">
        <v>384</v>
      </c>
      <c r="F7148">
        <v>855.44</v>
      </c>
      <c r="G7148">
        <v>0</v>
      </c>
      <c r="H7148">
        <v>2018</v>
      </c>
      <c r="I7148">
        <v>12</v>
      </c>
      <c r="J7148">
        <v>30</v>
      </c>
    </row>
    <row r="7149" spans="1:10" hidden="1" x14ac:dyDescent="0.25">
      <c r="A7149">
        <f>--SUBTOTAL(103,B$2:B7149)</f>
        <v>3790</v>
      </c>
      <c r="B7149" s="86">
        <v>43444</v>
      </c>
      <c r="C7149" t="s">
        <v>21</v>
      </c>
      <c r="D7149" t="s">
        <v>383</v>
      </c>
      <c r="E7149" t="s">
        <v>384</v>
      </c>
      <c r="F7149">
        <v>29.29</v>
      </c>
      <c r="G7149">
        <v>0</v>
      </c>
      <c r="H7149">
        <v>2018</v>
      </c>
      <c r="I7149">
        <v>12</v>
      </c>
      <c r="J7149">
        <v>33</v>
      </c>
    </row>
    <row r="7150" spans="1:10" hidden="1" x14ac:dyDescent="0.25">
      <c r="A7150">
        <f>--SUBTOTAL(103,B$2:B7150)</f>
        <v>3790</v>
      </c>
      <c r="B7150" s="86">
        <v>43444</v>
      </c>
      <c r="C7150" t="s">
        <v>21</v>
      </c>
      <c r="D7150" t="s">
        <v>383</v>
      </c>
      <c r="E7150" t="s">
        <v>384</v>
      </c>
      <c r="F7150">
        <v>284.25</v>
      </c>
      <c r="G7150">
        <v>0</v>
      </c>
      <c r="H7150">
        <v>2018</v>
      </c>
      <c r="I7150">
        <v>12</v>
      </c>
      <c r="J7150">
        <v>34</v>
      </c>
    </row>
    <row r="7151" spans="1:10" hidden="1" x14ac:dyDescent="0.25">
      <c r="A7151">
        <f>--SUBTOTAL(103,B$2:B7151)</f>
        <v>3790</v>
      </c>
      <c r="B7151" s="86">
        <v>43444</v>
      </c>
      <c r="C7151" t="s">
        <v>21</v>
      </c>
      <c r="D7151" t="s">
        <v>383</v>
      </c>
      <c r="E7151" t="s">
        <v>384</v>
      </c>
      <c r="F7151">
        <v>40.72</v>
      </c>
      <c r="G7151">
        <v>0</v>
      </c>
      <c r="H7151">
        <v>2018</v>
      </c>
      <c r="I7151">
        <v>12</v>
      </c>
      <c r="J7151">
        <v>35</v>
      </c>
    </row>
    <row r="7152" spans="1:10" hidden="1" x14ac:dyDescent="0.25">
      <c r="A7152">
        <f>--SUBTOTAL(103,B$2:B7152)</f>
        <v>3790</v>
      </c>
      <c r="B7152" s="86">
        <v>43444</v>
      </c>
      <c r="C7152" t="s">
        <v>21</v>
      </c>
      <c r="D7152" t="s">
        <v>383</v>
      </c>
      <c r="E7152" t="s">
        <v>384</v>
      </c>
      <c r="F7152">
        <v>24.74</v>
      </c>
      <c r="G7152">
        <v>0</v>
      </c>
      <c r="H7152">
        <v>2018</v>
      </c>
      <c r="I7152">
        <v>12</v>
      </c>
      <c r="J7152">
        <v>38</v>
      </c>
    </row>
    <row r="7153" spans="1:10" hidden="1" x14ac:dyDescent="0.25">
      <c r="A7153">
        <f>--SUBTOTAL(103,B$2:B7153)</f>
        <v>3790</v>
      </c>
      <c r="B7153" s="86">
        <v>43444</v>
      </c>
      <c r="C7153" t="s">
        <v>21</v>
      </c>
      <c r="D7153" t="s">
        <v>383</v>
      </c>
      <c r="E7153" t="s">
        <v>384</v>
      </c>
      <c r="F7153">
        <v>233.35</v>
      </c>
      <c r="G7153">
        <v>0</v>
      </c>
      <c r="H7153">
        <v>2018</v>
      </c>
      <c r="I7153">
        <v>12</v>
      </c>
      <c r="J7153">
        <v>39</v>
      </c>
    </row>
    <row r="7154" spans="1:10" hidden="1" x14ac:dyDescent="0.25">
      <c r="A7154">
        <f>--SUBTOTAL(103,B$2:B7154)</f>
        <v>3790</v>
      </c>
      <c r="B7154" s="86">
        <v>43444</v>
      </c>
      <c r="C7154" t="s">
        <v>21</v>
      </c>
      <c r="D7154" t="s">
        <v>383</v>
      </c>
      <c r="E7154" t="s">
        <v>384</v>
      </c>
      <c r="F7154">
        <v>224.67</v>
      </c>
      <c r="G7154">
        <v>0</v>
      </c>
      <c r="H7154">
        <v>2018</v>
      </c>
      <c r="I7154">
        <v>12</v>
      </c>
      <c r="J7154">
        <v>43</v>
      </c>
    </row>
    <row r="7155" spans="1:10" hidden="1" x14ac:dyDescent="0.25">
      <c r="A7155">
        <f>--SUBTOTAL(103,B$2:B7155)</f>
        <v>3790</v>
      </c>
      <c r="B7155" s="86">
        <v>43444</v>
      </c>
      <c r="C7155" t="s">
        <v>21</v>
      </c>
      <c r="D7155" t="s">
        <v>383</v>
      </c>
      <c r="E7155" t="s">
        <v>384</v>
      </c>
      <c r="F7155">
        <v>164.05</v>
      </c>
      <c r="G7155">
        <v>0</v>
      </c>
      <c r="H7155">
        <v>2018</v>
      </c>
      <c r="I7155">
        <v>12</v>
      </c>
      <c r="J7155">
        <v>44</v>
      </c>
    </row>
    <row r="7156" spans="1:10" hidden="1" x14ac:dyDescent="0.25">
      <c r="A7156">
        <f>--SUBTOTAL(103,B$2:B7156)</f>
        <v>3790</v>
      </c>
      <c r="B7156" s="86">
        <v>43444</v>
      </c>
      <c r="C7156" t="s">
        <v>21</v>
      </c>
      <c r="D7156" t="s">
        <v>383</v>
      </c>
      <c r="E7156" t="s">
        <v>384</v>
      </c>
      <c r="F7156">
        <v>318.16000000000003</v>
      </c>
      <c r="G7156">
        <v>0</v>
      </c>
      <c r="H7156">
        <v>2018</v>
      </c>
      <c r="I7156">
        <v>12</v>
      </c>
      <c r="J7156">
        <v>46</v>
      </c>
    </row>
    <row r="7157" spans="1:10" hidden="1" x14ac:dyDescent="0.25">
      <c r="A7157">
        <f>--SUBTOTAL(103,B$2:B7157)</f>
        <v>3790</v>
      </c>
      <c r="B7157" s="86">
        <v>43444</v>
      </c>
      <c r="C7157" t="s">
        <v>21</v>
      </c>
      <c r="D7157" t="s">
        <v>383</v>
      </c>
      <c r="E7157" t="s">
        <v>384</v>
      </c>
      <c r="F7157">
        <v>224.28</v>
      </c>
      <c r="G7157">
        <v>0</v>
      </c>
      <c r="H7157">
        <v>2018</v>
      </c>
      <c r="I7157">
        <v>12</v>
      </c>
      <c r="J7157">
        <v>49</v>
      </c>
    </row>
    <row r="7158" spans="1:10" hidden="1" x14ac:dyDescent="0.25">
      <c r="A7158">
        <f>--SUBTOTAL(103,B$2:B7158)</f>
        <v>3790</v>
      </c>
      <c r="B7158" s="86">
        <v>43444</v>
      </c>
      <c r="C7158" t="s">
        <v>21</v>
      </c>
      <c r="D7158" t="s">
        <v>32</v>
      </c>
      <c r="E7158" t="s">
        <v>385</v>
      </c>
      <c r="F7158">
        <v>24</v>
      </c>
      <c r="G7158">
        <v>0</v>
      </c>
      <c r="H7158">
        <v>2018</v>
      </c>
      <c r="I7158">
        <v>12</v>
      </c>
      <c r="J7158">
        <v>51</v>
      </c>
    </row>
    <row r="7159" spans="1:10" hidden="1" x14ac:dyDescent="0.25">
      <c r="A7159">
        <f>--SUBTOTAL(103,B$2:B7159)</f>
        <v>3790</v>
      </c>
      <c r="B7159" s="86">
        <v>43444</v>
      </c>
      <c r="C7159" t="s">
        <v>21</v>
      </c>
      <c r="D7159" t="s">
        <v>383</v>
      </c>
      <c r="E7159" t="s">
        <v>384</v>
      </c>
      <c r="F7159">
        <v>332.19</v>
      </c>
      <c r="G7159">
        <v>0</v>
      </c>
      <c r="H7159">
        <v>2018</v>
      </c>
      <c r="I7159">
        <v>12</v>
      </c>
      <c r="J7159">
        <v>51</v>
      </c>
    </row>
    <row r="7160" spans="1:10" hidden="1" x14ac:dyDescent="0.25">
      <c r="A7160">
        <f>--SUBTOTAL(103,B$2:B7160)</f>
        <v>3790</v>
      </c>
      <c r="B7160" s="86">
        <v>43444</v>
      </c>
      <c r="C7160" t="s">
        <v>21</v>
      </c>
      <c r="D7160" t="s">
        <v>32</v>
      </c>
      <c r="E7160" t="s">
        <v>385</v>
      </c>
      <c r="F7160">
        <v>40</v>
      </c>
      <c r="G7160">
        <v>0</v>
      </c>
      <c r="H7160">
        <v>2018</v>
      </c>
      <c r="I7160">
        <v>12</v>
      </c>
      <c r="J7160">
        <v>73</v>
      </c>
    </row>
    <row r="7161" spans="1:10" hidden="1" x14ac:dyDescent="0.25">
      <c r="A7161">
        <f>--SUBTOTAL(103,B$2:B7161)</f>
        <v>3790</v>
      </c>
      <c r="B7161" s="86">
        <v>43444</v>
      </c>
      <c r="C7161" t="s">
        <v>21</v>
      </c>
      <c r="D7161" t="s">
        <v>383</v>
      </c>
      <c r="E7161" t="s">
        <v>384</v>
      </c>
      <c r="F7161">
        <v>1091.8399999999999</v>
      </c>
      <c r="G7161">
        <v>0</v>
      </c>
      <c r="H7161">
        <v>2018</v>
      </c>
      <c r="I7161">
        <v>12</v>
      </c>
      <c r="J7161">
        <v>73</v>
      </c>
    </row>
    <row r="7162" spans="1:10" hidden="1" x14ac:dyDescent="0.25">
      <c r="A7162">
        <f>--SUBTOTAL(103,B$2:B7162)</f>
        <v>3790</v>
      </c>
      <c r="B7162" s="86">
        <v>43444</v>
      </c>
      <c r="C7162" t="s">
        <v>21</v>
      </c>
      <c r="D7162" t="s">
        <v>383</v>
      </c>
      <c r="E7162" t="s">
        <v>384</v>
      </c>
      <c r="F7162">
        <v>25.82</v>
      </c>
      <c r="G7162">
        <v>0</v>
      </c>
      <c r="H7162">
        <v>2018</v>
      </c>
      <c r="I7162">
        <v>12</v>
      </c>
      <c r="J7162">
        <v>79</v>
      </c>
    </row>
    <row r="7163" spans="1:10" hidden="1" x14ac:dyDescent="0.25">
      <c r="A7163">
        <f>--SUBTOTAL(103,B$2:B7163)</f>
        <v>3790</v>
      </c>
      <c r="B7163" s="86">
        <v>43444</v>
      </c>
      <c r="C7163" t="s">
        <v>21</v>
      </c>
      <c r="D7163" t="s">
        <v>383</v>
      </c>
      <c r="E7163" t="s">
        <v>384</v>
      </c>
      <c r="F7163">
        <v>198.07</v>
      </c>
      <c r="G7163">
        <v>0</v>
      </c>
      <c r="H7163">
        <v>2018</v>
      </c>
      <c r="I7163">
        <v>12</v>
      </c>
      <c r="J7163">
        <v>80</v>
      </c>
    </row>
    <row r="7164" spans="1:10" hidden="1" x14ac:dyDescent="0.25">
      <c r="A7164">
        <f>--SUBTOTAL(103,B$2:B7164)</f>
        <v>3790</v>
      </c>
      <c r="B7164" s="86">
        <v>43444</v>
      </c>
      <c r="C7164" t="s">
        <v>21</v>
      </c>
      <c r="D7164" t="s">
        <v>383</v>
      </c>
      <c r="E7164" t="s">
        <v>384</v>
      </c>
      <c r="F7164">
        <v>26.02</v>
      </c>
      <c r="G7164">
        <v>0</v>
      </c>
      <c r="H7164">
        <v>2018</v>
      </c>
      <c r="I7164">
        <v>12</v>
      </c>
      <c r="J7164">
        <v>95</v>
      </c>
    </row>
    <row r="7165" spans="1:10" hidden="1" x14ac:dyDescent="0.25">
      <c r="A7165">
        <f>--SUBTOTAL(103,B$2:B7165)</f>
        <v>3790</v>
      </c>
      <c r="B7165" s="86">
        <v>43444</v>
      </c>
      <c r="C7165" t="s">
        <v>21</v>
      </c>
      <c r="D7165" t="s">
        <v>383</v>
      </c>
      <c r="E7165" t="s">
        <v>384</v>
      </c>
      <c r="F7165">
        <v>628.98</v>
      </c>
      <c r="G7165">
        <v>0</v>
      </c>
      <c r="H7165">
        <v>2018</v>
      </c>
      <c r="I7165">
        <v>12</v>
      </c>
      <c r="J7165">
        <v>97</v>
      </c>
    </row>
    <row r="7166" spans="1:10" hidden="1" x14ac:dyDescent="0.25">
      <c r="A7166">
        <f>--SUBTOTAL(103,B$2:B7166)</f>
        <v>3790</v>
      </c>
      <c r="B7166" s="86">
        <v>43444</v>
      </c>
      <c r="C7166" t="s">
        <v>281</v>
      </c>
      <c r="D7166" t="s">
        <v>383</v>
      </c>
      <c r="E7166" t="s">
        <v>384</v>
      </c>
      <c r="F7166">
        <v>980.2</v>
      </c>
      <c r="G7166">
        <v>0</v>
      </c>
      <c r="H7166">
        <v>2018</v>
      </c>
      <c r="I7166">
        <v>12</v>
      </c>
      <c r="J7166">
        <v>91</v>
      </c>
    </row>
    <row r="7167" spans="1:10" hidden="1" x14ac:dyDescent="0.25">
      <c r="A7167">
        <f>--SUBTOTAL(103,B$2:B7167)</f>
        <v>3790</v>
      </c>
      <c r="B7167" s="86">
        <v>43444</v>
      </c>
      <c r="C7167" t="s">
        <v>77</v>
      </c>
      <c r="D7167" t="s">
        <v>61</v>
      </c>
      <c r="E7167" t="s">
        <v>385</v>
      </c>
      <c r="F7167">
        <v>1411</v>
      </c>
      <c r="G7167">
        <v>0</v>
      </c>
      <c r="H7167">
        <v>2018</v>
      </c>
      <c r="I7167">
        <v>12</v>
      </c>
      <c r="J7167">
        <v>91</v>
      </c>
    </row>
    <row r="7168" spans="1:10" hidden="1" x14ac:dyDescent="0.25">
      <c r="A7168">
        <f>--SUBTOTAL(103,B$2:B7168)</f>
        <v>3790</v>
      </c>
      <c r="B7168" s="86">
        <v>43444</v>
      </c>
      <c r="C7168" t="s">
        <v>65</v>
      </c>
      <c r="D7168" t="s">
        <v>383</v>
      </c>
      <c r="E7168" t="s">
        <v>384</v>
      </c>
      <c r="F7168">
        <v>367.27</v>
      </c>
      <c r="G7168">
        <v>0</v>
      </c>
      <c r="H7168">
        <v>2018</v>
      </c>
      <c r="I7168">
        <v>12</v>
      </c>
      <c r="J7168">
        <v>91</v>
      </c>
    </row>
    <row r="7169" spans="1:10" hidden="1" x14ac:dyDescent="0.25">
      <c r="A7169">
        <f>--SUBTOTAL(103,B$2:B7169)</f>
        <v>3790</v>
      </c>
      <c r="B7169" s="86">
        <v>43444</v>
      </c>
      <c r="C7169" t="s">
        <v>64</v>
      </c>
      <c r="D7169" t="s">
        <v>383</v>
      </c>
      <c r="E7169" t="s">
        <v>384</v>
      </c>
      <c r="F7169">
        <v>5973.76</v>
      </c>
      <c r="G7169">
        <v>0</v>
      </c>
      <c r="H7169">
        <v>2018</v>
      </c>
      <c r="I7169">
        <v>12</v>
      </c>
      <c r="J7169">
        <v>91</v>
      </c>
    </row>
    <row r="7170" spans="1:10" hidden="1" x14ac:dyDescent="0.25">
      <c r="A7170">
        <f>--SUBTOTAL(103,B$2:B7170)</f>
        <v>3790</v>
      </c>
      <c r="B7170" s="86">
        <v>43444</v>
      </c>
      <c r="C7170" t="s">
        <v>23</v>
      </c>
      <c r="D7170" t="s">
        <v>383</v>
      </c>
      <c r="E7170" t="s">
        <v>384</v>
      </c>
      <c r="F7170">
        <v>138.41</v>
      </c>
      <c r="G7170">
        <v>0</v>
      </c>
      <c r="H7170">
        <v>2018</v>
      </c>
      <c r="I7170">
        <v>12</v>
      </c>
      <c r="J7170">
        <v>5</v>
      </c>
    </row>
    <row r="7171" spans="1:10" hidden="1" x14ac:dyDescent="0.25">
      <c r="A7171">
        <f>--SUBTOTAL(103,B$2:B7171)</f>
        <v>3790</v>
      </c>
      <c r="B7171" s="86">
        <v>43444</v>
      </c>
      <c r="C7171" t="s">
        <v>23</v>
      </c>
      <c r="D7171" t="s">
        <v>383</v>
      </c>
      <c r="E7171" t="s">
        <v>384</v>
      </c>
      <c r="F7171">
        <v>42.42</v>
      </c>
      <c r="G7171">
        <v>0</v>
      </c>
      <c r="H7171">
        <v>2018</v>
      </c>
      <c r="I7171">
        <v>12</v>
      </c>
      <c r="J7171">
        <v>13</v>
      </c>
    </row>
    <row r="7172" spans="1:10" hidden="1" x14ac:dyDescent="0.25">
      <c r="A7172">
        <f>--SUBTOTAL(103,B$2:B7172)</f>
        <v>3790</v>
      </c>
      <c r="B7172" s="86">
        <v>43444</v>
      </c>
      <c r="C7172" t="s">
        <v>23</v>
      </c>
      <c r="D7172" t="s">
        <v>59</v>
      </c>
      <c r="E7172" t="s">
        <v>385</v>
      </c>
      <c r="F7172">
        <v>100</v>
      </c>
      <c r="G7172">
        <v>0</v>
      </c>
      <c r="H7172">
        <v>2018</v>
      </c>
      <c r="I7172">
        <v>12</v>
      </c>
      <c r="J7172">
        <v>16</v>
      </c>
    </row>
    <row r="7173" spans="1:10" hidden="1" x14ac:dyDescent="0.25">
      <c r="A7173">
        <f>--SUBTOTAL(103,B$2:B7173)</f>
        <v>3790</v>
      </c>
      <c r="B7173" s="86">
        <v>43444</v>
      </c>
      <c r="C7173" t="s">
        <v>23</v>
      </c>
      <c r="D7173" t="s">
        <v>383</v>
      </c>
      <c r="E7173" t="s">
        <v>384</v>
      </c>
      <c r="F7173">
        <v>55.36</v>
      </c>
      <c r="G7173">
        <v>0</v>
      </c>
      <c r="H7173">
        <v>2018</v>
      </c>
      <c r="I7173">
        <v>12</v>
      </c>
      <c r="J7173">
        <v>30</v>
      </c>
    </row>
    <row r="7174" spans="1:10" hidden="1" x14ac:dyDescent="0.25">
      <c r="A7174">
        <f>--SUBTOTAL(103,B$2:B7174)</f>
        <v>3790</v>
      </c>
      <c r="B7174" s="86">
        <v>43444</v>
      </c>
      <c r="C7174" t="s">
        <v>23</v>
      </c>
      <c r="D7174" t="s">
        <v>54</v>
      </c>
      <c r="E7174" t="s">
        <v>385</v>
      </c>
      <c r="F7174">
        <v>110</v>
      </c>
      <c r="G7174">
        <v>0</v>
      </c>
      <c r="H7174">
        <v>2018</v>
      </c>
      <c r="I7174">
        <v>12</v>
      </c>
      <c r="J7174">
        <v>34</v>
      </c>
    </row>
    <row r="7175" spans="1:10" hidden="1" x14ac:dyDescent="0.25">
      <c r="A7175">
        <f>--SUBTOTAL(103,B$2:B7175)</f>
        <v>3790</v>
      </c>
      <c r="B7175" s="86">
        <v>43444</v>
      </c>
      <c r="C7175" t="s">
        <v>23</v>
      </c>
      <c r="D7175" t="s">
        <v>33</v>
      </c>
      <c r="E7175" t="s">
        <v>125</v>
      </c>
      <c r="F7175">
        <v>6.85</v>
      </c>
      <c r="G7175">
        <v>0</v>
      </c>
      <c r="H7175">
        <v>2018</v>
      </c>
      <c r="I7175">
        <v>12</v>
      </c>
      <c r="J7175">
        <v>43</v>
      </c>
    </row>
    <row r="7176" spans="1:10" hidden="1" x14ac:dyDescent="0.25">
      <c r="A7176">
        <f>--SUBTOTAL(103,B$2:B7176)</f>
        <v>3790</v>
      </c>
      <c r="B7176" s="86">
        <v>43444</v>
      </c>
      <c r="C7176" t="s">
        <v>23</v>
      </c>
      <c r="D7176" t="s">
        <v>383</v>
      </c>
      <c r="E7176" t="s">
        <v>384</v>
      </c>
      <c r="F7176">
        <v>46.7</v>
      </c>
      <c r="G7176">
        <v>0</v>
      </c>
      <c r="H7176">
        <v>2018</v>
      </c>
      <c r="I7176">
        <v>12</v>
      </c>
      <c r="J7176">
        <v>44</v>
      </c>
    </row>
    <row r="7177" spans="1:10" hidden="1" x14ac:dyDescent="0.25">
      <c r="A7177">
        <f>--SUBTOTAL(103,B$2:B7177)</f>
        <v>3790</v>
      </c>
      <c r="B7177" s="86">
        <v>43444</v>
      </c>
      <c r="C7177" t="s">
        <v>23</v>
      </c>
      <c r="D7177" t="s">
        <v>61</v>
      </c>
      <c r="E7177" t="s">
        <v>385</v>
      </c>
      <c r="F7177">
        <v>185.85</v>
      </c>
      <c r="G7177">
        <v>0</v>
      </c>
      <c r="H7177">
        <v>2018</v>
      </c>
      <c r="I7177">
        <v>12</v>
      </c>
      <c r="J7177">
        <v>47</v>
      </c>
    </row>
    <row r="7178" spans="1:10" hidden="1" x14ac:dyDescent="0.25">
      <c r="A7178">
        <f>--SUBTOTAL(103,B$2:B7178)</f>
        <v>3790</v>
      </c>
      <c r="B7178" s="86">
        <v>43444</v>
      </c>
      <c r="C7178" t="s">
        <v>23</v>
      </c>
      <c r="D7178" t="s">
        <v>33</v>
      </c>
      <c r="E7178" t="s">
        <v>56</v>
      </c>
      <c r="F7178">
        <v>2.25</v>
      </c>
      <c r="G7178">
        <v>0</v>
      </c>
      <c r="H7178">
        <v>2018</v>
      </c>
      <c r="I7178">
        <v>12</v>
      </c>
      <c r="J7178">
        <v>73</v>
      </c>
    </row>
    <row r="7179" spans="1:10" hidden="1" x14ac:dyDescent="0.25">
      <c r="A7179">
        <f>--SUBTOTAL(103,B$2:B7179)</f>
        <v>3790</v>
      </c>
      <c r="B7179" s="86">
        <v>43444</v>
      </c>
      <c r="C7179" t="s">
        <v>23</v>
      </c>
      <c r="D7179" t="s">
        <v>59</v>
      </c>
      <c r="E7179" t="s">
        <v>385</v>
      </c>
      <c r="F7179">
        <v>47.06</v>
      </c>
      <c r="G7179">
        <v>0</v>
      </c>
      <c r="H7179">
        <v>2018</v>
      </c>
      <c r="I7179">
        <v>12</v>
      </c>
      <c r="J7179">
        <v>73</v>
      </c>
    </row>
    <row r="7180" spans="1:10" hidden="1" x14ac:dyDescent="0.25">
      <c r="A7180">
        <f>--SUBTOTAL(103,B$2:B7180)</f>
        <v>3790</v>
      </c>
      <c r="B7180" s="86">
        <v>43444</v>
      </c>
      <c r="C7180" t="s">
        <v>23</v>
      </c>
      <c r="D7180" t="s">
        <v>54</v>
      </c>
      <c r="E7180" t="s">
        <v>385</v>
      </c>
      <c r="F7180">
        <v>86.97</v>
      </c>
      <c r="G7180">
        <v>0</v>
      </c>
      <c r="H7180">
        <v>2018</v>
      </c>
      <c r="I7180">
        <v>12</v>
      </c>
      <c r="J7180">
        <v>73</v>
      </c>
    </row>
    <row r="7181" spans="1:10" hidden="1" x14ac:dyDescent="0.25">
      <c r="A7181">
        <f>--SUBTOTAL(103,B$2:B7181)</f>
        <v>3790</v>
      </c>
      <c r="B7181" s="86">
        <v>43445</v>
      </c>
      <c r="C7181" t="s">
        <v>22</v>
      </c>
      <c r="D7181" t="s">
        <v>32</v>
      </c>
      <c r="E7181" t="s">
        <v>386</v>
      </c>
      <c r="F7181">
        <v>8</v>
      </c>
      <c r="G7181">
        <v>0</v>
      </c>
      <c r="H7181">
        <v>2018</v>
      </c>
      <c r="I7181">
        <v>12</v>
      </c>
      <c r="J7181">
        <v>13</v>
      </c>
    </row>
    <row r="7182" spans="1:10" hidden="1" x14ac:dyDescent="0.25">
      <c r="A7182">
        <f>--SUBTOTAL(103,B$2:B7182)</f>
        <v>3790</v>
      </c>
      <c r="B7182" s="86">
        <v>43445</v>
      </c>
      <c r="C7182" t="s">
        <v>22</v>
      </c>
      <c r="D7182" t="s">
        <v>32</v>
      </c>
      <c r="E7182" t="s">
        <v>386</v>
      </c>
      <c r="F7182">
        <v>8</v>
      </c>
      <c r="G7182">
        <v>0</v>
      </c>
      <c r="H7182">
        <v>2018</v>
      </c>
      <c r="I7182">
        <v>12</v>
      </c>
      <c r="J7182">
        <v>73</v>
      </c>
    </row>
    <row r="7183" spans="1:10" hidden="1" x14ac:dyDescent="0.25">
      <c r="A7183">
        <f>--SUBTOTAL(103,B$2:B7183)</f>
        <v>3790</v>
      </c>
      <c r="B7183" s="86">
        <v>43445</v>
      </c>
      <c r="C7183" t="s">
        <v>102</v>
      </c>
      <c r="D7183" t="s">
        <v>101</v>
      </c>
      <c r="E7183" t="s">
        <v>386</v>
      </c>
      <c r="F7183">
        <v>396</v>
      </c>
      <c r="G7183">
        <v>0</v>
      </c>
      <c r="H7183">
        <v>2018</v>
      </c>
      <c r="I7183">
        <v>12</v>
      </c>
      <c r="J7183">
        <v>91</v>
      </c>
    </row>
    <row r="7184" spans="1:10" hidden="1" x14ac:dyDescent="0.25">
      <c r="A7184">
        <f>--SUBTOTAL(103,B$2:B7184)</f>
        <v>3790</v>
      </c>
      <c r="B7184" s="86">
        <v>43445</v>
      </c>
      <c r="C7184" t="s">
        <v>21</v>
      </c>
      <c r="D7184" t="s">
        <v>32</v>
      </c>
      <c r="E7184" t="s">
        <v>386</v>
      </c>
      <c r="F7184">
        <v>32</v>
      </c>
      <c r="G7184">
        <v>0</v>
      </c>
      <c r="H7184">
        <v>2018</v>
      </c>
      <c r="I7184">
        <v>12</v>
      </c>
      <c r="J7184">
        <v>13</v>
      </c>
    </row>
    <row r="7185" spans="1:10" hidden="1" x14ac:dyDescent="0.25">
      <c r="A7185">
        <f>--SUBTOTAL(103,B$2:B7185)</f>
        <v>3790</v>
      </c>
      <c r="B7185" s="86">
        <v>43445</v>
      </c>
      <c r="C7185" t="s">
        <v>21</v>
      </c>
      <c r="D7185" t="s">
        <v>32</v>
      </c>
      <c r="E7185" t="s">
        <v>386</v>
      </c>
      <c r="F7185">
        <v>40</v>
      </c>
      <c r="G7185">
        <v>0</v>
      </c>
      <c r="H7185">
        <v>2018</v>
      </c>
      <c r="I7185">
        <v>12</v>
      </c>
      <c r="J7185">
        <v>19</v>
      </c>
    </row>
    <row r="7186" spans="1:10" hidden="1" x14ac:dyDescent="0.25">
      <c r="A7186">
        <f>--SUBTOTAL(103,B$2:B7186)</f>
        <v>3790</v>
      </c>
      <c r="B7186" s="86">
        <v>43445</v>
      </c>
      <c r="C7186" t="s">
        <v>21</v>
      </c>
      <c r="D7186" t="s">
        <v>32</v>
      </c>
      <c r="E7186" t="s">
        <v>386</v>
      </c>
      <c r="F7186">
        <v>40</v>
      </c>
      <c r="G7186">
        <v>0</v>
      </c>
      <c r="H7186">
        <v>2018</v>
      </c>
      <c r="I7186">
        <v>12</v>
      </c>
      <c r="J7186">
        <v>39</v>
      </c>
    </row>
    <row r="7187" spans="1:10" hidden="1" x14ac:dyDescent="0.25">
      <c r="A7187">
        <f>--SUBTOTAL(103,B$2:B7187)</f>
        <v>3790</v>
      </c>
      <c r="B7187" s="86">
        <v>43445</v>
      </c>
      <c r="C7187" t="s">
        <v>21</v>
      </c>
      <c r="D7187" t="s">
        <v>32</v>
      </c>
      <c r="E7187" t="s">
        <v>386</v>
      </c>
      <c r="F7187">
        <v>24</v>
      </c>
      <c r="G7187">
        <v>0</v>
      </c>
      <c r="H7187">
        <v>2018</v>
      </c>
      <c r="I7187">
        <v>12</v>
      </c>
      <c r="J7187">
        <v>44</v>
      </c>
    </row>
    <row r="7188" spans="1:10" hidden="1" x14ac:dyDescent="0.25">
      <c r="A7188">
        <f>--SUBTOTAL(103,B$2:B7188)</f>
        <v>3790</v>
      </c>
      <c r="B7188" s="86">
        <v>43445</v>
      </c>
      <c r="C7188" t="s">
        <v>21</v>
      </c>
      <c r="D7188" t="s">
        <v>32</v>
      </c>
      <c r="E7188" t="s">
        <v>386</v>
      </c>
      <c r="F7188">
        <v>24</v>
      </c>
      <c r="G7188">
        <v>0</v>
      </c>
      <c r="H7188">
        <v>2018</v>
      </c>
      <c r="I7188">
        <v>12</v>
      </c>
      <c r="J7188">
        <v>49</v>
      </c>
    </row>
    <row r="7189" spans="1:10" hidden="1" x14ac:dyDescent="0.25">
      <c r="A7189">
        <f>--SUBTOTAL(103,B$2:B7189)</f>
        <v>3790</v>
      </c>
      <c r="B7189" s="86">
        <v>43445</v>
      </c>
      <c r="C7189" t="s">
        <v>21</v>
      </c>
      <c r="D7189" t="s">
        <v>32</v>
      </c>
      <c r="E7189" t="s">
        <v>386</v>
      </c>
      <c r="F7189">
        <v>48</v>
      </c>
      <c r="G7189">
        <v>0</v>
      </c>
      <c r="H7189">
        <v>2018</v>
      </c>
      <c r="I7189">
        <v>12</v>
      </c>
      <c r="J7189">
        <v>51</v>
      </c>
    </row>
    <row r="7190" spans="1:10" hidden="1" x14ac:dyDescent="0.25">
      <c r="A7190">
        <f>--SUBTOTAL(103,B$2:B7190)</f>
        <v>3790</v>
      </c>
      <c r="B7190" s="86">
        <v>43445</v>
      </c>
      <c r="C7190" t="s">
        <v>21</v>
      </c>
      <c r="D7190" t="s">
        <v>32</v>
      </c>
      <c r="E7190" t="s">
        <v>386</v>
      </c>
      <c r="F7190">
        <v>8</v>
      </c>
      <c r="G7190">
        <v>0</v>
      </c>
      <c r="H7190">
        <v>2018</v>
      </c>
      <c r="I7190">
        <v>12</v>
      </c>
      <c r="J7190">
        <v>68</v>
      </c>
    </row>
    <row r="7191" spans="1:10" hidden="1" x14ac:dyDescent="0.25">
      <c r="A7191">
        <f>--SUBTOTAL(103,B$2:B7191)</f>
        <v>3790</v>
      </c>
      <c r="B7191" s="86">
        <v>43445</v>
      </c>
      <c r="C7191" t="s">
        <v>21</v>
      </c>
      <c r="D7191" t="s">
        <v>32</v>
      </c>
      <c r="E7191" t="s">
        <v>386</v>
      </c>
      <c r="F7191">
        <v>40</v>
      </c>
      <c r="G7191">
        <v>0</v>
      </c>
      <c r="H7191">
        <v>2018</v>
      </c>
      <c r="I7191">
        <v>12</v>
      </c>
      <c r="J7191">
        <v>73</v>
      </c>
    </row>
    <row r="7192" spans="1:10" hidden="1" x14ac:dyDescent="0.25">
      <c r="A7192">
        <f>--SUBTOTAL(103,B$2:B7192)</f>
        <v>3790</v>
      </c>
      <c r="B7192" s="86">
        <v>43445</v>
      </c>
      <c r="C7192" t="s">
        <v>21</v>
      </c>
      <c r="D7192" t="s">
        <v>32</v>
      </c>
      <c r="E7192" t="s">
        <v>386</v>
      </c>
      <c r="F7192">
        <v>24</v>
      </c>
      <c r="G7192">
        <v>0</v>
      </c>
      <c r="H7192">
        <v>2018</v>
      </c>
      <c r="I7192">
        <v>12</v>
      </c>
      <c r="J7192">
        <v>97</v>
      </c>
    </row>
    <row r="7193" spans="1:10" hidden="1" x14ac:dyDescent="0.25">
      <c r="A7193">
        <f>--SUBTOTAL(103,B$2:B7193)</f>
        <v>3790</v>
      </c>
      <c r="B7193" s="86">
        <v>43445</v>
      </c>
      <c r="C7193" t="s">
        <v>281</v>
      </c>
      <c r="D7193" t="s">
        <v>61</v>
      </c>
      <c r="E7193" t="s">
        <v>386</v>
      </c>
      <c r="F7193">
        <v>1185.1500000000001</v>
      </c>
      <c r="G7193">
        <v>0</v>
      </c>
      <c r="H7193">
        <v>2018</v>
      </c>
      <c r="I7193">
        <v>12</v>
      </c>
      <c r="J7193">
        <v>91</v>
      </c>
    </row>
    <row r="7194" spans="1:10" hidden="1" x14ac:dyDescent="0.25">
      <c r="A7194">
        <f>--SUBTOTAL(103,B$2:B7194)</f>
        <v>3790</v>
      </c>
      <c r="B7194" s="86">
        <v>43445</v>
      </c>
      <c r="C7194" t="s">
        <v>70</v>
      </c>
      <c r="D7194" t="s">
        <v>31</v>
      </c>
      <c r="E7194" t="s">
        <v>386</v>
      </c>
      <c r="F7194">
        <v>37</v>
      </c>
      <c r="G7194">
        <v>0</v>
      </c>
      <c r="H7194">
        <v>2018</v>
      </c>
      <c r="I7194">
        <v>12</v>
      </c>
      <c r="J7194">
        <v>91</v>
      </c>
    </row>
    <row r="7195" spans="1:10" hidden="1" x14ac:dyDescent="0.25">
      <c r="A7195">
        <f>--SUBTOTAL(103,B$2:B7195)</f>
        <v>3790</v>
      </c>
      <c r="B7195" s="86">
        <v>43445</v>
      </c>
      <c r="C7195" t="s">
        <v>23</v>
      </c>
      <c r="D7195" t="s">
        <v>33</v>
      </c>
      <c r="E7195" t="s">
        <v>56</v>
      </c>
      <c r="F7195">
        <v>4.5</v>
      </c>
      <c r="G7195">
        <v>0</v>
      </c>
      <c r="H7195">
        <v>2018</v>
      </c>
      <c r="I7195">
        <v>12</v>
      </c>
      <c r="J7195">
        <v>73</v>
      </c>
    </row>
    <row r="7196" spans="1:10" hidden="1" x14ac:dyDescent="0.25">
      <c r="A7196">
        <f>--SUBTOTAL(103,B$2:B7196)</f>
        <v>3790</v>
      </c>
      <c r="B7196" s="86">
        <v>43446</v>
      </c>
      <c r="C7196" t="s">
        <v>74</v>
      </c>
      <c r="D7196" t="s">
        <v>60</v>
      </c>
      <c r="E7196" t="s">
        <v>387</v>
      </c>
      <c r="F7196">
        <v>69.790000000000006</v>
      </c>
      <c r="G7196">
        <v>0</v>
      </c>
      <c r="H7196">
        <v>2018</v>
      </c>
      <c r="I7196">
        <v>12</v>
      </c>
      <c r="J7196">
        <v>91</v>
      </c>
    </row>
    <row r="7197" spans="1:10" hidden="1" x14ac:dyDescent="0.25">
      <c r="A7197">
        <f>--SUBTOTAL(103,B$2:B7197)</f>
        <v>3790</v>
      </c>
      <c r="B7197" s="86">
        <v>43446</v>
      </c>
      <c r="C7197" t="s">
        <v>67</v>
      </c>
      <c r="D7197" t="s">
        <v>60</v>
      </c>
      <c r="E7197" t="s">
        <v>387</v>
      </c>
      <c r="F7197">
        <v>99.43</v>
      </c>
      <c r="G7197">
        <v>0</v>
      </c>
      <c r="H7197">
        <v>2018</v>
      </c>
      <c r="I7197">
        <v>12</v>
      </c>
      <c r="J7197">
        <v>91</v>
      </c>
    </row>
    <row r="7198" spans="1:10" hidden="1" x14ac:dyDescent="0.25">
      <c r="A7198">
        <f>--SUBTOTAL(103,B$2:B7198)</f>
        <v>3790</v>
      </c>
      <c r="B7198" s="86">
        <v>43446</v>
      </c>
      <c r="C7198" t="s">
        <v>71</v>
      </c>
      <c r="D7198" t="s">
        <v>63</v>
      </c>
      <c r="E7198" t="s">
        <v>387</v>
      </c>
      <c r="F7198">
        <v>69.930000000000007</v>
      </c>
      <c r="G7198">
        <v>0</v>
      </c>
      <c r="H7198">
        <v>2018</v>
      </c>
      <c r="I7198">
        <v>12</v>
      </c>
      <c r="J7198">
        <v>91</v>
      </c>
    </row>
    <row r="7199" spans="1:10" hidden="1" x14ac:dyDescent="0.25">
      <c r="A7199">
        <f>--SUBTOTAL(103,B$2:B7199)</f>
        <v>3790</v>
      </c>
      <c r="B7199" s="86">
        <v>43446</v>
      </c>
      <c r="C7199" t="s">
        <v>71</v>
      </c>
      <c r="D7199" t="s">
        <v>54</v>
      </c>
      <c r="E7199" t="s">
        <v>387</v>
      </c>
      <c r="F7199">
        <v>127.57</v>
      </c>
      <c r="G7199">
        <v>0</v>
      </c>
      <c r="H7199">
        <v>2018</v>
      </c>
      <c r="I7199">
        <v>12</v>
      </c>
      <c r="J7199">
        <v>91</v>
      </c>
    </row>
    <row r="7200" spans="1:10" hidden="1" x14ac:dyDescent="0.25">
      <c r="A7200">
        <f>--SUBTOTAL(103,B$2:B7200)</f>
        <v>3790</v>
      </c>
      <c r="B7200" s="86">
        <v>43446</v>
      </c>
      <c r="C7200" t="s">
        <v>71</v>
      </c>
      <c r="D7200" t="s">
        <v>32</v>
      </c>
      <c r="E7200" t="s">
        <v>387</v>
      </c>
      <c r="F7200">
        <v>535.41</v>
      </c>
      <c r="G7200">
        <v>0</v>
      </c>
      <c r="H7200">
        <v>2018</v>
      </c>
      <c r="I7200">
        <v>12</v>
      </c>
      <c r="J7200">
        <v>91</v>
      </c>
    </row>
    <row r="7201" spans="1:10" hidden="1" x14ac:dyDescent="0.25">
      <c r="A7201">
        <f>--SUBTOTAL(103,B$2:B7201)</f>
        <v>3790</v>
      </c>
      <c r="B7201" s="86">
        <v>43446</v>
      </c>
      <c r="C7201" t="s">
        <v>21</v>
      </c>
      <c r="D7201" t="s">
        <v>32</v>
      </c>
      <c r="E7201" t="s">
        <v>387</v>
      </c>
      <c r="F7201">
        <v>40</v>
      </c>
      <c r="G7201">
        <v>0</v>
      </c>
      <c r="H7201">
        <v>2018</v>
      </c>
      <c r="I7201">
        <v>12</v>
      </c>
      <c r="J7201">
        <v>19</v>
      </c>
    </row>
    <row r="7202" spans="1:10" hidden="1" x14ac:dyDescent="0.25">
      <c r="A7202">
        <f>--SUBTOTAL(103,B$2:B7202)</f>
        <v>3790</v>
      </c>
      <c r="B7202" s="86">
        <v>43446</v>
      </c>
      <c r="C7202" t="s">
        <v>21</v>
      </c>
      <c r="D7202" t="s">
        <v>32</v>
      </c>
      <c r="E7202" t="s">
        <v>387</v>
      </c>
      <c r="F7202">
        <v>24</v>
      </c>
      <c r="G7202">
        <v>0</v>
      </c>
      <c r="H7202">
        <v>2018</v>
      </c>
      <c r="I7202">
        <v>12</v>
      </c>
      <c r="J7202">
        <v>46</v>
      </c>
    </row>
    <row r="7203" spans="1:10" hidden="1" x14ac:dyDescent="0.25">
      <c r="A7203">
        <f>--SUBTOTAL(103,B$2:B7203)</f>
        <v>3790</v>
      </c>
      <c r="B7203" s="86">
        <v>43446</v>
      </c>
      <c r="C7203" t="s">
        <v>21</v>
      </c>
      <c r="D7203" t="s">
        <v>32</v>
      </c>
      <c r="E7203" t="s">
        <v>387</v>
      </c>
      <c r="F7203">
        <v>40</v>
      </c>
      <c r="G7203">
        <v>0</v>
      </c>
      <c r="H7203">
        <v>2018</v>
      </c>
      <c r="I7203">
        <v>12</v>
      </c>
      <c r="J7203">
        <v>97</v>
      </c>
    </row>
    <row r="7204" spans="1:10" hidden="1" x14ac:dyDescent="0.25">
      <c r="A7204">
        <f>--SUBTOTAL(103,B$2:B7204)</f>
        <v>3790</v>
      </c>
      <c r="B7204" s="86">
        <v>43446</v>
      </c>
      <c r="C7204" t="s">
        <v>79</v>
      </c>
      <c r="D7204" t="s">
        <v>60</v>
      </c>
      <c r="E7204" t="s">
        <v>387</v>
      </c>
      <c r="F7204">
        <v>70</v>
      </c>
      <c r="G7204">
        <v>0</v>
      </c>
      <c r="H7204">
        <v>2018</v>
      </c>
      <c r="I7204">
        <v>12</v>
      </c>
      <c r="J7204">
        <v>91</v>
      </c>
    </row>
    <row r="7205" spans="1:10" hidden="1" x14ac:dyDescent="0.25">
      <c r="A7205">
        <f>--SUBTOTAL(103,B$2:B7205)</f>
        <v>3790</v>
      </c>
      <c r="B7205" s="86">
        <v>43446</v>
      </c>
      <c r="C7205" t="s">
        <v>82</v>
      </c>
      <c r="D7205" t="s">
        <v>59</v>
      </c>
      <c r="E7205" t="s">
        <v>387</v>
      </c>
      <c r="F7205">
        <v>1876.36</v>
      </c>
      <c r="G7205">
        <v>0</v>
      </c>
      <c r="H7205">
        <v>2018</v>
      </c>
      <c r="I7205">
        <v>12</v>
      </c>
      <c r="J7205">
        <v>91</v>
      </c>
    </row>
    <row r="7206" spans="1:10" hidden="1" x14ac:dyDescent="0.25">
      <c r="A7206">
        <f>--SUBTOTAL(103,B$2:B7206)</f>
        <v>3790</v>
      </c>
      <c r="B7206" s="86">
        <v>43446</v>
      </c>
      <c r="C7206" t="s">
        <v>77</v>
      </c>
      <c r="D7206" t="s">
        <v>31</v>
      </c>
      <c r="E7206" t="s">
        <v>387</v>
      </c>
      <c r="F7206">
        <v>106.36</v>
      </c>
      <c r="G7206">
        <v>0</v>
      </c>
      <c r="H7206">
        <v>2018</v>
      </c>
      <c r="I7206">
        <v>12</v>
      </c>
      <c r="J7206">
        <v>91</v>
      </c>
    </row>
    <row r="7207" spans="1:10" hidden="1" x14ac:dyDescent="0.25">
      <c r="A7207">
        <f>--SUBTOTAL(103,B$2:B7207)</f>
        <v>3790</v>
      </c>
      <c r="B7207" s="86">
        <v>43446</v>
      </c>
      <c r="C7207" t="s">
        <v>77</v>
      </c>
      <c r="D7207" t="s">
        <v>59</v>
      </c>
      <c r="E7207" t="s">
        <v>387</v>
      </c>
      <c r="F7207">
        <v>2693.42</v>
      </c>
      <c r="G7207">
        <v>0</v>
      </c>
      <c r="H7207">
        <v>2018</v>
      </c>
      <c r="I7207">
        <v>12</v>
      </c>
      <c r="J7207">
        <v>91</v>
      </c>
    </row>
    <row r="7208" spans="1:10" hidden="1" x14ac:dyDescent="0.25">
      <c r="A7208">
        <f>--SUBTOTAL(103,B$2:B7208)</f>
        <v>3790</v>
      </c>
      <c r="B7208" s="86">
        <v>43446</v>
      </c>
      <c r="C7208" t="s">
        <v>23</v>
      </c>
      <c r="D7208" t="s">
        <v>33</v>
      </c>
      <c r="E7208" t="s">
        <v>57</v>
      </c>
      <c r="F7208">
        <v>2.4</v>
      </c>
      <c r="G7208">
        <v>0</v>
      </c>
      <c r="H7208">
        <v>2018</v>
      </c>
      <c r="I7208">
        <v>12</v>
      </c>
      <c r="J7208">
        <v>3</v>
      </c>
    </row>
    <row r="7209" spans="1:10" hidden="1" x14ac:dyDescent="0.25">
      <c r="A7209">
        <f>--SUBTOTAL(103,B$2:B7209)</f>
        <v>3790</v>
      </c>
      <c r="B7209" s="86">
        <v>43446</v>
      </c>
      <c r="C7209" t="s">
        <v>23</v>
      </c>
      <c r="D7209" t="s">
        <v>59</v>
      </c>
      <c r="E7209" t="s">
        <v>387</v>
      </c>
      <c r="F7209">
        <v>151.84</v>
      </c>
      <c r="G7209">
        <v>0</v>
      </c>
      <c r="H7209">
        <v>2018</v>
      </c>
      <c r="I7209">
        <v>12</v>
      </c>
      <c r="J7209">
        <v>11</v>
      </c>
    </row>
    <row r="7210" spans="1:10" hidden="1" x14ac:dyDescent="0.25">
      <c r="A7210">
        <f>--SUBTOTAL(103,B$2:B7210)</f>
        <v>3790</v>
      </c>
      <c r="B7210" s="86">
        <v>43446</v>
      </c>
      <c r="C7210" t="s">
        <v>23</v>
      </c>
      <c r="D7210" t="s">
        <v>63</v>
      </c>
      <c r="E7210" t="s">
        <v>387</v>
      </c>
      <c r="F7210">
        <v>70.819999999999993</v>
      </c>
      <c r="G7210">
        <v>0</v>
      </c>
      <c r="H7210">
        <v>2018</v>
      </c>
      <c r="I7210">
        <v>12</v>
      </c>
      <c r="J7210">
        <v>15</v>
      </c>
    </row>
    <row r="7211" spans="1:10" hidden="1" x14ac:dyDescent="0.25">
      <c r="A7211">
        <f>--SUBTOTAL(103,B$2:B7211)</f>
        <v>3790</v>
      </c>
      <c r="B7211" s="86">
        <v>43446</v>
      </c>
      <c r="C7211" t="s">
        <v>23</v>
      </c>
      <c r="D7211" t="s">
        <v>33</v>
      </c>
      <c r="E7211" t="s">
        <v>215</v>
      </c>
      <c r="F7211">
        <v>1.8</v>
      </c>
      <c r="G7211">
        <v>0</v>
      </c>
      <c r="H7211">
        <v>2018</v>
      </c>
      <c r="I7211">
        <v>12</v>
      </c>
      <c r="J7211">
        <v>17</v>
      </c>
    </row>
    <row r="7212" spans="1:10" hidden="1" x14ac:dyDescent="0.25">
      <c r="A7212">
        <f>--SUBTOTAL(103,B$2:B7212)</f>
        <v>3790</v>
      </c>
      <c r="B7212" s="86">
        <v>43446</v>
      </c>
      <c r="C7212" t="s">
        <v>23</v>
      </c>
      <c r="D7212" t="s">
        <v>54</v>
      </c>
      <c r="E7212" t="s">
        <v>387</v>
      </c>
      <c r="F7212">
        <v>24.48</v>
      </c>
      <c r="G7212">
        <v>0</v>
      </c>
      <c r="H7212">
        <v>2018</v>
      </c>
      <c r="I7212">
        <v>12</v>
      </c>
      <c r="J7212">
        <v>33</v>
      </c>
    </row>
    <row r="7213" spans="1:10" hidden="1" x14ac:dyDescent="0.25">
      <c r="A7213">
        <f>--SUBTOTAL(103,B$2:B7213)</f>
        <v>3790</v>
      </c>
      <c r="B7213" s="86">
        <v>43446</v>
      </c>
      <c r="C7213" t="s">
        <v>23</v>
      </c>
      <c r="D7213" t="s">
        <v>63</v>
      </c>
      <c r="E7213" t="s">
        <v>387</v>
      </c>
      <c r="F7213">
        <v>68.459999999999994</v>
      </c>
      <c r="G7213">
        <v>0</v>
      </c>
      <c r="H7213">
        <v>2018</v>
      </c>
      <c r="I7213">
        <v>12</v>
      </c>
      <c r="J7213">
        <v>34</v>
      </c>
    </row>
    <row r="7214" spans="1:10" hidden="1" x14ac:dyDescent="0.25">
      <c r="A7214">
        <f>--SUBTOTAL(103,B$2:B7214)</f>
        <v>3790</v>
      </c>
      <c r="B7214" s="86">
        <v>43446</v>
      </c>
      <c r="C7214" t="s">
        <v>23</v>
      </c>
      <c r="D7214" t="s">
        <v>59</v>
      </c>
      <c r="E7214" t="s">
        <v>387</v>
      </c>
      <c r="F7214">
        <v>35.04</v>
      </c>
      <c r="G7214">
        <v>0</v>
      </c>
      <c r="H7214">
        <v>2018</v>
      </c>
      <c r="I7214">
        <v>12</v>
      </c>
      <c r="J7214">
        <v>44</v>
      </c>
    </row>
    <row r="7215" spans="1:10" hidden="1" x14ac:dyDescent="0.25">
      <c r="A7215">
        <f>--SUBTOTAL(103,B$2:B7215)</f>
        <v>3790</v>
      </c>
      <c r="B7215" s="86">
        <v>43446</v>
      </c>
      <c r="C7215" t="s">
        <v>23</v>
      </c>
      <c r="D7215" t="s">
        <v>59</v>
      </c>
      <c r="E7215" t="s">
        <v>387</v>
      </c>
      <c r="F7215">
        <v>76.13</v>
      </c>
      <c r="G7215">
        <v>0</v>
      </c>
      <c r="H7215">
        <v>2018</v>
      </c>
      <c r="I7215">
        <v>12</v>
      </c>
      <c r="J7215">
        <v>45</v>
      </c>
    </row>
    <row r="7216" spans="1:10" hidden="1" x14ac:dyDescent="0.25">
      <c r="A7216">
        <f>--SUBTOTAL(103,B$2:B7216)</f>
        <v>3790</v>
      </c>
      <c r="B7216" s="86">
        <v>43446</v>
      </c>
      <c r="C7216" t="s">
        <v>23</v>
      </c>
      <c r="D7216" t="s">
        <v>31</v>
      </c>
      <c r="E7216" t="s">
        <v>387</v>
      </c>
      <c r="F7216">
        <v>183.93</v>
      </c>
      <c r="G7216">
        <v>0</v>
      </c>
      <c r="H7216">
        <v>2018</v>
      </c>
      <c r="I7216">
        <v>12</v>
      </c>
      <c r="J7216">
        <v>47</v>
      </c>
    </row>
    <row r="7217" spans="1:10" hidden="1" x14ac:dyDescent="0.25">
      <c r="A7217">
        <f>--SUBTOTAL(103,B$2:B7217)</f>
        <v>3790</v>
      </c>
      <c r="B7217" s="86">
        <v>43446</v>
      </c>
      <c r="C7217" t="s">
        <v>23</v>
      </c>
      <c r="D7217" t="s">
        <v>33</v>
      </c>
      <c r="E7217" t="s">
        <v>139</v>
      </c>
      <c r="F7217">
        <v>22</v>
      </c>
      <c r="G7217">
        <v>0</v>
      </c>
      <c r="H7217">
        <v>2018</v>
      </c>
      <c r="I7217">
        <v>12</v>
      </c>
      <c r="J7217">
        <v>48</v>
      </c>
    </row>
    <row r="7218" spans="1:10" hidden="1" x14ac:dyDescent="0.25">
      <c r="A7218">
        <f>--SUBTOTAL(103,B$2:B7218)</f>
        <v>3790</v>
      </c>
      <c r="B7218" s="86">
        <v>43446</v>
      </c>
      <c r="C7218" t="s">
        <v>23</v>
      </c>
      <c r="D7218" t="s">
        <v>31</v>
      </c>
      <c r="E7218" t="s">
        <v>387</v>
      </c>
      <c r="F7218">
        <v>3.15</v>
      </c>
      <c r="G7218">
        <v>0</v>
      </c>
      <c r="H7218">
        <v>2018</v>
      </c>
      <c r="I7218">
        <v>12</v>
      </c>
      <c r="J7218">
        <v>49</v>
      </c>
    </row>
    <row r="7219" spans="1:10" hidden="1" x14ac:dyDescent="0.25">
      <c r="A7219">
        <f>--SUBTOTAL(103,B$2:B7219)</f>
        <v>3790</v>
      </c>
      <c r="B7219" s="86">
        <v>43446</v>
      </c>
      <c r="C7219" t="s">
        <v>23</v>
      </c>
      <c r="D7219" t="s">
        <v>33</v>
      </c>
      <c r="E7219" t="s">
        <v>131</v>
      </c>
      <c r="F7219">
        <v>3.15</v>
      </c>
      <c r="G7219">
        <v>0</v>
      </c>
      <c r="H7219">
        <v>2018</v>
      </c>
      <c r="I7219">
        <v>12</v>
      </c>
      <c r="J7219">
        <v>51</v>
      </c>
    </row>
    <row r="7220" spans="1:10" hidden="1" x14ac:dyDescent="0.25">
      <c r="A7220">
        <f>--SUBTOTAL(103,B$2:B7220)</f>
        <v>3790</v>
      </c>
      <c r="B7220" s="86">
        <v>43446</v>
      </c>
      <c r="C7220" t="s">
        <v>23</v>
      </c>
      <c r="D7220" t="s">
        <v>33</v>
      </c>
      <c r="E7220" t="s">
        <v>141</v>
      </c>
      <c r="F7220">
        <v>6</v>
      </c>
      <c r="G7220">
        <v>0</v>
      </c>
      <c r="H7220">
        <v>2018</v>
      </c>
      <c r="I7220">
        <v>12</v>
      </c>
      <c r="J7220">
        <v>53</v>
      </c>
    </row>
    <row r="7221" spans="1:10" hidden="1" x14ac:dyDescent="0.25">
      <c r="A7221">
        <f>--SUBTOTAL(103,B$2:B7221)</f>
        <v>3790</v>
      </c>
      <c r="B7221" s="86">
        <v>43446</v>
      </c>
      <c r="C7221" t="s">
        <v>23</v>
      </c>
      <c r="D7221" t="s">
        <v>59</v>
      </c>
      <c r="E7221" t="s">
        <v>387</v>
      </c>
      <c r="F7221">
        <v>31.38</v>
      </c>
      <c r="G7221">
        <v>0</v>
      </c>
      <c r="H7221">
        <v>2018</v>
      </c>
      <c r="I7221">
        <v>12</v>
      </c>
      <c r="J7221">
        <v>72</v>
      </c>
    </row>
    <row r="7222" spans="1:10" hidden="1" x14ac:dyDescent="0.25">
      <c r="A7222">
        <f>--SUBTOTAL(103,B$2:B7222)</f>
        <v>3790</v>
      </c>
      <c r="B7222" s="86">
        <v>43446</v>
      </c>
      <c r="C7222" t="s">
        <v>23</v>
      </c>
      <c r="D7222" t="s">
        <v>59</v>
      </c>
      <c r="E7222" t="s">
        <v>387</v>
      </c>
      <c r="F7222">
        <v>19.95</v>
      </c>
      <c r="G7222">
        <v>0</v>
      </c>
      <c r="H7222">
        <v>2018</v>
      </c>
      <c r="I7222">
        <v>12</v>
      </c>
      <c r="J7222">
        <v>77</v>
      </c>
    </row>
    <row r="7223" spans="1:10" hidden="1" x14ac:dyDescent="0.25">
      <c r="A7223">
        <f>--SUBTOTAL(103,B$2:B7223)</f>
        <v>3790</v>
      </c>
      <c r="B7223" s="86">
        <v>43446</v>
      </c>
      <c r="C7223" t="s">
        <v>23</v>
      </c>
      <c r="D7223" t="s">
        <v>54</v>
      </c>
      <c r="E7223" t="s">
        <v>387</v>
      </c>
      <c r="F7223">
        <v>40.47</v>
      </c>
      <c r="G7223">
        <v>0</v>
      </c>
      <c r="H7223">
        <v>2018</v>
      </c>
      <c r="I7223">
        <v>12</v>
      </c>
      <c r="J7223">
        <v>77</v>
      </c>
    </row>
    <row r="7224" spans="1:10" hidden="1" x14ac:dyDescent="0.25">
      <c r="A7224">
        <f>--SUBTOTAL(103,B$2:B7224)</f>
        <v>3790</v>
      </c>
      <c r="B7224" s="86">
        <v>43446</v>
      </c>
      <c r="C7224" t="s">
        <v>23</v>
      </c>
      <c r="D7224" t="s">
        <v>33</v>
      </c>
      <c r="E7224" t="s">
        <v>266</v>
      </c>
      <c r="F7224">
        <v>1.1000000000000001</v>
      </c>
      <c r="G7224">
        <v>0</v>
      </c>
      <c r="H7224">
        <v>2018</v>
      </c>
      <c r="I7224">
        <v>12</v>
      </c>
      <c r="J7224">
        <v>97</v>
      </c>
    </row>
    <row r="7225" spans="1:10" hidden="1" x14ac:dyDescent="0.25">
      <c r="A7225">
        <f>--SUBTOTAL(103,B$2:B7225)</f>
        <v>3790</v>
      </c>
      <c r="B7225" s="86">
        <v>43446</v>
      </c>
      <c r="C7225" t="s">
        <v>23</v>
      </c>
      <c r="D7225" t="s">
        <v>59</v>
      </c>
      <c r="E7225" t="s">
        <v>387</v>
      </c>
      <c r="F7225">
        <v>9.35</v>
      </c>
      <c r="G7225">
        <v>0</v>
      </c>
      <c r="H7225">
        <v>2018</v>
      </c>
      <c r="I7225">
        <v>12</v>
      </c>
      <c r="J7225">
        <v>162</v>
      </c>
    </row>
    <row r="7226" spans="1:10" hidden="1" x14ac:dyDescent="0.25">
      <c r="A7226">
        <f>--SUBTOTAL(103,B$2:B7226)</f>
        <v>3790</v>
      </c>
      <c r="B7226" s="86">
        <v>43446</v>
      </c>
      <c r="C7226" t="s">
        <v>23</v>
      </c>
      <c r="D7226" t="s">
        <v>54</v>
      </c>
      <c r="E7226" t="s">
        <v>387</v>
      </c>
      <c r="F7226">
        <v>26.97</v>
      </c>
      <c r="G7226">
        <v>0</v>
      </c>
      <c r="H7226">
        <v>2018</v>
      </c>
      <c r="I7226">
        <v>12</v>
      </c>
      <c r="J7226">
        <v>162</v>
      </c>
    </row>
    <row r="7227" spans="1:10" hidden="1" x14ac:dyDescent="0.25">
      <c r="A7227">
        <f>--SUBTOTAL(103,B$2:B7227)</f>
        <v>3790</v>
      </c>
      <c r="B7227" s="86">
        <v>43446</v>
      </c>
      <c r="C7227" t="s">
        <v>23</v>
      </c>
      <c r="D7227" t="s">
        <v>63</v>
      </c>
      <c r="E7227" t="s">
        <v>387</v>
      </c>
      <c r="F7227">
        <v>29.37</v>
      </c>
      <c r="G7227">
        <v>0</v>
      </c>
      <c r="H7227">
        <v>2018</v>
      </c>
      <c r="I7227">
        <v>12</v>
      </c>
      <c r="J7227">
        <v>162</v>
      </c>
    </row>
    <row r="7228" spans="1:10" hidden="1" x14ac:dyDescent="0.25">
      <c r="A7228">
        <f>--SUBTOTAL(103,B$2:B7228)</f>
        <v>3790</v>
      </c>
      <c r="B7228" s="86">
        <v>43447</v>
      </c>
      <c r="C7228" t="s">
        <v>22</v>
      </c>
      <c r="D7228" t="s">
        <v>31</v>
      </c>
      <c r="E7228" t="s">
        <v>388</v>
      </c>
      <c r="F7228">
        <v>286</v>
      </c>
      <c r="G7228">
        <v>0</v>
      </c>
      <c r="H7228">
        <v>2018</v>
      </c>
      <c r="I7228">
        <v>12</v>
      </c>
      <c r="J7228">
        <v>33</v>
      </c>
    </row>
    <row r="7229" spans="1:10" hidden="1" x14ac:dyDescent="0.25">
      <c r="A7229">
        <f>--SUBTOTAL(103,B$2:B7229)</f>
        <v>3790</v>
      </c>
      <c r="B7229" s="86">
        <v>43447</v>
      </c>
      <c r="C7229" t="s">
        <v>22</v>
      </c>
      <c r="D7229" t="s">
        <v>32</v>
      </c>
      <c r="E7229" t="s">
        <v>388</v>
      </c>
      <c r="F7229">
        <v>16</v>
      </c>
      <c r="G7229">
        <v>0</v>
      </c>
      <c r="H7229">
        <v>2018</v>
      </c>
      <c r="I7229">
        <v>12</v>
      </c>
      <c r="J7229">
        <v>43</v>
      </c>
    </row>
    <row r="7230" spans="1:10" hidden="1" x14ac:dyDescent="0.25">
      <c r="A7230">
        <f>--SUBTOTAL(103,B$2:B7230)</f>
        <v>3790</v>
      </c>
      <c r="B7230" s="86">
        <v>43447</v>
      </c>
      <c r="C7230" t="s">
        <v>68</v>
      </c>
      <c r="D7230" t="s">
        <v>31</v>
      </c>
      <c r="E7230" t="s">
        <v>388</v>
      </c>
      <c r="F7230">
        <v>20</v>
      </c>
      <c r="G7230">
        <v>0</v>
      </c>
      <c r="H7230">
        <v>2018</v>
      </c>
      <c r="I7230">
        <v>12</v>
      </c>
      <c r="J7230">
        <v>91</v>
      </c>
    </row>
    <row r="7231" spans="1:10" hidden="1" x14ac:dyDescent="0.25">
      <c r="A7231">
        <f>--SUBTOTAL(103,B$2:B7231)</f>
        <v>3790</v>
      </c>
      <c r="B7231" s="86">
        <v>43447</v>
      </c>
      <c r="C7231" t="s">
        <v>67</v>
      </c>
      <c r="D7231" t="s">
        <v>31</v>
      </c>
      <c r="E7231" t="s">
        <v>388</v>
      </c>
      <c r="F7231">
        <v>210</v>
      </c>
      <c r="G7231">
        <v>0</v>
      </c>
      <c r="H7231">
        <v>2018</v>
      </c>
      <c r="I7231">
        <v>12</v>
      </c>
      <c r="J7231">
        <v>91</v>
      </c>
    </row>
    <row r="7232" spans="1:10" hidden="1" x14ac:dyDescent="0.25">
      <c r="A7232">
        <f>--SUBTOTAL(103,B$2:B7232)</f>
        <v>3790</v>
      </c>
      <c r="B7232" s="86">
        <v>43447</v>
      </c>
      <c r="C7232" t="s">
        <v>103</v>
      </c>
      <c r="D7232" t="s">
        <v>31</v>
      </c>
      <c r="E7232" t="s">
        <v>388</v>
      </c>
      <c r="F7232">
        <v>1.04</v>
      </c>
      <c r="G7232">
        <v>0</v>
      </c>
      <c r="H7232">
        <v>2018</v>
      </c>
      <c r="I7232">
        <v>12</v>
      </c>
      <c r="J7232">
        <v>91</v>
      </c>
    </row>
    <row r="7233" spans="1:10" hidden="1" x14ac:dyDescent="0.25">
      <c r="A7233">
        <f>--SUBTOTAL(103,B$2:B7233)</f>
        <v>3790</v>
      </c>
      <c r="B7233" s="86">
        <v>43447</v>
      </c>
      <c r="C7233" t="s">
        <v>21</v>
      </c>
      <c r="D7233" t="s">
        <v>32</v>
      </c>
      <c r="E7233" t="s">
        <v>388</v>
      </c>
      <c r="F7233">
        <v>24</v>
      </c>
      <c r="G7233">
        <v>0</v>
      </c>
      <c r="H7233">
        <v>2018</v>
      </c>
      <c r="I7233">
        <v>12</v>
      </c>
      <c r="J7233">
        <v>5</v>
      </c>
    </row>
    <row r="7234" spans="1:10" hidden="1" x14ac:dyDescent="0.25">
      <c r="A7234">
        <f>--SUBTOTAL(103,B$2:B7234)</f>
        <v>3790</v>
      </c>
      <c r="B7234" s="86">
        <v>43447</v>
      </c>
      <c r="C7234" t="s">
        <v>21</v>
      </c>
      <c r="D7234" t="s">
        <v>32</v>
      </c>
      <c r="E7234" t="s">
        <v>388</v>
      </c>
      <c r="F7234">
        <v>32</v>
      </c>
      <c r="G7234">
        <v>0</v>
      </c>
      <c r="H7234">
        <v>2018</v>
      </c>
      <c r="I7234">
        <v>12</v>
      </c>
      <c r="J7234">
        <v>19</v>
      </c>
    </row>
    <row r="7235" spans="1:10" hidden="1" x14ac:dyDescent="0.25">
      <c r="A7235">
        <f>--SUBTOTAL(103,B$2:B7235)</f>
        <v>3790</v>
      </c>
      <c r="B7235" s="86">
        <v>43447</v>
      </c>
      <c r="C7235" t="s">
        <v>21</v>
      </c>
      <c r="D7235" t="s">
        <v>32</v>
      </c>
      <c r="E7235" t="s">
        <v>388</v>
      </c>
      <c r="F7235">
        <v>24</v>
      </c>
      <c r="G7235">
        <v>0</v>
      </c>
      <c r="H7235">
        <v>2018</v>
      </c>
      <c r="I7235">
        <v>12</v>
      </c>
      <c r="J7235">
        <v>39</v>
      </c>
    </row>
    <row r="7236" spans="1:10" hidden="1" x14ac:dyDescent="0.25">
      <c r="A7236">
        <f>--SUBTOTAL(103,B$2:B7236)</f>
        <v>3790</v>
      </c>
      <c r="B7236" s="86">
        <v>43447</v>
      </c>
      <c r="C7236" t="s">
        <v>21</v>
      </c>
      <c r="D7236" t="s">
        <v>32</v>
      </c>
      <c r="E7236" t="s">
        <v>388</v>
      </c>
      <c r="F7236">
        <v>16</v>
      </c>
      <c r="G7236">
        <v>0</v>
      </c>
      <c r="H7236">
        <v>2018</v>
      </c>
      <c r="I7236">
        <v>12</v>
      </c>
      <c r="J7236">
        <v>44</v>
      </c>
    </row>
    <row r="7237" spans="1:10" hidden="1" x14ac:dyDescent="0.25">
      <c r="A7237">
        <f>--SUBTOTAL(103,B$2:B7237)</f>
        <v>3790</v>
      </c>
      <c r="B7237" s="86">
        <v>43447</v>
      </c>
      <c r="C7237" t="s">
        <v>21</v>
      </c>
      <c r="D7237" t="s">
        <v>32</v>
      </c>
      <c r="E7237" t="s">
        <v>388</v>
      </c>
      <c r="F7237">
        <v>8</v>
      </c>
      <c r="G7237">
        <v>0</v>
      </c>
      <c r="H7237">
        <v>2018</v>
      </c>
      <c r="I7237">
        <v>12</v>
      </c>
      <c r="J7237">
        <v>49</v>
      </c>
    </row>
    <row r="7238" spans="1:10" hidden="1" x14ac:dyDescent="0.25">
      <c r="A7238">
        <f>--SUBTOTAL(103,B$2:B7238)</f>
        <v>3790</v>
      </c>
      <c r="B7238" s="86">
        <v>43447</v>
      </c>
      <c r="C7238" t="s">
        <v>21</v>
      </c>
      <c r="D7238" t="s">
        <v>32</v>
      </c>
      <c r="E7238" t="s">
        <v>388</v>
      </c>
      <c r="F7238">
        <v>8</v>
      </c>
      <c r="G7238">
        <v>0</v>
      </c>
      <c r="H7238">
        <v>2018</v>
      </c>
      <c r="I7238">
        <v>12</v>
      </c>
      <c r="J7238">
        <v>68</v>
      </c>
    </row>
    <row r="7239" spans="1:10" hidden="1" x14ac:dyDescent="0.25">
      <c r="A7239">
        <f>--SUBTOTAL(103,B$2:B7239)</f>
        <v>3790</v>
      </c>
      <c r="B7239" s="86">
        <v>43447</v>
      </c>
      <c r="C7239" t="s">
        <v>21</v>
      </c>
      <c r="D7239" t="s">
        <v>32</v>
      </c>
      <c r="E7239" t="s">
        <v>388</v>
      </c>
      <c r="F7239">
        <v>32</v>
      </c>
      <c r="G7239">
        <v>0</v>
      </c>
      <c r="H7239">
        <v>2018</v>
      </c>
      <c r="I7239">
        <v>12</v>
      </c>
      <c r="J7239">
        <v>73</v>
      </c>
    </row>
    <row r="7240" spans="1:10" hidden="1" x14ac:dyDescent="0.25">
      <c r="A7240">
        <f>--SUBTOTAL(103,B$2:B7240)</f>
        <v>3790</v>
      </c>
      <c r="B7240" s="86">
        <v>43447</v>
      </c>
      <c r="C7240" t="s">
        <v>21</v>
      </c>
      <c r="D7240" t="s">
        <v>32</v>
      </c>
      <c r="E7240" t="s">
        <v>388</v>
      </c>
      <c r="F7240">
        <v>24</v>
      </c>
      <c r="G7240">
        <v>0</v>
      </c>
      <c r="H7240">
        <v>2018</v>
      </c>
      <c r="I7240">
        <v>12</v>
      </c>
      <c r="J7240">
        <v>97</v>
      </c>
    </row>
    <row r="7241" spans="1:10" hidden="1" x14ac:dyDescent="0.25">
      <c r="A7241">
        <f>--SUBTOTAL(103,B$2:B7241)</f>
        <v>3790</v>
      </c>
      <c r="B7241" s="86">
        <v>43447</v>
      </c>
      <c r="C7241" t="s">
        <v>65</v>
      </c>
      <c r="D7241" t="s">
        <v>31</v>
      </c>
      <c r="E7241" t="s">
        <v>388</v>
      </c>
      <c r="F7241">
        <v>34.6</v>
      </c>
      <c r="G7241">
        <v>0</v>
      </c>
      <c r="H7241">
        <v>2018</v>
      </c>
      <c r="I7241">
        <v>12</v>
      </c>
      <c r="J7241">
        <v>91</v>
      </c>
    </row>
    <row r="7242" spans="1:10" hidden="1" x14ac:dyDescent="0.25">
      <c r="A7242">
        <f>--SUBTOTAL(103,B$2:B7242)</f>
        <v>3790</v>
      </c>
      <c r="B7242" s="86">
        <v>43447</v>
      </c>
      <c r="C7242" t="s">
        <v>65</v>
      </c>
      <c r="D7242" t="s">
        <v>32</v>
      </c>
      <c r="E7242" t="s">
        <v>388</v>
      </c>
      <c r="F7242">
        <v>39.340000000000003</v>
      </c>
      <c r="G7242">
        <v>0</v>
      </c>
      <c r="H7242">
        <v>2018</v>
      </c>
      <c r="I7242">
        <v>12</v>
      </c>
      <c r="J7242">
        <v>91</v>
      </c>
    </row>
    <row r="7243" spans="1:10" hidden="1" x14ac:dyDescent="0.25">
      <c r="A7243">
        <f>--SUBTOTAL(103,B$2:B7243)</f>
        <v>3790</v>
      </c>
      <c r="B7243" s="86">
        <v>43447</v>
      </c>
      <c r="C7243" t="s">
        <v>64</v>
      </c>
      <c r="D7243" t="s">
        <v>60</v>
      </c>
      <c r="E7243" t="s">
        <v>388</v>
      </c>
      <c r="F7243">
        <v>221.25</v>
      </c>
      <c r="G7243">
        <v>0</v>
      </c>
      <c r="H7243">
        <v>2018</v>
      </c>
      <c r="I7243">
        <v>12</v>
      </c>
      <c r="J7243">
        <v>91</v>
      </c>
    </row>
    <row r="7244" spans="1:10" hidden="1" x14ac:dyDescent="0.25">
      <c r="A7244">
        <f>--SUBTOTAL(103,B$2:B7244)</f>
        <v>3790</v>
      </c>
      <c r="B7244" s="86">
        <v>43447</v>
      </c>
      <c r="C7244" t="s">
        <v>23</v>
      </c>
      <c r="D7244" t="s">
        <v>31</v>
      </c>
      <c r="E7244" t="s">
        <v>388</v>
      </c>
      <c r="F7244">
        <v>137.5</v>
      </c>
      <c r="G7244">
        <v>0</v>
      </c>
      <c r="H7244">
        <v>2018</v>
      </c>
      <c r="I7244">
        <v>12</v>
      </c>
      <c r="J7244">
        <v>98</v>
      </c>
    </row>
    <row r="7245" spans="1:10" hidden="1" x14ac:dyDescent="0.25">
      <c r="A7245">
        <f>--SUBTOTAL(103,B$2:B7245)</f>
        <v>3790</v>
      </c>
      <c r="B7245" s="86">
        <v>43447</v>
      </c>
      <c r="C7245" t="s">
        <v>23</v>
      </c>
      <c r="D7245" t="s">
        <v>60</v>
      </c>
      <c r="E7245" t="s">
        <v>388</v>
      </c>
      <c r="F7245">
        <v>18</v>
      </c>
      <c r="G7245">
        <v>0</v>
      </c>
      <c r="H7245">
        <v>2018</v>
      </c>
      <c r="I7245">
        <v>12</v>
      </c>
      <c r="J7245">
        <v>103</v>
      </c>
    </row>
    <row r="7246" spans="1:10" hidden="1" x14ac:dyDescent="0.25">
      <c r="A7246">
        <f>--SUBTOTAL(103,B$2:B7246)</f>
        <v>3790</v>
      </c>
      <c r="B7246" s="86">
        <v>43447</v>
      </c>
      <c r="C7246" t="s">
        <v>23</v>
      </c>
      <c r="D7246" t="s">
        <v>33</v>
      </c>
      <c r="E7246" t="s">
        <v>58</v>
      </c>
      <c r="F7246">
        <v>12</v>
      </c>
      <c r="G7246">
        <v>0</v>
      </c>
      <c r="H7246">
        <v>2018</v>
      </c>
      <c r="I7246">
        <v>12</v>
      </c>
      <c r="J7246">
        <v>164</v>
      </c>
    </row>
    <row r="7247" spans="1:10" hidden="1" x14ac:dyDescent="0.25">
      <c r="A7247">
        <f>--SUBTOTAL(103,B$2:B7247)</f>
        <v>3790</v>
      </c>
      <c r="B7247" s="86">
        <v>43448</v>
      </c>
      <c r="C7247" t="s">
        <v>80</v>
      </c>
      <c r="D7247" t="s">
        <v>59</v>
      </c>
      <c r="E7247" t="s">
        <v>389</v>
      </c>
      <c r="F7247">
        <v>21.98</v>
      </c>
      <c r="G7247">
        <v>0</v>
      </c>
      <c r="H7247">
        <v>2018</v>
      </c>
      <c r="I7247">
        <v>12</v>
      </c>
      <c r="J7247">
        <v>91</v>
      </c>
    </row>
    <row r="7248" spans="1:10" hidden="1" x14ac:dyDescent="0.25">
      <c r="A7248">
        <f>--SUBTOTAL(103,B$2:B7248)</f>
        <v>3790</v>
      </c>
      <c r="B7248" s="86">
        <v>43448</v>
      </c>
      <c r="C7248" t="s">
        <v>80</v>
      </c>
      <c r="D7248" t="s">
        <v>54</v>
      </c>
      <c r="E7248" t="s">
        <v>389</v>
      </c>
      <c r="F7248">
        <v>83.97</v>
      </c>
      <c r="G7248">
        <v>0</v>
      </c>
      <c r="H7248">
        <v>2018</v>
      </c>
      <c r="I7248">
        <v>12</v>
      </c>
      <c r="J7248">
        <v>91</v>
      </c>
    </row>
    <row r="7249" spans="1:10" hidden="1" x14ac:dyDescent="0.25">
      <c r="A7249">
        <f>--SUBTOTAL(103,B$2:B7249)</f>
        <v>3790</v>
      </c>
      <c r="B7249" s="86">
        <v>43448</v>
      </c>
      <c r="C7249" t="s">
        <v>80</v>
      </c>
      <c r="D7249" t="s">
        <v>31</v>
      </c>
      <c r="E7249" t="s">
        <v>389</v>
      </c>
      <c r="F7249">
        <v>113.34</v>
      </c>
      <c r="G7249">
        <v>0</v>
      </c>
      <c r="H7249">
        <v>2018</v>
      </c>
      <c r="I7249">
        <v>12</v>
      </c>
      <c r="J7249">
        <v>91</v>
      </c>
    </row>
    <row r="7250" spans="1:10" hidden="1" x14ac:dyDescent="0.25">
      <c r="A7250">
        <f>--SUBTOTAL(103,B$2:B7250)</f>
        <v>3790</v>
      </c>
      <c r="B7250" s="86">
        <v>43448</v>
      </c>
      <c r="C7250" t="s">
        <v>80</v>
      </c>
      <c r="D7250" t="s">
        <v>62</v>
      </c>
      <c r="E7250" t="s">
        <v>389</v>
      </c>
      <c r="F7250">
        <v>256.83999999999997</v>
      </c>
      <c r="G7250">
        <v>0</v>
      </c>
      <c r="H7250">
        <v>2018</v>
      </c>
      <c r="I7250">
        <v>12</v>
      </c>
      <c r="J7250">
        <v>91</v>
      </c>
    </row>
    <row r="7251" spans="1:10" hidden="1" x14ac:dyDescent="0.25">
      <c r="A7251">
        <f>--SUBTOTAL(103,B$2:B7251)</f>
        <v>3790</v>
      </c>
      <c r="B7251" s="86">
        <v>43448</v>
      </c>
      <c r="C7251" t="s">
        <v>74</v>
      </c>
      <c r="D7251" t="s">
        <v>59</v>
      </c>
      <c r="E7251" t="s">
        <v>389</v>
      </c>
      <c r="F7251">
        <v>424.76</v>
      </c>
      <c r="G7251">
        <v>0</v>
      </c>
      <c r="H7251">
        <v>2018</v>
      </c>
      <c r="I7251">
        <v>12</v>
      </c>
      <c r="J7251">
        <v>91</v>
      </c>
    </row>
    <row r="7252" spans="1:10" hidden="1" x14ac:dyDescent="0.25">
      <c r="A7252">
        <f>--SUBTOTAL(103,B$2:B7252)</f>
        <v>3790</v>
      </c>
      <c r="B7252" s="86">
        <v>43448</v>
      </c>
      <c r="C7252" t="s">
        <v>76</v>
      </c>
      <c r="D7252" t="s">
        <v>60</v>
      </c>
      <c r="E7252" t="s">
        <v>389</v>
      </c>
      <c r="F7252">
        <v>365.04</v>
      </c>
      <c r="G7252">
        <v>0</v>
      </c>
      <c r="H7252">
        <v>2018</v>
      </c>
      <c r="I7252">
        <v>12</v>
      </c>
      <c r="J7252">
        <v>91</v>
      </c>
    </row>
    <row r="7253" spans="1:10" hidden="1" x14ac:dyDescent="0.25">
      <c r="A7253">
        <f>--SUBTOTAL(103,B$2:B7253)</f>
        <v>3790</v>
      </c>
      <c r="B7253" s="86">
        <v>43448</v>
      </c>
      <c r="C7253" t="s">
        <v>67</v>
      </c>
      <c r="D7253" t="s">
        <v>31</v>
      </c>
      <c r="E7253" t="s">
        <v>389</v>
      </c>
      <c r="F7253">
        <v>42</v>
      </c>
      <c r="G7253">
        <v>0</v>
      </c>
      <c r="H7253">
        <v>2018</v>
      </c>
      <c r="I7253">
        <v>12</v>
      </c>
      <c r="J7253">
        <v>91</v>
      </c>
    </row>
    <row r="7254" spans="1:10" hidden="1" x14ac:dyDescent="0.25">
      <c r="A7254">
        <f>--SUBTOTAL(103,B$2:B7254)</f>
        <v>3790</v>
      </c>
      <c r="B7254" s="86">
        <v>43448</v>
      </c>
      <c r="C7254" t="s">
        <v>67</v>
      </c>
      <c r="D7254" t="s">
        <v>59</v>
      </c>
      <c r="E7254" t="s">
        <v>389</v>
      </c>
      <c r="F7254">
        <v>1329.68</v>
      </c>
      <c r="G7254">
        <v>0</v>
      </c>
      <c r="H7254">
        <v>2018</v>
      </c>
      <c r="I7254">
        <v>12</v>
      </c>
      <c r="J7254">
        <v>91</v>
      </c>
    </row>
    <row r="7255" spans="1:10" hidden="1" x14ac:dyDescent="0.25">
      <c r="A7255">
        <f>--SUBTOTAL(103,B$2:B7255)</f>
        <v>3790</v>
      </c>
      <c r="B7255" s="86">
        <v>43448</v>
      </c>
      <c r="C7255" t="s">
        <v>71</v>
      </c>
      <c r="D7255" t="s">
        <v>54</v>
      </c>
      <c r="E7255" t="s">
        <v>389</v>
      </c>
      <c r="F7255">
        <v>76.5</v>
      </c>
      <c r="G7255">
        <v>0</v>
      </c>
      <c r="H7255">
        <v>2018</v>
      </c>
      <c r="I7255">
        <v>12</v>
      </c>
      <c r="J7255">
        <v>91</v>
      </c>
    </row>
    <row r="7256" spans="1:10" hidden="1" x14ac:dyDescent="0.25">
      <c r="A7256">
        <f>--SUBTOTAL(103,B$2:B7256)</f>
        <v>3790</v>
      </c>
      <c r="B7256" s="86">
        <v>43448</v>
      </c>
      <c r="C7256" t="s">
        <v>71</v>
      </c>
      <c r="D7256" t="s">
        <v>59</v>
      </c>
      <c r="E7256" t="s">
        <v>389</v>
      </c>
      <c r="F7256">
        <v>102.25</v>
      </c>
      <c r="G7256">
        <v>0</v>
      </c>
      <c r="H7256">
        <v>2018</v>
      </c>
      <c r="I7256">
        <v>12</v>
      </c>
      <c r="J7256">
        <v>91</v>
      </c>
    </row>
    <row r="7257" spans="1:10" hidden="1" x14ac:dyDescent="0.25">
      <c r="A7257">
        <f>--SUBTOTAL(103,B$2:B7257)</f>
        <v>3790</v>
      </c>
      <c r="B7257" s="86">
        <v>43448</v>
      </c>
      <c r="C7257" t="s">
        <v>71</v>
      </c>
      <c r="D7257" t="s">
        <v>63</v>
      </c>
      <c r="E7257" t="s">
        <v>389</v>
      </c>
      <c r="F7257">
        <v>135.12</v>
      </c>
      <c r="G7257">
        <v>0</v>
      </c>
      <c r="H7257">
        <v>2018</v>
      </c>
      <c r="I7257">
        <v>12</v>
      </c>
      <c r="J7257">
        <v>91</v>
      </c>
    </row>
    <row r="7258" spans="1:10" hidden="1" x14ac:dyDescent="0.25">
      <c r="A7258">
        <f>--SUBTOTAL(103,B$2:B7258)</f>
        <v>3790</v>
      </c>
      <c r="B7258" s="86">
        <v>43448</v>
      </c>
      <c r="C7258" t="s">
        <v>103</v>
      </c>
      <c r="D7258" t="s">
        <v>390</v>
      </c>
      <c r="E7258" t="s">
        <v>391</v>
      </c>
      <c r="F7258">
        <v>68.5</v>
      </c>
      <c r="G7258">
        <v>0</v>
      </c>
      <c r="H7258">
        <v>2018</v>
      </c>
      <c r="I7258">
        <v>12</v>
      </c>
      <c r="J7258">
        <v>91</v>
      </c>
    </row>
    <row r="7259" spans="1:10" hidden="1" x14ac:dyDescent="0.25">
      <c r="A7259">
        <f>--SUBTOTAL(103,B$2:B7259)</f>
        <v>3790</v>
      </c>
      <c r="B7259" s="86">
        <v>43448</v>
      </c>
      <c r="C7259" t="s">
        <v>103</v>
      </c>
      <c r="D7259" t="s">
        <v>32</v>
      </c>
      <c r="E7259" t="s">
        <v>389</v>
      </c>
      <c r="F7259">
        <v>79.8</v>
      </c>
      <c r="G7259">
        <v>0</v>
      </c>
      <c r="H7259">
        <v>2018</v>
      </c>
      <c r="I7259">
        <v>12</v>
      </c>
      <c r="J7259">
        <v>91</v>
      </c>
    </row>
    <row r="7260" spans="1:10" hidden="1" x14ac:dyDescent="0.25">
      <c r="A7260">
        <f>--SUBTOTAL(103,B$2:B7260)</f>
        <v>3790</v>
      </c>
      <c r="B7260" s="86">
        <v>43448</v>
      </c>
      <c r="C7260" t="s">
        <v>21</v>
      </c>
      <c r="D7260" t="s">
        <v>32</v>
      </c>
      <c r="E7260" t="s">
        <v>389</v>
      </c>
      <c r="F7260">
        <v>24</v>
      </c>
      <c r="G7260">
        <v>0</v>
      </c>
      <c r="H7260">
        <v>2018</v>
      </c>
      <c r="I7260">
        <v>12</v>
      </c>
      <c r="J7260">
        <v>19</v>
      </c>
    </row>
    <row r="7261" spans="1:10" hidden="1" x14ac:dyDescent="0.25">
      <c r="A7261">
        <f>--SUBTOTAL(103,B$2:B7261)</f>
        <v>3790</v>
      </c>
      <c r="B7261" s="86">
        <v>43448</v>
      </c>
      <c r="C7261" t="s">
        <v>21</v>
      </c>
      <c r="D7261" t="s">
        <v>32</v>
      </c>
      <c r="E7261" t="s">
        <v>389</v>
      </c>
      <c r="F7261">
        <v>16</v>
      </c>
      <c r="G7261">
        <v>0</v>
      </c>
      <c r="H7261">
        <v>2018</v>
      </c>
      <c r="I7261">
        <v>12</v>
      </c>
      <c r="J7261">
        <v>30</v>
      </c>
    </row>
    <row r="7262" spans="1:10" hidden="1" x14ac:dyDescent="0.25">
      <c r="A7262">
        <f>--SUBTOTAL(103,B$2:B7262)</f>
        <v>3790</v>
      </c>
      <c r="B7262" s="86">
        <v>43448</v>
      </c>
      <c r="C7262" t="s">
        <v>21</v>
      </c>
      <c r="D7262" t="s">
        <v>32</v>
      </c>
      <c r="E7262" t="s">
        <v>389</v>
      </c>
      <c r="F7262">
        <v>16</v>
      </c>
      <c r="G7262">
        <v>0</v>
      </c>
      <c r="H7262">
        <v>2018</v>
      </c>
      <c r="I7262">
        <v>12</v>
      </c>
      <c r="J7262">
        <v>44</v>
      </c>
    </row>
    <row r="7263" spans="1:10" hidden="1" x14ac:dyDescent="0.25">
      <c r="A7263">
        <f>--SUBTOTAL(103,B$2:B7263)</f>
        <v>3790</v>
      </c>
      <c r="B7263" s="86">
        <v>43448</v>
      </c>
      <c r="C7263" t="s">
        <v>21</v>
      </c>
      <c r="D7263" t="s">
        <v>32</v>
      </c>
      <c r="E7263" t="s">
        <v>389</v>
      </c>
      <c r="F7263">
        <v>32</v>
      </c>
      <c r="G7263">
        <v>0</v>
      </c>
      <c r="H7263">
        <v>2018</v>
      </c>
      <c r="I7263">
        <v>12</v>
      </c>
      <c r="J7263">
        <v>73</v>
      </c>
    </row>
    <row r="7264" spans="1:10" hidden="1" x14ac:dyDescent="0.25">
      <c r="A7264">
        <f>--SUBTOTAL(103,B$2:B7264)</f>
        <v>3790</v>
      </c>
      <c r="B7264" s="86">
        <v>43448</v>
      </c>
      <c r="C7264" t="s">
        <v>23</v>
      </c>
      <c r="D7264" t="s">
        <v>63</v>
      </c>
      <c r="E7264" t="s">
        <v>389</v>
      </c>
      <c r="F7264">
        <v>48.48</v>
      </c>
      <c r="G7264">
        <v>0</v>
      </c>
      <c r="H7264">
        <v>2018</v>
      </c>
      <c r="I7264">
        <v>12</v>
      </c>
      <c r="J7264">
        <v>8</v>
      </c>
    </row>
    <row r="7265" spans="1:10" hidden="1" x14ac:dyDescent="0.25">
      <c r="A7265">
        <f>--SUBTOTAL(103,B$2:B7265)</f>
        <v>3790</v>
      </c>
      <c r="B7265" s="86">
        <v>43448</v>
      </c>
      <c r="C7265" t="s">
        <v>23</v>
      </c>
      <c r="D7265" t="s">
        <v>59</v>
      </c>
      <c r="E7265" t="s">
        <v>389</v>
      </c>
      <c r="F7265">
        <v>90</v>
      </c>
      <c r="G7265">
        <v>0</v>
      </c>
      <c r="H7265">
        <v>2018</v>
      </c>
      <c r="I7265">
        <v>12</v>
      </c>
      <c r="J7265">
        <v>9</v>
      </c>
    </row>
    <row r="7266" spans="1:10" hidden="1" x14ac:dyDescent="0.25">
      <c r="A7266">
        <f>--SUBTOTAL(103,B$2:B7266)</f>
        <v>3790</v>
      </c>
      <c r="B7266" s="86">
        <v>43448</v>
      </c>
      <c r="C7266" t="s">
        <v>23</v>
      </c>
      <c r="D7266" t="s">
        <v>63</v>
      </c>
      <c r="E7266" t="s">
        <v>389</v>
      </c>
      <c r="F7266">
        <v>64.92</v>
      </c>
      <c r="G7266">
        <v>0</v>
      </c>
      <c r="H7266">
        <v>2018</v>
      </c>
      <c r="I7266">
        <v>12</v>
      </c>
      <c r="J7266">
        <v>11</v>
      </c>
    </row>
    <row r="7267" spans="1:10" hidden="1" x14ac:dyDescent="0.25">
      <c r="A7267">
        <f>--SUBTOTAL(103,B$2:B7267)</f>
        <v>3790</v>
      </c>
      <c r="B7267" s="86">
        <v>43448</v>
      </c>
      <c r="C7267" t="s">
        <v>23</v>
      </c>
      <c r="D7267" t="s">
        <v>33</v>
      </c>
      <c r="E7267" t="s">
        <v>118</v>
      </c>
      <c r="F7267">
        <v>2.25</v>
      </c>
      <c r="G7267">
        <v>0</v>
      </c>
      <c r="H7267">
        <v>2018</v>
      </c>
      <c r="I7267">
        <v>12</v>
      </c>
      <c r="J7267">
        <v>15</v>
      </c>
    </row>
    <row r="7268" spans="1:10" hidden="1" x14ac:dyDescent="0.25">
      <c r="A7268">
        <f>--SUBTOTAL(103,B$2:B7268)</f>
        <v>3790</v>
      </c>
      <c r="B7268" s="86">
        <v>43448</v>
      </c>
      <c r="C7268" t="s">
        <v>23</v>
      </c>
      <c r="D7268" t="s">
        <v>59</v>
      </c>
      <c r="E7268" t="s">
        <v>389</v>
      </c>
      <c r="F7268">
        <v>31.9</v>
      </c>
      <c r="G7268">
        <v>0</v>
      </c>
      <c r="H7268">
        <v>2018</v>
      </c>
      <c r="I7268">
        <v>12</v>
      </c>
      <c r="J7268">
        <v>20</v>
      </c>
    </row>
    <row r="7269" spans="1:10" hidden="1" x14ac:dyDescent="0.25">
      <c r="A7269">
        <f>--SUBTOTAL(103,B$2:B7269)</f>
        <v>3790</v>
      </c>
      <c r="B7269" s="86">
        <v>43448</v>
      </c>
      <c r="C7269" t="s">
        <v>23</v>
      </c>
      <c r="D7269" t="s">
        <v>59</v>
      </c>
      <c r="E7269" t="s">
        <v>389</v>
      </c>
      <c r="F7269">
        <v>215.6</v>
      </c>
      <c r="G7269">
        <v>0</v>
      </c>
      <c r="H7269">
        <v>2018</v>
      </c>
      <c r="I7269">
        <v>12</v>
      </c>
      <c r="J7269">
        <v>23</v>
      </c>
    </row>
    <row r="7270" spans="1:10" hidden="1" x14ac:dyDescent="0.25">
      <c r="A7270">
        <f>--SUBTOTAL(103,B$2:B7270)</f>
        <v>3790</v>
      </c>
      <c r="B7270" s="86">
        <v>43448</v>
      </c>
      <c r="C7270" t="s">
        <v>23</v>
      </c>
      <c r="D7270" t="s">
        <v>33</v>
      </c>
      <c r="E7270" t="s">
        <v>219</v>
      </c>
      <c r="F7270">
        <v>2.4</v>
      </c>
      <c r="G7270">
        <v>0</v>
      </c>
      <c r="H7270">
        <v>2018</v>
      </c>
      <c r="I7270">
        <v>12</v>
      </c>
      <c r="J7270">
        <v>26</v>
      </c>
    </row>
    <row r="7271" spans="1:10" hidden="1" x14ac:dyDescent="0.25">
      <c r="A7271">
        <f>--SUBTOTAL(103,B$2:B7271)</f>
        <v>3790</v>
      </c>
      <c r="B7271" s="86">
        <v>43448</v>
      </c>
      <c r="C7271" t="s">
        <v>23</v>
      </c>
      <c r="D7271" t="s">
        <v>33</v>
      </c>
      <c r="E7271" t="s">
        <v>139</v>
      </c>
      <c r="F7271">
        <v>22</v>
      </c>
      <c r="G7271">
        <v>0</v>
      </c>
      <c r="H7271">
        <v>2018</v>
      </c>
      <c r="I7271">
        <v>12</v>
      </c>
      <c r="J7271">
        <v>48</v>
      </c>
    </row>
    <row r="7272" spans="1:10" hidden="1" x14ac:dyDescent="0.25">
      <c r="A7272">
        <f>--SUBTOTAL(103,B$2:B7272)</f>
        <v>3790</v>
      </c>
      <c r="B7272" s="86">
        <v>43448</v>
      </c>
      <c r="C7272" t="s">
        <v>23</v>
      </c>
      <c r="D7272" t="s">
        <v>33</v>
      </c>
      <c r="E7272" t="s">
        <v>257</v>
      </c>
      <c r="F7272">
        <v>6.5</v>
      </c>
      <c r="G7272">
        <v>0</v>
      </c>
      <c r="H7272">
        <v>2018</v>
      </c>
      <c r="I7272">
        <v>12</v>
      </c>
      <c r="J7272">
        <v>103</v>
      </c>
    </row>
    <row r="7273" spans="1:10" hidden="1" x14ac:dyDescent="0.25">
      <c r="A7273">
        <f>--SUBTOTAL(103,B$2:B7273)</f>
        <v>3790</v>
      </c>
      <c r="B7273" s="86">
        <v>43451</v>
      </c>
      <c r="C7273" t="s">
        <v>22</v>
      </c>
      <c r="D7273" t="s">
        <v>32</v>
      </c>
      <c r="E7273" t="s">
        <v>392</v>
      </c>
      <c r="F7273">
        <v>8</v>
      </c>
      <c r="G7273">
        <v>0</v>
      </c>
      <c r="H7273">
        <v>2018</v>
      </c>
      <c r="I7273">
        <v>12</v>
      </c>
      <c r="J7273">
        <v>23</v>
      </c>
    </row>
    <row r="7274" spans="1:10" hidden="1" x14ac:dyDescent="0.25">
      <c r="A7274">
        <f>--SUBTOTAL(103,B$2:B7274)</f>
        <v>3790</v>
      </c>
      <c r="B7274" s="86">
        <v>43451</v>
      </c>
      <c r="C7274" t="s">
        <v>106</v>
      </c>
      <c r="D7274" t="s">
        <v>31</v>
      </c>
      <c r="E7274" t="s">
        <v>392</v>
      </c>
      <c r="F7274">
        <v>19.95</v>
      </c>
      <c r="G7274">
        <v>0</v>
      </c>
      <c r="H7274">
        <v>2018</v>
      </c>
      <c r="I7274">
        <v>12</v>
      </c>
      <c r="J7274">
        <v>91</v>
      </c>
    </row>
    <row r="7275" spans="1:10" hidden="1" x14ac:dyDescent="0.25">
      <c r="A7275">
        <f>--SUBTOTAL(103,B$2:B7275)</f>
        <v>3790</v>
      </c>
      <c r="B7275" s="86">
        <v>43451</v>
      </c>
      <c r="C7275" t="s">
        <v>67</v>
      </c>
      <c r="D7275" t="s">
        <v>31</v>
      </c>
      <c r="E7275" t="s">
        <v>392</v>
      </c>
      <c r="F7275">
        <v>24.03</v>
      </c>
      <c r="G7275">
        <v>0</v>
      </c>
      <c r="H7275">
        <v>2018</v>
      </c>
      <c r="I7275">
        <v>12</v>
      </c>
      <c r="J7275">
        <v>91</v>
      </c>
    </row>
    <row r="7276" spans="1:10" hidden="1" x14ac:dyDescent="0.25">
      <c r="A7276">
        <f>--SUBTOTAL(103,B$2:B7276)</f>
        <v>3790</v>
      </c>
      <c r="B7276" s="86">
        <v>43451</v>
      </c>
      <c r="C7276" t="s">
        <v>21</v>
      </c>
      <c r="D7276" t="s">
        <v>32</v>
      </c>
      <c r="E7276" t="s">
        <v>392</v>
      </c>
      <c r="F7276">
        <v>56</v>
      </c>
      <c r="G7276">
        <v>0</v>
      </c>
      <c r="H7276">
        <v>2018</v>
      </c>
      <c r="I7276">
        <v>12</v>
      </c>
      <c r="J7276">
        <v>13</v>
      </c>
    </row>
    <row r="7277" spans="1:10" hidden="1" x14ac:dyDescent="0.25">
      <c r="A7277">
        <f>--SUBTOTAL(103,B$2:B7277)</f>
        <v>3790</v>
      </c>
      <c r="B7277" s="86">
        <v>43451</v>
      </c>
      <c r="C7277" t="s">
        <v>21</v>
      </c>
      <c r="D7277" t="s">
        <v>32</v>
      </c>
      <c r="E7277" t="s">
        <v>392</v>
      </c>
      <c r="F7277">
        <v>40</v>
      </c>
      <c r="G7277">
        <v>0</v>
      </c>
      <c r="H7277">
        <v>2018</v>
      </c>
      <c r="I7277">
        <v>12</v>
      </c>
      <c r="J7277">
        <v>18</v>
      </c>
    </row>
    <row r="7278" spans="1:10" hidden="1" x14ac:dyDescent="0.25">
      <c r="A7278">
        <f>--SUBTOTAL(103,B$2:B7278)</f>
        <v>3790</v>
      </c>
      <c r="B7278" s="86">
        <v>43451</v>
      </c>
      <c r="C7278" t="s">
        <v>21</v>
      </c>
      <c r="D7278" t="s">
        <v>32</v>
      </c>
      <c r="E7278" t="s">
        <v>392</v>
      </c>
      <c r="F7278">
        <v>8</v>
      </c>
      <c r="G7278">
        <v>0</v>
      </c>
      <c r="H7278">
        <v>2018</v>
      </c>
      <c r="I7278">
        <v>12</v>
      </c>
      <c r="J7278">
        <v>23</v>
      </c>
    </row>
    <row r="7279" spans="1:10" hidden="1" x14ac:dyDescent="0.25">
      <c r="A7279">
        <f>--SUBTOTAL(103,B$2:B7279)</f>
        <v>3790</v>
      </c>
      <c r="B7279" s="86">
        <v>43451</v>
      </c>
      <c r="C7279" t="s">
        <v>21</v>
      </c>
      <c r="D7279" t="s">
        <v>32</v>
      </c>
      <c r="E7279" t="s">
        <v>392</v>
      </c>
      <c r="F7279">
        <v>32</v>
      </c>
      <c r="G7279">
        <v>0</v>
      </c>
      <c r="H7279">
        <v>2018</v>
      </c>
      <c r="I7279">
        <v>12</v>
      </c>
      <c r="J7279">
        <v>39</v>
      </c>
    </row>
    <row r="7280" spans="1:10" hidden="1" x14ac:dyDescent="0.25">
      <c r="A7280">
        <f>--SUBTOTAL(103,B$2:B7280)</f>
        <v>3790</v>
      </c>
      <c r="B7280" s="86">
        <v>43451</v>
      </c>
      <c r="C7280" t="s">
        <v>21</v>
      </c>
      <c r="D7280" t="s">
        <v>32</v>
      </c>
      <c r="E7280" t="s">
        <v>392</v>
      </c>
      <c r="F7280">
        <v>8</v>
      </c>
      <c r="G7280">
        <v>0</v>
      </c>
      <c r="H7280">
        <v>2018</v>
      </c>
      <c r="I7280">
        <v>12</v>
      </c>
      <c r="J7280">
        <v>43</v>
      </c>
    </row>
    <row r="7281" spans="1:10" hidden="1" x14ac:dyDescent="0.25">
      <c r="A7281">
        <f>--SUBTOTAL(103,B$2:B7281)</f>
        <v>3790</v>
      </c>
      <c r="B7281" s="86">
        <v>43451</v>
      </c>
      <c r="C7281" t="s">
        <v>21</v>
      </c>
      <c r="D7281" t="s">
        <v>32</v>
      </c>
      <c r="E7281" t="s">
        <v>392</v>
      </c>
      <c r="F7281">
        <v>8</v>
      </c>
      <c r="G7281">
        <v>0</v>
      </c>
      <c r="H7281">
        <v>2018</v>
      </c>
      <c r="I7281">
        <v>12</v>
      </c>
      <c r="J7281">
        <v>44</v>
      </c>
    </row>
    <row r="7282" spans="1:10" hidden="1" x14ac:dyDescent="0.25">
      <c r="A7282">
        <f>--SUBTOTAL(103,B$2:B7282)</f>
        <v>3790</v>
      </c>
      <c r="B7282" s="86">
        <v>43451</v>
      </c>
      <c r="C7282" t="s">
        <v>21</v>
      </c>
      <c r="D7282" t="s">
        <v>32</v>
      </c>
      <c r="E7282" t="s">
        <v>392</v>
      </c>
      <c r="F7282">
        <v>32</v>
      </c>
      <c r="G7282">
        <v>0</v>
      </c>
      <c r="H7282">
        <v>2018</v>
      </c>
      <c r="I7282">
        <v>12</v>
      </c>
      <c r="J7282">
        <v>46</v>
      </c>
    </row>
    <row r="7283" spans="1:10" hidden="1" x14ac:dyDescent="0.25">
      <c r="A7283">
        <f>--SUBTOTAL(103,B$2:B7283)</f>
        <v>3790</v>
      </c>
      <c r="B7283" s="86">
        <v>43451</v>
      </c>
      <c r="C7283" t="s">
        <v>21</v>
      </c>
      <c r="D7283" t="s">
        <v>32</v>
      </c>
      <c r="E7283" t="s">
        <v>392</v>
      </c>
      <c r="F7283">
        <v>32</v>
      </c>
      <c r="G7283">
        <v>0</v>
      </c>
      <c r="H7283">
        <v>2018</v>
      </c>
      <c r="I7283">
        <v>12</v>
      </c>
      <c r="J7283">
        <v>49</v>
      </c>
    </row>
    <row r="7284" spans="1:10" hidden="1" x14ac:dyDescent="0.25">
      <c r="A7284">
        <f>--SUBTOTAL(103,B$2:B7284)</f>
        <v>3790</v>
      </c>
      <c r="B7284" s="86">
        <v>43451</v>
      </c>
      <c r="C7284" t="s">
        <v>21</v>
      </c>
      <c r="D7284" t="s">
        <v>32</v>
      </c>
      <c r="E7284" t="s">
        <v>392</v>
      </c>
      <c r="F7284">
        <v>96</v>
      </c>
      <c r="G7284">
        <v>0</v>
      </c>
      <c r="H7284">
        <v>2018</v>
      </c>
      <c r="I7284">
        <v>12</v>
      </c>
      <c r="J7284">
        <v>73</v>
      </c>
    </row>
    <row r="7285" spans="1:10" hidden="1" x14ac:dyDescent="0.25">
      <c r="A7285">
        <f>--SUBTOTAL(103,B$2:B7285)</f>
        <v>3790</v>
      </c>
      <c r="B7285" s="86">
        <v>43451</v>
      </c>
      <c r="C7285" t="s">
        <v>21</v>
      </c>
      <c r="D7285" t="s">
        <v>32</v>
      </c>
      <c r="E7285" t="s">
        <v>392</v>
      </c>
      <c r="F7285">
        <v>8</v>
      </c>
      <c r="G7285">
        <v>0</v>
      </c>
      <c r="H7285">
        <v>2018</v>
      </c>
      <c r="I7285">
        <v>12</v>
      </c>
      <c r="J7285">
        <v>80</v>
      </c>
    </row>
    <row r="7286" spans="1:10" hidden="1" x14ac:dyDescent="0.25">
      <c r="A7286">
        <f>--SUBTOTAL(103,B$2:B7286)</f>
        <v>3790</v>
      </c>
      <c r="B7286" s="86">
        <v>43451</v>
      </c>
      <c r="C7286" t="s">
        <v>21</v>
      </c>
      <c r="D7286" t="s">
        <v>32</v>
      </c>
      <c r="E7286" t="s">
        <v>392</v>
      </c>
      <c r="F7286">
        <v>32</v>
      </c>
      <c r="G7286">
        <v>0</v>
      </c>
      <c r="H7286">
        <v>2018</v>
      </c>
      <c r="I7286">
        <v>12</v>
      </c>
      <c r="J7286">
        <v>95</v>
      </c>
    </row>
    <row r="7287" spans="1:10" hidden="1" x14ac:dyDescent="0.25">
      <c r="A7287">
        <f>--SUBTOTAL(103,B$2:B7287)</f>
        <v>3790</v>
      </c>
      <c r="B7287" s="86">
        <v>43451</v>
      </c>
      <c r="C7287" t="s">
        <v>21</v>
      </c>
      <c r="D7287" t="s">
        <v>32</v>
      </c>
      <c r="E7287" t="s">
        <v>392</v>
      </c>
      <c r="F7287">
        <v>72</v>
      </c>
      <c r="G7287">
        <v>0</v>
      </c>
      <c r="H7287">
        <v>2018</v>
      </c>
      <c r="I7287">
        <v>12</v>
      </c>
      <c r="J7287">
        <v>97</v>
      </c>
    </row>
    <row r="7288" spans="1:10" hidden="1" x14ac:dyDescent="0.25">
      <c r="A7288">
        <f>--SUBTOTAL(103,B$2:B7288)</f>
        <v>3790</v>
      </c>
      <c r="B7288" s="86">
        <v>43451</v>
      </c>
      <c r="C7288" t="s">
        <v>281</v>
      </c>
      <c r="D7288" t="s">
        <v>31</v>
      </c>
      <c r="E7288" t="s">
        <v>392</v>
      </c>
      <c r="F7288">
        <v>240.29</v>
      </c>
      <c r="G7288">
        <v>0</v>
      </c>
      <c r="H7288">
        <v>2018</v>
      </c>
      <c r="I7288">
        <v>12</v>
      </c>
      <c r="J7288">
        <v>91</v>
      </c>
    </row>
    <row r="7289" spans="1:10" hidden="1" x14ac:dyDescent="0.25">
      <c r="A7289">
        <f>--SUBTOTAL(103,B$2:B7289)</f>
        <v>3790</v>
      </c>
      <c r="B7289" s="86">
        <v>43451</v>
      </c>
      <c r="C7289" t="s">
        <v>66</v>
      </c>
      <c r="D7289" t="s">
        <v>31</v>
      </c>
      <c r="E7289" t="s">
        <v>392</v>
      </c>
      <c r="F7289">
        <v>47</v>
      </c>
      <c r="G7289">
        <v>0</v>
      </c>
      <c r="H7289">
        <v>2018</v>
      </c>
      <c r="I7289">
        <v>12</v>
      </c>
      <c r="J7289">
        <v>91</v>
      </c>
    </row>
    <row r="7290" spans="1:10" hidden="1" x14ac:dyDescent="0.25">
      <c r="A7290">
        <f>--SUBTOTAL(103,B$2:B7290)</f>
        <v>3790</v>
      </c>
      <c r="B7290" s="86">
        <v>43451</v>
      </c>
      <c r="C7290" t="s">
        <v>70</v>
      </c>
      <c r="D7290" t="s">
        <v>31</v>
      </c>
      <c r="E7290" t="s">
        <v>392</v>
      </c>
      <c r="F7290">
        <v>35</v>
      </c>
      <c r="G7290">
        <v>0</v>
      </c>
      <c r="H7290">
        <v>2018</v>
      </c>
      <c r="I7290">
        <v>12</v>
      </c>
      <c r="J7290">
        <v>91</v>
      </c>
    </row>
    <row r="7291" spans="1:10" hidden="1" x14ac:dyDescent="0.25">
      <c r="A7291">
        <f>--SUBTOTAL(103,B$2:B7291)</f>
        <v>3790</v>
      </c>
      <c r="B7291" s="86">
        <v>43451</v>
      </c>
      <c r="C7291" t="s">
        <v>64</v>
      </c>
      <c r="D7291" t="s">
        <v>60</v>
      </c>
      <c r="E7291" t="s">
        <v>392</v>
      </c>
      <c r="F7291">
        <v>138.66</v>
      </c>
      <c r="G7291">
        <v>0</v>
      </c>
      <c r="H7291">
        <v>2018</v>
      </c>
      <c r="I7291">
        <v>12</v>
      </c>
      <c r="J7291">
        <v>91</v>
      </c>
    </row>
    <row r="7292" spans="1:10" hidden="1" x14ac:dyDescent="0.25">
      <c r="A7292">
        <f>--SUBTOTAL(103,B$2:B7292)</f>
        <v>3790</v>
      </c>
      <c r="B7292" s="86">
        <v>43451</v>
      </c>
      <c r="C7292" t="s">
        <v>23</v>
      </c>
      <c r="D7292" t="s">
        <v>33</v>
      </c>
      <c r="E7292" t="s">
        <v>57</v>
      </c>
      <c r="F7292">
        <v>3</v>
      </c>
      <c r="G7292">
        <v>0</v>
      </c>
      <c r="H7292">
        <v>2018</v>
      </c>
      <c r="I7292">
        <v>12</v>
      </c>
      <c r="J7292">
        <v>3</v>
      </c>
    </row>
    <row r="7293" spans="1:10" hidden="1" x14ac:dyDescent="0.25">
      <c r="A7293">
        <f>--SUBTOTAL(103,B$2:B7293)</f>
        <v>3790</v>
      </c>
      <c r="B7293" s="86">
        <v>43451</v>
      </c>
      <c r="C7293" t="s">
        <v>23</v>
      </c>
      <c r="D7293" t="s">
        <v>33</v>
      </c>
      <c r="E7293" t="s">
        <v>215</v>
      </c>
      <c r="F7293">
        <v>6.85</v>
      </c>
      <c r="G7293">
        <v>0</v>
      </c>
      <c r="H7293">
        <v>2018</v>
      </c>
      <c r="I7293">
        <v>12</v>
      </c>
      <c r="J7293">
        <v>17</v>
      </c>
    </row>
    <row r="7294" spans="1:10" hidden="1" x14ac:dyDescent="0.25">
      <c r="A7294">
        <f>--SUBTOTAL(103,B$2:B7294)</f>
        <v>3790</v>
      </c>
      <c r="B7294" s="86">
        <v>43451</v>
      </c>
      <c r="C7294" t="s">
        <v>23</v>
      </c>
      <c r="D7294" t="s">
        <v>32</v>
      </c>
      <c r="E7294" t="s">
        <v>392</v>
      </c>
      <c r="F7294">
        <v>8</v>
      </c>
      <c r="G7294">
        <v>0</v>
      </c>
      <c r="H7294">
        <v>2018</v>
      </c>
      <c r="I7294">
        <v>12</v>
      </c>
      <c r="J7294">
        <v>23</v>
      </c>
    </row>
    <row r="7295" spans="1:10" hidden="1" x14ac:dyDescent="0.25">
      <c r="A7295">
        <f>--SUBTOTAL(103,B$2:B7295)</f>
        <v>3790</v>
      </c>
      <c r="B7295" s="86">
        <v>43451</v>
      </c>
      <c r="C7295" t="s">
        <v>23</v>
      </c>
      <c r="D7295" t="s">
        <v>33</v>
      </c>
      <c r="E7295" t="s">
        <v>141</v>
      </c>
      <c r="F7295">
        <v>18</v>
      </c>
      <c r="G7295">
        <v>0</v>
      </c>
      <c r="H7295">
        <v>2018</v>
      </c>
      <c r="I7295">
        <v>12</v>
      </c>
      <c r="J7295">
        <v>53</v>
      </c>
    </row>
    <row r="7296" spans="1:10" hidden="1" x14ac:dyDescent="0.25">
      <c r="A7296">
        <f>--SUBTOTAL(103,B$2:B7296)</f>
        <v>3790</v>
      </c>
      <c r="B7296" s="86">
        <v>43451</v>
      </c>
      <c r="C7296" t="s">
        <v>23</v>
      </c>
      <c r="D7296" t="s">
        <v>54</v>
      </c>
      <c r="E7296" t="s">
        <v>392</v>
      </c>
      <c r="F7296">
        <v>96</v>
      </c>
      <c r="G7296">
        <v>0</v>
      </c>
      <c r="H7296">
        <v>2018</v>
      </c>
      <c r="I7296">
        <v>12</v>
      </c>
      <c r="J7296">
        <v>69</v>
      </c>
    </row>
    <row r="7297" spans="1:10" hidden="1" x14ac:dyDescent="0.25">
      <c r="A7297">
        <f>--SUBTOTAL(103,B$2:B7297)</f>
        <v>3790</v>
      </c>
      <c r="B7297" s="86">
        <v>43451</v>
      </c>
      <c r="C7297" t="s">
        <v>23</v>
      </c>
      <c r="D7297" t="s">
        <v>33</v>
      </c>
      <c r="E7297" t="s">
        <v>338</v>
      </c>
      <c r="F7297">
        <v>3.6</v>
      </c>
      <c r="G7297">
        <v>0</v>
      </c>
      <c r="H7297">
        <v>2018</v>
      </c>
      <c r="I7297">
        <v>12</v>
      </c>
      <c r="J7297">
        <v>95</v>
      </c>
    </row>
    <row r="7298" spans="1:10" hidden="1" x14ac:dyDescent="0.25">
      <c r="A7298">
        <f>--SUBTOTAL(103,B$2:B7298)</f>
        <v>3790</v>
      </c>
      <c r="B7298" s="86">
        <v>43451</v>
      </c>
      <c r="C7298" t="s">
        <v>23</v>
      </c>
      <c r="D7298" t="s">
        <v>60</v>
      </c>
      <c r="E7298" t="s">
        <v>392</v>
      </c>
      <c r="F7298">
        <v>15.95</v>
      </c>
      <c r="G7298">
        <v>0</v>
      </c>
      <c r="H7298">
        <v>2018</v>
      </c>
      <c r="I7298">
        <v>12</v>
      </c>
      <c r="J7298">
        <v>101</v>
      </c>
    </row>
    <row r="7299" spans="1:10" hidden="1" x14ac:dyDescent="0.25">
      <c r="A7299">
        <f>--SUBTOTAL(103,B$2:B7299)</f>
        <v>3790</v>
      </c>
      <c r="B7299" s="86">
        <v>43452</v>
      </c>
      <c r="C7299" t="s">
        <v>80</v>
      </c>
      <c r="D7299" t="s">
        <v>31</v>
      </c>
      <c r="E7299" t="s">
        <v>393</v>
      </c>
      <c r="F7299">
        <v>10.25</v>
      </c>
      <c r="G7299">
        <v>0</v>
      </c>
      <c r="H7299">
        <v>2018</v>
      </c>
      <c r="I7299">
        <v>12</v>
      </c>
      <c r="J7299">
        <v>91</v>
      </c>
    </row>
    <row r="7300" spans="1:10" hidden="1" x14ac:dyDescent="0.25">
      <c r="A7300">
        <f>--SUBTOTAL(103,B$2:B7300)</f>
        <v>3790</v>
      </c>
      <c r="B7300" s="86">
        <v>43452</v>
      </c>
      <c r="C7300" t="s">
        <v>74</v>
      </c>
      <c r="D7300" t="s">
        <v>60</v>
      </c>
      <c r="E7300" t="s">
        <v>393</v>
      </c>
      <c r="F7300">
        <v>139.69</v>
      </c>
      <c r="G7300">
        <v>0</v>
      </c>
      <c r="H7300">
        <v>2018</v>
      </c>
      <c r="I7300">
        <v>12</v>
      </c>
      <c r="J7300">
        <v>91</v>
      </c>
    </row>
    <row r="7301" spans="1:10" hidden="1" x14ac:dyDescent="0.25">
      <c r="A7301">
        <f>--SUBTOTAL(103,B$2:B7301)</f>
        <v>3790</v>
      </c>
      <c r="B7301" s="86">
        <v>43452</v>
      </c>
      <c r="C7301" t="s">
        <v>102</v>
      </c>
      <c r="D7301" t="s">
        <v>60</v>
      </c>
      <c r="E7301" t="s">
        <v>393</v>
      </c>
      <c r="F7301">
        <v>30</v>
      </c>
      <c r="G7301">
        <v>0</v>
      </c>
      <c r="H7301">
        <v>2018</v>
      </c>
      <c r="I7301">
        <v>12</v>
      </c>
      <c r="J7301">
        <v>91</v>
      </c>
    </row>
    <row r="7302" spans="1:10" hidden="1" x14ac:dyDescent="0.25">
      <c r="A7302">
        <f>--SUBTOTAL(103,B$2:B7302)</f>
        <v>3790</v>
      </c>
      <c r="B7302" s="86">
        <v>43452</v>
      </c>
      <c r="C7302" t="s">
        <v>76</v>
      </c>
      <c r="D7302" t="s">
        <v>31</v>
      </c>
      <c r="E7302" t="s">
        <v>393</v>
      </c>
      <c r="F7302">
        <v>13.52</v>
      </c>
      <c r="G7302">
        <v>0</v>
      </c>
      <c r="H7302">
        <v>2018</v>
      </c>
      <c r="I7302">
        <v>12</v>
      </c>
      <c r="J7302">
        <v>91</v>
      </c>
    </row>
    <row r="7303" spans="1:10" hidden="1" x14ac:dyDescent="0.25">
      <c r="A7303">
        <f>--SUBTOTAL(103,B$2:B7303)</f>
        <v>3790</v>
      </c>
      <c r="B7303" s="86">
        <v>43452</v>
      </c>
      <c r="C7303" t="s">
        <v>21</v>
      </c>
      <c r="D7303" t="s">
        <v>32</v>
      </c>
      <c r="E7303" t="s">
        <v>393</v>
      </c>
      <c r="F7303">
        <v>8</v>
      </c>
      <c r="G7303">
        <v>0</v>
      </c>
      <c r="H7303">
        <v>2018</v>
      </c>
      <c r="I7303">
        <v>12</v>
      </c>
      <c r="J7303">
        <v>43</v>
      </c>
    </row>
    <row r="7304" spans="1:10" hidden="1" x14ac:dyDescent="0.25">
      <c r="A7304">
        <f>--SUBTOTAL(103,B$2:B7304)</f>
        <v>3790</v>
      </c>
      <c r="B7304" s="86">
        <v>43452</v>
      </c>
      <c r="C7304" t="s">
        <v>21</v>
      </c>
      <c r="D7304" t="s">
        <v>32</v>
      </c>
      <c r="E7304" t="s">
        <v>393</v>
      </c>
      <c r="F7304">
        <v>8</v>
      </c>
      <c r="G7304">
        <v>0</v>
      </c>
      <c r="H7304">
        <v>2018</v>
      </c>
      <c r="I7304">
        <v>12</v>
      </c>
      <c r="J7304">
        <v>49</v>
      </c>
    </row>
    <row r="7305" spans="1:10" hidden="1" x14ac:dyDescent="0.25">
      <c r="A7305">
        <f>--SUBTOTAL(103,B$2:B7305)</f>
        <v>3790</v>
      </c>
      <c r="B7305" s="86">
        <v>43452</v>
      </c>
      <c r="C7305" t="s">
        <v>66</v>
      </c>
      <c r="D7305" t="s">
        <v>31</v>
      </c>
      <c r="E7305" t="s">
        <v>393</v>
      </c>
      <c r="F7305">
        <v>439.52</v>
      </c>
      <c r="G7305">
        <v>0</v>
      </c>
      <c r="H7305">
        <v>2018</v>
      </c>
      <c r="I7305">
        <v>12</v>
      </c>
      <c r="J7305">
        <v>91</v>
      </c>
    </row>
    <row r="7306" spans="1:10" hidden="1" x14ac:dyDescent="0.25">
      <c r="A7306">
        <f>--SUBTOTAL(103,B$2:B7306)</f>
        <v>3790</v>
      </c>
      <c r="B7306" s="86">
        <v>43452</v>
      </c>
      <c r="C7306" t="s">
        <v>77</v>
      </c>
      <c r="D7306" t="s">
        <v>31</v>
      </c>
      <c r="E7306" t="s">
        <v>393</v>
      </c>
      <c r="F7306">
        <v>40</v>
      </c>
      <c r="G7306">
        <v>0</v>
      </c>
      <c r="H7306">
        <v>2018</v>
      </c>
      <c r="I7306">
        <v>12</v>
      </c>
      <c r="J7306">
        <v>91</v>
      </c>
    </row>
    <row r="7307" spans="1:10" hidden="1" x14ac:dyDescent="0.25">
      <c r="A7307">
        <f>--SUBTOTAL(103,B$2:B7307)</f>
        <v>3790</v>
      </c>
      <c r="B7307" s="86">
        <v>43452</v>
      </c>
      <c r="C7307" t="s">
        <v>65</v>
      </c>
      <c r="D7307" t="s">
        <v>31</v>
      </c>
      <c r="E7307" t="s">
        <v>393</v>
      </c>
      <c r="F7307">
        <v>5.2</v>
      </c>
      <c r="G7307">
        <v>0</v>
      </c>
      <c r="H7307">
        <v>2018</v>
      </c>
      <c r="I7307">
        <v>12</v>
      </c>
      <c r="J7307">
        <v>91</v>
      </c>
    </row>
    <row r="7308" spans="1:10" hidden="1" x14ac:dyDescent="0.25">
      <c r="A7308">
        <f>--SUBTOTAL(103,B$2:B7308)</f>
        <v>3790</v>
      </c>
      <c r="B7308" s="86">
        <v>43452</v>
      </c>
      <c r="C7308" t="s">
        <v>64</v>
      </c>
      <c r="D7308" t="s">
        <v>32</v>
      </c>
      <c r="E7308" t="s">
        <v>393</v>
      </c>
      <c r="F7308">
        <v>78.650000000000006</v>
      </c>
      <c r="G7308">
        <v>0</v>
      </c>
      <c r="H7308">
        <v>2018</v>
      </c>
      <c r="I7308">
        <v>12</v>
      </c>
      <c r="J7308">
        <v>91</v>
      </c>
    </row>
    <row r="7309" spans="1:10" hidden="1" x14ac:dyDescent="0.25">
      <c r="A7309">
        <f>--SUBTOTAL(103,B$2:B7309)</f>
        <v>3790</v>
      </c>
      <c r="B7309" s="86">
        <v>43452</v>
      </c>
      <c r="C7309" t="s">
        <v>23</v>
      </c>
      <c r="D7309" t="s">
        <v>60</v>
      </c>
      <c r="E7309" t="s">
        <v>393</v>
      </c>
      <c r="F7309">
        <v>195</v>
      </c>
      <c r="G7309">
        <v>0</v>
      </c>
      <c r="H7309">
        <v>2018</v>
      </c>
      <c r="I7309">
        <v>12</v>
      </c>
      <c r="J7309">
        <v>3</v>
      </c>
    </row>
    <row r="7310" spans="1:10" hidden="1" x14ac:dyDescent="0.25">
      <c r="A7310">
        <f>--SUBTOTAL(103,B$2:B7310)</f>
        <v>3790</v>
      </c>
      <c r="B7310" s="86">
        <v>43452</v>
      </c>
      <c r="C7310" t="s">
        <v>23</v>
      </c>
      <c r="D7310" t="s">
        <v>31</v>
      </c>
      <c r="E7310" t="s">
        <v>393</v>
      </c>
      <c r="F7310">
        <v>86.8</v>
      </c>
      <c r="G7310">
        <v>0</v>
      </c>
      <c r="H7310">
        <v>2018</v>
      </c>
      <c r="I7310">
        <v>12</v>
      </c>
      <c r="J7310">
        <v>11</v>
      </c>
    </row>
    <row r="7311" spans="1:10" hidden="1" x14ac:dyDescent="0.25">
      <c r="A7311">
        <f>--SUBTOTAL(103,B$2:B7311)</f>
        <v>3790</v>
      </c>
      <c r="B7311" s="86">
        <v>43452</v>
      </c>
      <c r="C7311" t="s">
        <v>23</v>
      </c>
      <c r="D7311" t="s">
        <v>33</v>
      </c>
      <c r="E7311" t="s">
        <v>311</v>
      </c>
      <c r="F7311">
        <v>2.4</v>
      </c>
      <c r="G7311">
        <v>0</v>
      </c>
      <c r="H7311">
        <v>2018</v>
      </c>
      <c r="I7311">
        <v>12</v>
      </c>
      <c r="J7311">
        <v>14</v>
      </c>
    </row>
    <row r="7312" spans="1:10" hidden="1" x14ac:dyDescent="0.25">
      <c r="A7312">
        <f>--SUBTOTAL(103,B$2:B7312)</f>
        <v>3790</v>
      </c>
      <c r="B7312" s="86">
        <v>43452</v>
      </c>
      <c r="C7312" t="s">
        <v>23</v>
      </c>
      <c r="D7312" t="s">
        <v>31</v>
      </c>
      <c r="E7312" t="s">
        <v>393</v>
      </c>
      <c r="F7312">
        <v>41.6</v>
      </c>
      <c r="G7312">
        <v>0</v>
      </c>
      <c r="H7312">
        <v>2018</v>
      </c>
      <c r="I7312">
        <v>12</v>
      </c>
      <c r="J7312">
        <v>27</v>
      </c>
    </row>
    <row r="7313" spans="1:10" hidden="1" x14ac:dyDescent="0.25">
      <c r="A7313">
        <f>--SUBTOTAL(103,B$2:B7313)</f>
        <v>3790</v>
      </c>
      <c r="B7313" s="86">
        <v>43452</v>
      </c>
      <c r="C7313" t="s">
        <v>23</v>
      </c>
      <c r="D7313" t="s">
        <v>33</v>
      </c>
      <c r="E7313" t="s">
        <v>266</v>
      </c>
      <c r="F7313">
        <v>1.8</v>
      </c>
      <c r="G7313">
        <v>0</v>
      </c>
      <c r="H7313">
        <v>2018</v>
      </c>
      <c r="I7313">
        <v>12</v>
      </c>
      <c r="J7313">
        <v>97</v>
      </c>
    </row>
    <row r="7314" spans="1:10" hidden="1" x14ac:dyDescent="0.25">
      <c r="A7314">
        <f>--SUBTOTAL(103,B$2:B7314)</f>
        <v>3790</v>
      </c>
      <c r="B7314" s="86">
        <v>43452</v>
      </c>
      <c r="C7314" t="s">
        <v>23</v>
      </c>
      <c r="D7314" t="s">
        <v>33</v>
      </c>
      <c r="E7314" t="s">
        <v>55</v>
      </c>
      <c r="F7314">
        <v>6.5</v>
      </c>
      <c r="G7314">
        <v>0</v>
      </c>
      <c r="H7314">
        <v>2018</v>
      </c>
      <c r="I7314">
        <v>12</v>
      </c>
      <c r="J7314">
        <v>196</v>
      </c>
    </row>
    <row r="7315" spans="1:10" hidden="1" x14ac:dyDescent="0.25">
      <c r="A7315">
        <f>--SUBTOTAL(103,B$2:B7315)</f>
        <v>3790</v>
      </c>
      <c r="B7315" s="86">
        <v>43453</v>
      </c>
      <c r="C7315" t="s">
        <v>80</v>
      </c>
      <c r="D7315" t="s">
        <v>394</v>
      </c>
      <c r="E7315" t="s">
        <v>395</v>
      </c>
      <c r="F7315">
        <v>205.24</v>
      </c>
      <c r="G7315">
        <v>0</v>
      </c>
      <c r="H7315">
        <v>2018</v>
      </c>
      <c r="I7315">
        <v>12</v>
      </c>
      <c r="J7315">
        <v>91</v>
      </c>
    </row>
    <row r="7316" spans="1:10" hidden="1" x14ac:dyDescent="0.25">
      <c r="A7316">
        <f>--SUBTOTAL(103,B$2:B7316)</f>
        <v>3790</v>
      </c>
      <c r="B7316" s="86">
        <v>43453</v>
      </c>
      <c r="C7316" t="s">
        <v>74</v>
      </c>
      <c r="D7316" t="s">
        <v>394</v>
      </c>
      <c r="E7316" t="s">
        <v>395</v>
      </c>
      <c r="F7316">
        <v>128.75</v>
      </c>
      <c r="G7316">
        <v>0</v>
      </c>
      <c r="H7316">
        <v>2018</v>
      </c>
      <c r="I7316">
        <v>12</v>
      </c>
      <c r="J7316">
        <v>91</v>
      </c>
    </row>
    <row r="7317" spans="1:10" hidden="1" x14ac:dyDescent="0.25">
      <c r="A7317">
        <f>--SUBTOTAL(103,B$2:B7317)</f>
        <v>3790</v>
      </c>
      <c r="B7317" s="86">
        <v>43453</v>
      </c>
      <c r="C7317" t="s">
        <v>22</v>
      </c>
      <c r="D7317" t="s">
        <v>394</v>
      </c>
      <c r="E7317" t="s">
        <v>395</v>
      </c>
      <c r="F7317">
        <v>53.34</v>
      </c>
      <c r="G7317">
        <v>0</v>
      </c>
      <c r="H7317">
        <v>2018</v>
      </c>
      <c r="I7317">
        <v>12</v>
      </c>
      <c r="J7317">
        <v>10</v>
      </c>
    </row>
    <row r="7318" spans="1:10" hidden="1" x14ac:dyDescent="0.25">
      <c r="A7318">
        <f>--SUBTOTAL(103,B$2:B7318)</f>
        <v>3790</v>
      </c>
      <c r="B7318" s="86">
        <v>43453</v>
      </c>
      <c r="C7318" t="s">
        <v>22</v>
      </c>
      <c r="D7318" t="s">
        <v>394</v>
      </c>
      <c r="E7318" t="s">
        <v>395</v>
      </c>
      <c r="F7318">
        <v>27.72</v>
      </c>
      <c r="G7318">
        <v>0</v>
      </c>
      <c r="H7318">
        <v>2018</v>
      </c>
      <c r="I7318">
        <v>12</v>
      </c>
      <c r="J7318">
        <v>13</v>
      </c>
    </row>
    <row r="7319" spans="1:10" hidden="1" x14ac:dyDescent="0.25">
      <c r="A7319">
        <f>--SUBTOTAL(103,B$2:B7319)</f>
        <v>3790</v>
      </c>
      <c r="B7319" s="86">
        <v>43453</v>
      </c>
      <c r="C7319" t="s">
        <v>22</v>
      </c>
      <c r="D7319" t="s">
        <v>32</v>
      </c>
      <c r="E7319" t="s">
        <v>396</v>
      </c>
      <c r="F7319">
        <v>8</v>
      </c>
      <c r="G7319">
        <v>0</v>
      </c>
      <c r="H7319">
        <v>2018</v>
      </c>
      <c r="I7319">
        <v>12</v>
      </c>
      <c r="J7319">
        <v>19</v>
      </c>
    </row>
    <row r="7320" spans="1:10" hidden="1" x14ac:dyDescent="0.25">
      <c r="A7320">
        <f>--SUBTOTAL(103,B$2:B7320)</f>
        <v>3790</v>
      </c>
      <c r="B7320" s="86">
        <v>43453</v>
      </c>
      <c r="C7320" t="s">
        <v>22</v>
      </c>
      <c r="D7320" t="s">
        <v>394</v>
      </c>
      <c r="E7320" t="s">
        <v>395</v>
      </c>
      <c r="F7320">
        <v>11.99</v>
      </c>
      <c r="G7320">
        <v>0</v>
      </c>
      <c r="H7320">
        <v>2018</v>
      </c>
      <c r="I7320">
        <v>12</v>
      </c>
      <c r="J7320">
        <v>23</v>
      </c>
    </row>
    <row r="7321" spans="1:10" hidden="1" x14ac:dyDescent="0.25">
      <c r="A7321">
        <f>--SUBTOTAL(103,B$2:B7321)</f>
        <v>3790</v>
      </c>
      <c r="B7321" s="86">
        <v>43453</v>
      </c>
      <c r="C7321" t="s">
        <v>22</v>
      </c>
      <c r="D7321" t="s">
        <v>394</v>
      </c>
      <c r="E7321" t="s">
        <v>395</v>
      </c>
      <c r="F7321">
        <v>66.94</v>
      </c>
      <c r="G7321">
        <v>0</v>
      </c>
      <c r="H7321">
        <v>2018</v>
      </c>
      <c r="I7321">
        <v>12</v>
      </c>
      <c r="J7321">
        <v>26</v>
      </c>
    </row>
    <row r="7322" spans="1:10" hidden="1" x14ac:dyDescent="0.25">
      <c r="A7322">
        <f>--SUBTOTAL(103,B$2:B7322)</f>
        <v>3790</v>
      </c>
      <c r="B7322" s="86">
        <v>43453</v>
      </c>
      <c r="C7322" t="s">
        <v>22</v>
      </c>
      <c r="D7322" t="s">
        <v>394</v>
      </c>
      <c r="E7322" t="s">
        <v>395</v>
      </c>
      <c r="F7322">
        <v>102.33</v>
      </c>
      <c r="G7322">
        <v>0</v>
      </c>
      <c r="H7322">
        <v>2018</v>
      </c>
      <c r="I7322">
        <v>12</v>
      </c>
      <c r="J7322">
        <v>30</v>
      </c>
    </row>
    <row r="7323" spans="1:10" hidden="1" x14ac:dyDescent="0.25">
      <c r="A7323">
        <f>--SUBTOTAL(103,B$2:B7323)</f>
        <v>3790</v>
      </c>
      <c r="B7323" s="86">
        <v>43453</v>
      </c>
      <c r="C7323" t="s">
        <v>22</v>
      </c>
      <c r="D7323" t="s">
        <v>394</v>
      </c>
      <c r="E7323" t="s">
        <v>395</v>
      </c>
      <c r="F7323">
        <v>17.63</v>
      </c>
      <c r="G7323">
        <v>0</v>
      </c>
      <c r="H7323">
        <v>2018</v>
      </c>
      <c r="I7323">
        <v>12</v>
      </c>
      <c r="J7323">
        <v>33</v>
      </c>
    </row>
    <row r="7324" spans="1:10" hidden="1" x14ac:dyDescent="0.25">
      <c r="A7324">
        <f>--SUBTOTAL(103,B$2:B7324)</f>
        <v>3790</v>
      </c>
      <c r="B7324" s="86">
        <v>43453</v>
      </c>
      <c r="C7324" t="s">
        <v>22</v>
      </c>
      <c r="D7324" t="s">
        <v>394</v>
      </c>
      <c r="E7324" t="s">
        <v>395</v>
      </c>
      <c r="F7324">
        <v>15.55</v>
      </c>
      <c r="G7324">
        <v>0</v>
      </c>
      <c r="H7324">
        <v>2018</v>
      </c>
      <c r="I7324">
        <v>12</v>
      </c>
      <c r="J7324">
        <v>34</v>
      </c>
    </row>
    <row r="7325" spans="1:10" hidden="1" x14ac:dyDescent="0.25">
      <c r="A7325">
        <f>--SUBTOTAL(103,B$2:B7325)</f>
        <v>3790</v>
      </c>
      <c r="B7325" s="86">
        <v>43453</v>
      </c>
      <c r="C7325" t="s">
        <v>22</v>
      </c>
      <c r="D7325" t="s">
        <v>394</v>
      </c>
      <c r="E7325" t="s">
        <v>395</v>
      </c>
      <c r="F7325">
        <v>26.62</v>
      </c>
      <c r="G7325">
        <v>0</v>
      </c>
      <c r="H7325">
        <v>2018</v>
      </c>
      <c r="I7325">
        <v>12</v>
      </c>
      <c r="J7325">
        <v>35</v>
      </c>
    </row>
    <row r="7326" spans="1:10" hidden="1" x14ac:dyDescent="0.25">
      <c r="A7326">
        <f>--SUBTOTAL(103,B$2:B7326)</f>
        <v>3790</v>
      </c>
      <c r="B7326" s="86">
        <v>43453</v>
      </c>
      <c r="C7326" t="s">
        <v>22</v>
      </c>
      <c r="D7326" t="s">
        <v>394</v>
      </c>
      <c r="E7326" t="s">
        <v>395</v>
      </c>
      <c r="F7326">
        <v>8.17</v>
      </c>
      <c r="G7326">
        <v>0</v>
      </c>
      <c r="H7326">
        <v>2018</v>
      </c>
      <c r="I7326">
        <v>12</v>
      </c>
      <c r="J7326">
        <v>39</v>
      </c>
    </row>
    <row r="7327" spans="1:10" hidden="1" x14ac:dyDescent="0.25">
      <c r="A7327">
        <f>--SUBTOTAL(103,B$2:B7327)</f>
        <v>3790</v>
      </c>
      <c r="B7327" s="86">
        <v>43453</v>
      </c>
      <c r="C7327" t="s">
        <v>22</v>
      </c>
      <c r="D7327" t="s">
        <v>394</v>
      </c>
      <c r="E7327" t="s">
        <v>395</v>
      </c>
      <c r="F7327">
        <v>31.68</v>
      </c>
      <c r="G7327">
        <v>0</v>
      </c>
      <c r="H7327">
        <v>2018</v>
      </c>
      <c r="I7327">
        <v>12</v>
      </c>
      <c r="J7327">
        <v>43</v>
      </c>
    </row>
    <row r="7328" spans="1:10" hidden="1" x14ac:dyDescent="0.25">
      <c r="A7328">
        <f>--SUBTOTAL(103,B$2:B7328)</f>
        <v>3790</v>
      </c>
      <c r="B7328" s="86">
        <v>43453</v>
      </c>
      <c r="C7328" t="s">
        <v>22</v>
      </c>
      <c r="D7328" t="s">
        <v>394</v>
      </c>
      <c r="E7328" t="s">
        <v>395</v>
      </c>
      <c r="F7328">
        <v>24.9</v>
      </c>
      <c r="G7328">
        <v>0</v>
      </c>
      <c r="H7328">
        <v>2018</v>
      </c>
      <c r="I7328">
        <v>12</v>
      </c>
      <c r="J7328">
        <v>44</v>
      </c>
    </row>
    <row r="7329" spans="1:10" hidden="1" x14ac:dyDescent="0.25">
      <c r="A7329">
        <f>--SUBTOTAL(103,B$2:B7329)</f>
        <v>3790</v>
      </c>
      <c r="B7329" s="86">
        <v>43453</v>
      </c>
      <c r="C7329" t="s">
        <v>22</v>
      </c>
      <c r="D7329" t="s">
        <v>394</v>
      </c>
      <c r="E7329" t="s">
        <v>395</v>
      </c>
      <c r="F7329">
        <v>15.38</v>
      </c>
      <c r="G7329">
        <v>0</v>
      </c>
      <c r="H7329">
        <v>2018</v>
      </c>
      <c r="I7329">
        <v>12</v>
      </c>
      <c r="J7329">
        <v>46</v>
      </c>
    </row>
    <row r="7330" spans="1:10" hidden="1" x14ac:dyDescent="0.25">
      <c r="A7330">
        <f>--SUBTOTAL(103,B$2:B7330)</f>
        <v>3790</v>
      </c>
      <c r="B7330" s="86">
        <v>43453</v>
      </c>
      <c r="C7330" t="s">
        <v>22</v>
      </c>
      <c r="D7330" t="s">
        <v>394</v>
      </c>
      <c r="E7330" t="s">
        <v>395</v>
      </c>
      <c r="F7330">
        <v>16.13</v>
      </c>
      <c r="G7330">
        <v>0</v>
      </c>
      <c r="H7330">
        <v>2018</v>
      </c>
      <c r="I7330">
        <v>12</v>
      </c>
      <c r="J7330">
        <v>51</v>
      </c>
    </row>
    <row r="7331" spans="1:10" hidden="1" x14ac:dyDescent="0.25">
      <c r="A7331">
        <f>--SUBTOTAL(103,B$2:B7331)</f>
        <v>3790</v>
      </c>
      <c r="B7331" s="86">
        <v>43453</v>
      </c>
      <c r="C7331" t="s">
        <v>22</v>
      </c>
      <c r="D7331" t="s">
        <v>394</v>
      </c>
      <c r="E7331" t="s">
        <v>395</v>
      </c>
      <c r="F7331">
        <v>41.82</v>
      </c>
      <c r="G7331">
        <v>0</v>
      </c>
      <c r="H7331">
        <v>2018</v>
      </c>
      <c r="I7331">
        <v>12</v>
      </c>
      <c r="J7331">
        <v>97</v>
      </c>
    </row>
    <row r="7332" spans="1:10" hidden="1" x14ac:dyDescent="0.25">
      <c r="A7332">
        <f>--SUBTOTAL(103,B$2:B7332)</f>
        <v>3790</v>
      </c>
      <c r="B7332" s="86">
        <v>43453</v>
      </c>
      <c r="C7332" t="s">
        <v>76</v>
      </c>
      <c r="D7332" t="s">
        <v>394</v>
      </c>
      <c r="E7332" t="s">
        <v>395</v>
      </c>
      <c r="F7332">
        <v>783.85</v>
      </c>
      <c r="G7332">
        <v>0</v>
      </c>
      <c r="H7332">
        <v>2018</v>
      </c>
      <c r="I7332">
        <v>12</v>
      </c>
      <c r="J7332">
        <v>91</v>
      </c>
    </row>
    <row r="7333" spans="1:10" hidden="1" x14ac:dyDescent="0.25">
      <c r="A7333">
        <f>--SUBTOTAL(103,B$2:B7333)</f>
        <v>3790</v>
      </c>
      <c r="B7333" s="86">
        <v>43453</v>
      </c>
      <c r="C7333" t="s">
        <v>67</v>
      </c>
      <c r="D7333" t="s">
        <v>31</v>
      </c>
      <c r="E7333" t="s">
        <v>396</v>
      </c>
      <c r="F7333">
        <v>11.03</v>
      </c>
      <c r="G7333">
        <v>0</v>
      </c>
      <c r="H7333">
        <v>2018</v>
      </c>
      <c r="I7333">
        <v>12</v>
      </c>
      <c r="J7333">
        <v>91</v>
      </c>
    </row>
    <row r="7334" spans="1:10" hidden="1" x14ac:dyDescent="0.25">
      <c r="A7334">
        <f>--SUBTOTAL(103,B$2:B7334)</f>
        <v>3790</v>
      </c>
      <c r="B7334" s="86">
        <v>43453</v>
      </c>
      <c r="C7334" t="s">
        <v>67</v>
      </c>
      <c r="D7334" t="s">
        <v>394</v>
      </c>
      <c r="E7334" t="s">
        <v>395</v>
      </c>
      <c r="F7334">
        <v>8494.94</v>
      </c>
      <c r="G7334">
        <v>0</v>
      </c>
      <c r="H7334">
        <v>2018</v>
      </c>
      <c r="I7334">
        <v>12</v>
      </c>
      <c r="J7334">
        <v>91</v>
      </c>
    </row>
    <row r="7335" spans="1:10" hidden="1" x14ac:dyDescent="0.25">
      <c r="A7335">
        <f>--SUBTOTAL(103,B$2:B7335)</f>
        <v>3790</v>
      </c>
      <c r="B7335" s="86">
        <v>43453</v>
      </c>
      <c r="C7335" t="s">
        <v>72</v>
      </c>
      <c r="D7335" t="s">
        <v>60</v>
      </c>
      <c r="E7335" t="s">
        <v>396</v>
      </c>
      <c r="F7335">
        <v>144</v>
      </c>
      <c r="G7335">
        <v>0</v>
      </c>
      <c r="H7335">
        <v>2018</v>
      </c>
      <c r="I7335">
        <v>12</v>
      </c>
      <c r="J7335">
        <v>91</v>
      </c>
    </row>
    <row r="7336" spans="1:10" hidden="1" x14ac:dyDescent="0.25">
      <c r="A7336">
        <f>--SUBTOTAL(103,B$2:B7336)</f>
        <v>3790</v>
      </c>
      <c r="B7336" s="86">
        <v>43453</v>
      </c>
      <c r="C7336" t="s">
        <v>72</v>
      </c>
      <c r="D7336" t="s">
        <v>394</v>
      </c>
      <c r="E7336" t="s">
        <v>395</v>
      </c>
      <c r="F7336">
        <v>3298.03</v>
      </c>
      <c r="G7336">
        <v>0</v>
      </c>
      <c r="H7336">
        <v>2018</v>
      </c>
      <c r="I7336">
        <v>12</v>
      </c>
      <c r="J7336">
        <v>91</v>
      </c>
    </row>
    <row r="7337" spans="1:10" hidden="1" x14ac:dyDescent="0.25">
      <c r="A7337">
        <f>--SUBTOTAL(103,B$2:B7337)</f>
        <v>3790</v>
      </c>
      <c r="B7337" s="86">
        <v>43453</v>
      </c>
      <c r="C7337" t="s">
        <v>75</v>
      </c>
      <c r="D7337" t="s">
        <v>394</v>
      </c>
      <c r="E7337" t="s">
        <v>395</v>
      </c>
      <c r="F7337">
        <v>117.78</v>
      </c>
      <c r="G7337">
        <v>0</v>
      </c>
      <c r="H7337">
        <v>2018</v>
      </c>
      <c r="I7337">
        <v>12</v>
      </c>
      <c r="J7337">
        <v>91</v>
      </c>
    </row>
    <row r="7338" spans="1:10" hidden="1" x14ac:dyDescent="0.25">
      <c r="A7338">
        <f>--SUBTOTAL(103,B$2:B7338)</f>
        <v>3790</v>
      </c>
      <c r="B7338" s="86">
        <v>43453</v>
      </c>
      <c r="C7338" t="s">
        <v>71</v>
      </c>
      <c r="D7338" t="s">
        <v>31</v>
      </c>
      <c r="E7338" t="s">
        <v>396</v>
      </c>
      <c r="F7338">
        <v>85</v>
      </c>
      <c r="G7338">
        <v>0</v>
      </c>
      <c r="H7338">
        <v>2018</v>
      </c>
      <c r="I7338">
        <v>12</v>
      </c>
      <c r="J7338">
        <v>91</v>
      </c>
    </row>
    <row r="7339" spans="1:10" hidden="1" x14ac:dyDescent="0.25">
      <c r="A7339">
        <f>--SUBTOTAL(103,B$2:B7339)</f>
        <v>3790</v>
      </c>
      <c r="B7339" s="86">
        <v>43453</v>
      </c>
      <c r="C7339" t="s">
        <v>71</v>
      </c>
      <c r="D7339" t="s">
        <v>394</v>
      </c>
      <c r="E7339" t="s">
        <v>395</v>
      </c>
      <c r="F7339">
        <v>1744.43</v>
      </c>
      <c r="G7339">
        <v>0</v>
      </c>
      <c r="H7339">
        <v>2018</v>
      </c>
      <c r="I7339">
        <v>12</v>
      </c>
      <c r="J7339">
        <v>91</v>
      </c>
    </row>
    <row r="7340" spans="1:10" hidden="1" x14ac:dyDescent="0.25">
      <c r="A7340">
        <f>--SUBTOTAL(103,B$2:B7340)</f>
        <v>3790</v>
      </c>
      <c r="B7340" s="86">
        <v>43453</v>
      </c>
      <c r="C7340" t="s">
        <v>21</v>
      </c>
      <c r="D7340" t="s">
        <v>32</v>
      </c>
      <c r="E7340" t="s">
        <v>396</v>
      </c>
      <c r="F7340">
        <v>16</v>
      </c>
      <c r="G7340">
        <v>0</v>
      </c>
      <c r="H7340">
        <v>2018</v>
      </c>
      <c r="I7340">
        <v>12</v>
      </c>
      <c r="J7340">
        <v>5</v>
      </c>
    </row>
    <row r="7341" spans="1:10" hidden="1" x14ac:dyDescent="0.25">
      <c r="A7341">
        <f>--SUBTOTAL(103,B$2:B7341)</f>
        <v>3790</v>
      </c>
      <c r="B7341" s="86">
        <v>43453</v>
      </c>
      <c r="C7341" t="s">
        <v>21</v>
      </c>
      <c r="D7341" t="s">
        <v>394</v>
      </c>
      <c r="E7341" t="s">
        <v>395</v>
      </c>
      <c r="F7341">
        <v>728.85</v>
      </c>
      <c r="G7341">
        <v>0</v>
      </c>
      <c r="H7341">
        <v>2018</v>
      </c>
      <c r="I7341">
        <v>12</v>
      </c>
      <c r="J7341">
        <v>5</v>
      </c>
    </row>
    <row r="7342" spans="1:10" hidden="1" x14ac:dyDescent="0.25">
      <c r="A7342">
        <f>--SUBTOTAL(103,B$2:B7342)</f>
        <v>3790</v>
      </c>
      <c r="B7342" s="86">
        <v>43453</v>
      </c>
      <c r="C7342" t="s">
        <v>21</v>
      </c>
      <c r="D7342" t="s">
        <v>394</v>
      </c>
      <c r="E7342" t="s">
        <v>395</v>
      </c>
      <c r="F7342">
        <v>18.77</v>
      </c>
      <c r="G7342">
        <v>0</v>
      </c>
      <c r="H7342">
        <v>2018</v>
      </c>
      <c r="I7342">
        <v>12</v>
      </c>
      <c r="J7342">
        <v>7</v>
      </c>
    </row>
    <row r="7343" spans="1:10" hidden="1" x14ac:dyDescent="0.25">
      <c r="A7343">
        <f>--SUBTOTAL(103,B$2:B7343)</f>
        <v>3790</v>
      </c>
      <c r="B7343" s="86">
        <v>43453</v>
      </c>
      <c r="C7343" t="s">
        <v>21</v>
      </c>
      <c r="D7343" t="s">
        <v>394</v>
      </c>
      <c r="E7343" t="s">
        <v>395</v>
      </c>
      <c r="F7343">
        <v>381.53</v>
      </c>
      <c r="G7343">
        <v>0</v>
      </c>
      <c r="H7343">
        <v>2018</v>
      </c>
      <c r="I7343">
        <v>12</v>
      </c>
      <c r="J7343">
        <v>10</v>
      </c>
    </row>
    <row r="7344" spans="1:10" hidden="1" x14ac:dyDescent="0.25">
      <c r="A7344">
        <f>--SUBTOTAL(103,B$2:B7344)</f>
        <v>3790</v>
      </c>
      <c r="B7344" s="86">
        <v>43453</v>
      </c>
      <c r="C7344" t="s">
        <v>21</v>
      </c>
      <c r="D7344" t="s">
        <v>394</v>
      </c>
      <c r="E7344" t="s">
        <v>395</v>
      </c>
      <c r="F7344">
        <v>816.62</v>
      </c>
      <c r="G7344">
        <v>0</v>
      </c>
      <c r="H7344">
        <v>2018</v>
      </c>
      <c r="I7344">
        <v>12</v>
      </c>
      <c r="J7344">
        <v>13</v>
      </c>
    </row>
    <row r="7345" spans="1:10" hidden="1" x14ac:dyDescent="0.25">
      <c r="A7345">
        <f>--SUBTOTAL(103,B$2:B7345)</f>
        <v>3790</v>
      </c>
      <c r="B7345" s="86">
        <v>43453</v>
      </c>
      <c r="C7345" t="s">
        <v>21</v>
      </c>
      <c r="D7345" t="s">
        <v>394</v>
      </c>
      <c r="E7345" t="s">
        <v>395</v>
      </c>
      <c r="F7345">
        <v>174.44</v>
      </c>
      <c r="G7345">
        <v>0</v>
      </c>
      <c r="H7345">
        <v>2018</v>
      </c>
      <c r="I7345">
        <v>12</v>
      </c>
      <c r="J7345">
        <v>18</v>
      </c>
    </row>
    <row r="7346" spans="1:10" hidden="1" x14ac:dyDescent="0.25">
      <c r="A7346">
        <f>--SUBTOTAL(103,B$2:B7346)</f>
        <v>3790</v>
      </c>
      <c r="B7346" s="86">
        <v>43453</v>
      </c>
      <c r="C7346" t="s">
        <v>21</v>
      </c>
      <c r="D7346" t="s">
        <v>32</v>
      </c>
      <c r="E7346" t="s">
        <v>396</v>
      </c>
      <c r="F7346">
        <v>72</v>
      </c>
      <c r="G7346">
        <v>0</v>
      </c>
      <c r="H7346">
        <v>2018</v>
      </c>
      <c r="I7346">
        <v>12</v>
      </c>
      <c r="J7346">
        <v>19</v>
      </c>
    </row>
    <row r="7347" spans="1:10" hidden="1" x14ac:dyDescent="0.25">
      <c r="A7347">
        <f>--SUBTOTAL(103,B$2:B7347)</f>
        <v>3790</v>
      </c>
      <c r="B7347" s="86">
        <v>43453</v>
      </c>
      <c r="C7347" t="s">
        <v>21</v>
      </c>
      <c r="D7347" t="s">
        <v>394</v>
      </c>
      <c r="E7347" t="s">
        <v>395</v>
      </c>
      <c r="F7347">
        <v>1708.76</v>
      </c>
      <c r="G7347">
        <v>0</v>
      </c>
      <c r="H7347">
        <v>2018</v>
      </c>
      <c r="I7347">
        <v>12</v>
      </c>
      <c r="J7347">
        <v>19</v>
      </c>
    </row>
    <row r="7348" spans="1:10" hidden="1" x14ac:dyDescent="0.25">
      <c r="A7348">
        <f>--SUBTOTAL(103,B$2:B7348)</f>
        <v>3790</v>
      </c>
      <c r="B7348" s="86">
        <v>43453</v>
      </c>
      <c r="C7348" t="s">
        <v>21</v>
      </c>
      <c r="D7348" t="s">
        <v>394</v>
      </c>
      <c r="E7348" t="s">
        <v>395</v>
      </c>
      <c r="F7348">
        <v>823.91</v>
      </c>
      <c r="G7348">
        <v>0</v>
      </c>
      <c r="H7348">
        <v>2018</v>
      </c>
      <c r="I7348">
        <v>12</v>
      </c>
      <c r="J7348">
        <v>22</v>
      </c>
    </row>
    <row r="7349" spans="1:10" hidden="1" x14ac:dyDescent="0.25">
      <c r="A7349">
        <f>--SUBTOTAL(103,B$2:B7349)</f>
        <v>3790</v>
      </c>
      <c r="B7349" s="86">
        <v>43453</v>
      </c>
      <c r="C7349" t="s">
        <v>21</v>
      </c>
      <c r="D7349" t="s">
        <v>32</v>
      </c>
      <c r="E7349" t="s">
        <v>396</v>
      </c>
      <c r="F7349">
        <v>16</v>
      </c>
      <c r="G7349">
        <v>0</v>
      </c>
      <c r="H7349">
        <v>2018</v>
      </c>
      <c r="I7349">
        <v>12</v>
      </c>
      <c r="J7349">
        <v>23</v>
      </c>
    </row>
    <row r="7350" spans="1:10" hidden="1" x14ac:dyDescent="0.25">
      <c r="A7350">
        <f>--SUBTOTAL(103,B$2:B7350)</f>
        <v>3790</v>
      </c>
      <c r="B7350" s="86">
        <v>43453</v>
      </c>
      <c r="C7350" t="s">
        <v>21</v>
      </c>
      <c r="D7350" t="s">
        <v>394</v>
      </c>
      <c r="E7350" t="s">
        <v>395</v>
      </c>
      <c r="F7350">
        <v>438.4</v>
      </c>
      <c r="G7350">
        <v>0</v>
      </c>
      <c r="H7350">
        <v>2018</v>
      </c>
      <c r="I7350">
        <v>12</v>
      </c>
      <c r="J7350">
        <v>23</v>
      </c>
    </row>
    <row r="7351" spans="1:10" hidden="1" x14ac:dyDescent="0.25">
      <c r="A7351">
        <f>--SUBTOTAL(103,B$2:B7351)</f>
        <v>3790</v>
      </c>
      <c r="B7351" s="86">
        <v>43453</v>
      </c>
      <c r="C7351" t="s">
        <v>21</v>
      </c>
      <c r="D7351" t="s">
        <v>394</v>
      </c>
      <c r="E7351" t="s">
        <v>395</v>
      </c>
      <c r="F7351">
        <v>685.88</v>
      </c>
      <c r="G7351">
        <v>0</v>
      </c>
      <c r="H7351">
        <v>2018</v>
      </c>
      <c r="I7351">
        <v>12</v>
      </c>
      <c r="J7351">
        <v>26</v>
      </c>
    </row>
    <row r="7352" spans="1:10" hidden="1" x14ac:dyDescent="0.25">
      <c r="A7352">
        <f>--SUBTOTAL(103,B$2:B7352)</f>
        <v>3790</v>
      </c>
      <c r="B7352" s="86">
        <v>43453</v>
      </c>
      <c r="C7352" t="s">
        <v>21</v>
      </c>
      <c r="D7352" t="s">
        <v>394</v>
      </c>
      <c r="E7352" t="s">
        <v>395</v>
      </c>
      <c r="F7352">
        <v>659.88</v>
      </c>
      <c r="G7352">
        <v>0</v>
      </c>
      <c r="H7352">
        <v>2018</v>
      </c>
      <c r="I7352">
        <v>12</v>
      </c>
      <c r="J7352">
        <v>30</v>
      </c>
    </row>
    <row r="7353" spans="1:10" hidden="1" x14ac:dyDescent="0.25">
      <c r="A7353">
        <f>--SUBTOTAL(103,B$2:B7353)</f>
        <v>3790</v>
      </c>
      <c r="B7353" s="86">
        <v>43453</v>
      </c>
      <c r="C7353" t="s">
        <v>21</v>
      </c>
      <c r="D7353" t="s">
        <v>394</v>
      </c>
      <c r="E7353" t="s">
        <v>395</v>
      </c>
      <c r="F7353">
        <v>410.5</v>
      </c>
      <c r="G7353">
        <v>0</v>
      </c>
      <c r="H7353">
        <v>2018</v>
      </c>
      <c r="I7353">
        <v>12</v>
      </c>
      <c r="J7353">
        <v>34</v>
      </c>
    </row>
    <row r="7354" spans="1:10" hidden="1" x14ac:dyDescent="0.25">
      <c r="A7354">
        <f>--SUBTOTAL(103,B$2:B7354)</f>
        <v>3790</v>
      </c>
      <c r="B7354" s="86">
        <v>43453</v>
      </c>
      <c r="C7354" t="s">
        <v>21</v>
      </c>
      <c r="D7354" t="s">
        <v>394</v>
      </c>
      <c r="E7354" t="s">
        <v>395</v>
      </c>
      <c r="F7354">
        <v>132.25</v>
      </c>
      <c r="G7354">
        <v>0</v>
      </c>
      <c r="H7354">
        <v>2018</v>
      </c>
      <c r="I7354">
        <v>12</v>
      </c>
      <c r="J7354">
        <v>38</v>
      </c>
    </row>
    <row r="7355" spans="1:10" hidden="1" x14ac:dyDescent="0.25">
      <c r="A7355">
        <f>--SUBTOTAL(103,B$2:B7355)</f>
        <v>3790</v>
      </c>
      <c r="B7355" s="86">
        <v>43453</v>
      </c>
      <c r="C7355" t="s">
        <v>21</v>
      </c>
      <c r="D7355" t="s">
        <v>394</v>
      </c>
      <c r="E7355" t="s">
        <v>395</v>
      </c>
      <c r="F7355">
        <v>195.92</v>
      </c>
      <c r="G7355">
        <v>0</v>
      </c>
      <c r="H7355">
        <v>2018</v>
      </c>
      <c r="I7355">
        <v>12</v>
      </c>
      <c r="J7355">
        <v>39</v>
      </c>
    </row>
    <row r="7356" spans="1:10" hidden="1" x14ac:dyDescent="0.25">
      <c r="A7356">
        <f>--SUBTOTAL(103,B$2:B7356)</f>
        <v>3790</v>
      </c>
      <c r="B7356" s="86">
        <v>43453</v>
      </c>
      <c r="C7356" t="s">
        <v>21</v>
      </c>
      <c r="D7356" t="s">
        <v>32</v>
      </c>
      <c r="E7356" t="s">
        <v>396</v>
      </c>
      <c r="F7356">
        <v>8</v>
      </c>
      <c r="G7356">
        <v>0</v>
      </c>
      <c r="H7356">
        <v>2018</v>
      </c>
      <c r="I7356">
        <v>12</v>
      </c>
      <c r="J7356">
        <v>43</v>
      </c>
    </row>
    <row r="7357" spans="1:10" hidden="1" x14ac:dyDescent="0.25">
      <c r="A7357">
        <f>--SUBTOTAL(103,B$2:B7357)</f>
        <v>3790</v>
      </c>
      <c r="B7357" s="86">
        <v>43453</v>
      </c>
      <c r="C7357" t="s">
        <v>21</v>
      </c>
      <c r="D7357" t="s">
        <v>394</v>
      </c>
      <c r="E7357" t="s">
        <v>395</v>
      </c>
      <c r="F7357">
        <v>420.08</v>
      </c>
      <c r="G7357">
        <v>0</v>
      </c>
      <c r="H7357">
        <v>2018</v>
      </c>
      <c r="I7357">
        <v>12</v>
      </c>
      <c r="J7357">
        <v>43</v>
      </c>
    </row>
    <row r="7358" spans="1:10" hidden="1" x14ac:dyDescent="0.25">
      <c r="A7358">
        <f>--SUBTOTAL(103,B$2:B7358)</f>
        <v>3790</v>
      </c>
      <c r="B7358" s="86">
        <v>43453</v>
      </c>
      <c r="C7358" t="s">
        <v>21</v>
      </c>
      <c r="D7358" t="s">
        <v>394</v>
      </c>
      <c r="E7358" t="s">
        <v>395</v>
      </c>
      <c r="F7358">
        <v>151.01</v>
      </c>
      <c r="G7358">
        <v>0</v>
      </c>
      <c r="H7358">
        <v>2018</v>
      </c>
      <c r="I7358">
        <v>12</v>
      </c>
      <c r="J7358">
        <v>44</v>
      </c>
    </row>
    <row r="7359" spans="1:10" hidden="1" x14ac:dyDescent="0.25">
      <c r="A7359">
        <f>--SUBTOTAL(103,B$2:B7359)</f>
        <v>3790</v>
      </c>
      <c r="B7359" s="86">
        <v>43453</v>
      </c>
      <c r="C7359" t="s">
        <v>21</v>
      </c>
      <c r="D7359" t="s">
        <v>394</v>
      </c>
      <c r="E7359" t="s">
        <v>395</v>
      </c>
      <c r="F7359">
        <v>283.88</v>
      </c>
      <c r="G7359">
        <v>0</v>
      </c>
      <c r="H7359">
        <v>2018</v>
      </c>
      <c r="I7359">
        <v>12</v>
      </c>
      <c r="J7359">
        <v>46</v>
      </c>
    </row>
    <row r="7360" spans="1:10" hidden="1" x14ac:dyDescent="0.25">
      <c r="A7360">
        <f>--SUBTOTAL(103,B$2:B7360)</f>
        <v>3790</v>
      </c>
      <c r="B7360" s="86">
        <v>43453</v>
      </c>
      <c r="C7360" t="s">
        <v>21</v>
      </c>
      <c r="D7360" t="s">
        <v>394</v>
      </c>
      <c r="E7360" t="s">
        <v>395</v>
      </c>
      <c r="F7360">
        <v>160.21</v>
      </c>
      <c r="G7360">
        <v>0</v>
      </c>
      <c r="H7360">
        <v>2018</v>
      </c>
      <c r="I7360">
        <v>12</v>
      </c>
      <c r="J7360">
        <v>49</v>
      </c>
    </row>
    <row r="7361" spans="1:10" hidden="1" x14ac:dyDescent="0.25">
      <c r="A7361">
        <f>--SUBTOTAL(103,B$2:B7361)</f>
        <v>3790</v>
      </c>
      <c r="B7361" s="86">
        <v>43453</v>
      </c>
      <c r="C7361" t="s">
        <v>21</v>
      </c>
      <c r="D7361" t="s">
        <v>394</v>
      </c>
      <c r="E7361" t="s">
        <v>395</v>
      </c>
      <c r="F7361">
        <v>414.55</v>
      </c>
      <c r="G7361">
        <v>0</v>
      </c>
      <c r="H7361">
        <v>2018</v>
      </c>
      <c r="I7361">
        <v>12</v>
      </c>
      <c r="J7361">
        <v>51</v>
      </c>
    </row>
    <row r="7362" spans="1:10" hidden="1" x14ac:dyDescent="0.25">
      <c r="A7362">
        <f>--SUBTOTAL(103,B$2:B7362)</f>
        <v>3790</v>
      </c>
      <c r="B7362" s="86">
        <v>43453</v>
      </c>
      <c r="C7362" t="s">
        <v>21</v>
      </c>
      <c r="D7362" t="s">
        <v>394</v>
      </c>
      <c r="E7362" t="s">
        <v>395</v>
      </c>
      <c r="F7362">
        <v>116.28</v>
      </c>
      <c r="G7362">
        <v>0</v>
      </c>
      <c r="H7362">
        <v>2018</v>
      </c>
      <c r="I7362">
        <v>12</v>
      </c>
      <c r="J7362">
        <v>69</v>
      </c>
    </row>
    <row r="7363" spans="1:10" hidden="1" x14ac:dyDescent="0.25">
      <c r="A7363">
        <f>--SUBTOTAL(103,B$2:B7363)</f>
        <v>3790</v>
      </c>
      <c r="B7363" s="86">
        <v>43453</v>
      </c>
      <c r="C7363" t="s">
        <v>21</v>
      </c>
      <c r="D7363" t="s">
        <v>394</v>
      </c>
      <c r="E7363" t="s">
        <v>395</v>
      </c>
      <c r="F7363">
        <v>780.23</v>
      </c>
      <c r="G7363">
        <v>0</v>
      </c>
      <c r="H7363">
        <v>2018</v>
      </c>
      <c r="I7363">
        <v>12</v>
      </c>
      <c r="J7363">
        <v>73</v>
      </c>
    </row>
    <row r="7364" spans="1:10" hidden="1" x14ac:dyDescent="0.25">
      <c r="A7364">
        <f>--SUBTOTAL(103,B$2:B7364)</f>
        <v>3790</v>
      </c>
      <c r="B7364" s="86">
        <v>43453</v>
      </c>
      <c r="C7364" t="s">
        <v>21</v>
      </c>
      <c r="D7364" t="s">
        <v>394</v>
      </c>
      <c r="E7364" t="s">
        <v>395</v>
      </c>
      <c r="F7364">
        <v>244.87</v>
      </c>
      <c r="G7364">
        <v>0</v>
      </c>
      <c r="H7364">
        <v>2018</v>
      </c>
      <c r="I7364">
        <v>12</v>
      </c>
      <c r="J7364">
        <v>80</v>
      </c>
    </row>
    <row r="7365" spans="1:10" hidden="1" x14ac:dyDescent="0.25">
      <c r="A7365">
        <f>--SUBTOTAL(103,B$2:B7365)</f>
        <v>3790</v>
      </c>
      <c r="B7365" s="86">
        <v>43453</v>
      </c>
      <c r="C7365" t="s">
        <v>21</v>
      </c>
      <c r="D7365" t="s">
        <v>394</v>
      </c>
      <c r="E7365" t="s">
        <v>395</v>
      </c>
      <c r="F7365">
        <v>268.98</v>
      </c>
      <c r="G7365">
        <v>0</v>
      </c>
      <c r="H7365">
        <v>2018</v>
      </c>
      <c r="I7365">
        <v>12</v>
      </c>
      <c r="J7365">
        <v>95</v>
      </c>
    </row>
    <row r="7366" spans="1:10" hidden="1" x14ac:dyDescent="0.25">
      <c r="A7366">
        <f>--SUBTOTAL(103,B$2:B7366)</f>
        <v>3790</v>
      </c>
      <c r="B7366" s="86">
        <v>43453</v>
      </c>
      <c r="C7366" t="s">
        <v>21</v>
      </c>
      <c r="D7366" t="s">
        <v>32</v>
      </c>
      <c r="E7366" t="s">
        <v>396</v>
      </c>
      <c r="F7366">
        <v>8</v>
      </c>
      <c r="G7366">
        <v>0</v>
      </c>
      <c r="H7366">
        <v>2018</v>
      </c>
      <c r="I7366">
        <v>12</v>
      </c>
      <c r="J7366">
        <v>97</v>
      </c>
    </row>
    <row r="7367" spans="1:10" hidden="1" x14ac:dyDescent="0.25">
      <c r="A7367">
        <f>--SUBTOTAL(103,B$2:B7367)</f>
        <v>3790</v>
      </c>
      <c r="B7367" s="86">
        <v>43453</v>
      </c>
      <c r="C7367" t="s">
        <v>21</v>
      </c>
      <c r="D7367" t="s">
        <v>394</v>
      </c>
      <c r="E7367" t="s">
        <v>395</v>
      </c>
      <c r="F7367">
        <v>498.38</v>
      </c>
      <c r="G7367">
        <v>0</v>
      </c>
      <c r="H7367">
        <v>2018</v>
      </c>
      <c r="I7367">
        <v>12</v>
      </c>
      <c r="J7367">
        <v>97</v>
      </c>
    </row>
    <row r="7368" spans="1:10" hidden="1" x14ac:dyDescent="0.25">
      <c r="A7368">
        <f>--SUBTOTAL(103,B$2:B7368)</f>
        <v>3790</v>
      </c>
      <c r="B7368" s="86">
        <v>43453</v>
      </c>
      <c r="C7368" t="s">
        <v>281</v>
      </c>
      <c r="D7368" t="s">
        <v>394</v>
      </c>
      <c r="E7368" t="s">
        <v>395</v>
      </c>
      <c r="F7368">
        <v>467.52</v>
      </c>
      <c r="G7368">
        <v>0</v>
      </c>
      <c r="H7368">
        <v>2018</v>
      </c>
      <c r="I7368">
        <v>12</v>
      </c>
      <c r="J7368">
        <v>91</v>
      </c>
    </row>
    <row r="7369" spans="1:10" hidden="1" x14ac:dyDescent="0.25">
      <c r="A7369">
        <f>--SUBTOTAL(103,B$2:B7369)</f>
        <v>3790</v>
      </c>
      <c r="B7369" s="86">
        <v>43453</v>
      </c>
      <c r="C7369" t="s">
        <v>82</v>
      </c>
      <c r="D7369" t="s">
        <v>32</v>
      </c>
      <c r="E7369" t="s">
        <v>396</v>
      </c>
      <c r="F7369">
        <v>77.900000000000006</v>
      </c>
      <c r="G7369">
        <v>0</v>
      </c>
      <c r="H7369">
        <v>2018</v>
      </c>
      <c r="I7369">
        <v>12</v>
      </c>
      <c r="J7369">
        <v>91</v>
      </c>
    </row>
    <row r="7370" spans="1:10" hidden="1" x14ac:dyDescent="0.25">
      <c r="A7370">
        <f>--SUBTOTAL(103,B$2:B7370)</f>
        <v>3790</v>
      </c>
      <c r="B7370" s="86">
        <v>43453</v>
      </c>
      <c r="C7370" t="s">
        <v>65</v>
      </c>
      <c r="D7370" t="s">
        <v>31</v>
      </c>
      <c r="E7370" t="s">
        <v>396</v>
      </c>
      <c r="F7370">
        <v>14.6</v>
      </c>
      <c r="G7370">
        <v>0</v>
      </c>
      <c r="H7370">
        <v>2018</v>
      </c>
      <c r="I7370">
        <v>12</v>
      </c>
      <c r="J7370">
        <v>91</v>
      </c>
    </row>
    <row r="7371" spans="1:10" hidden="1" x14ac:dyDescent="0.25">
      <c r="A7371">
        <f>--SUBTOTAL(103,B$2:B7371)</f>
        <v>3790</v>
      </c>
      <c r="B7371" s="86">
        <v>43453</v>
      </c>
      <c r="C7371" t="s">
        <v>64</v>
      </c>
      <c r="D7371" t="s">
        <v>394</v>
      </c>
      <c r="E7371" t="s">
        <v>395</v>
      </c>
      <c r="F7371">
        <v>3585</v>
      </c>
      <c r="G7371">
        <v>0</v>
      </c>
      <c r="H7371">
        <v>2018</v>
      </c>
      <c r="I7371">
        <v>12</v>
      </c>
      <c r="J7371">
        <v>91</v>
      </c>
    </row>
    <row r="7372" spans="1:10" hidden="1" x14ac:dyDescent="0.25">
      <c r="A7372">
        <f>--SUBTOTAL(103,B$2:B7372)</f>
        <v>3790</v>
      </c>
      <c r="B7372" s="86">
        <v>43453</v>
      </c>
      <c r="C7372" t="s">
        <v>23</v>
      </c>
      <c r="D7372" t="s">
        <v>394</v>
      </c>
      <c r="E7372" t="s">
        <v>395</v>
      </c>
      <c r="F7372">
        <v>23.76</v>
      </c>
      <c r="G7372">
        <v>0</v>
      </c>
      <c r="H7372">
        <v>2018</v>
      </c>
      <c r="I7372">
        <v>12</v>
      </c>
      <c r="J7372">
        <v>13</v>
      </c>
    </row>
    <row r="7373" spans="1:10" hidden="1" x14ac:dyDescent="0.25">
      <c r="A7373">
        <f>--SUBTOTAL(103,B$2:B7373)</f>
        <v>3790</v>
      </c>
      <c r="B7373" s="86">
        <v>43453</v>
      </c>
      <c r="C7373" t="s">
        <v>23</v>
      </c>
      <c r="D7373" t="s">
        <v>33</v>
      </c>
      <c r="E7373" t="s">
        <v>215</v>
      </c>
      <c r="F7373">
        <v>6.85</v>
      </c>
      <c r="G7373">
        <v>0</v>
      </c>
      <c r="H7373">
        <v>2018</v>
      </c>
      <c r="I7373">
        <v>12</v>
      </c>
      <c r="J7373">
        <v>17</v>
      </c>
    </row>
    <row r="7374" spans="1:10" hidden="1" x14ac:dyDescent="0.25">
      <c r="A7374">
        <f>--SUBTOTAL(103,B$2:B7374)</f>
        <v>3790</v>
      </c>
      <c r="B7374" s="86">
        <v>43453</v>
      </c>
      <c r="C7374" t="s">
        <v>23</v>
      </c>
      <c r="D7374" t="s">
        <v>33</v>
      </c>
      <c r="E7374" t="s">
        <v>202</v>
      </c>
      <c r="F7374">
        <v>2.9</v>
      </c>
      <c r="G7374">
        <v>0</v>
      </c>
      <c r="H7374">
        <v>2018</v>
      </c>
      <c r="I7374">
        <v>12</v>
      </c>
      <c r="J7374">
        <v>18</v>
      </c>
    </row>
    <row r="7375" spans="1:10" hidden="1" x14ac:dyDescent="0.25">
      <c r="A7375">
        <f>--SUBTOTAL(103,B$2:B7375)</f>
        <v>3790</v>
      </c>
      <c r="B7375" s="86">
        <v>43453</v>
      </c>
      <c r="C7375" t="s">
        <v>23</v>
      </c>
      <c r="D7375" t="s">
        <v>394</v>
      </c>
      <c r="E7375" t="s">
        <v>395</v>
      </c>
      <c r="F7375">
        <v>17.47</v>
      </c>
      <c r="G7375">
        <v>0</v>
      </c>
      <c r="H7375">
        <v>2018</v>
      </c>
      <c r="I7375">
        <v>12</v>
      </c>
      <c r="J7375">
        <v>30</v>
      </c>
    </row>
    <row r="7376" spans="1:10" hidden="1" x14ac:dyDescent="0.25">
      <c r="A7376">
        <f>--SUBTOTAL(103,B$2:B7376)</f>
        <v>3790</v>
      </c>
      <c r="B7376" s="86">
        <v>43453</v>
      </c>
      <c r="C7376" t="s">
        <v>23</v>
      </c>
      <c r="D7376" t="s">
        <v>33</v>
      </c>
      <c r="E7376" t="s">
        <v>105</v>
      </c>
      <c r="F7376">
        <v>15</v>
      </c>
      <c r="G7376">
        <v>0</v>
      </c>
      <c r="H7376">
        <v>2018</v>
      </c>
      <c r="I7376">
        <v>12</v>
      </c>
      <c r="J7376">
        <v>35</v>
      </c>
    </row>
    <row r="7377" spans="1:10" hidden="1" x14ac:dyDescent="0.25">
      <c r="A7377">
        <f>--SUBTOTAL(103,B$2:B7377)</f>
        <v>3790</v>
      </c>
      <c r="B7377" s="86">
        <v>43453</v>
      </c>
      <c r="C7377" t="s">
        <v>23</v>
      </c>
      <c r="D7377" t="s">
        <v>33</v>
      </c>
      <c r="E7377" t="s">
        <v>156</v>
      </c>
      <c r="F7377">
        <v>14.55</v>
      </c>
      <c r="G7377">
        <v>0</v>
      </c>
      <c r="H7377">
        <v>2018</v>
      </c>
      <c r="I7377">
        <v>12</v>
      </c>
      <c r="J7377">
        <v>78</v>
      </c>
    </row>
    <row r="7378" spans="1:10" hidden="1" x14ac:dyDescent="0.25">
      <c r="A7378">
        <f>--SUBTOTAL(103,B$2:B7378)</f>
        <v>3790</v>
      </c>
      <c r="B7378" s="86">
        <v>43453</v>
      </c>
      <c r="C7378" t="s">
        <v>23</v>
      </c>
      <c r="D7378" t="s">
        <v>394</v>
      </c>
      <c r="E7378" t="s">
        <v>395</v>
      </c>
      <c r="F7378">
        <v>150.84</v>
      </c>
      <c r="G7378">
        <v>0</v>
      </c>
      <c r="H7378">
        <v>2018</v>
      </c>
      <c r="I7378">
        <v>12</v>
      </c>
      <c r="J7378">
        <v>2</v>
      </c>
    </row>
    <row r="7379" spans="1:10" hidden="1" x14ac:dyDescent="0.25">
      <c r="A7379">
        <f>--SUBTOTAL(103,B$2:B7379)</f>
        <v>3790</v>
      </c>
      <c r="B7379" s="86">
        <v>43454</v>
      </c>
      <c r="C7379" t="s">
        <v>22</v>
      </c>
      <c r="D7379" t="s">
        <v>32</v>
      </c>
      <c r="E7379" t="s">
        <v>397</v>
      </c>
      <c r="F7379">
        <v>8</v>
      </c>
      <c r="G7379">
        <v>0</v>
      </c>
      <c r="H7379">
        <v>2018</v>
      </c>
      <c r="I7379">
        <v>12</v>
      </c>
      <c r="J7379">
        <v>19</v>
      </c>
    </row>
    <row r="7380" spans="1:10" hidden="1" x14ac:dyDescent="0.25">
      <c r="A7380">
        <f>--SUBTOTAL(103,B$2:B7380)</f>
        <v>3790</v>
      </c>
      <c r="B7380" s="86">
        <v>43454</v>
      </c>
      <c r="C7380" t="s">
        <v>106</v>
      </c>
      <c r="D7380" t="s">
        <v>101</v>
      </c>
      <c r="E7380" t="s">
        <v>397</v>
      </c>
      <c r="F7380">
        <v>133.30000000000001</v>
      </c>
      <c r="G7380">
        <v>0</v>
      </c>
      <c r="H7380">
        <v>2018</v>
      </c>
      <c r="I7380">
        <v>12</v>
      </c>
      <c r="J7380">
        <v>91</v>
      </c>
    </row>
    <row r="7381" spans="1:10" hidden="1" x14ac:dyDescent="0.25">
      <c r="A7381">
        <f>--SUBTOTAL(103,B$2:B7381)</f>
        <v>3790</v>
      </c>
      <c r="B7381" s="86">
        <v>43454</v>
      </c>
      <c r="C7381" t="s">
        <v>290</v>
      </c>
      <c r="D7381" t="s">
        <v>59</v>
      </c>
      <c r="E7381" t="s">
        <v>397</v>
      </c>
      <c r="F7381">
        <v>448.21</v>
      </c>
      <c r="G7381">
        <v>0</v>
      </c>
      <c r="H7381">
        <v>2018</v>
      </c>
      <c r="I7381">
        <v>12</v>
      </c>
      <c r="J7381">
        <v>91</v>
      </c>
    </row>
    <row r="7382" spans="1:10" hidden="1" x14ac:dyDescent="0.25">
      <c r="A7382">
        <f>--SUBTOTAL(103,B$2:B7382)</f>
        <v>3790</v>
      </c>
      <c r="B7382" s="86">
        <v>43454</v>
      </c>
      <c r="C7382" t="s">
        <v>247</v>
      </c>
      <c r="D7382" t="s">
        <v>59</v>
      </c>
      <c r="E7382" t="s">
        <v>397</v>
      </c>
      <c r="F7382">
        <v>154.43</v>
      </c>
      <c r="G7382">
        <v>0</v>
      </c>
      <c r="H7382">
        <v>2018</v>
      </c>
      <c r="I7382">
        <v>12</v>
      </c>
      <c r="J7382">
        <v>91</v>
      </c>
    </row>
    <row r="7383" spans="1:10" hidden="1" x14ac:dyDescent="0.25">
      <c r="A7383">
        <f>--SUBTOTAL(103,B$2:B7383)</f>
        <v>3790</v>
      </c>
      <c r="B7383" s="86">
        <v>43454</v>
      </c>
      <c r="C7383" t="s">
        <v>71</v>
      </c>
      <c r="D7383" t="s">
        <v>63</v>
      </c>
      <c r="E7383" t="s">
        <v>397</v>
      </c>
      <c r="F7383">
        <v>11</v>
      </c>
      <c r="G7383">
        <v>0</v>
      </c>
      <c r="H7383">
        <v>2018</v>
      </c>
      <c r="I7383">
        <v>12</v>
      </c>
      <c r="J7383">
        <v>91</v>
      </c>
    </row>
    <row r="7384" spans="1:10" hidden="1" x14ac:dyDescent="0.25">
      <c r="A7384">
        <f>--SUBTOTAL(103,B$2:B7384)</f>
        <v>3790</v>
      </c>
      <c r="B7384" s="86">
        <v>43454</v>
      </c>
      <c r="C7384" t="s">
        <v>71</v>
      </c>
      <c r="D7384" t="s">
        <v>59</v>
      </c>
      <c r="E7384" t="s">
        <v>397</v>
      </c>
      <c r="F7384">
        <v>112.11</v>
      </c>
      <c r="G7384">
        <v>0</v>
      </c>
      <c r="H7384">
        <v>2018</v>
      </c>
      <c r="I7384">
        <v>12</v>
      </c>
      <c r="J7384">
        <v>91</v>
      </c>
    </row>
    <row r="7385" spans="1:10" hidden="1" x14ac:dyDescent="0.25">
      <c r="A7385">
        <f>--SUBTOTAL(103,B$2:B7385)</f>
        <v>3790</v>
      </c>
      <c r="B7385" s="86">
        <v>43454</v>
      </c>
      <c r="C7385" t="s">
        <v>21</v>
      </c>
      <c r="D7385" t="s">
        <v>32</v>
      </c>
      <c r="E7385" t="s">
        <v>397</v>
      </c>
      <c r="F7385">
        <v>16</v>
      </c>
      <c r="G7385">
        <v>0</v>
      </c>
      <c r="H7385">
        <v>2018</v>
      </c>
      <c r="I7385">
        <v>12</v>
      </c>
      <c r="J7385">
        <v>10</v>
      </c>
    </row>
    <row r="7386" spans="1:10" hidden="1" x14ac:dyDescent="0.25">
      <c r="A7386">
        <f>--SUBTOTAL(103,B$2:B7386)</f>
        <v>3790</v>
      </c>
      <c r="B7386" s="86">
        <v>43454</v>
      </c>
      <c r="C7386" t="s">
        <v>21</v>
      </c>
      <c r="D7386" t="s">
        <v>32</v>
      </c>
      <c r="E7386" t="s">
        <v>397</v>
      </c>
      <c r="F7386">
        <v>56</v>
      </c>
      <c r="G7386">
        <v>0</v>
      </c>
      <c r="H7386">
        <v>2018</v>
      </c>
      <c r="I7386">
        <v>12</v>
      </c>
      <c r="J7386">
        <v>19</v>
      </c>
    </row>
    <row r="7387" spans="1:10" hidden="1" x14ac:dyDescent="0.25">
      <c r="A7387">
        <f>--SUBTOTAL(103,B$2:B7387)</f>
        <v>3790</v>
      </c>
      <c r="B7387" s="86">
        <v>43454</v>
      </c>
      <c r="C7387" t="s">
        <v>21</v>
      </c>
      <c r="D7387" t="s">
        <v>32</v>
      </c>
      <c r="E7387" t="s">
        <v>397</v>
      </c>
      <c r="F7387">
        <v>24</v>
      </c>
      <c r="G7387">
        <v>0</v>
      </c>
      <c r="H7387">
        <v>2018</v>
      </c>
      <c r="I7387">
        <v>12</v>
      </c>
      <c r="J7387">
        <v>51</v>
      </c>
    </row>
    <row r="7388" spans="1:10" hidden="1" x14ac:dyDescent="0.25">
      <c r="A7388">
        <f>--SUBTOTAL(103,B$2:B7388)</f>
        <v>3790</v>
      </c>
      <c r="B7388" s="86">
        <v>43454</v>
      </c>
      <c r="C7388" t="s">
        <v>21</v>
      </c>
      <c r="D7388" t="s">
        <v>32</v>
      </c>
      <c r="E7388" t="s">
        <v>397</v>
      </c>
      <c r="F7388">
        <v>40</v>
      </c>
      <c r="G7388">
        <v>0</v>
      </c>
      <c r="H7388">
        <v>2018</v>
      </c>
      <c r="I7388">
        <v>12</v>
      </c>
      <c r="J7388">
        <v>73</v>
      </c>
    </row>
    <row r="7389" spans="1:10" hidden="1" x14ac:dyDescent="0.25">
      <c r="A7389">
        <f>--SUBTOTAL(103,B$2:B7389)</f>
        <v>3790</v>
      </c>
      <c r="B7389" s="86">
        <v>43454</v>
      </c>
      <c r="C7389" t="s">
        <v>21</v>
      </c>
      <c r="D7389" t="s">
        <v>32</v>
      </c>
      <c r="E7389" t="s">
        <v>397</v>
      </c>
      <c r="F7389">
        <v>8</v>
      </c>
      <c r="G7389">
        <v>0</v>
      </c>
      <c r="H7389">
        <v>2018</v>
      </c>
      <c r="I7389">
        <v>12</v>
      </c>
      <c r="J7389">
        <v>80</v>
      </c>
    </row>
    <row r="7390" spans="1:10" hidden="1" x14ac:dyDescent="0.25">
      <c r="A7390">
        <f>--SUBTOTAL(103,B$2:B7390)</f>
        <v>3790</v>
      </c>
      <c r="B7390" s="86">
        <v>43454</v>
      </c>
      <c r="C7390" t="s">
        <v>79</v>
      </c>
      <c r="D7390" t="s">
        <v>59</v>
      </c>
      <c r="E7390" t="s">
        <v>397</v>
      </c>
      <c r="F7390">
        <v>2200</v>
      </c>
      <c r="G7390">
        <v>0</v>
      </c>
      <c r="H7390">
        <v>2018</v>
      </c>
      <c r="I7390">
        <v>12</v>
      </c>
      <c r="J7390">
        <v>91</v>
      </c>
    </row>
    <row r="7391" spans="1:10" hidden="1" x14ac:dyDescent="0.25">
      <c r="A7391">
        <f>--SUBTOTAL(103,B$2:B7391)</f>
        <v>3790</v>
      </c>
      <c r="B7391" s="86">
        <v>43454</v>
      </c>
      <c r="C7391" t="s">
        <v>82</v>
      </c>
      <c r="D7391" t="s">
        <v>54</v>
      </c>
      <c r="E7391" t="s">
        <v>397</v>
      </c>
      <c r="F7391">
        <v>10.75</v>
      </c>
      <c r="G7391">
        <v>0</v>
      </c>
      <c r="H7391">
        <v>2018</v>
      </c>
      <c r="I7391">
        <v>12</v>
      </c>
      <c r="J7391">
        <v>91</v>
      </c>
    </row>
    <row r="7392" spans="1:10" hidden="1" x14ac:dyDescent="0.25">
      <c r="A7392">
        <f>--SUBTOTAL(103,B$2:B7392)</f>
        <v>3790</v>
      </c>
      <c r="B7392" s="86">
        <v>43454</v>
      </c>
      <c r="C7392" t="s">
        <v>65</v>
      </c>
      <c r="D7392" t="s">
        <v>32</v>
      </c>
      <c r="E7392" t="s">
        <v>397</v>
      </c>
      <c r="F7392">
        <v>10</v>
      </c>
      <c r="G7392">
        <v>0</v>
      </c>
      <c r="H7392">
        <v>2018</v>
      </c>
      <c r="I7392">
        <v>12</v>
      </c>
      <c r="J7392">
        <v>91</v>
      </c>
    </row>
    <row r="7393" spans="1:10" hidden="1" x14ac:dyDescent="0.25">
      <c r="A7393">
        <f>--SUBTOTAL(103,B$2:B7393)</f>
        <v>3790</v>
      </c>
      <c r="B7393" s="86">
        <v>43454</v>
      </c>
      <c r="C7393" t="s">
        <v>64</v>
      </c>
      <c r="D7393" t="s">
        <v>59</v>
      </c>
      <c r="E7393" t="s">
        <v>397</v>
      </c>
      <c r="F7393">
        <v>56.5</v>
      </c>
      <c r="G7393">
        <v>0</v>
      </c>
      <c r="H7393">
        <v>2018</v>
      </c>
      <c r="I7393">
        <v>12</v>
      </c>
      <c r="J7393">
        <v>91</v>
      </c>
    </row>
    <row r="7394" spans="1:10" hidden="1" x14ac:dyDescent="0.25">
      <c r="A7394">
        <f>--SUBTOTAL(103,B$2:B7394)</f>
        <v>3790</v>
      </c>
      <c r="B7394" s="86">
        <v>43454</v>
      </c>
      <c r="C7394" t="s">
        <v>23</v>
      </c>
      <c r="D7394" t="s">
        <v>33</v>
      </c>
      <c r="E7394" t="s">
        <v>135</v>
      </c>
      <c r="F7394">
        <v>2</v>
      </c>
      <c r="G7394">
        <v>0</v>
      </c>
      <c r="H7394">
        <v>2018</v>
      </c>
      <c r="I7394">
        <v>12</v>
      </c>
      <c r="J7394">
        <v>1</v>
      </c>
    </row>
    <row r="7395" spans="1:10" hidden="1" x14ac:dyDescent="0.25">
      <c r="A7395">
        <f>--SUBTOTAL(103,B$2:B7395)</f>
        <v>3790</v>
      </c>
      <c r="B7395" s="86">
        <v>43454</v>
      </c>
      <c r="C7395" t="s">
        <v>23</v>
      </c>
      <c r="D7395" t="s">
        <v>59</v>
      </c>
      <c r="E7395" t="s">
        <v>397</v>
      </c>
      <c r="F7395">
        <v>86</v>
      </c>
      <c r="G7395">
        <v>0</v>
      </c>
      <c r="H7395">
        <v>2018</v>
      </c>
      <c r="I7395">
        <v>12</v>
      </c>
      <c r="J7395">
        <v>5</v>
      </c>
    </row>
    <row r="7396" spans="1:10" hidden="1" x14ac:dyDescent="0.25">
      <c r="A7396">
        <f>--SUBTOTAL(103,B$2:B7396)</f>
        <v>3790</v>
      </c>
      <c r="B7396" s="86">
        <v>43454</v>
      </c>
      <c r="C7396" t="s">
        <v>23</v>
      </c>
      <c r="D7396" t="s">
        <v>54</v>
      </c>
      <c r="E7396" t="s">
        <v>397</v>
      </c>
      <c r="F7396">
        <v>99.5</v>
      </c>
      <c r="G7396">
        <v>0</v>
      </c>
      <c r="H7396">
        <v>2018</v>
      </c>
      <c r="I7396">
        <v>12</v>
      </c>
      <c r="J7396">
        <v>5</v>
      </c>
    </row>
    <row r="7397" spans="1:10" hidden="1" x14ac:dyDescent="0.25">
      <c r="A7397">
        <f>--SUBTOTAL(103,B$2:B7397)</f>
        <v>3790</v>
      </c>
      <c r="B7397" s="86">
        <v>43454</v>
      </c>
      <c r="C7397" t="s">
        <v>23</v>
      </c>
      <c r="D7397" t="s">
        <v>59</v>
      </c>
      <c r="E7397" t="s">
        <v>397</v>
      </c>
      <c r="F7397">
        <v>263.25</v>
      </c>
      <c r="G7397">
        <v>0</v>
      </c>
      <c r="H7397">
        <v>2018</v>
      </c>
      <c r="I7397">
        <v>12</v>
      </c>
      <c r="J7397">
        <v>6</v>
      </c>
    </row>
    <row r="7398" spans="1:10" hidden="1" x14ac:dyDescent="0.25">
      <c r="A7398">
        <f>--SUBTOTAL(103,B$2:B7398)</f>
        <v>3790</v>
      </c>
      <c r="B7398" s="86">
        <v>43454</v>
      </c>
      <c r="C7398" t="s">
        <v>23</v>
      </c>
      <c r="D7398" t="s">
        <v>33</v>
      </c>
      <c r="E7398" t="s">
        <v>118</v>
      </c>
      <c r="F7398">
        <v>2.25</v>
      </c>
      <c r="G7398">
        <v>0</v>
      </c>
      <c r="H7398">
        <v>2018</v>
      </c>
      <c r="I7398">
        <v>12</v>
      </c>
      <c r="J7398">
        <v>15</v>
      </c>
    </row>
    <row r="7399" spans="1:10" hidden="1" x14ac:dyDescent="0.25">
      <c r="A7399">
        <f>--SUBTOTAL(103,B$2:B7399)</f>
        <v>3790</v>
      </c>
      <c r="B7399" s="86">
        <v>43454</v>
      </c>
      <c r="C7399" t="s">
        <v>23</v>
      </c>
      <c r="D7399" t="s">
        <v>59</v>
      </c>
      <c r="E7399" t="s">
        <v>397</v>
      </c>
      <c r="F7399">
        <v>389</v>
      </c>
      <c r="G7399">
        <v>0</v>
      </c>
      <c r="H7399">
        <v>2018</v>
      </c>
      <c r="I7399">
        <v>12</v>
      </c>
      <c r="J7399">
        <v>15</v>
      </c>
    </row>
    <row r="7400" spans="1:10" hidden="1" x14ac:dyDescent="0.25">
      <c r="A7400">
        <f>--SUBTOTAL(103,B$2:B7400)</f>
        <v>3790</v>
      </c>
      <c r="B7400" s="86">
        <v>43454</v>
      </c>
      <c r="C7400" t="s">
        <v>23</v>
      </c>
      <c r="D7400" t="s">
        <v>59</v>
      </c>
      <c r="E7400" t="s">
        <v>397</v>
      </c>
      <c r="F7400">
        <v>175</v>
      </c>
      <c r="G7400">
        <v>0</v>
      </c>
      <c r="H7400">
        <v>2018</v>
      </c>
      <c r="I7400">
        <v>12</v>
      </c>
      <c r="J7400">
        <v>21</v>
      </c>
    </row>
    <row r="7401" spans="1:10" hidden="1" x14ac:dyDescent="0.25">
      <c r="A7401">
        <f>--SUBTOTAL(103,B$2:B7401)</f>
        <v>3790</v>
      </c>
      <c r="B7401" s="86">
        <v>43454</v>
      </c>
      <c r="C7401" t="s">
        <v>23</v>
      </c>
      <c r="D7401" t="s">
        <v>59</v>
      </c>
      <c r="E7401" t="s">
        <v>397</v>
      </c>
      <c r="F7401">
        <v>118</v>
      </c>
      <c r="G7401">
        <v>0</v>
      </c>
      <c r="H7401">
        <v>2018</v>
      </c>
      <c r="I7401">
        <v>12</v>
      </c>
      <c r="J7401">
        <v>29</v>
      </c>
    </row>
    <row r="7402" spans="1:10" hidden="1" x14ac:dyDescent="0.25">
      <c r="A7402">
        <f>--SUBTOTAL(103,B$2:B7402)</f>
        <v>3790</v>
      </c>
      <c r="B7402" s="86">
        <v>43454</v>
      </c>
      <c r="C7402" t="s">
        <v>23</v>
      </c>
      <c r="D7402" t="s">
        <v>33</v>
      </c>
      <c r="E7402" t="s">
        <v>195</v>
      </c>
      <c r="F7402">
        <v>14.55</v>
      </c>
      <c r="G7402">
        <v>0</v>
      </c>
      <c r="H7402">
        <v>2018</v>
      </c>
      <c r="I7402">
        <v>12</v>
      </c>
      <c r="J7402">
        <v>32</v>
      </c>
    </row>
    <row r="7403" spans="1:10" hidden="1" x14ac:dyDescent="0.25">
      <c r="A7403">
        <f>--SUBTOTAL(103,B$2:B7403)</f>
        <v>3790</v>
      </c>
      <c r="B7403" s="86">
        <v>43454</v>
      </c>
      <c r="C7403" t="s">
        <v>23</v>
      </c>
      <c r="D7403" t="s">
        <v>59</v>
      </c>
      <c r="E7403" t="s">
        <v>397</v>
      </c>
      <c r="F7403">
        <v>107</v>
      </c>
      <c r="G7403">
        <v>0</v>
      </c>
      <c r="H7403">
        <v>2018</v>
      </c>
      <c r="I7403">
        <v>12</v>
      </c>
      <c r="J7403">
        <v>33</v>
      </c>
    </row>
    <row r="7404" spans="1:10" hidden="1" x14ac:dyDescent="0.25">
      <c r="A7404">
        <f>--SUBTOTAL(103,B$2:B7404)</f>
        <v>3790</v>
      </c>
      <c r="B7404" s="86">
        <v>43454</v>
      </c>
      <c r="C7404" t="s">
        <v>23</v>
      </c>
      <c r="D7404" t="s">
        <v>59</v>
      </c>
      <c r="E7404" t="s">
        <v>397</v>
      </c>
      <c r="F7404">
        <v>200</v>
      </c>
      <c r="G7404">
        <v>0</v>
      </c>
      <c r="H7404">
        <v>2018</v>
      </c>
      <c r="I7404">
        <v>12</v>
      </c>
      <c r="J7404">
        <v>41</v>
      </c>
    </row>
    <row r="7405" spans="1:10" hidden="1" x14ac:dyDescent="0.25">
      <c r="A7405">
        <f>--SUBTOTAL(103,B$2:B7405)</f>
        <v>3790</v>
      </c>
      <c r="B7405" s="86">
        <v>43454</v>
      </c>
      <c r="C7405" t="s">
        <v>23</v>
      </c>
      <c r="D7405" t="s">
        <v>59</v>
      </c>
      <c r="E7405" t="s">
        <v>397</v>
      </c>
      <c r="F7405">
        <v>18.27</v>
      </c>
      <c r="G7405">
        <v>0</v>
      </c>
      <c r="H7405">
        <v>2018</v>
      </c>
      <c r="I7405">
        <v>12</v>
      </c>
      <c r="J7405">
        <v>42</v>
      </c>
    </row>
    <row r="7406" spans="1:10" hidden="1" x14ac:dyDescent="0.25">
      <c r="A7406">
        <f>--SUBTOTAL(103,B$2:B7406)</f>
        <v>3790</v>
      </c>
      <c r="B7406" s="86">
        <v>43454</v>
      </c>
      <c r="C7406" t="s">
        <v>23</v>
      </c>
      <c r="D7406" t="s">
        <v>63</v>
      </c>
      <c r="E7406" t="s">
        <v>397</v>
      </c>
      <c r="F7406">
        <v>17.5</v>
      </c>
      <c r="G7406">
        <v>0</v>
      </c>
      <c r="H7406">
        <v>2018</v>
      </c>
      <c r="I7406">
        <v>12</v>
      </c>
      <c r="J7406">
        <v>54</v>
      </c>
    </row>
    <row r="7407" spans="1:10" hidden="1" x14ac:dyDescent="0.25">
      <c r="A7407">
        <f>--SUBTOTAL(103,B$2:B7407)</f>
        <v>3790</v>
      </c>
      <c r="B7407" s="86">
        <v>43454</v>
      </c>
      <c r="C7407" t="s">
        <v>23</v>
      </c>
      <c r="D7407" t="s">
        <v>59</v>
      </c>
      <c r="E7407" t="s">
        <v>397</v>
      </c>
      <c r="F7407">
        <v>187.25</v>
      </c>
      <c r="G7407">
        <v>0</v>
      </c>
      <c r="H7407">
        <v>2018</v>
      </c>
      <c r="I7407">
        <v>12</v>
      </c>
      <c r="J7407">
        <v>72</v>
      </c>
    </row>
    <row r="7408" spans="1:10" hidden="1" x14ac:dyDescent="0.25">
      <c r="A7408">
        <f>--SUBTOTAL(103,B$2:B7408)</f>
        <v>3790</v>
      </c>
      <c r="B7408" s="86">
        <v>43454</v>
      </c>
      <c r="C7408" t="s">
        <v>23</v>
      </c>
      <c r="D7408" t="s">
        <v>59</v>
      </c>
      <c r="E7408" t="s">
        <v>397</v>
      </c>
      <c r="F7408">
        <v>20.94</v>
      </c>
      <c r="G7408">
        <v>0</v>
      </c>
      <c r="H7408">
        <v>2018</v>
      </c>
      <c r="I7408">
        <v>12</v>
      </c>
      <c r="J7408">
        <v>101</v>
      </c>
    </row>
    <row r="7409" spans="1:10" hidden="1" x14ac:dyDescent="0.25">
      <c r="A7409">
        <f>--SUBTOTAL(103,B$2:B7409)</f>
        <v>3790</v>
      </c>
      <c r="B7409" s="86">
        <v>43454</v>
      </c>
      <c r="C7409" t="s">
        <v>23</v>
      </c>
      <c r="D7409" t="s">
        <v>59</v>
      </c>
      <c r="E7409" t="s">
        <v>397</v>
      </c>
      <c r="F7409">
        <v>232.38</v>
      </c>
      <c r="G7409">
        <v>0</v>
      </c>
      <c r="H7409">
        <v>2018</v>
      </c>
      <c r="I7409">
        <v>12</v>
      </c>
      <c r="J7409">
        <v>164</v>
      </c>
    </row>
    <row r="7410" spans="1:10" hidden="1" x14ac:dyDescent="0.25">
      <c r="A7410">
        <f>--SUBTOTAL(103,B$2:B7410)</f>
        <v>3790</v>
      </c>
      <c r="B7410" s="86">
        <v>43455</v>
      </c>
      <c r="C7410" t="s">
        <v>80</v>
      </c>
      <c r="D7410" t="s">
        <v>59</v>
      </c>
      <c r="E7410" t="s">
        <v>398</v>
      </c>
      <c r="F7410">
        <v>555.79999999999995</v>
      </c>
      <c r="G7410">
        <v>0</v>
      </c>
      <c r="H7410">
        <v>2018</v>
      </c>
      <c r="I7410">
        <v>12</v>
      </c>
      <c r="J7410">
        <v>91</v>
      </c>
    </row>
    <row r="7411" spans="1:10" hidden="1" x14ac:dyDescent="0.25">
      <c r="A7411">
        <f>--SUBTOTAL(103,B$2:B7411)</f>
        <v>3790</v>
      </c>
      <c r="B7411" s="86">
        <v>43455</v>
      </c>
      <c r="C7411" t="s">
        <v>22</v>
      </c>
      <c r="D7411" t="s">
        <v>32</v>
      </c>
      <c r="E7411" t="s">
        <v>398</v>
      </c>
      <c r="F7411">
        <v>8</v>
      </c>
      <c r="G7411">
        <v>0</v>
      </c>
      <c r="H7411">
        <v>2018</v>
      </c>
      <c r="I7411">
        <v>12</v>
      </c>
      <c r="J7411">
        <v>46</v>
      </c>
    </row>
    <row r="7412" spans="1:10" hidden="1" x14ac:dyDescent="0.25">
      <c r="A7412">
        <f>--SUBTOTAL(103,B$2:B7412)</f>
        <v>3790</v>
      </c>
      <c r="B7412" s="86">
        <v>43455</v>
      </c>
      <c r="C7412" t="s">
        <v>22</v>
      </c>
      <c r="D7412" t="s">
        <v>32</v>
      </c>
      <c r="E7412" t="s">
        <v>398</v>
      </c>
      <c r="F7412">
        <v>8</v>
      </c>
      <c r="G7412">
        <v>0</v>
      </c>
      <c r="H7412">
        <v>2018</v>
      </c>
      <c r="I7412">
        <v>12</v>
      </c>
      <c r="J7412">
        <v>95</v>
      </c>
    </row>
    <row r="7413" spans="1:10" hidden="1" x14ac:dyDescent="0.25">
      <c r="A7413">
        <f>--SUBTOTAL(103,B$2:B7413)</f>
        <v>3790</v>
      </c>
      <c r="B7413" s="86">
        <v>43455</v>
      </c>
      <c r="C7413" t="s">
        <v>102</v>
      </c>
      <c r="D7413" t="s">
        <v>62</v>
      </c>
      <c r="E7413" t="s">
        <v>398</v>
      </c>
      <c r="F7413">
        <v>1385.75</v>
      </c>
      <c r="G7413">
        <v>0</v>
      </c>
      <c r="H7413">
        <v>2018</v>
      </c>
      <c r="I7413">
        <v>12</v>
      </c>
      <c r="J7413">
        <v>91</v>
      </c>
    </row>
    <row r="7414" spans="1:10" hidden="1" x14ac:dyDescent="0.25">
      <c r="A7414">
        <f>--SUBTOTAL(103,B$2:B7414)</f>
        <v>3790</v>
      </c>
      <c r="B7414" s="86">
        <v>43455</v>
      </c>
      <c r="C7414" t="s">
        <v>67</v>
      </c>
      <c r="D7414" t="s">
        <v>31</v>
      </c>
      <c r="E7414" t="s">
        <v>398</v>
      </c>
      <c r="F7414">
        <v>10.49</v>
      </c>
      <c r="G7414">
        <v>0</v>
      </c>
      <c r="H7414">
        <v>2018</v>
      </c>
      <c r="I7414">
        <v>12</v>
      </c>
      <c r="J7414">
        <v>91</v>
      </c>
    </row>
    <row r="7415" spans="1:10" hidden="1" x14ac:dyDescent="0.25">
      <c r="A7415">
        <f>--SUBTOTAL(103,B$2:B7415)</f>
        <v>3790</v>
      </c>
      <c r="B7415" s="86">
        <v>43455</v>
      </c>
      <c r="C7415" t="s">
        <v>75</v>
      </c>
      <c r="D7415" t="s">
        <v>59</v>
      </c>
      <c r="E7415" t="s">
        <v>398</v>
      </c>
      <c r="F7415">
        <v>0</v>
      </c>
      <c r="G7415">
        <v>555.79999999999995</v>
      </c>
      <c r="H7415">
        <v>2018</v>
      </c>
      <c r="I7415">
        <v>12</v>
      </c>
      <c r="J7415">
        <v>91</v>
      </c>
    </row>
    <row r="7416" spans="1:10" hidden="1" x14ac:dyDescent="0.25">
      <c r="A7416">
        <f>--SUBTOTAL(103,B$2:B7416)</f>
        <v>3790</v>
      </c>
      <c r="B7416" s="86">
        <v>43455</v>
      </c>
      <c r="C7416" t="s">
        <v>206</v>
      </c>
      <c r="D7416" t="s">
        <v>60</v>
      </c>
      <c r="E7416" t="s">
        <v>398</v>
      </c>
      <c r="F7416">
        <v>39.5</v>
      </c>
      <c r="G7416">
        <v>0</v>
      </c>
      <c r="H7416">
        <v>2018</v>
      </c>
      <c r="I7416">
        <v>12</v>
      </c>
      <c r="J7416">
        <v>91</v>
      </c>
    </row>
    <row r="7417" spans="1:10" hidden="1" x14ac:dyDescent="0.25">
      <c r="A7417">
        <f>--SUBTOTAL(103,B$2:B7417)</f>
        <v>3790</v>
      </c>
      <c r="B7417" s="86">
        <v>43455</v>
      </c>
      <c r="C7417" t="s">
        <v>71</v>
      </c>
      <c r="D7417" t="s">
        <v>63</v>
      </c>
      <c r="E7417" t="s">
        <v>398</v>
      </c>
      <c r="F7417">
        <v>44.97</v>
      </c>
      <c r="G7417">
        <v>0</v>
      </c>
      <c r="H7417">
        <v>2018</v>
      </c>
      <c r="I7417">
        <v>12</v>
      </c>
      <c r="J7417">
        <v>91</v>
      </c>
    </row>
    <row r="7418" spans="1:10" hidden="1" x14ac:dyDescent="0.25">
      <c r="A7418">
        <f>--SUBTOTAL(103,B$2:B7418)</f>
        <v>3790</v>
      </c>
      <c r="B7418" s="86">
        <v>43455</v>
      </c>
      <c r="C7418" t="s">
        <v>21</v>
      </c>
      <c r="D7418" t="s">
        <v>32</v>
      </c>
      <c r="E7418" t="s">
        <v>398</v>
      </c>
      <c r="F7418">
        <v>64</v>
      </c>
      <c r="G7418">
        <v>0</v>
      </c>
      <c r="H7418">
        <v>2018</v>
      </c>
      <c r="I7418">
        <v>12</v>
      </c>
      <c r="J7418">
        <v>13</v>
      </c>
    </row>
    <row r="7419" spans="1:10" hidden="1" x14ac:dyDescent="0.25">
      <c r="A7419">
        <f>--SUBTOTAL(103,B$2:B7419)</f>
        <v>3790</v>
      </c>
      <c r="B7419" s="86">
        <v>43455</v>
      </c>
      <c r="C7419" t="s">
        <v>21</v>
      </c>
      <c r="D7419" t="s">
        <v>32</v>
      </c>
      <c r="E7419" t="s">
        <v>398</v>
      </c>
      <c r="F7419">
        <v>72</v>
      </c>
      <c r="G7419">
        <v>0</v>
      </c>
      <c r="H7419">
        <v>2018</v>
      </c>
      <c r="I7419">
        <v>12</v>
      </c>
      <c r="J7419">
        <v>44</v>
      </c>
    </row>
    <row r="7420" spans="1:10" hidden="1" x14ac:dyDescent="0.25">
      <c r="A7420">
        <f>--SUBTOTAL(103,B$2:B7420)</f>
        <v>3790</v>
      </c>
      <c r="B7420" s="86">
        <v>43455</v>
      </c>
      <c r="C7420" t="s">
        <v>21</v>
      </c>
      <c r="D7420" t="s">
        <v>32</v>
      </c>
      <c r="E7420" t="s">
        <v>398</v>
      </c>
      <c r="F7420">
        <v>8</v>
      </c>
      <c r="G7420">
        <v>0</v>
      </c>
      <c r="H7420">
        <v>2018</v>
      </c>
      <c r="I7420">
        <v>12</v>
      </c>
      <c r="J7420">
        <v>46</v>
      </c>
    </row>
    <row r="7421" spans="1:10" hidden="1" x14ac:dyDescent="0.25">
      <c r="A7421">
        <f>--SUBTOTAL(103,B$2:B7421)</f>
        <v>3790</v>
      </c>
      <c r="B7421" s="86">
        <v>43455</v>
      </c>
      <c r="C7421" t="s">
        <v>21</v>
      </c>
      <c r="D7421" t="s">
        <v>32</v>
      </c>
      <c r="E7421" t="s">
        <v>398</v>
      </c>
      <c r="F7421">
        <v>16</v>
      </c>
      <c r="G7421">
        <v>0</v>
      </c>
      <c r="H7421">
        <v>2018</v>
      </c>
      <c r="I7421">
        <v>12</v>
      </c>
      <c r="J7421">
        <v>73</v>
      </c>
    </row>
    <row r="7422" spans="1:10" hidden="1" x14ac:dyDescent="0.25">
      <c r="A7422">
        <f>--SUBTOTAL(103,B$2:B7422)</f>
        <v>3790</v>
      </c>
      <c r="B7422" s="86">
        <v>43455</v>
      </c>
      <c r="C7422" t="s">
        <v>21</v>
      </c>
      <c r="D7422" t="s">
        <v>32</v>
      </c>
      <c r="E7422" t="s">
        <v>398</v>
      </c>
      <c r="F7422">
        <v>8</v>
      </c>
      <c r="G7422">
        <v>0</v>
      </c>
      <c r="H7422">
        <v>2018</v>
      </c>
      <c r="I7422">
        <v>12</v>
      </c>
      <c r="J7422">
        <v>95</v>
      </c>
    </row>
    <row r="7423" spans="1:10" hidden="1" x14ac:dyDescent="0.25">
      <c r="A7423">
        <f>--SUBTOTAL(103,B$2:B7423)</f>
        <v>3790</v>
      </c>
      <c r="B7423" s="86">
        <v>43455</v>
      </c>
      <c r="C7423" t="s">
        <v>21</v>
      </c>
      <c r="D7423" t="s">
        <v>32</v>
      </c>
      <c r="E7423" t="s">
        <v>398</v>
      </c>
      <c r="F7423">
        <v>16</v>
      </c>
      <c r="G7423">
        <v>0</v>
      </c>
      <c r="H7423">
        <v>2018</v>
      </c>
      <c r="I7423">
        <v>12</v>
      </c>
      <c r="J7423">
        <v>97</v>
      </c>
    </row>
    <row r="7424" spans="1:10" hidden="1" x14ac:dyDescent="0.25">
      <c r="A7424">
        <f>--SUBTOTAL(103,B$2:B7424)</f>
        <v>3790</v>
      </c>
      <c r="B7424" s="86">
        <v>43455</v>
      </c>
      <c r="C7424" t="s">
        <v>79</v>
      </c>
      <c r="D7424" t="s">
        <v>31</v>
      </c>
      <c r="E7424" t="s">
        <v>398</v>
      </c>
      <c r="F7424">
        <v>589.76</v>
      </c>
      <c r="G7424">
        <v>0</v>
      </c>
      <c r="H7424">
        <v>2018</v>
      </c>
      <c r="I7424">
        <v>12</v>
      </c>
      <c r="J7424">
        <v>91</v>
      </c>
    </row>
    <row r="7425" spans="1:10" hidden="1" x14ac:dyDescent="0.25">
      <c r="A7425">
        <f>--SUBTOTAL(103,B$2:B7425)</f>
        <v>3790</v>
      </c>
      <c r="B7425" s="86">
        <v>43455</v>
      </c>
      <c r="C7425" t="s">
        <v>82</v>
      </c>
      <c r="D7425" t="s">
        <v>59</v>
      </c>
      <c r="E7425" t="s">
        <v>398</v>
      </c>
      <c r="F7425">
        <v>684.29</v>
      </c>
      <c r="G7425">
        <v>0</v>
      </c>
      <c r="H7425">
        <v>2018</v>
      </c>
      <c r="I7425">
        <v>12</v>
      </c>
      <c r="J7425">
        <v>91</v>
      </c>
    </row>
    <row r="7426" spans="1:10" hidden="1" x14ac:dyDescent="0.25">
      <c r="A7426">
        <f>--SUBTOTAL(103,B$2:B7426)</f>
        <v>3790</v>
      </c>
      <c r="B7426" s="86">
        <v>43455</v>
      </c>
      <c r="C7426" t="s">
        <v>65</v>
      </c>
      <c r="D7426" t="s">
        <v>31</v>
      </c>
      <c r="E7426" t="s">
        <v>398</v>
      </c>
      <c r="F7426">
        <v>14.6</v>
      </c>
      <c r="G7426">
        <v>0</v>
      </c>
      <c r="H7426">
        <v>2018</v>
      </c>
      <c r="I7426">
        <v>12</v>
      </c>
      <c r="J7426">
        <v>91</v>
      </c>
    </row>
    <row r="7427" spans="1:10" hidden="1" x14ac:dyDescent="0.25">
      <c r="A7427">
        <f>--SUBTOTAL(103,B$2:B7427)</f>
        <v>3790</v>
      </c>
      <c r="B7427" s="86">
        <v>43455</v>
      </c>
      <c r="C7427" t="s">
        <v>23</v>
      </c>
      <c r="D7427" t="s">
        <v>54</v>
      </c>
      <c r="E7427" t="s">
        <v>398</v>
      </c>
      <c r="F7427">
        <v>97.9</v>
      </c>
      <c r="G7427">
        <v>0</v>
      </c>
      <c r="H7427">
        <v>2018</v>
      </c>
      <c r="I7427">
        <v>12</v>
      </c>
      <c r="J7427">
        <v>18</v>
      </c>
    </row>
    <row r="7428" spans="1:10" hidden="1" x14ac:dyDescent="0.25">
      <c r="A7428">
        <f>--SUBTOTAL(103,B$2:B7428)</f>
        <v>3790</v>
      </c>
      <c r="B7428" s="86">
        <v>43455</v>
      </c>
      <c r="C7428" t="s">
        <v>23</v>
      </c>
      <c r="D7428" t="s">
        <v>33</v>
      </c>
      <c r="E7428" t="s">
        <v>168</v>
      </c>
      <c r="F7428">
        <v>2.4</v>
      </c>
      <c r="G7428">
        <v>0</v>
      </c>
      <c r="H7428">
        <v>2018</v>
      </c>
      <c r="I7428">
        <v>12</v>
      </c>
      <c r="J7428">
        <v>20</v>
      </c>
    </row>
    <row r="7429" spans="1:10" hidden="1" x14ac:dyDescent="0.25">
      <c r="A7429">
        <f>--SUBTOTAL(103,B$2:B7429)</f>
        <v>3790</v>
      </c>
      <c r="B7429" s="86">
        <v>43455</v>
      </c>
      <c r="C7429" t="s">
        <v>23</v>
      </c>
      <c r="D7429" t="s">
        <v>33</v>
      </c>
      <c r="E7429" t="s">
        <v>166</v>
      </c>
      <c r="F7429">
        <v>10</v>
      </c>
      <c r="G7429">
        <v>0</v>
      </c>
      <c r="H7429">
        <v>2018</v>
      </c>
      <c r="I7429">
        <v>12</v>
      </c>
      <c r="J7429">
        <v>22</v>
      </c>
    </row>
    <row r="7430" spans="1:10" hidden="1" x14ac:dyDescent="0.25">
      <c r="A7430">
        <f>--SUBTOTAL(103,B$2:B7430)</f>
        <v>3790</v>
      </c>
      <c r="B7430" s="86">
        <v>43455</v>
      </c>
      <c r="C7430" t="s">
        <v>23</v>
      </c>
      <c r="D7430" t="s">
        <v>60</v>
      </c>
      <c r="E7430" t="s">
        <v>398</v>
      </c>
      <c r="F7430">
        <v>168</v>
      </c>
      <c r="G7430">
        <v>0</v>
      </c>
      <c r="H7430">
        <v>2018</v>
      </c>
      <c r="I7430">
        <v>12</v>
      </c>
      <c r="J7430">
        <v>38</v>
      </c>
    </row>
    <row r="7431" spans="1:10" hidden="1" x14ac:dyDescent="0.25">
      <c r="A7431">
        <f>--SUBTOTAL(103,B$2:B7431)</f>
        <v>3790</v>
      </c>
      <c r="B7431" s="86">
        <v>43455</v>
      </c>
      <c r="C7431" t="s">
        <v>23</v>
      </c>
      <c r="D7431" t="s">
        <v>33</v>
      </c>
      <c r="E7431" t="s">
        <v>141</v>
      </c>
      <c r="F7431">
        <v>24</v>
      </c>
      <c r="G7431">
        <v>0</v>
      </c>
      <c r="H7431">
        <v>2018</v>
      </c>
      <c r="I7431">
        <v>12</v>
      </c>
      <c r="J7431">
        <v>53</v>
      </c>
    </row>
    <row r="7432" spans="1:10" hidden="1" x14ac:dyDescent="0.25">
      <c r="A7432">
        <f>--SUBTOTAL(103,B$2:B7432)</f>
        <v>3790</v>
      </c>
      <c r="B7432" s="86">
        <v>43455</v>
      </c>
      <c r="C7432" t="s">
        <v>23</v>
      </c>
      <c r="D7432" t="s">
        <v>63</v>
      </c>
      <c r="E7432" t="s">
        <v>398</v>
      </c>
      <c r="F7432">
        <v>42.97</v>
      </c>
      <c r="G7432">
        <v>0</v>
      </c>
      <c r="H7432">
        <v>2018</v>
      </c>
      <c r="I7432">
        <v>12</v>
      </c>
      <c r="J7432">
        <v>54</v>
      </c>
    </row>
    <row r="7433" spans="1:10" hidden="1" x14ac:dyDescent="0.25">
      <c r="A7433">
        <f>--SUBTOTAL(103,B$2:B7433)</f>
        <v>3790</v>
      </c>
      <c r="B7433" s="86">
        <v>43455</v>
      </c>
      <c r="C7433" t="s">
        <v>23</v>
      </c>
      <c r="D7433" t="s">
        <v>59</v>
      </c>
      <c r="E7433" t="s">
        <v>398</v>
      </c>
      <c r="F7433">
        <v>75</v>
      </c>
      <c r="G7433">
        <v>0</v>
      </c>
      <c r="H7433">
        <v>2018</v>
      </c>
      <c r="I7433">
        <v>12</v>
      </c>
      <c r="J7433">
        <v>54</v>
      </c>
    </row>
    <row r="7434" spans="1:10" hidden="1" x14ac:dyDescent="0.25">
      <c r="A7434">
        <f>--SUBTOTAL(103,B$2:B7434)</f>
        <v>3790</v>
      </c>
      <c r="B7434" s="86">
        <v>43455</v>
      </c>
      <c r="C7434" t="s">
        <v>23</v>
      </c>
      <c r="D7434" t="s">
        <v>32</v>
      </c>
      <c r="E7434" t="s">
        <v>398</v>
      </c>
      <c r="F7434">
        <v>8</v>
      </c>
      <c r="G7434">
        <v>0</v>
      </c>
      <c r="H7434">
        <v>2018</v>
      </c>
      <c r="I7434">
        <v>12</v>
      </c>
      <c r="J7434">
        <v>73</v>
      </c>
    </row>
    <row r="7435" spans="1:10" hidden="1" x14ac:dyDescent="0.25">
      <c r="A7435">
        <f>--SUBTOTAL(103,B$2:B7435)</f>
        <v>3790</v>
      </c>
      <c r="B7435" s="86">
        <v>43455</v>
      </c>
      <c r="C7435" t="s">
        <v>23</v>
      </c>
      <c r="D7435" t="s">
        <v>63</v>
      </c>
      <c r="E7435" t="s">
        <v>398</v>
      </c>
      <c r="F7435">
        <v>21.21</v>
      </c>
      <c r="G7435">
        <v>0</v>
      </c>
      <c r="H7435">
        <v>2018</v>
      </c>
      <c r="I7435">
        <v>12</v>
      </c>
      <c r="J7435">
        <v>76</v>
      </c>
    </row>
    <row r="7436" spans="1:10" hidden="1" x14ac:dyDescent="0.25">
      <c r="A7436">
        <f>--SUBTOTAL(103,B$2:B7436)</f>
        <v>3790</v>
      </c>
      <c r="B7436" s="86">
        <v>43455</v>
      </c>
      <c r="C7436" t="s">
        <v>23</v>
      </c>
      <c r="D7436" t="s">
        <v>60</v>
      </c>
      <c r="E7436" t="s">
        <v>398</v>
      </c>
      <c r="F7436">
        <v>160.63</v>
      </c>
      <c r="G7436">
        <v>0</v>
      </c>
      <c r="H7436">
        <v>2018</v>
      </c>
      <c r="I7436">
        <v>12</v>
      </c>
      <c r="J7436">
        <v>78</v>
      </c>
    </row>
    <row r="7437" spans="1:10" hidden="1" x14ac:dyDescent="0.25">
      <c r="A7437">
        <f>--SUBTOTAL(103,B$2:B7437)</f>
        <v>3790</v>
      </c>
      <c r="B7437" s="86">
        <v>43455</v>
      </c>
      <c r="C7437" t="s">
        <v>23</v>
      </c>
      <c r="D7437" t="s">
        <v>60</v>
      </c>
      <c r="E7437" t="s">
        <v>398</v>
      </c>
      <c r="F7437">
        <v>27.96</v>
      </c>
      <c r="G7437">
        <v>0</v>
      </c>
      <c r="H7437">
        <v>2018</v>
      </c>
      <c r="I7437">
        <v>12</v>
      </c>
      <c r="J7437">
        <v>89</v>
      </c>
    </row>
    <row r="7438" spans="1:10" hidden="1" x14ac:dyDescent="0.25">
      <c r="A7438">
        <f>--SUBTOTAL(103,B$2:B7438)</f>
        <v>3790</v>
      </c>
      <c r="B7438" s="86">
        <v>43455</v>
      </c>
      <c r="C7438" t="s">
        <v>23</v>
      </c>
      <c r="D7438" t="s">
        <v>54</v>
      </c>
      <c r="E7438" t="s">
        <v>398</v>
      </c>
      <c r="F7438">
        <v>36.950000000000003</v>
      </c>
      <c r="G7438">
        <v>0</v>
      </c>
      <c r="H7438">
        <v>2018</v>
      </c>
      <c r="I7438">
        <v>12</v>
      </c>
      <c r="J7438">
        <v>157</v>
      </c>
    </row>
    <row r="7439" spans="1:10" hidden="1" x14ac:dyDescent="0.25">
      <c r="A7439">
        <f>--SUBTOTAL(103,B$2:B7439)</f>
        <v>3790</v>
      </c>
      <c r="B7439" s="86">
        <v>43455</v>
      </c>
      <c r="C7439" t="s">
        <v>23</v>
      </c>
      <c r="D7439" t="s">
        <v>59</v>
      </c>
      <c r="E7439" t="s">
        <v>398</v>
      </c>
      <c r="F7439">
        <v>44</v>
      </c>
      <c r="G7439">
        <v>0</v>
      </c>
      <c r="H7439">
        <v>2018</v>
      </c>
      <c r="I7439">
        <v>12</v>
      </c>
      <c r="J7439">
        <v>157</v>
      </c>
    </row>
    <row r="7440" spans="1:10" hidden="1" x14ac:dyDescent="0.25">
      <c r="A7440">
        <f>--SUBTOTAL(103,B$2:B7440)</f>
        <v>3790</v>
      </c>
      <c r="B7440" s="86">
        <v>43456</v>
      </c>
      <c r="C7440" t="s">
        <v>22</v>
      </c>
      <c r="D7440" t="s">
        <v>32</v>
      </c>
      <c r="E7440" t="s">
        <v>399</v>
      </c>
      <c r="F7440">
        <v>8</v>
      </c>
      <c r="G7440">
        <v>0</v>
      </c>
      <c r="H7440">
        <v>2018</v>
      </c>
      <c r="I7440">
        <v>12</v>
      </c>
      <c r="J7440">
        <v>73</v>
      </c>
    </row>
    <row r="7441" spans="1:10" hidden="1" x14ac:dyDescent="0.25">
      <c r="A7441">
        <f>--SUBTOTAL(103,B$2:B7441)</f>
        <v>3790</v>
      </c>
      <c r="B7441" s="86">
        <v>43456</v>
      </c>
      <c r="C7441" t="s">
        <v>21</v>
      </c>
      <c r="D7441" t="s">
        <v>32</v>
      </c>
      <c r="E7441" t="s">
        <v>399</v>
      </c>
      <c r="F7441">
        <v>40</v>
      </c>
      <c r="G7441">
        <v>0</v>
      </c>
      <c r="H7441">
        <v>2018</v>
      </c>
      <c r="I7441">
        <v>12</v>
      </c>
      <c r="J7441">
        <v>26</v>
      </c>
    </row>
    <row r="7442" spans="1:10" hidden="1" x14ac:dyDescent="0.25">
      <c r="A7442">
        <f>--SUBTOTAL(103,B$2:B7442)</f>
        <v>3790</v>
      </c>
      <c r="B7442" s="86">
        <v>43456</v>
      </c>
      <c r="C7442" t="s">
        <v>21</v>
      </c>
      <c r="D7442" t="s">
        <v>32</v>
      </c>
      <c r="E7442" t="s">
        <v>399</v>
      </c>
      <c r="F7442">
        <v>32</v>
      </c>
      <c r="G7442">
        <v>0</v>
      </c>
      <c r="H7442">
        <v>2018</v>
      </c>
      <c r="I7442">
        <v>12</v>
      </c>
      <c r="J7442">
        <v>39</v>
      </c>
    </row>
    <row r="7443" spans="1:10" hidden="1" x14ac:dyDescent="0.25">
      <c r="A7443">
        <f>--SUBTOTAL(103,B$2:B7443)</f>
        <v>3790</v>
      </c>
      <c r="B7443" s="86">
        <v>43456</v>
      </c>
      <c r="C7443" t="s">
        <v>21</v>
      </c>
      <c r="D7443" t="s">
        <v>32</v>
      </c>
      <c r="E7443" t="s">
        <v>399</v>
      </c>
      <c r="F7443">
        <v>16</v>
      </c>
      <c r="G7443">
        <v>0</v>
      </c>
      <c r="H7443">
        <v>2018</v>
      </c>
      <c r="I7443">
        <v>12</v>
      </c>
      <c r="J7443">
        <v>44</v>
      </c>
    </row>
    <row r="7444" spans="1:10" hidden="1" x14ac:dyDescent="0.25">
      <c r="A7444">
        <f>--SUBTOTAL(103,B$2:B7444)</f>
        <v>3790</v>
      </c>
      <c r="B7444" s="86">
        <v>43456</v>
      </c>
      <c r="C7444" t="s">
        <v>21</v>
      </c>
      <c r="D7444" t="s">
        <v>32</v>
      </c>
      <c r="E7444" t="s">
        <v>399</v>
      </c>
      <c r="F7444">
        <v>24</v>
      </c>
      <c r="G7444">
        <v>0</v>
      </c>
      <c r="H7444">
        <v>2018</v>
      </c>
      <c r="I7444">
        <v>12</v>
      </c>
      <c r="J7444">
        <v>73</v>
      </c>
    </row>
    <row r="7445" spans="1:10" hidden="1" x14ac:dyDescent="0.25">
      <c r="A7445">
        <f>--SUBTOTAL(103,B$2:B7445)</f>
        <v>3790</v>
      </c>
      <c r="B7445" s="86">
        <v>43456</v>
      </c>
      <c r="C7445" t="s">
        <v>65</v>
      </c>
      <c r="D7445" t="s">
        <v>31</v>
      </c>
      <c r="E7445" t="s">
        <v>399</v>
      </c>
      <c r="F7445">
        <v>10</v>
      </c>
      <c r="G7445">
        <v>0</v>
      </c>
      <c r="H7445">
        <v>2018</v>
      </c>
      <c r="I7445">
        <v>12</v>
      </c>
      <c r="J7445">
        <v>91</v>
      </c>
    </row>
    <row r="7446" spans="1:10" hidden="1" x14ac:dyDescent="0.25">
      <c r="A7446">
        <f>--SUBTOTAL(103,B$2:B7446)</f>
        <v>3790</v>
      </c>
      <c r="B7446" s="86">
        <v>43456</v>
      </c>
      <c r="C7446" t="s">
        <v>23</v>
      </c>
      <c r="D7446" t="s">
        <v>33</v>
      </c>
      <c r="E7446" t="s">
        <v>149</v>
      </c>
      <c r="F7446">
        <v>3.15</v>
      </c>
      <c r="G7446">
        <v>0</v>
      </c>
      <c r="H7446">
        <v>2018</v>
      </c>
      <c r="I7446">
        <v>12</v>
      </c>
      <c r="J7446">
        <v>23</v>
      </c>
    </row>
    <row r="7447" spans="1:10" hidden="1" x14ac:dyDescent="0.25">
      <c r="A7447">
        <f>--SUBTOTAL(103,B$2:B7447)</f>
        <v>3790</v>
      </c>
      <c r="B7447" s="86">
        <v>43456</v>
      </c>
      <c r="C7447" t="s">
        <v>23</v>
      </c>
      <c r="D7447" t="s">
        <v>33</v>
      </c>
      <c r="E7447" t="s">
        <v>104</v>
      </c>
      <c r="F7447">
        <v>104</v>
      </c>
      <c r="G7447">
        <v>0</v>
      </c>
      <c r="H7447">
        <v>2018</v>
      </c>
      <c r="I7447">
        <v>12</v>
      </c>
      <c r="J7447">
        <v>33</v>
      </c>
    </row>
    <row r="7448" spans="1:10" hidden="1" x14ac:dyDescent="0.25">
      <c r="A7448">
        <f>--SUBTOTAL(103,B$2:B7448)</f>
        <v>3790</v>
      </c>
      <c r="B7448" s="86">
        <v>43458</v>
      </c>
      <c r="C7448" t="s">
        <v>80</v>
      </c>
      <c r="D7448" t="s">
        <v>59</v>
      </c>
      <c r="E7448" t="s">
        <v>400</v>
      </c>
      <c r="F7448">
        <v>1008.31</v>
      </c>
      <c r="G7448">
        <v>0</v>
      </c>
      <c r="H7448">
        <v>2018</v>
      </c>
      <c r="I7448">
        <v>12</v>
      </c>
      <c r="J7448">
        <v>91</v>
      </c>
    </row>
    <row r="7449" spans="1:10" hidden="1" x14ac:dyDescent="0.25">
      <c r="A7449">
        <f>--SUBTOTAL(103,B$2:B7449)</f>
        <v>3790</v>
      </c>
      <c r="B7449" s="86">
        <v>43458</v>
      </c>
      <c r="C7449" t="s">
        <v>22</v>
      </c>
      <c r="D7449" t="s">
        <v>32</v>
      </c>
      <c r="E7449" t="s">
        <v>400</v>
      </c>
      <c r="F7449">
        <v>8</v>
      </c>
      <c r="G7449">
        <v>0</v>
      </c>
      <c r="H7449">
        <v>2018</v>
      </c>
      <c r="I7449">
        <v>12</v>
      </c>
      <c r="J7449">
        <v>19</v>
      </c>
    </row>
    <row r="7450" spans="1:10" hidden="1" x14ac:dyDescent="0.25">
      <c r="A7450">
        <f>--SUBTOTAL(103,B$2:B7450)</f>
        <v>3790</v>
      </c>
      <c r="B7450" s="86">
        <v>43458</v>
      </c>
      <c r="C7450" t="s">
        <v>247</v>
      </c>
      <c r="D7450" t="s">
        <v>59</v>
      </c>
      <c r="E7450" t="s">
        <v>400</v>
      </c>
      <c r="F7450">
        <v>475</v>
      </c>
      <c r="G7450">
        <v>0</v>
      </c>
      <c r="H7450">
        <v>2018</v>
      </c>
      <c r="I7450">
        <v>12</v>
      </c>
      <c r="J7450">
        <v>91</v>
      </c>
    </row>
    <row r="7451" spans="1:10" hidden="1" x14ac:dyDescent="0.25">
      <c r="A7451">
        <f>--SUBTOTAL(103,B$2:B7451)</f>
        <v>3790</v>
      </c>
      <c r="B7451" s="86">
        <v>43458</v>
      </c>
      <c r="C7451" t="s">
        <v>67</v>
      </c>
      <c r="D7451" t="s">
        <v>31</v>
      </c>
      <c r="E7451" t="s">
        <v>400</v>
      </c>
      <c r="F7451">
        <v>38.799999999999997</v>
      </c>
      <c r="G7451">
        <v>0</v>
      </c>
      <c r="H7451">
        <v>2018</v>
      </c>
      <c r="I7451">
        <v>12</v>
      </c>
      <c r="J7451">
        <v>91</v>
      </c>
    </row>
    <row r="7452" spans="1:10" hidden="1" x14ac:dyDescent="0.25">
      <c r="A7452">
        <f>--SUBTOTAL(103,B$2:B7452)</f>
        <v>3790</v>
      </c>
      <c r="B7452" s="86">
        <v>43458</v>
      </c>
      <c r="C7452" t="s">
        <v>67</v>
      </c>
      <c r="D7452" t="s">
        <v>59</v>
      </c>
      <c r="E7452" t="s">
        <v>400</v>
      </c>
      <c r="F7452">
        <v>113.14</v>
      </c>
      <c r="G7452">
        <v>0</v>
      </c>
      <c r="H7452">
        <v>2018</v>
      </c>
      <c r="I7452">
        <v>12</v>
      </c>
      <c r="J7452">
        <v>91</v>
      </c>
    </row>
    <row r="7453" spans="1:10" hidden="1" x14ac:dyDescent="0.25">
      <c r="A7453">
        <f>--SUBTOTAL(103,B$2:B7453)</f>
        <v>3790</v>
      </c>
      <c r="B7453" s="86">
        <v>43458</v>
      </c>
      <c r="C7453" t="s">
        <v>67</v>
      </c>
      <c r="D7453" t="s">
        <v>60</v>
      </c>
      <c r="E7453" t="s">
        <v>400</v>
      </c>
      <c r="F7453">
        <v>362.5</v>
      </c>
      <c r="G7453">
        <v>0</v>
      </c>
      <c r="H7453">
        <v>2018</v>
      </c>
      <c r="I7453">
        <v>12</v>
      </c>
      <c r="J7453">
        <v>91</v>
      </c>
    </row>
    <row r="7454" spans="1:10" hidden="1" x14ac:dyDescent="0.25">
      <c r="A7454">
        <f>--SUBTOTAL(103,B$2:B7454)</f>
        <v>3790</v>
      </c>
      <c r="B7454" s="86">
        <v>43458</v>
      </c>
      <c r="C7454" t="s">
        <v>75</v>
      </c>
      <c r="D7454" t="s">
        <v>60</v>
      </c>
      <c r="E7454" t="s">
        <v>400</v>
      </c>
      <c r="F7454">
        <v>693.93</v>
      </c>
      <c r="G7454">
        <v>0</v>
      </c>
      <c r="H7454">
        <v>2018</v>
      </c>
      <c r="I7454">
        <v>12</v>
      </c>
      <c r="J7454">
        <v>91</v>
      </c>
    </row>
    <row r="7455" spans="1:10" hidden="1" x14ac:dyDescent="0.25">
      <c r="A7455">
        <f>--SUBTOTAL(103,B$2:B7455)</f>
        <v>3790</v>
      </c>
      <c r="B7455" s="86">
        <v>43458</v>
      </c>
      <c r="C7455" t="s">
        <v>75</v>
      </c>
      <c r="D7455" t="s">
        <v>62</v>
      </c>
      <c r="E7455" t="s">
        <v>400</v>
      </c>
      <c r="F7455">
        <v>0</v>
      </c>
      <c r="G7455">
        <v>1400.56</v>
      </c>
      <c r="H7455">
        <v>2018</v>
      </c>
      <c r="I7455">
        <v>12</v>
      </c>
      <c r="J7455">
        <v>91</v>
      </c>
    </row>
    <row r="7456" spans="1:10" hidden="1" x14ac:dyDescent="0.25">
      <c r="A7456">
        <f>--SUBTOTAL(103,B$2:B7456)</f>
        <v>3790</v>
      </c>
      <c r="B7456" s="86">
        <v>43458</v>
      </c>
      <c r="C7456" t="s">
        <v>103</v>
      </c>
      <c r="D7456" t="s">
        <v>60</v>
      </c>
      <c r="E7456" t="s">
        <v>400</v>
      </c>
      <c r="F7456">
        <v>629.41</v>
      </c>
      <c r="G7456">
        <v>0</v>
      </c>
      <c r="H7456">
        <v>2018</v>
      </c>
      <c r="I7456">
        <v>12</v>
      </c>
      <c r="J7456">
        <v>91</v>
      </c>
    </row>
    <row r="7457" spans="1:10" hidden="1" x14ac:dyDescent="0.25">
      <c r="A7457">
        <f>--SUBTOTAL(103,B$2:B7457)</f>
        <v>3790</v>
      </c>
      <c r="B7457" s="86">
        <v>43458</v>
      </c>
      <c r="C7457" t="s">
        <v>21</v>
      </c>
      <c r="D7457" t="s">
        <v>32</v>
      </c>
      <c r="E7457" t="s">
        <v>400</v>
      </c>
      <c r="F7457">
        <v>16</v>
      </c>
      <c r="G7457">
        <v>0</v>
      </c>
      <c r="H7457">
        <v>2018</v>
      </c>
      <c r="I7457">
        <v>12</v>
      </c>
      <c r="J7457">
        <v>19</v>
      </c>
    </row>
    <row r="7458" spans="1:10" hidden="1" x14ac:dyDescent="0.25">
      <c r="A7458">
        <f>--SUBTOTAL(103,B$2:B7458)</f>
        <v>3790</v>
      </c>
      <c r="B7458" s="86">
        <v>43458</v>
      </c>
      <c r="C7458" t="s">
        <v>21</v>
      </c>
      <c r="D7458" t="s">
        <v>32</v>
      </c>
      <c r="E7458" t="s">
        <v>400</v>
      </c>
      <c r="F7458">
        <v>40</v>
      </c>
      <c r="G7458">
        <v>0</v>
      </c>
      <c r="H7458">
        <v>2018</v>
      </c>
      <c r="I7458">
        <v>12</v>
      </c>
      <c r="J7458">
        <v>30</v>
      </c>
    </row>
    <row r="7459" spans="1:10" hidden="1" x14ac:dyDescent="0.25">
      <c r="A7459">
        <f>--SUBTOTAL(103,B$2:B7459)</f>
        <v>3790</v>
      </c>
      <c r="B7459" s="86">
        <v>43458</v>
      </c>
      <c r="C7459" t="s">
        <v>21</v>
      </c>
      <c r="D7459" t="s">
        <v>32</v>
      </c>
      <c r="E7459" t="s">
        <v>400</v>
      </c>
      <c r="F7459">
        <v>24</v>
      </c>
      <c r="G7459">
        <v>0</v>
      </c>
      <c r="H7459">
        <v>2018</v>
      </c>
      <c r="I7459">
        <v>12</v>
      </c>
      <c r="J7459">
        <v>39</v>
      </c>
    </row>
    <row r="7460" spans="1:10" hidden="1" x14ac:dyDescent="0.25">
      <c r="A7460">
        <f>--SUBTOTAL(103,B$2:B7460)</f>
        <v>3790</v>
      </c>
      <c r="B7460" s="86">
        <v>43458</v>
      </c>
      <c r="C7460" t="s">
        <v>21</v>
      </c>
      <c r="D7460" t="s">
        <v>32</v>
      </c>
      <c r="E7460" t="s">
        <v>400</v>
      </c>
      <c r="F7460">
        <v>16</v>
      </c>
      <c r="G7460">
        <v>0</v>
      </c>
      <c r="H7460">
        <v>2018</v>
      </c>
      <c r="I7460">
        <v>12</v>
      </c>
      <c r="J7460">
        <v>44</v>
      </c>
    </row>
    <row r="7461" spans="1:10" hidden="1" x14ac:dyDescent="0.25">
      <c r="A7461">
        <f>--SUBTOTAL(103,B$2:B7461)</f>
        <v>3790</v>
      </c>
      <c r="B7461" s="86">
        <v>43458</v>
      </c>
      <c r="C7461" t="s">
        <v>21</v>
      </c>
      <c r="D7461" t="s">
        <v>32</v>
      </c>
      <c r="E7461" t="s">
        <v>400</v>
      </c>
      <c r="F7461">
        <v>8</v>
      </c>
      <c r="G7461">
        <v>0</v>
      </c>
      <c r="H7461">
        <v>2018</v>
      </c>
      <c r="I7461">
        <v>12</v>
      </c>
      <c r="J7461">
        <v>46</v>
      </c>
    </row>
    <row r="7462" spans="1:10" hidden="1" x14ac:dyDescent="0.25">
      <c r="A7462">
        <f>--SUBTOTAL(103,B$2:B7462)</f>
        <v>3790</v>
      </c>
      <c r="B7462" s="86">
        <v>43458</v>
      </c>
      <c r="C7462" t="s">
        <v>21</v>
      </c>
      <c r="D7462" t="s">
        <v>32</v>
      </c>
      <c r="E7462" t="s">
        <v>400</v>
      </c>
      <c r="F7462">
        <v>8</v>
      </c>
      <c r="G7462">
        <v>0</v>
      </c>
      <c r="H7462">
        <v>2018</v>
      </c>
      <c r="I7462">
        <v>12</v>
      </c>
      <c r="J7462">
        <v>95</v>
      </c>
    </row>
    <row r="7463" spans="1:10" hidden="1" x14ac:dyDescent="0.25">
      <c r="A7463">
        <f>--SUBTOTAL(103,B$2:B7463)</f>
        <v>3790</v>
      </c>
      <c r="B7463" s="86">
        <v>43458</v>
      </c>
      <c r="C7463" t="s">
        <v>21</v>
      </c>
      <c r="D7463" t="s">
        <v>32</v>
      </c>
      <c r="E7463" t="s">
        <v>400</v>
      </c>
      <c r="F7463">
        <v>24</v>
      </c>
      <c r="G7463">
        <v>0</v>
      </c>
      <c r="H7463">
        <v>2018</v>
      </c>
      <c r="I7463">
        <v>12</v>
      </c>
      <c r="J7463">
        <v>97</v>
      </c>
    </row>
    <row r="7464" spans="1:10" hidden="1" x14ac:dyDescent="0.25">
      <c r="A7464">
        <f>--SUBTOTAL(103,B$2:B7464)</f>
        <v>3790</v>
      </c>
      <c r="B7464" s="86">
        <v>43458</v>
      </c>
      <c r="C7464" t="s">
        <v>70</v>
      </c>
      <c r="D7464" t="s">
        <v>31</v>
      </c>
      <c r="E7464" t="s">
        <v>400</v>
      </c>
      <c r="F7464">
        <v>48.5</v>
      </c>
      <c r="G7464">
        <v>0</v>
      </c>
      <c r="H7464">
        <v>2018</v>
      </c>
      <c r="I7464">
        <v>12</v>
      </c>
      <c r="J7464">
        <v>91</v>
      </c>
    </row>
    <row r="7465" spans="1:10" hidden="1" x14ac:dyDescent="0.25">
      <c r="A7465">
        <f>--SUBTOTAL(103,B$2:B7465)</f>
        <v>3790</v>
      </c>
      <c r="B7465" s="86">
        <v>43458</v>
      </c>
      <c r="C7465" t="s">
        <v>23</v>
      </c>
      <c r="D7465" t="s">
        <v>59</v>
      </c>
      <c r="E7465" t="s">
        <v>400</v>
      </c>
      <c r="F7465">
        <v>246.72</v>
      </c>
      <c r="G7465">
        <v>0</v>
      </c>
      <c r="H7465">
        <v>2018</v>
      </c>
      <c r="I7465">
        <v>12</v>
      </c>
      <c r="J7465">
        <v>26</v>
      </c>
    </row>
    <row r="7466" spans="1:10" hidden="1" x14ac:dyDescent="0.25">
      <c r="A7466">
        <f>--SUBTOTAL(103,B$2:B7466)</f>
        <v>3790</v>
      </c>
      <c r="B7466" s="86">
        <v>43458</v>
      </c>
      <c r="C7466" t="s">
        <v>23</v>
      </c>
      <c r="D7466" t="s">
        <v>60</v>
      </c>
      <c r="E7466" t="s">
        <v>400</v>
      </c>
      <c r="F7466">
        <v>57.08</v>
      </c>
      <c r="G7466">
        <v>0</v>
      </c>
      <c r="H7466">
        <v>2018</v>
      </c>
      <c r="I7466">
        <v>12</v>
      </c>
      <c r="J7466">
        <v>28</v>
      </c>
    </row>
    <row r="7467" spans="1:10" hidden="1" x14ac:dyDescent="0.25">
      <c r="A7467">
        <f>--SUBTOTAL(103,B$2:B7467)</f>
        <v>3790</v>
      </c>
      <c r="B7467" s="86">
        <v>43458</v>
      </c>
      <c r="C7467" t="s">
        <v>23</v>
      </c>
      <c r="D7467" t="s">
        <v>59</v>
      </c>
      <c r="E7467" t="s">
        <v>400</v>
      </c>
      <c r="F7467">
        <v>93.92</v>
      </c>
      <c r="G7467">
        <v>0</v>
      </c>
      <c r="H7467">
        <v>2018</v>
      </c>
      <c r="I7467">
        <v>12</v>
      </c>
      <c r="J7467">
        <v>45</v>
      </c>
    </row>
    <row r="7468" spans="1:10" hidden="1" x14ac:dyDescent="0.25">
      <c r="A7468">
        <f>--SUBTOTAL(103,B$2:B7468)</f>
        <v>3790</v>
      </c>
      <c r="B7468" s="86">
        <v>43458</v>
      </c>
      <c r="C7468" t="s">
        <v>23</v>
      </c>
      <c r="D7468" t="s">
        <v>59</v>
      </c>
      <c r="E7468" t="s">
        <v>400</v>
      </c>
      <c r="F7468">
        <v>149.85</v>
      </c>
      <c r="G7468">
        <v>0</v>
      </c>
      <c r="H7468">
        <v>2018</v>
      </c>
      <c r="I7468">
        <v>12</v>
      </c>
      <c r="J7468">
        <v>46</v>
      </c>
    </row>
    <row r="7469" spans="1:10" hidden="1" x14ac:dyDescent="0.25">
      <c r="A7469">
        <f>--SUBTOTAL(103,B$2:B7469)</f>
        <v>3790</v>
      </c>
      <c r="B7469" s="86">
        <v>43458</v>
      </c>
      <c r="C7469" t="s">
        <v>23</v>
      </c>
      <c r="D7469" t="s">
        <v>33</v>
      </c>
      <c r="E7469" t="s">
        <v>156</v>
      </c>
      <c r="F7469">
        <v>25</v>
      </c>
      <c r="G7469">
        <v>0</v>
      </c>
      <c r="H7469">
        <v>2018</v>
      </c>
      <c r="I7469">
        <v>12</v>
      </c>
      <c r="J7469">
        <v>78</v>
      </c>
    </row>
    <row r="7470" spans="1:10" hidden="1" x14ac:dyDescent="0.25">
      <c r="A7470">
        <f>--SUBTOTAL(103,B$2:B7470)</f>
        <v>3790</v>
      </c>
      <c r="B7470" s="86">
        <v>43460</v>
      </c>
      <c r="C7470" t="s">
        <v>67</v>
      </c>
      <c r="D7470" t="s">
        <v>59</v>
      </c>
      <c r="E7470" t="s">
        <v>401</v>
      </c>
      <c r="F7470">
        <v>826.3</v>
      </c>
      <c r="G7470">
        <v>0</v>
      </c>
      <c r="H7470">
        <v>2018</v>
      </c>
      <c r="I7470">
        <v>12</v>
      </c>
      <c r="J7470">
        <v>91</v>
      </c>
    </row>
    <row r="7471" spans="1:10" hidden="1" x14ac:dyDescent="0.25">
      <c r="A7471">
        <f>--SUBTOTAL(103,B$2:B7471)</f>
        <v>3790</v>
      </c>
      <c r="B7471" s="86">
        <v>43460</v>
      </c>
      <c r="C7471" t="s">
        <v>73</v>
      </c>
      <c r="D7471" t="s">
        <v>32</v>
      </c>
      <c r="E7471" t="s">
        <v>401</v>
      </c>
      <c r="F7471">
        <v>331</v>
      </c>
      <c r="G7471">
        <v>0</v>
      </c>
      <c r="H7471">
        <v>2018</v>
      </c>
      <c r="I7471">
        <v>12</v>
      </c>
      <c r="J7471">
        <v>91</v>
      </c>
    </row>
    <row r="7472" spans="1:10" hidden="1" x14ac:dyDescent="0.25">
      <c r="A7472">
        <f>--SUBTOTAL(103,B$2:B7472)</f>
        <v>3790</v>
      </c>
      <c r="B7472" s="86">
        <v>43460</v>
      </c>
      <c r="C7472" t="s">
        <v>75</v>
      </c>
      <c r="D7472" t="s">
        <v>60</v>
      </c>
      <c r="E7472" t="s">
        <v>401</v>
      </c>
      <c r="F7472">
        <v>983.06</v>
      </c>
      <c r="G7472">
        <v>0</v>
      </c>
      <c r="H7472">
        <v>2018</v>
      </c>
      <c r="I7472">
        <v>12</v>
      </c>
      <c r="J7472">
        <v>91</v>
      </c>
    </row>
    <row r="7473" spans="1:10" hidden="1" x14ac:dyDescent="0.25">
      <c r="A7473">
        <f>--SUBTOTAL(103,B$2:B7473)</f>
        <v>3790</v>
      </c>
      <c r="B7473" s="86">
        <v>43460</v>
      </c>
      <c r="C7473" t="s">
        <v>71</v>
      </c>
      <c r="D7473" t="s">
        <v>31</v>
      </c>
      <c r="E7473" t="s">
        <v>401</v>
      </c>
      <c r="F7473">
        <v>340</v>
      </c>
      <c r="G7473">
        <v>0</v>
      </c>
      <c r="H7473">
        <v>2018</v>
      </c>
      <c r="I7473">
        <v>12</v>
      </c>
      <c r="J7473">
        <v>91</v>
      </c>
    </row>
    <row r="7474" spans="1:10" hidden="1" x14ac:dyDescent="0.25">
      <c r="A7474">
        <f>--SUBTOTAL(103,B$2:B7474)</f>
        <v>3790</v>
      </c>
      <c r="B7474" s="86">
        <v>43460</v>
      </c>
      <c r="C7474" t="s">
        <v>78</v>
      </c>
      <c r="D7474" t="s">
        <v>59</v>
      </c>
      <c r="E7474" t="s">
        <v>401</v>
      </c>
      <c r="F7474">
        <v>10</v>
      </c>
      <c r="G7474">
        <v>0</v>
      </c>
      <c r="H7474">
        <v>2018</v>
      </c>
      <c r="I7474">
        <v>12</v>
      </c>
      <c r="J7474">
        <v>91</v>
      </c>
    </row>
    <row r="7475" spans="1:10" hidden="1" x14ac:dyDescent="0.25">
      <c r="A7475">
        <f>--SUBTOTAL(103,B$2:B7475)</f>
        <v>3790</v>
      </c>
      <c r="B7475" s="86">
        <v>43460</v>
      </c>
      <c r="C7475" t="s">
        <v>78</v>
      </c>
      <c r="D7475" t="s">
        <v>62</v>
      </c>
      <c r="E7475" t="s">
        <v>401</v>
      </c>
      <c r="F7475">
        <v>33</v>
      </c>
      <c r="G7475">
        <v>0</v>
      </c>
      <c r="H7475">
        <v>2018</v>
      </c>
      <c r="I7475">
        <v>12</v>
      </c>
      <c r="J7475">
        <v>91</v>
      </c>
    </row>
    <row r="7476" spans="1:10" hidden="1" x14ac:dyDescent="0.25">
      <c r="A7476">
        <f>--SUBTOTAL(103,B$2:B7476)</f>
        <v>3790</v>
      </c>
      <c r="B7476" s="86">
        <v>43460</v>
      </c>
      <c r="C7476" t="s">
        <v>64</v>
      </c>
      <c r="D7476" t="s">
        <v>32</v>
      </c>
      <c r="E7476" t="s">
        <v>401</v>
      </c>
      <c r="F7476">
        <v>111.91</v>
      </c>
      <c r="G7476">
        <v>0</v>
      </c>
      <c r="H7476">
        <v>2018</v>
      </c>
      <c r="I7476">
        <v>12</v>
      </c>
      <c r="J7476">
        <v>91</v>
      </c>
    </row>
    <row r="7477" spans="1:10" hidden="1" x14ac:dyDescent="0.25">
      <c r="A7477">
        <f>--SUBTOTAL(103,B$2:B7477)</f>
        <v>3790</v>
      </c>
      <c r="B7477" s="86">
        <v>43460</v>
      </c>
      <c r="C7477" t="s">
        <v>64</v>
      </c>
      <c r="D7477" t="s">
        <v>60</v>
      </c>
      <c r="E7477" t="s">
        <v>401</v>
      </c>
      <c r="F7477">
        <v>498</v>
      </c>
      <c r="G7477">
        <v>0</v>
      </c>
      <c r="H7477">
        <v>2018</v>
      </c>
      <c r="I7477">
        <v>12</v>
      </c>
      <c r="J7477">
        <v>91</v>
      </c>
    </row>
    <row r="7478" spans="1:10" hidden="1" x14ac:dyDescent="0.25">
      <c r="A7478">
        <f>--SUBTOTAL(103,B$2:B7478)</f>
        <v>3790</v>
      </c>
      <c r="B7478" s="86">
        <v>43460</v>
      </c>
      <c r="C7478" t="s">
        <v>23</v>
      </c>
      <c r="D7478" t="s">
        <v>33</v>
      </c>
      <c r="E7478" t="s">
        <v>114</v>
      </c>
      <c r="F7478">
        <v>1.8</v>
      </c>
      <c r="G7478">
        <v>0</v>
      </c>
      <c r="H7478">
        <v>2018</v>
      </c>
      <c r="I7478">
        <v>12</v>
      </c>
      <c r="J7478">
        <v>5</v>
      </c>
    </row>
    <row r="7479" spans="1:10" hidden="1" x14ac:dyDescent="0.25">
      <c r="A7479">
        <f>--SUBTOTAL(103,B$2:B7479)</f>
        <v>3790</v>
      </c>
      <c r="B7479" s="86">
        <v>43460</v>
      </c>
      <c r="C7479" t="s">
        <v>23</v>
      </c>
      <c r="D7479" t="s">
        <v>63</v>
      </c>
      <c r="E7479" t="s">
        <v>401</v>
      </c>
      <c r="F7479">
        <v>57</v>
      </c>
      <c r="G7479">
        <v>0</v>
      </c>
      <c r="H7479">
        <v>2018</v>
      </c>
      <c r="I7479">
        <v>12</v>
      </c>
      <c r="J7479">
        <v>9</v>
      </c>
    </row>
    <row r="7480" spans="1:10" hidden="1" x14ac:dyDescent="0.25">
      <c r="A7480">
        <f>--SUBTOTAL(103,B$2:B7480)</f>
        <v>3790</v>
      </c>
      <c r="B7480" s="86">
        <v>43460</v>
      </c>
      <c r="C7480" t="s">
        <v>23</v>
      </c>
      <c r="D7480" t="s">
        <v>59</v>
      </c>
      <c r="E7480" t="s">
        <v>401</v>
      </c>
      <c r="F7480">
        <v>95.63</v>
      </c>
      <c r="G7480">
        <v>0</v>
      </c>
      <c r="H7480">
        <v>2018</v>
      </c>
      <c r="I7480">
        <v>12</v>
      </c>
      <c r="J7480">
        <v>16</v>
      </c>
    </row>
    <row r="7481" spans="1:10" hidden="1" x14ac:dyDescent="0.25">
      <c r="A7481">
        <f>--SUBTOTAL(103,B$2:B7481)</f>
        <v>3790</v>
      </c>
      <c r="B7481" s="86">
        <v>43460</v>
      </c>
      <c r="C7481" t="s">
        <v>23</v>
      </c>
      <c r="D7481" t="s">
        <v>59</v>
      </c>
      <c r="E7481" t="s">
        <v>401</v>
      </c>
      <c r="F7481">
        <v>85.02</v>
      </c>
      <c r="G7481">
        <v>0</v>
      </c>
      <c r="H7481">
        <v>2018</v>
      </c>
      <c r="I7481">
        <v>12</v>
      </c>
      <c r="J7481">
        <v>38</v>
      </c>
    </row>
    <row r="7482" spans="1:10" hidden="1" x14ac:dyDescent="0.25">
      <c r="A7482">
        <f>--SUBTOTAL(103,B$2:B7482)</f>
        <v>3790</v>
      </c>
      <c r="B7482" s="86">
        <v>43460</v>
      </c>
      <c r="C7482" t="s">
        <v>23</v>
      </c>
      <c r="D7482" t="s">
        <v>59</v>
      </c>
      <c r="E7482" t="s">
        <v>401</v>
      </c>
      <c r="F7482">
        <v>13.53</v>
      </c>
      <c r="G7482">
        <v>0</v>
      </c>
      <c r="H7482">
        <v>2018</v>
      </c>
      <c r="I7482">
        <v>12</v>
      </c>
      <c r="J7482">
        <v>42</v>
      </c>
    </row>
    <row r="7483" spans="1:10" hidden="1" x14ac:dyDescent="0.25">
      <c r="A7483">
        <f>--SUBTOTAL(103,B$2:B7483)</f>
        <v>3790</v>
      </c>
      <c r="B7483" s="86">
        <v>43460</v>
      </c>
      <c r="C7483" t="s">
        <v>23</v>
      </c>
      <c r="D7483" t="s">
        <v>33</v>
      </c>
      <c r="E7483" t="s">
        <v>156</v>
      </c>
      <c r="F7483">
        <v>3.6</v>
      </c>
      <c r="G7483">
        <v>0</v>
      </c>
      <c r="H7483">
        <v>2018</v>
      </c>
      <c r="I7483">
        <v>12</v>
      </c>
      <c r="J7483">
        <v>78</v>
      </c>
    </row>
    <row r="7484" spans="1:10" hidden="1" x14ac:dyDescent="0.25">
      <c r="A7484">
        <f>--SUBTOTAL(103,B$2:B7484)</f>
        <v>3790</v>
      </c>
      <c r="B7484" s="86">
        <v>43460</v>
      </c>
      <c r="C7484" t="s">
        <v>23</v>
      </c>
      <c r="D7484" t="s">
        <v>59</v>
      </c>
      <c r="E7484" t="s">
        <v>401</v>
      </c>
      <c r="F7484">
        <v>333.62</v>
      </c>
      <c r="G7484">
        <v>0</v>
      </c>
      <c r="H7484">
        <v>2018</v>
      </c>
      <c r="I7484">
        <v>12</v>
      </c>
      <c r="J7484">
        <v>97</v>
      </c>
    </row>
    <row r="7485" spans="1:10" hidden="1" x14ac:dyDescent="0.25">
      <c r="A7485">
        <f>--SUBTOTAL(103,B$2:B7485)</f>
        <v>3790</v>
      </c>
      <c r="B7485" s="86">
        <v>43461</v>
      </c>
      <c r="C7485" t="s">
        <v>74</v>
      </c>
      <c r="D7485" t="s">
        <v>59</v>
      </c>
      <c r="E7485" t="s">
        <v>402</v>
      </c>
      <c r="F7485">
        <v>1020</v>
      </c>
      <c r="G7485">
        <v>0</v>
      </c>
      <c r="H7485">
        <v>2018</v>
      </c>
      <c r="I7485">
        <v>12</v>
      </c>
      <c r="J7485">
        <v>91</v>
      </c>
    </row>
    <row r="7486" spans="1:10" hidden="1" x14ac:dyDescent="0.25">
      <c r="A7486">
        <f>--SUBTOTAL(103,B$2:B7486)</f>
        <v>3790</v>
      </c>
      <c r="B7486" s="86">
        <v>43461</v>
      </c>
      <c r="C7486" t="s">
        <v>22</v>
      </c>
      <c r="D7486" t="s">
        <v>32</v>
      </c>
      <c r="E7486" t="s">
        <v>402</v>
      </c>
      <c r="F7486">
        <v>8</v>
      </c>
      <c r="G7486">
        <v>0</v>
      </c>
      <c r="H7486">
        <v>2018</v>
      </c>
      <c r="I7486">
        <v>12</v>
      </c>
      <c r="J7486">
        <v>19</v>
      </c>
    </row>
    <row r="7487" spans="1:10" hidden="1" x14ac:dyDescent="0.25">
      <c r="A7487">
        <f>--SUBTOTAL(103,B$2:B7487)</f>
        <v>3790</v>
      </c>
      <c r="B7487" s="86">
        <v>43461</v>
      </c>
      <c r="C7487" t="s">
        <v>102</v>
      </c>
      <c r="D7487" t="s">
        <v>59</v>
      </c>
      <c r="E7487" t="s">
        <v>402</v>
      </c>
      <c r="F7487">
        <v>245</v>
      </c>
      <c r="G7487">
        <v>0</v>
      </c>
      <c r="H7487">
        <v>2018</v>
      </c>
      <c r="I7487">
        <v>12</v>
      </c>
      <c r="J7487">
        <v>91</v>
      </c>
    </row>
    <row r="7488" spans="1:10" hidden="1" x14ac:dyDescent="0.25">
      <c r="A7488">
        <f>--SUBTOTAL(103,B$2:B7488)</f>
        <v>3790</v>
      </c>
      <c r="B7488" s="86">
        <v>43461</v>
      </c>
      <c r="C7488" t="s">
        <v>290</v>
      </c>
      <c r="D7488" t="s">
        <v>32</v>
      </c>
      <c r="E7488" t="s">
        <v>402</v>
      </c>
      <c r="F7488">
        <v>40</v>
      </c>
      <c r="G7488">
        <v>0</v>
      </c>
      <c r="H7488">
        <v>2018</v>
      </c>
      <c r="I7488">
        <v>12</v>
      </c>
      <c r="J7488">
        <v>91</v>
      </c>
    </row>
    <row r="7489" spans="1:10" hidden="1" x14ac:dyDescent="0.25">
      <c r="A7489">
        <f>--SUBTOTAL(103,B$2:B7489)</f>
        <v>3790</v>
      </c>
      <c r="B7489" s="86">
        <v>43461</v>
      </c>
      <c r="C7489" t="s">
        <v>247</v>
      </c>
      <c r="D7489" t="s">
        <v>59</v>
      </c>
      <c r="E7489" t="s">
        <v>402</v>
      </c>
      <c r="F7489">
        <v>101.26</v>
      </c>
      <c r="G7489">
        <v>0</v>
      </c>
      <c r="H7489">
        <v>2018</v>
      </c>
      <c r="I7489">
        <v>12</v>
      </c>
      <c r="J7489">
        <v>91</v>
      </c>
    </row>
    <row r="7490" spans="1:10" hidden="1" x14ac:dyDescent="0.25">
      <c r="A7490">
        <f>--SUBTOTAL(103,B$2:B7490)</f>
        <v>3790</v>
      </c>
      <c r="B7490" s="86">
        <v>43461</v>
      </c>
      <c r="C7490" t="s">
        <v>206</v>
      </c>
      <c r="D7490" t="s">
        <v>60</v>
      </c>
      <c r="E7490" t="s">
        <v>402</v>
      </c>
      <c r="F7490">
        <v>283.58</v>
      </c>
      <c r="G7490">
        <v>0</v>
      </c>
      <c r="H7490">
        <v>2018</v>
      </c>
      <c r="I7490">
        <v>12</v>
      </c>
      <c r="J7490">
        <v>91</v>
      </c>
    </row>
    <row r="7491" spans="1:10" hidden="1" x14ac:dyDescent="0.25">
      <c r="A7491">
        <f>--SUBTOTAL(103,B$2:B7491)</f>
        <v>3790</v>
      </c>
      <c r="B7491" s="86">
        <v>43461</v>
      </c>
      <c r="C7491" t="s">
        <v>71</v>
      </c>
      <c r="D7491" t="s">
        <v>54</v>
      </c>
      <c r="E7491" t="s">
        <v>402</v>
      </c>
      <c r="F7491">
        <v>38.5</v>
      </c>
      <c r="G7491">
        <v>0</v>
      </c>
      <c r="H7491">
        <v>2018</v>
      </c>
      <c r="I7491">
        <v>12</v>
      </c>
      <c r="J7491">
        <v>91</v>
      </c>
    </row>
    <row r="7492" spans="1:10" hidden="1" x14ac:dyDescent="0.25">
      <c r="A7492">
        <f>--SUBTOTAL(103,B$2:B7492)</f>
        <v>3790</v>
      </c>
      <c r="B7492" s="86">
        <v>43461</v>
      </c>
      <c r="C7492" t="s">
        <v>71</v>
      </c>
      <c r="D7492" t="s">
        <v>60</v>
      </c>
      <c r="E7492" t="s">
        <v>402</v>
      </c>
      <c r="F7492">
        <v>440</v>
      </c>
      <c r="G7492">
        <v>0</v>
      </c>
      <c r="H7492">
        <v>2018</v>
      </c>
      <c r="I7492">
        <v>12</v>
      </c>
      <c r="J7492">
        <v>91</v>
      </c>
    </row>
    <row r="7493" spans="1:10" hidden="1" x14ac:dyDescent="0.25">
      <c r="A7493">
        <f>--SUBTOTAL(103,B$2:B7493)</f>
        <v>3790</v>
      </c>
      <c r="B7493" s="86">
        <v>43461</v>
      </c>
      <c r="C7493" t="s">
        <v>103</v>
      </c>
      <c r="D7493" t="s">
        <v>31</v>
      </c>
      <c r="E7493" t="s">
        <v>402</v>
      </c>
      <c r="F7493">
        <v>26.78</v>
      </c>
      <c r="G7493">
        <v>0</v>
      </c>
      <c r="H7493">
        <v>2018</v>
      </c>
      <c r="I7493">
        <v>12</v>
      </c>
      <c r="J7493">
        <v>91</v>
      </c>
    </row>
    <row r="7494" spans="1:10" hidden="1" x14ac:dyDescent="0.25">
      <c r="A7494">
        <f>--SUBTOTAL(103,B$2:B7494)</f>
        <v>3790</v>
      </c>
      <c r="B7494" s="86">
        <v>43461</v>
      </c>
      <c r="C7494" t="s">
        <v>103</v>
      </c>
      <c r="D7494" t="s">
        <v>32</v>
      </c>
      <c r="E7494" t="s">
        <v>402</v>
      </c>
      <c r="F7494">
        <v>52.55</v>
      </c>
      <c r="G7494">
        <v>0</v>
      </c>
      <c r="H7494">
        <v>2018</v>
      </c>
      <c r="I7494">
        <v>12</v>
      </c>
      <c r="J7494">
        <v>91</v>
      </c>
    </row>
    <row r="7495" spans="1:10" hidden="1" x14ac:dyDescent="0.25">
      <c r="A7495">
        <f>--SUBTOTAL(103,B$2:B7495)</f>
        <v>3790</v>
      </c>
      <c r="B7495" s="86">
        <v>43461</v>
      </c>
      <c r="C7495" t="s">
        <v>21</v>
      </c>
      <c r="D7495" t="s">
        <v>32</v>
      </c>
      <c r="E7495" t="s">
        <v>402</v>
      </c>
      <c r="F7495">
        <v>24</v>
      </c>
      <c r="G7495">
        <v>0</v>
      </c>
      <c r="H7495">
        <v>2018</v>
      </c>
      <c r="I7495">
        <v>12</v>
      </c>
      <c r="J7495">
        <v>5</v>
      </c>
    </row>
    <row r="7496" spans="1:10" hidden="1" x14ac:dyDescent="0.25">
      <c r="A7496">
        <f>--SUBTOTAL(103,B$2:B7496)</f>
        <v>3790</v>
      </c>
      <c r="B7496" s="86">
        <v>43461</v>
      </c>
      <c r="C7496" t="s">
        <v>21</v>
      </c>
      <c r="D7496" t="s">
        <v>32</v>
      </c>
      <c r="E7496" t="s">
        <v>402</v>
      </c>
      <c r="F7496">
        <v>40</v>
      </c>
      <c r="G7496">
        <v>0</v>
      </c>
      <c r="H7496">
        <v>2018</v>
      </c>
      <c r="I7496">
        <v>12</v>
      </c>
      <c r="J7496">
        <v>19</v>
      </c>
    </row>
    <row r="7497" spans="1:10" hidden="1" x14ac:dyDescent="0.25">
      <c r="A7497">
        <f>--SUBTOTAL(103,B$2:B7497)</f>
        <v>3790</v>
      </c>
      <c r="B7497" s="86">
        <v>43461</v>
      </c>
      <c r="C7497" t="s">
        <v>21</v>
      </c>
      <c r="D7497" t="s">
        <v>32</v>
      </c>
      <c r="E7497" t="s">
        <v>402</v>
      </c>
      <c r="F7497">
        <v>24</v>
      </c>
      <c r="G7497">
        <v>0</v>
      </c>
      <c r="H7497">
        <v>2018</v>
      </c>
      <c r="I7497">
        <v>12</v>
      </c>
      <c r="J7497">
        <v>26</v>
      </c>
    </row>
    <row r="7498" spans="1:10" hidden="1" x14ac:dyDescent="0.25">
      <c r="A7498">
        <f>--SUBTOTAL(103,B$2:B7498)</f>
        <v>3790</v>
      </c>
      <c r="B7498" s="86">
        <v>43461</v>
      </c>
      <c r="C7498" t="s">
        <v>21</v>
      </c>
      <c r="D7498" t="s">
        <v>32</v>
      </c>
      <c r="E7498" t="s">
        <v>402</v>
      </c>
      <c r="F7498">
        <v>8</v>
      </c>
      <c r="G7498">
        <v>0</v>
      </c>
      <c r="H7498">
        <v>2018</v>
      </c>
      <c r="I7498">
        <v>12</v>
      </c>
      <c r="J7498">
        <v>49</v>
      </c>
    </row>
    <row r="7499" spans="1:10" hidden="1" x14ac:dyDescent="0.25">
      <c r="A7499">
        <f>--SUBTOTAL(103,B$2:B7499)</f>
        <v>3790</v>
      </c>
      <c r="B7499" s="86">
        <v>43461</v>
      </c>
      <c r="C7499" t="s">
        <v>79</v>
      </c>
      <c r="D7499" t="s">
        <v>60</v>
      </c>
      <c r="E7499" t="s">
        <v>402</v>
      </c>
      <c r="F7499">
        <v>86.5</v>
      </c>
      <c r="G7499">
        <v>0</v>
      </c>
      <c r="H7499">
        <v>2018</v>
      </c>
      <c r="I7499">
        <v>12</v>
      </c>
      <c r="J7499">
        <v>91</v>
      </c>
    </row>
    <row r="7500" spans="1:10" hidden="1" x14ac:dyDescent="0.25">
      <c r="A7500">
        <f>--SUBTOTAL(103,B$2:B7500)</f>
        <v>3790</v>
      </c>
      <c r="B7500" s="86">
        <v>43461</v>
      </c>
      <c r="C7500" t="s">
        <v>79</v>
      </c>
      <c r="D7500" t="s">
        <v>54</v>
      </c>
      <c r="E7500" t="s">
        <v>402</v>
      </c>
      <c r="F7500">
        <v>130.75</v>
      </c>
      <c r="G7500">
        <v>0</v>
      </c>
      <c r="H7500">
        <v>2018</v>
      </c>
      <c r="I7500">
        <v>12</v>
      </c>
      <c r="J7500">
        <v>91</v>
      </c>
    </row>
    <row r="7501" spans="1:10" hidden="1" x14ac:dyDescent="0.25">
      <c r="A7501">
        <f>--SUBTOTAL(103,B$2:B7501)</f>
        <v>3790</v>
      </c>
      <c r="B7501" s="86">
        <v>43461</v>
      </c>
      <c r="C7501" t="s">
        <v>79</v>
      </c>
      <c r="D7501" t="s">
        <v>59</v>
      </c>
      <c r="E7501" t="s">
        <v>402</v>
      </c>
      <c r="F7501">
        <v>363.13</v>
      </c>
      <c r="G7501">
        <v>0</v>
      </c>
      <c r="H7501">
        <v>2018</v>
      </c>
      <c r="I7501">
        <v>12</v>
      </c>
      <c r="J7501">
        <v>91</v>
      </c>
    </row>
    <row r="7502" spans="1:10" hidden="1" x14ac:dyDescent="0.25">
      <c r="A7502">
        <f>--SUBTOTAL(103,B$2:B7502)</f>
        <v>3790</v>
      </c>
      <c r="B7502" s="86">
        <v>43461</v>
      </c>
      <c r="C7502" t="s">
        <v>79</v>
      </c>
      <c r="D7502" t="s">
        <v>62</v>
      </c>
      <c r="E7502" t="s">
        <v>402</v>
      </c>
      <c r="F7502">
        <v>0</v>
      </c>
      <c r="G7502">
        <v>170</v>
      </c>
      <c r="H7502">
        <v>2018</v>
      </c>
      <c r="I7502">
        <v>12</v>
      </c>
      <c r="J7502">
        <v>91</v>
      </c>
    </row>
    <row r="7503" spans="1:10" hidden="1" x14ac:dyDescent="0.25">
      <c r="A7503">
        <f>--SUBTOTAL(103,B$2:B7503)</f>
        <v>3790</v>
      </c>
      <c r="B7503" s="86">
        <v>43461</v>
      </c>
      <c r="C7503" t="s">
        <v>281</v>
      </c>
      <c r="D7503" t="s">
        <v>60</v>
      </c>
      <c r="E7503" t="s">
        <v>402</v>
      </c>
      <c r="F7503">
        <v>376.89</v>
      </c>
      <c r="G7503">
        <v>0</v>
      </c>
      <c r="H7503">
        <v>2018</v>
      </c>
      <c r="I7503">
        <v>12</v>
      </c>
      <c r="J7503">
        <v>91</v>
      </c>
    </row>
    <row r="7504" spans="1:10" hidden="1" x14ac:dyDescent="0.25">
      <c r="A7504">
        <f>--SUBTOTAL(103,B$2:B7504)</f>
        <v>3790</v>
      </c>
      <c r="B7504" s="86">
        <v>43461</v>
      </c>
      <c r="C7504" t="s">
        <v>78</v>
      </c>
      <c r="D7504" t="s">
        <v>54</v>
      </c>
      <c r="E7504" t="s">
        <v>402</v>
      </c>
      <c r="F7504">
        <v>131.99</v>
      </c>
      <c r="G7504">
        <v>0</v>
      </c>
      <c r="H7504">
        <v>2018</v>
      </c>
      <c r="I7504">
        <v>12</v>
      </c>
      <c r="J7504">
        <v>91</v>
      </c>
    </row>
    <row r="7505" spans="1:10" hidden="1" x14ac:dyDescent="0.25">
      <c r="A7505">
        <f>--SUBTOTAL(103,B$2:B7505)</f>
        <v>3790</v>
      </c>
      <c r="B7505" s="86">
        <v>43461</v>
      </c>
      <c r="C7505" t="s">
        <v>78</v>
      </c>
      <c r="D7505" t="s">
        <v>59</v>
      </c>
      <c r="E7505" t="s">
        <v>402</v>
      </c>
      <c r="F7505">
        <v>319.27</v>
      </c>
      <c r="G7505">
        <v>0</v>
      </c>
      <c r="H7505">
        <v>2018</v>
      </c>
      <c r="I7505">
        <v>12</v>
      </c>
      <c r="J7505">
        <v>91</v>
      </c>
    </row>
    <row r="7506" spans="1:10" hidden="1" x14ac:dyDescent="0.25">
      <c r="A7506">
        <f>--SUBTOTAL(103,B$2:B7506)</f>
        <v>3790</v>
      </c>
      <c r="B7506" s="86">
        <v>43461</v>
      </c>
      <c r="C7506" t="s">
        <v>70</v>
      </c>
      <c r="D7506" t="s">
        <v>31</v>
      </c>
      <c r="E7506" t="s">
        <v>402</v>
      </c>
      <c r="F7506">
        <v>56.8</v>
      </c>
      <c r="G7506">
        <v>0</v>
      </c>
      <c r="H7506">
        <v>2018</v>
      </c>
      <c r="I7506">
        <v>12</v>
      </c>
      <c r="J7506">
        <v>91</v>
      </c>
    </row>
    <row r="7507" spans="1:10" hidden="1" x14ac:dyDescent="0.25">
      <c r="A7507">
        <f>--SUBTOTAL(103,B$2:B7507)</f>
        <v>3790</v>
      </c>
      <c r="B7507" s="86">
        <v>43461</v>
      </c>
      <c r="C7507" t="s">
        <v>64</v>
      </c>
      <c r="D7507" t="s">
        <v>32</v>
      </c>
      <c r="E7507" t="s">
        <v>402</v>
      </c>
      <c r="F7507">
        <v>26.65</v>
      </c>
      <c r="G7507">
        <v>0</v>
      </c>
      <c r="H7507">
        <v>2018</v>
      </c>
      <c r="I7507">
        <v>12</v>
      </c>
      <c r="J7507">
        <v>91</v>
      </c>
    </row>
    <row r="7508" spans="1:10" hidden="1" x14ac:dyDescent="0.25">
      <c r="A7508">
        <f>--SUBTOTAL(103,B$2:B7508)</f>
        <v>3790</v>
      </c>
      <c r="B7508" s="86">
        <v>43461</v>
      </c>
      <c r="C7508" t="s">
        <v>23</v>
      </c>
      <c r="D7508" t="s">
        <v>59</v>
      </c>
      <c r="E7508" t="s">
        <v>402</v>
      </c>
      <c r="F7508">
        <v>68</v>
      </c>
      <c r="G7508">
        <v>0</v>
      </c>
      <c r="H7508">
        <v>2018</v>
      </c>
      <c r="I7508">
        <v>12</v>
      </c>
      <c r="J7508">
        <v>7</v>
      </c>
    </row>
    <row r="7509" spans="1:10" hidden="1" x14ac:dyDescent="0.25">
      <c r="A7509">
        <f>--SUBTOTAL(103,B$2:B7509)</f>
        <v>3790</v>
      </c>
      <c r="B7509" s="86">
        <v>43461</v>
      </c>
      <c r="C7509" t="s">
        <v>23</v>
      </c>
      <c r="D7509" t="s">
        <v>59</v>
      </c>
      <c r="E7509" t="s">
        <v>402</v>
      </c>
      <c r="F7509">
        <v>96</v>
      </c>
      <c r="G7509">
        <v>0</v>
      </c>
      <c r="H7509">
        <v>2018</v>
      </c>
      <c r="I7509">
        <v>12</v>
      </c>
      <c r="J7509">
        <v>15</v>
      </c>
    </row>
    <row r="7510" spans="1:10" hidden="1" x14ac:dyDescent="0.25">
      <c r="A7510">
        <f>--SUBTOTAL(103,B$2:B7510)</f>
        <v>3790</v>
      </c>
      <c r="B7510" s="86">
        <v>43461</v>
      </c>
      <c r="C7510" t="s">
        <v>23</v>
      </c>
      <c r="D7510" t="s">
        <v>33</v>
      </c>
      <c r="E7510" t="s">
        <v>202</v>
      </c>
      <c r="F7510">
        <v>2.1</v>
      </c>
      <c r="G7510">
        <v>0</v>
      </c>
      <c r="H7510">
        <v>2018</v>
      </c>
      <c r="I7510">
        <v>12</v>
      </c>
      <c r="J7510">
        <v>18</v>
      </c>
    </row>
    <row r="7511" spans="1:10" hidden="1" x14ac:dyDescent="0.25">
      <c r="A7511">
        <f>--SUBTOTAL(103,B$2:B7511)</f>
        <v>3790</v>
      </c>
      <c r="B7511" s="86">
        <v>43461</v>
      </c>
      <c r="C7511" t="s">
        <v>23</v>
      </c>
      <c r="D7511" t="s">
        <v>59</v>
      </c>
      <c r="E7511" t="s">
        <v>402</v>
      </c>
      <c r="F7511">
        <v>130.5</v>
      </c>
      <c r="G7511">
        <v>0</v>
      </c>
      <c r="H7511">
        <v>2018</v>
      </c>
      <c r="I7511">
        <v>12</v>
      </c>
      <c r="J7511">
        <v>20</v>
      </c>
    </row>
    <row r="7512" spans="1:10" hidden="1" x14ac:dyDescent="0.25">
      <c r="A7512">
        <f>--SUBTOTAL(103,B$2:B7512)</f>
        <v>3790</v>
      </c>
      <c r="B7512" s="86">
        <v>43461</v>
      </c>
      <c r="C7512" t="s">
        <v>23</v>
      </c>
      <c r="D7512" t="s">
        <v>59</v>
      </c>
      <c r="E7512" t="s">
        <v>402</v>
      </c>
      <c r="F7512">
        <v>132.9</v>
      </c>
      <c r="G7512">
        <v>0</v>
      </c>
      <c r="H7512">
        <v>2018</v>
      </c>
      <c r="I7512">
        <v>12</v>
      </c>
      <c r="J7512">
        <v>34</v>
      </c>
    </row>
    <row r="7513" spans="1:10" hidden="1" x14ac:dyDescent="0.25">
      <c r="A7513">
        <f>--SUBTOTAL(103,B$2:B7513)</f>
        <v>3790</v>
      </c>
      <c r="B7513" s="86">
        <v>43461</v>
      </c>
      <c r="C7513" t="s">
        <v>23</v>
      </c>
      <c r="D7513" t="s">
        <v>59</v>
      </c>
      <c r="E7513" t="s">
        <v>402</v>
      </c>
      <c r="F7513">
        <v>188.37</v>
      </c>
      <c r="G7513">
        <v>0</v>
      </c>
      <c r="H7513">
        <v>2018</v>
      </c>
      <c r="I7513">
        <v>12</v>
      </c>
      <c r="J7513">
        <v>51</v>
      </c>
    </row>
    <row r="7514" spans="1:10" hidden="1" x14ac:dyDescent="0.25">
      <c r="A7514">
        <f>--SUBTOTAL(103,B$2:B7514)</f>
        <v>3790</v>
      </c>
      <c r="B7514" s="86">
        <v>43461</v>
      </c>
      <c r="C7514" t="s">
        <v>23</v>
      </c>
      <c r="D7514" t="s">
        <v>63</v>
      </c>
      <c r="E7514" t="s">
        <v>402</v>
      </c>
      <c r="F7514">
        <v>40</v>
      </c>
      <c r="G7514">
        <v>0</v>
      </c>
      <c r="H7514">
        <v>2018</v>
      </c>
      <c r="I7514">
        <v>12</v>
      </c>
      <c r="J7514">
        <v>53</v>
      </c>
    </row>
    <row r="7515" spans="1:10" hidden="1" x14ac:dyDescent="0.25">
      <c r="A7515">
        <f>--SUBTOTAL(103,B$2:B7515)</f>
        <v>3790</v>
      </c>
      <c r="B7515" s="86">
        <v>43461</v>
      </c>
      <c r="C7515" t="s">
        <v>23</v>
      </c>
      <c r="D7515" t="s">
        <v>59</v>
      </c>
      <c r="E7515" t="s">
        <v>402</v>
      </c>
      <c r="F7515">
        <v>107.59</v>
      </c>
      <c r="G7515">
        <v>0</v>
      </c>
      <c r="H7515">
        <v>2018</v>
      </c>
      <c r="I7515">
        <v>12</v>
      </c>
      <c r="J7515">
        <v>53</v>
      </c>
    </row>
    <row r="7516" spans="1:10" hidden="1" x14ac:dyDescent="0.25">
      <c r="A7516">
        <f>--SUBTOTAL(103,B$2:B7516)</f>
        <v>3790</v>
      </c>
      <c r="B7516" s="86">
        <v>43461</v>
      </c>
      <c r="C7516" t="s">
        <v>23</v>
      </c>
      <c r="D7516" t="s">
        <v>63</v>
      </c>
      <c r="E7516" t="s">
        <v>402</v>
      </c>
      <c r="F7516">
        <v>31.98</v>
      </c>
      <c r="G7516">
        <v>0</v>
      </c>
      <c r="H7516">
        <v>2018</v>
      </c>
      <c r="I7516">
        <v>12</v>
      </c>
      <c r="J7516">
        <v>79</v>
      </c>
    </row>
    <row r="7517" spans="1:10" hidden="1" x14ac:dyDescent="0.25">
      <c r="A7517">
        <f>--SUBTOTAL(103,B$2:B7517)</f>
        <v>3790</v>
      </c>
      <c r="B7517" s="86">
        <v>43461</v>
      </c>
      <c r="C7517" t="s">
        <v>23</v>
      </c>
      <c r="D7517" t="s">
        <v>59</v>
      </c>
      <c r="E7517" t="s">
        <v>402</v>
      </c>
      <c r="F7517">
        <v>115.38</v>
      </c>
      <c r="G7517">
        <v>0</v>
      </c>
      <c r="H7517">
        <v>2018</v>
      </c>
      <c r="I7517">
        <v>12</v>
      </c>
      <c r="J7517">
        <v>79</v>
      </c>
    </row>
    <row r="7518" spans="1:10" hidden="1" x14ac:dyDescent="0.25">
      <c r="A7518">
        <f>--SUBTOTAL(103,B$2:B7518)</f>
        <v>3790</v>
      </c>
      <c r="B7518" s="86">
        <v>43461</v>
      </c>
      <c r="C7518" t="s">
        <v>23</v>
      </c>
      <c r="D7518" t="s">
        <v>59</v>
      </c>
      <c r="E7518" t="s">
        <v>402</v>
      </c>
      <c r="F7518">
        <v>107.45</v>
      </c>
      <c r="G7518">
        <v>0</v>
      </c>
      <c r="H7518">
        <v>2018</v>
      </c>
      <c r="I7518">
        <v>12</v>
      </c>
      <c r="J7518">
        <v>89</v>
      </c>
    </row>
    <row r="7519" spans="1:10" hidden="1" x14ac:dyDescent="0.25">
      <c r="A7519">
        <f>--SUBTOTAL(103,B$2:B7519)</f>
        <v>3790</v>
      </c>
      <c r="B7519" s="86">
        <v>43461</v>
      </c>
      <c r="C7519" t="s">
        <v>23</v>
      </c>
      <c r="D7519" t="s">
        <v>59</v>
      </c>
      <c r="E7519" t="s">
        <v>402</v>
      </c>
      <c r="F7519">
        <v>23.38</v>
      </c>
      <c r="G7519">
        <v>0</v>
      </c>
      <c r="H7519">
        <v>2018</v>
      </c>
      <c r="I7519">
        <v>12</v>
      </c>
      <c r="J7519">
        <v>103</v>
      </c>
    </row>
    <row r="7520" spans="1:10" hidden="1" x14ac:dyDescent="0.25">
      <c r="A7520">
        <f>--SUBTOTAL(103,B$2:B7520)</f>
        <v>3790</v>
      </c>
      <c r="B7520" s="86">
        <v>43461</v>
      </c>
      <c r="C7520" t="s">
        <v>23</v>
      </c>
      <c r="D7520" t="s">
        <v>59</v>
      </c>
      <c r="E7520" t="s">
        <v>402</v>
      </c>
      <c r="F7520">
        <v>242.83</v>
      </c>
      <c r="G7520">
        <v>0</v>
      </c>
      <c r="H7520">
        <v>2018</v>
      </c>
      <c r="I7520">
        <v>12</v>
      </c>
      <c r="J7520">
        <v>125</v>
      </c>
    </row>
    <row r="7521" spans="1:10" hidden="1" x14ac:dyDescent="0.25">
      <c r="A7521">
        <f>--SUBTOTAL(103,B$2:B7521)</f>
        <v>3790</v>
      </c>
      <c r="B7521" s="86">
        <v>43461</v>
      </c>
      <c r="C7521" t="s">
        <v>23</v>
      </c>
      <c r="D7521" t="s">
        <v>33</v>
      </c>
      <c r="E7521" t="s">
        <v>174</v>
      </c>
      <c r="F7521">
        <v>16.399999999999999</v>
      </c>
      <c r="G7521">
        <v>0</v>
      </c>
      <c r="H7521">
        <v>2018</v>
      </c>
      <c r="I7521">
        <v>12</v>
      </c>
      <c r="J7521">
        <v>131</v>
      </c>
    </row>
    <row r="7522" spans="1:10" hidden="1" x14ac:dyDescent="0.25">
      <c r="A7522">
        <f>--SUBTOTAL(103,B$2:B7522)</f>
        <v>3790</v>
      </c>
      <c r="B7522" s="86">
        <v>43462</v>
      </c>
      <c r="C7522" t="s">
        <v>80</v>
      </c>
      <c r="D7522" t="s">
        <v>60</v>
      </c>
      <c r="E7522" t="s">
        <v>403</v>
      </c>
      <c r="F7522">
        <v>70</v>
      </c>
      <c r="G7522">
        <v>0</v>
      </c>
      <c r="H7522">
        <v>2018</v>
      </c>
      <c r="I7522">
        <v>12</v>
      </c>
      <c r="J7522">
        <v>91</v>
      </c>
    </row>
    <row r="7523" spans="1:10" hidden="1" x14ac:dyDescent="0.25">
      <c r="A7523">
        <f>--SUBTOTAL(103,B$2:B7523)</f>
        <v>3790</v>
      </c>
      <c r="B7523" s="86">
        <v>43462</v>
      </c>
      <c r="C7523" t="s">
        <v>74</v>
      </c>
      <c r="D7523" t="s">
        <v>60</v>
      </c>
      <c r="E7523" t="s">
        <v>403</v>
      </c>
      <c r="F7523">
        <v>75.260000000000005</v>
      </c>
      <c r="G7523">
        <v>0</v>
      </c>
      <c r="H7523">
        <v>2018</v>
      </c>
      <c r="I7523">
        <v>12</v>
      </c>
      <c r="J7523">
        <v>91</v>
      </c>
    </row>
    <row r="7524" spans="1:10" hidden="1" x14ac:dyDescent="0.25">
      <c r="A7524">
        <f>--SUBTOTAL(103,B$2:B7524)</f>
        <v>3790</v>
      </c>
      <c r="B7524" s="86">
        <v>43462</v>
      </c>
      <c r="C7524" t="s">
        <v>74</v>
      </c>
      <c r="D7524" t="s">
        <v>59</v>
      </c>
      <c r="E7524" t="s">
        <v>403</v>
      </c>
      <c r="F7524">
        <v>130.16</v>
      </c>
      <c r="G7524">
        <v>0</v>
      </c>
      <c r="H7524">
        <v>2018</v>
      </c>
      <c r="I7524">
        <v>12</v>
      </c>
      <c r="J7524">
        <v>91</v>
      </c>
    </row>
    <row r="7525" spans="1:10" hidden="1" x14ac:dyDescent="0.25">
      <c r="A7525">
        <f>--SUBTOTAL(103,B$2:B7525)</f>
        <v>3790</v>
      </c>
      <c r="B7525" s="86">
        <v>43462</v>
      </c>
      <c r="C7525" t="s">
        <v>22</v>
      </c>
      <c r="D7525" t="s">
        <v>32</v>
      </c>
      <c r="E7525" t="s">
        <v>403</v>
      </c>
      <c r="F7525">
        <v>8</v>
      </c>
      <c r="G7525">
        <v>0</v>
      </c>
      <c r="H7525">
        <v>2018</v>
      </c>
      <c r="I7525">
        <v>12</v>
      </c>
      <c r="J7525">
        <v>39</v>
      </c>
    </row>
    <row r="7526" spans="1:10" hidden="1" x14ac:dyDescent="0.25">
      <c r="A7526">
        <f>--SUBTOTAL(103,B$2:B7526)</f>
        <v>3790</v>
      </c>
      <c r="B7526" s="86">
        <v>43462</v>
      </c>
      <c r="C7526" t="s">
        <v>76</v>
      </c>
      <c r="D7526" t="s">
        <v>31</v>
      </c>
      <c r="E7526" t="s">
        <v>403</v>
      </c>
      <c r="F7526">
        <v>23.55</v>
      </c>
      <c r="G7526">
        <v>0</v>
      </c>
      <c r="H7526">
        <v>2018</v>
      </c>
      <c r="I7526">
        <v>12</v>
      </c>
      <c r="J7526">
        <v>91</v>
      </c>
    </row>
    <row r="7527" spans="1:10" hidden="1" x14ac:dyDescent="0.25">
      <c r="A7527">
        <f>--SUBTOTAL(103,B$2:B7527)</f>
        <v>3790</v>
      </c>
      <c r="B7527" s="86">
        <v>43462</v>
      </c>
      <c r="C7527" t="s">
        <v>76</v>
      </c>
      <c r="D7527" t="s">
        <v>60</v>
      </c>
      <c r="E7527" t="s">
        <v>403</v>
      </c>
      <c r="F7527">
        <v>391.87</v>
      </c>
      <c r="G7527">
        <v>0</v>
      </c>
      <c r="H7527">
        <v>2018</v>
      </c>
      <c r="I7527">
        <v>12</v>
      </c>
      <c r="J7527">
        <v>91</v>
      </c>
    </row>
    <row r="7528" spans="1:10" hidden="1" x14ac:dyDescent="0.25">
      <c r="A7528">
        <f>--SUBTOTAL(103,B$2:B7528)</f>
        <v>3790</v>
      </c>
      <c r="B7528" s="86">
        <v>43462</v>
      </c>
      <c r="C7528" t="s">
        <v>67</v>
      </c>
      <c r="D7528" t="s">
        <v>60</v>
      </c>
      <c r="E7528" t="s">
        <v>403</v>
      </c>
      <c r="F7528">
        <v>474</v>
      </c>
      <c r="G7528">
        <v>0</v>
      </c>
      <c r="H7528">
        <v>2018</v>
      </c>
      <c r="I7528">
        <v>12</v>
      </c>
      <c r="J7528">
        <v>91</v>
      </c>
    </row>
    <row r="7529" spans="1:10" hidden="1" x14ac:dyDescent="0.25">
      <c r="A7529">
        <f>--SUBTOTAL(103,B$2:B7529)</f>
        <v>3790</v>
      </c>
      <c r="B7529" s="86">
        <v>43462</v>
      </c>
      <c r="C7529" t="s">
        <v>72</v>
      </c>
      <c r="D7529" t="s">
        <v>60</v>
      </c>
      <c r="E7529" t="s">
        <v>403</v>
      </c>
      <c r="F7529">
        <v>84</v>
      </c>
      <c r="G7529">
        <v>0</v>
      </c>
      <c r="H7529">
        <v>2018</v>
      </c>
      <c r="I7529">
        <v>12</v>
      </c>
      <c r="J7529">
        <v>91</v>
      </c>
    </row>
    <row r="7530" spans="1:10" hidden="1" x14ac:dyDescent="0.25">
      <c r="A7530">
        <f>--SUBTOTAL(103,B$2:B7530)</f>
        <v>3790</v>
      </c>
      <c r="B7530" s="86">
        <v>43462</v>
      </c>
      <c r="C7530" t="s">
        <v>75</v>
      </c>
      <c r="D7530" t="s">
        <v>60</v>
      </c>
      <c r="E7530" t="s">
        <v>403</v>
      </c>
      <c r="F7530">
        <v>103.74</v>
      </c>
      <c r="G7530">
        <v>0</v>
      </c>
      <c r="H7530">
        <v>2018</v>
      </c>
      <c r="I7530">
        <v>12</v>
      </c>
      <c r="J7530">
        <v>91</v>
      </c>
    </row>
    <row r="7531" spans="1:10" hidden="1" x14ac:dyDescent="0.25">
      <c r="A7531">
        <f>--SUBTOTAL(103,B$2:B7531)</f>
        <v>3790</v>
      </c>
      <c r="B7531" s="86">
        <v>43462</v>
      </c>
      <c r="C7531" t="s">
        <v>103</v>
      </c>
      <c r="D7531" t="s">
        <v>60</v>
      </c>
      <c r="E7531" t="s">
        <v>403</v>
      </c>
      <c r="F7531">
        <v>140.93</v>
      </c>
      <c r="G7531">
        <v>0</v>
      </c>
      <c r="H7531">
        <v>2018</v>
      </c>
      <c r="I7531">
        <v>12</v>
      </c>
      <c r="J7531">
        <v>91</v>
      </c>
    </row>
    <row r="7532" spans="1:10" hidden="1" x14ac:dyDescent="0.25">
      <c r="A7532">
        <f>--SUBTOTAL(103,B$2:B7532)</f>
        <v>3790</v>
      </c>
      <c r="B7532" s="86">
        <v>43462</v>
      </c>
      <c r="C7532" t="s">
        <v>21</v>
      </c>
      <c r="D7532" t="s">
        <v>32</v>
      </c>
      <c r="E7532" t="s">
        <v>403</v>
      </c>
      <c r="F7532">
        <v>32</v>
      </c>
      <c r="G7532">
        <v>0</v>
      </c>
      <c r="H7532">
        <v>2018</v>
      </c>
      <c r="I7532">
        <v>12</v>
      </c>
      <c r="J7532">
        <v>13</v>
      </c>
    </row>
    <row r="7533" spans="1:10" hidden="1" x14ac:dyDescent="0.25">
      <c r="A7533">
        <f>--SUBTOTAL(103,B$2:B7533)</f>
        <v>3790</v>
      </c>
      <c r="B7533" s="86">
        <v>43462</v>
      </c>
      <c r="C7533" t="s">
        <v>21</v>
      </c>
      <c r="D7533" t="s">
        <v>32</v>
      </c>
      <c r="E7533" t="s">
        <v>403</v>
      </c>
      <c r="F7533">
        <v>72</v>
      </c>
      <c r="G7533">
        <v>0</v>
      </c>
      <c r="H7533">
        <v>2018</v>
      </c>
      <c r="I7533">
        <v>12</v>
      </c>
      <c r="J7533">
        <v>19</v>
      </c>
    </row>
    <row r="7534" spans="1:10" hidden="1" x14ac:dyDescent="0.25">
      <c r="A7534">
        <f>--SUBTOTAL(103,B$2:B7534)</f>
        <v>3790</v>
      </c>
      <c r="B7534" s="86">
        <v>43462</v>
      </c>
      <c r="C7534" t="s">
        <v>21</v>
      </c>
      <c r="D7534" t="s">
        <v>32</v>
      </c>
      <c r="E7534" t="s">
        <v>403</v>
      </c>
      <c r="F7534">
        <v>8</v>
      </c>
      <c r="G7534">
        <v>0</v>
      </c>
      <c r="H7534">
        <v>2018</v>
      </c>
      <c r="I7534">
        <v>12</v>
      </c>
      <c r="J7534">
        <v>38</v>
      </c>
    </row>
    <row r="7535" spans="1:10" hidden="1" x14ac:dyDescent="0.25">
      <c r="A7535">
        <f>--SUBTOTAL(103,B$2:B7535)</f>
        <v>3790</v>
      </c>
      <c r="B7535" s="86">
        <v>43462</v>
      </c>
      <c r="C7535" t="s">
        <v>21</v>
      </c>
      <c r="D7535" t="s">
        <v>32</v>
      </c>
      <c r="E7535" t="s">
        <v>403</v>
      </c>
      <c r="F7535">
        <v>40</v>
      </c>
      <c r="G7535">
        <v>0</v>
      </c>
      <c r="H7535">
        <v>2018</v>
      </c>
      <c r="I7535">
        <v>12</v>
      </c>
      <c r="J7535">
        <v>39</v>
      </c>
    </row>
    <row r="7536" spans="1:10" hidden="1" x14ac:dyDescent="0.25">
      <c r="A7536">
        <f>--SUBTOTAL(103,B$2:B7536)</f>
        <v>3790</v>
      </c>
      <c r="B7536" s="86">
        <v>43462</v>
      </c>
      <c r="C7536" t="s">
        <v>21</v>
      </c>
      <c r="D7536" t="s">
        <v>32</v>
      </c>
      <c r="E7536" t="s">
        <v>403</v>
      </c>
      <c r="F7536">
        <v>8</v>
      </c>
      <c r="G7536">
        <v>0</v>
      </c>
      <c r="H7536">
        <v>2018</v>
      </c>
      <c r="I7536">
        <v>12</v>
      </c>
      <c r="J7536">
        <v>43</v>
      </c>
    </row>
    <row r="7537" spans="1:10" hidden="1" x14ac:dyDescent="0.25">
      <c r="A7537">
        <f>--SUBTOTAL(103,B$2:B7537)</f>
        <v>3790</v>
      </c>
      <c r="B7537" s="86">
        <v>43462</v>
      </c>
      <c r="C7537" t="s">
        <v>21</v>
      </c>
      <c r="D7537" t="s">
        <v>32</v>
      </c>
      <c r="E7537" t="s">
        <v>403</v>
      </c>
      <c r="F7537">
        <v>16</v>
      </c>
      <c r="G7537">
        <v>0</v>
      </c>
      <c r="H7537">
        <v>2018</v>
      </c>
      <c r="I7537">
        <v>12</v>
      </c>
      <c r="J7537">
        <v>44</v>
      </c>
    </row>
    <row r="7538" spans="1:10" hidden="1" x14ac:dyDescent="0.25">
      <c r="A7538">
        <f>--SUBTOTAL(103,B$2:B7538)</f>
        <v>3790</v>
      </c>
      <c r="B7538" s="86">
        <v>43462</v>
      </c>
      <c r="C7538" t="s">
        <v>66</v>
      </c>
      <c r="D7538" t="s">
        <v>31</v>
      </c>
      <c r="E7538" t="s">
        <v>403</v>
      </c>
      <c r="F7538">
        <v>32</v>
      </c>
      <c r="G7538">
        <v>0</v>
      </c>
      <c r="H7538">
        <v>2018</v>
      </c>
      <c r="I7538">
        <v>12</v>
      </c>
      <c r="J7538">
        <v>91</v>
      </c>
    </row>
    <row r="7539" spans="1:10" hidden="1" x14ac:dyDescent="0.25">
      <c r="A7539">
        <f>--SUBTOTAL(103,B$2:B7539)</f>
        <v>3790</v>
      </c>
      <c r="B7539" s="86">
        <v>43462</v>
      </c>
      <c r="C7539" t="s">
        <v>78</v>
      </c>
      <c r="D7539" t="s">
        <v>59</v>
      </c>
      <c r="E7539" t="s">
        <v>403</v>
      </c>
      <c r="F7539">
        <v>1100</v>
      </c>
      <c r="G7539">
        <v>0</v>
      </c>
      <c r="H7539">
        <v>2018</v>
      </c>
      <c r="I7539">
        <v>12</v>
      </c>
      <c r="J7539">
        <v>91</v>
      </c>
    </row>
    <row r="7540" spans="1:10" hidden="1" x14ac:dyDescent="0.25">
      <c r="A7540">
        <f>--SUBTOTAL(103,B$2:B7540)</f>
        <v>3790</v>
      </c>
      <c r="B7540" s="86">
        <v>43462</v>
      </c>
      <c r="C7540" t="s">
        <v>70</v>
      </c>
      <c r="D7540" t="s">
        <v>31</v>
      </c>
      <c r="E7540" t="s">
        <v>403</v>
      </c>
      <c r="F7540">
        <v>103.2</v>
      </c>
      <c r="G7540">
        <v>0</v>
      </c>
      <c r="H7540">
        <v>2018</v>
      </c>
      <c r="I7540">
        <v>12</v>
      </c>
      <c r="J7540">
        <v>91</v>
      </c>
    </row>
    <row r="7541" spans="1:10" hidden="1" x14ac:dyDescent="0.25">
      <c r="A7541">
        <f>--SUBTOTAL(103,B$2:B7541)</f>
        <v>3790</v>
      </c>
      <c r="B7541" s="86">
        <v>43462</v>
      </c>
      <c r="C7541" t="s">
        <v>64</v>
      </c>
      <c r="D7541" t="s">
        <v>60</v>
      </c>
      <c r="E7541" t="s">
        <v>403</v>
      </c>
      <c r="F7541">
        <v>66.86</v>
      </c>
      <c r="G7541">
        <v>0</v>
      </c>
      <c r="H7541">
        <v>2018</v>
      </c>
      <c r="I7541">
        <v>12</v>
      </c>
      <c r="J7541">
        <v>91</v>
      </c>
    </row>
    <row r="7542" spans="1:10" hidden="1" x14ac:dyDescent="0.25">
      <c r="A7542">
        <f>--SUBTOTAL(103,B$2:B7542)</f>
        <v>3790</v>
      </c>
      <c r="B7542" s="86">
        <v>43462</v>
      </c>
      <c r="C7542" t="s">
        <v>23</v>
      </c>
      <c r="D7542" t="s">
        <v>59</v>
      </c>
      <c r="E7542" t="s">
        <v>403</v>
      </c>
      <c r="F7542">
        <v>203</v>
      </c>
      <c r="G7542">
        <v>0</v>
      </c>
      <c r="H7542">
        <v>2018</v>
      </c>
      <c r="I7542">
        <v>12</v>
      </c>
      <c r="J7542">
        <v>3</v>
      </c>
    </row>
    <row r="7543" spans="1:10" hidden="1" x14ac:dyDescent="0.25">
      <c r="A7543">
        <f>--SUBTOTAL(103,B$2:B7543)</f>
        <v>3790</v>
      </c>
      <c r="B7543" s="86">
        <v>43462</v>
      </c>
      <c r="C7543" t="s">
        <v>23</v>
      </c>
      <c r="D7543" t="s">
        <v>63</v>
      </c>
      <c r="E7543" t="s">
        <v>403</v>
      </c>
      <c r="F7543">
        <v>81.260000000000005</v>
      </c>
      <c r="G7543">
        <v>0</v>
      </c>
      <c r="H7543">
        <v>2018</v>
      </c>
      <c r="I7543">
        <v>12</v>
      </c>
      <c r="J7543">
        <v>19</v>
      </c>
    </row>
    <row r="7544" spans="1:10" hidden="1" x14ac:dyDescent="0.25">
      <c r="A7544">
        <f>--SUBTOTAL(103,B$2:B7544)</f>
        <v>3790</v>
      </c>
      <c r="B7544" s="86">
        <v>43462</v>
      </c>
      <c r="C7544" t="s">
        <v>23</v>
      </c>
      <c r="D7544" t="s">
        <v>59</v>
      </c>
      <c r="E7544" t="s">
        <v>403</v>
      </c>
      <c r="F7544">
        <v>305.58999999999997</v>
      </c>
      <c r="G7544">
        <v>0</v>
      </c>
      <c r="H7544">
        <v>2018</v>
      </c>
      <c r="I7544">
        <v>12</v>
      </c>
      <c r="J7544">
        <v>19</v>
      </c>
    </row>
    <row r="7545" spans="1:10" hidden="1" x14ac:dyDescent="0.25">
      <c r="A7545">
        <f>--SUBTOTAL(103,B$2:B7545)</f>
        <v>3790</v>
      </c>
      <c r="B7545" s="86">
        <v>43462</v>
      </c>
      <c r="C7545" t="s">
        <v>23</v>
      </c>
      <c r="D7545" t="s">
        <v>59</v>
      </c>
      <c r="E7545" t="s">
        <v>403</v>
      </c>
      <c r="F7545">
        <v>90.4</v>
      </c>
      <c r="G7545">
        <v>0</v>
      </c>
      <c r="H7545">
        <v>2018</v>
      </c>
      <c r="I7545">
        <v>12</v>
      </c>
      <c r="J7545">
        <v>29</v>
      </c>
    </row>
    <row r="7546" spans="1:10" hidden="1" x14ac:dyDescent="0.25">
      <c r="A7546">
        <f>--SUBTOTAL(103,B$2:B7546)</f>
        <v>3790</v>
      </c>
      <c r="B7546" s="86">
        <v>43462</v>
      </c>
      <c r="C7546" t="s">
        <v>23</v>
      </c>
      <c r="D7546" t="s">
        <v>33</v>
      </c>
      <c r="E7546" t="s">
        <v>142</v>
      </c>
      <c r="F7546">
        <v>2.4</v>
      </c>
      <c r="G7546">
        <v>0</v>
      </c>
      <c r="H7546">
        <v>2018</v>
      </c>
      <c r="I7546">
        <v>12</v>
      </c>
      <c r="J7546">
        <v>34</v>
      </c>
    </row>
    <row r="7547" spans="1:10" hidden="1" x14ac:dyDescent="0.25">
      <c r="A7547">
        <f>--SUBTOTAL(103,B$2:B7547)</f>
        <v>3790</v>
      </c>
      <c r="B7547" s="86">
        <v>43462</v>
      </c>
      <c r="C7547" t="s">
        <v>23</v>
      </c>
      <c r="D7547" t="s">
        <v>59</v>
      </c>
      <c r="E7547" t="s">
        <v>403</v>
      </c>
      <c r="F7547">
        <v>163.36000000000001</v>
      </c>
      <c r="G7547">
        <v>0</v>
      </c>
      <c r="H7547">
        <v>2018</v>
      </c>
      <c r="I7547">
        <v>12</v>
      </c>
      <c r="J7547">
        <v>34</v>
      </c>
    </row>
    <row r="7548" spans="1:10" hidden="1" x14ac:dyDescent="0.25">
      <c r="A7548">
        <f>--SUBTOTAL(103,B$2:B7548)</f>
        <v>3790</v>
      </c>
      <c r="B7548" s="86">
        <v>43462</v>
      </c>
      <c r="C7548" t="s">
        <v>23</v>
      </c>
      <c r="D7548" t="s">
        <v>59</v>
      </c>
      <c r="E7548" t="s">
        <v>403</v>
      </c>
      <c r="F7548">
        <v>41</v>
      </c>
      <c r="G7548">
        <v>0</v>
      </c>
      <c r="H7548">
        <v>2018</v>
      </c>
      <c r="I7548">
        <v>12</v>
      </c>
      <c r="J7548">
        <v>35</v>
      </c>
    </row>
    <row r="7549" spans="1:10" hidden="1" x14ac:dyDescent="0.25">
      <c r="A7549">
        <f>--SUBTOTAL(103,B$2:B7549)</f>
        <v>3790</v>
      </c>
      <c r="B7549" s="86">
        <v>43462</v>
      </c>
      <c r="C7549" t="s">
        <v>23</v>
      </c>
      <c r="D7549" t="s">
        <v>59</v>
      </c>
      <c r="E7549" t="s">
        <v>403</v>
      </c>
      <c r="F7549">
        <v>9.2899999999999991</v>
      </c>
      <c r="G7549">
        <v>0</v>
      </c>
      <c r="H7549">
        <v>2018</v>
      </c>
      <c r="I7549">
        <v>12</v>
      </c>
      <c r="J7549">
        <v>38</v>
      </c>
    </row>
    <row r="7550" spans="1:10" hidden="1" x14ac:dyDescent="0.25">
      <c r="A7550">
        <f>--SUBTOTAL(103,B$2:B7550)</f>
        <v>3790</v>
      </c>
      <c r="B7550" s="86">
        <v>43462</v>
      </c>
      <c r="C7550" t="s">
        <v>23</v>
      </c>
      <c r="D7550" t="s">
        <v>60</v>
      </c>
      <c r="E7550" t="s">
        <v>403</v>
      </c>
      <c r="F7550">
        <v>196</v>
      </c>
      <c r="G7550">
        <v>0</v>
      </c>
      <c r="H7550">
        <v>2018</v>
      </c>
      <c r="I7550">
        <v>12</v>
      </c>
      <c r="J7550">
        <v>38</v>
      </c>
    </row>
    <row r="7551" spans="1:10" hidden="1" x14ac:dyDescent="0.25">
      <c r="A7551">
        <f>--SUBTOTAL(103,B$2:B7551)</f>
        <v>3790</v>
      </c>
      <c r="B7551" s="86">
        <v>43462</v>
      </c>
      <c r="C7551" t="s">
        <v>23</v>
      </c>
      <c r="D7551" t="s">
        <v>63</v>
      </c>
      <c r="E7551" t="s">
        <v>403</v>
      </c>
      <c r="F7551">
        <v>60</v>
      </c>
      <c r="G7551">
        <v>0</v>
      </c>
      <c r="H7551">
        <v>2018</v>
      </c>
      <c r="I7551">
        <v>12</v>
      </c>
      <c r="J7551">
        <v>44</v>
      </c>
    </row>
    <row r="7552" spans="1:10" hidden="1" x14ac:dyDescent="0.25">
      <c r="A7552">
        <f>--SUBTOTAL(103,B$2:B7552)</f>
        <v>3790</v>
      </c>
      <c r="B7552" s="86">
        <v>43462</v>
      </c>
      <c r="C7552" t="s">
        <v>23</v>
      </c>
      <c r="D7552" t="s">
        <v>59</v>
      </c>
      <c r="E7552" t="s">
        <v>403</v>
      </c>
      <c r="F7552">
        <v>207</v>
      </c>
      <c r="G7552">
        <v>0</v>
      </c>
      <c r="H7552">
        <v>2018</v>
      </c>
      <c r="I7552">
        <v>12</v>
      </c>
      <c r="J7552">
        <v>44</v>
      </c>
    </row>
    <row r="7553" spans="1:10" hidden="1" x14ac:dyDescent="0.25">
      <c r="A7553">
        <f>--SUBTOTAL(103,B$2:B7553)</f>
        <v>3790</v>
      </c>
      <c r="B7553" s="86">
        <v>43462</v>
      </c>
      <c r="C7553" t="s">
        <v>23</v>
      </c>
      <c r="D7553" t="s">
        <v>59</v>
      </c>
      <c r="E7553" t="s">
        <v>403</v>
      </c>
      <c r="F7553">
        <v>49.95</v>
      </c>
      <c r="G7553">
        <v>0</v>
      </c>
      <c r="H7553">
        <v>2018</v>
      </c>
      <c r="I7553">
        <v>12</v>
      </c>
      <c r="J7553">
        <v>45</v>
      </c>
    </row>
    <row r="7554" spans="1:10" hidden="1" x14ac:dyDescent="0.25">
      <c r="A7554">
        <f>--SUBTOTAL(103,B$2:B7554)</f>
        <v>3790</v>
      </c>
      <c r="B7554" s="86">
        <v>43462</v>
      </c>
      <c r="C7554" t="s">
        <v>23</v>
      </c>
      <c r="D7554" t="s">
        <v>59</v>
      </c>
      <c r="E7554" t="s">
        <v>403</v>
      </c>
      <c r="F7554">
        <v>187.14</v>
      </c>
      <c r="G7554">
        <v>0</v>
      </c>
      <c r="H7554">
        <v>2018</v>
      </c>
      <c r="I7554">
        <v>12</v>
      </c>
      <c r="J7554">
        <v>49</v>
      </c>
    </row>
    <row r="7555" spans="1:10" hidden="1" x14ac:dyDescent="0.25">
      <c r="A7555">
        <f>--SUBTOTAL(103,B$2:B7555)</f>
        <v>3790</v>
      </c>
      <c r="B7555" s="86">
        <v>43462</v>
      </c>
      <c r="C7555" t="s">
        <v>23</v>
      </c>
      <c r="D7555" t="s">
        <v>32</v>
      </c>
      <c r="E7555" t="s">
        <v>403</v>
      </c>
      <c r="F7555">
        <v>8</v>
      </c>
      <c r="G7555">
        <v>0</v>
      </c>
      <c r="H7555">
        <v>2018</v>
      </c>
      <c r="I7555">
        <v>12</v>
      </c>
      <c r="J7555">
        <v>51</v>
      </c>
    </row>
    <row r="7556" spans="1:10" hidden="1" x14ac:dyDescent="0.25">
      <c r="A7556">
        <f>--SUBTOTAL(103,B$2:B7556)</f>
        <v>3790</v>
      </c>
      <c r="B7556" s="86">
        <v>43462</v>
      </c>
      <c r="C7556" t="s">
        <v>23</v>
      </c>
      <c r="D7556" t="s">
        <v>59</v>
      </c>
      <c r="E7556" t="s">
        <v>403</v>
      </c>
      <c r="F7556">
        <v>75</v>
      </c>
      <c r="G7556">
        <v>0</v>
      </c>
      <c r="H7556">
        <v>2018</v>
      </c>
      <c r="I7556">
        <v>12</v>
      </c>
      <c r="J7556">
        <v>70</v>
      </c>
    </row>
    <row r="7557" spans="1:10" hidden="1" x14ac:dyDescent="0.25">
      <c r="A7557">
        <f>--SUBTOTAL(103,B$2:B7557)</f>
        <v>3790</v>
      </c>
      <c r="B7557" s="86">
        <v>43462</v>
      </c>
      <c r="C7557" t="s">
        <v>23</v>
      </c>
      <c r="D7557" t="s">
        <v>59</v>
      </c>
      <c r="E7557" t="s">
        <v>403</v>
      </c>
      <c r="F7557">
        <v>120.4</v>
      </c>
      <c r="G7557">
        <v>0</v>
      </c>
      <c r="H7557">
        <v>2018</v>
      </c>
      <c r="I7557">
        <v>12</v>
      </c>
      <c r="J7557">
        <v>72</v>
      </c>
    </row>
    <row r="7558" spans="1:10" hidden="1" x14ac:dyDescent="0.25">
      <c r="A7558">
        <f>--SUBTOTAL(103,B$2:B7558)</f>
        <v>3790</v>
      </c>
      <c r="B7558" s="86">
        <v>43462</v>
      </c>
      <c r="C7558" t="s">
        <v>23</v>
      </c>
      <c r="D7558" t="s">
        <v>59</v>
      </c>
      <c r="E7558" t="s">
        <v>403</v>
      </c>
      <c r="F7558">
        <v>123</v>
      </c>
      <c r="G7558">
        <v>0</v>
      </c>
      <c r="H7558">
        <v>2018</v>
      </c>
      <c r="I7558">
        <v>12</v>
      </c>
      <c r="J7558">
        <v>74</v>
      </c>
    </row>
    <row r="7559" spans="1:10" hidden="1" x14ac:dyDescent="0.25">
      <c r="A7559">
        <f>--SUBTOTAL(103,B$2:B7559)</f>
        <v>3790</v>
      </c>
      <c r="B7559" s="86">
        <v>43462</v>
      </c>
      <c r="C7559" t="s">
        <v>23</v>
      </c>
      <c r="D7559" t="s">
        <v>59</v>
      </c>
      <c r="E7559" t="s">
        <v>403</v>
      </c>
      <c r="F7559">
        <v>121.45</v>
      </c>
      <c r="G7559">
        <v>0</v>
      </c>
      <c r="H7559">
        <v>2018</v>
      </c>
      <c r="I7559">
        <v>12</v>
      </c>
      <c r="J7559">
        <v>76</v>
      </c>
    </row>
    <row r="7560" spans="1:10" hidden="1" x14ac:dyDescent="0.25">
      <c r="A7560">
        <f>--SUBTOTAL(103,B$2:B7560)</f>
        <v>3790</v>
      </c>
      <c r="B7560" s="86">
        <v>43462</v>
      </c>
      <c r="C7560" t="s">
        <v>23</v>
      </c>
      <c r="D7560" t="s">
        <v>60</v>
      </c>
      <c r="E7560" t="s">
        <v>403</v>
      </c>
      <c r="F7560">
        <v>89</v>
      </c>
      <c r="G7560">
        <v>0</v>
      </c>
      <c r="H7560">
        <v>2018</v>
      </c>
      <c r="I7560">
        <v>12</v>
      </c>
      <c r="J7560">
        <v>78</v>
      </c>
    </row>
    <row r="7561" spans="1:10" hidden="1" x14ac:dyDescent="0.25">
      <c r="A7561">
        <f>--SUBTOTAL(103,B$2:B7561)</f>
        <v>3790</v>
      </c>
      <c r="B7561" s="86">
        <v>43462</v>
      </c>
      <c r="C7561" t="s">
        <v>23</v>
      </c>
      <c r="D7561" t="s">
        <v>33</v>
      </c>
      <c r="E7561" t="s">
        <v>174</v>
      </c>
      <c r="F7561">
        <v>3.6</v>
      </c>
      <c r="G7561">
        <v>0</v>
      </c>
      <c r="H7561">
        <v>2018</v>
      </c>
      <c r="I7561">
        <v>12</v>
      </c>
      <c r="J7561">
        <v>131</v>
      </c>
    </row>
    <row r="7562" spans="1:10" hidden="1" x14ac:dyDescent="0.25">
      <c r="A7562">
        <f>--SUBTOTAL(103,B$2:B7562)</f>
        <v>3790</v>
      </c>
      <c r="B7562" s="86">
        <v>43462</v>
      </c>
      <c r="C7562" t="s">
        <v>23</v>
      </c>
      <c r="D7562" t="s">
        <v>59</v>
      </c>
      <c r="E7562" t="s">
        <v>403</v>
      </c>
      <c r="F7562">
        <v>64.2</v>
      </c>
      <c r="G7562">
        <v>0</v>
      </c>
      <c r="H7562">
        <v>2018</v>
      </c>
      <c r="I7562">
        <v>12</v>
      </c>
      <c r="J7562">
        <v>157</v>
      </c>
    </row>
    <row r="7563" spans="1:10" hidden="1" x14ac:dyDescent="0.25">
      <c r="A7563">
        <f>--SUBTOTAL(103,B$2:B7563)</f>
        <v>3790</v>
      </c>
      <c r="B7563" s="86">
        <v>43462</v>
      </c>
      <c r="C7563" t="s">
        <v>23</v>
      </c>
      <c r="D7563" t="s">
        <v>54</v>
      </c>
      <c r="E7563" t="s">
        <v>403</v>
      </c>
      <c r="F7563">
        <v>77.040000000000006</v>
      </c>
      <c r="G7563">
        <v>0</v>
      </c>
      <c r="H7563">
        <v>2018</v>
      </c>
      <c r="I7563">
        <v>12</v>
      </c>
      <c r="J7563">
        <v>157</v>
      </c>
    </row>
    <row r="7564" spans="1:10" hidden="1" x14ac:dyDescent="0.25">
      <c r="A7564">
        <f>--SUBTOTAL(103,B$2:B7564)</f>
        <v>3790</v>
      </c>
      <c r="B7564" s="86">
        <v>43462</v>
      </c>
      <c r="C7564" t="s">
        <v>23</v>
      </c>
      <c r="D7564" t="s">
        <v>59</v>
      </c>
      <c r="E7564" t="s">
        <v>403</v>
      </c>
      <c r="F7564">
        <v>104.68</v>
      </c>
      <c r="G7564">
        <v>0</v>
      </c>
      <c r="H7564">
        <v>2018</v>
      </c>
      <c r="I7564">
        <v>12</v>
      </c>
      <c r="J7564">
        <v>164</v>
      </c>
    </row>
    <row r="7565" spans="1:10" hidden="1" x14ac:dyDescent="0.25">
      <c r="A7565">
        <f>--SUBTOTAL(103,B$2:B7565)</f>
        <v>3790</v>
      </c>
      <c r="B7565" s="86">
        <v>43463</v>
      </c>
      <c r="C7565" t="s">
        <v>23</v>
      </c>
      <c r="D7565" t="s">
        <v>33</v>
      </c>
      <c r="E7565" t="s">
        <v>166</v>
      </c>
      <c r="F7565">
        <v>30</v>
      </c>
      <c r="G7565">
        <v>0</v>
      </c>
      <c r="H7565">
        <v>2018</v>
      </c>
      <c r="I7565">
        <v>12</v>
      </c>
      <c r="J7565">
        <v>22</v>
      </c>
    </row>
    <row r="7566" spans="1:10" hidden="1" x14ac:dyDescent="0.25">
      <c r="A7566">
        <f>--SUBTOTAL(103,B$2:B7566)</f>
        <v>3790</v>
      </c>
      <c r="B7566" s="86">
        <v>43465</v>
      </c>
      <c r="C7566" t="s">
        <v>81</v>
      </c>
      <c r="D7566" t="s">
        <v>404</v>
      </c>
      <c r="E7566" t="s">
        <v>405</v>
      </c>
      <c r="F7566">
        <v>0</v>
      </c>
      <c r="G7566">
        <v>195.02</v>
      </c>
      <c r="H7566">
        <v>2018</v>
      </c>
      <c r="I7566">
        <v>12</v>
      </c>
      <c r="J7566">
        <v>91</v>
      </c>
    </row>
    <row r="7567" spans="1:10" hidden="1" x14ac:dyDescent="0.25">
      <c r="A7567">
        <f>--SUBTOTAL(103,B$2:B7567)</f>
        <v>3790</v>
      </c>
      <c r="B7567" s="86">
        <v>43465</v>
      </c>
      <c r="C7567" t="s">
        <v>81</v>
      </c>
      <c r="D7567" t="s">
        <v>404</v>
      </c>
      <c r="E7567" t="s">
        <v>405</v>
      </c>
      <c r="F7567">
        <v>0</v>
      </c>
      <c r="G7567">
        <v>1629.28</v>
      </c>
      <c r="H7567">
        <v>2018</v>
      </c>
      <c r="I7567">
        <v>12</v>
      </c>
      <c r="J7567">
        <v>91</v>
      </c>
    </row>
    <row r="7568" spans="1:10" hidden="1" x14ac:dyDescent="0.25">
      <c r="A7568">
        <f>--SUBTOTAL(103,B$2:B7568)</f>
        <v>3790</v>
      </c>
      <c r="B7568" s="86">
        <v>43465</v>
      </c>
      <c r="C7568" t="s">
        <v>80</v>
      </c>
      <c r="D7568" t="s">
        <v>404</v>
      </c>
      <c r="E7568" t="s">
        <v>405</v>
      </c>
      <c r="F7568">
        <v>0</v>
      </c>
      <c r="G7568">
        <v>178.85</v>
      </c>
      <c r="H7568">
        <v>2018</v>
      </c>
      <c r="I7568">
        <v>12</v>
      </c>
      <c r="J7568">
        <v>91</v>
      </c>
    </row>
    <row r="7569" spans="1:10" hidden="1" x14ac:dyDescent="0.25">
      <c r="A7569">
        <f>--SUBTOTAL(103,B$2:B7569)</f>
        <v>3790</v>
      </c>
      <c r="B7569" s="86">
        <v>43465</v>
      </c>
      <c r="C7569" t="s">
        <v>80</v>
      </c>
      <c r="D7569" t="s">
        <v>404</v>
      </c>
      <c r="E7569" t="s">
        <v>405</v>
      </c>
      <c r="F7569">
        <v>0</v>
      </c>
      <c r="G7569">
        <v>333.68</v>
      </c>
      <c r="H7569">
        <v>2018</v>
      </c>
      <c r="I7569">
        <v>12</v>
      </c>
      <c r="J7569">
        <v>91</v>
      </c>
    </row>
    <row r="7570" spans="1:10" hidden="1" x14ac:dyDescent="0.25">
      <c r="A7570">
        <f>--SUBTOTAL(103,B$2:B7570)</f>
        <v>3790</v>
      </c>
      <c r="B7570" s="86">
        <v>43465</v>
      </c>
      <c r="C7570" t="s">
        <v>80</v>
      </c>
      <c r="D7570" t="s">
        <v>404</v>
      </c>
      <c r="E7570" t="s">
        <v>405</v>
      </c>
      <c r="F7570">
        <v>0</v>
      </c>
      <c r="G7570">
        <v>3084.31</v>
      </c>
      <c r="H7570">
        <v>2018</v>
      </c>
      <c r="I7570">
        <v>12</v>
      </c>
      <c r="J7570">
        <v>91</v>
      </c>
    </row>
    <row r="7571" spans="1:10" hidden="1" x14ac:dyDescent="0.25">
      <c r="A7571">
        <f>--SUBTOTAL(103,B$2:B7571)</f>
        <v>3790</v>
      </c>
      <c r="B7571" s="86">
        <v>43465</v>
      </c>
      <c r="C7571" t="s">
        <v>80</v>
      </c>
      <c r="D7571" t="s">
        <v>404</v>
      </c>
      <c r="E7571" t="s">
        <v>405</v>
      </c>
      <c r="F7571">
        <v>0</v>
      </c>
      <c r="G7571">
        <v>4787.0600000000004</v>
      </c>
      <c r="H7571">
        <v>2018</v>
      </c>
      <c r="I7571">
        <v>12</v>
      </c>
      <c r="J7571">
        <v>91</v>
      </c>
    </row>
    <row r="7572" spans="1:10" hidden="1" x14ac:dyDescent="0.25">
      <c r="A7572">
        <f>--SUBTOTAL(103,B$2:B7572)</f>
        <v>3790</v>
      </c>
      <c r="B7572" s="86">
        <v>43465</v>
      </c>
      <c r="C7572" t="s">
        <v>80</v>
      </c>
      <c r="D7572" t="s">
        <v>404</v>
      </c>
      <c r="E7572" t="s">
        <v>405</v>
      </c>
      <c r="F7572">
        <v>0</v>
      </c>
      <c r="G7572">
        <v>8435.5400000000009</v>
      </c>
      <c r="H7572">
        <v>2018</v>
      </c>
      <c r="I7572">
        <v>12</v>
      </c>
      <c r="J7572">
        <v>91</v>
      </c>
    </row>
    <row r="7573" spans="1:10" hidden="1" x14ac:dyDescent="0.25">
      <c r="A7573">
        <f>--SUBTOTAL(103,B$2:B7573)</f>
        <v>3790</v>
      </c>
      <c r="B7573" s="86">
        <v>43465</v>
      </c>
      <c r="C7573" t="s">
        <v>74</v>
      </c>
      <c r="D7573" t="s">
        <v>404</v>
      </c>
      <c r="E7573" t="s">
        <v>405</v>
      </c>
      <c r="F7573">
        <v>0</v>
      </c>
      <c r="G7573">
        <v>1304.6199999999999</v>
      </c>
      <c r="H7573">
        <v>2018</v>
      </c>
      <c r="I7573">
        <v>12</v>
      </c>
      <c r="J7573">
        <v>91</v>
      </c>
    </row>
    <row r="7574" spans="1:10" hidden="1" x14ac:dyDescent="0.25">
      <c r="A7574">
        <f>--SUBTOTAL(103,B$2:B7574)</f>
        <v>3790</v>
      </c>
      <c r="B7574" s="86">
        <v>43465</v>
      </c>
      <c r="C7574" t="s">
        <v>74</v>
      </c>
      <c r="D7574" t="s">
        <v>404</v>
      </c>
      <c r="E7574" t="s">
        <v>405</v>
      </c>
      <c r="F7574">
        <v>0</v>
      </c>
      <c r="G7574">
        <v>2496.35</v>
      </c>
      <c r="H7574">
        <v>2018</v>
      </c>
      <c r="I7574">
        <v>12</v>
      </c>
      <c r="J7574">
        <v>91</v>
      </c>
    </row>
    <row r="7575" spans="1:10" hidden="1" x14ac:dyDescent="0.25">
      <c r="A7575">
        <f>--SUBTOTAL(103,B$2:B7575)</f>
        <v>3790</v>
      </c>
      <c r="B7575" s="86">
        <v>43465</v>
      </c>
      <c r="C7575" t="s">
        <v>74</v>
      </c>
      <c r="D7575" t="s">
        <v>404</v>
      </c>
      <c r="E7575" t="s">
        <v>405</v>
      </c>
      <c r="F7575">
        <v>0</v>
      </c>
      <c r="G7575">
        <v>4275.12</v>
      </c>
      <c r="H7575">
        <v>2018</v>
      </c>
      <c r="I7575">
        <v>12</v>
      </c>
      <c r="J7575">
        <v>91</v>
      </c>
    </row>
    <row r="7576" spans="1:10" hidden="1" x14ac:dyDescent="0.25">
      <c r="A7576">
        <f>--SUBTOTAL(103,B$2:B7576)</f>
        <v>3790</v>
      </c>
      <c r="B7576" s="86">
        <v>43465</v>
      </c>
      <c r="C7576" t="s">
        <v>74</v>
      </c>
      <c r="D7576" t="s">
        <v>404</v>
      </c>
      <c r="E7576" t="s">
        <v>405</v>
      </c>
      <c r="F7576">
        <v>0</v>
      </c>
      <c r="G7576">
        <v>5347.21</v>
      </c>
      <c r="H7576">
        <v>2018</v>
      </c>
      <c r="I7576">
        <v>12</v>
      </c>
      <c r="J7576">
        <v>91</v>
      </c>
    </row>
    <row r="7577" spans="1:10" hidden="1" x14ac:dyDescent="0.25">
      <c r="A7577">
        <f>--SUBTOTAL(103,B$2:B7577)</f>
        <v>3790</v>
      </c>
      <c r="B7577" s="86">
        <v>43465</v>
      </c>
      <c r="C7577" t="s">
        <v>74</v>
      </c>
      <c r="D7577" t="s">
        <v>404</v>
      </c>
      <c r="E7577" t="s">
        <v>405</v>
      </c>
      <c r="F7577">
        <v>0</v>
      </c>
      <c r="G7577">
        <v>6820.24</v>
      </c>
      <c r="H7577">
        <v>2018</v>
      </c>
      <c r="I7577">
        <v>12</v>
      </c>
      <c r="J7577">
        <v>91</v>
      </c>
    </row>
    <row r="7578" spans="1:10" hidden="1" x14ac:dyDescent="0.25">
      <c r="A7578">
        <f>--SUBTOTAL(103,B$2:B7578)</f>
        <v>3790</v>
      </c>
      <c r="B7578" s="86">
        <v>43465</v>
      </c>
      <c r="C7578" t="s">
        <v>22</v>
      </c>
      <c r="D7578" t="s">
        <v>404</v>
      </c>
      <c r="E7578" t="s">
        <v>405</v>
      </c>
      <c r="F7578">
        <v>0</v>
      </c>
      <c r="G7578">
        <v>3.15</v>
      </c>
      <c r="H7578">
        <v>2018</v>
      </c>
      <c r="I7578">
        <v>12</v>
      </c>
      <c r="J7578">
        <v>1</v>
      </c>
    </row>
    <row r="7579" spans="1:10" hidden="1" x14ac:dyDescent="0.25">
      <c r="A7579">
        <f>--SUBTOTAL(103,B$2:B7579)</f>
        <v>3790</v>
      </c>
      <c r="B7579" s="86">
        <v>43465</v>
      </c>
      <c r="C7579" t="s">
        <v>22</v>
      </c>
      <c r="D7579" t="s">
        <v>404</v>
      </c>
      <c r="E7579" t="s">
        <v>405</v>
      </c>
      <c r="F7579">
        <v>0</v>
      </c>
      <c r="G7579">
        <v>298.82</v>
      </c>
      <c r="H7579">
        <v>2018</v>
      </c>
      <c r="I7579">
        <v>12</v>
      </c>
      <c r="J7579">
        <v>1</v>
      </c>
    </row>
    <row r="7580" spans="1:10" hidden="1" x14ac:dyDescent="0.25">
      <c r="A7580">
        <f>--SUBTOTAL(103,B$2:B7580)</f>
        <v>3790</v>
      </c>
      <c r="B7580" s="86">
        <v>43465</v>
      </c>
      <c r="C7580" t="s">
        <v>22</v>
      </c>
      <c r="D7580" t="s">
        <v>404</v>
      </c>
      <c r="E7580" t="s">
        <v>405</v>
      </c>
      <c r="F7580">
        <v>0</v>
      </c>
      <c r="G7580">
        <v>8</v>
      </c>
      <c r="H7580">
        <v>2018</v>
      </c>
      <c r="I7580">
        <v>12</v>
      </c>
      <c r="J7580">
        <v>3</v>
      </c>
    </row>
    <row r="7581" spans="1:10" hidden="1" x14ac:dyDescent="0.25">
      <c r="A7581">
        <f>--SUBTOTAL(103,B$2:B7581)</f>
        <v>3790</v>
      </c>
      <c r="B7581" s="86">
        <v>43465</v>
      </c>
      <c r="C7581" t="s">
        <v>22</v>
      </c>
      <c r="D7581" t="s">
        <v>404</v>
      </c>
      <c r="E7581" t="s">
        <v>405</v>
      </c>
      <c r="F7581">
        <v>0</v>
      </c>
      <c r="G7581">
        <v>29.35</v>
      </c>
      <c r="H7581">
        <v>2018</v>
      </c>
      <c r="I7581">
        <v>12</v>
      </c>
      <c r="J7581">
        <v>3</v>
      </c>
    </row>
    <row r="7582" spans="1:10" hidden="1" x14ac:dyDescent="0.25">
      <c r="A7582">
        <f>--SUBTOTAL(103,B$2:B7582)</f>
        <v>3790</v>
      </c>
      <c r="B7582" s="86">
        <v>43465</v>
      </c>
      <c r="C7582" t="s">
        <v>22</v>
      </c>
      <c r="D7582" t="s">
        <v>404</v>
      </c>
      <c r="E7582" t="s">
        <v>405</v>
      </c>
      <c r="F7582">
        <v>0</v>
      </c>
      <c r="G7582">
        <v>8</v>
      </c>
      <c r="H7582">
        <v>2018</v>
      </c>
      <c r="I7582">
        <v>12</v>
      </c>
      <c r="J7582">
        <v>4</v>
      </c>
    </row>
    <row r="7583" spans="1:10" hidden="1" x14ac:dyDescent="0.25">
      <c r="A7583">
        <f>--SUBTOTAL(103,B$2:B7583)</f>
        <v>3790</v>
      </c>
      <c r="B7583" s="86">
        <v>43465</v>
      </c>
      <c r="C7583" t="s">
        <v>22</v>
      </c>
      <c r="D7583" t="s">
        <v>404</v>
      </c>
      <c r="E7583" t="s">
        <v>405</v>
      </c>
      <c r="F7583">
        <v>0</v>
      </c>
      <c r="G7583">
        <v>27.32</v>
      </c>
      <c r="H7583">
        <v>2018</v>
      </c>
      <c r="I7583">
        <v>12</v>
      </c>
      <c r="J7583">
        <v>4</v>
      </c>
    </row>
    <row r="7584" spans="1:10" hidden="1" x14ac:dyDescent="0.25">
      <c r="A7584">
        <f>--SUBTOTAL(103,B$2:B7584)</f>
        <v>3790</v>
      </c>
      <c r="B7584" s="86">
        <v>43465</v>
      </c>
      <c r="C7584" t="s">
        <v>22</v>
      </c>
      <c r="D7584" t="s">
        <v>404</v>
      </c>
      <c r="E7584" t="s">
        <v>405</v>
      </c>
      <c r="F7584">
        <v>0</v>
      </c>
      <c r="G7584">
        <v>24</v>
      </c>
      <c r="H7584">
        <v>2018</v>
      </c>
      <c r="I7584">
        <v>12</v>
      </c>
      <c r="J7584">
        <v>5</v>
      </c>
    </row>
    <row r="7585" spans="1:10" hidden="1" x14ac:dyDescent="0.25">
      <c r="A7585">
        <f>--SUBTOTAL(103,B$2:B7585)</f>
        <v>3790</v>
      </c>
      <c r="B7585" s="86">
        <v>43465</v>
      </c>
      <c r="C7585" t="s">
        <v>22</v>
      </c>
      <c r="D7585" t="s">
        <v>404</v>
      </c>
      <c r="E7585" t="s">
        <v>405</v>
      </c>
      <c r="F7585">
        <v>0</v>
      </c>
      <c r="G7585">
        <v>221.6</v>
      </c>
      <c r="H7585">
        <v>2018</v>
      </c>
      <c r="I7585">
        <v>12</v>
      </c>
      <c r="J7585">
        <v>5</v>
      </c>
    </row>
    <row r="7586" spans="1:10" hidden="1" x14ac:dyDescent="0.25">
      <c r="A7586">
        <f>--SUBTOTAL(103,B$2:B7586)</f>
        <v>3790</v>
      </c>
      <c r="B7586" s="86">
        <v>43465</v>
      </c>
      <c r="C7586" t="s">
        <v>22</v>
      </c>
      <c r="D7586" t="s">
        <v>404</v>
      </c>
      <c r="E7586" t="s">
        <v>405</v>
      </c>
      <c r="F7586">
        <v>0</v>
      </c>
      <c r="G7586">
        <v>26.49</v>
      </c>
      <c r="H7586">
        <v>2018</v>
      </c>
      <c r="I7586">
        <v>12</v>
      </c>
      <c r="J7586">
        <v>6</v>
      </c>
    </row>
    <row r="7587" spans="1:10" hidden="1" x14ac:dyDescent="0.25">
      <c r="A7587">
        <f>--SUBTOTAL(103,B$2:B7587)</f>
        <v>3790</v>
      </c>
      <c r="B7587" s="86">
        <v>43465</v>
      </c>
      <c r="C7587" t="s">
        <v>22</v>
      </c>
      <c r="D7587" t="s">
        <v>404</v>
      </c>
      <c r="E7587" t="s">
        <v>405</v>
      </c>
      <c r="F7587">
        <v>0</v>
      </c>
      <c r="G7587">
        <v>17.649999999999999</v>
      </c>
      <c r="H7587">
        <v>2018</v>
      </c>
      <c r="I7587">
        <v>12</v>
      </c>
      <c r="J7587">
        <v>7</v>
      </c>
    </row>
    <row r="7588" spans="1:10" hidden="1" x14ac:dyDescent="0.25">
      <c r="A7588">
        <f>--SUBTOTAL(103,B$2:B7588)</f>
        <v>3790</v>
      </c>
      <c r="B7588" s="86">
        <v>43465</v>
      </c>
      <c r="C7588" t="s">
        <v>22</v>
      </c>
      <c r="D7588" t="s">
        <v>404</v>
      </c>
      <c r="E7588" t="s">
        <v>405</v>
      </c>
      <c r="F7588">
        <v>0</v>
      </c>
      <c r="G7588">
        <v>92.12</v>
      </c>
      <c r="H7588">
        <v>2018</v>
      </c>
      <c r="I7588">
        <v>12</v>
      </c>
      <c r="J7588">
        <v>8</v>
      </c>
    </row>
    <row r="7589" spans="1:10" hidden="1" x14ac:dyDescent="0.25">
      <c r="A7589">
        <f>--SUBTOTAL(103,B$2:B7589)</f>
        <v>3790</v>
      </c>
      <c r="B7589" s="86">
        <v>43465</v>
      </c>
      <c r="C7589" t="s">
        <v>22</v>
      </c>
      <c r="D7589" t="s">
        <v>404</v>
      </c>
      <c r="E7589" t="s">
        <v>405</v>
      </c>
      <c r="F7589">
        <v>0</v>
      </c>
      <c r="G7589">
        <v>69.81</v>
      </c>
      <c r="H7589">
        <v>2018</v>
      </c>
      <c r="I7589">
        <v>12</v>
      </c>
      <c r="J7589">
        <v>9</v>
      </c>
    </row>
    <row r="7590" spans="1:10" hidden="1" x14ac:dyDescent="0.25">
      <c r="A7590">
        <f>--SUBTOTAL(103,B$2:B7590)</f>
        <v>3790</v>
      </c>
      <c r="B7590" s="86">
        <v>43465</v>
      </c>
      <c r="C7590" t="s">
        <v>22</v>
      </c>
      <c r="D7590" t="s">
        <v>404</v>
      </c>
      <c r="E7590" t="s">
        <v>405</v>
      </c>
      <c r="F7590">
        <v>0</v>
      </c>
      <c r="G7590">
        <v>48</v>
      </c>
      <c r="H7590">
        <v>2018</v>
      </c>
      <c r="I7590">
        <v>12</v>
      </c>
      <c r="J7590">
        <v>10</v>
      </c>
    </row>
    <row r="7591" spans="1:10" hidden="1" x14ac:dyDescent="0.25">
      <c r="A7591">
        <f>--SUBTOTAL(103,B$2:B7591)</f>
        <v>3790</v>
      </c>
      <c r="B7591" s="86">
        <v>43465</v>
      </c>
      <c r="C7591" t="s">
        <v>22</v>
      </c>
      <c r="D7591" t="s">
        <v>404</v>
      </c>
      <c r="E7591" t="s">
        <v>405</v>
      </c>
      <c r="F7591">
        <v>0</v>
      </c>
      <c r="G7591">
        <v>378.31</v>
      </c>
      <c r="H7591">
        <v>2018</v>
      </c>
      <c r="I7591">
        <v>12</v>
      </c>
      <c r="J7591">
        <v>10</v>
      </c>
    </row>
    <row r="7592" spans="1:10" hidden="1" x14ac:dyDescent="0.25">
      <c r="A7592">
        <f>--SUBTOTAL(103,B$2:B7592)</f>
        <v>3790</v>
      </c>
      <c r="B7592" s="86">
        <v>43465</v>
      </c>
      <c r="C7592" t="s">
        <v>22</v>
      </c>
      <c r="D7592" t="s">
        <v>404</v>
      </c>
      <c r="E7592" t="s">
        <v>405</v>
      </c>
      <c r="F7592">
        <v>0</v>
      </c>
      <c r="G7592">
        <v>232</v>
      </c>
      <c r="H7592">
        <v>2018</v>
      </c>
      <c r="I7592">
        <v>12</v>
      </c>
      <c r="J7592">
        <v>13</v>
      </c>
    </row>
    <row r="7593" spans="1:10" hidden="1" x14ac:dyDescent="0.25">
      <c r="A7593">
        <f>--SUBTOTAL(103,B$2:B7593)</f>
        <v>3790</v>
      </c>
      <c r="B7593" s="86">
        <v>43465</v>
      </c>
      <c r="C7593" t="s">
        <v>22</v>
      </c>
      <c r="D7593" t="s">
        <v>404</v>
      </c>
      <c r="E7593" t="s">
        <v>405</v>
      </c>
      <c r="F7593">
        <v>0</v>
      </c>
      <c r="G7593">
        <v>839.97</v>
      </c>
      <c r="H7593">
        <v>2018</v>
      </c>
      <c r="I7593">
        <v>12</v>
      </c>
      <c r="J7593">
        <v>13</v>
      </c>
    </row>
    <row r="7594" spans="1:10" hidden="1" x14ac:dyDescent="0.25">
      <c r="A7594">
        <f>--SUBTOTAL(103,B$2:B7594)</f>
        <v>3790</v>
      </c>
      <c r="B7594" s="86">
        <v>43465</v>
      </c>
      <c r="C7594" t="s">
        <v>22</v>
      </c>
      <c r="D7594" t="s">
        <v>404</v>
      </c>
      <c r="E7594" t="s">
        <v>405</v>
      </c>
      <c r="F7594">
        <v>0</v>
      </c>
      <c r="G7594">
        <v>8</v>
      </c>
      <c r="H7594">
        <v>2018</v>
      </c>
      <c r="I7594">
        <v>12</v>
      </c>
      <c r="J7594">
        <v>14</v>
      </c>
    </row>
    <row r="7595" spans="1:10" hidden="1" x14ac:dyDescent="0.25">
      <c r="A7595">
        <f>--SUBTOTAL(103,B$2:B7595)</f>
        <v>3790</v>
      </c>
      <c r="B7595" s="86">
        <v>43465</v>
      </c>
      <c r="C7595" t="s">
        <v>22</v>
      </c>
      <c r="D7595" t="s">
        <v>404</v>
      </c>
      <c r="E7595" t="s">
        <v>405</v>
      </c>
      <c r="F7595">
        <v>0</v>
      </c>
      <c r="G7595">
        <v>38</v>
      </c>
      <c r="H7595">
        <v>2018</v>
      </c>
      <c r="I7595">
        <v>12</v>
      </c>
      <c r="J7595">
        <v>15</v>
      </c>
    </row>
    <row r="7596" spans="1:10" hidden="1" x14ac:dyDescent="0.25">
      <c r="A7596">
        <f>--SUBTOTAL(103,B$2:B7596)</f>
        <v>3790</v>
      </c>
      <c r="B7596" s="86">
        <v>43465</v>
      </c>
      <c r="C7596" t="s">
        <v>22</v>
      </c>
      <c r="D7596" t="s">
        <v>404</v>
      </c>
      <c r="E7596" t="s">
        <v>405</v>
      </c>
      <c r="F7596">
        <v>0</v>
      </c>
      <c r="G7596">
        <v>59.61</v>
      </c>
      <c r="H7596">
        <v>2018</v>
      </c>
      <c r="I7596">
        <v>12</v>
      </c>
      <c r="J7596">
        <v>15</v>
      </c>
    </row>
    <row r="7597" spans="1:10" hidden="1" x14ac:dyDescent="0.25">
      <c r="A7597">
        <f>--SUBTOTAL(103,B$2:B7597)</f>
        <v>3790</v>
      </c>
      <c r="B7597" s="86">
        <v>43465</v>
      </c>
      <c r="C7597" t="s">
        <v>22</v>
      </c>
      <c r="D7597" t="s">
        <v>404</v>
      </c>
      <c r="E7597" t="s">
        <v>405</v>
      </c>
      <c r="F7597">
        <v>0</v>
      </c>
      <c r="G7597">
        <v>24</v>
      </c>
      <c r="H7597">
        <v>2018</v>
      </c>
      <c r="I7597">
        <v>12</v>
      </c>
      <c r="J7597">
        <v>18</v>
      </c>
    </row>
    <row r="7598" spans="1:10" hidden="1" x14ac:dyDescent="0.25">
      <c r="A7598">
        <f>--SUBTOTAL(103,B$2:B7598)</f>
        <v>3790</v>
      </c>
      <c r="B7598" s="86">
        <v>43465</v>
      </c>
      <c r="C7598" t="s">
        <v>22</v>
      </c>
      <c r="D7598" t="s">
        <v>404</v>
      </c>
      <c r="E7598" t="s">
        <v>405</v>
      </c>
      <c r="F7598">
        <v>0</v>
      </c>
      <c r="G7598">
        <v>116.79</v>
      </c>
      <c r="H7598">
        <v>2018</v>
      </c>
      <c r="I7598">
        <v>12</v>
      </c>
      <c r="J7598">
        <v>18</v>
      </c>
    </row>
    <row r="7599" spans="1:10" hidden="1" x14ac:dyDescent="0.25">
      <c r="A7599">
        <f>--SUBTOTAL(103,B$2:B7599)</f>
        <v>3790</v>
      </c>
      <c r="B7599" s="86">
        <v>43465</v>
      </c>
      <c r="C7599" t="s">
        <v>22</v>
      </c>
      <c r="D7599" t="s">
        <v>404</v>
      </c>
      <c r="E7599" t="s">
        <v>405</v>
      </c>
      <c r="F7599">
        <v>0</v>
      </c>
      <c r="G7599">
        <v>128</v>
      </c>
      <c r="H7599">
        <v>2018</v>
      </c>
      <c r="I7599">
        <v>12</v>
      </c>
      <c r="J7599">
        <v>19</v>
      </c>
    </row>
    <row r="7600" spans="1:10" hidden="1" x14ac:dyDescent="0.25">
      <c r="A7600">
        <f>--SUBTOTAL(103,B$2:B7600)</f>
        <v>3790</v>
      </c>
      <c r="B7600" s="86">
        <v>43465</v>
      </c>
      <c r="C7600" t="s">
        <v>22</v>
      </c>
      <c r="D7600" t="s">
        <v>404</v>
      </c>
      <c r="E7600" t="s">
        <v>405</v>
      </c>
      <c r="F7600">
        <v>0</v>
      </c>
      <c r="G7600">
        <v>285.3</v>
      </c>
      <c r="H7600">
        <v>2018</v>
      </c>
      <c r="I7600">
        <v>12</v>
      </c>
      <c r="J7600">
        <v>19</v>
      </c>
    </row>
    <row r="7601" spans="1:10" hidden="1" x14ac:dyDescent="0.25">
      <c r="A7601">
        <f>--SUBTOTAL(103,B$2:B7601)</f>
        <v>3790</v>
      </c>
      <c r="B7601" s="86">
        <v>43465</v>
      </c>
      <c r="C7601" t="s">
        <v>22</v>
      </c>
      <c r="D7601" t="s">
        <v>404</v>
      </c>
      <c r="E7601" t="s">
        <v>405</v>
      </c>
      <c r="F7601">
        <v>0</v>
      </c>
      <c r="G7601">
        <v>8</v>
      </c>
      <c r="H7601">
        <v>2018</v>
      </c>
      <c r="I7601">
        <v>12</v>
      </c>
      <c r="J7601">
        <v>21</v>
      </c>
    </row>
    <row r="7602" spans="1:10" hidden="1" x14ac:dyDescent="0.25">
      <c r="A7602">
        <f>--SUBTOTAL(103,B$2:B7602)</f>
        <v>3790</v>
      </c>
      <c r="B7602" s="86">
        <v>43465</v>
      </c>
      <c r="C7602" t="s">
        <v>22</v>
      </c>
      <c r="D7602" t="s">
        <v>404</v>
      </c>
      <c r="E7602" t="s">
        <v>405</v>
      </c>
      <c r="F7602">
        <v>0</v>
      </c>
      <c r="G7602">
        <v>600.89</v>
      </c>
      <c r="H7602">
        <v>2018</v>
      </c>
      <c r="I7602">
        <v>12</v>
      </c>
      <c r="J7602">
        <v>21</v>
      </c>
    </row>
    <row r="7603" spans="1:10" hidden="1" x14ac:dyDescent="0.25">
      <c r="A7603">
        <f>--SUBTOTAL(103,B$2:B7603)</f>
        <v>3790</v>
      </c>
      <c r="B7603" s="86">
        <v>43465</v>
      </c>
      <c r="C7603" t="s">
        <v>22</v>
      </c>
      <c r="D7603" t="s">
        <v>404</v>
      </c>
      <c r="E7603" t="s">
        <v>405</v>
      </c>
      <c r="F7603">
        <v>0</v>
      </c>
      <c r="G7603">
        <v>1224</v>
      </c>
      <c r="H7603">
        <v>2018</v>
      </c>
      <c r="I7603">
        <v>12</v>
      </c>
      <c r="J7603">
        <v>22</v>
      </c>
    </row>
    <row r="7604" spans="1:10" hidden="1" x14ac:dyDescent="0.25">
      <c r="A7604">
        <f>--SUBTOTAL(103,B$2:B7604)</f>
        <v>3790</v>
      </c>
      <c r="B7604" s="86">
        <v>43465</v>
      </c>
      <c r="C7604" t="s">
        <v>22</v>
      </c>
      <c r="D7604" t="s">
        <v>404</v>
      </c>
      <c r="E7604" t="s">
        <v>405</v>
      </c>
      <c r="F7604">
        <v>0</v>
      </c>
      <c r="G7604">
        <v>2827.76</v>
      </c>
      <c r="H7604">
        <v>2018</v>
      </c>
      <c r="I7604">
        <v>12</v>
      </c>
      <c r="J7604">
        <v>22</v>
      </c>
    </row>
    <row r="7605" spans="1:10" hidden="1" x14ac:dyDescent="0.25">
      <c r="A7605">
        <f>--SUBTOTAL(103,B$2:B7605)</f>
        <v>3790</v>
      </c>
      <c r="B7605" s="86">
        <v>43465</v>
      </c>
      <c r="C7605" t="s">
        <v>22</v>
      </c>
      <c r="D7605" t="s">
        <v>404</v>
      </c>
      <c r="E7605" t="s">
        <v>405</v>
      </c>
      <c r="F7605">
        <v>0</v>
      </c>
      <c r="G7605">
        <v>80</v>
      </c>
      <c r="H7605">
        <v>2018</v>
      </c>
      <c r="I7605">
        <v>12</v>
      </c>
      <c r="J7605">
        <v>23</v>
      </c>
    </row>
    <row r="7606" spans="1:10" hidden="1" x14ac:dyDescent="0.25">
      <c r="A7606">
        <f>--SUBTOTAL(103,B$2:B7606)</f>
        <v>3790</v>
      </c>
      <c r="B7606" s="86">
        <v>43465</v>
      </c>
      <c r="C7606" t="s">
        <v>22</v>
      </c>
      <c r="D7606" t="s">
        <v>404</v>
      </c>
      <c r="E7606" t="s">
        <v>405</v>
      </c>
      <c r="F7606">
        <v>0</v>
      </c>
      <c r="G7606">
        <v>384.59</v>
      </c>
      <c r="H7606">
        <v>2018</v>
      </c>
      <c r="I7606">
        <v>12</v>
      </c>
      <c r="J7606">
        <v>23</v>
      </c>
    </row>
    <row r="7607" spans="1:10" hidden="1" x14ac:dyDescent="0.25">
      <c r="A7607">
        <f>--SUBTOTAL(103,B$2:B7607)</f>
        <v>3790</v>
      </c>
      <c r="B7607" s="86">
        <v>43465</v>
      </c>
      <c r="C7607" t="s">
        <v>22</v>
      </c>
      <c r="D7607" t="s">
        <v>404</v>
      </c>
      <c r="E7607" t="s">
        <v>405</v>
      </c>
      <c r="F7607">
        <v>0</v>
      </c>
      <c r="G7607">
        <v>184</v>
      </c>
      <c r="H7607">
        <v>2018</v>
      </c>
      <c r="I7607">
        <v>12</v>
      </c>
      <c r="J7607">
        <v>26</v>
      </c>
    </row>
    <row r="7608" spans="1:10" hidden="1" x14ac:dyDescent="0.25">
      <c r="A7608">
        <f>--SUBTOTAL(103,B$2:B7608)</f>
        <v>3790</v>
      </c>
      <c r="B7608" s="86">
        <v>43465</v>
      </c>
      <c r="C7608" t="s">
        <v>22</v>
      </c>
      <c r="D7608" t="s">
        <v>404</v>
      </c>
      <c r="E7608" t="s">
        <v>405</v>
      </c>
      <c r="F7608">
        <v>0</v>
      </c>
      <c r="G7608">
        <v>450.79</v>
      </c>
      <c r="H7608">
        <v>2018</v>
      </c>
      <c r="I7608">
        <v>12</v>
      </c>
      <c r="J7608">
        <v>26</v>
      </c>
    </row>
    <row r="7609" spans="1:10" hidden="1" x14ac:dyDescent="0.25">
      <c r="A7609">
        <f>--SUBTOTAL(103,B$2:B7609)</f>
        <v>3790</v>
      </c>
      <c r="B7609" s="86">
        <v>43465</v>
      </c>
      <c r="C7609" t="s">
        <v>22</v>
      </c>
      <c r="D7609" t="s">
        <v>404</v>
      </c>
      <c r="E7609" t="s">
        <v>405</v>
      </c>
      <c r="F7609">
        <v>0</v>
      </c>
      <c r="G7609">
        <v>96.29</v>
      </c>
      <c r="H7609">
        <v>2018</v>
      </c>
      <c r="I7609">
        <v>12</v>
      </c>
      <c r="J7609">
        <v>29</v>
      </c>
    </row>
    <row r="7610" spans="1:10" hidden="1" x14ac:dyDescent="0.25">
      <c r="A7610">
        <f>--SUBTOTAL(103,B$2:B7610)</f>
        <v>3790</v>
      </c>
      <c r="B7610" s="86">
        <v>43465</v>
      </c>
      <c r="C7610" t="s">
        <v>22</v>
      </c>
      <c r="D7610" t="s">
        <v>404</v>
      </c>
      <c r="E7610" t="s">
        <v>405</v>
      </c>
      <c r="F7610">
        <v>0</v>
      </c>
      <c r="G7610">
        <v>16</v>
      </c>
      <c r="H7610">
        <v>2018</v>
      </c>
      <c r="I7610">
        <v>12</v>
      </c>
      <c r="J7610">
        <v>30</v>
      </c>
    </row>
    <row r="7611" spans="1:10" hidden="1" x14ac:dyDescent="0.25">
      <c r="A7611">
        <f>--SUBTOTAL(103,B$2:B7611)</f>
        <v>3790</v>
      </c>
      <c r="B7611" s="86">
        <v>43465</v>
      </c>
      <c r="C7611" t="s">
        <v>22</v>
      </c>
      <c r="D7611" t="s">
        <v>404</v>
      </c>
      <c r="E7611" t="s">
        <v>405</v>
      </c>
      <c r="F7611">
        <v>0</v>
      </c>
      <c r="G7611">
        <v>32</v>
      </c>
      <c r="H7611">
        <v>2018</v>
      </c>
      <c r="I7611">
        <v>12</v>
      </c>
      <c r="J7611">
        <v>30</v>
      </c>
    </row>
    <row r="7612" spans="1:10" hidden="1" x14ac:dyDescent="0.25">
      <c r="A7612">
        <f>--SUBTOTAL(103,B$2:B7612)</f>
        <v>3790</v>
      </c>
      <c r="B7612" s="86">
        <v>43465</v>
      </c>
      <c r="C7612" t="s">
        <v>22</v>
      </c>
      <c r="D7612" t="s">
        <v>404</v>
      </c>
      <c r="E7612" t="s">
        <v>405</v>
      </c>
      <c r="F7612">
        <v>0</v>
      </c>
      <c r="G7612">
        <v>3667.4</v>
      </c>
      <c r="H7612">
        <v>2018</v>
      </c>
      <c r="I7612">
        <v>12</v>
      </c>
      <c r="J7612">
        <v>30</v>
      </c>
    </row>
    <row r="7613" spans="1:10" hidden="1" x14ac:dyDescent="0.25">
      <c r="A7613">
        <f>--SUBTOTAL(103,B$2:B7613)</f>
        <v>3790</v>
      </c>
      <c r="B7613" s="86">
        <v>43465</v>
      </c>
      <c r="C7613" t="s">
        <v>22</v>
      </c>
      <c r="D7613" t="s">
        <v>404</v>
      </c>
      <c r="E7613" t="s">
        <v>405</v>
      </c>
      <c r="F7613">
        <v>0</v>
      </c>
      <c r="G7613">
        <v>24.92</v>
      </c>
      <c r="H7613">
        <v>2018</v>
      </c>
      <c r="I7613">
        <v>12</v>
      </c>
      <c r="J7613">
        <v>32</v>
      </c>
    </row>
    <row r="7614" spans="1:10" hidden="1" x14ac:dyDescent="0.25">
      <c r="A7614">
        <f>--SUBTOTAL(103,B$2:B7614)</f>
        <v>3790</v>
      </c>
      <c r="B7614" s="86">
        <v>43465</v>
      </c>
      <c r="C7614" t="s">
        <v>22</v>
      </c>
      <c r="D7614" t="s">
        <v>404</v>
      </c>
      <c r="E7614" t="s">
        <v>405</v>
      </c>
      <c r="F7614">
        <v>0</v>
      </c>
      <c r="G7614">
        <v>449.02</v>
      </c>
      <c r="H7614">
        <v>2018</v>
      </c>
      <c r="I7614">
        <v>12</v>
      </c>
      <c r="J7614">
        <v>33</v>
      </c>
    </row>
    <row r="7615" spans="1:10" hidden="1" x14ac:dyDescent="0.25">
      <c r="A7615">
        <f>--SUBTOTAL(103,B$2:B7615)</f>
        <v>3790</v>
      </c>
      <c r="B7615" s="86">
        <v>43465</v>
      </c>
      <c r="C7615" t="s">
        <v>22</v>
      </c>
      <c r="D7615" t="s">
        <v>404</v>
      </c>
      <c r="E7615" t="s">
        <v>405</v>
      </c>
      <c r="F7615">
        <v>0</v>
      </c>
      <c r="G7615">
        <v>1144</v>
      </c>
      <c r="H7615">
        <v>2018</v>
      </c>
      <c r="I7615">
        <v>12</v>
      </c>
      <c r="J7615">
        <v>33</v>
      </c>
    </row>
    <row r="7616" spans="1:10" hidden="1" x14ac:dyDescent="0.25">
      <c r="A7616">
        <f>--SUBTOTAL(103,B$2:B7616)</f>
        <v>3790</v>
      </c>
      <c r="B7616" s="86">
        <v>43465</v>
      </c>
      <c r="C7616" t="s">
        <v>22</v>
      </c>
      <c r="D7616" t="s">
        <v>404</v>
      </c>
      <c r="E7616" t="s">
        <v>405</v>
      </c>
      <c r="F7616">
        <v>0</v>
      </c>
      <c r="G7616">
        <v>16</v>
      </c>
      <c r="H7616">
        <v>2018</v>
      </c>
      <c r="I7616">
        <v>12</v>
      </c>
      <c r="J7616">
        <v>34</v>
      </c>
    </row>
    <row r="7617" spans="1:10" hidden="1" x14ac:dyDescent="0.25">
      <c r="A7617">
        <f>--SUBTOTAL(103,B$2:B7617)</f>
        <v>3790</v>
      </c>
      <c r="B7617" s="86">
        <v>43465</v>
      </c>
      <c r="C7617" t="s">
        <v>22</v>
      </c>
      <c r="D7617" t="s">
        <v>404</v>
      </c>
      <c r="E7617" t="s">
        <v>405</v>
      </c>
      <c r="F7617">
        <v>0</v>
      </c>
      <c r="G7617">
        <v>648.05999999999995</v>
      </c>
      <c r="H7617">
        <v>2018</v>
      </c>
      <c r="I7617">
        <v>12</v>
      </c>
      <c r="J7617">
        <v>34</v>
      </c>
    </row>
    <row r="7618" spans="1:10" hidden="1" x14ac:dyDescent="0.25">
      <c r="A7618">
        <f>--SUBTOTAL(103,B$2:B7618)</f>
        <v>3790</v>
      </c>
      <c r="B7618" s="86">
        <v>43465</v>
      </c>
      <c r="C7618" t="s">
        <v>22</v>
      </c>
      <c r="D7618" t="s">
        <v>404</v>
      </c>
      <c r="E7618" t="s">
        <v>405</v>
      </c>
      <c r="F7618">
        <v>0</v>
      </c>
      <c r="G7618">
        <v>307.38</v>
      </c>
      <c r="H7618">
        <v>2018</v>
      </c>
      <c r="I7618">
        <v>12</v>
      </c>
      <c r="J7618">
        <v>35</v>
      </c>
    </row>
    <row r="7619" spans="1:10" hidden="1" x14ac:dyDescent="0.25">
      <c r="A7619">
        <f>--SUBTOTAL(103,B$2:B7619)</f>
        <v>3790</v>
      </c>
      <c r="B7619" s="86">
        <v>43465</v>
      </c>
      <c r="C7619" t="s">
        <v>22</v>
      </c>
      <c r="D7619" t="s">
        <v>404</v>
      </c>
      <c r="E7619" t="s">
        <v>405</v>
      </c>
      <c r="F7619">
        <v>0</v>
      </c>
      <c r="G7619">
        <v>586.5</v>
      </c>
      <c r="H7619">
        <v>2018</v>
      </c>
      <c r="I7619">
        <v>12</v>
      </c>
      <c r="J7619">
        <v>37</v>
      </c>
    </row>
    <row r="7620" spans="1:10" hidden="1" x14ac:dyDescent="0.25">
      <c r="A7620">
        <f>--SUBTOTAL(103,B$2:B7620)</f>
        <v>3790</v>
      </c>
      <c r="B7620" s="86">
        <v>43465</v>
      </c>
      <c r="C7620" t="s">
        <v>22</v>
      </c>
      <c r="D7620" t="s">
        <v>404</v>
      </c>
      <c r="E7620" t="s">
        <v>405</v>
      </c>
      <c r="F7620">
        <v>0</v>
      </c>
      <c r="G7620">
        <v>40</v>
      </c>
      <c r="H7620">
        <v>2018</v>
      </c>
      <c r="I7620">
        <v>12</v>
      </c>
      <c r="J7620">
        <v>38</v>
      </c>
    </row>
    <row r="7621" spans="1:10" hidden="1" x14ac:dyDescent="0.25">
      <c r="A7621">
        <f>--SUBTOTAL(103,B$2:B7621)</f>
        <v>3790</v>
      </c>
      <c r="B7621" s="86">
        <v>43465</v>
      </c>
      <c r="C7621" t="s">
        <v>22</v>
      </c>
      <c r="D7621" t="s">
        <v>404</v>
      </c>
      <c r="E7621" t="s">
        <v>405</v>
      </c>
      <c r="F7621">
        <v>0</v>
      </c>
      <c r="G7621">
        <v>186.53</v>
      </c>
      <c r="H7621">
        <v>2018</v>
      </c>
      <c r="I7621">
        <v>12</v>
      </c>
      <c r="J7621">
        <v>38</v>
      </c>
    </row>
    <row r="7622" spans="1:10" hidden="1" x14ac:dyDescent="0.25">
      <c r="A7622">
        <f>--SUBTOTAL(103,B$2:B7622)</f>
        <v>3790</v>
      </c>
      <c r="B7622" s="86">
        <v>43465</v>
      </c>
      <c r="C7622" t="s">
        <v>22</v>
      </c>
      <c r="D7622" t="s">
        <v>404</v>
      </c>
      <c r="E7622" t="s">
        <v>405</v>
      </c>
      <c r="F7622">
        <v>0</v>
      </c>
      <c r="G7622">
        <v>8</v>
      </c>
      <c r="H7622">
        <v>2018</v>
      </c>
      <c r="I7622">
        <v>12</v>
      </c>
      <c r="J7622">
        <v>39</v>
      </c>
    </row>
    <row r="7623" spans="1:10" hidden="1" x14ac:dyDescent="0.25">
      <c r="A7623">
        <f>--SUBTOTAL(103,B$2:B7623)</f>
        <v>3790</v>
      </c>
      <c r="B7623" s="86">
        <v>43465</v>
      </c>
      <c r="C7623" t="s">
        <v>22</v>
      </c>
      <c r="D7623" t="s">
        <v>404</v>
      </c>
      <c r="E7623" t="s">
        <v>405</v>
      </c>
      <c r="F7623">
        <v>0</v>
      </c>
      <c r="G7623">
        <v>192</v>
      </c>
      <c r="H7623">
        <v>2018</v>
      </c>
      <c r="I7623">
        <v>12</v>
      </c>
      <c r="J7623">
        <v>39</v>
      </c>
    </row>
    <row r="7624" spans="1:10" hidden="1" x14ac:dyDescent="0.25">
      <c r="A7624">
        <f>--SUBTOTAL(103,B$2:B7624)</f>
        <v>3790</v>
      </c>
      <c r="B7624" s="86">
        <v>43465</v>
      </c>
      <c r="C7624" t="s">
        <v>22</v>
      </c>
      <c r="D7624" t="s">
        <v>404</v>
      </c>
      <c r="E7624" t="s">
        <v>405</v>
      </c>
      <c r="F7624">
        <v>0</v>
      </c>
      <c r="G7624">
        <v>339.32</v>
      </c>
      <c r="H7624">
        <v>2018</v>
      </c>
      <c r="I7624">
        <v>12</v>
      </c>
      <c r="J7624">
        <v>39</v>
      </c>
    </row>
    <row r="7625" spans="1:10" hidden="1" x14ac:dyDescent="0.25">
      <c r="A7625">
        <f>--SUBTOTAL(103,B$2:B7625)</f>
        <v>3790</v>
      </c>
      <c r="B7625" s="86">
        <v>43465</v>
      </c>
      <c r="C7625" t="s">
        <v>22</v>
      </c>
      <c r="D7625" t="s">
        <v>404</v>
      </c>
      <c r="E7625" t="s">
        <v>405</v>
      </c>
      <c r="F7625">
        <v>0</v>
      </c>
      <c r="G7625">
        <v>554.63</v>
      </c>
      <c r="H7625">
        <v>2018</v>
      </c>
      <c r="I7625">
        <v>12</v>
      </c>
      <c r="J7625">
        <v>40</v>
      </c>
    </row>
    <row r="7626" spans="1:10" hidden="1" x14ac:dyDescent="0.25">
      <c r="A7626">
        <f>--SUBTOTAL(103,B$2:B7626)</f>
        <v>3790</v>
      </c>
      <c r="B7626" s="86">
        <v>43465</v>
      </c>
      <c r="C7626" t="s">
        <v>22</v>
      </c>
      <c r="D7626" t="s">
        <v>404</v>
      </c>
      <c r="E7626" t="s">
        <v>405</v>
      </c>
      <c r="F7626">
        <v>0</v>
      </c>
      <c r="G7626">
        <v>718</v>
      </c>
      <c r="H7626">
        <v>2018</v>
      </c>
      <c r="I7626">
        <v>12</v>
      </c>
      <c r="J7626">
        <v>40</v>
      </c>
    </row>
    <row r="7627" spans="1:10" hidden="1" x14ac:dyDescent="0.25">
      <c r="A7627">
        <f>--SUBTOTAL(103,B$2:B7627)</f>
        <v>3790</v>
      </c>
      <c r="B7627" s="86">
        <v>43465</v>
      </c>
      <c r="C7627" t="s">
        <v>22</v>
      </c>
      <c r="D7627" t="s">
        <v>404</v>
      </c>
      <c r="E7627" t="s">
        <v>405</v>
      </c>
      <c r="F7627">
        <v>0</v>
      </c>
      <c r="G7627">
        <v>168</v>
      </c>
      <c r="H7627">
        <v>2018</v>
      </c>
      <c r="I7627">
        <v>12</v>
      </c>
      <c r="J7627">
        <v>43</v>
      </c>
    </row>
    <row r="7628" spans="1:10" hidden="1" x14ac:dyDescent="0.25">
      <c r="A7628">
        <f>--SUBTOTAL(103,B$2:B7628)</f>
        <v>3790</v>
      </c>
      <c r="B7628" s="86">
        <v>43465</v>
      </c>
      <c r="C7628" t="s">
        <v>22</v>
      </c>
      <c r="D7628" t="s">
        <v>404</v>
      </c>
      <c r="E7628" t="s">
        <v>405</v>
      </c>
      <c r="F7628">
        <v>0</v>
      </c>
      <c r="G7628">
        <v>453.02</v>
      </c>
      <c r="H7628">
        <v>2018</v>
      </c>
      <c r="I7628">
        <v>12</v>
      </c>
      <c r="J7628">
        <v>43</v>
      </c>
    </row>
    <row r="7629" spans="1:10" hidden="1" x14ac:dyDescent="0.25">
      <c r="A7629">
        <f>--SUBTOTAL(103,B$2:B7629)</f>
        <v>3790</v>
      </c>
      <c r="B7629" s="86">
        <v>43465</v>
      </c>
      <c r="C7629" t="s">
        <v>22</v>
      </c>
      <c r="D7629" t="s">
        <v>404</v>
      </c>
      <c r="E7629" t="s">
        <v>405</v>
      </c>
      <c r="F7629">
        <v>0</v>
      </c>
      <c r="G7629">
        <v>104</v>
      </c>
      <c r="H7629">
        <v>2018</v>
      </c>
      <c r="I7629">
        <v>12</v>
      </c>
      <c r="J7629">
        <v>44</v>
      </c>
    </row>
    <row r="7630" spans="1:10" hidden="1" x14ac:dyDescent="0.25">
      <c r="A7630">
        <f>--SUBTOTAL(103,B$2:B7630)</f>
        <v>3790</v>
      </c>
      <c r="B7630" s="86">
        <v>43465</v>
      </c>
      <c r="C7630" t="s">
        <v>22</v>
      </c>
      <c r="D7630" t="s">
        <v>404</v>
      </c>
      <c r="E7630" t="s">
        <v>405</v>
      </c>
      <c r="F7630">
        <v>0</v>
      </c>
      <c r="G7630">
        <v>509.7</v>
      </c>
      <c r="H7630">
        <v>2018</v>
      </c>
      <c r="I7630">
        <v>12</v>
      </c>
      <c r="J7630">
        <v>44</v>
      </c>
    </row>
    <row r="7631" spans="1:10" hidden="1" x14ac:dyDescent="0.25">
      <c r="A7631">
        <f>--SUBTOTAL(103,B$2:B7631)</f>
        <v>3790</v>
      </c>
      <c r="B7631" s="86">
        <v>43465</v>
      </c>
      <c r="C7631" t="s">
        <v>22</v>
      </c>
      <c r="D7631" t="s">
        <v>404</v>
      </c>
      <c r="E7631" t="s">
        <v>405</v>
      </c>
      <c r="F7631">
        <v>0</v>
      </c>
      <c r="G7631">
        <v>11.3</v>
      </c>
      <c r="H7631">
        <v>2018</v>
      </c>
      <c r="I7631">
        <v>12</v>
      </c>
      <c r="J7631">
        <v>46</v>
      </c>
    </row>
    <row r="7632" spans="1:10" hidden="1" x14ac:dyDescent="0.25">
      <c r="A7632">
        <f>--SUBTOTAL(103,B$2:B7632)</f>
        <v>3790</v>
      </c>
      <c r="B7632" s="86">
        <v>43465</v>
      </c>
      <c r="C7632" t="s">
        <v>22</v>
      </c>
      <c r="D7632" t="s">
        <v>404</v>
      </c>
      <c r="E7632" t="s">
        <v>405</v>
      </c>
      <c r="F7632">
        <v>0</v>
      </c>
      <c r="G7632">
        <v>240</v>
      </c>
      <c r="H7632">
        <v>2018</v>
      </c>
      <c r="I7632">
        <v>12</v>
      </c>
      <c r="J7632">
        <v>46</v>
      </c>
    </row>
    <row r="7633" spans="1:10" hidden="1" x14ac:dyDescent="0.25">
      <c r="A7633">
        <f>--SUBTOTAL(103,B$2:B7633)</f>
        <v>3790</v>
      </c>
      <c r="B7633" s="86">
        <v>43465</v>
      </c>
      <c r="C7633" t="s">
        <v>22</v>
      </c>
      <c r="D7633" t="s">
        <v>404</v>
      </c>
      <c r="E7633" t="s">
        <v>405</v>
      </c>
      <c r="F7633">
        <v>0</v>
      </c>
      <c r="G7633">
        <v>943.52</v>
      </c>
      <c r="H7633">
        <v>2018</v>
      </c>
      <c r="I7633">
        <v>12</v>
      </c>
      <c r="J7633">
        <v>46</v>
      </c>
    </row>
    <row r="7634" spans="1:10" hidden="1" x14ac:dyDescent="0.25">
      <c r="A7634">
        <f>--SUBTOTAL(103,B$2:B7634)</f>
        <v>3790</v>
      </c>
      <c r="B7634" s="86">
        <v>43465</v>
      </c>
      <c r="C7634" t="s">
        <v>22</v>
      </c>
      <c r="D7634" t="s">
        <v>404</v>
      </c>
      <c r="E7634" t="s">
        <v>405</v>
      </c>
      <c r="F7634">
        <v>0</v>
      </c>
      <c r="G7634">
        <v>550</v>
      </c>
      <c r="H7634">
        <v>2018</v>
      </c>
      <c r="I7634">
        <v>12</v>
      </c>
      <c r="J7634">
        <v>48</v>
      </c>
    </row>
    <row r="7635" spans="1:10" hidden="1" x14ac:dyDescent="0.25">
      <c r="A7635">
        <f>--SUBTOTAL(103,B$2:B7635)</f>
        <v>3790</v>
      </c>
      <c r="B7635" s="86">
        <v>43465</v>
      </c>
      <c r="C7635" t="s">
        <v>22</v>
      </c>
      <c r="D7635" t="s">
        <v>404</v>
      </c>
      <c r="E7635" t="s">
        <v>405</v>
      </c>
      <c r="F7635">
        <v>0</v>
      </c>
      <c r="G7635">
        <v>27.2</v>
      </c>
      <c r="H7635">
        <v>2018</v>
      </c>
      <c r="I7635">
        <v>12</v>
      </c>
      <c r="J7635">
        <v>49</v>
      </c>
    </row>
    <row r="7636" spans="1:10" hidden="1" x14ac:dyDescent="0.25">
      <c r="A7636">
        <f>--SUBTOTAL(103,B$2:B7636)</f>
        <v>3790</v>
      </c>
      <c r="B7636" s="86">
        <v>43465</v>
      </c>
      <c r="C7636" t="s">
        <v>22</v>
      </c>
      <c r="D7636" t="s">
        <v>404</v>
      </c>
      <c r="E7636" t="s">
        <v>405</v>
      </c>
      <c r="F7636">
        <v>0</v>
      </c>
      <c r="G7636">
        <v>48</v>
      </c>
      <c r="H7636">
        <v>2018</v>
      </c>
      <c r="I7636">
        <v>12</v>
      </c>
      <c r="J7636">
        <v>49</v>
      </c>
    </row>
    <row r="7637" spans="1:10" hidden="1" x14ac:dyDescent="0.25">
      <c r="A7637">
        <f>--SUBTOTAL(103,B$2:B7637)</f>
        <v>3790</v>
      </c>
      <c r="B7637" s="86">
        <v>43465</v>
      </c>
      <c r="C7637" t="s">
        <v>22</v>
      </c>
      <c r="D7637" t="s">
        <v>404</v>
      </c>
      <c r="E7637" t="s">
        <v>405</v>
      </c>
      <c r="F7637">
        <v>0</v>
      </c>
      <c r="G7637">
        <v>57.14</v>
      </c>
      <c r="H7637">
        <v>2018</v>
      </c>
      <c r="I7637">
        <v>12</v>
      </c>
      <c r="J7637">
        <v>49</v>
      </c>
    </row>
    <row r="7638" spans="1:10" hidden="1" x14ac:dyDescent="0.25">
      <c r="A7638">
        <f>--SUBTOTAL(103,B$2:B7638)</f>
        <v>3790</v>
      </c>
      <c r="B7638" s="86">
        <v>43465</v>
      </c>
      <c r="C7638" t="s">
        <v>22</v>
      </c>
      <c r="D7638" t="s">
        <v>404</v>
      </c>
      <c r="E7638" t="s">
        <v>405</v>
      </c>
      <c r="F7638">
        <v>0</v>
      </c>
      <c r="G7638">
        <v>112</v>
      </c>
      <c r="H7638">
        <v>2018</v>
      </c>
      <c r="I7638">
        <v>12</v>
      </c>
      <c r="J7638">
        <v>51</v>
      </c>
    </row>
    <row r="7639" spans="1:10" hidden="1" x14ac:dyDescent="0.25">
      <c r="A7639">
        <f>--SUBTOTAL(103,B$2:B7639)</f>
        <v>3790</v>
      </c>
      <c r="B7639" s="86">
        <v>43465</v>
      </c>
      <c r="C7639" t="s">
        <v>22</v>
      </c>
      <c r="D7639" t="s">
        <v>404</v>
      </c>
      <c r="E7639" t="s">
        <v>405</v>
      </c>
      <c r="F7639">
        <v>0</v>
      </c>
      <c r="G7639">
        <v>472.53</v>
      </c>
      <c r="H7639">
        <v>2018</v>
      </c>
      <c r="I7639">
        <v>12</v>
      </c>
      <c r="J7639">
        <v>51</v>
      </c>
    </row>
    <row r="7640" spans="1:10" hidden="1" x14ac:dyDescent="0.25">
      <c r="A7640">
        <f>--SUBTOTAL(103,B$2:B7640)</f>
        <v>3790</v>
      </c>
      <c r="B7640" s="86">
        <v>43465</v>
      </c>
      <c r="C7640" t="s">
        <v>22</v>
      </c>
      <c r="D7640" t="s">
        <v>404</v>
      </c>
      <c r="E7640" t="s">
        <v>405</v>
      </c>
      <c r="F7640">
        <v>0</v>
      </c>
      <c r="G7640">
        <v>346.5</v>
      </c>
      <c r="H7640">
        <v>2018</v>
      </c>
      <c r="I7640">
        <v>12</v>
      </c>
      <c r="J7640">
        <v>53</v>
      </c>
    </row>
    <row r="7641" spans="1:10" hidden="1" x14ac:dyDescent="0.25">
      <c r="A7641">
        <f>--SUBTOTAL(103,B$2:B7641)</f>
        <v>3790</v>
      </c>
      <c r="B7641" s="86">
        <v>43465</v>
      </c>
      <c r="C7641" t="s">
        <v>22</v>
      </c>
      <c r="D7641" t="s">
        <v>404</v>
      </c>
      <c r="E7641" t="s">
        <v>405</v>
      </c>
      <c r="F7641">
        <v>0</v>
      </c>
      <c r="G7641">
        <v>626</v>
      </c>
      <c r="H7641">
        <v>2018</v>
      </c>
      <c r="I7641">
        <v>12</v>
      </c>
      <c r="J7641">
        <v>54</v>
      </c>
    </row>
    <row r="7642" spans="1:10" hidden="1" x14ac:dyDescent="0.25">
      <c r="A7642">
        <f>--SUBTOTAL(103,B$2:B7642)</f>
        <v>3790</v>
      </c>
      <c r="B7642" s="86">
        <v>43465</v>
      </c>
      <c r="C7642" t="s">
        <v>22</v>
      </c>
      <c r="D7642" t="s">
        <v>404</v>
      </c>
      <c r="E7642" t="s">
        <v>405</v>
      </c>
      <c r="F7642">
        <v>0</v>
      </c>
      <c r="G7642">
        <v>40</v>
      </c>
      <c r="H7642">
        <v>2018</v>
      </c>
      <c r="I7642">
        <v>12</v>
      </c>
      <c r="J7642">
        <v>68</v>
      </c>
    </row>
    <row r="7643" spans="1:10" hidden="1" x14ac:dyDescent="0.25">
      <c r="A7643">
        <f>--SUBTOTAL(103,B$2:B7643)</f>
        <v>3790</v>
      </c>
      <c r="B7643" s="86">
        <v>43465</v>
      </c>
      <c r="C7643" t="s">
        <v>22</v>
      </c>
      <c r="D7643" t="s">
        <v>404</v>
      </c>
      <c r="E7643" t="s">
        <v>405</v>
      </c>
      <c r="F7643">
        <v>0</v>
      </c>
      <c r="G7643">
        <v>8</v>
      </c>
      <c r="H7643">
        <v>2018</v>
      </c>
      <c r="I7643">
        <v>12</v>
      </c>
      <c r="J7643">
        <v>69</v>
      </c>
    </row>
    <row r="7644" spans="1:10" hidden="1" x14ac:dyDescent="0.25">
      <c r="A7644">
        <f>--SUBTOTAL(103,B$2:B7644)</f>
        <v>3790</v>
      </c>
      <c r="B7644" s="86">
        <v>43465</v>
      </c>
      <c r="C7644" t="s">
        <v>22</v>
      </c>
      <c r="D7644" t="s">
        <v>404</v>
      </c>
      <c r="E7644" t="s">
        <v>405</v>
      </c>
      <c r="F7644">
        <v>0</v>
      </c>
      <c r="G7644">
        <v>57.29</v>
      </c>
      <c r="H7644">
        <v>2018</v>
      </c>
      <c r="I7644">
        <v>12</v>
      </c>
      <c r="J7644">
        <v>70</v>
      </c>
    </row>
    <row r="7645" spans="1:10" hidden="1" x14ac:dyDescent="0.25">
      <c r="A7645">
        <f>--SUBTOTAL(103,B$2:B7645)</f>
        <v>3790</v>
      </c>
      <c r="B7645" s="86">
        <v>43465</v>
      </c>
      <c r="C7645" t="s">
        <v>22</v>
      </c>
      <c r="D7645" t="s">
        <v>404</v>
      </c>
      <c r="E7645" t="s">
        <v>405</v>
      </c>
      <c r="F7645">
        <v>0</v>
      </c>
      <c r="G7645">
        <v>155.13</v>
      </c>
      <c r="H7645">
        <v>2018</v>
      </c>
      <c r="I7645">
        <v>12</v>
      </c>
      <c r="J7645">
        <v>72</v>
      </c>
    </row>
    <row r="7646" spans="1:10" hidden="1" x14ac:dyDescent="0.25">
      <c r="A7646">
        <f>--SUBTOTAL(103,B$2:B7646)</f>
        <v>3790</v>
      </c>
      <c r="B7646" s="86">
        <v>43465</v>
      </c>
      <c r="C7646" t="s">
        <v>22</v>
      </c>
      <c r="D7646" t="s">
        <v>404</v>
      </c>
      <c r="E7646" t="s">
        <v>405</v>
      </c>
      <c r="F7646">
        <v>0</v>
      </c>
      <c r="G7646">
        <v>352</v>
      </c>
      <c r="H7646">
        <v>2018</v>
      </c>
      <c r="I7646">
        <v>12</v>
      </c>
      <c r="J7646">
        <v>73</v>
      </c>
    </row>
    <row r="7647" spans="1:10" hidden="1" x14ac:dyDescent="0.25">
      <c r="A7647">
        <f>--SUBTOTAL(103,B$2:B7647)</f>
        <v>3790</v>
      </c>
      <c r="B7647" s="86">
        <v>43465</v>
      </c>
      <c r="C7647" t="s">
        <v>22</v>
      </c>
      <c r="D7647" t="s">
        <v>404</v>
      </c>
      <c r="E7647" t="s">
        <v>405</v>
      </c>
      <c r="F7647">
        <v>0</v>
      </c>
      <c r="G7647">
        <v>522.79999999999995</v>
      </c>
      <c r="H7647">
        <v>2018</v>
      </c>
      <c r="I7647">
        <v>12</v>
      </c>
      <c r="J7647">
        <v>73</v>
      </c>
    </row>
    <row r="7648" spans="1:10" hidden="1" x14ac:dyDescent="0.25">
      <c r="A7648">
        <f>--SUBTOTAL(103,B$2:B7648)</f>
        <v>3790</v>
      </c>
      <c r="B7648" s="86">
        <v>43465</v>
      </c>
      <c r="C7648" t="s">
        <v>22</v>
      </c>
      <c r="D7648" t="s">
        <v>404</v>
      </c>
      <c r="E7648" t="s">
        <v>405</v>
      </c>
      <c r="F7648">
        <v>0</v>
      </c>
      <c r="G7648">
        <v>860.31</v>
      </c>
      <c r="H7648">
        <v>2018</v>
      </c>
      <c r="I7648">
        <v>12</v>
      </c>
      <c r="J7648">
        <v>73</v>
      </c>
    </row>
    <row r="7649" spans="1:10" hidden="1" x14ac:dyDescent="0.25">
      <c r="A7649">
        <f>--SUBTOTAL(103,B$2:B7649)</f>
        <v>3790</v>
      </c>
      <c r="B7649" s="86">
        <v>43465</v>
      </c>
      <c r="C7649" t="s">
        <v>22</v>
      </c>
      <c r="D7649" t="s">
        <v>404</v>
      </c>
      <c r="E7649" t="s">
        <v>405</v>
      </c>
      <c r="F7649">
        <v>0</v>
      </c>
      <c r="G7649">
        <v>25.04</v>
      </c>
      <c r="H7649">
        <v>2018</v>
      </c>
      <c r="I7649">
        <v>12</v>
      </c>
      <c r="J7649">
        <v>74</v>
      </c>
    </row>
    <row r="7650" spans="1:10" hidden="1" x14ac:dyDescent="0.25">
      <c r="A7650">
        <f>--SUBTOTAL(103,B$2:B7650)</f>
        <v>3790</v>
      </c>
      <c r="B7650" s="86">
        <v>43465</v>
      </c>
      <c r="C7650" t="s">
        <v>22</v>
      </c>
      <c r="D7650" t="s">
        <v>404</v>
      </c>
      <c r="E7650" t="s">
        <v>405</v>
      </c>
      <c r="F7650">
        <v>0</v>
      </c>
      <c r="G7650">
        <v>8</v>
      </c>
      <c r="H7650">
        <v>2018</v>
      </c>
      <c r="I7650">
        <v>12</v>
      </c>
      <c r="J7650">
        <v>76</v>
      </c>
    </row>
    <row r="7651" spans="1:10" hidden="1" x14ac:dyDescent="0.25">
      <c r="A7651">
        <f>--SUBTOTAL(103,B$2:B7651)</f>
        <v>3790</v>
      </c>
      <c r="B7651" s="86">
        <v>43465</v>
      </c>
      <c r="C7651" t="s">
        <v>22</v>
      </c>
      <c r="D7651" t="s">
        <v>404</v>
      </c>
      <c r="E7651" t="s">
        <v>405</v>
      </c>
      <c r="F7651">
        <v>0</v>
      </c>
      <c r="G7651">
        <v>29.88</v>
      </c>
      <c r="H7651">
        <v>2018</v>
      </c>
      <c r="I7651">
        <v>12</v>
      </c>
      <c r="J7651">
        <v>76</v>
      </c>
    </row>
    <row r="7652" spans="1:10" hidden="1" x14ac:dyDescent="0.25">
      <c r="A7652">
        <f>--SUBTOTAL(103,B$2:B7652)</f>
        <v>3790</v>
      </c>
      <c r="B7652" s="86">
        <v>43465</v>
      </c>
      <c r="C7652" t="s">
        <v>22</v>
      </c>
      <c r="D7652" t="s">
        <v>404</v>
      </c>
      <c r="E7652" t="s">
        <v>405</v>
      </c>
      <c r="F7652">
        <v>0</v>
      </c>
      <c r="G7652">
        <v>8</v>
      </c>
      <c r="H7652">
        <v>2018</v>
      </c>
      <c r="I7652">
        <v>12</v>
      </c>
      <c r="J7652">
        <v>80</v>
      </c>
    </row>
    <row r="7653" spans="1:10" hidden="1" x14ac:dyDescent="0.25">
      <c r="A7653">
        <f>--SUBTOTAL(103,B$2:B7653)</f>
        <v>3790</v>
      </c>
      <c r="B7653" s="86">
        <v>43465</v>
      </c>
      <c r="C7653" t="s">
        <v>22</v>
      </c>
      <c r="D7653" t="s">
        <v>404</v>
      </c>
      <c r="E7653" t="s">
        <v>405</v>
      </c>
      <c r="F7653">
        <v>0</v>
      </c>
      <c r="G7653">
        <v>190.91</v>
      </c>
      <c r="H7653">
        <v>2018</v>
      </c>
      <c r="I7653">
        <v>12</v>
      </c>
      <c r="J7653">
        <v>80</v>
      </c>
    </row>
    <row r="7654" spans="1:10" hidden="1" x14ac:dyDescent="0.25">
      <c r="A7654">
        <f>--SUBTOTAL(103,B$2:B7654)</f>
        <v>3790</v>
      </c>
      <c r="B7654" s="86">
        <v>43465</v>
      </c>
      <c r="C7654" t="s">
        <v>22</v>
      </c>
      <c r="D7654" t="s">
        <v>404</v>
      </c>
      <c r="E7654" t="s">
        <v>405</v>
      </c>
      <c r="F7654">
        <v>0</v>
      </c>
      <c r="G7654">
        <v>24</v>
      </c>
      <c r="H7654">
        <v>2018</v>
      </c>
      <c r="I7654">
        <v>12</v>
      </c>
      <c r="J7654">
        <v>89</v>
      </c>
    </row>
    <row r="7655" spans="1:10" hidden="1" x14ac:dyDescent="0.25">
      <c r="A7655">
        <f>--SUBTOTAL(103,B$2:B7655)</f>
        <v>3790</v>
      </c>
      <c r="B7655" s="86">
        <v>43465</v>
      </c>
      <c r="C7655" t="s">
        <v>22</v>
      </c>
      <c r="D7655" t="s">
        <v>404</v>
      </c>
      <c r="E7655" t="s">
        <v>405</v>
      </c>
      <c r="F7655">
        <v>0</v>
      </c>
      <c r="G7655">
        <v>228.07</v>
      </c>
      <c r="H7655">
        <v>2018</v>
      </c>
      <c r="I7655">
        <v>12</v>
      </c>
      <c r="J7655">
        <v>89</v>
      </c>
    </row>
    <row r="7656" spans="1:10" hidden="1" x14ac:dyDescent="0.25">
      <c r="A7656">
        <f>--SUBTOTAL(103,B$2:B7656)</f>
        <v>3790</v>
      </c>
      <c r="B7656" s="86">
        <v>43465</v>
      </c>
      <c r="C7656" t="s">
        <v>22</v>
      </c>
      <c r="D7656" t="s">
        <v>404</v>
      </c>
      <c r="E7656" t="s">
        <v>405</v>
      </c>
      <c r="F7656">
        <v>0</v>
      </c>
      <c r="G7656">
        <v>104</v>
      </c>
      <c r="H7656">
        <v>2018</v>
      </c>
      <c r="I7656">
        <v>12</v>
      </c>
      <c r="J7656">
        <v>95</v>
      </c>
    </row>
    <row r="7657" spans="1:10" hidden="1" x14ac:dyDescent="0.25">
      <c r="A7657">
        <f>--SUBTOTAL(103,B$2:B7657)</f>
        <v>3790</v>
      </c>
      <c r="B7657" s="86">
        <v>43465</v>
      </c>
      <c r="C7657" t="s">
        <v>22</v>
      </c>
      <c r="D7657" t="s">
        <v>404</v>
      </c>
      <c r="E7657" t="s">
        <v>405</v>
      </c>
      <c r="F7657">
        <v>0</v>
      </c>
      <c r="G7657">
        <v>313.83</v>
      </c>
      <c r="H7657">
        <v>2018</v>
      </c>
      <c r="I7657">
        <v>12</v>
      </c>
      <c r="J7657">
        <v>95</v>
      </c>
    </row>
    <row r="7658" spans="1:10" hidden="1" x14ac:dyDescent="0.25">
      <c r="A7658">
        <f>--SUBTOTAL(103,B$2:B7658)</f>
        <v>3790</v>
      </c>
      <c r="B7658" s="86">
        <v>43465</v>
      </c>
      <c r="C7658" t="s">
        <v>22</v>
      </c>
      <c r="D7658" t="s">
        <v>404</v>
      </c>
      <c r="E7658" t="s">
        <v>405</v>
      </c>
      <c r="F7658">
        <v>0</v>
      </c>
      <c r="G7658">
        <v>240</v>
      </c>
      <c r="H7658">
        <v>2018</v>
      </c>
      <c r="I7658">
        <v>12</v>
      </c>
      <c r="J7658">
        <v>97</v>
      </c>
    </row>
    <row r="7659" spans="1:10" hidden="1" x14ac:dyDescent="0.25">
      <c r="A7659">
        <f>--SUBTOTAL(103,B$2:B7659)</f>
        <v>3790</v>
      </c>
      <c r="B7659" s="86">
        <v>43465</v>
      </c>
      <c r="C7659" t="s">
        <v>22</v>
      </c>
      <c r="D7659" t="s">
        <v>404</v>
      </c>
      <c r="E7659" t="s">
        <v>405</v>
      </c>
      <c r="F7659">
        <v>0</v>
      </c>
      <c r="G7659">
        <v>716.46</v>
      </c>
      <c r="H7659">
        <v>2018</v>
      </c>
      <c r="I7659">
        <v>12</v>
      </c>
      <c r="J7659">
        <v>97</v>
      </c>
    </row>
    <row r="7660" spans="1:10" hidden="1" x14ac:dyDescent="0.25">
      <c r="A7660">
        <f>--SUBTOTAL(103,B$2:B7660)</f>
        <v>3790</v>
      </c>
      <c r="B7660" s="86">
        <v>43465</v>
      </c>
      <c r="C7660" t="s">
        <v>22</v>
      </c>
      <c r="D7660" t="s">
        <v>404</v>
      </c>
      <c r="E7660" t="s">
        <v>405</v>
      </c>
      <c r="F7660">
        <v>0</v>
      </c>
      <c r="G7660">
        <v>300.58999999999997</v>
      </c>
      <c r="H7660">
        <v>2018</v>
      </c>
      <c r="I7660">
        <v>12</v>
      </c>
      <c r="J7660">
        <v>101</v>
      </c>
    </row>
    <row r="7661" spans="1:10" hidden="1" x14ac:dyDescent="0.25">
      <c r="A7661">
        <f>--SUBTOTAL(103,B$2:B7661)</f>
        <v>3790</v>
      </c>
      <c r="B7661" s="86">
        <v>43465</v>
      </c>
      <c r="C7661" t="s">
        <v>22</v>
      </c>
      <c r="D7661" t="s">
        <v>404</v>
      </c>
      <c r="E7661" t="s">
        <v>405</v>
      </c>
      <c r="F7661">
        <v>0</v>
      </c>
      <c r="G7661">
        <v>182</v>
      </c>
      <c r="H7661">
        <v>2018</v>
      </c>
      <c r="I7661">
        <v>12</v>
      </c>
      <c r="J7661">
        <v>102</v>
      </c>
    </row>
    <row r="7662" spans="1:10" hidden="1" x14ac:dyDescent="0.25">
      <c r="A7662">
        <f>--SUBTOTAL(103,B$2:B7662)</f>
        <v>3790</v>
      </c>
      <c r="B7662" s="86">
        <v>43465</v>
      </c>
      <c r="C7662" t="s">
        <v>22</v>
      </c>
      <c r="D7662" t="s">
        <v>404</v>
      </c>
      <c r="E7662" t="s">
        <v>405</v>
      </c>
      <c r="F7662">
        <v>0</v>
      </c>
      <c r="G7662">
        <v>15.11</v>
      </c>
      <c r="H7662">
        <v>2018</v>
      </c>
      <c r="I7662">
        <v>12</v>
      </c>
      <c r="J7662">
        <v>103</v>
      </c>
    </row>
    <row r="7663" spans="1:10" hidden="1" x14ac:dyDescent="0.25">
      <c r="A7663">
        <f>--SUBTOTAL(103,B$2:B7663)</f>
        <v>3790</v>
      </c>
      <c r="B7663" s="86">
        <v>43465</v>
      </c>
      <c r="C7663" t="s">
        <v>22</v>
      </c>
      <c r="D7663" t="s">
        <v>404</v>
      </c>
      <c r="E7663" t="s">
        <v>405</v>
      </c>
      <c r="F7663">
        <v>0</v>
      </c>
      <c r="G7663">
        <v>44.69</v>
      </c>
      <c r="H7663">
        <v>2018</v>
      </c>
      <c r="I7663">
        <v>12</v>
      </c>
      <c r="J7663">
        <v>125</v>
      </c>
    </row>
    <row r="7664" spans="1:10" hidden="1" x14ac:dyDescent="0.25">
      <c r="A7664">
        <f>--SUBTOTAL(103,B$2:B7664)</f>
        <v>3790</v>
      </c>
      <c r="B7664" s="86">
        <v>43465</v>
      </c>
      <c r="C7664" t="s">
        <v>22</v>
      </c>
      <c r="D7664" t="s">
        <v>404</v>
      </c>
      <c r="E7664" t="s">
        <v>405</v>
      </c>
      <c r="F7664">
        <v>0</v>
      </c>
      <c r="G7664">
        <v>241.59</v>
      </c>
      <c r="H7664">
        <v>2018</v>
      </c>
      <c r="I7664">
        <v>12</v>
      </c>
      <c r="J7664">
        <v>162</v>
      </c>
    </row>
    <row r="7665" spans="1:10" hidden="1" x14ac:dyDescent="0.25">
      <c r="A7665">
        <f>--SUBTOTAL(103,B$2:B7665)</f>
        <v>3790</v>
      </c>
      <c r="B7665" s="86">
        <v>43465</v>
      </c>
      <c r="C7665" t="s">
        <v>22</v>
      </c>
      <c r="D7665" t="s">
        <v>404</v>
      </c>
      <c r="E7665" t="s">
        <v>405</v>
      </c>
      <c r="F7665">
        <v>0</v>
      </c>
      <c r="G7665">
        <v>8</v>
      </c>
      <c r="H7665">
        <v>2018</v>
      </c>
      <c r="I7665">
        <v>12</v>
      </c>
      <c r="J7665">
        <v>164</v>
      </c>
    </row>
    <row r="7666" spans="1:10" hidden="1" x14ac:dyDescent="0.25">
      <c r="A7666">
        <f>--SUBTOTAL(103,B$2:B7666)</f>
        <v>3790</v>
      </c>
      <c r="B7666" s="86">
        <v>43465</v>
      </c>
      <c r="C7666" t="s">
        <v>22</v>
      </c>
      <c r="D7666" t="s">
        <v>404</v>
      </c>
      <c r="E7666" t="s">
        <v>405</v>
      </c>
      <c r="F7666">
        <v>0</v>
      </c>
      <c r="G7666">
        <v>24.92</v>
      </c>
      <c r="H7666">
        <v>2018</v>
      </c>
      <c r="I7666">
        <v>12</v>
      </c>
      <c r="J7666">
        <v>164</v>
      </c>
    </row>
    <row r="7667" spans="1:10" hidden="1" x14ac:dyDescent="0.25">
      <c r="A7667">
        <f>--SUBTOTAL(103,B$2:B7667)</f>
        <v>3790</v>
      </c>
      <c r="B7667" s="86">
        <v>43465</v>
      </c>
      <c r="C7667" t="s">
        <v>22</v>
      </c>
      <c r="D7667" t="s">
        <v>404</v>
      </c>
      <c r="E7667" t="s">
        <v>405</v>
      </c>
      <c r="F7667">
        <v>0</v>
      </c>
      <c r="G7667">
        <v>14.18</v>
      </c>
      <c r="H7667">
        <v>2018</v>
      </c>
      <c r="I7667">
        <v>12</v>
      </c>
      <c r="J7667">
        <v>196</v>
      </c>
    </row>
    <row r="7668" spans="1:10" hidden="1" x14ac:dyDescent="0.25">
      <c r="A7668">
        <f>--SUBTOTAL(103,B$2:B7668)</f>
        <v>3790</v>
      </c>
      <c r="B7668" s="86">
        <v>43465</v>
      </c>
      <c r="C7668" t="s">
        <v>22</v>
      </c>
      <c r="D7668" t="s">
        <v>404</v>
      </c>
      <c r="E7668" t="s">
        <v>405</v>
      </c>
      <c r="F7668">
        <v>0</v>
      </c>
      <c r="G7668">
        <v>23.32</v>
      </c>
      <c r="H7668">
        <v>2018</v>
      </c>
      <c r="I7668">
        <v>12</v>
      </c>
      <c r="J7668">
        <v>2</v>
      </c>
    </row>
    <row r="7669" spans="1:10" hidden="1" x14ac:dyDescent="0.25">
      <c r="A7669">
        <f>--SUBTOTAL(103,B$2:B7669)</f>
        <v>3790</v>
      </c>
      <c r="B7669" s="86">
        <v>43465</v>
      </c>
      <c r="C7669" t="s">
        <v>106</v>
      </c>
      <c r="D7669" t="s">
        <v>404</v>
      </c>
      <c r="E7669" t="s">
        <v>405</v>
      </c>
      <c r="F7669">
        <v>0</v>
      </c>
      <c r="G7669">
        <v>97.08</v>
      </c>
      <c r="H7669">
        <v>2018</v>
      </c>
      <c r="I7669">
        <v>12</v>
      </c>
      <c r="J7669">
        <v>91</v>
      </c>
    </row>
    <row r="7670" spans="1:10" hidden="1" x14ac:dyDescent="0.25">
      <c r="A7670">
        <f>--SUBTOTAL(103,B$2:B7670)</f>
        <v>3790</v>
      </c>
      <c r="B7670" s="86">
        <v>43465</v>
      </c>
      <c r="C7670" t="s">
        <v>106</v>
      </c>
      <c r="D7670" t="s">
        <v>404</v>
      </c>
      <c r="E7670" t="s">
        <v>405</v>
      </c>
      <c r="F7670">
        <v>0</v>
      </c>
      <c r="G7670">
        <v>299.12</v>
      </c>
      <c r="H7670">
        <v>2018</v>
      </c>
      <c r="I7670">
        <v>12</v>
      </c>
      <c r="J7670">
        <v>91</v>
      </c>
    </row>
    <row r="7671" spans="1:10" hidden="1" x14ac:dyDescent="0.25">
      <c r="A7671">
        <f>--SUBTOTAL(103,B$2:B7671)</f>
        <v>3790</v>
      </c>
      <c r="B7671" s="86">
        <v>43465</v>
      </c>
      <c r="C7671" t="s">
        <v>106</v>
      </c>
      <c r="D7671" t="s">
        <v>404</v>
      </c>
      <c r="E7671" t="s">
        <v>405</v>
      </c>
      <c r="F7671">
        <v>0</v>
      </c>
      <c r="G7671">
        <v>313.3</v>
      </c>
      <c r="H7671">
        <v>2018</v>
      </c>
      <c r="I7671">
        <v>12</v>
      </c>
      <c r="J7671">
        <v>91</v>
      </c>
    </row>
    <row r="7672" spans="1:10" hidden="1" x14ac:dyDescent="0.25">
      <c r="A7672">
        <f>--SUBTOTAL(103,B$2:B7672)</f>
        <v>3790</v>
      </c>
      <c r="B7672" s="86">
        <v>43465</v>
      </c>
      <c r="C7672" t="s">
        <v>102</v>
      </c>
      <c r="D7672" t="s">
        <v>404</v>
      </c>
      <c r="E7672" t="s">
        <v>405</v>
      </c>
      <c r="F7672">
        <v>0</v>
      </c>
      <c r="G7672">
        <v>306.87</v>
      </c>
      <c r="H7672">
        <v>2018</v>
      </c>
      <c r="I7672">
        <v>12</v>
      </c>
      <c r="J7672">
        <v>91</v>
      </c>
    </row>
    <row r="7673" spans="1:10" hidden="1" x14ac:dyDescent="0.25">
      <c r="A7673">
        <f>--SUBTOTAL(103,B$2:B7673)</f>
        <v>3790</v>
      </c>
      <c r="B7673" s="86">
        <v>43465</v>
      </c>
      <c r="C7673" t="s">
        <v>102</v>
      </c>
      <c r="D7673" t="s">
        <v>404</v>
      </c>
      <c r="E7673" t="s">
        <v>405</v>
      </c>
      <c r="F7673">
        <v>0</v>
      </c>
      <c r="G7673">
        <v>772.87</v>
      </c>
      <c r="H7673">
        <v>2018</v>
      </c>
      <c r="I7673">
        <v>12</v>
      </c>
      <c r="J7673">
        <v>91</v>
      </c>
    </row>
    <row r="7674" spans="1:10" hidden="1" x14ac:dyDescent="0.25">
      <c r="A7674">
        <f>--SUBTOTAL(103,B$2:B7674)</f>
        <v>3790</v>
      </c>
      <c r="B7674" s="86">
        <v>43465</v>
      </c>
      <c r="C7674" t="s">
        <v>102</v>
      </c>
      <c r="D7674" t="s">
        <v>404</v>
      </c>
      <c r="E7674" t="s">
        <v>405</v>
      </c>
      <c r="F7674">
        <v>0</v>
      </c>
      <c r="G7674">
        <v>2315.27</v>
      </c>
      <c r="H7674">
        <v>2018</v>
      </c>
      <c r="I7674">
        <v>12</v>
      </c>
      <c r="J7674">
        <v>91</v>
      </c>
    </row>
    <row r="7675" spans="1:10" hidden="1" x14ac:dyDescent="0.25">
      <c r="A7675">
        <f>--SUBTOTAL(103,B$2:B7675)</f>
        <v>3790</v>
      </c>
      <c r="B7675" s="86">
        <v>43465</v>
      </c>
      <c r="C7675" t="s">
        <v>102</v>
      </c>
      <c r="D7675" t="s">
        <v>404</v>
      </c>
      <c r="E7675" t="s">
        <v>405</v>
      </c>
      <c r="F7675">
        <v>0</v>
      </c>
      <c r="G7675">
        <v>3380.35</v>
      </c>
      <c r="H7675">
        <v>2018</v>
      </c>
      <c r="I7675">
        <v>12</v>
      </c>
      <c r="J7675">
        <v>91</v>
      </c>
    </row>
    <row r="7676" spans="1:10" hidden="1" x14ac:dyDescent="0.25">
      <c r="A7676">
        <f>--SUBTOTAL(103,B$2:B7676)</f>
        <v>3790</v>
      </c>
      <c r="B7676" s="86">
        <v>43465</v>
      </c>
      <c r="C7676" t="s">
        <v>200</v>
      </c>
      <c r="D7676" t="s">
        <v>404</v>
      </c>
      <c r="E7676" t="s">
        <v>405</v>
      </c>
      <c r="F7676">
        <v>0</v>
      </c>
      <c r="G7676">
        <v>65.94</v>
      </c>
      <c r="H7676">
        <v>2018</v>
      </c>
      <c r="I7676">
        <v>12</v>
      </c>
      <c r="J7676">
        <v>91</v>
      </c>
    </row>
    <row r="7677" spans="1:10" hidden="1" x14ac:dyDescent="0.25">
      <c r="A7677">
        <f>--SUBTOTAL(103,B$2:B7677)</f>
        <v>3790</v>
      </c>
      <c r="B7677" s="86">
        <v>43465</v>
      </c>
      <c r="C7677" t="s">
        <v>200</v>
      </c>
      <c r="D7677" t="s">
        <v>404</v>
      </c>
      <c r="E7677" t="s">
        <v>405</v>
      </c>
      <c r="F7677">
        <v>0</v>
      </c>
      <c r="G7677">
        <v>653.6</v>
      </c>
      <c r="H7677">
        <v>2018</v>
      </c>
      <c r="I7677">
        <v>12</v>
      </c>
      <c r="J7677">
        <v>91</v>
      </c>
    </row>
    <row r="7678" spans="1:10" hidden="1" x14ac:dyDescent="0.25">
      <c r="A7678">
        <f>--SUBTOTAL(103,B$2:B7678)</f>
        <v>3790</v>
      </c>
      <c r="B7678" s="86">
        <v>43465</v>
      </c>
      <c r="C7678" t="s">
        <v>200</v>
      </c>
      <c r="D7678" t="s">
        <v>404</v>
      </c>
      <c r="E7678" t="s">
        <v>405</v>
      </c>
      <c r="F7678">
        <v>0</v>
      </c>
      <c r="G7678">
        <v>6332.8</v>
      </c>
      <c r="H7678">
        <v>2018</v>
      </c>
      <c r="I7678">
        <v>12</v>
      </c>
      <c r="J7678">
        <v>91</v>
      </c>
    </row>
    <row r="7679" spans="1:10" hidden="1" x14ac:dyDescent="0.25">
      <c r="A7679">
        <f>--SUBTOTAL(103,B$2:B7679)</f>
        <v>3790</v>
      </c>
      <c r="B7679" s="86">
        <v>43465</v>
      </c>
      <c r="C7679" t="s">
        <v>223</v>
      </c>
      <c r="D7679" t="s">
        <v>404</v>
      </c>
      <c r="E7679" t="s">
        <v>405</v>
      </c>
      <c r="F7679">
        <v>0</v>
      </c>
      <c r="G7679">
        <v>6997.73</v>
      </c>
      <c r="H7679">
        <v>2018</v>
      </c>
      <c r="I7679">
        <v>12</v>
      </c>
      <c r="J7679">
        <v>91</v>
      </c>
    </row>
    <row r="7680" spans="1:10" hidden="1" x14ac:dyDescent="0.25">
      <c r="A7680">
        <f>--SUBTOTAL(103,B$2:B7680)</f>
        <v>3790</v>
      </c>
      <c r="B7680" s="86">
        <v>43465</v>
      </c>
      <c r="C7680" t="s">
        <v>290</v>
      </c>
      <c r="D7680" t="s">
        <v>404</v>
      </c>
      <c r="E7680" t="s">
        <v>405</v>
      </c>
      <c r="F7680">
        <v>0</v>
      </c>
      <c r="G7680">
        <v>203.9</v>
      </c>
      <c r="H7680">
        <v>2018</v>
      </c>
      <c r="I7680">
        <v>12</v>
      </c>
      <c r="J7680">
        <v>91</v>
      </c>
    </row>
    <row r="7681" spans="1:10" hidden="1" x14ac:dyDescent="0.25">
      <c r="A7681">
        <f>--SUBTOTAL(103,B$2:B7681)</f>
        <v>3790</v>
      </c>
      <c r="B7681" s="86">
        <v>43465</v>
      </c>
      <c r="C7681" t="s">
        <v>290</v>
      </c>
      <c r="D7681" t="s">
        <v>404</v>
      </c>
      <c r="E7681" t="s">
        <v>405</v>
      </c>
      <c r="F7681">
        <v>0</v>
      </c>
      <c r="G7681">
        <v>883.11</v>
      </c>
      <c r="H7681">
        <v>2018</v>
      </c>
      <c r="I7681">
        <v>12</v>
      </c>
      <c r="J7681">
        <v>91</v>
      </c>
    </row>
    <row r="7682" spans="1:10" hidden="1" x14ac:dyDescent="0.25">
      <c r="A7682">
        <f>--SUBTOTAL(103,B$2:B7682)</f>
        <v>3790</v>
      </c>
      <c r="B7682" s="86">
        <v>43465</v>
      </c>
      <c r="C7682" t="s">
        <v>290</v>
      </c>
      <c r="D7682" t="s">
        <v>404</v>
      </c>
      <c r="E7682" t="s">
        <v>405</v>
      </c>
      <c r="F7682">
        <v>0</v>
      </c>
      <c r="G7682">
        <v>1032.75</v>
      </c>
      <c r="H7682">
        <v>2018</v>
      </c>
      <c r="I7682">
        <v>12</v>
      </c>
      <c r="J7682">
        <v>91</v>
      </c>
    </row>
    <row r="7683" spans="1:10" hidden="1" x14ac:dyDescent="0.25">
      <c r="A7683">
        <f>--SUBTOTAL(103,B$2:B7683)</f>
        <v>3790</v>
      </c>
      <c r="B7683" s="86">
        <v>43465</v>
      </c>
      <c r="C7683" t="s">
        <v>148</v>
      </c>
      <c r="D7683" t="s">
        <v>404</v>
      </c>
      <c r="E7683" t="s">
        <v>405</v>
      </c>
      <c r="F7683">
        <v>0</v>
      </c>
      <c r="G7683">
        <v>70.75</v>
      </c>
      <c r="H7683">
        <v>2018</v>
      </c>
      <c r="I7683">
        <v>12</v>
      </c>
      <c r="J7683">
        <v>91</v>
      </c>
    </row>
    <row r="7684" spans="1:10" hidden="1" x14ac:dyDescent="0.25">
      <c r="A7684">
        <f>--SUBTOTAL(103,B$2:B7684)</f>
        <v>3790</v>
      </c>
      <c r="B7684" s="86">
        <v>43465</v>
      </c>
      <c r="C7684" t="s">
        <v>148</v>
      </c>
      <c r="D7684" t="s">
        <v>404</v>
      </c>
      <c r="E7684" t="s">
        <v>405</v>
      </c>
      <c r="F7684">
        <v>0</v>
      </c>
      <c r="G7684">
        <v>654.17999999999995</v>
      </c>
      <c r="H7684">
        <v>2018</v>
      </c>
      <c r="I7684">
        <v>12</v>
      </c>
      <c r="J7684">
        <v>91</v>
      </c>
    </row>
    <row r="7685" spans="1:10" hidden="1" x14ac:dyDescent="0.25">
      <c r="A7685">
        <f>--SUBTOTAL(103,B$2:B7685)</f>
        <v>3790</v>
      </c>
      <c r="B7685" s="86">
        <v>43465</v>
      </c>
      <c r="C7685" t="s">
        <v>69</v>
      </c>
      <c r="D7685" t="s">
        <v>404</v>
      </c>
      <c r="E7685" t="s">
        <v>405</v>
      </c>
      <c r="F7685">
        <v>0</v>
      </c>
      <c r="G7685">
        <v>101.74</v>
      </c>
      <c r="H7685">
        <v>2018</v>
      </c>
      <c r="I7685">
        <v>12</v>
      </c>
      <c r="J7685">
        <v>91</v>
      </c>
    </row>
    <row r="7686" spans="1:10" hidden="1" x14ac:dyDescent="0.25">
      <c r="A7686">
        <f>--SUBTOTAL(103,B$2:B7686)</f>
        <v>3790</v>
      </c>
      <c r="B7686" s="86">
        <v>43465</v>
      </c>
      <c r="C7686" t="s">
        <v>69</v>
      </c>
      <c r="D7686" t="s">
        <v>404</v>
      </c>
      <c r="E7686" t="s">
        <v>405</v>
      </c>
      <c r="F7686">
        <v>0</v>
      </c>
      <c r="G7686">
        <v>1254.9000000000001</v>
      </c>
      <c r="H7686">
        <v>2018</v>
      </c>
      <c r="I7686">
        <v>12</v>
      </c>
      <c r="J7686">
        <v>91</v>
      </c>
    </row>
    <row r="7687" spans="1:10" hidden="1" x14ac:dyDescent="0.25">
      <c r="A7687">
        <f>--SUBTOTAL(103,B$2:B7687)</f>
        <v>3790</v>
      </c>
      <c r="B7687" s="86">
        <v>43465</v>
      </c>
      <c r="C7687" t="s">
        <v>69</v>
      </c>
      <c r="D7687" t="s">
        <v>404</v>
      </c>
      <c r="E7687" t="s">
        <v>405</v>
      </c>
      <c r="F7687">
        <v>0</v>
      </c>
      <c r="G7687">
        <v>3166.57</v>
      </c>
      <c r="H7687">
        <v>2018</v>
      </c>
      <c r="I7687">
        <v>12</v>
      </c>
      <c r="J7687">
        <v>91</v>
      </c>
    </row>
    <row r="7688" spans="1:10" hidden="1" x14ac:dyDescent="0.25">
      <c r="A7688">
        <f>--SUBTOTAL(103,B$2:B7688)</f>
        <v>3790</v>
      </c>
      <c r="B7688" s="86">
        <v>43465</v>
      </c>
      <c r="C7688" t="s">
        <v>69</v>
      </c>
      <c r="D7688" t="s">
        <v>404</v>
      </c>
      <c r="E7688" t="s">
        <v>405</v>
      </c>
      <c r="F7688">
        <v>0</v>
      </c>
      <c r="G7688">
        <v>8574.39</v>
      </c>
      <c r="H7688">
        <v>2018</v>
      </c>
      <c r="I7688">
        <v>12</v>
      </c>
      <c r="J7688">
        <v>91</v>
      </c>
    </row>
    <row r="7689" spans="1:10" hidden="1" x14ac:dyDescent="0.25">
      <c r="A7689">
        <f>--SUBTOTAL(103,B$2:B7689)</f>
        <v>3790</v>
      </c>
      <c r="B7689" s="86">
        <v>43465</v>
      </c>
      <c r="C7689" t="s">
        <v>68</v>
      </c>
      <c r="D7689" t="s">
        <v>404</v>
      </c>
      <c r="E7689" t="s">
        <v>405</v>
      </c>
      <c r="F7689">
        <v>0</v>
      </c>
      <c r="G7689">
        <v>292.89</v>
      </c>
      <c r="H7689">
        <v>2018</v>
      </c>
      <c r="I7689">
        <v>12</v>
      </c>
      <c r="J7689">
        <v>91</v>
      </c>
    </row>
    <row r="7690" spans="1:10" hidden="1" x14ac:dyDescent="0.25">
      <c r="A7690">
        <f>--SUBTOTAL(103,B$2:B7690)</f>
        <v>3790</v>
      </c>
      <c r="B7690" s="86">
        <v>43465</v>
      </c>
      <c r="C7690" t="s">
        <v>68</v>
      </c>
      <c r="D7690" t="s">
        <v>404</v>
      </c>
      <c r="E7690" t="s">
        <v>405</v>
      </c>
      <c r="F7690">
        <v>0</v>
      </c>
      <c r="G7690">
        <v>372.01</v>
      </c>
      <c r="H7690">
        <v>2018</v>
      </c>
      <c r="I7690">
        <v>12</v>
      </c>
      <c r="J7690">
        <v>91</v>
      </c>
    </row>
    <row r="7691" spans="1:10" hidden="1" x14ac:dyDescent="0.25">
      <c r="A7691">
        <f>--SUBTOTAL(103,B$2:B7691)</f>
        <v>3790</v>
      </c>
      <c r="B7691" s="86">
        <v>43465</v>
      </c>
      <c r="C7691" t="s">
        <v>68</v>
      </c>
      <c r="D7691" t="s">
        <v>404</v>
      </c>
      <c r="E7691" t="s">
        <v>405</v>
      </c>
      <c r="F7691">
        <v>0</v>
      </c>
      <c r="G7691">
        <v>395.85</v>
      </c>
      <c r="H7691">
        <v>2018</v>
      </c>
      <c r="I7691">
        <v>12</v>
      </c>
      <c r="J7691">
        <v>91</v>
      </c>
    </row>
    <row r="7692" spans="1:10" hidden="1" x14ac:dyDescent="0.25">
      <c r="A7692">
        <f>--SUBTOTAL(103,B$2:B7692)</f>
        <v>3790</v>
      </c>
      <c r="B7692" s="86">
        <v>43465</v>
      </c>
      <c r="C7692" t="s">
        <v>68</v>
      </c>
      <c r="D7692" t="s">
        <v>404</v>
      </c>
      <c r="E7692" t="s">
        <v>405</v>
      </c>
      <c r="F7692">
        <v>0</v>
      </c>
      <c r="G7692">
        <v>432.97</v>
      </c>
      <c r="H7692">
        <v>2018</v>
      </c>
      <c r="I7692">
        <v>12</v>
      </c>
      <c r="J7692">
        <v>91</v>
      </c>
    </row>
    <row r="7693" spans="1:10" hidden="1" x14ac:dyDescent="0.25">
      <c r="A7693">
        <f>--SUBTOTAL(103,B$2:B7693)</f>
        <v>3790</v>
      </c>
      <c r="B7693" s="86">
        <v>43465</v>
      </c>
      <c r="C7693" t="s">
        <v>68</v>
      </c>
      <c r="D7693" t="s">
        <v>404</v>
      </c>
      <c r="E7693" t="s">
        <v>405</v>
      </c>
      <c r="F7693">
        <v>0</v>
      </c>
      <c r="G7693">
        <v>13255.55</v>
      </c>
      <c r="H7693">
        <v>2018</v>
      </c>
      <c r="I7693">
        <v>12</v>
      </c>
      <c r="J7693">
        <v>91</v>
      </c>
    </row>
    <row r="7694" spans="1:10" hidden="1" x14ac:dyDescent="0.25">
      <c r="A7694">
        <f>--SUBTOTAL(103,B$2:B7694)</f>
        <v>3790</v>
      </c>
      <c r="B7694" s="86">
        <v>43465</v>
      </c>
      <c r="C7694" t="s">
        <v>247</v>
      </c>
      <c r="D7694" t="s">
        <v>404</v>
      </c>
      <c r="E7694" t="s">
        <v>405</v>
      </c>
      <c r="F7694">
        <v>0</v>
      </c>
      <c r="G7694">
        <v>130.24</v>
      </c>
      <c r="H7694">
        <v>2018</v>
      </c>
      <c r="I7694">
        <v>12</v>
      </c>
      <c r="J7694">
        <v>91</v>
      </c>
    </row>
    <row r="7695" spans="1:10" hidden="1" x14ac:dyDescent="0.25">
      <c r="A7695">
        <f>--SUBTOTAL(103,B$2:B7695)</f>
        <v>3790</v>
      </c>
      <c r="B7695" s="86">
        <v>43465</v>
      </c>
      <c r="C7695" t="s">
        <v>247</v>
      </c>
      <c r="D7695" t="s">
        <v>404</v>
      </c>
      <c r="E7695" t="s">
        <v>405</v>
      </c>
      <c r="F7695">
        <v>0</v>
      </c>
      <c r="G7695">
        <v>1250.5</v>
      </c>
      <c r="H7695">
        <v>2018</v>
      </c>
      <c r="I7695">
        <v>12</v>
      </c>
      <c r="J7695">
        <v>91</v>
      </c>
    </row>
    <row r="7696" spans="1:10" hidden="1" x14ac:dyDescent="0.25">
      <c r="A7696">
        <f>--SUBTOTAL(103,B$2:B7696)</f>
        <v>3790</v>
      </c>
      <c r="B7696" s="86">
        <v>43465</v>
      </c>
      <c r="C7696" t="s">
        <v>76</v>
      </c>
      <c r="D7696" t="s">
        <v>404</v>
      </c>
      <c r="E7696" t="s">
        <v>405</v>
      </c>
      <c r="F7696">
        <v>0</v>
      </c>
      <c r="G7696">
        <v>41.71</v>
      </c>
      <c r="H7696">
        <v>2018</v>
      </c>
      <c r="I7696">
        <v>12</v>
      </c>
      <c r="J7696">
        <v>91</v>
      </c>
    </row>
    <row r="7697" spans="1:10" hidden="1" x14ac:dyDescent="0.25">
      <c r="A7697">
        <f>--SUBTOTAL(103,B$2:B7697)</f>
        <v>3790</v>
      </c>
      <c r="B7697" s="86">
        <v>43465</v>
      </c>
      <c r="C7697" t="s">
        <v>76</v>
      </c>
      <c r="D7697" t="s">
        <v>404</v>
      </c>
      <c r="E7697" t="s">
        <v>405</v>
      </c>
      <c r="F7697">
        <v>0</v>
      </c>
      <c r="G7697">
        <v>70</v>
      </c>
      <c r="H7697">
        <v>2018</v>
      </c>
      <c r="I7697">
        <v>12</v>
      </c>
      <c r="J7697">
        <v>91</v>
      </c>
    </row>
    <row r="7698" spans="1:10" hidden="1" x14ac:dyDescent="0.25">
      <c r="A7698">
        <f>--SUBTOTAL(103,B$2:B7698)</f>
        <v>3790</v>
      </c>
      <c r="B7698" s="86">
        <v>43465</v>
      </c>
      <c r="C7698" t="s">
        <v>76</v>
      </c>
      <c r="D7698" t="s">
        <v>404</v>
      </c>
      <c r="E7698" t="s">
        <v>405</v>
      </c>
      <c r="F7698">
        <v>0</v>
      </c>
      <c r="G7698">
        <v>334.16</v>
      </c>
      <c r="H7698">
        <v>2018</v>
      </c>
      <c r="I7698">
        <v>12</v>
      </c>
      <c r="J7698">
        <v>91</v>
      </c>
    </row>
    <row r="7699" spans="1:10" hidden="1" x14ac:dyDescent="0.25">
      <c r="A7699">
        <f>--SUBTOTAL(103,B$2:B7699)</f>
        <v>3790</v>
      </c>
      <c r="B7699" s="86">
        <v>43465</v>
      </c>
      <c r="C7699" t="s">
        <v>76</v>
      </c>
      <c r="D7699" t="s">
        <v>404</v>
      </c>
      <c r="E7699" t="s">
        <v>405</v>
      </c>
      <c r="F7699">
        <v>0</v>
      </c>
      <c r="G7699">
        <v>2024.77</v>
      </c>
      <c r="H7699">
        <v>2018</v>
      </c>
      <c r="I7699">
        <v>12</v>
      </c>
      <c r="J7699">
        <v>91</v>
      </c>
    </row>
    <row r="7700" spans="1:10" hidden="1" x14ac:dyDescent="0.25">
      <c r="A7700">
        <f>--SUBTOTAL(103,B$2:B7700)</f>
        <v>3790</v>
      </c>
      <c r="B7700" s="86">
        <v>43465</v>
      </c>
      <c r="C7700" t="s">
        <v>76</v>
      </c>
      <c r="D7700" t="s">
        <v>404</v>
      </c>
      <c r="E7700" t="s">
        <v>405</v>
      </c>
      <c r="F7700">
        <v>0</v>
      </c>
      <c r="G7700">
        <v>16889.43</v>
      </c>
      <c r="H7700">
        <v>2018</v>
      </c>
      <c r="I7700">
        <v>12</v>
      </c>
      <c r="J7700">
        <v>91</v>
      </c>
    </row>
    <row r="7701" spans="1:10" hidden="1" x14ac:dyDescent="0.25">
      <c r="A7701">
        <f>--SUBTOTAL(103,B$2:B7701)</f>
        <v>3790</v>
      </c>
      <c r="B7701" s="86">
        <v>43465</v>
      </c>
      <c r="C7701" t="s">
        <v>67</v>
      </c>
      <c r="D7701" t="s">
        <v>404</v>
      </c>
      <c r="E7701" t="s">
        <v>405</v>
      </c>
      <c r="F7701">
        <v>0</v>
      </c>
      <c r="G7701">
        <v>824.96</v>
      </c>
      <c r="H7701">
        <v>2018</v>
      </c>
      <c r="I7701">
        <v>12</v>
      </c>
      <c r="J7701">
        <v>91</v>
      </c>
    </row>
    <row r="7702" spans="1:10" hidden="1" x14ac:dyDescent="0.25">
      <c r="A7702">
        <f>--SUBTOTAL(103,B$2:B7702)</f>
        <v>3790</v>
      </c>
      <c r="B7702" s="86">
        <v>43465</v>
      </c>
      <c r="C7702" t="s">
        <v>67</v>
      </c>
      <c r="D7702" t="s">
        <v>404</v>
      </c>
      <c r="E7702" t="s">
        <v>405</v>
      </c>
      <c r="F7702">
        <v>0</v>
      </c>
      <c r="G7702">
        <v>2498.0100000000002</v>
      </c>
      <c r="H7702">
        <v>2018</v>
      </c>
      <c r="I7702">
        <v>12</v>
      </c>
      <c r="J7702">
        <v>91</v>
      </c>
    </row>
    <row r="7703" spans="1:10" hidden="1" x14ac:dyDescent="0.25">
      <c r="A7703">
        <f>--SUBTOTAL(103,B$2:B7703)</f>
        <v>3790</v>
      </c>
      <c r="B7703" s="86">
        <v>43465</v>
      </c>
      <c r="C7703" t="s">
        <v>67</v>
      </c>
      <c r="D7703" t="s">
        <v>404</v>
      </c>
      <c r="E7703" t="s">
        <v>405</v>
      </c>
      <c r="F7703">
        <v>0</v>
      </c>
      <c r="G7703">
        <v>5238.29</v>
      </c>
      <c r="H7703">
        <v>2018</v>
      </c>
      <c r="I7703">
        <v>12</v>
      </c>
      <c r="J7703">
        <v>91</v>
      </c>
    </row>
    <row r="7704" spans="1:10" hidden="1" x14ac:dyDescent="0.25">
      <c r="A7704">
        <f>--SUBTOTAL(103,B$2:B7704)</f>
        <v>3790</v>
      </c>
      <c r="B7704" s="86">
        <v>43465</v>
      </c>
      <c r="C7704" t="s">
        <v>67</v>
      </c>
      <c r="D7704" t="s">
        <v>404</v>
      </c>
      <c r="E7704" t="s">
        <v>405</v>
      </c>
      <c r="F7704">
        <v>0</v>
      </c>
      <c r="G7704">
        <v>34721.699999999997</v>
      </c>
      <c r="H7704">
        <v>2018</v>
      </c>
      <c r="I7704">
        <v>12</v>
      </c>
      <c r="J7704">
        <v>91</v>
      </c>
    </row>
    <row r="7705" spans="1:10" hidden="1" x14ac:dyDescent="0.25">
      <c r="A7705">
        <f>--SUBTOTAL(103,B$2:B7705)</f>
        <v>3790</v>
      </c>
      <c r="B7705" s="86">
        <v>43465</v>
      </c>
      <c r="C7705" t="s">
        <v>67</v>
      </c>
      <c r="D7705" t="s">
        <v>404</v>
      </c>
      <c r="E7705" t="s">
        <v>405</v>
      </c>
      <c r="F7705">
        <v>0</v>
      </c>
      <c r="G7705">
        <v>125050.55</v>
      </c>
      <c r="H7705">
        <v>2018</v>
      </c>
      <c r="I7705">
        <v>12</v>
      </c>
      <c r="J7705">
        <v>91</v>
      </c>
    </row>
    <row r="7706" spans="1:10" hidden="1" x14ac:dyDescent="0.25">
      <c r="A7706">
        <f>--SUBTOTAL(103,B$2:B7706)</f>
        <v>3790</v>
      </c>
      <c r="B7706" s="86">
        <v>43465</v>
      </c>
      <c r="C7706" t="s">
        <v>123</v>
      </c>
      <c r="D7706" t="s">
        <v>404</v>
      </c>
      <c r="E7706" t="s">
        <v>405</v>
      </c>
      <c r="F7706">
        <v>0</v>
      </c>
      <c r="G7706">
        <v>520</v>
      </c>
      <c r="H7706">
        <v>2018</v>
      </c>
      <c r="I7706">
        <v>12</v>
      </c>
      <c r="J7706">
        <v>91</v>
      </c>
    </row>
    <row r="7707" spans="1:10" hidden="1" x14ac:dyDescent="0.25">
      <c r="A7707">
        <f>--SUBTOTAL(103,B$2:B7707)</f>
        <v>3790</v>
      </c>
      <c r="B7707" s="86">
        <v>43465</v>
      </c>
      <c r="C7707" t="s">
        <v>123</v>
      </c>
      <c r="D7707" t="s">
        <v>404</v>
      </c>
      <c r="E7707" t="s">
        <v>405</v>
      </c>
      <c r="F7707">
        <v>0</v>
      </c>
      <c r="G7707">
        <v>3806</v>
      </c>
      <c r="H7707">
        <v>2018</v>
      </c>
      <c r="I7707">
        <v>12</v>
      </c>
      <c r="J7707">
        <v>91</v>
      </c>
    </row>
    <row r="7708" spans="1:10" hidden="1" x14ac:dyDescent="0.25">
      <c r="A7708">
        <f>--SUBTOTAL(103,B$2:B7708)</f>
        <v>3790</v>
      </c>
      <c r="B7708" s="86">
        <v>43465</v>
      </c>
      <c r="C7708" t="s">
        <v>72</v>
      </c>
      <c r="D7708" t="s">
        <v>404</v>
      </c>
      <c r="E7708" t="s">
        <v>405</v>
      </c>
      <c r="F7708">
        <v>0</v>
      </c>
      <c r="G7708">
        <v>75</v>
      </c>
      <c r="H7708">
        <v>2018</v>
      </c>
      <c r="I7708">
        <v>12</v>
      </c>
      <c r="J7708">
        <v>91</v>
      </c>
    </row>
    <row r="7709" spans="1:10" hidden="1" x14ac:dyDescent="0.25">
      <c r="A7709">
        <f>--SUBTOTAL(103,B$2:B7709)</f>
        <v>3790</v>
      </c>
      <c r="B7709" s="86">
        <v>43465</v>
      </c>
      <c r="C7709" t="s">
        <v>72</v>
      </c>
      <c r="D7709" t="s">
        <v>404</v>
      </c>
      <c r="E7709" t="s">
        <v>405</v>
      </c>
      <c r="F7709">
        <v>0</v>
      </c>
      <c r="G7709">
        <v>335.59</v>
      </c>
      <c r="H7709">
        <v>2018</v>
      </c>
      <c r="I7709">
        <v>12</v>
      </c>
      <c r="J7709">
        <v>91</v>
      </c>
    </row>
    <row r="7710" spans="1:10" hidden="1" x14ac:dyDescent="0.25">
      <c r="A7710">
        <f>--SUBTOTAL(103,B$2:B7710)</f>
        <v>3790</v>
      </c>
      <c r="B7710" s="86">
        <v>43465</v>
      </c>
      <c r="C7710" t="s">
        <v>72</v>
      </c>
      <c r="D7710" t="s">
        <v>404</v>
      </c>
      <c r="E7710" t="s">
        <v>405</v>
      </c>
      <c r="F7710">
        <v>0</v>
      </c>
      <c r="G7710">
        <v>547.37</v>
      </c>
      <c r="H7710">
        <v>2018</v>
      </c>
      <c r="I7710">
        <v>12</v>
      </c>
      <c r="J7710">
        <v>91</v>
      </c>
    </row>
    <row r="7711" spans="1:10" hidden="1" x14ac:dyDescent="0.25">
      <c r="A7711">
        <f>--SUBTOTAL(103,B$2:B7711)</f>
        <v>3790</v>
      </c>
      <c r="B7711" s="86">
        <v>43465</v>
      </c>
      <c r="C7711" t="s">
        <v>72</v>
      </c>
      <c r="D7711" t="s">
        <v>404</v>
      </c>
      <c r="E7711" t="s">
        <v>405</v>
      </c>
      <c r="F7711">
        <v>0</v>
      </c>
      <c r="G7711">
        <v>10217.549999999999</v>
      </c>
      <c r="H7711">
        <v>2018</v>
      </c>
      <c r="I7711">
        <v>12</v>
      </c>
      <c r="J7711">
        <v>91</v>
      </c>
    </row>
    <row r="7712" spans="1:10" hidden="1" x14ac:dyDescent="0.25">
      <c r="A7712">
        <f>--SUBTOTAL(103,B$2:B7712)</f>
        <v>3790</v>
      </c>
      <c r="B7712" s="86">
        <v>43465</v>
      </c>
      <c r="C7712" t="s">
        <v>72</v>
      </c>
      <c r="D7712" t="s">
        <v>404</v>
      </c>
      <c r="E7712" t="s">
        <v>405</v>
      </c>
      <c r="F7712">
        <v>0</v>
      </c>
      <c r="G7712">
        <v>18232.189999999999</v>
      </c>
      <c r="H7712">
        <v>2018</v>
      </c>
      <c r="I7712">
        <v>12</v>
      </c>
      <c r="J7712">
        <v>91</v>
      </c>
    </row>
    <row r="7713" spans="1:10" hidden="1" x14ac:dyDescent="0.25">
      <c r="A7713">
        <f>--SUBTOTAL(103,B$2:B7713)</f>
        <v>3790</v>
      </c>
      <c r="B7713" s="86">
        <v>43465</v>
      </c>
      <c r="C7713" t="s">
        <v>373</v>
      </c>
      <c r="D7713" t="s">
        <v>404</v>
      </c>
      <c r="E7713" t="s">
        <v>405</v>
      </c>
      <c r="F7713">
        <v>0</v>
      </c>
      <c r="G7713">
        <v>6.28</v>
      </c>
      <c r="H7713">
        <v>2018</v>
      </c>
      <c r="I7713">
        <v>12</v>
      </c>
      <c r="J7713">
        <v>91</v>
      </c>
    </row>
    <row r="7714" spans="1:10" hidden="1" x14ac:dyDescent="0.25">
      <c r="A7714">
        <f>--SUBTOTAL(103,B$2:B7714)</f>
        <v>3790</v>
      </c>
      <c r="B7714" s="86">
        <v>43465</v>
      </c>
      <c r="C7714" t="s">
        <v>73</v>
      </c>
      <c r="D7714" t="s">
        <v>404</v>
      </c>
      <c r="E7714" t="s">
        <v>405</v>
      </c>
      <c r="F7714">
        <v>0</v>
      </c>
      <c r="G7714">
        <v>806.87</v>
      </c>
      <c r="H7714">
        <v>2018</v>
      </c>
      <c r="I7714">
        <v>12</v>
      </c>
      <c r="J7714">
        <v>91</v>
      </c>
    </row>
    <row r="7715" spans="1:10" hidden="1" x14ac:dyDescent="0.25">
      <c r="A7715">
        <f>--SUBTOTAL(103,B$2:B7715)</f>
        <v>3790</v>
      </c>
      <c r="B7715" s="86">
        <v>43465</v>
      </c>
      <c r="C7715" t="s">
        <v>73</v>
      </c>
      <c r="D7715" t="s">
        <v>404</v>
      </c>
      <c r="E7715" t="s">
        <v>405</v>
      </c>
      <c r="F7715">
        <v>0</v>
      </c>
      <c r="G7715">
        <v>818.92</v>
      </c>
      <c r="H7715">
        <v>2018</v>
      </c>
      <c r="I7715">
        <v>12</v>
      </c>
      <c r="J7715">
        <v>91</v>
      </c>
    </row>
    <row r="7716" spans="1:10" hidden="1" x14ac:dyDescent="0.25">
      <c r="A7716">
        <f>--SUBTOTAL(103,B$2:B7716)</f>
        <v>3790</v>
      </c>
      <c r="B7716" s="86">
        <v>43465</v>
      </c>
      <c r="C7716" t="s">
        <v>73</v>
      </c>
      <c r="D7716" t="s">
        <v>404</v>
      </c>
      <c r="E7716" t="s">
        <v>405</v>
      </c>
      <c r="F7716">
        <v>0</v>
      </c>
      <c r="G7716">
        <v>1208.8699999999999</v>
      </c>
      <c r="H7716">
        <v>2018</v>
      </c>
      <c r="I7716">
        <v>12</v>
      </c>
      <c r="J7716">
        <v>91</v>
      </c>
    </row>
    <row r="7717" spans="1:10" hidden="1" x14ac:dyDescent="0.25">
      <c r="A7717">
        <f>--SUBTOTAL(103,B$2:B7717)</f>
        <v>3790</v>
      </c>
      <c r="B7717" s="86">
        <v>43465</v>
      </c>
      <c r="C7717" t="s">
        <v>73</v>
      </c>
      <c r="D7717" t="s">
        <v>404</v>
      </c>
      <c r="E7717" t="s">
        <v>405</v>
      </c>
      <c r="F7717">
        <v>0</v>
      </c>
      <c r="G7717">
        <v>2868.43</v>
      </c>
      <c r="H7717">
        <v>2018</v>
      </c>
      <c r="I7717">
        <v>12</v>
      </c>
      <c r="J7717">
        <v>91</v>
      </c>
    </row>
    <row r="7718" spans="1:10" hidden="1" x14ac:dyDescent="0.25">
      <c r="A7718">
        <f>--SUBTOTAL(103,B$2:B7718)</f>
        <v>3790</v>
      </c>
      <c r="B7718" s="86">
        <v>43465</v>
      </c>
      <c r="C7718" t="s">
        <v>73</v>
      </c>
      <c r="D7718" t="s">
        <v>404</v>
      </c>
      <c r="E7718" t="s">
        <v>405</v>
      </c>
      <c r="F7718">
        <v>0</v>
      </c>
      <c r="G7718">
        <v>8748.9599999999991</v>
      </c>
      <c r="H7718">
        <v>2018</v>
      </c>
      <c r="I7718">
        <v>12</v>
      </c>
      <c r="J7718">
        <v>91</v>
      </c>
    </row>
    <row r="7719" spans="1:10" hidden="1" x14ac:dyDescent="0.25">
      <c r="A7719">
        <f>--SUBTOTAL(103,B$2:B7719)</f>
        <v>3790</v>
      </c>
      <c r="B7719" s="86">
        <v>43465</v>
      </c>
      <c r="C7719" t="s">
        <v>250</v>
      </c>
      <c r="D7719" t="s">
        <v>404</v>
      </c>
      <c r="E7719" t="s">
        <v>405</v>
      </c>
      <c r="F7719">
        <v>0</v>
      </c>
      <c r="G7719">
        <v>52</v>
      </c>
      <c r="H7719">
        <v>2018</v>
      </c>
      <c r="I7719">
        <v>12</v>
      </c>
      <c r="J7719">
        <v>91</v>
      </c>
    </row>
    <row r="7720" spans="1:10" hidden="1" x14ac:dyDescent="0.25">
      <c r="A7720">
        <f>--SUBTOTAL(103,B$2:B7720)</f>
        <v>3790</v>
      </c>
      <c r="B7720" s="86">
        <v>43465</v>
      </c>
      <c r="C7720" t="s">
        <v>250</v>
      </c>
      <c r="D7720" t="s">
        <v>404</v>
      </c>
      <c r="E7720" t="s">
        <v>405</v>
      </c>
      <c r="F7720">
        <v>0</v>
      </c>
      <c r="G7720">
        <v>77</v>
      </c>
      <c r="H7720">
        <v>2018</v>
      </c>
      <c r="I7720">
        <v>12</v>
      </c>
      <c r="J7720">
        <v>91</v>
      </c>
    </row>
    <row r="7721" spans="1:10" hidden="1" x14ac:dyDescent="0.25">
      <c r="A7721">
        <f>--SUBTOTAL(103,B$2:B7721)</f>
        <v>3790</v>
      </c>
      <c r="B7721" s="86">
        <v>43465</v>
      </c>
      <c r="C7721" t="s">
        <v>75</v>
      </c>
      <c r="D7721" t="s">
        <v>404</v>
      </c>
      <c r="E7721" t="s">
        <v>405</v>
      </c>
      <c r="F7721">
        <v>0</v>
      </c>
      <c r="G7721">
        <v>278.63</v>
      </c>
      <c r="H7721">
        <v>2018</v>
      </c>
      <c r="I7721">
        <v>12</v>
      </c>
      <c r="J7721">
        <v>91</v>
      </c>
    </row>
    <row r="7722" spans="1:10" hidden="1" x14ac:dyDescent="0.25">
      <c r="A7722">
        <f>--SUBTOTAL(103,B$2:B7722)</f>
        <v>3790</v>
      </c>
      <c r="B7722" s="86">
        <v>43465</v>
      </c>
      <c r="C7722" t="s">
        <v>75</v>
      </c>
      <c r="D7722" t="s">
        <v>404</v>
      </c>
      <c r="E7722" t="s">
        <v>405</v>
      </c>
      <c r="F7722">
        <v>0</v>
      </c>
      <c r="G7722">
        <v>1066.3399999999999</v>
      </c>
      <c r="H7722">
        <v>2018</v>
      </c>
      <c r="I7722">
        <v>12</v>
      </c>
      <c r="J7722">
        <v>91</v>
      </c>
    </row>
    <row r="7723" spans="1:10" hidden="1" x14ac:dyDescent="0.25">
      <c r="A7723">
        <f>--SUBTOTAL(103,B$2:B7723)</f>
        <v>3790</v>
      </c>
      <c r="B7723" s="86">
        <v>43465</v>
      </c>
      <c r="C7723" t="s">
        <v>75</v>
      </c>
      <c r="D7723" t="s">
        <v>404</v>
      </c>
      <c r="E7723" t="s">
        <v>405</v>
      </c>
      <c r="F7723">
        <v>0</v>
      </c>
      <c r="G7723">
        <v>1386.2</v>
      </c>
      <c r="H7723">
        <v>2018</v>
      </c>
      <c r="I7723">
        <v>12</v>
      </c>
      <c r="J7723">
        <v>91</v>
      </c>
    </row>
    <row r="7724" spans="1:10" hidden="1" x14ac:dyDescent="0.25">
      <c r="A7724">
        <f>--SUBTOTAL(103,B$2:B7724)</f>
        <v>3790</v>
      </c>
      <c r="B7724" s="86">
        <v>43465</v>
      </c>
      <c r="C7724" t="s">
        <v>75</v>
      </c>
      <c r="D7724" t="s">
        <v>404</v>
      </c>
      <c r="E7724" t="s">
        <v>405</v>
      </c>
      <c r="F7724">
        <v>0</v>
      </c>
      <c r="G7724">
        <v>3913.88</v>
      </c>
      <c r="H7724">
        <v>2018</v>
      </c>
      <c r="I7724">
        <v>12</v>
      </c>
      <c r="J7724">
        <v>91</v>
      </c>
    </row>
    <row r="7725" spans="1:10" hidden="1" x14ac:dyDescent="0.25">
      <c r="A7725">
        <f>--SUBTOTAL(103,B$2:B7725)</f>
        <v>3790</v>
      </c>
      <c r="B7725" s="86">
        <v>43465</v>
      </c>
      <c r="C7725" t="s">
        <v>75</v>
      </c>
      <c r="D7725" t="s">
        <v>404</v>
      </c>
      <c r="E7725" t="s">
        <v>405</v>
      </c>
      <c r="F7725">
        <v>0</v>
      </c>
      <c r="G7725">
        <v>7170.13</v>
      </c>
      <c r="H7725">
        <v>2018</v>
      </c>
      <c r="I7725">
        <v>12</v>
      </c>
      <c r="J7725">
        <v>91</v>
      </c>
    </row>
    <row r="7726" spans="1:10" hidden="1" x14ac:dyDescent="0.25">
      <c r="A7726">
        <f>--SUBTOTAL(103,B$2:B7726)</f>
        <v>3790</v>
      </c>
      <c r="B7726" s="86">
        <v>43465</v>
      </c>
      <c r="C7726" t="s">
        <v>206</v>
      </c>
      <c r="D7726" t="s">
        <v>404</v>
      </c>
      <c r="E7726" t="s">
        <v>405</v>
      </c>
      <c r="F7726">
        <v>0</v>
      </c>
      <c r="G7726">
        <v>23.89</v>
      </c>
      <c r="H7726">
        <v>2018</v>
      </c>
      <c r="I7726">
        <v>12</v>
      </c>
      <c r="J7726">
        <v>91</v>
      </c>
    </row>
    <row r="7727" spans="1:10" hidden="1" x14ac:dyDescent="0.25">
      <c r="A7727">
        <f>--SUBTOTAL(103,B$2:B7727)</f>
        <v>3790</v>
      </c>
      <c r="B7727" s="86">
        <v>43465</v>
      </c>
      <c r="C7727" t="s">
        <v>206</v>
      </c>
      <c r="D7727" t="s">
        <v>404</v>
      </c>
      <c r="E7727" t="s">
        <v>405</v>
      </c>
      <c r="F7727">
        <v>0</v>
      </c>
      <c r="G7727">
        <v>200</v>
      </c>
      <c r="H7727">
        <v>2018</v>
      </c>
      <c r="I7727">
        <v>12</v>
      </c>
      <c r="J7727">
        <v>91</v>
      </c>
    </row>
    <row r="7728" spans="1:10" hidden="1" x14ac:dyDescent="0.25">
      <c r="A7728">
        <f>--SUBTOTAL(103,B$2:B7728)</f>
        <v>3790</v>
      </c>
      <c r="B7728" s="86">
        <v>43465</v>
      </c>
      <c r="C7728" t="s">
        <v>206</v>
      </c>
      <c r="D7728" t="s">
        <v>404</v>
      </c>
      <c r="E7728" t="s">
        <v>405</v>
      </c>
      <c r="F7728">
        <v>0</v>
      </c>
      <c r="G7728">
        <v>201.26</v>
      </c>
      <c r="H7728">
        <v>2018</v>
      </c>
      <c r="I7728">
        <v>12</v>
      </c>
      <c r="J7728">
        <v>91</v>
      </c>
    </row>
    <row r="7729" spans="1:10" hidden="1" x14ac:dyDescent="0.25">
      <c r="A7729">
        <f>--SUBTOTAL(103,B$2:B7729)</f>
        <v>3790</v>
      </c>
      <c r="B7729" s="86">
        <v>43465</v>
      </c>
      <c r="C7729" t="s">
        <v>206</v>
      </c>
      <c r="D7729" t="s">
        <v>404</v>
      </c>
      <c r="E7729" t="s">
        <v>405</v>
      </c>
      <c r="F7729">
        <v>0</v>
      </c>
      <c r="G7729">
        <v>706.98</v>
      </c>
      <c r="H7729">
        <v>2018</v>
      </c>
      <c r="I7729">
        <v>12</v>
      </c>
      <c r="J7729">
        <v>91</v>
      </c>
    </row>
    <row r="7730" spans="1:10" hidden="1" x14ac:dyDescent="0.25">
      <c r="A7730">
        <f>--SUBTOTAL(103,B$2:B7730)</f>
        <v>3790</v>
      </c>
      <c r="B7730" s="86">
        <v>43465</v>
      </c>
      <c r="C7730" t="s">
        <v>71</v>
      </c>
      <c r="D7730" t="s">
        <v>404</v>
      </c>
      <c r="E7730" t="s">
        <v>405</v>
      </c>
      <c r="F7730">
        <v>0</v>
      </c>
      <c r="G7730">
        <v>2116.38</v>
      </c>
      <c r="H7730">
        <v>2018</v>
      </c>
      <c r="I7730">
        <v>12</v>
      </c>
      <c r="J7730">
        <v>91</v>
      </c>
    </row>
    <row r="7731" spans="1:10" hidden="1" x14ac:dyDescent="0.25">
      <c r="A7731">
        <f>--SUBTOTAL(103,B$2:B7731)</f>
        <v>3790</v>
      </c>
      <c r="B7731" s="86">
        <v>43465</v>
      </c>
      <c r="C7731" t="s">
        <v>71</v>
      </c>
      <c r="D7731" t="s">
        <v>404</v>
      </c>
      <c r="E7731" t="s">
        <v>405</v>
      </c>
      <c r="F7731">
        <v>0</v>
      </c>
      <c r="G7731">
        <v>4035.26</v>
      </c>
      <c r="H7731">
        <v>2018</v>
      </c>
      <c r="I7731">
        <v>12</v>
      </c>
      <c r="J7731">
        <v>91</v>
      </c>
    </row>
    <row r="7732" spans="1:10" hidden="1" x14ac:dyDescent="0.25">
      <c r="A7732">
        <f>--SUBTOTAL(103,B$2:B7732)</f>
        <v>3790</v>
      </c>
      <c r="B7732" s="86">
        <v>43465</v>
      </c>
      <c r="C7732" t="s">
        <v>71</v>
      </c>
      <c r="D7732" t="s">
        <v>404</v>
      </c>
      <c r="E7732" t="s">
        <v>405</v>
      </c>
      <c r="F7732">
        <v>0</v>
      </c>
      <c r="G7732">
        <v>19323.77</v>
      </c>
      <c r="H7732">
        <v>2018</v>
      </c>
      <c r="I7732">
        <v>12</v>
      </c>
      <c r="J7732">
        <v>91</v>
      </c>
    </row>
    <row r="7733" spans="1:10" hidden="1" x14ac:dyDescent="0.25">
      <c r="A7733">
        <f>--SUBTOTAL(103,B$2:B7733)</f>
        <v>3790</v>
      </c>
      <c r="B7733" s="86">
        <v>43465</v>
      </c>
      <c r="C7733" t="s">
        <v>71</v>
      </c>
      <c r="D7733" t="s">
        <v>404</v>
      </c>
      <c r="E7733" t="s">
        <v>405</v>
      </c>
      <c r="F7733">
        <v>0</v>
      </c>
      <c r="G7733">
        <v>27734.080000000002</v>
      </c>
      <c r="H7733">
        <v>2018</v>
      </c>
      <c r="I7733">
        <v>12</v>
      </c>
      <c r="J7733">
        <v>91</v>
      </c>
    </row>
    <row r="7734" spans="1:10" hidden="1" x14ac:dyDescent="0.25">
      <c r="A7734">
        <f>--SUBTOTAL(103,B$2:B7734)</f>
        <v>3790</v>
      </c>
      <c r="B7734" s="86">
        <v>43465</v>
      </c>
      <c r="C7734" t="s">
        <v>71</v>
      </c>
      <c r="D7734" t="s">
        <v>404</v>
      </c>
      <c r="E7734" t="s">
        <v>405</v>
      </c>
      <c r="F7734">
        <v>0</v>
      </c>
      <c r="G7734">
        <v>138667.6</v>
      </c>
      <c r="H7734">
        <v>2018</v>
      </c>
      <c r="I7734">
        <v>12</v>
      </c>
      <c r="J7734">
        <v>91</v>
      </c>
    </row>
    <row r="7735" spans="1:10" hidden="1" x14ac:dyDescent="0.25">
      <c r="A7735">
        <f>--SUBTOTAL(103,B$2:B7735)</f>
        <v>3790</v>
      </c>
      <c r="B7735" s="86">
        <v>43465</v>
      </c>
      <c r="C7735" t="s">
        <v>103</v>
      </c>
      <c r="D7735" t="s">
        <v>404</v>
      </c>
      <c r="E7735" t="s">
        <v>405</v>
      </c>
      <c r="F7735">
        <v>0</v>
      </c>
      <c r="G7735">
        <v>263.94</v>
      </c>
      <c r="H7735">
        <v>2018</v>
      </c>
      <c r="I7735">
        <v>12</v>
      </c>
      <c r="J7735">
        <v>91</v>
      </c>
    </row>
    <row r="7736" spans="1:10" hidden="1" x14ac:dyDescent="0.25">
      <c r="A7736">
        <f>--SUBTOTAL(103,B$2:B7736)</f>
        <v>3790</v>
      </c>
      <c r="B7736" s="86">
        <v>43465</v>
      </c>
      <c r="C7736" t="s">
        <v>103</v>
      </c>
      <c r="D7736" t="s">
        <v>404</v>
      </c>
      <c r="E7736" t="s">
        <v>405</v>
      </c>
      <c r="F7736">
        <v>0</v>
      </c>
      <c r="G7736">
        <v>693.29</v>
      </c>
      <c r="H7736">
        <v>2018</v>
      </c>
      <c r="I7736">
        <v>12</v>
      </c>
      <c r="J7736">
        <v>91</v>
      </c>
    </row>
    <row r="7737" spans="1:10" hidden="1" x14ac:dyDescent="0.25">
      <c r="A7737">
        <f>--SUBTOTAL(103,B$2:B7737)</f>
        <v>3790</v>
      </c>
      <c r="B7737" s="86">
        <v>43465</v>
      </c>
      <c r="C7737" t="s">
        <v>103</v>
      </c>
      <c r="D7737" t="s">
        <v>404</v>
      </c>
      <c r="E7737" t="s">
        <v>405</v>
      </c>
      <c r="F7737">
        <v>0</v>
      </c>
      <c r="G7737">
        <v>880.25</v>
      </c>
      <c r="H7737">
        <v>2018</v>
      </c>
      <c r="I7737">
        <v>12</v>
      </c>
      <c r="J7737">
        <v>91</v>
      </c>
    </row>
    <row r="7738" spans="1:10" hidden="1" x14ac:dyDescent="0.25">
      <c r="A7738">
        <f>--SUBTOTAL(103,B$2:B7738)</f>
        <v>3790</v>
      </c>
      <c r="B7738" s="86">
        <v>43465</v>
      </c>
      <c r="C7738" t="s">
        <v>103</v>
      </c>
      <c r="D7738" t="s">
        <v>404</v>
      </c>
      <c r="E7738" t="s">
        <v>405</v>
      </c>
      <c r="F7738">
        <v>0</v>
      </c>
      <c r="G7738">
        <v>1970.01</v>
      </c>
      <c r="H7738">
        <v>2018</v>
      </c>
      <c r="I7738">
        <v>12</v>
      </c>
      <c r="J7738">
        <v>91</v>
      </c>
    </row>
    <row r="7739" spans="1:10" hidden="1" x14ac:dyDescent="0.25">
      <c r="A7739">
        <f>--SUBTOTAL(103,B$2:B7739)</f>
        <v>3790</v>
      </c>
      <c r="B7739" s="86">
        <v>43465</v>
      </c>
      <c r="C7739" t="s">
        <v>103</v>
      </c>
      <c r="D7739" t="s">
        <v>404</v>
      </c>
      <c r="E7739" t="s">
        <v>405</v>
      </c>
      <c r="F7739">
        <v>0</v>
      </c>
      <c r="G7739">
        <v>3530.96</v>
      </c>
      <c r="H7739">
        <v>2018</v>
      </c>
      <c r="I7739">
        <v>12</v>
      </c>
      <c r="J7739">
        <v>91</v>
      </c>
    </row>
    <row r="7740" spans="1:10" hidden="1" x14ac:dyDescent="0.25">
      <c r="A7740">
        <f>--SUBTOTAL(103,B$2:B7740)</f>
        <v>3790</v>
      </c>
      <c r="B7740" s="86">
        <v>43465</v>
      </c>
      <c r="C7740" t="s">
        <v>230</v>
      </c>
      <c r="D7740" t="s">
        <v>404</v>
      </c>
      <c r="E7740" t="s">
        <v>405</v>
      </c>
      <c r="F7740">
        <v>0</v>
      </c>
      <c r="G7740">
        <v>47.56</v>
      </c>
      <c r="H7740">
        <v>2018</v>
      </c>
      <c r="I7740">
        <v>12</v>
      </c>
      <c r="J7740">
        <v>91</v>
      </c>
    </row>
    <row r="7741" spans="1:10" hidden="1" x14ac:dyDescent="0.25">
      <c r="A7741">
        <f>--SUBTOTAL(103,B$2:B7741)</f>
        <v>3790</v>
      </c>
      <c r="B7741" s="86">
        <v>43465</v>
      </c>
      <c r="C7741" t="s">
        <v>230</v>
      </c>
      <c r="D7741" t="s">
        <v>404</v>
      </c>
      <c r="E7741" t="s">
        <v>405</v>
      </c>
      <c r="F7741">
        <v>0</v>
      </c>
      <c r="G7741">
        <v>51.99</v>
      </c>
      <c r="H7741">
        <v>2018</v>
      </c>
      <c r="I7741">
        <v>12</v>
      </c>
      <c r="J7741">
        <v>91</v>
      </c>
    </row>
    <row r="7742" spans="1:10" hidden="1" x14ac:dyDescent="0.25">
      <c r="A7742">
        <f>--SUBTOTAL(103,B$2:B7742)</f>
        <v>3790</v>
      </c>
      <c r="B7742" s="86">
        <v>43465</v>
      </c>
      <c r="C7742" t="s">
        <v>230</v>
      </c>
      <c r="D7742" t="s">
        <v>404</v>
      </c>
      <c r="E7742" t="s">
        <v>405</v>
      </c>
      <c r="F7742">
        <v>0</v>
      </c>
      <c r="G7742">
        <v>106.12</v>
      </c>
      <c r="H7742">
        <v>2018</v>
      </c>
      <c r="I7742">
        <v>12</v>
      </c>
      <c r="J7742">
        <v>91</v>
      </c>
    </row>
    <row r="7743" spans="1:10" hidden="1" x14ac:dyDescent="0.25">
      <c r="A7743">
        <f>--SUBTOTAL(103,B$2:B7743)</f>
        <v>3790</v>
      </c>
      <c r="B7743" s="86">
        <v>43465</v>
      </c>
      <c r="C7743" t="s">
        <v>21</v>
      </c>
      <c r="D7743" t="s">
        <v>404</v>
      </c>
      <c r="E7743" t="s">
        <v>405</v>
      </c>
      <c r="F7743">
        <v>0</v>
      </c>
      <c r="G7743">
        <v>232</v>
      </c>
      <c r="H7743">
        <v>2018</v>
      </c>
      <c r="I7743">
        <v>12</v>
      </c>
      <c r="J7743">
        <v>1</v>
      </c>
    </row>
    <row r="7744" spans="1:10" hidden="1" x14ac:dyDescent="0.25">
      <c r="A7744">
        <f>--SUBTOTAL(103,B$2:B7744)</f>
        <v>3790</v>
      </c>
      <c r="B7744" s="86">
        <v>43465</v>
      </c>
      <c r="C7744" t="s">
        <v>21</v>
      </c>
      <c r="D7744" t="s">
        <v>404</v>
      </c>
      <c r="E7744" t="s">
        <v>405</v>
      </c>
      <c r="F7744">
        <v>0</v>
      </c>
      <c r="G7744">
        <v>275.62</v>
      </c>
      <c r="H7744">
        <v>2018</v>
      </c>
      <c r="I7744">
        <v>12</v>
      </c>
      <c r="J7744">
        <v>1</v>
      </c>
    </row>
    <row r="7745" spans="1:10" hidden="1" x14ac:dyDescent="0.25">
      <c r="A7745">
        <f>--SUBTOTAL(103,B$2:B7745)</f>
        <v>3790</v>
      </c>
      <c r="B7745" s="86">
        <v>43465</v>
      </c>
      <c r="C7745" t="s">
        <v>21</v>
      </c>
      <c r="D7745" t="s">
        <v>404</v>
      </c>
      <c r="E7745" t="s">
        <v>405</v>
      </c>
      <c r="F7745">
        <v>0</v>
      </c>
      <c r="G7745">
        <v>8</v>
      </c>
      <c r="H7745">
        <v>2018</v>
      </c>
      <c r="I7745">
        <v>12</v>
      </c>
      <c r="J7745">
        <v>3</v>
      </c>
    </row>
    <row r="7746" spans="1:10" hidden="1" x14ac:dyDescent="0.25">
      <c r="A7746">
        <f>--SUBTOTAL(103,B$2:B7746)</f>
        <v>3790</v>
      </c>
      <c r="B7746" s="86">
        <v>43465</v>
      </c>
      <c r="C7746" t="s">
        <v>21</v>
      </c>
      <c r="D7746" t="s">
        <v>404</v>
      </c>
      <c r="E7746" t="s">
        <v>405</v>
      </c>
      <c r="F7746">
        <v>0</v>
      </c>
      <c r="G7746">
        <v>667.86</v>
      </c>
      <c r="H7746">
        <v>2018</v>
      </c>
      <c r="I7746">
        <v>12</v>
      </c>
      <c r="J7746">
        <v>3</v>
      </c>
    </row>
    <row r="7747" spans="1:10" hidden="1" x14ac:dyDescent="0.25">
      <c r="A7747">
        <f>--SUBTOTAL(103,B$2:B7747)</f>
        <v>3790</v>
      </c>
      <c r="B7747" s="86">
        <v>43465</v>
      </c>
      <c r="C7747" t="s">
        <v>21</v>
      </c>
      <c r="D7747" t="s">
        <v>404</v>
      </c>
      <c r="E7747" t="s">
        <v>405</v>
      </c>
      <c r="F7747">
        <v>0</v>
      </c>
      <c r="G7747">
        <v>243.28</v>
      </c>
      <c r="H7747">
        <v>2018</v>
      </c>
      <c r="I7747">
        <v>12</v>
      </c>
      <c r="J7747">
        <v>4</v>
      </c>
    </row>
    <row r="7748" spans="1:10" hidden="1" x14ac:dyDescent="0.25">
      <c r="A7748">
        <f>--SUBTOTAL(103,B$2:B7748)</f>
        <v>3790</v>
      </c>
      <c r="B7748" s="86">
        <v>43465</v>
      </c>
      <c r="C7748" t="s">
        <v>21</v>
      </c>
      <c r="D7748" t="s">
        <v>404</v>
      </c>
      <c r="E7748" t="s">
        <v>405</v>
      </c>
      <c r="F7748">
        <v>0</v>
      </c>
      <c r="G7748">
        <v>608</v>
      </c>
      <c r="H7748">
        <v>2018</v>
      </c>
      <c r="I7748">
        <v>12</v>
      </c>
      <c r="J7748">
        <v>5</v>
      </c>
    </row>
    <row r="7749" spans="1:10" hidden="1" x14ac:dyDescent="0.25">
      <c r="A7749">
        <f>--SUBTOTAL(103,B$2:B7749)</f>
        <v>3790</v>
      </c>
      <c r="B7749" s="86">
        <v>43465</v>
      </c>
      <c r="C7749" t="s">
        <v>21</v>
      </c>
      <c r="D7749" t="s">
        <v>404</v>
      </c>
      <c r="E7749" t="s">
        <v>405</v>
      </c>
      <c r="F7749">
        <v>0</v>
      </c>
      <c r="G7749">
        <v>18084.27</v>
      </c>
      <c r="H7749">
        <v>2018</v>
      </c>
      <c r="I7749">
        <v>12</v>
      </c>
      <c r="J7749">
        <v>5</v>
      </c>
    </row>
    <row r="7750" spans="1:10" hidden="1" x14ac:dyDescent="0.25">
      <c r="A7750">
        <f>--SUBTOTAL(103,B$2:B7750)</f>
        <v>3790</v>
      </c>
      <c r="B7750" s="86">
        <v>43465</v>
      </c>
      <c r="C7750" t="s">
        <v>21</v>
      </c>
      <c r="D7750" t="s">
        <v>404</v>
      </c>
      <c r="E7750" t="s">
        <v>405</v>
      </c>
      <c r="F7750">
        <v>0</v>
      </c>
      <c r="G7750">
        <v>8</v>
      </c>
      <c r="H7750">
        <v>2018</v>
      </c>
      <c r="I7750">
        <v>12</v>
      </c>
      <c r="J7750">
        <v>6</v>
      </c>
    </row>
    <row r="7751" spans="1:10" hidden="1" x14ac:dyDescent="0.25">
      <c r="A7751">
        <f>--SUBTOTAL(103,B$2:B7751)</f>
        <v>3790</v>
      </c>
      <c r="B7751" s="86">
        <v>43465</v>
      </c>
      <c r="C7751" t="s">
        <v>21</v>
      </c>
      <c r="D7751" t="s">
        <v>404</v>
      </c>
      <c r="E7751" t="s">
        <v>405</v>
      </c>
      <c r="F7751">
        <v>0</v>
      </c>
      <c r="G7751">
        <v>219.53</v>
      </c>
      <c r="H7751">
        <v>2018</v>
      </c>
      <c r="I7751">
        <v>12</v>
      </c>
      <c r="J7751">
        <v>6</v>
      </c>
    </row>
    <row r="7752" spans="1:10" hidden="1" x14ac:dyDescent="0.25">
      <c r="A7752">
        <f>--SUBTOTAL(103,B$2:B7752)</f>
        <v>3790</v>
      </c>
      <c r="B7752" s="86">
        <v>43465</v>
      </c>
      <c r="C7752" t="s">
        <v>21</v>
      </c>
      <c r="D7752" t="s">
        <v>404</v>
      </c>
      <c r="E7752" t="s">
        <v>405</v>
      </c>
      <c r="F7752">
        <v>0</v>
      </c>
      <c r="G7752">
        <v>8</v>
      </c>
      <c r="H7752">
        <v>2018</v>
      </c>
      <c r="I7752">
        <v>12</v>
      </c>
      <c r="J7752">
        <v>7</v>
      </c>
    </row>
    <row r="7753" spans="1:10" hidden="1" x14ac:dyDescent="0.25">
      <c r="A7753">
        <f>--SUBTOTAL(103,B$2:B7753)</f>
        <v>3790</v>
      </c>
      <c r="B7753" s="86">
        <v>43465</v>
      </c>
      <c r="C7753" t="s">
        <v>21</v>
      </c>
      <c r="D7753" t="s">
        <v>404</v>
      </c>
      <c r="E7753" t="s">
        <v>405</v>
      </c>
      <c r="F7753">
        <v>0</v>
      </c>
      <c r="G7753">
        <v>221.7</v>
      </c>
      <c r="H7753">
        <v>2018</v>
      </c>
      <c r="I7753">
        <v>12</v>
      </c>
      <c r="J7753">
        <v>7</v>
      </c>
    </row>
    <row r="7754" spans="1:10" hidden="1" x14ac:dyDescent="0.25">
      <c r="A7754">
        <f>--SUBTOTAL(103,B$2:B7754)</f>
        <v>3790</v>
      </c>
      <c r="B7754" s="86">
        <v>43465</v>
      </c>
      <c r="C7754" t="s">
        <v>21</v>
      </c>
      <c r="D7754" t="s">
        <v>404</v>
      </c>
      <c r="E7754" t="s">
        <v>405</v>
      </c>
      <c r="F7754">
        <v>0</v>
      </c>
      <c r="G7754">
        <v>121.12</v>
      </c>
      <c r="H7754">
        <v>2018</v>
      </c>
      <c r="I7754">
        <v>12</v>
      </c>
      <c r="J7754">
        <v>8</v>
      </c>
    </row>
    <row r="7755" spans="1:10" hidden="1" x14ac:dyDescent="0.25">
      <c r="A7755">
        <f>--SUBTOTAL(103,B$2:B7755)</f>
        <v>3790</v>
      </c>
      <c r="B7755" s="86">
        <v>43465</v>
      </c>
      <c r="C7755" t="s">
        <v>21</v>
      </c>
      <c r="D7755" t="s">
        <v>404</v>
      </c>
      <c r="E7755" t="s">
        <v>405</v>
      </c>
      <c r="F7755">
        <v>0</v>
      </c>
      <c r="G7755">
        <v>117.21</v>
      </c>
      <c r="H7755">
        <v>2018</v>
      </c>
      <c r="I7755">
        <v>12</v>
      </c>
      <c r="J7755">
        <v>9</v>
      </c>
    </row>
    <row r="7756" spans="1:10" hidden="1" x14ac:dyDescent="0.25">
      <c r="A7756">
        <f>--SUBTOTAL(103,B$2:B7756)</f>
        <v>3790</v>
      </c>
      <c r="B7756" s="86">
        <v>43465</v>
      </c>
      <c r="C7756" t="s">
        <v>21</v>
      </c>
      <c r="D7756" t="s">
        <v>404</v>
      </c>
      <c r="E7756" t="s">
        <v>405</v>
      </c>
      <c r="F7756">
        <v>0</v>
      </c>
      <c r="G7756">
        <v>280</v>
      </c>
      <c r="H7756">
        <v>2018</v>
      </c>
      <c r="I7756">
        <v>12</v>
      </c>
      <c r="J7756">
        <v>10</v>
      </c>
    </row>
    <row r="7757" spans="1:10" hidden="1" x14ac:dyDescent="0.25">
      <c r="A7757">
        <f>--SUBTOTAL(103,B$2:B7757)</f>
        <v>3790</v>
      </c>
      <c r="B7757" s="86">
        <v>43465</v>
      </c>
      <c r="C7757" t="s">
        <v>21</v>
      </c>
      <c r="D7757" t="s">
        <v>404</v>
      </c>
      <c r="E7757" t="s">
        <v>405</v>
      </c>
      <c r="F7757">
        <v>0</v>
      </c>
      <c r="G7757">
        <v>7742.17</v>
      </c>
      <c r="H7757">
        <v>2018</v>
      </c>
      <c r="I7757">
        <v>12</v>
      </c>
      <c r="J7757">
        <v>10</v>
      </c>
    </row>
    <row r="7758" spans="1:10" hidden="1" x14ac:dyDescent="0.25">
      <c r="A7758">
        <f>--SUBTOTAL(103,B$2:B7758)</f>
        <v>3790</v>
      </c>
      <c r="B7758" s="86">
        <v>43465</v>
      </c>
      <c r="C7758" t="s">
        <v>21</v>
      </c>
      <c r="D7758" t="s">
        <v>404</v>
      </c>
      <c r="E7758" t="s">
        <v>405</v>
      </c>
      <c r="F7758">
        <v>0</v>
      </c>
      <c r="G7758">
        <v>2776</v>
      </c>
      <c r="H7758">
        <v>2018</v>
      </c>
      <c r="I7758">
        <v>12</v>
      </c>
      <c r="J7758">
        <v>13</v>
      </c>
    </row>
    <row r="7759" spans="1:10" hidden="1" x14ac:dyDescent="0.25">
      <c r="A7759">
        <f>--SUBTOTAL(103,B$2:B7759)</f>
        <v>3790</v>
      </c>
      <c r="B7759" s="86">
        <v>43465</v>
      </c>
      <c r="C7759" t="s">
        <v>21</v>
      </c>
      <c r="D7759" t="s">
        <v>404</v>
      </c>
      <c r="E7759" t="s">
        <v>405</v>
      </c>
      <c r="F7759">
        <v>0</v>
      </c>
      <c r="G7759">
        <v>13776.33</v>
      </c>
      <c r="H7759">
        <v>2018</v>
      </c>
      <c r="I7759">
        <v>12</v>
      </c>
      <c r="J7759">
        <v>13</v>
      </c>
    </row>
    <row r="7760" spans="1:10" hidden="1" x14ac:dyDescent="0.25">
      <c r="A7760">
        <f>--SUBTOTAL(103,B$2:B7760)</f>
        <v>3790</v>
      </c>
      <c r="B7760" s="86">
        <v>43465</v>
      </c>
      <c r="C7760" t="s">
        <v>21</v>
      </c>
      <c r="D7760" t="s">
        <v>404</v>
      </c>
      <c r="E7760" t="s">
        <v>405</v>
      </c>
      <c r="F7760">
        <v>0</v>
      </c>
      <c r="G7760">
        <v>123.6</v>
      </c>
      <c r="H7760">
        <v>2018</v>
      </c>
      <c r="I7760">
        <v>12</v>
      </c>
      <c r="J7760">
        <v>14</v>
      </c>
    </row>
    <row r="7761" spans="1:10" hidden="1" x14ac:dyDescent="0.25">
      <c r="A7761">
        <f>--SUBTOTAL(103,B$2:B7761)</f>
        <v>3790</v>
      </c>
      <c r="B7761" s="86">
        <v>43465</v>
      </c>
      <c r="C7761" t="s">
        <v>21</v>
      </c>
      <c r="D7761" t="s">
        <v>404</v>
      </c>
      <c r="E7761" t="s">
        <v>405</v>
      </c>
      <c r="F7761">
        <v>0</v>
      </c>
      <c r="G7761">
        <v>468.25</v>
      </c>
      <c r="H7761">
        <v>2018</v>
      </c>
      <c r="I7761">
        <v>12</v>
      </c>
      <c r="J7761">
        <v>14</v>
      </c>
    </row>
    <row r="7762" spans="1:10" hidden="1" x14ac:dyDescent="0.25">
      <c r="A7762">
        <f>--SUBTOTAL(103,B$2:B7762)</f>
        <v>3790</v>
      </c>
      <c r="B7762" s="86">
        <v>43465</v>
      </c>
      <c r="C7762" t="s">
        <v>21</v>
      </c>
      <c r="D7762" t="s">
        <v>404</v>
      </c>
      <c r="E7762" t="s">
        <v>405</v>
      </c>
      <c r="F7762">
        <v>0</v>
      </c>
      <c r="G7762">
        <v>741.73</v>
      </c>
      <c r="H7762">
        <v>2018</v>
      </c>
      <c r="I7762">
        <v>12</v>
      </c>
      <c r="J7762">
        <v>15</v>
      </c>
    </row>
    <row r="7763" spans="1:10" hidden="1" x14ac:dyDescent="0.25">
      <c r="A7763">
        <f>--SUBTOTAL(103,B$2:B7763)</f>
        <v>3790</v>
      </c>
      <c r="B7763" s="86">
        <v>43465</v>
      </c>
      <c r="C7763" t="s">
        <v>21</v>
      </c>
      <c r="D7763" t="s">
        <v>404</v>
      </c>
      <c r="E7763" t="s">
        <v>405</v>
      </c>
      <c r="F7763">
        <v>0</v>
      </c>
      <c r="G7763">
        <v>295.66000000000003</v>
      </c>
      <c r="H7763">
        <v>2018</v>
      </c>
      <c r="I7763">
        <v>12</v>
      </c>
      <c r="J7763">
        <v>16</v>
      </c>
    </row>
    <row r="7764" spans="1:10" hidden="1" x14ac:dyDescent="0.25">
      <c r="A7764">
        <f>--SUBTOTAL(103,B$2:B7764)</f>
        <v>3790</v>
      </c>
      <c r="B7764" s="86">
        <v>43465</v>
      </c>
      <c r="C7764" t="s">
        <v>21</v>
      </c>
      <c r="D7764" t="s">
        <v>404</v>
      </c>
      <c r="E7764" t="s">
        <v>405</v>
      </c>
      <c r="F7764">
        <v>0</v>
      </c>
      <c r="G7764">
        <v>446.24</v>
      </c>
      <c r="H7764">
        <v>2018</v>
      </c>
      <c r="I7764">
        <v>12</v>
      </c>
      <c r="J7764">
        <v>17</v>
      </c>
    </row>
    <row r="7765" spans="1:10" hidden="1" x14ac:dyDescent="0.25">
      <c r="A7765">
        <f>--SUBTOTAL(103,B$2:B7765)</f>
        <v>3790</v>
      </c>
      <c r="B7765" s="86">
        <v>43465</v>
      </c>
      <c r="C7765" t="s">
        <v>21</v>
      </c>
      <c r="D7765" t="s">
        <v>404</v>
      </c>
      <c r="E7765" t="s">
        <v>405</v>
      </c>
      <c r="F7765">
        <v>0</v>
      </c>
      <c r="G7765">
        <v>960</v>
      </c>
      <c r="H7765">
        <v>2018</v>
      </c>
      <c r="I7765">
        <v>12</v>
      </c>
      <c r="J7765">
        <v>18</v>
      </c>
    </row>
    <row r="7766" spans="1:10" hidden="1" x14ac:dyDescent="0.25">
      <c r="A7766">
        <f>--SUBTOTAL(103,B$2:B7766)</f>
        <v>3790</v>
      </c>
      <c r="B7766" s="86">
        <v>43465</v>
      </c>
      <c r="C7766" t="s">
        <v>21</v>
      </c>
      <c r="D7766" t="s">
        <v>404</v>
      </c>
      <c r="E7766" t="s">
        <v>405</v>
      </c>
      <c r="F7766">
        <v>0</v>
      </c>
      <c r="G7766">
        <v>8299.23</v>
      </c>
      <c r="H7766">
        <v>2018</v>
      </c>
      <c r="I7766">
        <v>12</v>
      </c>
      <c r="J7766">
        <v>18</v>
      </c>
    </row>
    <row r="7767" spans="1:10" hidden="1" x14ac:dyDescent="0.25">
      <c r="A7767">
        <f>--SUBTOTAL(103,B$2:B7767)</f>
        <v>3790</v>
      </c>
      <c r="B7767" s="86">
        <v>43465</v>
      </c>
      <c r="C7767" t="s">
        <v>21</v>
      </c>
      <c r="D7767" t="s">
        <v>404</v>
      </c>
      <c r="E7767" t="s">
        <v>405</v>
      </c>
      <c r="F7767">
        <v>0</v>
      </c>
      <c r="G7767">
        <v>4232</v>
      </c>
      <c r="H7767">
        <v>2018</v>
      </c>
      <c r="I7767">
        <v>12</v>
      </c>
      <c r="J7767">
        <v>19</v>
      </c>
    </row>
    <row r="7768" spans="1:10" hidden="1" x14ac:dyDescent="0.25">
      <c r="A7768">
        <f>--SUBTOTAL(103,B$2:B7768)</f>
        <v>3790</v>
      </c>
      <c r="B7768" s="86">
        <v>43465</v>
      </c>
      <c r="C7768" t="s">
        <v>21</v>
      </c>
      <c r="D7768" t="s">
        <v>404</v>
      </c>
      <c r="E7768" t="s">
        <v>405</v>
      </c>
      <c r="F7768">
        <v>0</v>
      </c>
      <c r="G7768">
        <v>28914.81</v>
      </c>
      <c r="H7768">
        <v>2018</v>
      </c>
      <c r="I7768">
        <v>12</v>
      </c>
      <c r="J7768">
        <v>19</v>
      </c>
    </row>
    <row r="7769" spans="1:10" hidden="1" x14ac:dyDescent="0.25">
      <c r="A7769">
        <f>--SUBTOTAL(103,B$2:B7769)</f>
        <v>3790</v>
      </c>
      <c r="B7769" s="86">
        <v>43465</v>
      </c>
      <c r="C7769" t="s">
        <v>21</v>
      </c>
      <c r="D7769" t="s">
        <v>404</v>
      </c>
      <c r="E7769" t="s">
        <v>405</v>
      </c>
      <c r="F7769">
        <v>0</v>
      </c>
      <c r="G7769">
        <v>492.05</v>
      </c>
      <c r="H7769">
        <v>2018</v>
      </c>
      <c r="I7769">
        <v>12</v>
      </c>
      <c r="J7769">
        <v>20</v>
      </c>
    </row>
    <row r="7770" spans="1:10" hidden="1" x14ac:dyDescent="0.25">
      <c r="A7770">
        <f>--SUBTOTAL(103,B$2:B7770)</f>
        <v>3790</v>
      </c>
      <c r="B7770" s="86">
        <v>43465</v>
      </c>
      <c r="C7770" t="s">
        <v>21</v>
      </c>
      <c r="D7770" t="s">
        <v>404</v>
      </c>
      <c r="E7770" t="s">
        <v>405</v>
      </c>
      <c r="F7770">
        <v>0</v>
      </c>
      <c r="G7770">
        <v>183.42</v>
      </c>
      <c r="H7770">
        <v>2018</v>
      </c>
      <c r="I7770">
        <v>12</v>
      </c>
      <c r="J7770">
        <v>21</v>
      </c>
    </row>
    <row r="7771" spans="1:10" hidden="1" x14ac:dyDescent="0.25">
      <c r="A7771">
        <f>--SUBTOTAL(103,B$2:B7771)</f>
        <v>3790</v>
      </c>
      <c r="B7771" s="86">
        <v>43465</v>
      </c>
      <c r="C7771" t="s">
        <v>21</v>
      </c>
      <c r="D7771" t="s">
        <v>404</v>
      </c>
      <c r="E7771" t="s">
        <v>405</v>
      </c>
      <c r="F7771">
        <v>0</v>
      </c>
      <c r="G7771">
        <v>48</v>
      </c>
      <c r="H7771">
        <v>2018</v>
      </c>
      <c r="I7771">
        <v>12</v>
      </c>
      <c r="J7771">
        <v>22</v>
      </c>
    </row>
    <row r="7772" spans="1:10" hidden="1" x14ac:dyDescent="0.25">
      <c r="A7772">
        <f>--SUBTOTAL(103,B$2:B7772)</f>
        <v>3790</v>
      </c>
      <c r="B7772" s="86">
        <v>43465</v>
      </c>
      <c r="C7772" t="s">
        <v>21</v>
      </c>
      <c r="D7772" t="s">
        <v>404</v>
      </c>
      <c r="E7772" t="s">
        <v>405</v>
      </c>
      <c r="F7772">
        <v>0</v>
      </c>
      <c r="G7772">
        <v>10469.540000000001</v>
      </c>
      <c r="H7772">
        <v>2018</v>
      </c>
      <c r="I7772">
        <v>12</v>
      </c>
      <c r="J7772">
        <v>22</v>
      </c>
    </row>
    <row r="7773" spans="1:10" hidden="1" x14ac:dyDescent="0.25">
      <c r="A7773">
        <f>--SUBTOTAL(103,B$2:B7773)</f>
        <v>3790</v>
      </c>
      <c r="B7773" s="86">
        <v>43465</v>
      </c>
      <c r="C7773" t="s">
        <v>21</v>
      </c>
      <c r="D7773" t="s">
        <v>404</v>
      </c>
      <c r="E7773" t="s">
        <v>405</v>
      </c>
      <c r="F7773">
        <v>0</v>
      </c>
      <c r="G7773">
        <v>592</v>
      </c>
      <c r="H7773">
        <v>2018</v>
      </c>
      <c r="I7773">
        <v>12</v>
      </c>
      <c r="J7773">
        <v>23</v>
      </c>
    </row>
    <row r="7774" spans="1:10" hidden="1" x14ac:dyDescent="0.25">
      <c r="A7774">
        <f>--SUBTOTAL(103,B$2:B7774)</f>
        <v>3790</v>
      </c>
      <c r="B7774" s="86">
        <v>43465</v>
      </c>
      <c r="C7774" t="s">
        <v>21</v>
      </c>
      <c r="D7774" t="s">
        <v>404</v>
      </c>
      <c r="E7774" t="s">
        <v>405</v>
      </c>
      <c r="F7774">
        <v>0</v>
      </c>
      <c r="G7774">
        <v>11572.06</v>
      </c>
      <c r="H7774">
        <v>2018</v>
      </c>
      <c r="I7774">
        <v>12</v>
      </c>
      <c r="J7774">
        <v>23</v>
      </c>
    </row>
    <row r="7775" spans="1:10" hidden="1" x14ac:dyDescent="0.25">
      <c r="A7775">
        <f>--SUBTOTAL(103,B$2:B7775)</f>
        <v>3790</v>
      </c>
      <c r="B7775" s="86">
        <v>43465</v>
      </c>
      <c r="C7775" t="s">
        <v>21</v>
      </c>
      <c r="D7775" t="s">
        <v>404</v>
      </c>
      <c r="E7775" t="s">
        <v>405</v>
      </c>
      <c r="F7775">
        <v>8.4</v>
      </c>
      <c r="G7775">
        <v>0</v>
      </c>
      <c r="H7775">
        <v>2018</v>
      </c>
      <c r="I7775">
        <v>12</v>
      </c>
      <c r="J7775">
        <v>26</v>
      </c>
    </row>
    <row r="7776" spans="1:10" hidden="1" x14ac:dyDescent="0.25">
      <c r="A7776">
        <f>--SUBTOTAL(103,B$2:B7776)</f>
        <v>3790</v>
      </c>
      <c r="B7776" s="86">
        <v>43465</v>
      </c>
      <c r="C7776" t="s">
        <v>21</v>
      </c>
      <c r="D7776" t="s">
        <v>404</v>
      </c>
      <c r="E7776" t="s">
        <v>405</v>
      </c>
      <c r="F7776">
        <v>0</v>
      </c>
      <c r="G7776">
        <v>1792</v>
      </c>
      <c r="H7776">
        <v>2018</v>
      </c>
      <c r="I7776">
        <v>12</v>
      </c>
      <c r="J7776">
        <v>26</v>
      </c>
    </row>
    <row r="7777" spans="1:10" hidden="1" x14ac:dyDescent="0.25">
      <c r="A7777">
        <f>--SUBTOTAL(103,B$2:B7777)</f>
        <v>3790</v>
      </c>
      <c r="B7777" s="86">
        <v>43465</v>
      </c>
      <c r="C7777" t="s">
        <v>21</v>
      </c>
      <c r="D7777" t="s">
        <v>404</v>
      </c>
      <c r="E7777" t="s">
        <v>405</v>
      </c>
      <c r="F7777">
        <v>0</v>
      </c>
      <c r="G7777">
        <v>10220.83</v>
      </c>
      <c r="H7777">
        <v>2018</v>
      </c>
      <c r="I7777">
        <v>12</v>
      </c>
      <c r="J7777">
        <v>26</v>
      </c>
    </row>
    <row r="7778" spans="1:10" hidden="1" x14ac:dyDescent="0.25">
      <c r="A7778">
        <f>--SUBTOTAL(103,B$2:B7778)</f>
        <v>3790</v>
      </c>
      <c r="B7778" s="86">
        <v>43465</v>
      </c>
      <c r="C7778" t="s">
        <v>21</v>
      </c>
      <c r="D7778" t="s">
        <v>404</v>
      </c>
      <c r="E7778" t="s">
        <v>405</v>
      </c>
      <c r="F7778">
        <v>0</v>
      </c>
      <c r="G7778">
        <v>104.2</v>
      </c>
      <c r="H7778">
        <v>2018</v>
      </c>
      <c r="I7778">
        <v>12</v>
      </c>
      <c r="J7778">
        <v>27</v>
      </c>
    </row>
    <row r="7779" spans="1:10" hidden="1" x14ac:dyDescent="0.25">
      <c r="A7779">
        <f>--SUBTOTAL(103,B$2:B7779)</f>
        <v>3790</v>
      </c>
      <c r="B7779" s="86">
        <v>43465</v>
      </c>
      <c r="C7779" t="s">
        <v>21</v>
      </c>
      <c r="D7779" t="s">
        <v>404</v>
      </c>
      <c r="E7779" t="s">
        <v>405</v>
      </c>
      <c r="F7779">
        <v>0</v>
      </c>
      <c r="G7779">
        <v>147.72</v>
      </c>
      <c r="H7779">
        <v>2018</v>
      </c>
      <c r="I7779">
        <v>12</v>
      </c>
      <c r="J7779">
        <v>28</v>
      </c>
    </row>
    <row r="7780" spans="1:10" hidden="1" x14ac:dyDescent="0.25">
      <c r="A7780">
        <f>--SUBTOTAL(103,B$2:B7780)</f>
        <v>3790</v>
      </c>
      <c r="B7780" s="86">
        <v>43465</v>
      </c>
      <c r="C7780" t="s">
        <v>21</v>
      </c>
      <c r="D7780" t="s">
        <v>404</v>
      </c>
      <c r="E7780" t="s">
        <v>405</v>
      </c>
      <c r="F7780">
        <v>0</v>
      </c>
      <c r="G7780">
        <v>435.52</v>
      </c>
      <c r="H7780">
        <v>2018</v>
      </c>
      <c r="I7780">
        <v>12</v>
      </c>
      <c r="J7780">
        <v>29</v>
      </c>
    </row>
    <row r="7781" spans="1:10" hidden="1" x14ac:dyDescent="0.25">
      <c r="A7781">
        <f>--SUBTOTAL(103,B$2:B7781)</f>
        <v>3790</v>
      </c>
      <c r="B7781" s="86">
        <v>43465</v>
      </c>
      <c r="C7781" t="s">
        <v>21</v>
      </c>
      <c r="D7781" t="s">
        <v>404</v>
      </c>
      <c r="E7781" t="s">
        <v>405</v>
      </c>
      <c r="F7781">
        <v>0</v>
      </c>
      <c r="G7781">
        <v>38.119999999999997</v>
      </c>
      <c r="H7781">
        <v>2018</v>
      </c>
      <c r="I7781">
        <v>12</v>
      </c>
      <c r="J7781">
        <v>30</v>
      </c>
    </row>
    <row r="7782" spans="1:10" hidden="1" x14ac:dyDescent="0.25">
      <c r="A7782">
        <f>--SUBTOTAL(103,B$2:B7782)</f>
        <v>3790</v>
      </c>
      <c r="B7782" s="86">
        <v>43465</v>
      </c>
      <c r="C7782" t="s">
        <v>21</v>
      </c>
      <c r="D7782" t="s">
        <v>404</v>
      </c>
      <c r="E7782" t="s">
        <v>405</v>
      </c>
      <c r="F7782">
        <v>0</v>
      </c>
      <c r="G7782">
        <v>1416</v>
      </c>
      <c r="H7782">
        <v>2018</v>
      </c>
      <c r="I7782">
        <v>12</v>
      </c>
      <c r="J7782">
        <v>30</v>
      </c>
    </row>
    <row r="7783" spans="1:10" hidden="1" x14ac:dyDescent="0.25">
      <c r="A7783">
        <f>--SUBTOTAL(103,B$2:B7783)</f>
        <v>3790</v>
      </c>
      <c r="B7783" s="86">
        <v>43465</v>
      </c>
      <c r="C7783" t="s">
        <v>21</v>
      </c>
      <c r="D7783" t="s">
        <v>404</v>
      </c>
      <c r="E7783" t="s">
        <v>405</v>
      </c>
      <c r="F7783">
        <v>0</v>
      </c>
      <c r="G7783">
        <v>14128.72</v>
      </c>
      <c r="H7783">
        <v>2018</v>
      </c>
      <c r="I7783">
        <v>12</v>
      </c>
      <c r="J7783">
        <v>30</v>
      </c>
    </row>
    <row r="7784" spans="1:10" hidden="1" x14ac:dyDescent="0.25">
      <c r="A7784">
        <f>--SUBTOTAL(103,B$2:B7784)</f>
        <v>3790</v>
      </c>
      <c r="B7784" s="86">
        <v>43465</v>
      </c>
      <c r="C7784" t="s">
        <v>21</v>
      </c>
      <c r="D7784" t="s">
        <v>404</v>
      </c>
      <c r="E7784" t="s">
        <v>405</v>
      </c>
      <c r="F7784">
        <v>0</v>
      </c>
      <c r="G7784">
        <v>12.37</v>
      </c>
      <c r="H7784">
        <v>2018</v>
      </c>
      <c r="I7784">
        <v>12</v>
      </c>
      <c r="J7784">
        <v>32</v>
      </c>
    </row>
    <row r="7785" spans="1:10" hidden="1" x14ac:dyDescent="0.25">
      <c r="A7785">
        <f>--SUBTOTAL(103,B$2:B7785)</f>
        <v>3790</v>
      </c>
      <c r="B7785" s="86">
        <v>43465</v>
      </c>
      <c r="C7785" t="s">
        <v>21</v>
      </c>
      <c r="D7785" t="s">
        <v>404</v>
      </c>
      <c r="E7785" t="s">
        <v>405</v>
      </c>
      <c r="F7785">
        <v>0</v>
      </c>
      <c r="G7785">
        <v>909.37</v>
      </c>
      <c r="H7785">
        <v>2018</v>
      </c>
      <c r="I7785">
        <v>12</v>
      </c>
      <c r="J7785">
        <v>33</v>
      </c>
    </row>
    <row r="7786" spans="1:10" hidden="1" x14ac:dyDescent="0.25">
      <c r="A7786">
        <f>--SUBTOTAL(103,B$2:B7786)</f>
        <v>3790</v>
      </c>
      <c r="B7786" s="86">
        <v>43465</v>
      </c>
      <c r="C7786" t="s">
        <v>21</v>
      </c>
      <c r="D7786" t="s">
        <v>404</v>
      </c>
      <c r="E7786" t="s">
        <v>405</v>
      </c>
      <c r="F7786">
        <v>0</v>
      </c>
      <c r="G7786">
        <v>2252</v>
      </c>
      <c r="H7786">
        <v>2018</v>
      </c>
      <c r="I7786">
        <v>12</v>
      </c>
      <c r="J7786">
        <v>33</v>
      </c>
    </row>
    <row r="7787" spans="1:10" hidden="1" x14ac:dyDescent="0.25">
      <c r="A7787">
        <f>--SUBTOTAL(103,B$2:B7787)</f>
        <v>3790</v>
      </c>
      <c r="B7787" s="86">
        <v>43465</v>
      </c>
      <c r="C7787" t="s">
        <v>21</v>
      </c>
      <c r="D7787" t="s">
        <v>404</v>
      </c>
      <c r="E7787" t="s">
        <v>405</v>
      </c>
      <c r="F7787">
        <v>0</v>
      </c>
      <c r="G7787">
        <v>9547.69</v>
      </c>
      <c r="H7787">
        <v>2018</v>
      </c>
      <c r="I7787">
        <v>12</v>
      </c>
      <c r="J7787">
        <v>34</v>
      </c>
    </row>
    <row r="7788" spans="1:10" hidden="1" x14ac:dyDescent="0.25">
      <c r="A7788">
        <f>--SUBTOTAL(103,B$2:B7788)</f>
        <v>3790</v>
      </c>
      <c r="B7788" s="86">
        <v>43465</v>
      </c>
      <c r="C7788" t="s">
        <v>21</v>
      </c>
      <c r="D7788" t="s">
        <v>404</v>
      </c>
      <c r="E7788" t="s">
        <v>405</v>
      </c>
      <c r="F7788">
        <v>0</v>
      </c>
      <c r="G7788">
        <v>596.84</v>
      </c>
      <c r="H7788">
        <v>2018</v>
      </c>
      <c r="I7788">
        <v>12</v>
      </c>
      <c r="J7788">
        <v>35</v>
      </c>
    </row>
    <row r="7789" spans="1:10" hidden="1" x14ac:dyDescent="0.25">
      <c r="A7789">
        <f>--SUBTOTAL(103,B$2:B7789)</f>
        <v>3790</v>
      </c>
      <c r="B7789" s="86">
        <v>43465</v>
      </c>
      <c r="C7789" t="s">
        <v>21</v>
      </c>
      <c r="D7789" t="s">
        <v>404</v>
      </c>
      <c r="E7789" t="s">
        <v>405</v>
      </c>
      <c r="F7789">
        <v>0</v>
      </c>
      <c r="G7789">
        <v>8</v>
      </c>
      <c r="H7789">
        <v>2018</v>
      </c>
      <c r="I7789">
        <v>12</v>
      </c>
      <c r="J7789">
        <v>36</v>
      </c>
    </row>
    <row r="7790" spans="1:10" hidden="1" x14ac:dyDescent="0.25">
      <c r="A7790">
        <f>--SUBTOTAL(103,B$2:B7790)</f>
        <v>3790</v>
      </c>
      <c r="B7790" s="86">
        <v>43465</v>
      </c>
      <c r="C7790" t="s">
        <v>21</v>
      </c>
      <c r="D7790" t="s">
        <v>404</v>
      </c>
      <c r="E7790" t="s">
        <v>405</v>
      </c>
      <c r="F7790">
        <v>0</v>
      </c>
      <c r="G7790">
        <v>1620</v>
      </c>
      <c r="H7790">
        <v>2018</v>
      </c>
      <c r="I7790">
        <v>12</v>
      </c>
      <c r="J7790">
        <v>37</v>
      </c>
    </row>
    <row r="7791" spans="1:10" hidden="1" x14ac:dyDescent="0.25">
      <c r="A7791">
        <f>--SUBTOTAL(103,B$2:B7791)</f>
        <v>3790</v>
      </c>
      <c r="B7791" s="86">
        <v>43465</v>
      </c>
      <c r="C7791" t="s">
        <v>21</v>
      </c>
      <c r="D7791" t="s">
        <v>404</v>
      </c>
      <c r="E7791" t="s">
        <v>405</v>
      </c>
      <c r="F7791">
        <v>0</v>
      </c>
      <c r="G7791">
        <v>184</v>
      </c>
      <c r="H7791">
        <v>2018</v>
      </c>
      <c r="I7791">
        <v>12</v>
      </c>
      <c r="J7791">
        <v>38</v>
      </c>
    </row>
    <row r="7792" spans="1:10" hidden="1" x14ac:dyDescent="0.25">
      <c r="A7792">
        <f>--SUBTOTAL(103,B$2:B7792)</f>
        <v>3790</v>
      </c>
      <c r="B7792" s="86">
        <v>43465</v>
      </c>
      <c r="C7792" t="s">
        <v>21</v>
      </c>
      <c r="D7792" t="s">
        <v>404</v>
      </c>
      <c r="E7792" t="s">
        <v>405</v>
      </c>
      <c r="F7792">
        <v>0</v>
      </c>
      <c r="G7792">
        <v>1487.7</v>
      </c>
      <c r="H7792">
        <v>2018</v>
      </c>
      <c r="I7792">
        <v>12</v>
      </c>
      <c r="J7792">
        <v>38</v>
      </c>
    </row>
    <row r="7793" spans="1:10" hidden="1" x14ac:dyDescent="0.25">
      <c r="A7793">
        <f>--SUBTOTAL(103,B$2:B7793)</f>
        <v>3790</v>
      </c>
      <c r="B7793" s="86">
        <v>43465</v>
      </c>
      <c r="C7793" t="s">
        <v>21</v>
      </c>
      <c r="D7793" t="s">
        <v>404</v>
      </c>
      <c r="E7793" t="s">
        <v>405</v>
      </c>
      <c r="F7793">
        <v>0</v>
      </c>
      <c r="G7793">
        <v>2899.26</v>
      </c>
      <c r="H7793">
        <v>2018</v>
      </c>
      <c r="I7793">
        <v>12</v>
      </c>
      <c r="J7793">
        <v>38</v>
      </c>
    </row>
    <row r="7794" spans="1:10" hidden="1" x14ac:dyDescent="0.25">
      <c r="A7794">
        <f>--SUBTOTAL(103,B$2:B7794)</f>
        <v>3790</v>
      </c>
      <c r="B7794" s="86">
        <v>43465</v>
      </c>
      <c r="C7794" t="s">
        <v>21</v>
      </c>
      <c r="D7794" t="s">
        <v>404</v>
      </c>
      <c r="E7794" t="s">
        <v>405</v>
      </c>
      <c r="F7794">
        <v>0</v>
      </c>
      <c r="G7794">
        <v>1152</v>
      </c>
      <c r="H7794">
        <v>2018</v>
      </c>
      <c r="I7794">
        <v>12</v>
      </c>
      <c r="J7794">
        <v>39</v>
      </c>
    </row>
    <row r="7795" spans="1:10" hidden="1" x14ac:dyDescent="0.25">
      <c r="A7795">
        <f>--SUBTOTAL(103,B$2:B7795)</f>
        <v>3790</v>
      </c>
      <c r="B7795" s="86">
        <v>43465</v>
      </c>
      <c r="C7795" t="s">
        <v>21</v>
      </c>
      <c r="D7795" t="s">
        <v>404</v>
      </c>
      <c r="E7795" t="s">
        <v>405</v>
      </c>
      <c r="F7795">
        <v>0</v>
      </c>
      <c r="G7795">
        <v>4838.25</v>
      </c>
      <c r="H7795">
        <v>2018</v>
      </c>
      <c r="I7795">
        <v>12</v>
      </c>
      <c r="J7795">
        <v>39</v>
      </c>
    </row>
    <row r="7796" spans="1:10" hidden="1" x14ac:dyDescent="0.25">
      <c r="A7796">
        <f>--SUBTOTAL(103,B$2:B7796)</f>
        <v>3790</v>
      </c>
      <c r="B7796" s="86">
        <v>43465</v>
      </c>
      <c r="C7796" t="s">
        <v>21</v>
      </c>
      <c r="D7796" t="s">
        <v>404</v>
      </c>
      <c r="E7796" t="s">
        <v>405</v>
      </c>
      <c r="F7796">
        <v>0</v>
      </c>
      <c r="G7796">
        <v>153.74</v>
      </c>
      <c r="H7796">
        <v>2018</v>
      </c>
      <c r="I7796">
        <v>12</v>
      </c>
      <c r="J7796">
        <v>40</v>
      </c>
    </row>
    <row r="7797" spans="1:10" hidden="1" x14ac:dyDescent="0.25">
      <c r="A7797">
        <f>--SUBTOTAL(103,B$2:B7797)</f>
        <v>3790</v>
      </c>
      <c r="B7797" s="86">
        <v>43465</v>
      </c>
      <c r="C7797" t="s">
        <v>21</v>
      </c>
      <c r="D7797" t="s">
        <v>404</v>
      </c>
      <c r="E7797" t="s">
        <v>405</v>
      </c>
      <c r="F7797">
        <v>0</v>
      </c>
      <c r="G7797">
        <v>221</v>
      </c>
      <c r="H7797">
        <v>2018</v>
      </c>
      <c r="I7797">
        <v>12</v>
      </c>
      <c r="J7797">
        <v>40</v>
      </c>
    </row>
    <row r="7798" spans="1:10" hidden="1" x14ac:dyDescent="0.25">
      <c r="A7798">
        <f>--SUBTOTAL(103,B$2:B7798)</f>
        <v>3790</v>
      </c>
      <c r="B7798" s="86">
        <v>43465</v>
      </c>
      <c r="C7798" t="s">
        <v>21</v>
      </c>
      <c r="D7798" t="s">
        <v>404</v>
      </c>
      <c r="E7798" t="s">
        <v>405</v>
      </c>
      <c r="F7798">
        <v>0</v>
      </c>
      <c r="G7798">
        <v>81.23</v>
      </c>
      <c r="H7798">
        <v>2018</v>
      </c>
      <c r="I7798">
        <v>12</v>
      </c>
      <c r="J7798">
        <v>41</v>
      </c>
    </row>
    <row r="7799" spans="1:10" hidden="1" x14ac:dyDescent="0.25">
      <c r="A7799">
        <f>--SUBTOTAL(103,B$2:B7799)</f>
        <v>3790</v>
      </c>
      <c r="B7799" s="86">
        <v>43465</v>
      </c>
      <c r="C7799" t="s">
        <v>21</v>
      </c>
      <c r="D7799" t="s">
        <v>404</v>
      </c>
      <c r="E7799" t="s">
        <v>405</v>
      </c>
      <c r="F7799">
        <v>0</v>
      </c>
      <c r="G7799">
        <v>16.12</v>
      </c>
      <c r="H7799">
        <v>2018</v>
      </c>
      <c r="I7799">
        <v>12</v>
      </c>
      <c r="J7799">
        <v>42</v>
      </c>
    </row>
    <row r="7800" spans="1:10" hidden="1" x14ac:dyDescent="0.25">
      <c r="A7800">
        <f>--SUBTOTAL(103,B$2:B7800)</f>
        <v>3790</v>
      </c>
      <c r="B7800" s="86">
        <v>43465</v>
      </c>
      <c r="C7800" t="s">
        <v>21</v>
      </c>
      <c r="D7800" t="s">
        <v>404</v>
      </c>
      <c r="E7800" t="s">
        <v>405</v>
      </c>
      <c r="F7800">
        <v>0</v>
      </c>
      <c r="G7800">
        <v>400</v>
      </c>
      <c r="H7800">
        <v>2018</v>
      </c>
      <c r="I7800">
        <v>12</v>
      </c>
      <c r="J7800">
        <v>43</v>
      </c>
    </row>
    <row r="7801" spans="1:10" hidden="1" x14ac:dyDescent="0.25">
      <c r="A7801">
        <f>--SUBTOTAL(103,B$2:B7801)</f>
        <v>3790</v>
      </c>
      <c r="B7801" s="86">
        <v>43465</v>
      </c>
      <c r="C7801" t="s">
        <v>21</v>
      </c>
      <c r="D7801" t="s">
        <v>404</v>
      </c>
      <c r="E7801" t="s">
        <v>405</v>
      </c>
      <c r="F7801">
        <v>0</v>
      </c>
      <c r="G7801">
        <v>8514.23</v>
      </c>
      <c r="H7801">
        <v>2018</v>
      </c>
      <c r="I7801">
        <v>12</v>
      </c>
      <c r="J7801">
        <v>43</v>
      </c>
    </row>
    <row r="7802" spans="1:10" hidden="1" x14ac:dyDescent="0.25">
      <c r="A7802">
        <f>--SUBTOTAL(103,B$2:B7802)</f>
        <v>3790</v>
      </c>
      <c r="B7802" s="86">
        <v>43465</v>
      </c>
      <c r="C7802" t="s">
        <v>21</v>
      </c>
      <c r="D7802" t="s">
        <v>404</v>
      </c>
      <c r="E7802" t="s">
        <v>405</v>
      </c>
      <c r="F7802">
        <v>0</v>
      </c>
      <c r="G7802">
        <v>1424</v>
      </c>
      <c r="H7802">
        <v>2018</v>
      </c>
      <c r="I7802">
        <v>12</v>
      </c>
      <c r="J7802">
        <v>44</v>
      </c>
    </row>
    <row r="7803" spans="1:10" hidden="1" x14ac:dyDescent="0.25">
      <c r="A7803">
        <f>--SUBTOTAL(103,B$2:B7803)</f>
        <v>3790</v>
      </c>
      <c r="B7803" s="86">
        <v>43465</v>
      </c>
      <c r="C7803" t="s">
        <v>21</v>
      </c>
      <c r="D7803" t="s">
        <v>404</v>
      </c>
      <c r="E7803" t="s">
        <v>405</v>
      </c>
      <c r="F7803">
        <v>0</v>
      </c>
      <c r="G7803">
        <v>4525.3100000000004</v>
      </c>
      <c r="H7803">
        <v>2018</v>
      </c>
      <c r="I7803">
        <v>12</v>
      </c>
      <c r="J7803">
        <v>44</v>
      </c>
    </row>
    <row r="7804" spans="1:10" hidden="1" x14ac:dyDescent="0.25">
      <c r="A7804">
        <f>--SUBTOTAL(103,B$2:B7804)</f>
        <v>3790</v>
      </c>
      <c r="B7804" s="86">
        <v>43465</v>
      </c>
      <c r="C7804" t="s">
        <v>21</v>
      </c>
      <c r="D7804" t="s">
        <v>404</v>
      </c>
      <c r="E7804" t="s">
        <v>405</v>
      </c>
      <c r="F7804">
        <v>0</v>
      </c>
      <c r="G7804">
        <v>1200</v>
      </c>
      <c r="H7804">
        <v>2018</v>
      </c>
      <c r="I7804">
        <v>12</v>
      </c>
      <c r="J7804">
        <v>46</v>
      </c>
    </row>
    <row r="7805" spans="1:10" hidden="1" x14ac:dyDescent="0.25">
      <c r="A7805">
        <f>--SUBTOTAL(103,B$2:B7805)</f>
        <v>3790</v>
      </c>
      <c r="B7805" s="86">
        <v>43465</v>
      </c>
      <c r="C7805" t="s">
        <v>21</v>
      </c>
      <c r="D7805" t="s">
        <v>404</v>
      </c>
      <c r="E7805" t="s">
        <v>405</v>
      </c>
      <c r="F7805">
        <v>0</v>
      </c>
      <c r="G7805">
        <v>4652.25</v>
      </c>
      <c r="H7805">
        <v>2018</v>
      </c>
      <c r="I7805">
        <v>12</v>
      </c>
      <c r="J7805">
        <v>46</v>
      </c>
    </row>
    <row r="7806" spans="1:10" hidden="1" x14ac:dyDescent="0.25">
      <c r="A7806">
        <f>--SUBTOTAL(103,B$2:B7806)</f>
        <v>3790</v>
      </c>
      <c r="B7806" s="86">
        <v>43465</v>
      </c>
      <c r="C7806" t="s">
        <v>21</v>
      </c>
      <c r="D7806" t="s">
        <v>404</v>
      </c>
      <c r="E7806" t="s">
        <v>405</v>
      </c>
      <c r="F7806">
        <v>0</v>
      </c>
      <c r="G7806">
        <v>210.62</v>
      </c>
      <c r="H7806">
        <v>2018</v>
      </c>
      <c r="I7806">
        <v>12</v>
      </c>
      <c r="J7806">
        <v>47</v>
      </c>
    </row>
    <row r="7807" spans="1:10" hidden="1" x14ac:dyDescent="0.25">
      <c r="A7807">
        <f>--SUBTOTAL(103,B$2:B7807)</f>
        <v>3790</v>
      </c>
      <c r="B7807" s="86">
        <v>43465</v>
      </c>
      <c r="C7807" t="s">
        <v>21</v>
      </c>
      <c r="D7807" t="s">
        <v>404</v>
      </c>
      <c r="E7807" t="s">
        <v>405</v>
      </c>
      <c r="F7807">
        <v>0</v>
      </c>
      <c r="G7807">
        <v>135.25</v>
      </c>
      <c r="H7807">
        <v>2018</v>
      </c>
      <c r="I7807">
        <v>12</v>
      </c>
      <c r="J7807">
        <v>48</v>
      </c>
    </row>
    <row r="7808" spans="1:10" hidden="1" x14ac:dyDescent="0.25">
      <c r="A7808">
        <f>--SUBTOTAL(103,B$2:B7808)</f>
        <v>3790</v>
      </c>
      <c r="B7808" s="86">
        <v>43465</v>
      </c>
      <c r="C7808" t="s">
        <v>21</v>
      </c>
      <c r="D7808" t="s">
        <v>404</v>
      </c>
      <c r="E7808" t="s">
        <v>405</v>
      </c>
      <c r="F7808">
        <v>0</v>
      </c>
      <c r="G7808">
        <v>968</v>
      </c>
      <c r="H7808">
        <v>2018</v>
      </c>
      <c r="I7808">
        <v>12</v>
      </c>
      <c r="J7808">
        <v>48</v>
      </c>
    </row>
    <row r="7809" spans="1:10" hidden="1" x14ac:dyDescent="0.25">
      <c r="A7809">
        <f>--SUBTOTAL(103,B$2:B7809)</f>
        <v>3790</v>
      </c>
      <c r="B7809" s="86">
        <v>43465</v>
      </c>
      <c r="C7809" t="s">
        <v>21</v>
      </c>
      <c r="D7809" t="s">
        <v>404</v>
      </c>
      <c r="E7809" t="s">
        <v>405</v>
      </c>
      <c r="F7809">
        <v>0</v>
      </c>
      <c r="G7809">
        <v>47.4</v>
      </c>
      <c r="H7809">
        <v>2018</v>
      </c>
      <c r="I7809">
        <v>12</v>
      </c>
      <c r="J7809">
        <v>49</v>
      </c>
    </row>
    <row r="7810" spans="1:10" hidden="1" x14ac:dyDescent="0.25">
      <c r="A7810">
        <f>--SUBTOTAL(103,B$2:B7810)</f>
        <v>3790</v>
      </c>
      <c r="B7810" s="86">
        <v>43465</v>
      </c>
      <c r="C7810" t="s">
        <v>21</v>
      </c>
      <c r="D7810" t="s">
        <v>404</v>
      </c>
      <c r="E7810" t="s">
        <v>405</v>
      </c>
      <c r="F7810">
        <v>0</v>
      </c>
      <c r="G7810">
        <v>520</v>
      </c>
      <c r="H7810">
        <v>2018</v>
      </c>
      <c r="I7810">
        <v>12</v>
      </c>
      <c r="J7810">
        <v>49</v>
      </c>
    </row>
    <row r="7811" spans="1:10" hidden="1" x14ac:dyDescent="0.25">
      <c r="A7811">
        <f>--SUBTOTAL(103,B$2:B7811)</f>
        <v>3790</v>
      </c>
      <c r="B7811" s="86">
        <v>43465</v>
      </c>
      <c r="C7811" t="s">
        <v>21</v>
      </c>
      <c r="D7811" t="s">
        <v>404</v>
      </c>
      <c r="E7811" t="s">
        <v>405</v>
      </c>
      <c r="F7811">
        <v>0</v>
      </c>
      <c r="G7811">
        <v>3718.37</v>
      </c>
      <c r="H7811">
        <v>2018</v>
      </c>
      <c r="I7811">
        <v>12</v>
      </c>
      <c r="J7811">
        <v>49</v>
      </c>
    </row>
    <row r="7812" spans="1:10" hidden="1" x14ac:dyDescent="0.25">
      <c r="A7812">
        <f>--SUBTOTAL(103,B$2:B7812)</f>
        <v>3790</v>
      </c>
      <c r="B7812" s="86">
        <v>43465</v>
      </c>
      <c r="C7812" t="s">
        <v>21</v>
      </c>
      <c r="D7812" t="s">
        <v>404</v>
      </c>
      <c r="E7812" t="s">
        <v>405</v>
      </c>
      <c r="F7812">
        <v>0</v>
      </c>
      <c r="G7812">
        <v>856</v>
      </c>
      <c r="H7812">
        <v>2018</v>
      </c>
      <c r="I7812">
        <v>12</v>
      </c>
      <c r="J7812">
        <v>51</v>
      </c>
    </row>
    <row r="7813" spans="1:10" hidden="1" x14ac:dyDescent="0.25">
      <c r="A7813">
        <f>--SUBTOTAL(103,B$2:B7813)</f>
        <v>3790</v>
      </c>
      <c r="B7813" s="86">
        <v>43465</v>
      </c>
      <c r="C7813" t="s">
        <v>21</v>
      </c>
      <c r="D7813" t="s">
        <v>404</v>
      </c>
      <c r="E7813" t="s">
        <v>405</v>
      </c>
      <c r="F7813">
        <v>0</v>
      </c>
      <c r="G7813">
        <v>6432.96</v>
      </c>
      <c r="H7813">
        <v>2018</v>
      </c>
      <c r="I7813">
        <v>12</v>
      </c>
      <c r="J7813">
        <v>51</v>
      </c>
    </row>
    <row r="7814" spans="1:10" hidden="1" x14ac:dyDescent="0.25">
      <c r="A7814">
        <f>--SUBTOTAL(103,B$2:B7814)</f>
        <v>3790</v>
      </c>
      <c r="B7814" s="86">
        <v>43465</v>
      </c>
      <c r="C7814" t="s">
        <v>21</v>
      </c>
      <c r="D7814" t="s">
        <v>404</v>
      </c>
      <c r="E7814" t="s">
        <v>405</v>
      </c>
      <c r="F7814">
        <v>0</v>
      </c>
      <c r="G7814">
        <v>43.87</v>
      </c>
      <c r="H7814">
        <v>2018</v>
      </c>
      <c r="I7814">
        <v>12</v>
      </c>
      <c r="J7814">
        <v>66</v>
      </c>
    </row>
    <row r="7815" spans="1:10" hidden="1" x14ac:dyDescent="0.25">
      <c r="A7815">
        <f>--SUBTOTAL(103,B$2:B7815)</f>
        <v>3790</v>
      </c>
      <c r="B7815" s="86">
        <v>43465</v>
      </c>
      <c r="C7815" t="s">
        <v>21</v>
      </c>
      <c r="D7815" t="s">
        <v>404</v>
      </c>
      <c r="E7815" t="s">
        <v>405</v>
      </c>
      <c r="F7815">
        <v>0</v>
      </c>
      <c r="G7815">
        <v>64</v>
      </c>
      <c r="H7815">
        <v>2018</v>
      </c>
      <c r="I7815">
        <v>12</v>
      </c>
      <c r="J7815">
        <v>68</v>
      </c>
    </row>
    <row r="7816" spans="1:10" hidden="1" x14ac:dyDescent="0.25">
      <c r="A7816">
        <f>--SUBTOTAL(103,B$2:B7816)</f>
        <v>3790</v>
      </c>
      <c r="B7816" s="86">
        <v>43465</v>
      </c>
      <c r="C7816" t="s">
        <v>21</v>
      </c>
      <c r="D7816" t="s">
        <v>404</v>
      </c>
      <c r="E7816" t="s">
        <v>405</v>
      </c>
      <c r="F7816">
        <v>0</v>
      </c>
      <c r="G7816">
        <v>279.20999999999998</v>
      </c>
      <c r="H7816">
        <v>2018</v>
      </c>
      <c r="I7816">
        <v>12</v>
      </c>
      <c r="J7816">
        <v>68</v>
      </c>
    </row>
    <row r="7817" spans="1:10" hidden="1" x14ac:dyDescent="0.25">
      <c r="A7817">
        <f>--SUBTOTAL(103,B$2:B7817)</f>
        <v>3790</v>
      </c>
      <c r="B7817" s="86">
        <v>43465</v>
      </c>
      <c r="C7817" t="s">
        <v>21</v>
      </c>
      <c r="D7817" t="s">
        <v>404</v>
      </c>
      <c r="E7817" t="s">
        <v>405</v>
      </c>
      <c r="F7817">
        <v>0</v>
      </c>
      <c r="G7817">
        <v>40</v>
      </c>
      <c r="H7817">
        <v>2018</v>
      </c>
      <c r="I7817">
        <v>12</v>
      </c>
      <c r="J7817">
        <v>69</v>
      </c>
    </row>
    <row r="7818" spans="1:10" hidden="1" x14ac:dyDescent="0.25">
      <c r="A7818">
        <f>--SUBTOTAL(103,B$2:B7818)</f>
        <v>3790</v>
      </c>
      <c r="B7818" s="86">
        <v>43465</v>
      </c>
      <c r="C7818" t="s">
        <v>21</v>
      </c>
      <c r="D7818" t="s">
        <v>404</v>
      </c>
      <c r="E7818" t="s">
        <v>405</v>
      </c>
      <c r="F7818">
        <v>0</v>
      </c>
      <c r="G7818">
        <v>182.56</v>
      </c>
      <c r="H7818">
        <v>2018</v>
      </c>
      <c r="I7818">
        <v>12</v>
      </c>
      <c r="J7818">
        <v>69</v>
      </c>
    </row>
    <row r="7819" spans="1:10" hidden="1" x14ac:dyDescent="0.25">
      <c r="A7819">
        <f>--SUBTOTAL(103,B$2:B7819)</f>
        <v>3790</v>
      </c>
      <c r="B7819" s="86">
        <v>43465</v>
      </c>
      <c r="C7819" t="s">
        <v>21</v>
      </c>
      <c r="D7819" t="s">
        <v>404</v>
      </c>
      <c r="E7819" t="s">
        <v>405</v>
      </c>
      <c r="F7819">
        <v>0</v>
      </c>
      <c r="G7819">
        <v>58.52</v>
      </c>
      <c r="H7819">
        <v>2018</v>
      </c>
      <c r="I7819">
        <v>12</v>
      </c>
      <c r="J7819">
        <v>70</v>
      </c>
    </row>
    <row r="7820" spans="1:10" hidden="1" x14ac:dyDescent="0.25">
      <c r="A7820">
        <f>--SUBTOTAL(103,B$2:B7820)</f>
        <v>3790</v>
      </c>
      <c r="B7820" s="86">
        <v>43465</v>
      </c>
      <c r="C7820" t="s">
        <v>21</v>
      </c>
      <c r="D7820" t="s">
        <v>404</v>
      </c>
      <c r="E7820" t="s">
        <v>405</v>
      </c>
      <c r="F7820">
        <v>0</v>
      </c>
      <c r="G7820">
        <v>16</v>
      </c>
      <c r="H7820">
        <v>2018</v>
      </c>
      <c r="I7820">
        <v>12</v>
      </c>
      <c r="J7820">
        <v>71</v>
      </c>
    </row>
    <row r="7821" spans="1:10" hidden="1" x14ac:dyDescent="0.25">
      <c r="A7821">
        <f>--SUBTOTAL(103,B$2:B7821)</f>
        <v>3790</v>
      </c>
      <c r="B7821" s="86">
        <v>43465</v>
      </c>
      <c r="C7821" t="s">
        <v>21</v>
      </c>
      <c r="D7821" t="s">
        <v>404</v>
      </c>
      <c r="E7821" t="s">
        <v>405</v>
      </c>
      <c r="F7821">
        <v>0</v>
      </c>
      <c r="G7821">
        <v>318.02</v>
      </c>
      <c r="H7821">
        <v>2018</v>
      </c>
      <c r="I7821">
        <v>12</v>
      </c>
      <c r="J7821">
        <v>71</v>
      </c>
    </row>
    <row r="7822" spans="1:10" hidden="1" x14ac:dyDescent="0.25">
      <c r="A7822">
        <f>--SUBTOTAL(103,B$2:B7822)</f>
        <v>3790</v>
      </c>
      <c r="B7822" s="86">
        <v>43465</v>
      </c>
      <c r="C7822" t="s">
        <v>21</v>
      </c>
      <c r="D7822" t="s">
        <v>404</v>
      </c>
      <c r="E7822" t="s">
        <v>405</v>
      </c>
      <c r="F7822">
        <v>0</v>
      </c>
      <c r="G7822">
        <v>24</v>
      </c>
      <c r="H7822">
        <v>2018</v>
      </c>
      <c r="I7822">
        <v>12</v>
      </c>
      <c r="J7822">
        <v>72</v>
      </c>
    </row>
    <row r="7823" spans="1:10" hidden="1" x14ac:dyDescent="0.25">
      <c r="A7823">
        <f>--SUBTOTAL(103,B$2:B7823)</f>
        <v>3790</v>
      </c>
      <c r="B7823" s="86">
        <v>43465</v>
      </c>
      <c r="C7823" t="s">
        <v>21</v>
      </c>
      <c r="D7823" t="s">
        <v>404</v>
      </c>
      <c r="E7823" t="s">
        <v>405</v>
      </c>
      <c r="F7823">
        <v>0</v>
      </c>
      <c r="G7823">
        <v>195.85</v>
      </c>
      <c r="H7823">
        <v>2018</v>
      </c>
      <c r="I7823">
        <v>12</v>
      </c>
      <c r="J7823">
        <v>72</v>
      </c>
    </row>
    <row r="7824" spans="1:10" hidden="1" x14ac:dyDescent="0.25">
      <c r="A7824">
        <f>--SUBTOTAL(103,B$2:B7824)</f>
        <v>3790</v>
      </c>
      <c r="B7824" s="86">
        <v>43465</v>
      </c>
      <c r="C7824" t="s">
        <v>21</v>
      </c>
      <c r="D7824" t="s">
        <v>404</v>
      </c>
      <c r="E7824" t="s">
        <v>405</v>
      </c>
      <c r="F7824">
        <v>0</v>
      </c>
      <c r="G7824">
        <v>8</v>
      </c>
      <c r="H7824">
        <v>2018</v>
      </c>
      <c r="I7824">
        <v>12</v>
      </c>
      <c r="J7824">
        <v>73</v>
      </c>
    </row>
    <row r="7825" spans="1:10" hidden="1" x14ac:dyDescent="0.25">
      <c r="A7825">
        <f>--SUBTOTAL(103,B$2:B7825)</f>
        <v>3790</v>
      </c>
      <c r="B7825" s="86">
        <v>43465</v>
      </c>
      <c r="C7825" t="s">
        <v>21</v>
      </c>
      <c r="D7825" t="s">
        <v>404</v>
      </c>
      <c r="E7825" t="s">
        <v>405</v>
      </c>
      <c r="F7825">
        <v>0</v>
      </c>
      <c r="G7825">
        <v>3600</v>
      </c>
      <c r="H7825">
        <v>2018</v>
      </c>
      <c r="I7825">
        <v>12</v>
      </c>
      <c r="J7825">
        <v>73</v>
      </c>
    </row>
    <row r="7826" spans="1:10" hidden="1" x14ac:dyDescent="0.25">
      <c r="A7826">
        <f>--SUBTOTAL(103,B$2:B7826)</f>
        <v>3790</v>
      </c>
      <c r="B7826" s="86">
        <v>43465</v>
      </c>
      <c r="C7826" t="s">
        <v>21</v>
      </c>
      <c r="D7826" t="s">
        <v>404</v>
      </c>
      <c r="E7826" t="s">
        <v>405</v>
      </c>
      <c r="F7826">
        <v>0</v>
      </c>
      <c r="G7826">
        <v>20550.37</v>
      </c>
      <c r="H7826">
        <v>2018</v>
      </c>
      <c r="I7826">
        <v>12</v>
      </c>
      <c r="J7826">
        <v>73</v>
      </c>
    </row>
    <row r="7827" spans="1:10" hidden="1" x14ac:dyDescent="0.25">
      <c r="A7827">
        <f>--SUBTOTAL(103,B$2:B7827)</f>
        <v>3790</v>
      </c>
      <c r="B7827" s="86">
        <v>43465</v>
      </c>
      <c r="C7827" t="s">
        <v>21</v>
      </c>
      <c r="D7827" t="s">
        <v>404</v>
      </c>
      <c r="E7827" t="s">
        <v>405</v>
      </c>
      <c r="F7827">
        <v>0</v>
      </c>
      <c r="G7827">
        <v>234.56</v>
      </c>
      <c r="H7827">
        <v>2018</v>
      </c>
      <c r="I7827">
        <v>12</v>
      </c>
      <c r="J7827">
        <v>74</v>
      </c>
    </row>
    <row r="7828" spans="1:10" hidden="1" x14ac:dyDescent="0.25">
      <c r="A7828">
        <f>--SUBTOTAL(103,B$2:B7828)</f>
        <v>3790</v>
      </c>
      <c r="B7828" s="86">
        <v>43465</v>
      </c>
      <c r="C7828" t="s">
        <v>21</v>
      </c>
      <c r="D7828" t="s">
        <v>404</v>
      </c>
      <c r="E7828" t="s">
        <v>405</v>
      </c>
      <c r="F7828">
        <v>0</v>
      </c>
      <c r="G7828">
        <v>40</v>
      </c>
      <c r="H7828">
        <v>2018</v>
      </c>
      <c r="I7828">
        <v>12</v>
      </c>
      <c r="J7828">
        <v>76</v>
      </c>
    </row>
    <row r="7829" spans="1:10" hidden="1" x14ac:dyDescent="0.25">
      <c r="A7829">
        <f>--SUBTOTAL(103,B$2:B7829)</f>
        <v>3790</v>
      </c>
      <c r="B7829" s="86">
        <v>43465</v>
      </c>
      <c r="C7829" t="s">
        <v>21</v>
      </c>
      <c r="D7829" t="s">
        <v>404</v>
      </c>
      <c r="E7829" t="s">
        <v>405</v>
      </c>
      <c r="F7829">
        <v>0</v>
      </c>
      <c r="G7829">
        <v>137.41999999999999</v>
      </c>
      <c r="H7829">
        <v>2018</v>
      </c>
      <c r="I7829">
        <v>12</v>
      </c>
      <c r="J7829">
        <v>77</v>
      </c>
    </row>
    <row r="7830" spans="1:10" hidden="1" x14ac:dyDescent="0.25">
      <c r="A7830">
        <f>--SUBTOTAL(103,B$2:B7830)</f>
        <v>3790</v>
      </c>
      <c r="B7830" s="86">
        <v>43465</v>
      </c>
      <c r="C7830" t="s">
        <v>21</v>
      </c>
      <c r="D7830" t="s">
        <v>404</v>
      </c>
      <c r="E7830" t="s">
        <v>405</v>
      </c>
      <c r="F7830">
        <v>0</v>
      </c>
      <c r="G7830">
        <v>16</v>
      </c>
      <c r="H7830">
        <v>2018</v>
      </c>
      <c r="I7830">
        <v>12</v>
      </c>
      <c r="J7830">
        <v>78</v>
      </c>
    </row>
    <row r="7831" spans="1:10" hidden="1" x14ac:dyDescent="0.25">
      <c r="A7831">
        <f>--SUBTOTAL(103,B$2:B7831)</f>
        <v>3790</v>
      </c>
      <c r="B7831" s="86">
        <v>43465</v>
      </c>
      <c r="C7831" t="s">
        <v>21</v>
      </c>
      <c r="D7831" t="s">
        <v>404</v>
      </c>
      <c r="E7831" t="s">
        <v>405</v>
      </c>
      <c r="F7831">
        <v>0</v>
      </c>
      <c r="G7831">
        <v>195.11</v>
      </c>
      <c r="H7831">
        <v>2018</v>
      </c>
      <c r="I7831">
        <v>12</v>
      </c>
      <c r="J7831">
        <v>78</v>
      </c>
    </row>
    <row r="7832" spans="1:10" hidden="1" x14ac:dyDescent="0.25">
      <c r="A7832">
        <f>--SUBTOTAL(103,B$2:B7832)</f>
        <v>3790</v>
      </c>
      <c r="B7832" s="86">
        <v>43465</v>
      </c>
      <c r="C7832" t="s">
        <v>21</v>
      </c>
      <c r="D7832" t="s">
        <v>404</v>
      </c>
      <c r="E7832" t="s">
        <v>405</v>
      </c>
      <c r="F7832">
        <v>0</v>
      </c>
      <c r="G7832">
        <v>381.27</v>
      </c>
      <c r="H7832">
        <v>2018</v>
      </c>
      <c r="I7832">
        <v>12</v>
      </c>
      <c r="J7832">
        <v>79</v>
      </c>
    </row>
    <row r="7833" spans="1:10" hidden="1" x14ac:dyDescent="0.25">
      <c r="A7833">
        <f>--SUBTOTAL(103,B$2:B7833)</f>
        <v>3790</v>
      </c>
      <c r="B7833" s="86">
        <v>43465</v>
      </c>
      <c r="C7833" t="s">
        <v>21</v>
      </c>
      <c r="D7833" t="s">
        <v>404</v>
      </c>
      <c r="E7833" t="s">
        <v>405</v>
      </c>
      <c r="F7833">
        <v>0</v>
      </c>
      <c r="G7833">
        <v>712</v>
      </c>
      <c r="H7833">
        <v>2018</v>
      </c>
      <c r="I7833">
        <v>12</v>
      </c>
      <c r="J7833">
        <v>80</v>
      </c>
    </row>
    <row r="7834" spans="1:10" hidden="1" x14ac:dyDescent="0.25">
      <c r="A7834">
        <f>--SUBTOTAL(103,B$2:B7834)</f>
        <v>3790</v>
      </c>
      <c r="B7834" s="86">
        <v>43465</v>
      </c>
      <c r="C7834" t="s">
        <v>21</v>
      </c>
      <c r="D7834" t="s">
        <v>404</v>
      </c>
      <c r="E7834" t="s">
        <v>405</v>
      </c>
      <c r="F7834">
        <v>0</v>
      </c>
      <c r="G7834">
        <v>4185.47</v>
      </c>
      <c r="H7834">
        <v>2018</v>
      </c>
      <c r="I7834">
        <v>12</v>
      </c>
      <c r="J7834">
        <v>80</v>
      </c>
    </row>
    <row r="7835" spans="1:10" hidden="1" x14ac:dyDescent="0.25">
      <c r="A7835">
        <f>--SUBTOTAL(103,B$2:B7835)</f>
        <v>3790</v>
      </c>
      <c r="B7835" s="86">
        <v>43465</v>
      </c>
      <c r="C7835" t="s">
        <v>21</v>
      </c>
      <c r="D7835" t="s">
        <v>404</v>
      </c>
      <c r="E7835" t="s">
        <v>405</v>
      </c>
      <c r="F7835">
        <v>0</v>
      </c>
      <c r="G7835">
        <v>24</v>
      </c>
      <c r="H7835">
        <v>2018</v>
      </c>
      <c r="I7835">
        <v>12</v>
      </c>
      <c r="J7835">
        <v>89</v>
      </c>
    </row>
    <row r="7836" spans="1:10" hidden="1" x14ac:dyDescent="0.25">
      <c r="A7836">
        <f>--SUBTOTAL(103,B$2:B7836)</f>
        <v>3790</v>
      </c>
      <c r="B7836" s="86">
        <v>43465</v>
      </c>
      <c r="C7836" t="s">
        <v>21</v>
      </c>
      <c r="D7836" t="s">
        <v>404</v>
      </c>
      <c r="E7836" t="s">
        <v>405</v>
      </c>
      <c r="F7836">
        <v>0</v>
      </c>
      <c r="G7836">
        <v>409.17</v>
      </c>
      <c r="H7836">
        <v>2018</v>
      </c>
      <c r="I7836">
        <v>12</v>
      </c>
      <c r="J7836">
        <v>89</v>
      </c>
    </row>
    <row r="7837" spans="1:10" hidden="1" x14ac:dyDescent="0.25">
      <c r="A7837">
        <f>--SUBTOTAL(103,B$2:B7837)</f>
        <v>3790</v>
      </c>
      <c r="B7837" s="86">
        <v>43465</v>
      </c>
      <c r="C7837" t="s">
        <v>21</v>
      </c>
      <c r="D7837" t="s">
        <v>404</v>
      </c>
      <c r="E7837" t="s">
        <v>405</v>
      </c>
      <c r="F7837">
        <v>0</v>
      </c>
      <c r="G7837">
        <v>113.1</v>
      </c>
      <c r="H7837">
        <v>2018</v>
      </c>
      <c r="I7837">
        <v>12</v>
      </c>
      <c r="J7837">
        <v>95</v>
      </c>
    </row>
    <row r="7838" spans="1:10" hidden="1" x14ac:dyDescent="0.25">
      <c r="A7838">
        <f>--SUBTOTAL(103,B$2:B7838)</f>
        <v>3790</v>
      </c>
      <c r="B7838" s="86">
        <v>43465</v>
      </c>
      <c r="C7838" t="s">
        <v>21</v>
      </c>
      <c r="D7838" t="s">
        <v>404</v>
      </c>
      <c r="E7838" t="s">
        <v>405</v>
      </c>
      <c r="F7838">
        <v>0</v>
      </c>
      <c r="G7838">
        <v>840</v>
      </c>
      <c r="H7838">
        <v>2018</v>
      </c>
      <c r="I7838">
        <v>12</v>
      </c>
      <c r="J7838">
        <v>95</v>
      </c>
    </row>
    <row r="7839" spans="1:10" hidden="1" x14ac:dyDescent="0.25">
      <c r="A7839">
        <f>--SUBTOTAL(103,B$2:B7839)</f>
        <v>3790</v>
      </c>
      <c r="B7839" s="86">
        <v>43465</v>
      </c>
      <c r="C7839" t="s">
        <v>21</v>
      </c>
      <c r="D7839" t="s">
        <v>404</v>
      </c>
      <c r="E7839" t="s">
        <v>405</v>
      </c>
      <c r="F7839">
        <v>0</v>
      </c>
      <c r="G7839">
        <v>3668.11</v>
      </c>
      <c r="H7839">
        <v>2018</v>
      </c>
      <c r="I7839">
        <v>12</v>
      </c>
      <c r="J7839">
        <v>95</v>
      </c>
    </row>
    <row r="7840" spans="1:10" hidden="1" x14ac:dyDescent="0.25">
      <c r="A7840">
        <f>--SUBTOTAL(103,B$2:B7840)</f>
        <v>3790</v>
      </c>
      <c r="B7840" s="86">
        <v>43465</v>
      </c>
      <c r="C7840" t="s">
        <v>21</v>
      </c>
      <c r="D7840" t="s">
        <v>404</v>
      </c>
      <c r="E7840" t="s">
        <v>405</v>
      </c>
      <c r="F7840">
        <v>0</v>
      </c>
      <c r="G7840">
        <v>3872</v>
      </c>
      <c r="H7840">
        <v>2018</v>
      </c>
      <c r="I7840">
        <v>12</v>
      </c>
      <c r="J7840">
        <v>97</v>
      </c>
    </row>
    <row r="7841" spans="1:10" hidden="1" x14ac:dyDescent="0.25">
      <c r="A7841">
        <f>--SUBTOTAL(103,B$2:B7841)</f>
        <v>3790</v>
      </c>
      <c r="B7841" s="86">
        <v>43465</v>
      </c>
      <c r="C7841" t="s">
        <v>21</v>
      </c>
      <c r="D7841" t="s">
        <v>404</v>
      </c>
      <c r="E7841" t="s">
        <v>405</v>
      </c>
      <c r="F7841">
        <v>0</v>
      </c>
      <c r="G7841">
        <v>12275.05</v>
      </c>
      <c r="H7841">
        <v>2018</v>
      </c>
      <c r="I7841">
        <v>12</v>
      </c>
      <c r="J7841">
        <v>97</v>
      </c>
    </row>
    <row r="7842" spans="1:10" hidden="1" x14ac:dyDescent="0.25">
      <c r="A7842">
        <f>--SUBTOTAL(103,B$2:B7842)</f>
        <v>3790</v>
      </c>
      <c r="B7842" s="86">
        <v>43465</v>
      </c>
      <c r="C7842" t="s">
        <v>21</v>
      </c>
      <c r="D7842" t="s">
        <v>404</v>
      </c>
      <c r="E7842" t="s">
        <v>405</v>
      </c>
      <c r="F7842">
        <v>0</v>
      </c>
      <c r="G7842">
        <v>22.57</v>
      </c>
      <c r="H7842">
        <v>2018</v>
      </c>
      <c r="I7842">
        <v>12</v>
      </c>
      <c r="J7842">
        <v>98</v>
      </c>
    </row>
    <row r="7843" spans="1:10" hidden="1" x14ac:dyDescent="0.25">
      <c r="A7843">
        <f>--SUBTOTAL(103,B$2:B7843)</f>
        <v>3790</v>
      </c>
      <c r="B7843" s="86">
        <v>43465</v>
      </c>
      <c r="C7843" t="s">
        <v>21</v>
      </c>
      <c r="D7843" t="s">
        <v>404</v>
      </c>
      <c r="E7843" t="s">
        <v>405</v>
      </c>
      <c r="F7843">
        <v>0</v>
      </c>
      <c r="G7843">
        <v>25.11</v>
      </c>
      <c r="H7843">
        <v>2018</v>
      </c>
      <c r="I7843">
        <v>12</v>
      </c>
      <c r="J7843">
        <v>99</v>
      </c>
    </row>
    <row r="7844" spans="1:10" hidden="1" x14ac:dyDescent="0.25">
      <c r="A7844">
        <f>--SUBTOTAL(103,B$2:B7844)</f>
        <v>3790</v>
      </c>
      <c r="B7844" s="86">
        <v>43465</v>
      </c>
      <c r="C7844" t="s">
        <v>21</v>
      </c>
      <c r="D7844" t="s">
        <v>404</v>
      </c>
      <c r="E7844" t="s">
        <v>405</v>
      </c>
      <c r="F7844">
        <v>0</v>
      </c>
      <c r="G7844">
        <v>8</v>
      </c>
      <c r="H7844">
        <v>2018</v>
      </c>
      <c r="I7844">
        <v>12</v>
      </c>
      <c r="J7844">
        <v>101</v>
      </c>
    </row>
    <row r="7845" spans="1:10" hidden="1" x14ac:dyDescent="0.25">
      <c r="A7845">
        <f>--SUBTOTAL(103,B$2:B7845)</f>
        <v>3790</v>
      </c>
      <c r="B7845" s="86">
        <v>43465</v>
      </c>
      <c r="C7845" t="s">
        <v>21</v>
      </c>
      <c r="D7845" t="s">
        <v>404</v>
      </c>
      <c r="E7845" t="s">
        <v>405</v>
      </c>
      <c r="F7845">
        <v>0</v>
      </c>
      <c r="G7845">
        <v>417.98</v>
      </c>
      <c r="H7845">
        <v>2018</v>
      </c>
      <c r="I7845">
        <v>12</v>
      </c>
      <c r="J7845">
        <v>101</v>
      </c>
    </row>
    <row r="7846" spans="1:10" hidden="1" x14ac:dyDescent="0.25">
      <c r="A7846">
        <f>--SUBTOTAL(103,B$2:B7846)</f>
        <v>3790</v>
      </c>
      <c r="B7846" s="86">
        <v>43465</v>
      </c>
      <c r="C7846" t="s">
        <v>21</v>
      </c>
      <c r="D7846" t="s">
        <v>404</v>
      </c>
      <c r="E7846" t="s">
        <v>405</v>
      </c>
      <c r="F7846">
        <v>0</v>
      </c>
      <c r="G7846">
        <v>107.12</v>
      </c>
      <c r="H7846">
        <v>2018</v>
      </c>
      <c r="I7846">
        <v>12</v>
      </c>
      <c r="J7846">
        <v>102</v>
      </c>
    </row>
    <row r="7847" spans="1:10" hidden="1" x14ac:dyDescent="0.25">
      <c r="A7847">
        <f>--SUBTOTAL(103,B$2:B7847)</f>
        <v>3790</v>
      </c>
      <c r="B7847" s="86">
        <v>43465</v>
      </c>
      <c r="C7847" t="s">
        <v>21</v>
      </c>
      <c r="D7847" t="s">
        <v>404</v>
      </c>
      <c r="E7847" t="s">
        <v>405</v>
      </c>
      <c r="F7847">
        <v>0</v>
      </c>
      <c r="G7847">
        <v>411.44</v>
      </c>
      <c r="H7847">
        <v>2018</v>
      </c>
      <c r="I7847">
        <v>12</v>
      </c>
      <c r="J7847">
        <v>103</v>
      </c>
    </row>
    <row r="7848" spans="1:10" hidden="1" x14ac:dyDescent="0.25">
      <c r="A7848">
        <f>--SUBTOTAL(103,B$2:B7848)</f>
        <v>3790</v>
      </c>
      <c r="B7848" s="86">
        <v>43465</v>
      </c>
      <c r="C7848" t="s">
        <v>21</v>
      </c>
      <c r="D7848" t="s">
        <v>404</v>
      </c>
      <c r="E7848" t="s">
        <v>405</v>
      </c>
      <c r="F7848">
        <v>0</v>
      </c>
      <c r="G7848">
        <v>286.37</v>
      </c>
      <c r="H7848">
        <v>2018</v>
      </c>
      <c r="I7848">
        <v>12</v>
      </c>
      <c r="J7848">
        <v>125</v>
      </c>
    </row>
    <row r="7849" spans="1:10" hidden="1" x14ac:dyDescent="0.25">
      <c r="A7849">
        <f>--SUBTOTAL(103,B$2:B7849)</f>
        <v>3790</v>
      </c>
      <c r="B7849" s="86">
        <v>43465</v>
      </c>
      <c r="C7849" t="s">
        <v>21</v>
      </c>
      <c r="D7849" t="s">
        <v>404</v>
      </c>
      <c r="E7849" t="s">
        <v>405</v>
      </c>
      <c r="F7849">
        <v>0</v>
      </c>
      <c r="G7849">
        <v>6.85</v>
      </c>
      <c r="H7849">
        <v>2018</v>
      </c>
      <c r="I7849">
        <v>12</v>
      </c>
      <c r="J7849">
        <v>131</v>
      </c>
    </row>
    <row r="7850" spans="1:10" hidden="1" x14ac:dyDescent="0.25">
      <c r="A7850">
        <f>--SUBTOTAL(103,B$2:B7850)</f>
        <v>3790</v>
      </c>
      <c r="B7850" s="86">
        <v>43465</v>
      </c>
      <c r="C7850" t="s">
        <v>21</v>
      </c>
      <c r="D7850" t="s">
        <v>404</v>
      </c>
      <c r="E7850" t="s">
        <v>405</v>
      </c>
      <c r="F7850">
        <v>0</v>
      </c>
      <c r="G7850">
        <v>13.41</v>
      </c>
      <c r="H7850">
        <v>2018</v>
      </c>
      <c r="I7850">
        <v>12</v>
      </c>
      <c r="J7850">
        <v>131</v>
      </c>
    </row>
    <row r="7851" spans="1:10" hidden="1" x14ac:dyDescent="0.25">
      <c r="A7851">
        <f>--SUBTOTAL(103,B$2:B7851)</f>
        <v>3790</v>
      </c>
      <c r="B7851" s="86">
        <v>43465</v>
      </c>
      <c r="C7851" t="s">
        <v>21</v>
      </c>
      <c r="D7851" t="s">
        <v>404</v>
      </c>
      <c r="E7851" t="s">
        <v>405</v>
      </c>
      <c r="F7851">
        <v>0</v>
      </c>
      <c r="G7851">
        <v>8</v>
      </c>
      <c r="H7851">
        <v>2018</v>
      </c>
      <c r="I7851">
        <v>12</v>
      </c>
      <c r="J7851">
        <v>157</v>
      </c>
    </row>
    <row r="7852" spans="1:10" hidden="1" x14ac:dyDescent="0.25">
      <c r="A7852">
        <f>--SUBTOTAL(103,B$2:B7852)</f>
        <v>3790</v>
      </c>
      <c r="B7852" s="86">
        <v>43465</v>
      </c>
      <c r="C7852" t="s">
        <v>21</v>
      </c>
      <c r="D7852" t="s">
        <v>404</v>
      </c>
      <c r="E7852" t="s">
        <v>405</v>
      </c>
      <c r="F7852">
        <v>0</v>
      </c>
      <c r="G7852">
        <v>136.54</v>
      </c>
      <c r="H7852">
        <v>2018</v>
      </c>
      <c r="I7852">
        <v>12</v>
      </c>
      <c r="J7852">
        <v>157</v>
      </c>
    </row>
    <row r="7853" spans="1:10" hidden="1" x14ac:dyDescent="0.25">
      <c r="A7853">
        <f>--SUBTOTAL(103,B$2:B7853)</f>
        <v>3790</v>
      </c>
      <c r="B7853" s="86">
        <v>43465</v>
      </c>
      <c r="C7853" t="s">
        <v>21</v>
      </c>
      <c r="D7853" t="s">
        <v>404</v>
      </c>
      <c r="E7853" t="s">
        <v>405</v>
      </c>
      <c r="F7853">
        <v>0</v>
      </c>
      <c r="G7853">
        <v>253</v>
      </c>
      <c r="H7853">
        <v>2018</v>
      </c>
      <c r="I7853">
        <v>12</v>
      </c>
      <c r="J7853">
        <v>162</v>
      </c>
    </row>
    <row r="7854" spans="1:10" hidden="1" x14ac:dyDescent="0.25">
      <c r="A7854">
        <f>--SUBTOTAL(103,B$2:B7854)</f>
        <v>3790</v>
      </c>
      <c r="B7854" s="86">
        <v>43465</v>
      </c>
      <c r="C7854" t="s">
        <v>21</v>
      </c>
      <c r="D7854" t="s">
        <v>404</v>
      </c>
      <c r="E7854" t="s">
        <v>405</v>
      </c>
      <c r="F7854">
        <v>0</v>
      </c>
      <c r="G7854">
        <v>901.93</v>
      </c>
      <c r="H7854">
        <v>2018</v>
      </c>
      <c r="I7854">
        <v>12</v>
      </c>
      <c r="J7854">
        <v>162</v>
      </c>
    </row>
    <row r="7855" spans="1:10" hidden="1" x14ac:dyDescent="0.25">
      <c r="A7855">
        <f>--SUBTOTAL(103,B$2:B7855)</f>
        <v>3790</v>
      </c>
      <c r="B7855" s="86">
        <v>43465</v>
      </c>
      <c r="C7855" t="s">
        <v>21</v>
      </c>
      <c r="D7855" t="s">
        <v>404</v>
      </c>
      <c r="E7855" t="s">
        <v>405</v>
      </c>
      <c r="F7855">
        <v>0</v>
      </c>
      <c r="G7855">
        <v>129.09</v>
      </c>
      <c r="H7855">
        <v>2018</v>
      </c>
      <c r="I7855">
        <v>12</v>
      </c>
      <c r="J7855">
        <v>164</v>
      </c>
    </row>
    <row r="7856" spans="1:10" hidden="1" x14ac:dyDescent="0.25">
      <c r="A7856">
        <f>--SUBTOTAL(103,B$2:B7856)</f>
        <v>3790</v>
      </c>
      <c r="B7856" s="86">
        <v>43465</v>
      </c>
      <c r="C7856" t="s">
        <v>21</v>
      </c>
      <c r="D7856" t="s">
        <v>404</v>
      </c>
      <c r="E7856" t="s">
        <v>405</v>
      </c>
      <c r="F7856">
        <v>0</v>
      </c>
      <c r="G7856">
        <v>60.4</v>
      </c>
      <c r="H7856">
        <v>2018</v>
      </c>
      <c r="I7856">
        <v>12</v>
      </c>
      <c r="J7856">
        <v>165</v>
      </c>
    </row>
    <row r="7857" spans="1:10" hidden="1" x14ac:dyDescent="0.25">
      <c r="A7857">
        <f>--SUBTOTAL(103,B$2:B7857)</f>
        <v>3790</v>
      </c>
      <c r="B7857" s="86">
        <v>43465</v>
      </c>
      <c r="C7857" t="s">
        <v>21</v>
      </c>
      <c r="D7857" t="s">
        <v>404</v>
      </c>
      <c r="E7857" t="s">
        <v>405</v>
      </c>
      <c r="F7857">
        <v>0</v>
      </c>
      <c r="G7857">
        <v>26.52</v>
      </c>
      <c r="H7857">
        <v>2018</v>
      </c>
      <c r="I7857">
        <v>12</v>
      </c>
      <c r="J7857">
        <v>196</v>
      </c>
    </row>
    <row r="7858" spans="1:10" hidden="1" x14ac:dyDescent="0.25">
      <c r="A7858">
        <f>--SUBTOTAL(103,B$2:B7858)</f>
        <v>3790</v>
      </c>
      <c r="B7858" s="86">
        <v>43465</v>
      </c>
      <c r="C7858" t="s">
        <v>21</v>
      </c>
      <c r="D7858" t="s">
        <v>404</v>
      </c>
      <c r="E7858" t="s">
        <v>405</v>
      </c>
      <c r="F7858">
        <v>0</v>
      </c>
      <c r="G7858">
        <v>32</v>
      </c>
      <c r="H7858">
        <v>2018</v>
      </c>
      <c r="I7858">
        <v>12</v>
      </c>
      <c r="J7858">
        <v>2</v>
      </c>
    </row>
    <row r="7859" spans="1:10" hidden="1" x14ac:dyDescent="0.25">
      <c r="A7859">
        <f>--SUBTOTAL(103,B$2:B7859)</f>
        <v>3790</v>
      </c>
      <c r="B7859" s="86">
        <v>43465</v>
      </c>
      <c r="C7859" t="s">
        <v>21</v>
      </c>
      <c r="D7859" t="s">
        <v>404</v>
      </c>
      <c r="E7859" t="s">
        <v>405</v>
      </c>
      <c r="F7859">
        <v>0</v>
      </c>
      <c r="G7859">
        <v>142.80000000000001</v>
      </c>
      <c r="H7859">
        <v>2018</v>
      </c>
      <c r="I7859">
        <v>12</v>
      </c>
      <c r="J7859">
        <v>2</v>
      </c>
    </row>
    <row r="7860" spans="1:10" hidden="1" x14ac:dyDescent="0.25">
      <c r="A7860">
        <f>--SUBTOTAL(103,B$2:B7860)</f>
        <v>3790</v>
      </c>
      <c r="B7860" s="86">
        <v>43465</v>
      </c>
      <c r="C7860" t="s">
        <v>79</v>
      </c>
      <c r="D7860" t="s">
        <v>404</v>
      </c>
      <c r="E7860" t="s">
        <v>405</v>
      </c>
      <c r="F7860">
        <v>0</v>
      </c>
      <c r="G7860">
        <v>33.46</v>
      </c>
      <c r="H7860">
        <v>2018</v>
      </c>
      <c r="I7860">
        <v>12</v>
      </c>
      <c r="J7860">
        <v>91</v>
      </c>
    </row>
    <row r="7861" spans="1:10" hidden="1" x14ac:dyDescent="0.25">
      <c r="A7861">
        <f>--SUBTOTAL(103,B$2:B7861)</f>
        <v>3790</v>
      </c>
      <c r="B7861" s="86">
        <v>43465</v>
      </c>
      <c r="C7861" t="s">
        <v>79</v>
      </c>
      <c r="D7861" t="s">
        <v>404</v>
      </c>
      <c r="E7861" t="s">
        <v>405</v>
      </c>
      <c r="F7861">
        <v>0</v>
      </c>
      <c r="G7861">
        <v>2880.13</v>
      </c>
      <c r="H7861">
        <v>2018</v>
      </c>
      <c r="I7861">
        <v>12</v>
      </c>
      <c r="J7861">
        <v>91</v>
      </c>
    </row>
    <row r="7862" spans="1:10" hidden="1" x14ac:dyDescent="0.25">
      <c r="A7862">
        <f>--SUBTOTAL(103,B$2:B7862)</f>
        <v>3790</v>
      </c>
      <c r="B7862" s="86">
        <v>43465</v>
      </c>
      <c r="C7862" t="s">
        <v>79</v>
      </c>
      <c r="D7862" t="s">
        <v>404</v>
      </c>
      <c r="E7862" t="s">
        <v>405</v>
      </c>
      <c r="F7862">
        <v>0</v>
      </c>
      <c r="G7862">
        <v>2933.98</v>
      </c>
      <c r="H7862">
        <v>2018</v>
      </c>
      <c r="I7862">
        <v>12</v>
      </c>
      <c r="J7862">
        <v>91</v>
      </c>
    </row>
    <row r="7863" spans="1:10" hidden="1" x14ac:dyDescent="0.25">
      <c r="A7863">
        <f>--SUBTOTAL(103,B$2:B7863)</f>
        <v>3790</v>
      </c>
      <c r="B7863" s="86">
        <v>43465</v>
      </c>
      <c r="C7863" t="s">
        <v>79</v>
      </c>
      <c r="D7863" t="s">
        <v>404</v>
      </c>
      <c r="E7863" t="s">
        <v>405</v>
      </c>
      <c r="F7863">
        <v>0</v>
      </c>
      <c r="G7863">
        <v>8974.73</v>
      </c>
      <c r="H7863">
        <v>2018</v>
      </c>
      <c r="I7863">
        <v>12</v>
      </c>
      <c r="J7863">
        <v>91</v>
      </c>
    </row>
    <row r="7864" spans="1:10" hidden="1" x14ac:dyDescent="0.25">
      <c r="A7864">
        <f>--SUBTOTAL(103,B$2:B7864)</f>
        <v>3790</v>
      </c>
      <c r="B7864" s="86">
        <v>43465</v>
      </c>
      <c r="C7864" t="s">
        <v>112</v>
      </c>
      <c r="D7864" t="s">
        <v>404</v>
      </c>
      <c r="E7864" t="s">
        <v>405</v>
      </c>
      <c r="F7864">
        <v>0</v>
      </c>
      <c r="G7864">
        <v>1027.56</v>
      </c>
      <c r="H7864">
        <v>2018</v>
      </c>
      <c r="I7864">
        <v>12</v>
      </c>
      <c r="J7864">
        <v>91</v>
      </c>
    </row>
    <row r="7865" spans="1:10" hidden="1" x14ac:dyDescent="0.25">
      <c r="A7865">
        <f>--SUBTOTAL(103,B$2:B7865)</f>
        <v>3790</v>
      </c>
      <c r="B7865" s="86">
        <v>43465</v>
      </c>
      <c r="C7865" t="s">
        <v>112</v>
      </c>
      <c r="D7865" t="s">
        <v>404</v>
      </c>
      <c r="E7865" t="s">
        <v>405</v>
      </c>
      <c r="F7865">
        <v>0</v>
      </c>
      <c r="G7865">
        <v>1293.83</v>
      </c>
      <c r="H7865">
        <v>2018</v>
      </c>
      <c r="I7865">
        <v>12</v>
      </c>
      <c r="J7865">
        <v>91</v>
      </c>
    </row>
    <row r="7866" spans="1:10" hidden="1" x14ac:dyDescent="0.25">
      <c r="A7866">
        <f>--SUBTOTAL(103,B$2:B7866)</f>
        <v>3790</v>
      </c>
      <c r="B7866" s="86">
        <v>43465</v>
      </c>
      <c r="C7866" t="s">
        <v>112</v>
      </c>
      <c r="D7866" t="s">
        <v>404</v>
      </c>
      <c r="E7866" t="s">
        <v>405</v>
      </c>
      <c r="F7866">
        <v>0</v>
      </c>
      <c r="G7866">
        <v>2223.9299999999998</v>
      </c>
      <c r="H7866">
        <v>2018</v>
      </c>
      <c r="I7866">
        <v>12</v>
      </c>
      <c r="J7866">
        <v>91</v>
      </c>
    </row>
    <row r="7867" spans="1:10" hidden="1" x14ac:dyDescent="0.25">
      <c r="A7867">
        <f>--SUBTOTAL(103,B$2:B7867)</f>
        <v>3790</v>
      </c>
      <c r="B7867" s="86">
        <v>43465</v>
      </c>
      <c r="C7867" t="s">
        <v>112</v>
      </c>
      <c r="D7867" t="s">
        <v>404</v>
      </c>
      <c r="E7867" t="s">
        <v>405</v>
      </c>
      <c r="F7867">
        <v>0</v>
      </c>
      <c r="G7867">
        <v>4127</v>
      </c>
      <c r="H7867">
        <v>2018</v>
      </c>
      <c r="I7867">
        <v>12</v>
      </c>
      <c r="J7867">
        <v>91</v>
      </c>
    </row>
    <row r="7868" spans="1:10" hidden="1" x14ac:dyDescent="0.25">
      <c r="A7868">
        <f>--SUBTOTAL(103,B$2:B7868)</f>
        <v>3790</v>
      </c>
      <c r="B7868" s="86">
        <v>43465</v>
      </c>
      <c r="C7868" t="s">
        <v>281</v>
      </c>
      <c r="D7868" t="s">
        <v>404</v>
      </c>
      <c r="E7868" t="s">
        <v>405</v>
      </c>
      <c r="F7868">
        <v>0</v>
      </c>
      <c r="G7868">
        <v>686.36</v>
      </c>
      <c r="H7868">
        <v>2018</v>
      </c>
      <c r="I7868">
        <v>12</v>
      </c>
      <c r="J7868">
        <v>91</v>
      </c>
    </row>
    <row r="7869" spans="1:10" hidden="1" x14ac:dyDescent="0.25">
      <c r="A7869">
        <f>--SUBTOTAL(103,B$2:B7869)</f>
        <v>3790</v>
      </c>
      <c r="B7869" s="86">
        <v>43465</v>
      </c>
      <c r="C7869" t="s">
        <v>281</v>
      </c>
      <c r="D7869" t="s">
        <v>404</v>
      </c>
      <c r="E7869" t="s">
        <v>405</v>
      </c>
      <c r="F7869">
        <v>0</v>
      </c>
      <c r="G7869">
        <v>807.13</v>
      </c>
      <c r="H7869">
        <v>2018</v>
      </c>
      <c r="I7869">
        <v>12</v>
      </c>
      <c r="J7869">
        <v>91</v>
      </c>
    </row>
    <row r="7870" spans="1:10" hidden="1" x14ac:dyDescent="0.25">
      <c r="A7870">
        <f>--SUBTOTAL(103,B$2:B7870)</f>
        <v>3790</v>
      </c>
      <c r="B7870" s="86">
        <v>43465</v>
      </c>
      <c r="C7870" t="s">
        <v>281</v>
      </c>
      <c r="D7870" t="s">
        <v>404</v>
      </c>
      <c r="E7870" t="s">
        <v>405</v>
      </c>
      <c r="F7870">
        <v>0</v>
      </c>
      <c r="G7870">
        <v>2828.04</v>
      </c>
      <c r="H7870">
        <v>2018</v>
      </c>
      <c r="I7870">
        <v>12</v>
      </c>
      <c r="J7870">
        <v>91</v>
      </c>
    </row>
    <row r="7871" spans="1:10" hidden="1" x14ac:dyDescent="0.25">
      <c r="A7871">
        <f>--SUBTOTAL(103,B$2:B7871)</f>
        <v>3790</v>
      </c>
      <c r="B7871" s="86">
        <v>43465</v>
      </c>
      <c r="C7871" t="s">
        <v>281</v>
      </c>
      <c r="D7871" t="s">
        <v>404</v>
      </c>
      <c r="E7871" t="s">
        <v>405</v>
      </c>
      <c r="F7871">
        <v>0</v>
      </c>
      <c r="G7871">
        <v>6415.82</v>
      </c>
      <c r="H7871">
        <v>2018</v>
      </c>
      <c r="I7871">
        <v>12</v>
      </c>
      <c r="J7871">
        <v>91</v>
      </c>
    </row>
    <row r="7872" spans="1:10" hidden="1" x14ac:dyDescent="0.25">
      <c r="A7872">
        <f>--SUBTOTAL(103,B$2:B7872)</f>
        <v>3790</v>
      </c>
      <c r="B7872" s="86">
        <v>43465</v>
      </c>
      <c r="C7872" t="s">
        <v>281</v>
      </c>
      <c r="D7872" t="s">
        <v>404</v>
      </c>
      <c r="E7872" t="s">
        <v>405</v>
      </c>
      <c r="F7872">
        <v>0</v>
      </c>
      <c r="G7872">
        <v>7034.18</v>
      </c>
      <c r="H7872">
        <v>2018</v>
      </c>
      <c r="I7872">
        <v>12</v>
      </c>
      <c r="J7872">
        <v>91</v>
      </c>
    </row>
    <row r="7873" spans="1:10" hidden="1" x14ac:dyDescent="0.25">
      <c r="A7873">
        <f>--SUBTOTAL(103,B$2:B7873)</f>
        <v>3790</v>
      </c>
      <c r="B7873" s="86">
        <v>43465</v>
      </c>
      <c r="C7873" t="s">
        <v>82</v>
      </c>
      <c r="D7873" t="s">
        <v>404</v>
      </c>
      <c r="E7873" t="s">
        <v>405</v>
      </c>
      <c r="F7873">
        <v>0</v>
      </c>
      <c r="G7873">
        <v>353.47</v>
      </c>
      <c r="H7873">
        <v>2018</v>
      </c>
      <c r="I7873">
        <v>12</v>
      </c>
      <c r="J7873">
        <v>91</v>
      </c>
    </row>
    <row r="7874" spans="1:10" hidden="1" x14ac:dyDescent="0.25">
      <c r="A7874">
        <f>--SUBTOTAL(103,B$2:B7874)</f>
        <v>3790</v>
      </c>
      <c r="B7874" s="86">
        <v>43465</v>
      </c>
      <c r="C7874" t="s">
        <v>82</v>
      </c>
      <c r="D7874" t="s">
        <v>404</v>
      </c>
      <c r="E7874" t="s">
        <v>405</v>
      </c>
      <c r="F7874">
        <v>0</v>
      </c>
      <c r="G7874">
        <v>453.63</v>
      </c>
      <c r="H7874">
        <v>2018</v>
      </c>
      <c r="I7874">
        <v>12</v>
      </c>
      <c r="J7874">
        <v>91</v>
      </c>
    </row>
    <row r="7875" spans="1:10" hidden="1" x14ac:dyDescent="0.25">
      <c r="A7875">
        <f>--SUBTOTAL(103,B$2:B7875)</f>
        <v>3790</v>
      </c>
      <c r="B7875" s="86">
        <v>43465</v>
      </c>
      <c r="C7875" t="s">
        <v>82</v>
      </c>
      <c r="D7875" t="s">
        <v>404</v>
      </c>
      <c r="E7875" t="s">
        <v>405</v>
      </c>
      <c r="F7875">
        <v>0</v>
      </c>
      <c r="G7875">
        <v>2785.65</v>
      </c>
      <c r="H7875">
        <v>2018</v>
      </c>
      <c r="I7875">
        <v>12</v>
      </c>
      <c r="J7875">
        <v>91</v>
      </c>
    </row>
    <row r="7876" spans="1:10" hidden="1" x14ac:dyDescent="0.25">
      <c r="A7876">
        <f>--SUBTOTAL(103,B$2:B7876)</f>
        <v>3790</v>
      </c>
      <c r="B7876" s="86">
        <v>43465</v>
      </c>
      <c r="C7876" t="s">
        <v>66</v>
      </c>
      <c r="D7876" t="s">
        <v>404</v>
      </c>
      <c r="E7876" t="s">
        <v>405</v>
      </c>
      <c r="F7876">
        <v>0</v>
      </c>
      <c r="G7876">
        <v>287.02</v>
      </c>
      <c r="H7876">
        <v>2018</v>
      </c>
      <c r="I7876">
        <v>12</v>
      </c>
      <c r="J7876">
        <v>91</v>
      </c>
    </row>
    <row r="7877" spans="1:10" hidden="1" x14ac:dyDescent="0.25">
      <c r="A7877">
        <f>--SUBTOTAL(103,B$2:B7877)</f>
        <v>3790</v>
      </c>
      <c r="B7877" s="86">
        <v>43465</v>
      </c>
      <c r="C7877" t="s">
        <v>66</v>
      </c>
      <c r="D7877" t="s">
        <v>404</v>
      </c>
      <c r="E7877" t="s">
        <v>405</v>
      </c>
      <c r="F7877">
        <v>0</v>
      </c>
      <c r="G7877">
        <v>375.47</v>
      </c>
      <c r="H7877">
        <v>2018</v>
      </c>
      <c r="I7877">
        <v>12</v>
      </c>
      <c r="J7877">
        <v>91</v>
      </c>
    </row>
    <row r="7878" spans="1:10" hidden="1" x14ac:dyDescent="0.25">
      <c r="A7878">
        <f>--SUBTOTAL(103,B$2:B7878)</f>
        <v>3790</v>
      </c>
      <c r="B7878" s="86">
        <v>43465</v>
      </c>
      <c r="C7878" t="s">
        <v>66</v>
      </c>
      <c r="D7878" t="s">
        <v>404</v>
      </c>
      <c r="E7878" t="s">
        <v>405</v>
      </c>
      <c r="F7878">
        <v>0</v>
      </c>
      <c r="G7878">
        <v>909.75</v>
      </c>
      <c r="H7878">
        <v>2018</v>
      </c>
      <c r="I7878">
        <v>12</v>
      </c>
      <c r="J7878">
        <v>91</v>
      </c>
    </row>
    <row r="7879" spans="1:10" hidden="1" x14ac:dyDescent="0.25">
      <c r="A7879">
        <f>--SUBTOTAL(103,B$2:B7879)</f>
        <v>3790</v>
      </c>
      <c r="B7879" s="86">
        <v>43465</v>
      </c>
      <c r="C7879" t="s">
        <v>66</v>
      </c>
      <c r="D7879" t="s">
        <v>404</v>
      </c>
      <c r="E7879" t="s">
        <v>405</v>
      </c>
      <c r="F7879">
        <v>0</v>
      </c>
      <c r="G7879">
        <v>10945.81</v>
      </c>
      <c r="H7879">
        <v>2018</v>
      </c>
      <c r="I7879">
        <v>12</v>
      </c>
      <c r="J7879">
        <v>91</v>
      </c>
    </row>
    <row r="7880" spans="1:10" hidden="1" x14ac:dyDescent="0.25">
      <c r="A7880">
        <f>--SUBTOTAL(103,B$2:B7880)</f>
        <v>3790</v>
      </c>
      <c r="B7880" s="86">
        <v>43465</v>
      </c>
      <c r="C7880" t="s">
        <v>78</v>
      </c>
      <c r="D7880" t="s">
        <v>404</v>
      </c>
      <c r="E7880" t="s">
        <v>405</v>
      </c>
      <c r="F7880">
        <v>0</v>
      </c>
      <c r="G7880">
        <v>76.98</v>
      </c>
      <c r="H7880">
        <v>2018</v>
      </c>
      <c r="I7880">
        <v>12</v>
      </c>
      <c r="J7880">
        <v>91</v>
      </c>
    </row>
    <row r="7881" spans="1:10" hidden="1" x14ac:dyDescent="0.25">
      <c r="A7881">
        <f>--SUBTOTAL(103,B$2:B7881)</f>
        <v>3790</v>
      </c>
      <c r="B7881" s="86">
        <v>43465</v>
      </c>
      <c r="C7881" t="s">
        <v>78</v>
      </c>
      <c r="D7881" t="s">
        <v>404</v>
      </c>
      <c r="E7881" t="s">
        <v>405</v>
      </c>
      <c r="F7881">
        <v>0</v>
      </c>
      <c r="G7881">
        <v>546.02</v>
      </c>
      <c r="H7881">
        <v>2018</v>
      </c>
      <c r="I7881">
        <v>12</v>
      </c>
      <c r="J7881">
        <v>91</v>
      </c>
    </row>
    <row r="7882" spans="1:10" hidden="1" x14ac:dyDescent="0.25">
      <c r="A7882">
        <f>--SUBTOTAL(103,B$2:B7882)</f>
        <v>3790</v>
      </c>
      <c r="B7882" s="86">
        <v>43465</v>
      </c>
      <c r="C7882" t="s">
        <v>78</v>
      </c>
      <c r="D7882" t="s">
        <v>404</v>
      </c>
      <c r="E7882" t="s">
        <v>405</v>
      </c>
      <c r="F7882">
        <v>0</v>
      </c>
      <c r="G7882">
        <v>1616.16</v>
      </c>
      <c r="H7882">
        <v>2018</v>
      </c>
      <c r="I7882">
        <v>12</v>
      </c>
      <c r="J7882">
        <v>91</v>
      </c>
    </row>
    <row r="7883" spans="1:10" hidden="1" x14ac:dyDescent="0.25">
      <c r="A7883">
        <f>--SUBTOTAL(103,B$2:B7883)</f>
        <v>3790</v>
      </c>
      <c r="B7883" s="86">
        <v>43465</v>
      </c>
      <c r="C7883" t="s">
        <v>78</v>
      </c>
      <c r="D7883" t="s">
        <v>404</v>
      </c>
      <c r="E7883" t="s">
        <v>405</v>
      </c>
      <c r="F7883">
        <v>0</v>
      </c>
      <c r="G7883">
        <v>3533.74</v>
      </c>
      <c r="H7883">
        <v>2018</v>
      </c>
      <c r="I7883">
        <v>12</v>
      </c>
      <c r="J7883">
        <v>91</v>
      </c>
    </row>
    <row r="7884" spans="1:10" hidden="1" x14ac:dyDescent="0.25">
      <c r="A7884">
        <f>--SUBTOTAL(103,B$2:B7884)</f>
        <v>3790</v>
      </c>
      <c r="B7884" s="86">
        <v>43465</v>
      </c>
      <c r="C7884" t="s">
        <v>78</v>
      </c>
      <c r="D7884" t="s">
        <v>404</v>
      </c>
      <c r="E7884" t="s">
        <v>405</v>
      </c>
      <c r="F7884">
        <v>0</v>
      </c>
      <c r="G7884">
        <v>7747.65</v>
      </c>
      <c r="H7884">
        <v>2018</v>
      </c>
      <c r="I7884">
        <v>12</v>
      </c>
      <c r="J7884">
        <v>91</v>
      </c>
    </row>
    <row r="7885" spans="1:10" hidden="1" x14ac:dyDescent="0.25">
      <c r="A7885">
        <f>--SUBTOTAL(103,B$2:B7885)</f>
        <v>3790</v>
      </c>
      <c r="B7885" s="86">
        <v>43465</v>
      </c>
      <c r="C7885" t="s">
        <v>70</v>
      </c>
      <c r="D7885" t="s">
        <v>404</v>
      </c>
      <c r="E7885" t="s">
        <v>405</v>
      </c>
      <c r="F7885">
        <v>0</v>
      </c>
      <c r="G7885">
        <v>12.78</v>
      </c>
      <c r="H7885">
        <v>2018</v>
      </c>
      <c r="I7885">
        <v>12</v>
      </c>
      <c r="J7885">
        <v>91</v>
      </c>
    </row>
    <row r="7886" spans="1:10" hidden="1" x14ac:dyDescent="0.25">
      <c r="A7886">
        <f>--SUBTOTAL(103,B$2:B7886)</f>
        <v>3790</v>
      </c>
      <c r="B7886" s="86">
        <v>43465</v>
      </c>
      <c r="C7886" t="s">
        <v>70</v>
      </c>
      <c r="D7886" t="s">
        <v>404</v>
      </c>
      <c r="E7886" t="s">
        <v>405</v>
      </c>
      <c r="F7886">
        <v>0</v>
      </c>
      <c r="G7886">
        <v>4956.46</v>
      </c>
      <c r="H7886">
        <v>2018</v>
      </c>
      <c r="I7886">
        <v>12</v>
      </c>
      <c r="J7886">
        <v>91</v>
      </c>
    </row>
    <row r="7887" spans="1:10" hidden="1" x14ac:dyDescent="0.25">
      <c r="A7887">
        <f>--SUBTOTAL(103,B$2:B7887)</f>
        <v>3790</v>
      </c>
      <c r="B7887" s="86">
        <v>43465</v>
      </c>
      <c r="C7887" t="s">
        <v>77</v>
      </c>
      <c r="D7887" t="s">
        <v>404</v>
      </c>
      <c r="E7887" t="s">
        <v>405</v>
      </c>
      <c r="F7887">
        <v>0</v>
      </c>
      <c r="G7887">
        <v>167.93</v>
      </c>
      <c r="H7887">
        <v>2018</v>
      </c>
      <c r="I7887">
        <v>12</v>
      </c>
      <c r="J7887">
        <v>91</v>
      </c>
    </row>
    <row r="7888" spans="1:10" hidden="1" x14ac:dyDescent="0.25">
      <c r="A7888">
        <f>--SUBTOTAL(103,B$2:B7888)</f>
        <v>3790</v>
      </c>
      <c r="B7888" s="86">
        <v>43465</v>
      </c>
      <c r="C7888" t="s">
        <v>77</v>
      </c>
      <c r="D7888" t="s">
        <v>404</v>
      </c>
      <c r="E7888" t="s">
        <v>405</v>
      </c>
      <c r="F7888">
        <v>0</v>
      </c>
      <c r="G7888">
        <v>918.99</v>
      </c>
      <c r="H7888">
        <v>2018</v>
      </c>
      <c r="I7888">
        <v>12</v>
      </c>
      <c r="J7888">
        <v>91</v>
      </c>
    </row>
    <row r="7889" spans="1:10" hidden="1" x14ac:dyDescent="0.25">
      <c r="A7889">
        <f>--SUBTOTAL(103,B$2:B7889)</f>
        <v>3790</v>
      </c>
      <c r="B7889" s="86">
        <v>43465</v>
      </c>
      <c r="C7889" t="s">
        <v>77</v>
      </c>
      <c r="D7889" t="s">
        <v>404</v>
      </c>
      <c r="E7889" t="s">
        <v>405</v>
      </c>
      <c r="F7889">
        <v>0</v>
      </c>
      <c r="G7889">
        <v>2918.42</v>
      </c>
      <c r="H7889">
        <v>2018</v>
      </c>
      <c r="I7889">
        <v>12</v>
      </c>
      <c r="J7889">
        <v>91</v>
      </c>
    </row>
    <row r="7890" spans="1:10" hidden="1" x14ac:dyDescent="0.25">
      <c r="A7890">
        <f>--SUBTOTAL(103,B$2:B7890)</f>
        <v>3790</v>
      </c>
      <c r="B7890" s="86">
        <v>43465</v>
      </c>
      <c r="C7890" t="s">
        <v>77</v>
      </c>
      <c r="D7890" t="s">
        <v>404</v>
      </c>
      <c r="E7890" t="s">
        <v>405</v>
      </c>
      <c r="F7890">
        <v>0</v>
      </c>
      <c r="G7890">
        <v>15218.68</v>
      </c>
      <c r="H7890">
        <v>2018</v>
      </c>
      <c r="I7890">
        <v>12</v>
      </c>
      <c r="J7890">
        <v>91</v>
      </c>
    </row>
    <row r="7891" spans="1:10" hidden="1" x14ac:dyDescent="0.25">
      <c r="A7891">
        <f>--SUBTOTAL(103,B$2:B7891)</f>
        <v>3790</v>
      </c>
      <c r="B7891" s="86">
        <v>43465</v>
      </c>
      <c r="C7891" t="s">
        <v>121</v>
      </c>
      <c r="D7891" t="s">
        <v>404</v>
      </c>
      <c r="E7891" t="s">
        <v>405</v>
      </c>
      <c r="F7891">
        <v>0</v>
      </c>
      <c r="G7891">
        <v>200.5</v>
      </c>
      <c r="H7891">
        <v>2018</v>
      </c>
      <c r="I7891">
        <v>12</v>
      </c>
      <c r="J7891">
        <v>91</v>
      </c>
    </row>
    <row r="7892" spans="1:10" hidden="1" x14ac:dyDescent="0.25">
      <c r="A7892">
        <f>--SUBTOTAL(103,B$2:B7892)</f>
        <v>3790</v>
      </c>
      <c r="B7892" s="86">
        <v>43465</v>
      </c>
      <c r="C7892" t="s">
        <v>65</v>
      </c>
      <c r="D7892" t="s">
        <v>404</v>
      </c>
      <c r="E7892" t="s">
        <v>405</v>
      </c>
      <c r="F7892">
        <v>0</v>
      </c>
      <c r="G7892">
        <v>562.07000000000005</v>
      </c>
      <c r="H7892">
        <v>2018</v>
      </c>
      <c r="I7892">
        <v>12</v>
      </c>
      <c r="J7892">
        <v>91</v>
      </c>
    </row>
    <row r="7893" spans="1:10" hidden="1" x14ac:dyDescent="0.25">
      <c r="A7893">
        <f>--SUBTOTAL(103,B$2:B7893)</f>
        <v>3790</v>
      </c>
      <c r="B7893" s="86">
        <v>43465</v>
      </c>
      <c r="C7893" t="s">
        <v>65</v>
      </c>
      <c r="D7893" t="s">
        <v>404</v>
      </c>
      <c r="E7893" t="s">
        <v>405</v>
      </c>
      <c r="F7893">
        <v>0</v>
      </c>
      <c r="G7893">
        <v>640.76</v>
      </c>
      <c r="H7893">
        <v>2018</v>
      </c>
      <c r="I7893">
        <v>12</v>
      </c>
      <c r="J7893">
        <v>91</v>
      </c>
    </row>
    <row r="7894" spans="1:10" hidden="1" x14ac:dyDescent="0.25">
      <c r="A7894">
        <f>--SUBTOTAL(103,B$2:B7894)</f>
        <v>3790</v>
      </c>
      <c r="B7894" s="86">
        <v>43465</v>
      </c>
      <c r="C7894" t="s">
        <v>65</v>
      </c>
      <c r="D7894" t="s">
        <v>404</v>
      </c>
      <c r="E7894" t="s">
        <v>405</v>
      </c>
      <c r="F7894">
        <v>0</v>
      </c>
      <c r="G7894">
        <v>979.14</v>
      </c>
      <c r="H7894">
        <v>2018</v>
      </c>
      <c r="I7894">
        <v>12</v>
      </c>
      <c r="J7894">
        <v>91</v>
      </c>
    </row>
    <row r="7895" spans="1:10" hidden="1" x14ac:dyDescent="0.25">
      <c r="A7895">
        <f>--SUBTOTAL(103,B$2:B7895)</f>
        <v>3790</v>
      </c>
      <c r="B7895" s="86">
        <v>43465</v>
      </c>
      <c r="C7895" t="s">
        <v>65</v>
      </c>
      <c r="D7895" t="s">
        <v>404</v>
      </c>
      <c r="E7895" t="s">
        <v>405</v>
      </c>
      <c r="F7895">
        <v>0</v>
      </c>
      <c r="G7895">
        <v>6113.41</v>
      </c>
      <c r="H7895">
        <v>2018</v>
      </c>
      <c r="I7895">
        <v>12</v>
      </c>
      <c r="J7895">
        <v>91</v>
      </c>
    </row>
    <row r="7896" spans="1:10" hidden="1" x14ac:dyDescent="0.25">
      <c r="A7896">
        <f>--SUBTOTAL(103,B$2:B7896)</f>
        <v>3790</v>
      </c>
      <c r="B7896" s="86">
        <v>43465</v>
      </c>
      <c r="C7896" t="s">
        <v>64</v>
      </c>
      <c r="D7896" t="s">
        <v>404</v>
      </c>
      <c r="E7896" t="s">
        <v>405</v>
      </c>
      <c r="F7896">
        <v>0</v>
      </c>
      <c r="G7896">
        <v>348.89</v>
      </c>
      <c r="H7896">
        <v>2018</v>
      </c>
      <c r="I7896">
        <v>12</v>
      </c>
      <c r="J7896">
        <v>91</v>
      </c>
    </row>
    <row r="7897" spans="1:10" hidden="1" x14ac:dyDescent="0.25">
      <c r="A7897">
        <f>--SUBTOTAL(103,B$2:B7897)</f>
        <v>3790</v>
      </c>
      <c r="B7897" s="86">
        <v>43465</v>
      </c>
      <c r="C7897" t="s">
        <v>64</v>
      </c>
      <c r="D7897" t="s">
        <v>404</v>
      </c>
      <c r="E7897" t="s">
        <v>405</v>
      </c>
      <c r="F7897">
        <v>0</v>
      </c>
      <c r="G7897">
        <v>2262.7600000000002</v>
      </c>
      <c r="H7897">
        <v>2018</v>
      </c>
      <c r="I7897">
        <v>12</v>
      </c>
      <c r="J7897">
        <v>91</v>
      </c>
    </row>
    <row r="7898" spans="1:10" hidden="1" x14ac:dyDescent="0.25">
      <c r="A7898">
        <f>--SUBTOTAL(103,B$2:B7898)</f>
        <v>3790</v>
      </c>
      <c r="B7898" s="86">
        <v>43465</v>
      </c>
      <c r="C7898" t="s">
        <v>64</v>
      </c>
      <c r="D7898" t="s">
        <v>404</v>
      </c>
      <c r="E7898" t="s">
        <v>405</v>
      </c>
      <c r="F7898">
        <v>0</v>
      </c>
      <c r="G7898">
        <v>3039.58</v>
      </c>
      <c r="H7898">
        <v>2018</v>
      </c>
      <c r="I7898">
        <v>12</v>
      </c>
      <c r="J7898">
        <v>91</v>
      </c>
    </row>
    <row r="7899" spans="1:10" hidden="1" x14ac:dyDescent="0.25">
      <c r="A7899">
        <f>--SUBTOTAL(103,B$2:B7899)</f>
        <v>3790</v>
      </c>
      <c r="B7899" s="86">
        <v>43465</v>
      </c>
      <c r="C7899" t="s">
        <v>64</v>
      </c>
      <c r="D7899" t="s">
        <v>404</v>
      </c>
      <c r="E7899" t="s">
        <v>405</v>
      </c>
      <c r="F7899">
        <v>0</v>
      </c>
      <c r="G7899">
        <v>9430.4</v>
      </c>
      <c r="H7899">
        <v>2018</v>
      </c>
      <c r="I7899">
        <v>12</v>
      </c>
      <c r="J7899">
        <v>91</v>
      </c>
    </row>
    <row r="7900" spans="1:10" hidden="1" x14ac:dyDescent="0.25">
      <c r="A7900">
        <f>--SUBTOTAL(103,B$2:B7900)</f>
        <v>3790</v>
      </c>
      <c r="B7900" s="86">
        <v>43465</v>
      </c>
      <c r="C7900" t="s">
        <v>64</v>
      </c>
      <c r="D7900" t="s">
        <v>404</v>
      </c>
      <c r="E7900" t="s">
        <v>405</v>
      </c>
      <c r="F7900">
        <v>0</v>
      </c>
      <c r="G7900">
        <v>29631.119999999999</v>
      </c>
      <c r="H7900">
        <v>2018</v>
      </c>
      <c r="I7900">
        <v>12</v>
      </c>
      <c r="J7900">
        <v>91</v>
      </c>
    </row>
    <row r="7901" spans="1:10" hidden="1" x14ac:dyDescent="0.25">
      <c r="A7901">
        <f>--SUBTOTAL(103,B$2:B7901)</f>
        <v>3790</v>
      </c>
      <c r="B7901" s="86">
        <v>43465</v>
      </c>
      <c r="C7901" t="s">
        <v>23</v>
      </c>
      <c r="D7901" t="s">
        <v>404</v>
      </c>
      <c r="E7901" t="s">
        <v>405</v>
      </c>
      <c r="F7901">
        <v>0</v>
      </c>
      <c r="G7901">
        <v>11.9</v>
      </c>
      <c r="H7901">
        <v>2018</v>
      </c>
      <c r="I7901">
        <v>12</v>
      </c>
      <c r="J7901">
        <v>1</v>
      </c>
    </row>
    <row r="7902" spans="1:10" hidden="1" x14ac:dyDescent="0.25">
      <c r="A7902">
        <f>--SUBTOTAL(103,B$2:B7902)</f>
        <v>3790</v>
      </c>
      <c r="B7902" s="86">
        <v>43465</v>
      </c>
      <c r="C7902" t="s">
        <v>23</v>
      </c>
      <c r="D7902" t="s">
        <v>404</v>
      </c>
      <c r="E7902" t="s">
        <v>405</v>
      </c>
      <c r="F7902">
        <v>0</v>
      </c>
      <c r="G7902">
        <v>67</v>
      </c>
      <c r="H7902">
        <v>2018</v>
      </c>
      <c r="I7902">
        <v>12</v>
      </c>
      <c r="J7902">
        <v>1</v>
      </c>
    </row>
    <row r="7903" spans="1:10" hidden="1" x14ac:dyDescent="0.25">
      <c r="A7903">
        <f>--SUBTOTAL(103,B$2:B7903)</f>
        <v>3790</v>
      </c>
      <c r="B7903" s="86">
        <v>43465</v>
      </c>
      <c r="C7903" t="s">
        <v>23</v>
      </c>
      <c r="D7903" t="s">
        <v>404</v>
      </c>
      <c r="E7903" t="s">
        <v>405</v>
      </c>
      <c r="F7903">
        <v>0</v>
      </c>
      <c r="G7903">
        <v>213.96</v>
      </c>
      <c r="H7903">
        <v>2018</v>
      </c>
      <c r="I7903">
        <v>12</v>
      </c>
      <c r="J7903">
        <v>1</v>
      </c>
    </row>
    <row r="7904" spans="1:10" hidden="1" x14ac:dyDescent="0.25">
      <c r="A7904">
        <f>--SUBTOTAL(103,B$2:B7904)</f>
        <v>3790</v>
      </c>
      <c r="B7904" s="86">
        <v>43465</v>
      </c>
      <c r="C7904" t="s">
        <v>23</v>
      </c>
      <c r="D7904" t="s">
        <v>404</v>
      </c>
      <c r="E7904" t="s">
        <v>405</v>
      </c>
      <c r="F7904">
        <v>0</v>
      </c>
      <c r="G7904">
        <v>760.82</v>
      </c>
      <c r="H7904">
        <v>2018</v>
      </c>
      <c r="I7904">
        <v>12</v>
      </c>
      <c r="J7904">
        <v>1</v>
      </c>
    </row>
    <row r="7905" spans="1:10" hidden="1" x14ac:dyDescent="0.25">
      <c r="A7905">
        <f>--SUBTOTAL(103,B$2:B7905)</f>
        <v>3790</v>
      </c>
      <c r="B7905" s="86">
        <v>43465</v>
      </c>
      <c r="C7905" t="s">
        <v>23</v>
      </c>
      <c r="D7905" t="s">
        <v>404</v>
      </c>
      <c r="E7905" t="s">
        <v>405</v>
      </c>
      <c r="F7905">
        <v>0</v>
      </c>
      <c r="G7905">
        <v>97.05</v>
      </c>
      <c r="H7905">
        <v>2018</v>
      </c>
      <c r="I7905">
        <v>12</v>
      </c>
      <c r="J7905">
        <v>3</v>
      </c>
    </row>
    <row r="7906" spans="1:10" hidden="1" x14ac:dyDescent="0.25">
      <c r="A7906">
        <f>--SUBTOTAL(103,B$2:B7906)</f>
        <v>3790</v>
      </c>
      <c r="B7906" s="86">
        <v>43465</v>
      </c>
      <c r="C7906" t="s">
        <v>23</v>
      </c>
      <c r="D7906" t="s">
        <v>404</v>
      </c>
      <c r="E7906" t="s">
        <v>405</v>
      </c>
      <c r="F7906">
        <v>0</v>
      </c>
      <c r="G7906">
        <v>1392.64</v>
      </c>
      <c r="H7906">
        <v>2018</v>
      </c>
      <c r="I7906">
        <v>12</v>
      </c>
      <c r="J7906">
        <v>3</v>
      </c>
    </row>
    <row r="7907" spans="1:10" hidden="1" x14ac:dyDescent="0.25">
      <c r="A7907">
        <f>--SUBTOTAL(103,B$2:B7907)</f>
        <v>3790</v>
      </c>
      <c r="B7907" s="86">
        <v>43465</v>
      </c>
      <c r="C7907" t="s">
        <v>23</v>
      </c>
      <c r="D7907" t="s">
        <v>404</v>
      </c>
      <c r="E7907" t="s">
        <v>405</v>
      </c>
      <c r="F7907">
        <v>0</v>
      </c>
      <c r="G7907">
        <v>12.69</v>
      </c>
      <c r="H7907">
        <v>2018</v>
      </c>
      <c r="I7907">
        <v>12</v>
      </c>
      <c r="J7907">
        <v>4</v>
      </c>
    </row>
    <row r="7908" spans="1:10" hidden="1" x14ac:dyDescent="0.25">
      <c r="A7908">
        <f>--SUBTOTAL(103,B$2:B7908)</f>
        <v>3790</v>
      </c>
      <c r="B7908" s="86">
        <v>43465</v>
      </c>
      <c r="C7908" t="s">
        <v>23</v>
      </c>
      <c r="D7908" t="s">
        <v>404</v>
      </c>
      <c r="E7908" t="s">
        <v>405</v>
      </c>
      <c r="F7908">
        <v>0</v>
      </c>
      <c r="G7908">
        <v>25</v>
      </c>
      <c r="H7908">
        <v>2018</v>
      </c>
      <c r="I7908">
        <v>12</v>
      </c>
      <c r="J7908">
        <v>4</v>
      </c>
    </row>
    <row r="7909" spans="1:10" hidden="1" x14ac:dyDescent="0.25">
      <c r="A7909">
        <f>--SUBTOTAL(103,B$2:B7909)</f>
        <v>3790</v>
      </c>
      <c r="B7909" s="86">
        <v>43465</v>
      </c>
      <c r="C7909" t="s">
        <v>23</v>
      </c>
      <c r="D7909" t="s">
        <v>404</v>
      </c>
      <c r="E7909" t="s">
        <v>405</v>
      </c>
      <c r="F7909">
        <v>0</v>
      </c>
      <c r="G7909">
        <v>33.1</v>
      </c>
      <c r="H7909">
        <v>2018</v>
      </c>
      <c r="I7909">
        <v>12</v>
      </c>
      <c r="J7909">
        <v>4</v>
      </c>
    </row>
    <row r="7910" spans="1:10" hidden="1" x14ac:dyDescent="0.25">
      <c r="A7910">
        <f>--SUBTOTAL(103,B$2:B7910)</f>
        <v>3790</v>
      </c>
      <c r="B7910" s="86">
        <v>43465</v>
      </c>
      <c r="C7910" t="s">
        <v>23</v>
      </c>
      <c r="D7910" t="s">
        <v>404</v>
      </c>
      <c r="E7910" t="s">
        <v>405</v>
      </c>
      <c r="F7910">
        <v>0</v>
      </c>
      <c r="G7910">
        <v>321.58</v>
      </c>
      <c r="H7910">
        <v>2018</v>
      </c>
      <c r="I7910">
        <v>12</v>
      </c>
      <c r="J7910">
        <v>4</v>
      </c>
    </row>
    <row r="7911" spans="1:10" hidden="1" x14ac:dyDescent="0.25">
      <c r="A7911">
        <f>--SUBTOTAL(103,B$2:B7911)</f>
        <v>3790</v>
      </c>
      <c r="B7911" s="86">
        <v>43465</v>
      </c>
      <c r="C7911" t="s">
        <v>23</v>
      </c>
      <c r="D7911" t="s">
        <v>33</v>
      </c>
      <c r="E7911" t="s">
        <v>114</v>
      </c>
      <c r="F7911">
        <v>1.8</v>
      </c>
      <c r="G7911">
        <v>0</v>
      </c>
      <c r="H7911">
        <v>2018</v>
      </c>
      <c r="I7911">
        <v>12</v>
      </c>
      <c r="J7911">
        <v>5</v>
      </c>
    </row>
    <row r="7912" spans="1:10" hidden="1" x14ac:dyDescent="0.25">
      <c r="A7912">
        <f>--SUBTOTAL(103,B$2:B7912)</f>
        <v>3790</v>
      </c>
      <c r="B7912" s="86">
        <v>43465</v>
      </c>
      <c r="C7912" t="s">
        <v>23</v>
      </c>
      <c r="D7912" t="s">
        <v>404</v>
      </c>
      <c r="E7912" t="s">
        <v>405</v>
      </c>
      <c r="F7912">
        <v>0</v>
      </c>
      <c r="G7912">
        <v>110.8</v>
      </c>
      <c r="H7912">
        <v>2018</v>
      </c>
      <c r="I7912">
        <v>12</v>
      </c>
      <c r="J7912">
        <v>5</v>
      </c>
    </row>
    <row r="7913" spans="1:10" hidden="1" x14ac:dyDescent="0.25">
      <c r="A7913">
        <f>--SUBTOTAL(103,B$2:B7913)</f>
        <v>3790</v>
      </c>
      <c r="B7913" s="86">
        <v>43465</v>
      </c>
      <c r="C7913" t="s">
        <v>23</v>
      </c>
      <c r="D7913" t="s">
        <v>404</v>
      </c>
      <c r="E7913" t="s">
        <v>405</v>
      </c>
      <c r="F7913">
        <v>0</v>
      </c>
      <c r="G7913">
        <v>721.17</v>
      </c>
      <c r="H7913">
        <v>2018</v>
      </c>
      <c r="I7913">
        <v>12</v>
      </c>
      <c r="J7913">
        <v>5</v>
      </c>
    </row>
    <row r="7914" spans="1:10" hidden="1" x14ac:dyDescent="0.25">
      <c r="A7914">
        <f>--SUBTOTAL(103,B$2:B7914)</f>
        <v>3790</v>
      </c>
      <c r="B7914" s="86">
        <v>43465</v>
      </c>
      <c r="C7914" t="s">
        <v>23</v>
      </c>
      <c r="D7914" t="s">
        <v>404</v>
      </c>
      <c r="E7914" t="s">
        <v>405</v>
      </c>
      <c r="F7914">
        <v>0</v>
      </c>
      <c r="G7914">
        <v>1022.8</v>
      </c>
      <c r="H7914">
        <v>2018</v>
      </c>
      <c r="I7914">
        <v>12</v>
      </c>
      <c r="J7914">
        <v>5</v>
      </c>
    </row>
    <row r="7915" spans="1:10" hidden="1" x14ac:dyDescent="0.25">
      <c r="A7915">
        <f>--SUBTOTAL(103,B$2:B7915)</f>
        <v>3790</v>
      </c>
      <c r="B7915" s="86">
        <v>43465</v>
      </c>
      <c r="C7915" t="s">
        <v>23</v>
      </c>
      <c r="D7915" t="s">
        <v>404</v>
      </c>
      <c r="E7915" t="s">
        <v>405</v>
      </c>
      <c r="F7915">
        <v>0</v>
      </c>
      <c r="G7915">
        <v>1938.67</v>
      </c>
      <c r="H7915">
        <v>2018</v>
      </c>
      <c r="I7915">
        <v>12</v>
      </c>
      <c r="J7915">
        <v>5</v>
      </c>
    </row>
    <row r="7916" spans="1:10" hidden="1" x14ac:dyDescent="0.25">
      <c r="A7916">
        <f>--SUBTOTAL(103,B$2:B7916)</f>
        <v>3790</v>
      </c>
      <c r="B7916" s="86">
        <v>43465</v>
      </c>
      <c r="C7916" t="s">
        <v>23</v>
      </c>
      <c r="D7916" t="s">
        <v>404</v>
      </c>
      <c r="E7916" t="s">
        <v>405</v>
      </c>
      <c r="F7916">
        <v>0</v>
      </c>
      <c r="G7916">
        <v>41.95</v>
      </c>
      <c r="H7916">
        <v>2018</v>
      </c>
      <c r="I7916">
        <v>12</v>
      </c>
      <c r="J7916">
        <v>6</v>
      </c>
    </row>
    <row r="7917" spans="1:10" hidden="1" x14ac:dyDescent="0.25">
      <c r="A7917">
        <f>--SUBTOTAL(103,B$2:B7917)</f>
        <v>3790</v>
      </c>
      <c r="B7917" s="86">
        <v>43465</v>
      </c>
      <c r="C7917" t="s">
        <v>23</v>
      </c>
      <c r="D7917" t="s">
        <v>404</v>
      </c>
      <c r="E7917" t="s">
        <v>405</v>
      </c>
      <c r="F7917">
        <v>0</v>
      </c>
      <c r="G7917">
        <v>49.82</v>
      </c>
      <c r="H7917">
        <v>2018</v>
      </c>
      <c r="I7917">
        <v>12</v>
      </c>
      <c r="J7917">
        <v>6</v>
      </c>
    </row>
    <row r="7918" spans="1:10" hidden="1" x14ac:dyDescent="0.25">
      <c r="A7918">
        <f>--SUBTOTAL(103,B$2:B7918)</f>
        <v>3790</v>
      </c>
      <c r="B7918" s="86">
        <v>43465</v>
      </c>
      <c r="C7918" t="s">
        <v>23</v>
      </c>
      <c r="D7918" t="s">
        <v>404</v>
      </c>
      <c r="E7918" t="s">
        <v>405</v>
      </c>
      <c r="F7918">
        <v>0</v>
      </c>
      <c r="G7918">
        <v>467.32</v>
      </c>
      <c r="H7918">
        <v>2018</v>
      </c>
      <c r="I7918">
        <v>12</v>
      </c>
      <c r="J7918">
        <v>6</v>
      </c>
    </row>
    <row r="7919" spans="1:10" hidden="1" x14ac:dyDescent="0.25">
      <c r="A7919">
        <f>--SUBTOTAL(103,B$2:B7919)</f>
        <v>3790</v>
      </c>
      <c r="B7919" s="86">
        <v>43465</v>
      </c>
      <c r="C7919" t="s">
        <v>23</v>
      </c>
      <c r="D7919" t="s">
        <v>404</v>
      </c>
      <c r="E7919" t="s">
        <v>405</v>
      </c>
      <c r="F7919">
        <v>0</v>
      </c>
      <c r="G7919">
        <v>27.98</v>
      </c>
      <c r="H7919">
        <v>2018</v>
      </c>
      <c r="I7919">
        <v>12</v>
      </c>
      <c r="J7919">
        <v>7</v>
      </c>
    </row>
    <row r="7920" spans="1:10" hidden="1" x14ac:dyDescent="0.25">
      <c r="A7920">
        <f>--SUBTOTAL(103,B$2:B7920)</f>
        <v>3790</v>
      </c>
      <c r="B7920" s="86">
        <v>43465</v>
      </c>
      <c r="C7920" t="s">
        <v>23</v>
      </c>
      <c r="D7920" t="s">
        <v>404</v>
      </c>
      <c r="E7920" t="s">
        <v>405</v>
      </c>
      <c r="F7920">
        <v>0</v>
      </c>
      <c r="G7920">
        <v>35.96</v>
      </c>
      <c r="H7920">
        <v>2018</v>
      </c>
      <c r="I7920">
        <v>12</v>
      </c>
      <c r="J7920">
        <v>7</v>
      </c>
    </row>
    <row r="7921" spans="1:10" hidden="1" x14ac:dyDescent="0.25">
      <c r="A7921">
        <f>--SUBTOTAL(103,B$2:B7921)</f>
        <v>3790</v>
      </c>
      <c r="B7921" s="86">
        <v>43465</v>
      </c>
      <c r="C7921" t="s">
        <v>23</v>
      </c>
      <c r="D7921" t="s">
        <v>404</v>
      </c>
      <c r="E7921" t="s">
        <v>405</v>
      </c>
      <c r="F7921">
        <v>0</v>
      </c>
      <c r="G7921">
        <v>53.39</v>
      </c>
      <c r="H7921">
        <v>2018</v>
      </c>
      <c r="I7921">
        <v>12</v>
      </c>
      <c r="J7921">
        <v>7</v>
      </c>
    </row>
    <row r="7922" spans="1:10" hidden="1" x14ac:dyDescent="0.25">
      <c r="A7922">
        <f>--SUBTOTAL(103,B$2:B7922)</f>
        <v>3790</v>
      </c>
      <c r="B7922" s="86">
        <v>43465</v>
      </c>
      <c r="C7922" t="s">
        <v>23</v>
      </c>
      <c r="D7922" t="s">
        <v>404</v>
      </c>
      <c r="E7922" t="s">
        <v>405</v>
      </c>
      <c r="F7922">
        <v>0</v>
      </c>
      <c r="G7922">
        <v>89.6</v>
      </c>
      <c r="H7922">
        <v>2018</v>
      </c>
      <c r="I7922">
        <v>12</v>
      </c>
      <c r="J7922">
        <v>7</v>
      </c>
    </row>
    <row r="7923" spans="1:10" hidden="1" x14ac:dyDescent="0.25">
      <c r="A7923">
        <f>--SUBTOTAL(103,B$2:B7923)</f>
        <v>3790</v>
      </c>
      <c r="B7923" s="86">
        <v>43465</v>
      </c>
      <c r="C7923" t="s">
        <v>23</v>
      </c>
      <c r="D7923" t="s">
        <v>404</v>
      </c>
      <c r="E7923" t="s">
        <v>405</v>
      </c>
      <c r="F7923">
        <v>0</v>
      </c>
      <c r="G7923">
        <v>263.70999999999998</v>
      </c>
      <c r="H7923">
        <v>2018</v>
      </c>
      <c r="I7923">
        <v>12</v>
      </c>
      <c r="J7923">
        <v>7</v>
      </c>
    </row>
    <row r="7924" spans="1:10" hidden="1" x14ac:dyDescent="0.25">
      <c r="A7924">
        <f>--SUBTOTAL(103,B$2:B7924)</f>
        <v>3790</v>
      </c>
      <c r="B7924" s="86">
        <v>43465</v>
      </c>
      <c r="C7924" t="s">
        <v>23</v>
      </c>
      <c r="D7924" t="s">
        <v>404</v>
      </c>
      <c r="E7924" t="s">
        <v>405</v>
      </c>
      <c r="F7924">
        <v>0</v>
      </c>
      <c r="G7924">
        <v>48.48</v>
      </c>
      <c r="H7924">
        <v>2018</v>
      </c>
      <c r="I7924">
        <v>12</v>
      </c>
      <c r="J7924">
        <v>8</v>
      </c>
    </row>
    <row r="7925" spans="1:10" hidden="1" x14ac:dyDescent="0.25">
      <c r="A7925">
        <f>--SUBTOTAL(103,B$2:B7925)</f>
        <v>3790</v>
      </c>
      <c r="B7925" s="86">
        <v>43465</v>
      </c>
      <c r="C7925" t="s">
        <v>23</v>
      </c>
      <c r="D7925" t="s">
        <v>404</v>
      </c>
      <c r="E7925" t="s">
        <v>405</v>
      </c>
      <c r="F7925">
        <v>0</v>
      </c>
      <c r="G7925">
        <v>55.15</v>
      </c>
      <c r="H7925">
        <v>2018</v>
      </c>
      <c r="I7925">
        <v>12</v>
      </c>
      <c r="J7925">
        <v>8</v>
      </c>
    </row>
    <row r="7926" spans="1:10" hidden="1" x14ac:dyDescent="0.25">
      <c r="A7926">
        <f>--SUBTOTAL(103,B$2:B7926)</f>
        <v>3790</v>
      </c>
      <c r="B7926" s="86">
        <v>43465</v>
      </c>
      <c r="C7926" t="s">
        <v>23</v>
      </c>
      <c r="D7926" t="s">
        <v>404</v>
      </c>
      <c r="E7926" t="s">
        <v>405</v>
      </c>
      <c r="F7926">
        <v>0</v>
      </c>
      <c r="G7926">
        <v>251.37</v>
      </c>
      <c r="H7926">
        <v>2018</v>
      </c>
      <c r="I7926">
        <v>12</v>
      </c>
      <c r="J7926">
        <v>8</v>
      </c>
    </row>
    <row r="7927" spans="1:10" hidden="1" x14ac:dyDescent="0.25">
      <c r="A7927">
        <f>--SUBTOTAL(103,B$2:B7927)</f>
        <v>3790</v>
      </c>
      <c r="B7927" s="86">
        <v>43465</v>
      </c>
      <c r="C7927" t="s">
        <v>23</v>
      </c>
      <c r="D7927" t="s">
        <v>404</v>
      </c>
      <c r="E7927" t="s">
        <v>405</v>
      </c>
      <c r="F7927">
        <v>0</v>
      </c>
      <c r="G7927">
        <v>703.1</v>
      </c>
      <c r="H7927">
        <v>2018</v>
      </c>
      <c r="I7927">
        <v>12</v>
      </c>
      <c r="J7927">
        <v>8</v>
      </c>
    </row>
    <row r="7928" spans="1:10" hidden="1" x14ac:dyDescent="0.25">
      <c r="A7928">
        <f>--SUBTOTAL(103,B$2:B7928)</f>
        <v>3790</v>
      </c>
      <c r="B7928" s="86">
        <v>43465</v>
      </c>
      <c r="C7928" t="s">
        <v>23</v>
      </c>
      <c r="D7928" t="s">
        <v>404</v>
      </c>
      <c r="E7928" t="s">
        <v>405</v>
      </c>
      <c r="F7928">
        <v>0</v>
      </c>
      <c r="G7928">
        <v>1560.09</v>
      </c>
      <c r="H7928">
        <v>2018</v>
      </c>
      <c r="I7928">
        <v>12</v>
      </c>
      <c r="J7928">
        <v>8</v>
      </c>
    </row>
    <row r="7929" spans="1:10" hidden="1" x14ac:dyDescent="0.25">
      <c r="A7929">
        <f>--SUBTOTAL(103,B$2:B7929)</f>
        <v>3790</v>
      </c>
      <c r="B7929" s="86">
        <v>43465</v>
      </c>
      <c r="C7929" t="s">
        <v>23</v>
      </c>
      <c r="D7929" t="s">
        <v>404</v>
      </c>
      <c r="E7929" t="s">
        <v>405</v>
      </c>
      <c r="F7929">
        <v>0</v>
      </c>
      <c r="G7929">
        <v>38.97</v>
      </c>
      <c r="H7929">
        <v>2018</v>
      </c>
      <c r="I7929">
        <v>12</v>
      </c>
      <c r="J7929">
        <v>9</v>
      </c>
    </row>
    <row r="7930" spans="1:10" hidden="1" x14ac:dyDescent="0.25">
      <c r="A7930">
        <f>--SUBTOTAL(103,B$2:B7930)</f>
        <v>3790</v>
      </c>
      <c r="B7930" s="86">
        <v>43465</v>
      </c>
      <c r="C7930" t="s">
        <v>23</v>
      </c>
      <c r="D7930" t="s">
        <v>404</v>
      </c>
      <c r="E7930" t="s">
        <v>405</v>
      </c>
      <c r="F7930">
        <v>0</v>
      </c>
      <c r="G7930">
        <v>74.2</v>
      </c>
      <c r="H7930">
        <v>2018</v>
      </c>
      <c r="I7930">
        <v>12</v>
      </c>
      <c r="J7930">
        <v>9</v>
      </c>
    </row>
    <row r="7931" spans="1:10" hidden="1" x14ac:dyDescent="0.25">
      <c r="A7931">
        <f>--SUBTOTAL(103,B$2:B7931)</f>
        <v>3790</v>
      </c>
      <c r="B7931" s="86">
        <v>43465</v>
      </c>
      <c r="C7931" t="s">
        <v>23</v>
      </c>
      <c r="D7931" t="s">
        <v>404</v>
      </c>
      <c r="E7931" t="s">
        <v>405</v>
      </c>
      <c r="F7931">
        <v>0</v>
      </c>
      <c r="G7931">
        <v>343.85</v>
      </c>
      <c r="H7931">
        <v>2018</v>
      </c>
      <c r="I7931">
        <v>12</v>
      </c>
      <c r="J7931">
        <v>9</v>
      </c>
    </row>
    <row r="7932" spans="1:10" hidden="1" x14ac:dyDescent="0.25">
      <c r="A7932">
        <f>--SUBTOTAL(103,B$2:B7932)</f>
        <v>3790</v>
      </c>
      <c r="B7932" s="86">
        <v>43465</v>
      </c>
      <c r="C7932" t="s">
        <v>23</v>
      </c>
      <c r="D7932" t="s">
        <v>404</v>
      </c>
      <c r="E7932" t="s">
        <v>405</v>
      </c>
      <c r="F7932">
        <v>0</v>
      </c>
      <c r="G7932">
        <v>737.23</v>
      </c>
      <c r="H7932">
        <v>2018</v>
      </c>
      <c r="I7932">
        <v>12</v>
      </c>
      <c r="J7932">
        <v>9</v>
      </c>
    </row>
    <row r="7933" spans="1:10" hidden="1" x14ac:dyDescent="0.25">
      <c r="A7933">
        <f>--SUBTOTAL(103,B$2:B7933)</f>
        <v>3790</v>
      </c>
      <c r="B7933" s="86">
        <v>43465</v>
      </c>
      <c r="C7933" t="s">
        <v>23</v>
      </c>
      <c r="D7933" t="s">
        <v>404</v>
      </c>
      <c r="E7933" t="s">
        <v>405</v>
      </c>
      <c r="F7933">
        <v>0</v>
      </c>
      <c r="G7933">
        <v>30.75</v>
      </c>
      <c r="H7933">
        <v>2018</v>
      </c>
      <c r="I7933">
        <v>12</v>
      </c>
      <c r="J7933">
        <v>10</v>
      </c>
    </row>
    <row r="7934" spans="1:10" hidden="1" x14ac:dyDescent="0.25">
      <c r="A7934">
        <f>--SUBTOTAL(103,B$2:B7934)</f>
        <v>3790</v>
      </c>
      <c r="B7934" s="86">
        <v>43465</v>
      </c>
      <c r="C7934" t="s">
        <v>23</v>
      </c>
      <c r="D7934" t="s">
        <v>404</v>
      </c>
      <c r="E7934" t="s">
        <v>405</v>
      </c>
      <c r="F7934">
        <v>0</v>
      </c>
      <c r="G7934">
        <v>117.66</v>
      </c>
      <c r="H7934">
        <v>2018</v>
      </c>
      <c r="I7934">
        <v>12</v>
      </c>
      <c r="J7934">
        <v>10</v>
      </c>
    </row>
    <row r="7935" spans="1:10" hidden="1" x14ac:dyDescent="0.25">
      <c r="A7935">
        <f>--SUBTOTAL(103,B$2:B7935)</f>
        <v>3790</v>
      </c>
      <c r="B7935" s="86">
        <v>43465</v>
      </c>
      <c r="C7935" t="s">
        <v>23</v>
      </c>
      <c r="D7935" t="s">
        <v>404</v>
      </c>
      <c r="E7935" t="s">
        <v>405</v>
      </c>
      <c r="F7935">
        <v>0</v>
      </c>
      <c r="G7935">
        <v>218.73</v>
      </c>
      <c r="H7935">
        <v>2018</v>
      </c>
      <c r="I7935">
        <v>12</v>
      </c>
      <c r="J7935">
        <v>10</v>
      </c>
    </row>
    <row r="7936" spans="1:10" hidden="1" x14ac:dyDescent="0.25">
      <c r="A7936">
        <f>--SUBTOTAL(103,B$2:B7936)</f>
        <v>3790</v>
      </c>
      <c r="B7936" s="86">
        <v>43465</v>
      </c>
      <c r="C7936" t="s">
        <v>23</v>
      </c>
      <c r="D7936" t="s">
        <v>404</v>
      </c>
      <c r="E7936" t="s">
        <v>405</v>
      </c>
      <c r="F7936">
        <v>0</v>
      </c>
      <c r="G7936">
        <v>710.15</v>
      </c>
      <c r="H7936">
        <v>2018</v>
      </c>
      <c r="I7936">
        <v>12</v>
      </c>
      <c r="J7936">
        <v>10</v>
      </c>
    </row>
    <row r="7937" spans="1:10" hidden="1" x14ac:dyDescent="0.25">
      <c r="A7937">
        <f>--SUBTOTAL(103,B$2:B7937)</f>
        <v>3790</v>
      </c>
      <c r="B7937" s="86">
        <v>43465</v>
      </c>
      <c r="C7937" t="s">
        <v>23</v>
      </c>
      <c r="D7937" t="s">
        <v>404</v>
      </c>
      <c r="E7937" t="s">
        <v>405</v>
      </c>
      <c r="F7937">
        <v>0</v>
      </c>
      <c r="G7937">
        <v>43.29</v>
      </c>
      <c r="H7937">
        <v>2018</v>
      </c>
      <c r="I7937">
        <v>12</v>
      </c>
      <c r="J7937">
        <v>11</v>
      </c>
    </row>
    <row r="7938" spans="1:10" hidden="1" x14ac:dyDescent="0.25">
      <c r="A7938">
        <f>--SUBTOTAL(103,B$2:B7938)</f>
        <v>3790</v>
      </c>
      <c r="B7938" s="86">
        <v>43465</v>
      </c>
      <c r="C7938" t="s">
        <v>23</v>
      </c>
      <c r="D7938" t="s">
        <v>404</v>
      </c>
      <c r="E7938" t="s">
        <v>405</v>
      </c>
      <c r="F7938">
        <v>0</v>
      </c>
      <c r="G7938">
        <v>64.92</v>
      </c>
      <c r="H7938">
        <v>2018</v>
      </c>
      <c r="I7938">
        <v>12</v>
      </c>
      <c r="J7938">
        <v>11</v>
      </c>
    </row>
    <row r="7939" spans="1:10" hidden="1" x14ac:dyDescent="0.25">
      <c r="A7939">
        <f>--SUBTOTAL(103,B$2:B7939)</f>
        <v>3790</v>
      </c>
      <c r="B7939" s="86">
        <v>43465</v>
      </c>
      <c r="C7939" t="s">
        <v>23</v>
      </c>
      <c r="D7939" t="s">
        <v>404</v>
      </c>
      <c r="E7939" t="s">
        <v>405</v>
      </c>
      <c r="F7939">
        <v>0</v>
      </c>
      <c r="G7939">
        <v>340.5</v>
      </c>
      <c r="H7939">
        <v>2018</v>
      </c>
      <c r="I7939">
        <v>12</v>
      </c>
      <c r="J7939">
        <v>11</v>
      </c>
    </row>
    <row r="7940" spans="1:10" hidden="1" x14ac:dyDescent="0.25">
      <c r="A7940">
        <f>--SUBTOTAL(103,B$2:B7940)</f>
        <v>3790</v>
      </c>
      <c r="B7940" s="86">
        <v>43465</v>
      </c>
      <c r="C7940" t="s">
        <v>23</v>
      </c>
      <c r="D7940" t="s">
        <v>404</v>
      </c>
      <c r="E7940" t="s">
        <v>405</v>
      </c>
      <c r="F7940">
        <v>0</v>
      </c>
      <c r="G7940">
        <v>449.62</v>
      </c>
      <c r="H7940">
        <v>2018</v>
      </c>
      <c r="I7940">
        <v>12</v>
      </c>
      <c r="J7940">
        <v>11</v>
      </c>
    </row>
    <row r="7941" spans="1:10" hidden="1" x14ac:dyDescent="0.25">
      <c r="A7941">
        <f>--SUBTOTAL(103,B$2:B7941)</f>
        <v>3790</v>
      </c>
      <c r="B7941" s="86">
        <v>43465</v>
      </c>
      <c r="C7941" t="s">
        <v>23</v>
      </c>
      <c r="D7941" t="s">
        <v>404</v>
      </c>
      <c r="E7941" t="s">
        <v>405</v>
      </c>
      <c r="F7941">
        <v>0</v>
      </c>
      <c r="G7941">
        <v>9.1999999999999993</v>
      </c>
      <c r="H7941">
        <v>2018</v>
      </c>
      <c r="I7941">
        <v>12</v>
      </c>
      <c r="J7941">
        <v>12</v>
      </c>
    </row>
    <row r="7942" spans="1:10" hidden="1" x14ac:dyDescent="0.25">
      <c r="A7942">
        <f>--SUBTOTAL(103,B$2:B7942)</f>
        <v>3790</v>
      </c>
      <c r="B7942" s="86">
        <v>43465</v>
      </c>
      <c r="C7942" t="s">
        <v>23</v>
      </c>
      <c r="D7942" t="s">
        <v>404</v>
      </c>
      <c r="E7942" t="s">
        <v>405</v>
      </c>
      <c r="F7942">
        <v>0</v>
      </c>
      <c r="G7942">
        <v>117.6</v>
      </c>
      <c r="H7942">
        <v>2018</v>
      </c>
      <c r="I7942">
        <v>12</v>
      </c>
      <c r="J7942">
        <v>13</v>
      </c>
    </row>
    <row r="7943" spans="1:10" hidden="1" x14ac:dyDescent="0.25">
      <c r="A7943">
        <f>--SUBTOTAL(103,B$2:B7943)</f>
        <v>3790</v>
      </c>
      <c r="B7943" s="86">
        <v>43465</v>
      </c>
      <c r="C7943" t="s">
        <v>23</v>
      </c>
      <c r="D7943" t="s">
        <v>404</v>
      </c>
      <c r="E7943" t="s">
        <v>405</v>
      </c>
      <c r="F7943">
        <v>0</v>
      </c>
      <c r="G7943">
        <v>226.14</v>
      </c>
      <c r="H7943">
        <v>2018</v>
      </c>
      <c r="I7943">
        <v>12</v>
      </c>
      <c r="J7943">
        <v>13</v>
      </c>
    </row>
    <row r="7944" spans="1:10" hidden="1" x14ac:dyDescent="0.25">
      <c r="A7944">
        <f>--SUBTOTAL(103,B$2:B7944)</f>
        <v>3790</v>
      </c>
      <c r="B7944" s="86">
        <v>43465</v>
      </c>
      <c r="C7944" t="s">
        <v>23</v>
      </c>
      <c r="D7944" t="s">
        <v>404</v>
      </c>
      <c r="E7944" t="s">
        <v>405</v>
      </c>
      <c r="F7944">
        <v>0</v>
      </c>
      <c r="G7944">
        <v>604.91999999999996</v>
      </c>
      <c r="H7944">
        <v>2018</v>
      </c>
      <c r="I7944">
        <v>12</v>
      </c>
      <c r="J7944">
        <v>13</v>
      </c>
    </row>
    <row r="7945" spans="1:10" hidden="1" x14ac:dyDescent="0.25">
      <c r="A7945">
        <f>--SUBTOTAL(103,B$2:B7945)</f>
        <v>3790</v>
      </c>
      <c r="B7945" s="86">
        <v>43465</v>
      </c>
      <c r="C7945" t="s">
        <v>23</v>
      </c>
      <c r="D7945" t="s">
        <v>404</v>
      </c>
      <c r="E7945" t="s">
        <v>405</v>
      </c>
      <c r="F7945">
        <v>0</v>
      </c>
      <c r="G7945">
        <v>1634.07</v>
      </c>
      <c r="H7945">
        <v>2018</v>
      </c>
      <c r="I7945">
        <v>12</v>
      </c>
      <c r="J7945">
        <v>13</v>
      </c>
    </row>
    <row r="7946" spans="1:10" hidden="1" x14ac:dyDescent="0.25">
      <c r="A7946">
        <f>--SUBTOTAL(103,B$2:B7946)</f>
        <v>3790</v>
      </c>
      <c r="B7946" s="86">
        <v>43465</v>
      </c>
      <c r="C7946" t="s">
        <v>23</v>
      </c>
      <c r="D7946" t="s">
        <v>404</v>
      </c>
      <c r="E7946" t="s">
        <v>405</v>
      </c>
      <c r="F7946">
        <v>0</v>
      </c>
      <c r="G7946">
        <v>13.2</v>
      </c>
      <c r="H7946">
        <v>2018</v>
      </c>
      <c r="I7946">
        <v>12</v>
      </c>
      <c r="J7946">
        <v>14</v>
      </c>
    </row>
    <row r="7947" spans="1:10" hidden="1" x14ac:dyDescent="0.25">
      <c r="A7947">
        <f>--SUBTOTAL(103,B$2:B7947)</f>
        <v>3790</v>
      </c>
      <c r="B7947" s="86">
        <v>43465</v>
      </c>
      <c r="C7947" t="s">
        <v>23</v>
      </c>
      <c r="D7947" t="s">
        <v>404</v>
      </c>
      <c r="E7947" t="s">
        <v>405</v>
      </c>
      <c r="F7947">
        <v>0</v>
      </c>
      <c r="G7947">
        <v>359.06</v>
      </c>
      <c r="H7947">
        <v>2018</v>
      </c>
      <c r="I7947">
        <v>12</v>
      </c>
      <c r="J7947">
        <v>14</v>
      </c>
    </row>
    <row r="7948" spans="1:10" hidden="1" x14ac:dyDescent="0.25">
      <c r="A7948">
        <f>--SUBTOTAL(103,B$2:B7948)</f>
        <v>3790</v>
      </c>
      <c r="B7948" s="86">
        <v>43465</v>
      </c>
      <c r="C7948" t="s">
        <v>23</v>
      </c>
      <c r="D7948" t="s">
        <v>404</v>
      </c>
      <c r="E7948" t="s">
        <v>405</v>
      </c>
      <c r="F7948">
        <v>0</v>
      </c>
      <c r="G7948">
        <v>70.819999999999993</v>
      </c>
      <c r="H7948">
        <v>2018</v>
      </c>
      <c r="I7948">
        <v>12</v>
      </c>
      <c r="J7948">
        <v>15</v>
      </c>
    </row>
    <row r="7949" spans="1:10" hidden="1" x14ac:dyDescent="0.25">
      <c r="A7949">
        <f>--SUBTOTAL(103,B$2:B7949)</f>
        <v>3790</v>
      </c>
      <c r="B7949" s="86">
        <v>43465</v>
      </c>
      <c r="C7949" t="s">
        <v>23</v>
      </c>
      <c r="D7949" t="s">
        <v>404</v>
      </c>
      <c r="E7949" t="s">
        <v>405</v>
      </c>
      <c r="F7949">
        <v>0</v>
      </c>
      <c r="G7949">
        <v>146.65</v>
      </c>
      <c r="H7949">
        <v>2018</v>
      </c>
      <c r="I7949">
        <v>12</v>
      </c>
      <c r="J7949">
        <v>15</v>
      </c>
    </row>
    <row r="7950" spans="1:10" hidden="1" x14ac:dyDescent="0.25">
      <c r="A7950">
        <f>--SUBTOTAL(103,B$2:B7950)</f>
        <v>3790</v>
      </c>
      <c r="B7950" s="86">
        <v>43465</v>
      </c>
      <c r="C7950" t="s">
        <v>23</v>
      </c>
      <c r="D7950" t="s">
        <v>404</v>
      </c>
      <c r="E7950" t="s">
        <v>405</v>
      </c>
      <c r="F7950">
        <v>0</v>
      </c>
      <c r="G7950">
        <v>208.82</v>
      </c>
      <c r="H7950">
        <v>2018</v>
      </c>
      <c r="I7950">
        <v>12</v>
      </c>
      <c r="J7950">
        <v>15</v>
      </c>
    </row>
    <row r="7951" spans="1:10" hidden="1" x14ac:dyDescent="0.25">
      <c r="A7951">
        <f>--SUBTOTAL(103,B$2:B7951)</f>
        <v>3790</v>
      </c>
      <c r="B7951" s="86">
        <v>43465</v>
      </c>
      <c r="C7951" t="s">
        <v>23</v>
      </c>
      <c r="D7951" t="s">
        <v>404</v>
      </c>
      <c r="E7951" t="s">
        <v>405</v>
      </c>
      <c r="F7951">
        <v>0</v>
      </c>
      <c r="G7951">
        <v>247.85</v>
      </c>
      <c r="H7951">
        <v>2018</v>
      </c>
      <c r="I7951">
        <v>12</v>
      </c>
      <c r="J7951">
        <v>15</v>
      </c>
    </row>
    <row r="7952" spans="1:10" hidden="1" x14ac:dyDescent="0.25">
      <c r="A7952">
        <f>--SUBTOTAL(103,B$2:B7952)</f>
        <v>3790</v>
      </c>
      <c r="B7952" s="86">
        <v>43465</v>
      </c>
      <c r="C7952" t="s">
        <v>23</v>
      </c>
      <c r="D7952" t="s">
        <v>404</v>
      </c>
      <c r="E7952" t="s">
        <v>405</v>
      </c>
      <c r="F7952">
        <v>0</v>
      </c>
      <c r="G7952">
        <v>599.23</v>
      </c>
      <c r="H7952">
        <v>2018</v>
      </c>
      <c r="I7952">
        <v>12</v>
      </c>
      <c r="J7952">
        <v>15</v>
      </c>
    </row>
    <row r="7953" spans="1:10" hidden="1" x14ac:dyDescent="0.25">
      <c r="A7953">
        <f>--SUBTOTAL(103,B$2:B7953)</f>
        <v>3790</v>
      </c>
      <c r="B7953" s="86">
        <v>43465</v>
      </c>
      <c r="C7953" t="s">
        <v>23</v>
      </c>
      <c r="D7953" t="s">
        <v>404</v>
      </c>
      <c r="E7953" t="s">
        <v>405</v>
      </c>
      <c r="F7953">
        <v>0</v>
      </c>
      <c r="G7953">
        <v>87.57</v>
      </c>
      <c r="H7953">
        <v>2018</v>
      </c>
      <c r="I7953">
        <v>12</v>
      </c>
      <c r="J7953">
        <v>16</v>
      </c>
    </row>
    <row r="7954" spans="1:10" hidden="1" x14ac:dyDescent="0.25">
      <c r="A7954">
        <f>--SUBTOTAL(103,B$2:B7954)</f>
        <v>3790</v>
      </c>
      <c r="B7954" s="86">
        <v>43465</v>
      </c>
      <c r="C7954" t="s">
        <v>23</v>
      </c>
      <c r="D7954" t="s">
        <v>404</v>
      </c>
      <c r="E7954" t="s">
        <v>405</v>
      </c>
      <c r="F7954">
        <v>0</v>
      </c>
      <c r="G7954">
        <v>591.87</v>
      </c>
      <c r="H7954">
        <v>2018</v>
      </c>
      <c r="I7954">
        <v>12</v>
      </c>
      <c r="J7954">
        <v>16</v>
      </c>
    </row>
    <row r="7955" spans="1:10" hidden="1" x14ac:dyDescent="0.25">
      <c r="A7955">
        <f>--SUBTOTAL(103,B$2:B7955)</f>
        <v>3790</v>
      </c>
      <c r="B7955" s="86">
        <v>43465</v>
      </c>
      <c r="C7955" t="s">
        <v>23</v>
      </c>
      <c r="D7955" t="s">
        <v>404</v>
      </c>
      <c r="E7955" t="s">
        <v>405</v>
      </c>
      <c r="F7955">
        <v>0</v>
      </c>
      <c r="G7955">
        <v>29.26</v>
      </c>
      <c r="H7955">
        <v>2018</v>
      </c>
      <c r="I7955">
        <v>12</v>
      </c>
      <c r="J7955">
        <v>17</v>
      </c>
    </row>
    <row r="7956" spans="1:10" hidden="1" x14ac:dyDescent="0.25">
      <c r="A7956">
        <f>--SUBTOTAL(103,B$2:B7956)</f>
        <v>3790</v>
      </c>
      <c r="B7956" s="86">
        <v>43465</v>
      </c>
      <c r="C7956" t="s">
        <v>23</v>
      </c>
      <c r="D7956" t="s">
        <v>404</v>
      </c>
      <c r="E7956" t="s">
        <v>405</v>
      </c>
      <c r="F7956">
        <v>0</v>
      </c>
      <c r="G7956">
        <v>66.27</v>
      </c>
      <c r="H7956">
        <v>2018</v>
      </c>
      <c r="I7956">
        <v>12</v>
      </c>
      <c r="J7956">
        <v>17</v>
      </c>
    </row>
    <row r="7957" spans="1:10" hidden="1" x14ac:dyDescent="0.25">
      <c r="A7957">
        <f>--SUBTOTAL(103,B$2:B7957)</f>
        <v>3790</v>
      </c>
      <c r="B7957" s="86">
        <v>43465</v>
      </c>
      <c r="C7957" t="s">
        <v>23</v>
      </c>
      <c r="D7957" t="s">
        <v>404</v>
      </c>
      <c r="E7957" t="s">
        <v>405</v>
      </c>
      <c r="F7957">
        <v>0</v>
      </c>
      <c r="G7957">
        <v>118.25</v>
      </c>
      <c r="H7957">
        <v>2018</v>
      </c>
      <c r="I7957">
        <v>12</v>
      </c>
      <c r="J7957">
        <v>17</v>
      </c>
    </row>
    <row r="7958" spans="1:10" hidden="1" x14ac:dyDescent="0.25">
      <c r="A7958">
        <f>--SUBTOTAL(103,B$2:B7958)</f>
        <v>3790</v>
      </c>
      <c r="B7958" s="86">
        <v>43465</v>
      </c>
      <c r="C7958" t="s">
        <v>23</v>
      </c>
      <c r="D7958" t="s">
        <v>404</v>
      </c>
      <c r="E7958" t="s">
        <v>405</v>
      </c>
      <c r="F7958">
        <v>0</v>
      </c>
      <c r="G7958">
        <v>248.26</v>
      </c>
      <c r="H7958">
        <v>2018</v>
      </c>
      <c r="I7958">
        <v>12</v>
      </c>
      <c r="J7958">
        <v>17</v>
      </c>
    </row>
    <row r="7959" spans="1:10" hidden="1" x14ac:dyDescent="0.25">
      <c r="A7959">
        <f>--SUBTOTAL(103,B$2:B7959)</f>
        <v>3790</v>
      </c>
      <c r="B7959" s="86">
        <v>43465</v>
      </c>
      <c r="C7959" t="s">
        <v>23</v>
      </c>
      <c r="D7959" t="s">
        <v>404</v>
      </c>
      <c r="E7959" t="s">
        <v>405</v>
      </c>
      <c r="F7959">
        <v>0</v>
      </c>
      <c r="G7959">
        <v>25</v>
      </c>
      <c r="H7959">
        <v>2018</v>
      </c>
      <c r="I7959">
        <v>12</v>
      </c>
      <c r="J7959">
        <v>18</v>
      </c>
    </row>
    <row r="7960" spans="1:10" hidden="1" x14ac:dyDescent="0.25">
      <c r="A7960">
        <f>--SUBTOTAL(103,B$2:B7960)</f>
        <v>3790</v>
      </c>
      <c r="B7960" s="86">
        <v>43465</v>
      </c>
      <c r="C7960" t="s">
        <v>23</v>
      </c>
      <c r="D7960" t="s">
        <v>404</v>
      </c>
      <c r="E7960" t="s">
        <v>405</v>
      </c>
      <c r="F7960">
        <v>0</v>
      </c>
      <c r="G7960">
        <v>52.41</v>
      </c>
      <c r="H7960">
        <v>2018</v>
      </c>
      <c r="I7960">
        <v>12</v>
      </c>
      <c r="J7960">
        <v>18</v>
      </c>
    </row>
    <row r="7961" spans="1:10" hidden="1" x14ac:dyDescent="0.25">
      <c r="A7961">
        <f>--SUBTOTAL(103,B$2:B7961)</f>
        <v>3790</v>
      </c>
      <c r="B7961" s="86">
        <v>43465</v>
      </c>
      <c r="C7961" t="s">
        <v>23</v>
      </c>
      <c r="D7961" t="s">
        <v>404</v>
      </c>
      <c r="E7961" t="s">
        <v>405</v>
      </c>
      <c r="F7961">
        <v>0</v>
      </c>
      <c r="G7961">
        <v>96.05</v>
      </c>
      <c r="H7961">
        <v>2018</v>
      </c>
      <c r="I7961">
        <v>12</v>
      </c>
      <c r="J7961">
        <v>18</v>
      </c>
    </row>
    <row r="7962" spans="1:10" hidden="1" x14ac:dyDescent="0.25">
      <c r="A7962">
        <f>--SUBTOTAL(103,B$2:B7962)</f>
        <v>3790</v>
      </c>
      <c r="B7962" s="86">
        <v>43465</v>
      </c>
      <c r="C7962" t="s">
        <v>23</v>
      </c>
      <c r="D7962" t="s">
        <v>404</v>
      </c>
      <c r="E7962" t="s">
        <v>405</v>
      </c>
      <c r="F7962">
        <v>0</v>
      </c>
      <c r="G7962">
        <v>582.41</v>
      </c>
      <c r="H7962">
        <v>2018</v>
      </c>
      <c r="I7962">
        <v>12</v>
      </c>
      <c r="J7962">
        <v>18</v>
      </c>
    </row>
    <row r="7963" spans="1:10" hidden="1" x14ac:dyDescent="0.25">
      <c r="A7963">
        <f>--SUBTOTAL(103,B$2:B7963)</f>
        <v>3790</v>
      </c>
      <c r="B7963" s="86">
        <v>43465</v>
      </c>
      <c r="C7963" t="s">
        <v>23</v>
      </c>
      <c r="D7963" t="s">
        <v>404</v>
      </c>
      <c r="E7963" t="s">
        <v>405</v>
      </c>
      <c r="F7963">
        <v>0</v>
      </c>
      <c r="G7963">
        <v>894.71</v>
      </c>
      <c r="H7963">
        <v>2018</v>
      </c>
      <c r="I7963">
        <v>12</v>
      </c>
      <c r="J7963">
        <v>18</v>
      </c>
    </row>
    <row r="7964" spans="1:10" hidden="1" x14ac:dyDescent="0.25">
      <c r="A7964">
        <f>--SUBTOTAL(103,B$2:B7964)</f>
        <v>3790</v>
      </c>
      <c r="B7964" s="86">
        <v>43465</v>
      </c>
      <c r="C7964" t="s">
        <v>23</v>
      </c>
      <c r="D7964" t="s">
        <v>404</v>
      </c>
      <c r="E7964" t="s">
        <v>405</v>
      </c>
      <c r="F7964">
        <v>0</v>
      </c>
      <c r="G7964">
        <v>8</v>
      </c>
      <c r="H7964">
        <v>2018</v>
      </c>
      <c r="I7964">
        <v>12</v>
      </c>
      <c r="J7964">
        <v>19</v>
      </c>
    </row>
    <row r="7965" spans="1:10" hidden="1" x14ac:dyDescent="0.25">
      <c r="A7965">
        <f>--SUBTOTAL(103,B$2:B7965)</f>
        <v>3790</v>
      </c>
      <c r="B7965" s="86">
        <v>43465</v>
      </c>
      <c r="C7965" t="s">
        <v>23</v>
      </c>
      <c r="D7965" t="s">
        <v>404</v>
      </c>
      <c r="E7965" t="s">
        <v>405</v>
      </c>
      <c r="F7965">
        <v>0</v>
      </c>
      <c r="G7965">
        <v>63.19</v>
      </c>
      <c r="H7965">
        <v>2018</v>
      </c>
      <c r="I7965">
        <v>12</v>
      </c>
      <c r="J7965">
        <v>19</v>
      </c>
    </row>
    <row r="7966" spans="1:10" hidden="1" x14ac:dyDescent="0.25">
      <c r="A7966">
        <f>--SUBTOTAL(103,B$2:B7966)</f>
        <v>3790</v>
      </c>
      <c r="B7966" s="86">
        <v>43465</v>
      </c>
      <c r="C7966" t="s">
        <v>23</v>
      </c>
      <c r="D7966" t="s">
        <v>404</v>
      </c>
      <c r="E7966" t="s">
        <v>405</v>
      </c>
      <c r="F7966">
        <v>0</v>
      </c>
      <c r="G7966">
        <v>81.260000000000005</v>
      </c>
      <c r="H7966">
        <v>2018</v>
      </c>
      <c r="I7966">
        <v>12</v>
      </c>
      <c r="J7966">
        <v>19</v>
      </c>
    </row>
    <row r="7967" spans="1:10" hidden="1" x14ac:dyDescent="0.25">
      <c r="A7967">
        <f>--SUBTOTAL(103,B$2:B7967)</f>
        <v>3790</v>
      </c>
      <c r="B7967" s="86">
        <v>43465</v>
      </c>
      <c r="C7967" t="s">
        <v>23</v>
      </c>
      <c r="D7967" t="s">
        <v>404</v>
      </c>
      <c r="E7967" t="s">
        <v>405</v>
      </c>
      <c r="F7967">
        <v>0</v>
      </c>
      <c r="G7967">
        <v>163.19999999999999</v>
      </c>
      <c r="H7967">
        <v>2018</v>
      </c>
      <c r="I7967">
        <v>12</v>
      </c>
      <c r="J7967">
        <v>19</v>
      </c>
    </row>
    <row r="7968" spans="1:10" hidden="1" x14ac:dyDescent="0.25">
      <c r="A7968">
        <f>--SUBTOTAL(103,B$2:B7968)</f>
        <v>3790</v>
      </c>
      <c r="B7968" s="86">
        <v>43465</v>
      </c>
      <c r="C7968" t="s">
        <v>23</v>
      </c>
      <c r="D7968" t="s">
        <v>404</v>
      </c>
      <c r="E7968" t="s">
        <v>405</v>
      </c>
      <c r="F7968">
        <v>0</v>
      </c>
      <c r="G7968">
        <v>801.28</v>
      </c>
      <c r="H7968">
        <v>2018</v>
      </c>
      <c r="I7968">
        <v>12</v>
      </c>
      <c r="J7968">
        <v>19</v>
      </c>
    </row>
    <row r="7969" spans="1:10" hidden="1" x14ac:dyDescent="0.25">
      <c r="A7969">
        <f>--SUBTOTAL(103,B$2:B7969)</f>
        <v>3790</v>
      </c>
      <c r="B7969" s="86">
        <v>43465</v>
      </c>
      <c r="C7969" t="s">
        <v>23</v>
      </c>
      <c r="D7969" t="s">
        <v>404</v>
      </c>
      <c r="E7969" t="s">
        <v>405</v>
      </c>
      <c r="F7969">
        <v>0</v>
      </c>
      <c r="G7969">
        <v>61.9</v>
      </c>
      <c r="H7969">
        <v>2018</v>
      </c>
      <c r="I7969">
        <v>12</v>
      </c>
      <c r="J7969">
        <v>20</v>
      </c>
    </row>
    <row r="7970" spans="1:10" hidden="1" x14ac:dyDescent="0.25">
      <c r="A7970">
        <f>--SUBTOTAL(103,B$2:B7970)</f>
        <v>3790</v>
      </c>
      <c r="B7970" s="86">
        <v>43465</v>
      </c>
      <c r="C7970" t="s">
        <v>23</v>
      </c>
      <c r="D7970" t="s">
        <v>404</v>
      </c>
      <c r="E7970" t="s">
        <v>405</v>
      </c>
      <c r="F7970">
        <v>0</v>
      </c>
      <c r="G7970">
        <v>325.76</v>
      </c>
      <c r="H7970">
        <v>2018</v>
      </c>
      <c r="I7970">
        <v>12</v>
      </c>
      <c r="J7970">
        <v>20</v>
      </c>
    </row>
    <row r="7971" spans="1:10" hidden="1" x14ac:dyDescent="0.25">
      <c r="A7971">
        <f>--SUBTOTAL(103,B$2:B7971)</f>
        <v>3790</v>
      </c>
      <c r="B7971" s="86">
        <v>43465</v>
      </c>
      <c r="C7971" t="s">
        <v>23</v>
      </c>
      <c r="D7971" t="s">
        <v>404</v>
      </c>
      <c r="E7971" t="s">
        <v>405</v>
      </c>
      <c r="F7971">
        <v>0</v>
      </c>
      <c r="G7971">
        <v>16.149999999999999</v>
      </c>
      <c r="H7971">
        <v>2018</v>
      </c>
      <c r="I7971">
        <v>12</v>
      </c>
      <c r="J7971">
        <v>21</v>
      </c>
    </row>
    <row r="7972" spans="1:10" hidden="1" x14ac:dyDescent="0.25">
      <c r="A7972">
        <f>--SUBTOTAL(103,B$2:B7972)</f>
        <v>3790</v>
      </c>
      <c r="B7972" s="86">
        <v>43465</v>
      </c>
      <c r="C7972" t="s">
        <v>23</v>
      </c>
      <c r="D7972" t="s">
        <v>404</v>
      </c>
      <c r="E7972" t="s">
        <v>405</v>
      </c>
      <c r="F7972">
        <v>0</v>
      </c>
      <c r="G7972">
        <v>51.45</v>
      </c>
      <c r="H7972">
        <v>2018</v>
      </c>
      <c r="I7972">
        <v>12</v>
      </c>
      <c r="J7972">
        <v>21</v>
      </c>
    </row>
    <row r="7973" spans="1:10" hidden="1" x14ac:dyDescent="0.25">
      <c r="A7973">
        <f>--SUBTOTAL(103,B$2:B7973)</f>
        <v>3790</v>
      </c>
      <c r="B7973" s="86">
        <v>43465</v>
      </c>
      <c r="C7973" t="s">
        <v>23</v>
      </c>
      <c r="D7973" t="s">
        <v>404</v>
      </c>
      <c r="E7973" t="s">
        <v>405</v>
      </c>
      <c r="F7973">
        <v>0</v>
      </c>
      <c r="G7973">
        <v>571.4</v>
      </c>
      <c r="H7973">
        <v>2018</v>
      </c>
      <c r="I7973">
        <v>12</v>
      </c>
      <c r="J7973">
        <v>21</v>
      </c>
    </row>
    <row r="7974" spans="1:10" hidden="1" x14ac:dyDescent="0.25">
      <c r="A7974">
        <f>--SUBTOTAL(103,B$2:B7974)</f>
        <v>3790</v>
      </c>
      <c r="B7974" s="86">
        <v>43465</v>
      </c>
      <c r="C7974" t="s">
        <v>23</v>
      </c>
      <c r="D7974" t="s">
        <v>404</v>
      </c>
      <c r="E7974" t="s">
        <v>405</v>
      </c>
      <c r="F7974">
        <v>0</v>
      </c>
      <c r="G7974">
        <v>27.46</v>
      </c>
      <c r="H7974">
        <v>2018</v>
      </c>
      <c r="I7974">
        <v>12</v>
      </c>
      <c r="J7974">
        <v>22</v>
      </c>
    </row>
    <row r="7975" spans="1:10" hidden="1" x14ac:dyDescent="0.25">
      <c r="A7975">
        <f>--SUBTOTAL(103,B$2:B7975)</f>
        <v>3790</v>
      </c>
      <c r="B7975" s="86">
        <v>43465</v>
      </c>
      <c r="C7975" t="s">
        <v>23</v>
      </c>
      <c r="D7975" t="s">
        <v>404</v>
      </c>
      <c r="E7975" t="s">
        <v>405</v>
      </c>
      <c r="F7975">
        <v>0</v>
      </c>
      <c r="G7975">
        <v>63.97</v>
      </c>
      <c r="H7975">
        <v>2018</v>
      </c>
      <c r="I7975">
        <v>12</v>
      </c>
      <c r="J7975">
        <v>22</v>
      </c>
    </row>
    <row r="7976" spans="1:10" hidden="1" x14ac:dyDescent="0.25">
      <c r="A7976">
        <f>--SUBTOTAL(103,B$2:B7976)</f>
        <v>3790</v>
      </c>
      <c r="B7976" s="86">
        <v>43465</v>
      </c>
      <c r="C7976" t="s">
        <v>23</v>
      </c>
      <c r="D7976" t="s">
        <v>404</v>
      </c>
      <c r="E7976" t="s">
        <v>405</v>
      </c>
      <c r="F7976">
        <v>0</v>
      </c>
      <c r="G7976">
        <v>294.36</v>
      </c>
      <c r="H7976">
        <v>2018</v>
      </c>
      <c r="I7976">
        <v>12</v>
      </c>
      <c r="J7976">
        <v>22</v>
      </c>
    </row>
    <row r="7977" spans="1:10" hidden="1" x14ac:dyDescent="0.25">
      <c r="A7977">
        <f>--SUBTOTAL(103,B$2:B7977)</f>
        <v>3790</v>
      </c>
      <c r="B7977" s="86">
        <v>43465</v>
      </c>
      <c r="C7977" t="s">
        <v>23</v>
      </c>
      <c r="D7977" t="s">
        <v>404</v>
      </c>
      <c r="E7977" t="s">
        <v>405</v>
      </c>
      <c r="F7977">
        <v>0</v>
      </c>
      <c r="G7977">
        <v>446.58</v>
      </c>
      <c r="H7977">
        <v>2018</v>
      </c>
      <c r="I7977">
        <v>12</v>
      </c>
      <c r="J7977">
        <v>22</v>
      </c>
    </row>
    <row r="7978" spans="1:10" hidden="1" x14ac:dyDescent="0.25">
      <c r="A7978">
        <f>--SUBTOTAL(103,B$2:B7978)</f>
        <v>3790</v>
      </c>
      <c r="B7978" s="86">
        <v>43465</v>
      </c>
      <c r="C7978" t="s">
        <v>23</v>
      </c>
      <c r="D7978" t="s">
        <v>404</v>
      </c>
      <c r="E7978" t="s">
        <v>405</v>
      </c>
      <c r="F7978">
        <v>0</v>
      </c>
      <c r="G7978">
        <v>8</v>
      </c>
      <c r="H7978">
        <v>2018</v>
      </c>
      <c r="I7978">
        <v>12</v>
      </c>
      <c r="J7978">
        <v>23</v>
      </c>
    </row>
    <row r="7979" spans="1:10" hidden="1" x14ac:dyDescent="0.25">
      <c r="A7979">
        <f>--SUBTOTAL(103,B$2:B7979)</f>
        <v>3790</v>
      </c>
      <c r="B7979" s="86">
        <v>43465</v>
      </c>
      <c r="C7979" t="s">
        <v>23</v>
      </c>
      <c r="D7979" t="s">
        <v>404</v>
      </c>
      <c r="E7979" t="s">
        <v>405</v>
      </c>
      <c r="F7979">
        <v>0</v>
      </c>
      <c r="G7979">
        <v>73.45</v>
      </c>
      <c r="H7979">
        <v>2018</v>
      </c>
      <c r="I7979">
        <v>12</v>
      </c>
      <c r="J7979">
        <v>23</v>
      </c>
    </row>
    <row r="7980" spans="1:10" hidden="1" x14ac:dyDescent="0.25">
      <c r="A7980">
        <f>--SUBTOTAL(103,B$2:B7980)</f>
        <v>3790</v>
      </c>
      <c r="B7980" s="86">
        <v>43465</v>
      </c>
      <c r="C7980" t="s">
        <v>23</v>
      </c>
      <c r="D7980" t="s">
        <v>404</v>
      </c>
      <c r="E7980" t="s">
        <v>405</v>
      </c>
      <c r="F7980">
        <v>0</v>
      </c>
      <c r="G7980">
        <v>108.09</v>
      </c>
      <c r="H7980">
        <v>2018</v>
      </c>
      <c r="I7980">
        <v>12</v>
      </c>
      <c r="J7980">
        <v>23</v>
      </c>
    </row>
    <row r="7981" spans="1:10" hidden="1" x14ac:dyDescent="0.25">
      <c r="A7981">
        <f>--SUBTOTAL(103,B$2:B7981)</f>
        <v>3790</v>
      </c>
      <c r="B7981" s="86">
        <v>43465</v>
      </c>
      <c r="C7981" t="s">
        <v>23</v>
      </c>
      <c r="D7981" t="s">
        <v>404</v>
      </c>
      <c r="E7981" t="s">
        <v>405</v>
      </c>
      <c r="F7981">
        <v>0</v>
      </c>
      <c r="G7981">
        <v>835.37</v>
      </c>
      <c r="H7981">
        <v>2018</v>
      </c>
      <c r="I7981">
        <v>12</v>
      </c>
      <c r="J7981">
        <v>23</v>
      </c>
    </row>
    <row r="7982" spans="1:10" hidden="1" x14ac:dyDescent="0.25">
      <c r="A7982">
        <f>--SUBTOTAL(103,B$2:B7982)</f>
        <v>3790</v>
      </c>
      <c r="B7982" s="86">
        <v>43465</v>
      </c>
      <c r="C7982" t="s">
        <v>23</v>
      </c>
      <c r="D7982" t="s">
        <v>404</v>
      </c>
      <c r="E7982" t="s">
        <v>405</v>
      </c>
      <c r="F7982">
        <v>0</v>
      </c>
      <c r="G7982">
        <v>8</v>
      </c>
      <c r="H7982">
        <v>2018</v>
      </c>
      <c r="I7982">
        <v>12</v>
      </c>
      <c r="J7982">
        <v>26</v>
      </c>
    </row>
    <row r="7983" spans="1:10" hidden="1" x14ac:dyDescent="0.25">
      <c r="A7983">
        <f>--SUBTOTAL(103,B$2:B7983)</f>
        <v>3790</v>
      </c>
      <c r="B7983" s="86">
        <v>43465</v>
      </c>
      <c r="C7983" t="s">
        <v>23</v>
      </c>
      <c r="D7983" t="s">
        <v>404</v>
      </c>
      <c r="E7983" t="s">
        <v>405</v>
      </c>
      <c r="F7983">
        <v>0</v>
      </c>
      <c r="G7983">
        <v>171.25</v>
      </c>
      <c r="H7983">
        <v>2018</v>
      </c>
      <c r="I7983">
        <v>12</v>
      </c>
      <c r="J7983">
        <v>26</v>
      </c>
    </row>
    <row r="7984" spans="1:10" hidden="1" x14ac:dyDescent="0.25">
      <c r="A7984">
        <f>--SUBTOTAL(103,B$2:B7984)</f>
        <v>3790</v>
      </c>
      <c r="B7984" s="86">
        <v>43465</v>
      </c>
      <c r="C7984" t="s">
        <v>23</v>
      </c>
      <c r="D7984" t="s">
        <v>404</v>
      </c>
      <c r="E7984" t="s">
        <v>405</v>
      </c>
      <c r="F7984">
        <v>0</v>
      </c>
      <c r="G7984">
        <v>369.1</v>
      </c>
      <c r="H7984">
        <v>2018</v>
      </c>
      <c r="I7984">
        <v>12</v>
      </c>
      <c r="J7984">
        <v>26</v>
      </c>
    </row>
    <row r="7985" spans="1:10" hidden="1" x14ac:dyDescent="0.25">
      <c r="A7985">
        <f>--SUBTOTAL(103,B$2:B7985)</f>
        <v>3790</v>
      </c>
      <c r="B7985" s="86">
        <v>43465</v>
      </c>
      <c r="C7985" t="s">
        <v>23</v>
      </c>
      <c r="D7985" t="s">
        <v>404</v>
      </c>
      <c r="E7985" t="s">
        <v>405</v>
      </c>
      <c r="F7985">
        <v>0</v>
      </c>
      <c r="G7985">
        <v>1266.1099999999999</v>
      </c>
      <c r="H7985">
        <v>2018</v>
      </c>
      <c r="I7985">
        <v>12</v>
      </c>
      <c r="J7985">
        <v>26</v>
      </c>
    </row>
    <row r="7986" spans="1:10" hidden="1" x14ac:dyDescent="0.25">
      <c r="A7986">
        <f>--SUBTOTAL(103,B$2:B7986)</f>
        <v>3790</v>
      </c>
      <c r="B7986" s="86">
        <v>43465</v>
      </c>
      <c r="C7986" t="s">
        <v>23</v>
      </c>
      <c r="D7986" t="s">
        <v>404</v>
      </c>
      <c r="E7986" t="s">
        <v>405</v>
      </c>
      <c r="F7986">
        <v>0</v>
      </c>
      <c r="G7986">
        <v>20</v>
      </c>
      <c r="H7986">
        <v>2018</v>
      </c>
      <c r="I7986">
        <v>12</v>
      </c>
      <c r="J7986">
        <v>27</v>
      </c>
    </row>
    <row r="7987" spans="1:10" hidden="1" x14ac:dyDescent="0.25">
      <c r="A7987">
        <f>--SUBTOTAL(103,B$2:B7987)</f>
        <v>3790</v>
      </c>
      <c r="B7987" s="86">
        <v>43465</v>
      </c>
      <c r="C7987" t="s">
        <v>23</v>
      </c>
      <c r="D7987" t="s">
        <v>404</v>
      </c>
      <c r="E7987" t="s">
        <v>405</v>
      </c>
      <c r="F7987">
        <v>0</v>
      </c>
      <c r="G7987">
        <v>25.99</v>
      </c>
      <c r="H7987">
        <v>2018</v>
      </c>
      <c r="I7987">
        <v>12</v>
      </c>
      <c r="J7987">
        <v>27</v>
      </c>
    </row>
    <row r="7988" spans="1:10" hidden="1" x14ac:dyDescent="0.25">
      <c r="A7988">
        <f>--SUBTOTAL(103,B$2:B7988)</f>
        <v>3790</v>
      </c>
      <c r="B7988" s="86">
        <v>43465</v>
      </c>
      <c r="C7988" t="s">
        <v>23</v>
      </c>
      <c r="D7988" t="s">
        <v>404</v>
      </c>
      <c r="E7988" t="s">
        <v>405</v>
      </c>
      <c r="F7988">
        <v>0</v>
      </c>
      <c r="G7988">
        <v>213.4</v>
      </c>
      <c r="H7988">
        <v>2018</v>
      </c>
      <c r="I7988">
        <v>12</v>
      </c>
      <c r="J7988">
        <v>27</v>
      </c>
    </row>
    <row r="7989" spans="1:10" hidden="1" x14ac:dyDescent="0.25">
      <c r="A7989">
        <f>--SUBTOTAL(103,B$2:B7989)</f>
        <v>3790</v>
      </c>
      <c r="B7989" s="86">
        <v>43465</v>
      </c>
      <c r="C7989" t="s">
        <v>23</v>
      </c>
      <c r="D7989" t="s">
        <v>404</v>
      </c>
      <c r="E7989" t="s">
        <v>405</v>
      </c>
      <c r="F7989">
        <v>0</v>
      </c>
      <c r="G7989">
        <v>737.42</v>
      </c>
      <c r="H7989">
        <v>2018</v>
      </c>
      <c r="I7989">
        <v>12</v>
      </c>
      <c r="J7989">
        <v>27</v>
      </c>
    </row>
    <row r="7990" spans="1:10" hidden="1" x14ac:dyDescent="0.25">
      <c r="A7990">
        <f>--SUBTOTAL(103,B$2:B7990)</f>
        <v>3790</v>
      </c>
      <c r="B7990" s="86">
        <v>43465</v>
      </c>
      <c r="C7990" t="s">
        <v>23</v>
      </c>
      <c r="D7990" t="s">
        <v>404</v>
      </c>
      <c r="E7990" t="s">
        <v>405</v>
      </c>
      <c r="F7990">
        <v>0</v>
      </c>
      <c r="G7990">
        <v>74</v>
      </c>
      <c r="H7990">
        <v>2018</v>
      </c>
      <c r="I7990">
        <v>12</v>
      </c>
      <c r="J7990">
        <v>28</v>
      </c>
    </row>
    <row r="7991" spans="1:10" hidden="1" x14ac:dyDescent="0.25">
      <c r="A7991">
        <f>--SUBTOTAL(103,B$2:B7991)</f>
        <v>3790</v>
      </c>
      <c r="B7991" s="86">
        <v>43465</v>
      </c>
      <c r="C7991" t="s">
        <v>23</v>
      </c>
      <c r="D7991" t="s">
        <v>404</v>
      </c>
      <c r="E7991" t="s">
        <v>405</v>
      </c>
      <c r="F7991">
        <v>0</v>
      </c>
      <c r="G7991">
        <v>191.99</v>
      </c>
      <c r="H7991">
        <v>2018</v>
      </c>
      <c r="I7991">
        <v>12</v>
      </c>
      <c r="J7991">
        <v>28</v>
      </c>
    </row>
    <row r="7992" spans="1:10" hidden="1" x14ac:dyDescent="0.25">
      <c r="A7992">
        <f>--SUBTOTAL(103,B$2:B7992)</f>
        <v>3790</v>
      </c>
      <c r="B7992" s="86">
        <v>43465</v>
      </c>
      <c r="C7992" t="s">
        <v>23</v>
      </c>
      <c r="D7992" t="s">
        <v>404</v>
      </c>
      <c r="E7992" t="s">
        <v>405</v>
      </c>
      <c r="F7992">
        <v>0</v>
      </c>
      <c r="G7992">
        <v>29.7</v>
      </c>
      <c r="H7992">
        <v>2018</v>
      </c>
      <c r="I7992">
        <v>12</v>
      </c>
      <c r="J7992">
        <v>29</v>
      </c>
    </row>
    <row r="7993" spans="1:10" hidden="1" x14ac:dyDescent="0.25">
      <c r="A7993">
        <f>--SUBTOTAL(103,B$2:B7993)</f>
        <v>3790</v>
      </c>
      <c r="B7993" s="86">
        <v>43465</v>
      </c>
      <c r="C7993" t="s">
        <v>23</v>
      </c>
      <c r="D7993" t="s">
        <v>404</v>
      </c>
      <c r="E7993" t="s">
        <v>405</v>
      </c>
      <c r="F7993">
        <v>0</v>
      </c>
      <c r="G7993">
        <v>45.97</v>
      </c>
      <c r="H7993">
        <v>2018</v>
      </c>
      <c r="I7993">
        <v>12</v>
      </c>
      <c r="J7993">
        <v>29</v>
      </c>
    </row>
    <row r="7994" spans="1:10" hidden="1" x14ac:dyDescent="0.25">
      <c r="A7994">
        <f>--SUBTOTAL(103,B$2:B7994)</f>
        <v>3790</v>
      </c>
      <c r="B7994" s="86">
        <v>43465</v>
      </c>
      <c r="C7994" t="s">
        <v>23</v>
      </c>
      <c r="D7994" t="s">
        <v>404</v>
      </c>
      <c r="E7994" t="s">
        <v>405</v>
      </c>
      <c r="F7994">
        <v>0</v>
      </c>
      <c r="G7994">
        <v>660.28</v>
      </c>
      <c r="H7994">
        <v>2018</v>
      </c>
      <c r="I7994">
        <v>12</v>
      </c>
      <c r="J7994">
        <v>29</v>
      </c>
    </row>
    <row r="7995" spans="1:10" hidden="1" x14ac:dyDescent="0.25">
      <c r="A7995">
        <f>--SUBTOTAL(103,B$2:B7995)</f>
        <v>3790</v>
      </c>
      <c r="B7995" s="86">
        <v>43465</v>
      </c>
      <c r="C7995" t="s">
        <v>23</v>
      </c>
      <c r="D7995" t="s">
        <v>404</v>
      </c>
      <c r="E7995" t="s">
        <v>405</v>
      </c>
      <c r="F7995">
        <v>0</v>
      </c>
      <c r="G7995">
        <v>15</v>
      </c>
      <c r="H7995">
        <v>2018</v>
      </c>
      <c r="I7995">
        <v>12</v>
      </c>
      <c r="J7995">
        <v>30</v>
      </c>
    </row>
    <row r="7996" spans="1:10" hidden="1" x14ac:dyDescent="0.25">
      <c r="A7996">
        <f>--SUBTOTAL(103,B$2:B7996)</f>
        <v>3790</v>
      </c>
      <c r="B7996" s="86">
        <v>43465</v>
      </c>
      <c r="C7996" t="s">
        <v>23</v>
      </c>
      <c r="D7996" t="s">
        <v>404</v>
      </c>
      <c r="E7996" t="s">
        <v>405</v>
      </c>
      <c r="F7996">
        <v>0</v>
      </c>
      <c r="G7996">
        <v>300.33999999999997</v>
      </c>
      <c r="H7996">
        <v>2018</v>
      </c>
      <c r="I7996">
        <v>12</v>
      </c>
      <c r="J7996">
        <v>30</v>
      </c>
    </row>
    <row r="7997" spans="1:10" hidden="1" x14ac:dyDescent="0.25">
      <c r="A7997">
        <f>--SUBTOTAL(103,B$2:B7997)</f>
        <v>3790</v>
      </c>
      <c r="B7997" s="86">
        <v>43465</v>
      </c>
      <c r="C7997" t="s">
        <v>23</v>
      </c>
      <c r="D7997" t="s">
        <v>404</v>
      </c>
      <c r="E7997" t="s">
        <v>405</v>
      </c>
      <c r="F7997">
        <v>0</v>
      </c>
      <c r="G7997">
        <v>751.78</v>
      </c>
      <c r="H7997">
        <v>2018</v>
      </c>
      <c r="I7997">
        <v>12</v>
      </c>
      <c r="J7997">
        <v>30</v>
      </c>
    </row>
    <row r="7998" spans="1:10" hidden="1" x14ac:dyDescent="0.25">
      <c r="A7998">
        <f>--SUBTOTAL(103,B$2:B7998)</f>
        <v>3790</v>
      </c>
      <c r="B7998" s="86">
        <v>43465</v>
      </c>
      <c r="C7998" t="s">
        <v>23</v>
      </c>
      <c r="D7998" t="s">
        <v>404</v>
      </c>
      <c r="E7998" t="s">
        <v>405</v>
      </c>
      <c r="F7998">
        <v>0</v>
      </c>
      <c r="G7998">
        <v>835.33</v>
      </c>
      <c r="H7998">
        <v>2018</v>
      </c>
      <c r="I7998">
        <v>12</v>
      </c>
      <c r="J7998">
        <v>30</v>
      </c>
    </row>
    <row r="7999" spans="1:10" hidden="1" x14ac:dyDescent="0.25">
      <c r="A7999">
        <f>--SUBTOTAL(103,B$2:B7999)</f>
        <v>3790</v>
      </c>
      <c r="B7999" s="86">
        <v>43465</v>
      </c>
      <c r="C7999" t="s">
        <v>23</v>
      </c>
      <c r="D7999" t="s">
        <v>404</v>
      </c>
      <c r="E7999" t="s">
        <v>405</v>
      </c>
      <c r="F7999">
        <v>0</v>
      </c>
      <c r="G7999">
        <v>24.1</v>
      </c>
      <c r="H7999">
        <v>2018</v>
      </c>
      <c r="I7999">
        <v>12</v>
      </c>
      <c r="J7999">
        <v>32</v>
      </c>
    </row>
    <row r="8000" spans="1:10" hidden="1" x14ac:dyDescent="0.25">
      <c r="A8000">
        <f>--SUBTOTAL(103,B$2:B8000)</f>
        <v>3790</v>
      </c>
      <c r="B8000" s="86">
        <v>43465</v>
      </c>
      <c r="C8000" t="s">
        <v>23</v>
      </c>
      <c r="D8000" t="s">
        <v>404</v>
      </c>
      <c r="E8000" t="s">
        <v>405</v>
      </c>
      <c r="F8000">
        <v>0</v>
      </c>
      <c r="G8000">
        <v>287.55</v>
      </c>
      <c r="H8000">
        <v>2018</v>
      </c>
      <c r="I8000">
        <v>12</v>
      </c>
      <c r="J8000">
        <v>32</v>
      </c>
    </row>
    <row r="8001" spans="1:10" hidden="1" x14ac:dyDescent="0.25">
      <c r="A8001">
        <f>--SUBTOTAL(103,B$2:B8001)</f>
        <v>3790</v>
      </c>
      <c r="B8001" s="86">
        <v>43465</v>
      </c>
      <c r="C8001" t="s">
        <v>23</v>
      </c>
      <c r="D8001" t="s">
        <v>404</v>
      </c>
      <c r="E8001" t="s">
        <v>405</v>
      </c>
      <c r="F8001">
        <v>0</v>
      </c>
      <c r="G8001">
        <v>299.69</v>
      </c>
      <c r="H8001">
        <v>2018</v>
      </c>
      <c r="I8001">
        <v>12</v>
      </c>
      <c r="J8001">
        <v>32</v>
      </c>
    </row>
    <row r="8002" spans="1:10" hidden="1" x14ac:dyDescent="0.25">
      <c r="A8002">
        <f>--SUBTOTAL(103,B$2:B8002)</f>
        <v>3790</v>
      </c>
      <c r="B8002" s="86">
        <v>43465</v>
      </c>
      <c r="C8002" t="s">
        <v>23</v>
      </c>
      <c r="D8002" t="s">
        <v>404</v>
      </c>
      <c r="E8002" t="s">
        <v>405</v>
      </c>
      <c r="F8002">
        <v>0</v>
      </c>
      <c r="G8002">
        <v>175.7</v>
      </c>
      <c r="H8002">
        <v>2018</v>
      </c>
      <c r="I8002">
        <v>12</v>
      </c>
      <c r="J8002">
        <v>33</v>
      </c>
    </row>
    <row r="8003" spans="1:10" hidden="1" x14ac:dyDescent="0.25">
      <c r="A8003">
        <f>--SUBTOTAL(103,B$2:B8003)</f>
        <v>3790</v>
      </c>
      <c r="B8003" s="86">
        <v>43465</v>
      </c>
      <c r="C8003" t="s">
        <v>23</v>
      </c>
      <c r="D8003" t="s">
        <v>404</v>
      </c>
      <c r="E8003" t="s">
        <v>405</v>
      </c>
      <c r="F8003">
        <v>0</v>
      </c>
      <c r="G8003">
        <v>291.83</v>
      </c>
      <c r="H8003">
        <v>2018</v>
      </c>
      <c r="I8003">
        <v>12</v>
      </c>
      <c r="J8003">
        <v>33</v>
      </c>
    </row>
    <row r="8004" spans="1:10" hidden="1" x14ac:dyDescent="0.25">
      <c r="A8004">
        <f>--SUBTOTAL(103,B$2:B8004)</f>
        <v>3790</v>
      </c>
      <c r="B8004" s="86">
        <v>43465</v>
      </c>
      <c r="C8004" t="s">
        <v>23</v>
      </c>
      <c r="D8004" t="s">
        <v>404</v>
      </c>
      <c r="E8004" t="s">
        <v>405</v>
      </c>
      <c r="F8004">
        <v>0</v>
      </c>
      <c r="G8004">
        <v>348.31</v>
      </c>
      <c r="H8004">
        <v>2018</v>
      </c>
      <c r="I8004">
        <v>12</v>
      </c>
      <c r="J8004">
        <v>33</v>
      </c>
    </row>
    <row r="8005" spans="1:10" hidden="1" x14ac:dyDescent="0.25">
      <c r="A8005">
        <f>--SUBTOTAL(103,B$2:B8005)</f>
        <v>3790</v>
      </c>
      <c r="B8005" s="86">
        <v>43465</v>
      </c>
      <c r="C8005" t="s">
        <v>23</v>
      </c>
      <c r="D8005" t="s">
        <v>404</v>
      </c>
      <c r="E8005" t="s">
        <v>405</v>
      </c>
      <c r="F8005">
        <v>0</v>
      </c>
      <c r="G8005">
        <v>2746.9</v>
      </c>
      <c r="H8005">
        <v>2018</v>
      </c>
      <c r="I8005">
        <v>12</v>
      </c>
      <c r="J8005">
        <v>33</v>
      </c>
    </row>
    <row r="8006" spans="1:10" hidden="1" x14ac:dyDescent="0.25">
      <c r="A8006">
        <f>--SUBTOTAL(103,B$2:B8006)</f>
        <v>3790</v>
      </c>
      <c r="B8006" s="86">
        <v>43465</v>
      </c>
      <c r="C8006" t="s">
        <v>23</v>
      </c>
      <c r="D8006" t="s">
        <v>404</v>
      </c>
      <c r="E8006" t="s">
        <v>405</v>
      </c>
      <c r="F8006">
        <v>0</v>
      </c>
      <c r="G8006">
        <v>50.9</v>
      </c>
      <c r="H8006">
        <v>2018</v>
      </c>
      <c r="I8006">
        <v>12</v>
      </c>
      <c r="J8006">
        <v>34</v>
      </c>
    </row>
    <row r="8007" spans="1:10" hidden="1" x14ac:dyDescent="0.25">
      <c r="A8007">
        <f>--SUBTOTAL(103,B$2:B8007)</f>
        <v>3790</v>
      </c>
      <c r="B8007" s="86">
        <v>43465</v>
      </c>
      <c r="C8007" t="s">
        <v>23</v>
      </c>
      <c r="D8007" t="s">
        <v>404</v>
      </c>
      <c r="E8007" t="s">
        <v>405</v>
      </c>
      <c r="F8007">
        <v>0</v>
      </c>
      <c r="G8007">
        <v>78.78</v>
      </c>
      <c r="H8007">
        <v>2018</v>
      </c>
      <c r="I8007">
        <v>12</v>
      </c>
      <c r="J8007">
        <v>34</v>
      </c>
    </row>
    <row r="8008" spans="1:10" hidden="1" x14ac:dyDescent="0.25">
      <c r="A8008">
        <f>--SUBTOTAL(103,B$2:B8008)</f>
        <v>3790</v>
      </c>
      <c r="B8008" s="86">
        <v>43465</v>
      </c>
      <c r="C8008" t="s">
        <v>23</v>
      </c>
      <c r="D8008" t="s">
        <v>404</v>
      </c>
      <c r="E8008" t="s">
        <v>405</v>
      </c>
      <c r="F8008">
        <v>0</v>
      </c>
      <c r="G8008">
        <v>119.81</v>
      </c>
      <c r="H8008">
        <v>2018</v>
      </c>
      <c r="I8008">
        <v>12</v>
      </c>
      <c r="J8008">
        <v>34</v>
      </c>
    </row>
    <row r="8009" spans="1:10" hidden="1" x14ac:dyDescent="0.25">
      <c r="A8009">
        <f>--SUBTOTAL(103,B$2:B8009)</f>
        <v>3790</v>
      </c>
      <c r="B8009" s="86">
        <v>43465</v>
      </c>
      <c r="C8009" t="s">
        <v>23</v>
      </c>
      <c r="D8009" t="s">
        <v>404</v>
      </c>
      <c r="E8009" t="s">
        <v>405</v>
      </c>
      <c r="F8009">
        <v>0</v>
      </c>
      <c r="G8009">
        <v>299.77999999999997</v>
      </c>
      <c r="H8009">
        <v>2018</v>
      </c>
      <c r="I8009">
        <v>12</v>
      </c>
      <c r="J8009">
        <v>34</v>
      </c>
    </row>
    <row r="8010" spans="1:10" hidden="1" x14ac:dyDescent="0.25">
      <c r="A8010">
        <f>--SUBTOTAL(103,B$2:B8010)</f>
        <v>3790</v>
      </c>
      <c r="B8010" s="86">
        <v>43465</v>
      </c>
      <c r="C8010" t="s">
        <v>23</v>
      </c>
      <c r="D8010" t="s">
        <v>404</v>
      </c>
      <c r="E8010" t="s">
        <v>405</v>
      </c>
      <c r="F8010">
        <v>0</v>
      </c>
      <c r="G8010">
        <v>853.49</v>
      </c>
      <c r="H8010">
        <v>2018</v>
      </c>
      <c r="I8010">
        <v>12</v>
      </c>
      <c r="J8010">
        <v>34</v>
      </c>
    </row>
    <row r="8011" spans="1:10" hidden="1" x14ac:dyDescent="0.25">
      <c r="A8011">
        <f>--SUBTOTAL(103,B$2:B8011)</f>
        <v>3790</v>
      </c>
      <c r="B8011" s="86">
        <v>43465</v>
      </c>
      <c r="C8011" t="s">
        <v>23</v>
      </c>
      <c r="D8011" t="s">
        <v>404</v>
      </c>
      <c r="E8011" t="s">
        <v>405</v>
      </c>
      <c r="F8011">
        <v>0</v>
      </c>
      <c r="G8011">
        <v>66.92</v>
      </c>
      <c r="H8011">
        <v>2018</v>
      </c>
      <c r="I8011">
        <v>12</v>
      </c>
      <c r="J8011">
        <v>35</v>
      </c>
    </row>
    <row r="8012" spans="1:10" hidden="1" x14ac:dyDescent="0.25">
      <c r="A8012">
        <f>--SUBTOTAL(103,B$2:B8012)</f>
        <v>3790</v>
      </c>
      <c r="B8012" s="86">
        <v>43465</v>
      </c>
      <c r="C8012" t="s">
        <v>23</v>
      </c>
      <c r="D8012" t="s">
        <v>404</v>
      </c>
      <c r="E8012" t="s">
        <v>405</v>
      </c>
      <c r="F8012">
        <v>0</v>
      </c>
      <c r="G8012">
        <v>68.88</v>
      </c>
      <c r="H8012">
        <v>2018</v>
      </c>
      <c r="I8012">
        <v>12</v>
      </c>
      <c r="J8012">
        <v>35</v>
      </c>
    </row>
    <row r="8013" spans="1:10" hidden="1" x14ac:dyDescent="0.25">
      <c r="A8013">
        <f>--SUBTOTAL(103,B$2:B8013)</f>
        <v>3790</v>
      </c>
      <c r="B8013" s="86">
        <v>43465</v>
      </c>
      <c r="C8013" t="s">
        <v>23</v>
      </c>
      <c r="D8013" t="s">
        <v>404</v>
      </c>
      <c r="E8013" t="s">
        <v>405</v>
      </c>
      <c r="F8013">
        <v>0</v>
      </c>
      <c r="G8013">
        <v>245.94</v>
      </c>
      <c r="H8013">
        <v>2018</v>
      </c>
      <c r="I8013">
        <v>12</v>
      </c>
      <c r="J8013">
        <v>35</v>
      </c>
    </row>
    <row r="8014" spans="1:10" hidden="1" x14ac:dyDescent="0.25">
      <c r="A8014">
        <f>--SUBTOTAL(103,B$2:B8014)</f>
        <v>3790</v>
      </c>
      <c r="B8014" s="86">
        <v>43465</v>
      </c>
      <c r="C8014" t="s">
        <v>23</v>
      </c>
      <c r="D8014" t="s">
        <v>404</v>
      </c>
      <c r="E8014" t="s">
        <v>405</v>
      </c>
      <c r="F8014">
        <v>0</v>
      </c>
      <c r="G8014">
        <v>452.75</v>
      </c>
      <c r="H8014">
        <v>2018</v>
      </c>
      <c r="I8014">
        <v>12</v>
      </c>
      <c r="J8014">
        <v>35</v>
      </c>
    </row>
    <row r="8015" spans="1:10" hidden="1" x14ac:dyDescent="0.25">
      <c r="A8015">
        <f>--SUBTOTAL(103,B$2:B8015)</f>
        <v>3790</v>
      </c>
      <c r="B8015" s="86">
        <v>43465</v>
      </c>
      <c r="C8015" t="s">
        <v>23</v>
      </c>
      <c r="D8015" t="s">
        <v>404</v>
      </c>
      <c r="E8015" t="s">
        <v>405</v>
      </c>
      <c r="F8015">
        <v>0</v>
      </c>
      <c r="G8015">
        <v>46.98</v>
      </c>
      <c r="H8015">
        <v>2018</v>
      </c>
      <c r="I8015">
        <v>12</v>
      </c>
      <c r="J8015">
        <v>37</v>
      </c>
    </row>
    <row r="8016" spans="1:10" hidden="1" x14ac:dyDescent="0.25">
      <c r="A8016">
        <f>--SUBTOTAL(103,B$2:B8016)</f>
        <v>3790</v>
      </c>
      <c r="B8016" s="86">
        <v>43465</v>
      </c>
      <c r="C8016" t="s">
        <v>23</v>
      </c>
      <c r="D8016" t="s">
        <v>404</v>
      </c>
      <c r="E8016" t="s">
        <v>405</v>
      </c>
      <c r="F8016">
        <v>0</v>
      </c>
      <c r="G8016">
        <v>210.85</v>
      </c>
      <c r="H8016">
        <v>2018</v>
      </c>
      <c r="I8016">
        <v>12</v>
      </c>
      <c r="J8016">
        <v>37</v>
      </c>
    </row>
    <row r="8017" spans="1:10" hidden="1" x14ac:dyDescent="0.25">
      <c r="A8017">
        <f>--SUBTOTAL(103,B$2:B8017)</f>
        <v>3790</v>
      </c>
      <c r="B8017" s="86">
        <v>43465</v>
      </c>
      <c r="C8017" t="s">
        <v>23</v>
      </c>
      <c r="D8017" t="s">
        <v>404</v>
      </c>
      <c r="E8017" t="s">
        <v>405</v>
      </c>
      <c r="F8017">
        <v>0</v>
      </c>
      <c r="G8017">
        <v>436.8</v>
      </c>
      <c r="H8017">
        <v>2018</v>
      </c>
      <c r="I8017">
        <v>12</v>
      </c>
      <c r="J8017">
        <v>37</v>
      </c>
    </row>
    <row r="8018" spans="1:10" hidden="1" x14ac:dyDescent="0.25">
      <c r="A8018">
        <f>--SUBTOTAL(103,B$2:B8018)</f>
        <v>3790</v>
      </c>
      <c r="B8018" s="86">
        <v>43465</v>
      </c>
      <c r="C8018" t="s">
        <v>23</v>
      </c>
      <c r="D8018" t="s">
        <v>33</v>
      </c>
      <c r="E8018" t="s">
        <v>34</v>
      </c>
      <c r="F8018">
        <v>8.6999999999999993</v>
      </c>
      <c r="G8018">
        <v>0</v>
      </c>
      <c r="H8018">
        <v>2018</v>
      </c>
      <c r="I8018">
        <v>12</v>
      </c>
      <c r="J8018">
        <v>38</v>
      </c>
    </row>
    <row r="8019" spans="1:10" hidden="1" x14ac:dyDescent="0.25">
      <c r="A8019">
        <f>--SUBTOTAL(103,B$2:B8019)</f>
        <v>3790</v>
      </c>
      <c r="B8019" s="86">
        <v>43465</v>
      </c>
      <c r="C8019" t="s">
        <v>23</v>
      </c>
      <c r="D8019" t="s">
        <v>404</v>
      </c>
      <c r="E8019" t="s">
        <v>405</v>
      </c>
      <c r="F8019">
        <v>0</v>
      </c>
      <c r="G8019">
        <v>240.13</v>
      </c>
      <c r="H8019">
        <v>2018</v>
      </c>
      <c r="I8019">
        <v>12</v>
      </c>
      <c r="J8019">
        <v>38</v>
      </c>
    </row>
    <row r="8020" spans="1:10" hidden="1" x14ac:dyDescent="0.25">
      <c r="A8020">
        <f>--SUBTOTAL(103,B$2:B8020)</f>
        <v>3790</v>
      </c>
      <c r="B8020" s="86">
        <v>43465</v>
      </c>
      <c r="C8020" t="s">
        <v>23</v>
      </c>
      <c r="D8020" t="s">
        <v>404</v>
      </c>
      <c r="E8020" t="s">
        <v>405</v>
      </c>
      <c r="F8020">
        <v>0</v>
      </c>
      <c r="G8020">
        <v>1003.81</v>
      </c>
      <c r="H8020">
        <v>2018</v>
      </c>
      <c r="I8020">
        <v>12</v>
      </c>
      <c r="J8020">
        <v>38</v>
      </c>
    </row>
    <row r="8021" spans="1:10" hidden="1" x14ac:dyDescent="0.25">
      <c r="A8021">
        <f>--SUBTOTAL(103,B$2:B8021)</f>
        <v>3790</v>
      </c>
      <c r="B8021" s="86">
        <v>43465</v>
      </c>
      <c r="C8021" t="s">
        <v>23</v>
      </c>
      <c r="D8021" t="s">
        <v>404</v>
      </c>
      <c r="E8021" t="s">
        <v>405</v>
      </c>
      <c r="F8021">
        <v>0</v>
      </c>
      <c r="G8021">
        <v>71.959999999999994</v>
      </c>
      <c r="H8021">
        <v>2018</v>
      </c>
      <c r="I8021">
        <v>12</v>
      </c>
      <c r="J8021">
        <v>39</v>
      </c>
    </row>
    <row r="8022" spans="1:10" hidden="1" x14ac:dyDescent="0.25">
      <c r="A8022">
        <f>--SUBTOTAL(103,B$2:B8022)</f>
        <v>3790</v>
      </c>
      <c r="B8022" s="86">
        <v>43465</v>
      </c>
      <c r="C8022" t="s">
        <v>23</v>
      </c>
      <c r="D8022" t="s">
        <v>404</v>
      </c>
      <c r="E8022" t="s">
        <v>405</v>
      </c>
      <c r="F8022">
        <v>0</v>
      </c>
      <c r="G8022">
        <v>84.25</v>
      </c>
      <c r="H8022">
        <v>2018</v>
      </c>
      <c r="I8022">
        <v>12</v>
      </c>
      <c r="J8022">
        <v>39</v>
      </c>
    </row>
    <row r="8023" spans="1:10" hidden="1" x14ac:dyDescent="0.25">
      <c r="A8023">
        <f>--SUBTOTAL(103,B$2:B8023)</f>
        <v>3790</v>
      </c>
      <c r="B8023" s="86">
        <v>43465</v>
      </c>
      <c r="C8023" t="s">
        <v>23</v>
      </c>
      <c r="D8023" t="s">
        <v>404</v>
      </c>
      <c r="E8023" t="s">
        <v>405</v>
      </c>
      <c r="F8023">
        <v>0</v>
      </c>
      <c r="G8023">
        <v>489.3</v>
      </c>
      <c r="H8023">
        <v>2018</v>
      </c>
      <c r="I8023">
        <v>12</v>
      </c>
      <c r="J8023">
        <v>39</v>
      </c>
    </row>
    <row r="8024" spans="1:10" hidden="1" x14ac:dyDescent="0.25">
      <c r="A8024">
        <f>--SUBTOTAL(103,B$2:B8024)</f>
        <v>3790</v>
      </c>
      <c r="B8024" s="86">
        <v>43465</v>
      </c>
      <c r="C8024" t="s">
        <v>23</v>
      </c>
      <c r="D8024" t="s">
        <v>404</v>
      </c>
      <c r="E8024" t="s">
        <v>405</v>
      </c>
      <c r="F8024">
        <v>0</v>
      </c>
      <c r="G8024">
        <v>824.94</v>
      </c>
      <c r="H8024">
        <v>2018</v>
      </c>
      <c r="I8024">
        <v>12</v>
      </c>
      <c r="J8024">
        <v>39</v>
      </c>
    </row>
    <row r="8025" spans="1:10" hidden="1" x14ac:dyDescent="0.25">
      <c r="A8025">
        <f>--SUBTOTAL(103,B$2:B8025)</f>
        <v>3790</v>
      </c>
      <c r="B8025" s="86">
        <v>43465</v>
      </c>
      <c r="C8025" t="s">
        <v>23</v>
      </c>
      <c r="D8025" t="s">
        <v>404</v>
      </c>
      <c r="E8025" t="s">
        <v>405</v>
      </c>
      <c r="F8025">
        <v>0</v>
      </c>
      <c r="G8025">
        <v>28.5</v>
      </c>
      <c r="H8025">
        <v>2018</v>
      </c>
      <c r="I8025">
        <v>12</v>
      </c>
      <c r="J8025">
        <v>40</v>
      </c>
    </row>
    <row r="8026" spans="1:10" hidden="1" x14ac:dyDescent="0.25">
      <c r="A8026">
        <f>--SUBTOTAL(103,B$2:B8026)</f>
        <v>3790</v>
      </c>
      <c r="B8026" s="86">
        <v>43465</v>
      </c>
      <c r="C8026" t="s">
        <v>23</v>
      </c>
      <c r="D8026" t="s">
        <v>404</v>
      </c>
      <c r="E8026" t="s">
        <v>405</v>
      </c>
      <c r="F8026">
        <v>0</v>
      </c>
      <c r="G8026">
        <v>136</v>
      </c>
      <c r="H8026">
        <v>2018</v>
      </c>
      <c r="I8026">
        <v>12</v>
      </c>
      <c r="J8026">
        <v>40</v>
      </c>
    </row>
    <row r="8027" spans="1:10" hidden="1" x14ac:dyDescent="0.25">
      <c r="A8027">
        <f>--SUBTOTAL(103,B$2:B8027)</f>
        <v>3790</v>
      </c>
      <c r="B8027" s="86">
        <v>43465</v>
      </c>
      <c r="C8027" t="s">
        <v>23</v>
      </c>
      <c r="D8027" t="s">
        <v>404</v>
      </c>
      <c r="E8027" t="s">
        <v>405</v>
      </c>
      <c r="F8027">
        <v>0</v>
      </c>
      <c r="G8027">
        <v>654.14</v>
      </c>
      <c r="H8027">
        <v>2018</v>
      </c>
      <c r="I8027">
        <v>12</v>
      </c>
      <c r="J8027">
        <v>40</v>
      </c>
    </row>
    <row r="8028" spans="1:10" hidden="1" x14ac:dyDescent="0.25">
      <c r="A8028">
        <f>--SUBTOTAL(103,B$2:B8028)</f>
        <v>3790</v>
      </c>
      <c r="B8028" s="86">
        <v>43465</v>
      </c>
      <c r="C8028" t="s">
        <v>23</v>
      </c>
      <c r="D8028" t="s">
        <v>404</v>
      </c>
      <c r="E8028" t="s">
        <v>405</v>
      </c>
      <c r="F8028">
        <v>0</v>
      </c>
      <c r="G8028">
        <v>42.85</v>
      </c>
      <c r="H8028">
        <v>2018</v>
      </c>
      <c r="I8028">
        <v>12</v>
      </c>
      <c r="J8028">
        <v>41</v>
      </c>
    </row>
    <row r="8029" spans="1:10" hidden="1" x14ac:dyDescent="0.25">
      <c r="A8029">
        <f>--SUBTOTAL(103,B$2:B8029)</f>
        <v>3790</v>
      </c>
      <c r="B8029" s="86">
        <v>43465</v>
      </c>
      <c r="C8029" t="s">
        <v>23</v>
      </c>
      <c r="D8029" t="s">
        <v>404</v>
      </c>
      <c r="E8029" t="s">
        <v>405</v>
      </c>
      <c r="F8029">
        <v>0</v>
      </c>
      <c r="G8029">
        <v>48</v>
      </c>
      <c r="H8029">
        <v>2018</v>
      </c>
      <c r="I8029">
        <v>12</v>
      </c>
      <c r="J8029">
        <v>41</v>
      </c>
    </row>
    <row r="8030" spans="1:10" hidden="1" x14ac:dyDescent="0.25">
      <c r="A8030">
        <f>--SUBTOTAL(103,B$2:B8030)</f>
        <v>3790</v>
      </c>
      <c r="B8030" s="86">
        <v>43465</v>
      </c>
      <c r="C8030" t="s">
        <v>23</v>
      </c>
      <c r="D8030" t="s">
        <v>404</v>
      </c>
      <c r="E8030" t="s">
        <v>405</v>
      </c>
      <c r="F8030">
        <v>0</v>
      </c>
      <c r="G8030">
        <v>402.31</v>
      </c>
      <c r="H8030">
        <v>2018</v>
      </c>
      <c r="I8030">
        <v>12</v>
      </c>
      <c r="J8030">
        <v>41</v>
      </c>
    </row>
    <row r="8031" spans="1:10" hidden="1" x14ac:dyDescent="0.25">
      <c r="A8031">
        <f>--SUBTOTAL(103,B$2:B8031)</f>
        <v>3790</v>
      </c>
      <c r="B8031" s="86">
        <v>43465</v>
      </c>
      <c r="C8031" t="s">
        <v>23</v>
      </c>
      <c r="D8031" t="s">
        <v>404</v>
      </c>
      <c r="E8031" t="s">
        <v>405</v>
      </c>
      <c r="F8031">
        <v>0</v>
      </c>
      <c r="G8031">
        <v>25</v>
      </c>
      <c r="H8031">
        <v>2018</v>
      </c>
      <c r="I8031">
        <v>12</v>
      </c>
      <c r="J8031">
        <v>42</v>
      </c>
    </row>
    <row r="8032" spans="1:10" hidden="1" x14ac:dyDescent="0.25">
      <c r="A8032">
        <f>--SUBTOTAL(103,B$2:B8032)</f>
        <v>3790</v>
      </c>
      <c r="B8032" s="86">
        <v>43465</v>
      </c>
      <c r="C8032" t="s">
        <v>23</v>
      </c>
      <c r="D8032" t="s">
        <v>404</v>
      </c>
      <c r="E8032" t="s">
        <v>405</v>
      </c>
      <c r="F8032">
        <v>0</v>
      </c>
      <c r="G8032">
        <v>488</v>
      </c>
      <c r="H8032">
        <v>2018</v>
      </c>
      <c r="I8032">
        <v>12</v>
      </c>
      <c r="J8032">
        <v>42</v>
      </c>
    </row>
    <row r="8033" spans="1:10" hidden="1" x14ac:dyDescent="0.25">
      <c r="A8033">
        <f>--SUBTOTAL(103,B$2:B8033)</f>
        <v>3790</v>
      </c>
      <c r="B8033" s="86">
        <v>43465</v>
      </c>
      <c r="C8033" t="s">
        <v>23</v>
      </c>
      <c r="D8033" t="s">
        <v>404</v>
      </c>
      <c r="E8033" t="s">
        <v>405</v>
      </c>
      <c r="F8033">
        <v>0</v>
      </c>
      <c r="G8033">
        <v>78.5</v>
      </c>
      <c r="H8033">
        <v>2018</v>
      </c>
      <c r="I8033">
        <v>12</v>
      </c>
      <c r="J8033">
        <v>43</v>
      </c>
    </row>
    <row r="8034" spans="1:10" hidden="1" x14ac:dyDescent="0.25">
      <c r="A8034">
        <f>--SUBTOTAL(103,B$2:B8034)</f>
        <v>3790</v>
      </c>
      <c r="B8034" s="86">
        <v>43465</v>
      </c>
      <c r="C8034" t="s">
        <v>23</v>
      </c>
      <c r="D8034" t="s">
        <v>404</v>
      </c>
      <c r="E8034" t="s">
        <v>405</v>
      </c>
      <c r="F8034">
        <v>0</v>
      </c>
      <c r="G8034">
        <v>87.59</v>
      </c>
      <c r="H8034">
        <v>2018</v>
      </c>
      <c r="I8034">
        <v>12</v>
      </c>
      <c r="J8034">
        <v>43</v>
      </c>
    </row>
    <row r="8035" spans="1:10" hidden="1" x14ac:dyDescent="0.25">
      <c r="A8035">
        <f>--SUBTOTAL(103,B$2:B8035)</f>
        <v>3790</v>
      </c>
      <c r="B8035" s="86">
        <v>43465</v>
      </c>
      <c r="C8035" t="s">
        <v>23</v>
      </c>
      <c r="D8035" t="s">
        <v>404</v>
      </c>
      <c r="E8035" t="s">
        <v>405</v>
      </c>
      <c r="F8035">
        <v>0</v>
      </c>
      <c r="G8035">
        <v>338.72</v>
      </c>
      <c r="H8035">
        <v>2018</v>
      </c>
      <c r="I8035">
        <v>12</v>
      </c>
      <c r="J8035">
        <v>43</v>
      </c>
    </row>
    <row r="8036" spans="1:10" hidden="1" x14ac:dyDescent="0.25">
      <c r="A8036">
        <f>--SUBTOTAL(103,B$2:B8036)</f>
        <v>3790</v>
      </c>
      <c r="B8036" s="86">
        <v>43465</v>
      </c>
      <c r="C8036" t="s">
        <v>23</v>
      </c>
      <c r="D8036" t="s">
        <v>404</v>
      </c>
      <c r="E8036" t="s">
        <v>405</v>
      </c>
      <c r="F8036">
        <v>0</v>
      </c>
      <c r="G8036">
        <v>46.55</v>
      </c>
      <c r="H8036">
        <v>2018</v>
      </c>
      <c r="I8036">
        <v>12</v>
      </c>
      <c r="J8036">
        <v>44</v>
      </c>
    </row>
    <row r="8037" spans="1:10" hidden="1" x14ac:dyDescent="0.25">
      <c r="A8037">
        <f>--SUBTOTAL(103,B$2:B8037)</f>
        <v>3790</v>
      </c>
      <c r="B8037" s="86">
        <v>43465</v>
      </c>
      <c r="C8037" t="s">
        <v>23</v>
      </c>
      <c r="D8037" t="s">
        <v>404</v>
      </c>
      <c r="E8037" t="s">
        <v>405</v>
      </c>
      <c r="F8037">
        <v>0</v>
      </c>
      <c r="G8037">
        <v>60</v>
      </c>
      <c r="H8037">
        <v>2018</v>
      </c>
      <c r="I8037">
        <v>12</v>
      </c>
      <c r="J8037">
        <v>44</v>
      </c>
    </row>
    <row r="8038" spans="1:10" hidden="1" x14ac:dyDescent="0.25">
      <c r="A8038">
        <f>--SUBTOTAL(103,B$2:B8038)</f>
        <v>3790</v>
      </c>
      <c r="B8038" s="86">
        <v>43465</v>
      </c>
      <c r="C8038" t="s">
        <v>23</v>
      </c>
      <c r="D8038" t="s">
        <v>404</v>
      </c>
      <c r="E8038" t="s">
        <v>405</v>
      </c>
      <c r="F8038">
        <v>0</v>
      </c>
      <c r="G8038">
        <v>127.21</v>
      </c>
      <c r="H8038">
        <v>2018</v>
      </c>
      <c r="I8038">
        <v>12</v>
      </c>
      <c r="J8038">
        <v>44</v>
      </c>
    </row>
    <row r="8039" spans="1:10" hidden="1" x14ac:dyDescent="0.25">
      <c r="A8039">
        <f>--SUBTOTAL(103,B$2:B8039)</f>
        <v>3790</v>
      </c>
      <c r="B8039" s="86">
        <v>43465</v>
      </c>
      <c r="C8039" t="s">
        <v>23</v>
      </c>
      <c r="D8039" t="s">
        <v>404</v>
      </c>
      <c r="E8039" t="s">
        <v>405</v>
      </c>
      <c r="F8039">
        <v>0</v>
      </c>
      <c r="G8039">
        <v>353.33</v>
      </c>
      <c r="H8039">
        <v>2018</v>
      </c>
      <c r="I8039">
        <v>12</v>
      </c>
      <c r="J8039">
        <v>44</v>
      </c>
    </row>
    <row r="8040" spans="1:10" hidden="1" x14ac:dyDescent="0.25">
      <c r="A8040">
        <f>--SUBTOTAL(103,B$2:B8040)</f>
        <v>3790</v>
      </c>
      <c r="B8040" s="86">
        <v>43465</v>
      </c>
      <c r="C8040" t="s">
        <v>23</v>
      </c>
      <c r="D8040" t="s">
        <v>404</v>
      </c>
      <c r="E8040" t="s">
        <v>405</v>
      </c>
      <c r="F8040">
        <v>0</v>
      </c>
      <c r="G8040">
        <v>685.47</v>
      </c>
      <c r="H8040">
        <v>2018</v>
      </c>
      <c r="I8040">
        <v>12</v>
      </c>
      <c r="J8040">
        <v>44</v>
      </c>
    </row>
    <row r="8041" spans="1:10" hidden="1" x14ac:dyDescent="0.25">
      <c r="A8041">
        <f>--SUBTOTAL(103,B$2:B8041)</f>
        <v>3790</v>
      </c>
      <c r="B8041" s="86">
        <v>43465</v>
      </c>
      <c r="C8041" t="s">
        <v>23</v>
      </c>
      <c r="D8041" t="s">
        <v>404</v>
      </c>
      <c r="E8041" t="s">
        <v>405</v>
      </c>
      <c r="F8041">
        <v>0</v>
      </c>
      <c r="G8041">
        <v>314.81</v>
      </c>
      <c r="H8041">
        <v>2018</v>
      </c>
      <c r="I8041">
        <v>12</v>
      </c>
      <c r="J8041">
        <v>45</v>
      </c>
    </row>
    <row r="8042" spans="1:10" hidden="1" x14ac:dyDescent="0.25">
      <c r="A8042">
        <f>--SUBTOTAL(103,B$2:B8042)</f>
        <v>3790</v>
      </c>
      <c r="B8042" s="86">
        <v>43465</v>
      </c>
      <c r="C8042" t="s">
        <v>23</v>
      </c>
      <c r="D8042" t="s">
        <v>404</v>
      </c>
      <c r="E8042" t="s">
        <v>405</v>
      </c>
      <c r="F8042">
        <v>0</v>
      </c>
      <c r="G8042">
        <v>99.8</v>
      </c>
      <c r="H8042">
        <v>2018</v>
      </c>
      <c r="I8042">
        <v>12</v>
      </c>
      <c r="J8042">
        <v>46</v>
      </c>
    </row>
    <row r="8043" spans="1:10" hidden="1" x14ac:dyDescent="0.25">
      <c r="A8043">
        <f>--SUBTOTAL(103,B$2:B8043)</f>
        <v>3790</v>
      </c>
      <c r="B8043" s="86">
        <v>43465</v>
      </c>
      <c r="C8043" t="s">
        <v>23</v>
      </c>
      <c r="D8043" t="s">
        <v>404</v>
      </c>
      <c r="E8043" t="s">
        <v>405</v>
      </c>
      <c r="F8043">
        <v>0</v>
      </c>
      <c r="G8043">
        <v>123.05</v>
      </c>
      <c r="H8043">
        <v>2018</v>
      </c>
      <c r="I8043">
        <v>12</v>
      </c>
      <c r="J8043">
        <v>46</v>
      </c>
    </row>
    <row r="8044" spans="1:10" hidden="1" x14ac:dyDescent="0.25">
      <c r="A8044">
        <f>--SUBTOTAL(103,B$2:B8044)</f>
        <v>3790</v>
      </c>
      <c r="B8044" s="86">
        <v>43465</v>
      </c>
      <c r="C8044" t="s">
        <v>23</v>
      </c>
      <c r="D8044" t="s">
        <v>404</v>
      </c>
      <c r="E8044" t="s">
        <v>405</v>
      </c>
      <c r="F8044">
        <v>0</v>
      </c>
      <c r="G8044">
        <v>133.84</v>
      </c>
      <c r="H8044">
        <v>2018</v>
      </c>
      <c r="I8044">
        <v>12</v>
      </c>
      <c r="J8044">
        <v>46</v>
      </c>
    </row>
    <row r="8045" spans="1:10" hidden="1" x14ac:dyDescent="0.25">
      <c r="A8045">
        <f>--SUBTOTAL(103,B$2:B8045)</f>
        <v>3790</v>
      </c>
      <c r="B8045" s="86">
        <v>43465</v>
      </c>
      <c r="C8045" t="s">
        <v>23</v>
      </c>
      <c r="D8045" t="s">
        <v>404</v>
      </c>
      <c r="E8045" t="s">
        <v>405</v>
      </c>
      <c r="F8045">
        <v>0</v>
      </c>
      <c r="G8045">
        <v>183.12</v>
      </c>
      <c r="H8045">
        <v>2018</v>
      </c>
      <c r="I8045">
        <v>12</v>
      </c>
      <c r="J8045">
        <v>46</v>
      </c>
    </row>
    <row r="8046" spans="1:10" hidden="1" x14ac:dyDescent="0.25">
      <c r="A8046">
        <f>--SUBTOTAL(103,B$2:B8046)</f>
        <v>3790</v>
      </c>
      <c r="B8046" s="86">
        <v>43465</v>
      </c>
      <c r="C8046" t="s">
        <v>23</v>
      </c>
      <c r="D8046" t="s">
        <v>404</v>
      </c>
      <c r="E8046" t="s">
        <v>405</v>
      </c>
      <c r="F8046">
        <v>0</v>
      </c>
      <c r="G8046">
        <v>842.72</v>
      </c>
      <c r="H8046">
        <v>2018</v>
      </c>
      <c r="I8046">
        <v>12</v>
      </c>
      <c r="J8046">
        <v>46</v>
      </c>
    </row>
    <row r="8047" spans="1:10" hidden="1" x14ac:dyDescent="0.25">
      <c r="A8047">
        <f>--SUBTOTAL(103,B$2:B8047)</f>
        <v>3790</v>
      </c>
      <c r="B8047" s="86">
        <v>43465</v>
      </c>
      <c r="C8047" t="s">
        <v>23</v>
      </c>
      <c r="D8047" t="s">
        <v>404</v>
      </c>
      <c r="E8047" t="s">
        <v>405</v>
      </c>
      <c r="F8047">
        <v>0</v>
      </c>
      <c r="G8047">
        <v>250.78</v>
      </c>
      <c r="H8047">
        <v>2018</v>
      </c>
      <c r="I8047">
        <v>12</v>
      </c>
      <c r="J8047">
        <v>47</v>
      </c>
    </row>
    <row r="8048" spans="1:10" hidden="1" x14ac:dyDescent="0.25">
      <c r="A8048">
        <f>--SUBTOTAL(103,B$2:B8048)</f>
        <v>3790</v>
      </c>
      <c r="B8048" s="86">
        <v>43465</v>
      </c>
      <c r="C8048" t="s">
        <v>23</v>
      </c>
      <c r="D8048" t="s">
        <v>404</v>
      </c>
      <c r="E8048" t="s">
        <v>405</v>
      </c>
      <c r="F8048">
        <v>0</v>
      </c>
      <c r="G8048">
        <v>291.97000000000003</v>
      </c>
      <c r="H8048">
        <v>2018</v>
      </c>
      <c r="I8048">
        <v>12</v>
      </c>
      <c r="J8048">
        <v>47</v>
      </c>
    </row>
    <row r="8049" spans="1:10" hidden="1" x14ac:dyDescent="0.25">
      <c r="A8049">
        <f>--SUBTOTAL(103,B$2:B8049)</f>
        <v>3790</v>
      </c>
      <c r="B8049" s="86">
        <v>43465</v>
      </c>
      <c r="C8049" t="s">
        <v>23</v>
      </c>
      <c r="D8049" t="s">
        <v>404</v>
      </c>
      <c r="E8049" t="s">
        <v>405</v>
      </c>
      <c r="F8049">
        <v>0</v>
      </c>
      <c r="G8049">
        <v>1544.15</v>
      </c>
      <c r="H8049">
        <v>2018</v>
      </c>
      <c r="I8049">
        <v>12</v>
      </c>
      <c r="J8049">
        <v>47</v>
      </c>
    </row>
    <row r="8050" spans="1:10" hidden="1" x14ac:dyDescent="0.25">
      <c r="A8050">
        <f>--SUBTOTAL(103,B$2:B8050)</f>
        <v>3790</v>
      </c>
      <c r="B8050" s="86">
        <v>43465</v>
      </c>
      <c r="C8050" t="s">
        <v>23</v>
      </c>
      <c r="D8050" t="s">
        <v>404</v>
      </c>
      <c r="E8050" t="s">
        <v>405</v>
      </c>
      <c r="F8050">
        <v>0</v>
      </c>
      <c r="G8050">
        <v>34.64</v>
      </c>
      <c r="H8050">
        <v>2018</v>
      </c>
      <c r="I8050">
        <v>12</v>
      </c>
      <c r="J8050">
        <v>48</v>
      </c>
    </row>
    <row r="8051" spans="1:10" hidden="1" x14ac:dyDescent="0.25">
      <c r="A8051">
        <f>--SUBTOTAL(103,B$2:B8051)</f>
        <v>3790</v>
      </c>
      <c r="B8051" s="86">
        <v>43465</v>
      </c>
      <c r="C8051" t="s">
        <v>23</v>
      </c>
      <c r="D8051" t="s">
        <v>404</v>
      </c>
      <c r="E8051" t="s">
        <v>405</v>
      </c>
      <c r="F8051">
        <v>0</v>
      </c>
      <c r="G8051">
        <v>1698.61</v>
      </c>
      <c r="H8051">
        <v>2018</v>
      </c>
      <c r="I8051">
        <v>12</v>
      </c>
      <c r="J8051">
        <v>48</v>
      </c>
    </row>
    <row r="8052" spans="1:10" hidden="1" x14ac:dyDescent="0.25">
      <c r="A8052">
        <f>--SUBTOTAL(103,B$2:B8052)</f>
        <v>3790</v>
      </c>
      <c r="B8052" s="86">
        <v>43465</v>
      </c>
      <c r="C8052" t="s">
        <v>23</v>
      </c>
      <c r="D8052" t="s">
        <v>404</v>
      </c>
      <c r="E8052" t="s">
        <v>405</v>
      </c>
      <c r="F8052">
        <v>0</v>
      </c>
      <c r="G8052">
        <v>20</v>
      </c>
      <c r="H8052">
        <v>2018</v>
      </c>
      <c r="I8052">
        <v>12</v>
      </c>
      <c r="J8052">
        <v>49</v>
      </c>
    </row>
    <row r="8053" spans="1:10" hidden="1" x14ac:dyDescent="0.25">
      <c r="A8053">
        <f>--SUBTOTAL(103,B$2:B8053)</f>
        <v>3790</v>
      </c>
      <c r="B8053" s="86">
        <v>43465</v>
      </c>
      <c r="C8053" t="s">
        <v>23</v>
      </c>
      <c r="D8053" t="s">
        <v>404</v>
      </c>
      <c r="E8053" t="s">
        <v>405</v>
      </c>
      <c r="F8053">
        <v>0</v>
      </c>
      <c r="G8053">
        <v>1026.32</v>
      </c>
      <c r="H8053">
        <v>2018</v>
      </c>
      <c r="I8053">
        <v>12</v>
      </c>
      <c r="J8053">
        <v>49</v>
      </c>
    </row>
    <row r="8054" spans="1:10" hidden="1" x14ac:dyDescent="0.25">
      <c r="A8054">
        <f>--SUBTOTAL(103,B$2:B8054)</f>
        <v>3790</v>
      </c>
      <c r="B8054" s="86">
        <v>43465</v>
      </c>
      <c r="C8054" t="s">
        <v>23</v>
      </c>
      <c r="D8054" t="s">
        <v>404</v>
      </c>
      <c r="E8054" t="s">
        <v>405</v>
      </c>
      <c r="F8054">
        <v>0</v>
      </c>
      <c r="G8054">
        <v>16</v>
      </c>
      <c r="H8054">
        <v>2018</v>
      </c>
      <c r="I8054">
        <v>12</v>
      </c>
      <c r="J8054">
        <v>51</v>
      </c>
    </row>
    <row r="8055" spans="1:10" hidden="1" x14ac:dyDescent="0.25">
      <c r="A8055">
        <f>--SUBTOTAL(103,B$2:B8055)</f>
        <v>3790</v>
      </c>
      <c r="B8055" s="86">
        <v>43465</v>
      </c>
      <c r="C8055" t="s">
        <v>23</v>
      </c>
      <c r="D8055" t="s">
        <v>404</v>
      </c>
      <c r="E8055" t="s">
        <v>405</v>
      </c>
      <c r="F8055">
        <v>0</v>
      </c>
      <c r="G8055">
        <v>73.349999999999994</v>
      </c>
      <c r="H8055">
        <v>2018</v>
      </c>
      <c r="I8055">
        <v>12</v>
      </c>
      <c r="J8055">
        <v>51</v>
      </c>
    </row>
    <row r="8056" spans="1:10" hidden="1" x14ac:dyDescent="0.25">
      <c r="A8056">
        <f>--SUBTOTAL(103,B$2:B8056)</f>
        <v>3790</v>
      </c>
      <c r="B8056" s="86">
        <v>43465</v>
      </c>
      <c r="C8056" t="s">
        <v>23</v>
      </c>
      <c r="D8056" t="s">
        <v>404</v>
      </c>
      <c r="E8056" t="s">
        <v>405</v>
      </c>
      <c r="F8056">
        <v>0</v>
      </c>
      <c r="G8056">
        <v>98.39</v>
      </c>
      <c r="H8056">
        <v>2018</v>
      </c>
      <c r="I8056">
        <v>12</v>
      </c>
      <c r="J8056">
        <v>51</v>
      </c>
    </row>
    <row r="8057" spans="1:10" hidden="1" x14ac:dyDescent="0.25">
      <c r="A8057">
        <f>--SUBTOTAL(103,B$2:B8057)</f>
        <v>3790</v>
      </c>
      <c r="B8057" s="86">
        <v>43465</v>
      </c>
      <c r="C8057" t="s">
        <v>23</v>
      </c>
      <c r="D8057" t="s">
        <v>404</v>
      </c>
      <c r="E8057" t="s">
        <v>405</v>
      </c>
      <c r="F8057">
        <v>0</v>
      </c>
      <c r="G8057">
        <v>828.22</v>
      </c>
      <c r="H8057">
        <v>2018</v>
      </c>
      <c r="I8057">
        <v>12</v>
      </c>
      <c r="J8057">
        <v>51</v>
      </c>
    </row>
    <row r="8058" spans="1:10" hidden="1" x14ac:dyDescent="0.25">
      <c r="A8058">
        <f>--SUBTOTAL(103,B$2:B8058)</f>
        <v>3790</v>
      </c>
      <c r="B8058" s="86">
        <v>43465</v>
      </c>
      <c r="C8058" t="s">
        <v>23</v>
      </c>
      <c r="D8058" t="s">
        <v>404</v>
      </c>
      <c r="E8058" t="s">
        <v>405</v>
      </c>
      <c r="F8058">
        <v>0</v>
      </c>
      <c r="G8058">
        <v>40</v>
      </c>
      <c r="H8058">
        <v>2018</v>
      </c>
      <c r="I8058">
        <v>12</v>
      </c>
      <c r="J8058">
        <v>53</v>
      </c>
    </row>
    <row r="8059" spans="1:10" hidden="1" x14ac:dyDescent="0.25">
      <c r="A8059">
        <f>--SUBTOTAL(103,B$2:B8059)</f>
        <v>3790</v>
      </c>
      <c r="B8059" s="86">
        <v>43465</v>
      </c>
      <c r="C8059" t="s">
        <v>23</v>
      </c>
      <c r="D8059" t="s">
        <v>404</v>
      </c>
      <c r="E8059" t="s">
        <v>405</v>
      </c>
      <c r="F8059">
        <v>0</v>
      </c>
      <c r="G8059">
        <v>45.43</v>
      </c>
      <c r="H8059">
        <v>2018</v>
      </c>
      <c r="I8059">
        <v>12</v>
      </c>
      <c r="J8059">
        <v>53</v>
      </c>
    </row>
    <row r="8060" spans="1:10" hidden="1" x14ac:dyDescent="0.25">
      <c r="A8060">
        <f>--SUBTOTAL(103,B$2:B8060)</f>
        <v>3790</v>
      </c>
      <c r="B8060" s="86">
        <v>43465</v>
      </c>
      <c r="C8060" t="s">
        <v>23</v>
      </c>
      <c r="D8060" t="s">
        <v>404</v>
      </c>
      <c r="E8060" t="s">
        <v>405</v>
      </c>
      <c r="F8060">
        <v>0</v>
      </c>
      <c r="G8060">
        <v>564.02</v>
      </c>
      <c r="H8060">
        <v>2018</v>
      </c>
      <c r="I8060">
        <v>12</v>
      </c>
      <c r="J8060">
        <v>53</v>
      </c>
    </row>
    <row r="8061" spans="1:10" hidden="1" x14ac:dyDescent="0.25">
      <c r="A8061">
        <f>--SUBTOTAL(103,B$2:B8061)</f>
        <v>3790</v>
      </c>
      <c r="B8061" s="86">
        <v>43465</v>
      </c>
      <c r="C8061" t="s">
        <v>23</v>
      </c>
      <c r="D8061" t="s">
        <v>404</v>
      </c>
      <c r="E8061" t="s">
        <v>405</v>
      </c>
      <c r="F8061">
        <v>0</v>
      </c>
      <c r="G8061">
        <v>1544.52</v>
      </c>
      <c r="H8061">
        <v>2018</v>
      </c>
      <c r="I8061">
        <v>12</v>
      </c>
      <c r="J8061">
        <v>53</v>
      </c>
    </row>
    <row r="8062" spans="1:10" hidden="1" x14ac:dyDescent="0.25">
      <c r="A8062">
        <f>--SUBTOTAL(103,B$2:B8062)</f>
        <v>3790</v>
      </c>
      <c r="B8062" s="86">
        <v>43465</v>
      </c>
      <c r="C8062" t="s">
        <v>23</v>
      </c>
      <c r="D8062" t="s">
        <v>404</v>
      </c>
      <c r="E8062" t="s">
        <v>405</v>
      </c>
      <c r="F8062">
        <v>0</v>
      </c>
      <c r="G8062">
        <v>24.62</v>
      </c>
      <c r="H8062">
        <v>2018</v>
      </c>
      <c r="I8062">
        <v>12</v>
      </c>
      <c r="J8062">
        <v>54</v>
      </c>
    </row>
    <row r="8063" spans="1:10" hidden="1" x14ac:dyDescent="0.25">
      <c r="A8063">
        <f>--SUBTOTAL(103,B$2:B8063)</f>
        <v>3790</v>
      </c>
      <c r="B8063" s="86">
        <v>43465</v>
      </c>
      <c r="C8063" t="s">
        <v>23</v>
      </c>
      <c r="D8063" t="s">
        <v>404</v>
      </c>
      <c r="E8063" t="s">
        <v>405</v>
      </c>
      <c r="F8063">
        <v>0</v>
      </c>
      <c r="G8063">
        <v>60.47</v>
      </c>
      <c r="H8063">
        <v>2018</v>
      </c>
      <c r="I8063">
        <v>12</v>
      </c>
      <c r="J8063">
        <v>54</v>
      </c>
    </row>
    <row r="8064" spans="1:10" hidden="1" x14ac:dyDescent="0.25">
      <c r="A8064">
        <f>--SUBTOTAL(103,B$2:B8064)</f>
        <v>3790</v>
      </c>
      <c r="B8064" s="86">
        <v>43465</v>
      </c>
      <c r="C8064" t="s">
        <v>23</v>
      </c>
      <c r="D8064" t="s">
        <v>404</v>
      </c>
      <c r="E8064" t="s">
        <v>405</v>
      </c>
      <c r="F8064">
        <v>0</v>
      </c>
      <c r="G8064">
        <v>521.47</v>
      </c>
      <c r="H8064">
        <v>2018</v>
      </c>
      <c r="I8064">
        <v>12</v>
      </c>
      <c r="J8064">
        <v>54</v>
      </c>
    </row>
    <row r="8065" spans="1:10" hidden="1" x14ac:dyDescent="0.25">
      <c r="A8065">
        <f>--SUBTOTAL(103,B$2:B8065)</f>
        <v>3790</v>
      </c>
      <c r="B8065" s="86">
        <v>43465</v>
      </c>
      <c r="C8065" t="s">
        <v>23</v>
      </c>
      <c r="D8065" t="s">
        <v>404</v>
      </c>
      <c r="E8065" t="s">
        <v>405</v>
      </c>
      <c r="F8065">
        <v>0</v>
      </c>
      <c r="G8065">
        <v>584</v>
      </c>
      <c r="H8065">
        <v>2018</v>
      </c>
      <c r="I8065">
        <v>12</v>
      </c>
      <c r="J8065">
        <v>54</v>
      </c>
    </row>
    <row r="8066" spans="1:10" hidden="1" x14ac:dyDescent="0.25">
      <c r="A8066">
        <f>--SUBTOTAL(103,B$2:B8066)</f>
        <v>3790</v>
      </c>
      <c r="B8066" s="86">
        <v>43465</v>
      </c>
      <c r="C8066" t="s">
        <v>23</v>
      </c>
      <c r="D8066" t="s">
        <v>404</v>
      </c>
      <c r="E8066" t="s">
        <v>405</v>
      </c>
      <c r="F8066">
        <v>0</v>
      </c>
      <c r="G8066">
        <v>207.06</v>
      </c>
      <c r="H8066">
        <v>2018</v>
      </c>
      <c r="I8066">
        <v>12</v>
      </c>
      <c r="J8066">
        <v>66</v>
      </c>
    </row>
    <row r="8067" spans="1:10" hidden="1" x14ac:dyDescent="0.25">
      <c r="A8067">
        <f>--SUBTOTAL(103,B$2:B8067)</f>
        <v>3790</v>
      </c>
      <c r="B8067" s="86">
        <v>43465</v>
      </c>
      <c r="C8067" t="s">
        <v>23</v>
      </c>
      <c r="D8067" t="s">
        <v>404</v>
      </c>
      <c r="E8067" t="s">
        <v>405</v>
      </c>
      <c r="F8067">
        <v>0</v>
      </c>
      <c r="G8067">
        <v>247.61</v>
      </c>
      <c r="H8067">
        <v>2018</v>
      </c>
      <c r="I8067">
        <v>12</v>
      </c>
      <c r="J8067">
        <v>66</v>
      </c>
    </row>
    <row r="8068" spans="1:10" hidden="1" x14ac:dyDescent="0.25">
      <c r="A8068">
        <f>--SUBTOTAL(103,B$2:B8068)</f>
        <v>3790</v>
      </c>
      <c r="B8068" s="86">
        <v>43465</v>
      </c>
      <c r="C8068" t="s">
        <v>23</v>
      </c>
      <c r="D8068" t="s">
        <v>404</v>
      </c>
      <c r="E8068" t="s">
        <v>405</v>
      </c>
      <c r="F8068">
        <v>0</v>
      </c>
      <c r="G8068">
        <v>6.6</v>
      </c>
      <c r="H8068">
        <v>2018</v>
      </c>
      <c r="I8068">
        <v>12</v>
      </c>
      <c r="J8068">
        <v>68</v>
      </c>
    </row>
    <row r="8069" spans="1:10" hidden="1" x14ac:dyDescent="0.25">
      <c r="A8069">
        <f>--SUBTOTAL(103,B$2:B8069)</f>
        <v>3790</v>
      </c>
      <c r="B8069" s="86">
        <v>43465</v>
      </c>
      <c r="C8069" t="s">
        <v>23</v>
      </c>
      <c r="D8069" t="s">
        <v>404</v>
      </c>
      <c r="E8069" t="s">
        <v>405</v>
      </c>
      <c r="F8069">
        <v>0</v>
      </c>
      <c r="G8069">
        <v>34.68</v>
      </c>
      <c r="H8069">
        <v>2018</v>
      </c>
      <c r="I8069">
        <v>12</v>
      </c>
      <c r="J8069">
        <v>69</v>
      </c>
    </row>
    <row r="8070" spans="1:10" hidden="1" x14ac:dyDescent="0.25">
      <c r="A8070">
        <f>--SUBTOTAL(103,B$2:B8070)</f>
        <v>3790</v>
      </c>
      <c r="B8070" s="86">
        <v>43465</v>
      </c>
      <c r="C8070" t="s">
        <v>23</v>
      </c>
      <c r="D8070" t="s">
        <v>404</v>
      </c>
      <c r="E8070" t="s">
        <v>405</v>
      </c>
      <c r="F8070">
        <v>0</v>
      </c>
      <c r="G8070">
        <v>421.1</v>
      </c>
      <c r="H8070">
        <v>2018</v>
      </c>
      <c r="I8070">
        <v>12</v>
      </c>
      <c r="J8070">
        <v>69</v>
      </c>
    </row>
    <row r="8071" spans="1:10" hidden="1" x14ac:dyDescent="0.25">
      <c r="A8071">
        <f>--SUBTOTAL(103,B$2:B8071)</f>
        <v>3790</v>
      </c>
      <c r="B8071" s="86">
        <v>43465</v>
      </c>
      <c r="C8071" t="s">
        <v>23</v>
      </c>
      <c r="D8071" t="s">
        <v>404</v>
      </c>
      <c r="E8071" t="s">
        <v>405</v>
      </c>
      <c r="F8071">
        <v>0</v>
      </c>
      <c r="G8071">
        <v>2364</v>
      </c>
      <c r="H8071">
        <v>2018</v>
      </c>
      <c r="I8071">
        <v>12</v>
      </c>
      <c r="J8071">
        <v>69</v>
      </c>
    </row>
    <row r="8072" spans="1:10" hidden="1" x14ac:dyDescent="0.25">
      <c r="A8072">
        <f>--SUBTOTAL(103,B$2:B8072)</f>
        <v>3790</v>
      </c>
      <c r="B8072" s="86">
        <v>43465</v>
      </c>
      <c r="C8072" t="s">
        <v>23</v>
      </c>
      <c r="D8072" t="s">
        <v>404</v>
      </c>
      <c r="E8072" t="s">
        <v>405</v>
      </c>
      <c r="F8072">
        <v>0</v>
      </c>
      <c r="G8072">
        <v>29.35</v>
      </c>
      <c r="H8072">
        <v>2018</v>
      </c>
      <c r="I8072">
        <v>12</v>
      </c>
      <c r="J8072">
        <v>70</v>
      </c>
    </row>
    <row r="8073" spans="1:10" hidden="1" x14ac:dyDescent="0.25">
      <c r="A8073">
        <f>--SUBTOTAL(103,B$2:B8073)</f>
        <v>3790</v>
      </c>
      <c r="B8073" s="86">
        <v>43465</v>
      </c>
      <c r="C8073" t="s">
        <v>23</v>
      </c>
      <c r="D8073" t="s">
        <v>404</v>
      </c>
      <c r="E8073" t="s">
        <v>405</v>
      </c>
      <c r="F8073">
        <v>0</v>
      </c>
      <c r="G8073">
        <v>388.61</v>
      </c>
      <c r="H8073">
        <v>2018</v>
      </c>
      <c r="I8073">
        <v>12</v>
      </c>
      <c r="J8073">
        <v>70</v>
      </c>
    </row>
    <row r="8074" spans="1:10" hidden="1" x14ac:dyDescent="0.25">
      <c r="A8074">
        <f>--SUBTOTAL(103,B$2:B8074)</f>
        <v>3790</v>
      </c>
      <c r="B8074" s="86">
        <v>43465</v>
      </c>
      <c r="C8074" t="s">
        <v>23</v>
      </c>
      <c r="D8074" t="s">
        <v>404</v>
      </c>
      <c r="E8074" t="s">
        <v>405</v>
      </c>
      <c r="F8074">
        <v>0</v>
      </c>
      <c r="G8074">
        <v>16.05</v>
      </c>
      <c r="H8074">
        <v>2018</v>
      </c>
      <c r="I8074">
        <v>12</v>
      </c>
      <c r="J8074">
        <v>71</v>
      </c>
    </row>
    <row r="8075" spans="1:10" hidden="1" x14ac:dyDescent="0.25">
      <c r="A8075">
        <f>--SUBTOTAL(103,B$2:B8075)</f>
        <v>3790</v>
      </c>
      <c r="B8075" s="86">
        <v>43465</v>
      </c>
      <c r="C8075" t="s">
        <v>23</v>
      </c>
      <c r="D8075" t="s">
        <v>404</v>
      </c>
      <c r="E8075" t="s">
        <v>405</v>
      </c>
      <c r="F8075">
        <v>0</v>
      </c>
      <c r="G8075">
        <v>43.65</v>
      </c>
      <c r="H8075">
        <v>2018</v>
      </c>
      <c r="I8075">
        <v>12</v>
      </c>
      <c r="J8075">
        <v>71</v>
      </c>
    </row>
    <row r="8076" spans="1:10" hidden="1" x14ac:dyDescent="0.25">
      <c r="A8076">
        <f>--SUBTOTAL(103,B$2:B8076)</f>
        <v>3790</v>
      </c>
      <c r="B8076" s="86">
        <v>43465</v>
      </c>
      <c r="C8076" t="s">
        <v>23</v>
      </c>
      <c r="D8076" t="s">
        <v>404</v>
      </c>
      <c r="E8076" t="s">
        <v>405</v>
      </c>
      <c r="F8076">
        <v>0</v>
      </c>
      <c r="G8076">
        <v>80.87</v>
      </c>
      <c r="H8076">
        <v>2018</v>
      </c>
      <c r="I8076">
        <v>12</v>
      </c>
      <c r="J8076">
        <v>71</v>
      </c>
    </row>
    <row r="8077" spans="1:10" hidden="1" x14ac:dyDescent="0.25">
      <c r="A8077">
        <f>--SUBTOTAL(103,B$2:B8077)</f>
        <v>3790</v>
      </c>
      <c r="B8077" s="86">
        <v>43465</v>
      </c>
      <c r="C8077" t="s">
        <v>23</v>
      </c>
      <c r="D8077" t="s">
        <v>404</v>
      </c>
      <c r="E8077" t="s">
        <v>405</v>
      </c>
      <c r="F8077">
        <v>0</v>
      </c>
      <c r="G8077">
        <v>315.25</v>
      </c>
      <c r="H8077">
        <v>2018</v>
      </c>
      <c r="I8077">
        <v>12</v>
      </c>
      <c r="J8077">
        <v>71</v>
      </c>
    </row>
    <row r="8078" spans="1:10" hidden="1" x14ac:dyDescent="0.25">
      <c r="A8078">
        <f>--SUBTOTAL(103,B$2:B8078)</f>
        <v>3790</v>
      </c>
      <c r="B8078" s="86">
        <v>43465</v>
      </c>
      <c r="C8078" t="s">
        <v>23</v>
      </c>
      <c r="D8078" t="s">
        <v>404</v>
      </c>
      <c r="E8078" t="s">
        <v>405</v>
      </c>
      <c r="F8078">
        <v>0</v>
      </c>
      <c r="G8078">
        <v>41.49</v>
      </c>
      <c r="H8078">
        <v>2018</v>
      </c>
      <c r="I8078">
        <v>12</v>
      </c>
      <c r="J8078">
        <v>72</v>
      </c>
    </row>
    <row r="8079" spans="1:10" hidden="1" x14ac:dyDescent="0.25">
      <c r="A8079">
        <f>--SUBTOTAL(103,B$2:B8079)</f>
        <v>3790</v>
      </c>
      <c r="B8079" s="86">
        <v>43465</v>
      </c>
      <c r="C8079" t="s">
        <v>23</v>
      </c>
      <c r="D8079" t="s">
        <v>404</v>
      </c>
      <c r="E8079" t="s">
        <v>405</v>
      </c>
      <c r="F8079">
        <v>0</v>
      </c>
      <c r="G8079">
        <v>49.98</v>
      </c>
      <c r="H8079">
        <v>2018</v>
      </c>
      <c r="I8079">
        <v>12</v>
      </c>
      <c r="J8079">
        <v>72</v>
      </c>
    </row>
    <row r="8080" spans="1:10" hidden="1" x14ac:dyDescent="0.25">
      <c r="A8080">
        <f>--SUBTOTAL(103,B$2:B8080)</f>
        <v>3790</v>
      </c>
      <c r="B8080" s="86">
        <v>43465</v>
      </c>
      <c r="C8080" t="s">
        <v>23</v>
      </c>
      <c r="D8080" t="s">
        <v>404</v>
      </c>
      <c r="E8080" t="s">
        <v>405</v>
      </c>
      <c r="F8080">
        <v>0</v>
      </c>
      <c r="G8080">
        <v>58.15</v>
      </c>
      <c r="H8080">
        <v>2018</v>
      </c>
      <c r="I8080">
        <v>12</v>
      </c>
      <c r="J8080">
        <v>72</v>
      </c>
    </row>
    <row r="8081" spans="1:10" hidden="1" x14ac:dyDescent="0.25">
      <c r="A8081">
        <f>--SUBTOTAL(103,B$2:B8081)</f>
        <v>3790</v>
      </c>
      <c r="B8081" s="86">
        <v>43465</v>
      </c>
      <c r="C8081" t="s">
        <v>23</v>
      </c>
      <c r="D8081" t="s">
        <v>404</v>
      </c>
      <c r="E8081" t="s">
        <v>405</v>
      </c>
      <c r="F8081">
        <v>0</v>
      </c>
      <c r="G8081">
        <v>133.38</v>
      </c>
      <c r="H8081">
        <v>2018</v>
      </c>
      <c r="I8081">
        <v>12</v>
      </c>
      <c r="J8081">
        <v>72</v>
      </c>
    </row>
    <row r="8082" spans="1:10" hidden="1" x14ac:dyDescent="0.25">
      <c r="A8082">
        <f>--SUBTOTAL(103,B$2:B8082)</f>
        <v>3790</v>
      </c>
      <c r="B8082" s="86">
        <v>43465</v>
      </c>
      <c r="C8082" t="s">
        <v>23</v>
      </c>
      <c r="D8082" t="s">
        <v>404</v>
      </c>
      <c r="E8082" t="s">
        <v>405</v>
      </c>
      <c r="F8082">
        <v>0</v>
      </c>
      <c r="G8082">
        <v>803.33</v>
      </c>
      <c r="H8082">
        <v>2018</v>
      </c>
      <c r="I8082">
        <v>12</v>
      </c>
      <c r="J8082">
        <v>72</v>
      </c>
    </row>
    <row r="8083" spans="1:10" hidden="1" x14ac:dyDescent="0.25">
      <c r="A8083">
        <f>--SUBTOTAL(103,B$2:B8083)</f>
        <v>3790</v>
      </c>
      <c r="B8083" s="86">
        <v>43465</v>
      </c>
      <c r="C8083" t="s">
        <v>23</v>
      </c>
      <c r="D8083" t="s">
        <v>404</v>
      </c>
      <c r="E8083" t="s">
        <v>405</v>
      </c>
      <c r="F8083">
        <v>0</v>
      </c>
      <c r="G8083">
        <v>213</v>
      </c>
      <c r="H8083">
        <v>2018</v>
      </c>
      <c r="I8083">
        <v>12</v>
      </c>
      <c r="J8083">
        <v>73</v>
      </c>
    </row>
    <row r="8084" spans="1:10" hidden="1" x14ac:dyDescent="0.25">
      <c r="A8084">
        <f>--SUBTOTAL(103,B$2:B8084)</f>
        <v>3790</v>
      </c>
      <c r="B8084" s="86">
        <v>43465</v>
      </c>
      <c r="C8084" t="s">
        <v>23</v>
      </c>
      <c r="D8084" t="s">
        <v>404</v>
      </c>
      <c r="E8084" t="s">
        <v>405</v>
      </c>
      <c r="F8084">
        <v>0</v>
      </c>
      <c r="G8084">
        <v>591.85</v>
      </c>
      <c r="H8084">
        <v>2018</v>
      </c>
      <c r="I8084">
        <v>12</v>
      </c>
      <c r="J8084">
        <v>73</v>
      </c>
    </row>
    <row r="8085" spans="1:10" hidden="1" x14ac:dyDescent="0.25">
      <c r="A8085">
        <f>--SUBTOTAL(103,B$2:B8085)</f>
        <v>3790</v>
      </c>
      <c r="B8085" s="86">
        <v>43465</v>
      </c>
      <c r="C8085" t="s">
        <v>23</v>
      </c>
      <c r="D8085" t="s">
        <v>404</v>
      </c>
      <c r="E8085" t="s">
        <v>405</v>
      </c>
      <c r="F8085">
        <v>0</v>
      </c>
      <c r="G8085">
        <v>655.20000000000005</v>
      </c>
      <c r="H8085">
        <v>2018</v>
      </c>
      <c r="I8085">
        <v>12</v>
      </c>
      <c r="J8085">
        <v>73</v>
      </c>
    </row>
    <row r="8086" spans="1:10" hidden="1" x14ac:dyDescent="0.25">
      <c r="A8086">
        <f>--SUBTOTAL(103,B$2:B8086)</f>
        <v>3790</v>
      </c>
      <c r="B8086" s="86">
        <v>43465</v>
      </c>
      <c r="C8086" t="s">
        <v>23</v>
      </c>
      <c r="D8086" t="s">
        <v>404</v>
      </c>
      <c r="E8086" t="s">
        <v>405</v>
      </c>
      <c r="F8086">
        <v>0</v>
      </c>
      <c r="G8086">
        <v>986.22</v>
      </c>
      <c r="H8086">
        <v>2018</v>
      </c>
      <c r="I8086">
        <v>12</v>
      </c>
      <c r="J8086">
        <v>73</v>
      </c>
    </row>
    <row r="8087" spans="1:10" hidden="1" x14ac:dyDescent="0.25">
      <c r="A8087">
        <f>--SUBTOTAL(103,B$2:B8087)</f>
        <v>3790</v>
      </c>
      <c r="B8087" s="86">
        <v>43465</v>
      </c>
      <c r="C8087" t="s">
        <v>23</v>
      </c>
      <c r="D8087" t="s">
        <v>404</v>
      </c>
      <c r="E8087" t="s">
        <v>405</v>
      </c>
      <c r="F8087">
        <v>0</v>
      </c>
      <c r="G8087">
        <v>28.35</v>
      </c>
      <c r="H8087">
        <v>2018</v>
      </c>
      <c r="I8087">
        <v>12</v>
      </c>
      <c r="J8087">
        <v>74</v>
      </c>
    </row>
    <row r="8088" spans="1:10" hidden="1" x14ac:dyDescent="0.25">
      <c r="A8088">
        <f>--SUBTOTAL(103,B$2:B8088)</f>
        <v>3790</v>
      </c>
      <c r="B8088" s="86">
        <v>43465</v>
      </c>
      <c r="C8088" t="s">
        <v>23</v>
      </c>
      <c r="D8088" t="s">
        <v>404</v>
      </c>
      <c r="E8088" t="s">
        <v>405</v>
      </c>
      <c r="F8088">
        <v>0</v>
      </c>
      <c r="G8088">
        <v>39.979999999999997</v>
      </c>
      <c r="H8088">
        <v>2018</v>
      </c>
      <c r="I8088">
        <v>12</v>
      </c>
      <c r="J8088">
        <v>74</v>
      </c>
    </row>
    <row r="8089" spans="1:10" hidden="1" x14ac:dyDescent="0.25">
      <c r="A8089">
        <f>--SUBTOTAL(103,B$2:B8089)</f>
        <v>3790</v>
      </c>
      <c r="B8089" s="86">
        <v>43465</v>
      </c>
      <c r="C8089" t="s">
        <v>23</v>
      </c>
      <c r="D8089" t="s">
        <v>404</v>
      </c>
      <c r="E8089" t="s">
        <v>405</v>
      </c>
      <c r="F8089">
        <v>0</v>
      </c>
      <c r="G8089">
        <v>43.34</v>
      </c>
      <c r="H8089">
        <v>2018</v>
      </c>
      <c r="I8089">
        <v>12</v>
      </c>
      <c r="J8089">
        <v>74</v>
      </c>
    </row>
    <row r="8090" spans="1:10" hidden="1" x14ac:dyDescent="0.25">
      <c r="A8090">
        <f>--SUBTOTAL(103,B$2:B8090)</f>
        <v>3790</v>
      </c>
      <c r="B8090" s="86">
        <v>43465</v>
      </c>
      <c r="C8090" t="s">
        <v>23</v>
      </c>
      <c r="D8090" t="s">
        <v>404</v>
      </c>
      <c r="E8090" t="s">
        <v>405</v>
      </c>
      <c r="F8090">
        <v>0</v>
      </c>
      <c r="G8090">
        <v>405.23</v>
      </c>
      <c r="H8090">
        <v>2018</v>
      </c>
      <c r="I8090">
        <v>12</v>
      </c>
      <c r="J8090">
        <v>74</v>
      </c>
    </row>
    <row r="8091" spans="1:10" hidden="1" x14ac:dyDescent="0.25">
      <c r="A8091">
        <f>--SUBTOTAL(103,B$2:B8091)</f>
        <v>3790</v>
      </c>
      <c r="B8091" s="86">
        <v>43465</v>
      </c>
      <c r="C8091" t="s">
        <v>23</v>
      </c>
      <c r="D8091" t="s">
        <v>404</v>
      </c>
      <c r="E8091" t="s">
        <v>405</v>
      </c>
      <c r="F8091">
        <v>0</v>
      </c>
      <c r="G8091">
        <v>21.21</v>
      </c>
      <c r="H8091">
        <v>2018</v>
      </c>
      <c r="I8091">
        <v>12</v>
      </c>
      <c r="J8091">
        <v>76</v>
      </c>
    </row>
    <row r="8092" spans="1:10" hidden="1" x14ac:dyDescent="0.25">
      <c r="A8092">
        <f>--SUBTOTAL(103,B$2:B8092)</f>
        <v>3790</v>
      </c>
      <c r="B8092" s="86">
        <v>43465</v>
      </c>
      <c r="C8092" t="s">
        <v>23</v>
      </c>
      <c r="D8092" t="s">
        <v>404</v>
      </c>
      <c r="E8092" t="s">
        <v>405</v>
      </c>
      <c r="F8092">
        <v>0</v>
      </c>
      <c r="G8092">
        <v>72.5</v>
      </c>
      <c r="H8092">
        <v>2018</v>
      </c>
      <c r="I8092">
        <v>12</v>
      </c>
      <c r="J8092">
        <v>76</v>
      </c>
    </row>
    <row r="8093" spans="1:10" hidden="1" x14ac:dyDescent="0.25">
      <c r="A8093">
        <f>--SUBTOTAL(103,B$2:B8093)</f>
        <v>3790</v>
      </c>
      <c r="B8093" s="86">
        <v>43465</v>
      </c>
      <c r="C8093" t="s">
        <v>23</v>
      </c>
      <c r="D8093" t="s">
        <v>404</v>
      </c>
      <c r="E8093" t="s">
        <v>405</v>
      </c>
      <c r="F8093">
        <v>0</v>
      </c>
      <c r="G8093">
        <v>104.35</v>
      </c>
      <c r="H8093">
        <v>2018</v>
      </c>
      <c r="I8093">
        <v>12</v>
      </c>
      <c r="J8093">
        <v>76</v>
      </c>
    </row>
    <row r="8094" spans="1:10" hidden="1" x14ac:dyDescent="0.25">
      <c r="A8094">
        <f>--SUBTOTAL(103,B$2:B8094)</f>
        <v>3790</v>
      </c>
      <c r="B8094" s="86">
        <v>43465</v>
      </c>
      <c r="C8094" t="s">
        <v>23</v>
      </c>
      <c r="D8094" t="s">
        <v>404</v>
      </c>
      <c r="E8094" t="s">
        <v>405</v>
      </c>
      <c r="F8094">
        <v>0</v>
      </c>
      <c r="G8094">
        <v>407.49</v>
      </c>
      <c r="H8094">
        <v>2018</v>
      </c>
      <c r="I8094">
        <v>12</v>
      </c>
      <c r="J8094">
        <v>76</v>
      </c>
    </row>
    <row r="8095" spans="1:10" hidden="1" x14ac:dyDescent="0.25">
      <c r="A8095">
        <f>--SUBTOTAL(103,B$2:B8095)</f>
        <v>3790</v>
      </c>
      <c r="B8095" s="86">
        <v>43465</v>
      </c>
      <c r="C8095" t="s">
        <v>23</v>
      </c>
      <c r="D8095" t="s">
        <v>404</v>
      </c>
      <c r="E8095" t="s">
        <v>405</v>
      </c>
      <c r="F8095">
        <v>0</v>
      </c>
      <c r="G8095">
        <v>4.2</v>
      </c>
      <c r="H8095">
        <v>2018</v>
      </c>
      <c r="I8095">
        <v>12</v>
      </c>
      <c r="J8095">
        <v>77</v>
      </c>
    </row>
    <row r="8096" spans="1:10" hidden="1" x14ac:dyDescent="0.25">
      <c r="A8096">
        <f>--SUBTOTAL(103,B$2:B8096)</f>
        <v>3790</v>
      </c>
      <c r="B8096" s="86">
        <v>43465</v>
      </c>
      <c r="C8096" t="s">
        <v>23</v>
      </c>
      <c r="D8096" t="s">
        <v>404</v>
      </c>
      <c r="E8096" t="s">
        <v>405</v>
      </c>
      <c r="F8096">
        <v>0</v>
      </c>
      <c r="G8096">
        <v>72.040000000000006</v>
      </c>
      <c r="H8096">
        <v>2018</v>
      </c>
      <c r="I8096">
        <v>12</v>
      </c>
      <c r="J8096">
        <v>77</v>
      </c>
    </row>
    <row r="8097" spans="1:10" hidden="1" x14ac:dyDescent="0.25">
      <c r="A8097">
        <f>--SUBTOTAL(103,B$2:B8097)</f>
        <v>3790</v>
      </c>
      <c r="B8097" s="86">
        <v>43465</v>
      </c>
      <c r="C8097" t="s">
        <v>23</v>
      </c>
      <c r="D8097" t="s">
        <v>404</v>
      </c>
      <c r="E8097" t="s">
        <v>405</v>
      </c>
      <c r="F8097">
        <v>0</v>
      </c>
      <c r="G8097">
        <v>214.26</v>
      </c>
      <c r="H8097">
        <v>2018</v>
      </c>
      <c r="I8097">
        <v>12</v>
      </c>
      <c r="J8097">
        <v>77</v>
      </c>
    </row>
    <row r="8098" spans="1:10" hidden="1" x14ac:dyDescent="0.25">
      <c r="A8098">
        <f>--SUBTOTAL(103,B$2:B8098)</f>
        <v>3790</v>
      </c>
      <c r="B8098" s="86">
        <v>43465</v>
      </c>
      <c r="C8098" t="s">
        <v>23</v>
      </c>
      <c r="D8098" t="s">
        <v>404</v>
      </c>
      <c r="E8098" t="s">
        <v>405</v>
      </c>
      <c r="F8098">
        <v>0</v>
      </c>
      <c r="G8098">
        <v>389.26</v>
      </c>
      <c r="H8098">
        <v>2018</v>
      </c>
      <c r="I8098">
        <v>12</v>
      </c>
      <c r="J8098">
        <v>77</v>
      </c>
    </row>
    <row r="8099" spans="1:10" hidden="1" x14ac:dyDescent="0.25">
      <c r="A8099">
        <f>--SUBTOTAL(103,B$2:B8099)</f>
        <v>3790</v>
      </c>
      <c r="B8099" s="86">
        <v>43465</v>
      </c>
      <c r="C8099" t="s">
        <v>23</v>
      </c>
      <c r="D8099" t="s">
        <v>404</v>
      </c>
      <c r="E8099" t="s">
        <v>405</v>
      </c>
      <c r="F8099">
        <v>0</v>
      </c>
      <c r="G8099">
        <v>26.94</v>
      </c>
      <c r="H8099">
        <v>2018</v>
      </c>
      <c r="I8099">
        <v>12</v>
      </c>
      <c r="J8099">
        <v>78</v>
      </c>
    </row>
    <row r="8100" spans="1:10" hidden="1" x14ac:dyDescent="0.25">
      <c r="A8100">
        <f>--SUBTOTAL(103,B$2:B8100)</f>
        <v>3790</v>
      </c>
      <c r="B8100" s="86">
        <v>43465</v>
      </c>
      <c r="C8100" t="s">
        <v>23</v>
      </c>
      <c r="D8100" t="s">
        <v>404</v>
      </c>
      <c r="E8100" t="s">
        <v>405</v>
      </c>
      <c r="F8100">
        <v>0</v>
      </c>
      <c r="G8100">
        <v>37.47</v>
      </c>
      <c r="H8100">
        <v>2018</v>
      </c>
      <c r="I8100">
        <v>12</v>
      </c>
      <c r="J8100">
        <v>78</v>
      </c>
    </row>
    <row r="8101" spans="1:10" hidden="1" x14ac:dyDescent="0.25">
      <c r="A8101">
        <f>--SUBTOTAL(103,B$2:B8101)</f>
        <v>3790</v>
      </c>
      <c r="B8101" s="86">
        <v>43465</v>
      </c>
      <c r="C8101" t="s">
        <v>23</v>
      </c>
      <c r="D8101" t="s">
        <v>404</v>
      </c>
      <c r="E8101" t="s">
        <v>405</v>
      </c>
      <c r="F8101">
        <v>0</v>
      </c>
      <c r="G8101">
        <v>43.32</v>
      </c>
      <c r="H8101">
        <v>2018</v>
      </c>
      <c r="I8101">
        <v>12</v>
      </c>
      <c r="J8101">
        <v>78</v>
      </c>
    </row>
    <row r="8102" spans="1:10" hidden="1" x14ac:dyDescent="0.25">
      <c r="A8102">
        <f>--SUBTOTAL(103,B$2:B8102)</f>
        <v>3790</v>
      </c>
      <c r="B8102" s="86">
        <v>43465</v>
      </c>
      <c r="C8102" t="s">
        <v>23</v>
      </c>
      <c r="D8102" t="s">
        <v>404</v>
      </c>
      <c r="E8102" t="s">
        <v>405</v>
      </c>
      <c r="F8102">
        <v>0</v>
      </c>
      <c r="G8102">
        <v>72.95</v>
      </c>
      <c r="H8102">
        <v>2018</v>
      </c>
      <c r="I8102">
        <v>12</v>
      </c>
      <c r="J8102">
        <v>78</v>
      </c>
    </row>
    <row r="8103" spans="1:10" hidden="1" x14ac:dyDescent="0.25">
      <c r="A8103">
        <f>--SUBTOTAL(103,B$2:B8103)</f>
        <v>3790</v>
      </c>
      <c r="B8103" s="86">
        <v>43465</v>
      </c>
      <c r="C8103" t="s">
        <v>23</v>
      </c>
      <c r="D8103" t="s">
        <v>404</v>
      </c>
      <c r="E8103" t="s">
        <v>405</v>
      </c>
      <c r="F8103">
        <v>0</v>
      </c>
      <c r="G8103">
        <v>554.47</v>
      </c>
      <c r="H8103">
        <v>2018</v>
      </c>
      <c r="I8103">
        <v>12</v>
      </c>
      <c r="J8103">
        <v>78</v>
      </c>
    </row>
    <row r="8104" spans="1:10" hidden="1" x14ac:dyDescent="0.25">
      <c r="A8104">
        <f>--SUBTOTAL(103,B$2:B8104)</f>
        <v>3790</v>
      </c>
      <c r="B8104" s="86">
        <v>43465</v>
      </c>
      <c r="C8104" t="s">
        <v>23</v>
      </c>
      <c r="D8104" t="s">
        <v>404</v>
      </c>
      <c r="E8104" t="s">
        <v>405</v>
      </c>
      <c r="F8104">
        <v>0</v>
      </c>
      <c r="G8104">
        <v>15.8</v>
      </c>
      <c r="H8104">
        <v>2018</v>
      </c>
      <c r="I8104">
        <v>12</v>
      </c>
      <c r="J8104">
        <v>79</v>
      </c>
    </row>
    <row r="8105" spans="1:10" hidden="1" x14ac:dyDescent="0.25">
      <c r="A8105">
        <f>--SUBTOTAL(103,B$2:B8105)</f>
        <v>3790</v>
      </c>
      <c r="B8105" s="86">
        <v>43465</v>
      </c>
      <c r="C8105" t="s">
        <v>23</v>
      </c>
      <c r="D8105" t="s">
        <v>404</v>
      </c>
      <c r="E8105" t="s">
        <v>405</v>
      </c>
      <c r="F8105">
        <v>0</v>
      </c>
      <c r="G8105">
        <v>31.98</v>
      </c>
      <c r="H8105">
        <v>2018</v>
      </c>
      <c r="I8105">
        <v>12</v>
      </c>
      <c r="J8105">
        <v>79</v>
      </c>
    </row>
    <row r="8106" spans="1:10" hidden="1" x14ac:dyDescent="0.25">
      <c r="A8106">
        <f>--SUBTOTAL(103,B$2:B8106)</f>
        <v>3790</v>
      </c>
      <c r="B8106" s="86">
        <v>43465</v>
      </c>
      <c r="C8106" t="s">
        <v>23</v>
      </c>
      <c r="D8106" t="s">
        <v>404</v>
      </c>
      <c r="E8106" t="s">
        <v>405</v>
      </c>
      <c r="F8106">
        <v>0</v>
      </c>
      <c r="G8106">
        <v>388</v>
      </c>
      <c r="H8106">
        <v>2018</v>
      </c>
      <c r="I8106">
        <v>12</v>
      </c>
      <c r="J8106">
        <v>79</v>
      </c>
    </row>
    <row r="8107" spans="1:10" hidden="1" x14ac:dyDescent="0.25">
      <c r="A8107">
        <f>--SUBTOTAL(103,B$2:B8107)</f>
        <v>3790</v>
      </c>
      <c r="B8107" s="86">
        <v>43465</v>
      </c>
      <c r="C8107" t="s">
        <v>23</v>
      </c>
      <c r="D8107" t="s">
        <v>404</v>
      </c>
      <c r="E8107" t="s">
        <v>405</v>
      </c>
      <c r="F8107">
        <v>0</v>
      </c>
      <c r="G8107">
        <v>11.6</v>
      </c>
      <c r="H8107">
        <v>2018</v>
      </c>
      <c r="I8107">
        <v>12</v>
      </c>
      <c r="J8107">
        <v>80</v>
      </c>
    </row>
    <row r="8108" spans="1:10" hidden="1" x14ac:dyDescent="0.25">
      <c r="A8108">
        <f>--SUBTOTAL(103,B$2:B8108)</f>
        <v>3790</v>
      </c>
      <c r="B8108" s="86">
        <v>43465</v>
      </c>
      <c r="C8108" t="s">
        <v>23</v>
      </c>
      <c r="D8108" t="s">
        <v>404</v>
      </c>
      <c r="E8108" t="s">
        <v>405</v>
      </c>
      <c r="F8108">
        <v>0</v>
      </c>
      <c r="G8108">
        <v>460.74</v>
      </c>
      <c r="H8108">
        <v>2018</v>
      </c>
      <c r="I8108">
        <v>12</v>
      </c>
      <c r="J8108">
        <v>80</v>
      </c>
    </row>
    <row r="8109" spans="1:10" hidden="1" x14ac:dyDescent="0.25">
      <c r="A8109">
        <f>--SUBTOTAL(103,B$2:B8109)</f>
        <v>3790</v>
      </c>
      <c r="B8109" s="86">
        <v>43465</v>
      </c>
      <c r="C8109" t="s">
        <v>23</v>
      </c>
      <c r="D8109" t="s">
        <v>404</v>
      </c>
      <c r="E8109" t="s">
        <v>405</v>
      </c>
      <c r="F8109">
        <v>0</v>
      </c>
      <c r="G8109">
        <v>34.42</v>
      </c>
      <c r="H8109">
        <v>2018</v>
      </c>
      <c r="I8109">
        <v>12</v>
      </c>
      <c r="J8109">
        <v>89</v>
      </c>
    </row>
    <row r="8110" spans="1:10" hidden="1" x14ac:dyDescent="0.25">
      <c r="A8110">
        <f>--SUBTOTAL(103,B$2:B8110)</f>
        <v>3790</v>
      </c>
      <c r="B8110" s="86">
        <v>43465</v>
      </c>
      <c r="C8110" t="s">
        <v>23</v>
      </c>
      <c r="D8110" t="s">
        <v>404</v>
      </c>
      <c r="E8110" t="s">
        <v>405</v>
      </c>
      <c r="F8110">
        <v>0</v>
      </c>
      <c r="G8110">
        <v>50</v>
      </c>
      <c r="H8110">
        <v>2018</v>
      </c>
      <c r="I8110">
        <v>12</v>
      </c>
      <c r="J8110">
        <v>89</v>
      </c>
    </row>
    <row r="8111" spans="1:10" hidden="1" x14ac:dyDescent="0.25">
      <c r="A8111">
        <f>--SUBTOTAL(103,B$2:B8111)</f>
        <v>3790</v>
      </c>
      <c r="B8111" s="86">
        <v>43465</v>
      </c>
      <c r="C8111" t="s">
        <v>23</v>
      </c>
      <c r="D8111" t="s">
        <v>404</v>
      </c>
      <c r="E8111" t="s">
        <v>405</v>
      </c>
      <c r="F8111">
        <v>0</v>
      </c>
      <c r="G8111">
        <v>60.95</v>
      </c>
      <c r="H8111">
        <v>2018</v>
      </c>
      <c r="I8111">
        <v>12</v>
      </c>
      <c r="J8111">
        <v>89</v>
      </c>
    </row>
    <row r="8112" spans="1:10" hidden="1" x14ac:dyDescent="0.25">
      <c r="A8112">
        <f>--SUBTOTAL(103,B$2:B8112)</f>
        <v>3790</v>
      </c>
      <c r="B8112" s="86">
        <v>43465</v>
      </c>
      <c r="C8112" t="s">
        <v>23</v>
      </c>
      <c r="D8112" t="s">
        <v>404</v>
      </c>
      <c r="E8112" t="s">
        <v>405</v>
      </c>
      <c r="F8112">
        <v>0</v>
      </c>
      <c r="G8112">
        <v>428.77</v>
      </c>
      <c r="H8112">
        <v>2018</v>
      </c>
      <c r="I8112">
        <v>12</v>
      </c>
      <c r="J8112">
        <v>89</v>
      </c>
    </row>
    <row r="8113" spans="1:10" hidden="1" x14ac:dyDescent="0.25">
      <c r="A8113">
        <f>--SUBTOTAL(103,B$2:B8113)</f>
        <v>3790</v>
      </c>
      <c r="B8113" s="86">
        <v>43465</v>
      </c>
      <c r="C8113" t="s">
        <v>23</v>
      </c>
      <c r="D8113" t="s">
        <v>404</v>
      </c>
      <c r="E8113" t="s">
        <v>405</v>
      </c>
      <c r="F8113">
        <v>0</v>
      </c>
      <c r="G8113">
        <v>772.75</v>
      </c>
      <c r="H8113">
        <v>2018</v>
      </c>
      <c r="I8113">
        <v>12</v>
      </c>
      <c r="J8113">
        <v>91</v>
      </c>
    </row>
    <row r="8114" spans="1:10" hidden="1" x14ac:dyDescent="0.25">
      <c r="A8114">
        <f>--SUBTOTAL(103,B$2:B8114)</f>
        <v>3790</v>
      </c>
      <c r="B8114" s="86">
        <v>43465</v>
      </c>
      <c r="C8114" t="s">
        <v>23</v>
      </c>
      <c r="D8114" t="s">
        <v>404</v>
      </c>
      <c r="E8114" t="s">
        <v>405</v>
      </c>
      <c r="F8114">
        <v>0</v>
      </c>
      <c r="G8114">
        <v>25</v>
      </c>
      <c r="H8114">
        <v>2018</v>
      </c>
      <c r="I8114">
        <v>12</v>
      </c>
      <c r="J8114">
        <v>95</v>
      </c>
    </row>
    <row r="8115" spans="1:10" hidden="1" x14ac:dyDescent="0.25">
      <c r="A8115">
        <f>--SUBTOTAL(103,B$2:B8115)</f>
        <v>3790</v>
      </c>
      <c r="B8115" s="86">
        <v>43465</v>
      </c>
      <c r="C8115" t="s">
        <v>23</v>
      </c>
      <c r="D8115" t="s">
        <v>404</v>
      </c>
      <c r="E8115" t="s">
        <v>405</v>
      </c>
      <c r="F8115">
        <v>0</v>
      </c>
      <c r="G8115">
        <v>61.05</v>
      </c>
      <c r="H8115">
        <v>2018</v>
      </c>
      <c r="I8115">
        <v>12</v>
      </c>
      <c r="J8115">
        <v>95</v>
      </c>
    </row>
    <row r="8116" spans="1:10" hidden="1" x14ac:dyDescent="0.25">
      <c r="A8116">
        <f>--SUBTOTAL(103,B$2:B8116)</f>
        <v>3790</v>
      </c>
      <c r="B8116" s="86">
        <v>43465</v>
      </c>
      <c r="C8116" t="s">
        <v>23</v>
      </c>
      <c r="D8116" t="s">
        <v>404</v>
      </c>
      <c r="E8116" t="s">
        <v>405</v>
      </c>
      <c r="F8116">
        <v>0</v>
      </c>
      <c r="G8116">
        <v>62.7</v>
      </c>
      <c r="H8116">
        <v>2018</v>
      </c>
      <c r="I8116">
        <v>12</v>
      </c>
      <c r="J8116">
        <v>95</v>
      </c>
    </row>
    <row r="8117" spans="1:10" hidden="1" x14ac:dyDescent="0.25">
      <c r="A8117">
        <f>--SUBTOTAL(103,B$2:B8117)</f>
        <v>3790</v>
      </c>
      <c r="B8117" s="86">
        <v>43465</v>
      </c>
      <c r="C8117" t="s">
        <v>23</v>
      </c>
      <c r="D8117" t="s">
        <v>404</v>
      </c>
      <c r="E8117" t="s">
        <v>405</v>
      </c>
      <c r="F8117">
        <v>0</v>
      </c>
      <c r="G8117">
        <v>247.66</v>
      </c>
      <c r="H8117">
        <v>2018</v>
      </c>
      <c r="I8117">
        <v>12</v>
      </c>
      <c r="J8117">
        <v>95</v>
      </c>
    </row>
    <row r="8118" spans="1:10" hidden="1" x14ac:dyDescent="0.25">
      <c r="A8118">
        <f>--SUBTOTAL(103,B$2:B8118)</f>
        <v>3790</v>
      </c>
      <c r="B8118" s="86">
        <v>43465</v>
      </c>
      <c r="C8118" t="s">
        <v>23</v>
      </c>
      <c r="D8118" t="s">
        <v>404</v>
      </c>
      <c r="E8118" t="s">
        <v>405</v>
      </c>
      <c r="F8118">
        <v>0</v>
      </c>
      <c r="G8118">
        <v>1151</v>
      </c>
      <c r="H8118">
        <v>2018</v>
      </c>
      <c r="I8118">
        <v>12</v>
      </c>
      <c r="J8118">
        <v>95</v>
      </c>
    </row>
    <row r="8119" spans="1:10" hidden="1" x14ac:dyDescent="0.25">
      <c r="A8119">
        <f>--SUBTOTAL(103,B$2:B8119)</f>
        <v>3790</v>
      </c>
      <c r="B8119" s="86">
        <v>43465</v>
      </c>
      <c r="C8119" t="s">
        <v>23</v>
      </c>
      <c r="D8119" t="s">
        <v>404</v>
      </c>
      <c r="E8119" t="s">
        <v>405</v>
      </c>
      <c r="F8119">
        <v>0</v>
      </c>
      <c r="G8119">
        <v>16</v>
      </c>
      <c r="H8119">
        <v>2018</v>
      </c>
      <c r="I8119">
        <v>12</v>
      </c>
      <c r="J8119">
        <v>97</v>
      </c>
    </row>
    <row r="8120" spans="1:10" hidden="1" x14ac:dyDescent="0.25">
      <c r="A8120">
        <f>--SUBTOTAL(103,B$2:B8120)</f>
        <v>3790</v>
      </c>
      <c r="B8120" s="86">
        <v>43465</v>
      </c>
      <c r="C8120" t="s">
        <v>23</v>
      </c>
      <c r="D8120" t="s">
        <v>404</v>
      </c>
      <c r="E8120" t="s">
        <v>405</v>
      </c>
      <c r="F8120">
        <v>0</v>
      </c>
      <c r="G8120">
        <v>25.94</v>
      </c>
      <c r="H8120">
        <v>2018</v>
      </c>
      <c r="I8120">
        <v>12</v>
      </c>
      <c r="J8120">
        <v>97</v>
      </c>
    </row>
    <row r="8121" spans="1:10" hidden="1" x14ac:dyDescent="0.25">
      <c r="A8121">
        <f>--SUBTOTAL(103,B$2:B8121)</f>
        <v>3790</v>
      </c>
      <c r="B8121" s="86">
        <v>43465</v>
      </c>
      <c r="C8121" t="s">
        <v>23</v>
      </c>
      <c r="D8121" t="s">
        <v>404</v>
      </c>
      <c r="E8121" t="s">
        <v>405</v>
      </c>
      <c r="F8121">
        <v>0</v>
      </c>
      <c r="G8121">
        <v>59.7</v>
      </c>
      <c r="H8121">
        <v>2018</v>
      </c>
      <c r="I8121">
        <v>12</v>
      </c>
      <c r="J8121">
        <v>97</v>
      </c>
    </row>
    <row r="8122" spans="1:10" hidden="1" x14ac:dyDescent="0.25">
      <c r="A8122">
        <f>--SUBTOTAL(103,B$2:B8122)</f>
        <v>3790</v>
      </c>
      <c r="B8122" s="86">
        <v>43465</v>
      </c>
      <c r="C8122" t="s">
        <v>23</v>
      </c>
      <c r="D8122" t="s">
        <v>404</v>
      </c>
      <c r="E8122" t="s">
        <v>405</v>
      </c>
      <c r="F8122">
        <v>0</v>
      </c>
      <c r="G8122">
        <v>569.9</v>
      </c>
      <c r="H8122">
        <v>2018</v>
      </c>
      <c r="I8122">
        <v>12</v>
      </c>
      <c r="J8122">
        <v>97</v>
      </c>
    </row>
    <row r="8123" spans="1:10" hidden="1" x14ac:dyDescent="0.25">
      <c r="A8123">
        <f>--SUBTOTAL(103,B$2:B8123)</f>
        <v>3790</v>
      </c>
      <c r="B8123" s="86">
        <v>43465</v>
      </c>
      <c r="C8123" t="s">
        <v>23</v>
      </c>
      <c r="D8123" t="s">
        <v>404</v>
      </c>
      <c r="E8123" t="s">
        <v>405</v>
      </c>
      <c r="F8123">
        <v>0</v>
      </c>
      <c r="G8123">
        <v>30</v>
      </c>
      <c r="H8123">
        <v>2018</v>
      </c>
      <c r="I8123">
        <v>12</v>
      </c>
      <c r="J8123">
        <v>98</v>
      </c>
    </row>
    <row r="8124" spans="1:10" hidden="1" x14ac:dyDescent="0.25">
      <c r="A8124">
        <f>--SUBTOTAL(103,B$2:B8124)</f>
        <v>3790</v>
      </c>
      <c r="B8124" s="86">
        <v>43465</v>
      </c>
      <c r="C8124" t="s">
        <v>23</v>
      </c>
      <c r="D8124" t="s">
        <v>404</v>
      </c>
      <c r="E8124" t="s">
        <v>405</v>
      </c>
      <c r="F8124">
        <v>0</v>
      </c>
      <c r="G8124">
        <v>55.19</v>
      </c>
      <c r="H8124">
        <v>2018</v>
      </c>
      <c r="I8124">
        <v>12</v>
      </c>
      <c r="J8124">
        <v>98</v>
      </c>
    </row>
    <row r="8125" spans="1:10" hidden="1" x14ac:dyDescent="0.25">
      <c r="A8125">
        <f>--SUBTOTAL(103,B$2:B8125)</f>
        <v>3790</v>
      </c>
      <c r="B8125" s="86">
        <v>43465</v>
      </c>
      <c r="C8125" t="s">
        <v>23</v>
      </c>
      <c r="D8125" t="s">
        <v>404</v>
      </c>
      <c r="E8125" t="s">
        <v>405</v>
      </c>
      <c r="F8125">
        <v>0</v>
      </c>
      <c r="G8125">
        <v>454.99</v>
      </c>
      <c r="H8125">
        <v>2018</v>
      </c>
      <c r="I8125">
        <v>12</v>
      </c>
      <c r="J8125">
        <v>98</v>
      </c>
    </row>
    <row r="8126" spans="1:10" hidden="1" x14ac:dyDescent="0.25">
      <c r="A8126">
        <f>--SUBTOTAL(103,B$2:B8126)</f>
        <v>3790</v>
      </c>
      <c r="B8126" s="86">
        <v>43465</v>
      </c>
      <c r="C8126" t="s">
        <v>23</v>
      </c>
      <c r="D8126" t="s">
        <v>404</v>
      </c>
      <c r="E8126" t="s">
        <v>405</v>
      </c>
      <c r="F8126">
        <v>0</v>
      </c>
      <c r="G8126">
        <v>869.69</v>
      </c>
      <c r="H8126">
        <v>2018</v>
      </c>
      <c r="I8126">
        <v>12</v>
      </c>
      <c r="J8126">
        <v>98</v>
      </c>
    </row>
    <row r="8127" spans="1:10" hidden="1" x14ac:dyDescent="0.25">
      <c r="A8127">
        <f>--SUBTOTAL(103,B$2:B8127)</f>
        <v>3790</v>
      </c>
      <c r="B8127" s="86">
        <v>43465</v>
      </c>
      <c r="C8127" t="s">
        <v>23</v>
      </c>
      <c r="D8127" t="s">
        <v>404</v>
      </c>
      <c r="E8127" t="s">
        <v>405</v>
      </c>
      <c r="F8127">
        <v>0</v>
      </c>
      <c r="G8127">
        <v>2.5</v>
      </c>
      <c r="H8127">
        <v>2018</v>
      </c>
      <c r="I8127">
        <v>12</v>
      </c>
      <c r="J8127">
        <v>99</v>
      </c>
    </row>
    <row r="8128" spans="1:10" hidden="1" x14ac:dyDescent="0.25">
      <c r="A8128">
        <f>--SUBTOTAL(103,B$2:B8128)</f>
        <v>3790</v>
      </c>
      <c r="B8128" s="86">
        <v>43465</v>
      </c>
      <c r="C8128" t="s">
        <v>23</v>
      </c>
      <c r="D8128" t="s">
        <v>404</v>
      </c>
      <c r="E8128" t="s">
        <v>405</v>
      </c>
      <c r="F8128">
        <v>0</v>
      </c>
      <c r="G8128">
        <v>269.43</v>
      </c>
      <c r="H8128">
        <v>2018</v>
      </c>
      <c r="I8128">
        <v>12</v>
      </c>
      <c r="J8128">
        <v>99</v>
      </c>
    </row>
    <row r="8129" spans="1:10" hidden="1" x14ac:dyDescent="0.25">
      <c r="A8129">
        <f>--SUBTOTAL(103,B$2:B8129)</f>
        <v>3790</v>
      </c>
      <c r="B8129" s="86">
        <v>43465</v>
      </c>
      <c r="C8129" t="s">
        <v>23</v>
      </c>
      <c r="D8129" t="s">
        <v>404</v>
      </c>
      <c r="E8129" t="s">
        <v>405</v>
      </c>
      <c r="F8129">
        <v>0</v>
      </c>
      <c r="G8129">
        <v>96.1</v>
      </c>
      <c r="H8129">
        <v>2018</v>
      </c>
      <c r="I8129">
        <v>12</v>
      </c>
      <c r="J8129">
        <v>101</v>
      </c>
    </row>
    <row r="8130" spans="1:10" hidden="1" x14ac:dyDescent="0.25">
      <c r="A8130">
        <f>--SUBTOTAL(103,B$2:B8130)</f>
        <v>3790</v>
      </c>
      <c r="B8130" s="86">
        <v>43465</v>
      </c>
      <c r="C8130" t="s">
        <v>23</v>
      </c>
      <c r="D8130" t="s">
        <v>404</v>
      </c>
      <c r="E8130" t="s">
        <v>405</v>
      </c>
      <c r="F8130">
        <v>0</v>
      </c>
      <c r="G8130">
        <v>659.3</v>
      </c>
      <c r="H8130">
        <v>2018</v>
      </c>
      <c r="I8130">
        <v>12</v>
      </c>
      <c r="J8130">
        <v>101</v>
      </c>
    </row>
    <row r="8131" spans="1:10" hidden="1" x14ac:dyDescent="0.25">
      <c r="A8131">
        <f>--SUBTOTAL(103,B$2:B8131)</f>
        <v>3790</v>
      </c>
      <c r="B8131" s="86">
        <v>43465</v>
      </c>
      <c r="C8131" t="s">
        <v>23</v>
      </c>
      <c r="D8131" t="s">
        <v>404</v>
      </c>
      <c r="E8131" t="s">
        <v>405</v>
      </c>
      <c r="F8131">
        <v>0</v>
      </c>
      <c r="G8131">
        <v>109.7</v>
      </c>
      <c r="H8131">
        <v>2018</v>
      </c>
      <c r="I8131">
        <v>12</v>
      </c>
      <c r="J8131">
        <v>102</v>
      </c>
    </row>
    <row r="8132" spans="1:10" hidden="1" x14ac:dyDescent="0.25">
      <c r="A8132">
        <f>--SUBTOTAL(103,B$2:B8132)</f>
        <v>3790</v>
      </c>
      <c r="B8132" s="86">
        <v>43465</v>
      </c>
      <c r="C8132" t="s">
        <v>23</v>
      </c>
      <c r="D8132" t="s">
        <v>404</v>
      </c>
      <c r="E8132" t="s">
        <v>405</v>
      </c>
      <c r="F8132">
        <v>0</v>
      </c>
      <c r="G8132">
        <v>489.8</v>
      </c>
      <c r="H8132">
        <v>2018</v>
      </c>
      <c r="I8132">
        <v>12</v>
      </c>
      <c r="J8132">
        <v>102</v>
      </c>
    </row>
    <row r="8133" spans="1:10" hidden="1" x14ac:dyDescent="0.25">
      <c r="A8133">
        <f>--SUBTOTAL(103,B$2:B8133)</f>
        <v>3790</v>
      </c>
      <c r="B8133" s="86">
        <v>43465</v>
      </c>
      <c r="C8133" t="s">
        <v>23</v>
      </c>
      <c r="D8133" t="s">
        <v>404</v>
      </c>
      <c r="E8133" t="s">
        <v>405</v>
      </c>
      <c r="F8133">
        <v>0</v>
      </c>
      <c r="G8133">
        <v>20.45</v>
      </c>
      <c r="H8133">
        <v>2018</v>
      </c>
      <c r="I8133">
        <v>12</v>
      </c>
      <c r="J8133">
        <v>103</v>
      </c>
    </row>
    <row r="8134" spans="1:10" hidden="1" x14ac:dyDescent="0.25">
      <c r="A8134">
        <f>--SUBTOTAL(103,B$2:B8134)</f>
        <v>3790</v>
      </c>
      <c r="B8134" s="86">
        <v>43465</v>
      </c>
      <c r="C8134" t="s">
        <v>23</v>
      </c>
      <c r="D8134" t="s">
        <v>404</v>
      </c>
      <c r="E8134" t="s">
        <v>405</v>
      </c>
      <c r="F8134">
        <v>0</v>
      </c>
      <c r="G8134">
        <v>22.22</v>
      </c>
      <c r="H8134">
        <v>2018</v>
      </c>
      <c r="I8134">
        <v>12</v>
      </c>
      <c r="J8134">
        <v>103</v>
      </c>
    </row>
    <row r="8135" spans="1:10" hidden="1" x14ac:dyDescent="0.25">
      <c r="A8135">
        <f>--SUBTOTAL(103,B$2:B8135)</f>
        <v>3790</v>
      </c>
      <c r="B8135" s="86">
        <v>43465</v>
      </c>
      <c r="C8135" t="s">
        <v>23</v>
      </c>
      <c r="D8135" t="s">
        <v>404</v>
      </c>
      <c r="E8135" t="s">
        <v>405</v>
      </c>
      <c r="F8135">
        <v>0</v>
      </c>
      <c r="G8135">
        <v>55.74</v>
      </c>
      <c r="H8135">
        <v>2018</v>
      </c>
      <c r="I8135">
        <v>12</v>
      </c>
      <c r="J8135">
        <v>103</v>
      </c>
    </row>
    <row r="8136" spans="1:10" hidden="1" x14ac:dyDescent="0.25">
      <c r="A8136">
        <f>--SUBTOTAL(103,B$2:B8136)</f>
        <v>3790</v>
      </c>
      <c r="B8136" s="86">
        <v>43465</v>
      </c>
      <c r="C8136" t="s">
        <v>23</v>
      </c>
      <c r="D8136" t="s">
        <v>404</v>
      </c>
      <c r="E8136" t="s">
        <v>405</v>
      </c>
      <c r="F8136">
        <v>0</v>
      </c>
      <c r="G8136">
        <v>247.67</v>
      </c>
      <c r="H8136">
        <v>2018</v>
      </c>
      <c r="I8136">
        <v>12</v>
      </c>
      <c r="J8136">
        <v>103</v>
      </c>
    </row>
    <row r="8137" spans="1:10" hidden="1" x14ac:dyDescent="0.25">
      <c r="A8137">
        <f>--SUBTOTAL(103,B$2:B8137)</f>
        <v>3790</v>
      </c>
      <c r="B8137" s="86">
        <v>43465</v>
      </c>
      <c r="C8137" t="s">
        <v>23</v>
      </c>
      <c r="D8137" t="s">
        <v>404</v>
      </c>
      <c r="E8137" t="s">
        <v>405</v>
      </c>
      <c r="F8137">
        <v>0</v>
      </c>
      <c r="G8137">
        <v>160.5</v>
      </c>
      <c r="H8137">
        <v>2018</v>
      </c>
      <c r="I8137">
        <v>12</v>
      </c>
      <c r="J8137">
        <v>125</v>
      </c>
    </row>
    <row r="8138" spans="1:10" hidden="1" x14ac:dyDescent="0.25">
      <c r="A8138">
        <f>--SUBTOTAL(103,B$2:B8138)</f>
        <v>3790</v>
      </c>
      <c r="B8138" s="86">
        <v>43465</v>
      </c>
      <c r="C8138" t="s">
        <v>23</v>
      </c>
      <c r="D8138" t="s">
        <v>404</v>
      </c>
      <c r="E8138" t="s">
        <v>405</v>
      </c>
      <c r="F8138">
        <v>0</v>
      </c>
      <c r="G8138">
        <v>230.08</v>
      </c>
      <c r="H8138">
        <v>2018</v>
      </c>
      <c r="I8138">
        <v>12</v>
      </c>
      <c r="J8138">
        <v>125</v>
      </c>
    </row>
    <row r="8139" spans="1:10" hidden="1" x14ac:dyDescent="0.25">
      <c r="A8139">
        <f>--SUBTOTAL(103,B$2:B8139)</f>
        <v>3790</v>
      </c>
      <c r="B8139" s="86">
        <v>43465</v>
      </c>
      <c r="C8139" t="s">
        <v>23</v>
      </c>
      <c r="D8139" t="s">
        <v>404</v>
      </c>
      <c r="E8139" t="s">
        <v>405</v>
      </c>
      <c r="F8139">
        <v>0</v>
      </c>
      <c r="G8139">
        <v>645.97</v>
      </c>
      <c r="H8139">
        <v>2018</v>
      </c>
      <c r="I8139">
        <v>12</v>
      </c>
      <c r="J8139">
        <v>125</v>
      </c>
    </row>
    <row r="8140" spans="1:10" hidden="1" x14ac:dyDescent="0.25">
      <c r="A8140">
        <f>--SUBTOTAL(103,B$2:B8140)</f>
        <v>3790</v>
      </c>
      <c r="B8140" s="86">
        <v>43465</v>
      </c>
      <c r="C8140" t="s">
        <v>23</v>
      </c>
      <c r="D8140" t="s">
        <v>404</v>
      </c>
      <c r="E8140" t="s">
        <v>405</v>
      </c>
      <c r="F8140">
        <v>0</v>
      </c>
      <c r="G8140">
        <v>47</v>
      </c>
      <c r="H8140">
        <v>2018</v>
      </c>
      <c r="I8140">
        <v>12</v>
      </c>
      <c r="J8140">
        <v>131</v>
      </c>
    </row>
    <row r="8141" spans="1:10" hidden="1" x14ac:dyDescent="0.25">
      <c r="A8141">
        <f>--SUBTOTAL(103,B$2:B8141)</f>
        <v>3790</v>
      </c>
      <c r="B8141" s="86">
        <v>43465</v>
      </c>
      <c r="C8141" t="s">
        <v>23</v>
      </c>
      <c r="D8141" t="s">
        <v>404</v>
      </c>
      <c r="E8141" t="s">
        <v>405</v>
      </c>
      <c r="F8141">
        <v>0</v>
      </c>
      <c r="G8141">
        <v>71.75</v>
      </c>
      <c r="H8141">
        <v>2018</v>
      </c>
      <c r="I8141">
        <v>12</v>
      </c>
      <c r="J8141">
        <v>131</v>
      </c>
    </row>
    <row r="8142" spans="1:10" hidden="1" x14ac:dyDescent="0.25">
      <c r="A8142">
        <f>--SUBTOTAL(103,B$2:B8142)</f>
        <v>3790</v>
      </c>
      <c r="B8142" s="86">
        <v>43465</v>
      </c>
      <c r="C8142" t="s">
        <v>23</v>
      </c>
      <c r="D8142" t="s">
        <v>404</v>
      </c>
      <c r="E8142" t="s">
        <v>405</v>
      </c>
      <c r="F8142">
        <v>0</v>
      </c>
      <c r="G8142">
        <v>220.13</v>
      </c>
      <c r="H8142">
        <v>2018</v>
      </c>
      <c r="I8142">
        <v>12</v>
      </c>
      <c r="J8142">
        <v>131</v>
      </c>
    </row>
    <row r="8143" spans="1:10" hidden="1" x14ac:dyDescent="0.25">
      <c r="A8143">
        <f>--SUBTOTAL(103,B$2:B8143)</f>
        <v>3790</v>
      </c>
      <c r="B8143" s="86">
        <v>43465</v>
      </c>
      <c r="C8143" t="s">
        <v>23</v>
      </c>
      <c r="D8143" t="s">
        <v>404</v>
      </c>
      <c r="E8143" t="s">
        <v>405</v>
      </c>
      <c r="F8143">
        <v>0</v>
      </c>
      <c r="G8143">
        <v>195</v>
      </c>
      <c r="H8143">
        <v>2018</v>
      </c>
      <c r="I8143">
        <v>12</v>
      </c>
      <c r="J8143">
        <v>157</v>
      </c>
    </row>
    <row r="8144" spans="1:10" hidden="1" x14ac:dyDescent="0.25">
      <c r="A8144">
        <f>--SUBTOTAL(103,B$2:B8144)</f>
        <v>3790</v>
      </c>
      <c r="B8144" s="86">
        <v>43465</v>
      </c>
      <c r="C8144" t="s">
        <v>23</v>
      </c>
      <c r="D8144" t="s">
        <v>404</v>
      </c>
      <c r="E8144" t="s">
        <v>405</v>
      </c>
      <c r="F8144">
        <v>0</v>
      </c>
      <c r="G8144">
        <v>282.49</v>
      </c>
      <c r="H8144">
        <v>2018</v>
      </c>
      <c r="I8144">
        <v>12</v>
      </c>
      <c r="J8144">
        <v>157</v>
      </c>
    </row>
    <row r="8145" spans="1:10" hidden="1" x14ac:dyDescent="0.25">
      <c r="A8145">
        <f>--SUBTOTAL(103,B$2:B8145)</f>
        <v>3790</v>
      </c>
      <c r="B8145" s="86">
        <v>43465</v>
      </c>
      <c r="C8145" t="s">
        <v>23</v>
      </c>
      <c r="D8145" t="s">
        <v>404</v>
      </c>
      <c r="E8145" t="s">
        <v>405</v>
      </c>
      <c r="F8145">
        <v>0</v>
      </c>
      <c r="G8145">
        <v>332.67</v>
      </c>
      <c r="H8145">
        <v>2018</v>
      </c>
      <c r="I8145">
        <v>12</v>
      </c>
      <c r="J8145">
        <v>157</v>
      </c>
    </row>
    <row r="8146" spans="1:10" hidden="1" x14ac:dyDescent="0.25">
      <c r="A8146">
        <f>--SUBTOTAL(103,B$2:B8146)</f>
        <v>3790</v>
      </c>
      <c r="B8146" s="86">
        <v>43465</v>
      </c>
      <c r="C8146" t="s">
        <v>23</v>
      </c>
      <c r="D8146" t="s">
        <v>404</v>
      </c>
      <c r="E8146" t="s">
        <v>405</v>
      </c>
      <c r="F8146">
        <v>0</v>
      </c>
      <c r="G8146">
        <v>395.86</v>
      </c>
      <c r="H8146">
        <v>2018</v>
      </c>
      <c r="I8146">
        <v>12</v>
      </c>
      <c r="J8146">
        <v>157</v>
      </c>
    </row>
    <row r="8147" spans="1:10" hidden="1" x14ac:dyDescent="0.25">
      <c r="A8147">
        <f>--SUBTOTAL(103,B$2:B8147)</f>
        <v>3790</v>
      </c>
      <c r="B8147" s="86">
        <v>43465</v>
      </c>
      <c r="C8147" t="s">
        <v>23</v>
      </c>
      <c r="D8147" t="s">
        <v>404</v>
      </c>
      <c r="E8147" t="s">
        <v>405</v>
      </c>
      <c r="F8147">
        <v>0</v>
      </c>
      <c r="G8147">
        <v>29.37</v>
      </c>
      <c r="H8147">
        <v>2018</v>
      </c>
      <c r="I8147">
        <v>12</v>
      </c>
      <c r="J8147">
        <v>162</v>
      </c>
    </row>
    <row r="8148" spans="1:10" hidden="1" x14ac:dyDescent="0.25">
      <c r="A8148">
        <f>--SUBTOTAL(103,B$2:B8148)</f>
        <v>3790</v>
      </c>
      <c r="B8148" s="86">
        <v>43465</v>
      </c>
      <c r="C8148" t="s">
        <v>23</v>
      </c>
      <c r="D8148" t="s">
        <v>404</v>
      </c>
      <c r="E8148" t="s">
        <v>405</v>
      </c>
      <c r="F8148">
        <v>0</v>
      </c>
      <c r="G8148">
        <v>154.49</v>
      </c>
      <c r="H8148">
        <v>2018</v>
      </c>
      <c r="I8148">
        <v>12</v>
      </c>
      <c r="J8148">
        <v>162</v>
      </c>
    </row>
    <row r="8149" spans="1:10" hidden="1" x14ac:dyDescent="0.25">
      <c r="A8149">
        <f>--SUBTOTAL(103,B$2:B8149)</f>
        <v>3790</v>
      </c>
      <c r="B8149" s="86">
        <v>43465</v>
      </c>
      <c r="C8149" t="s">
        <v>23</v>
      </c>
      <c r="D8149" t="s">
        <v>404</v>
      </c>
      <c r="E8149" t="s">
        <v>405</v>
      </c>
      <c r="F8149">
        <v>0</v>
      </c>
      <c r="G8149">
        <v>243.4</v>
      </c>
      <c r="H8149">
        <v>2018</v>
      </c>
      <c r="I8149">
        <v>12</v>
      </c>
      <c r="J8149">
        <v>162</v>
      </c>
    </row>
    <row r="8150" spans="1:10" hidden="1" x14ac:dyDescent="0.25">
      <c r="A8150">
        <f>--SUBTOTAL(103,B$2:B8150)</f>
        <v>3790</v>
      </c>
      <c r="B8150" s="86">
        <v>43465</v>
      </c>
      <c r="C8150" t="s">
        <v>23</v>
      </c>
      <c r="D8150" t="s">
        <v>404</v>
      </c>
      <c r="E8150" t="s">
        <v>405</v>
      </c>
      <c r="F8150">
        <v>0</v>
      </c>
      <c r="G8150">
        <v>248.23</v>
      </c>
      <c r="H8150">
        <v>2018</v>
      </c>
      <c r="I8150">
        <v>12</v>
      </c>
      <c r="J8150">
        <v>162</v>
      </c>
    </row>
    <row r="8151" spans="1:10" hidden="1" x14ac:dyDescent="0.25">
      <c r="A8151">
        <f>--SUBTOTAL(103,B$2:B8151)</f>
        <v>3790</v>
      </c>
      <c r="B8151" s="86">
        <v>43465</v>
      </c>
      <c r="C8151" t="s">
        <v>23</v>
      </c>
      <c r="D8151" t="s">
        <v>404</v>
      </c>
      <c r="E8151" t="s">
        <v>405</v>
      </c>
      <c r="F8151">
        <v>0</v>
      </c>
      <c r="G8151">
        <v>311.75</v>
      </c>
      <c r="H8151">
        <v>2018</v>
      </c>
      <c r="I8151">
        <v>12</v>
      </c>
      <c r="J8151">
        <v>164</v>
      </c>
    </row>
    <row r="8152" spans="1:10" hidden="1" x14ac:dyDescent="0.25">
      <c r="A8152">
        <f>--SUBTOTAL(103,B$2:B8152)</f>
        <v>3790</v>
      </c>
      <c r="B8152" s="86">
        <v>43465</v>
      </c>
      <c r="C8152" t="s">
        <v>23</v>
      </c>
      <c r="D8152" t="s">
        <v>404</v>
      </c>
      <c r="E8152" t="s">
        <v>405</v>
      </c>
      <c r="F8152">
        <v>0</v>
      </c>
      <c r="G8152">
        <v>641.25</v>
      </c>
      <c r="H8152">
        <v>2018</v>
      </c>
      <c r="I8152">
        <v>12</v>
      </c>
      <c r="J8152">
        <v>164</v>
      </c>
    </row>
    <row r="8153" spans="1:10" hidden="1" x14ac:dyDescent="0.25">
      <c r="A8153">
        <f>--SUBTOTAL(103,B$2:B8153)</f>
        <v>3790</v>
      </c>
      <c r="B8153" s="86">
        <v>43465</v>
      </c>
      <c r="C8153" t="s">
        <v>23</v>
      </c>
      <c r="D8153" t="s">
        <v>404</v>
      </c>
      <c r="E8153" t="s">
        <v>405</v>
      </c>
      <c r="F8153">
        <v>0</v>
      </c>
      <c r="G8153">
        <v>643.86</v>
      </c>
      <c r="H8153">
        <v>2018</v>
      </c>
      <c r="I8153">
        <v>12</v>
      </c>
      <c r="J8153">
        <v>164</v>
      </c>
    </row>
    <row r="8154" spans="1:10" hidden="1" x14ac:dyDescent="0.25">
      <c r="A8154">
        <f>--SUBTOTAL(103,B$2:B8154)</f>
        <v>3790</v>
      </c>
      <c r="B8154" s="86">
        <v>43465</v>
      </c>
      <c r="C8154" t="s">
        <v>23</v>
      </c>
      <c r="D8154" t="s">
        <v>404</v>
      </c>
      <c r="E8154" t="s">
        <v>405</v>
      </c>
      <c r="F8154">
        <v>0</v>
      </c>
      <c r="G8154">
        <v>14.35</v>
      </c>
      <c r="H8154">
        <v>2018</v>
      </c>
      <c r="I8154">
        <v>12</v>
      </c>
      <c r="J8154">
        <v>165</v>
      </c>
    </row>
    <row r="8155" spans="1:10" hidden="1" x14ac:dyDescent="0.25">
      <c r="A8155">
        <f>--SUBTOTAL(103,B$2:B8155)</f>
        <v>3790</v>
      </c>
      <c r="B8155" s="86">
        <v>43465</v>
      </c>
      <c r="C8155" t="s">
        <v>23</v>
      </c>
      <c r="D8155" t="s">
        <v>404</v>
      </c>
      <c r="E8155" t="s">
        <v>405</v>
      </c>
      <c r="F8155">
        <v>0</v>
      </c>
      <c r="G8155">
        <v>74.75</v>
      </c>
      <c r="H8155">
        <v>2018</v>
      </c>
      <c r="I8155">
        <v>12</v>
      </c>
      <c r="J8155">
        <v>165</v>
      </c>
    </row>
    <row r="8156" spans="1:10" hidden="1" x14ac:dyDescent="0.25">
      <c r="A8156">
        <f>--SUBTOTAL(103,B$2:B8156)</f>
        <v>3790</v>
      </c>
      <c r="B8156" s="86">
        <v>43465</v>
      </c>
      <c r="C8156" t="s">
        <v>23</v>
      </c>
      <c r="D8156" t="s">
        <v>404</v>
      </c>
      <c r="E8156" t="s">
        <v>405</v>
      </c>
      <c r="F8156">
        <v>0</v>
      </c>
      <c r="G8156">
        <v>71.25</v>
      </c>
      <c r="H8156">
        <v>2018</v>
      </c>
      <c r="I8156">
        <v>12</v>
      </c>
      <c r="J8156">
        <v>196</v>
      </c>
    </row>
    <row r="8157" spans="1:10" hidden="1" x14ac:dyDescent="0.25">
      <c r="A8157">
        <f>--SUBTOTAL(103,B$2:B8157)</f>
        <v>3790</v>
      </c>
      <c r="B8157" s="86">
        <v>43465</v>
      </c>
      <c r="C8157" t="s">
        <v>23</v>
      </c>
      <c r="D8157" t="s">
        <v>404</v>
      </c>
      <c r="E8157" t="s">
        <v>405</v>
      </c>
      <c r="F8157">
        <v>0</v>
      </c>
      <c r="G8157">
        <v>95.41</v>
      </c>
      <c r="H8157">
        <v>2018</v>
      </c>
      <c r="I8157">
        <v>12</v>
      </c>
      <c r="J8157">
        <v>196</v>
      </c>
    </row>
    <row r="8158" spans="1:10" hidden="1" x14ac:dyDescent="0.25">
      <c r="A8158">
        <f>--SUBTOTAL(103,B$2:B8158)</f>
        <v>3790</v>
      </c>
      <c r="B8158" s="86">
        <v>43465</v>
      </c>
      <c r="C8158" t="s">
        <v>23</v>
      </c>
      <c r="D8158" t="s">
        <v>404</v>
      </c>
      <c r="E8158" t="s">
        <v>405</v>
      </c>
      <c r="F8158">
        <v>0</v>
      </c>
      <c r="G8158">
        <v>223.74</v>
      </c>
      <c r="H8158">
        <v>2018</v>
      </c>
      <c r="I8158">
        <v>12</v>
      </c>
      <c r="J8158">
        <v>196</v>
      </c>
    </row>
    <row r="8159" spans="1:10" hidden="1" x14ac:dyDescent="0.25">
      <c r="A8159">
        <f>--SUBTOTAL(103,B$2:B8159)</f>
        <v>3790</v>
      </c>
      <c r="B8159" s="86">
        <v>43465</v>
      </c>
      <c r="C8159" t="s">
        <v>23</v>
      </c>
      <c r="D8159" t="s">
        <v>404</v>
      </c>
      <c r="E8159" t="s">
        <v>405</v>
      </c>
      <c r="F8159">
        <v>0</v>
      </c>
      <c r="G8159">
        <v>13.25</v>
      </c>
      <c r="H8159">
        <v>2018</v>
      </c>
      <c r="I8159">
        <v>12</v>
      </c>
      <c r="J8159">
        <v>2</v>
      </c>
    </row>
    <row r="8160" spans="1:10" hidden="1" x14ac:dyDescent="0.25">
      <c r="A8160">
        <f>--SUBTOTAL(103,B$2:B8160)</f>
        <v>3790</v>
      </c>
      <c r="B8160" s="86">
        <v>43465</v>
      </c>
      <c r="C8160" t="s">
        <v>23</v>
      </c>
      <c r="D8160" t="s">
        <v>404</v>
      </c>
      <c r="E8160" t="s">
        <v>405</v>
      </c>
      <c r="F8160">
        <v>0</v>
      </c>
      <c r="G8160">
        <v>96</v>
      </c>
      <c r="H8160">
        <v>2018</v>
      </c>
      <c r="I8160">
        <v>12</v>
      </c>
      <c r="J8160">
        <v>2</v>
      </c>
    </row>
    <row r="8161" spans="1:10" hidden="1" x14ac:dyDescent="0.25">
      <c r="A8161">
        <f>--SUBTOTAL(103,B$2:B8161)</f>
        <v>3790</v>
      </c>
      <c r="B8161" s="86">
        <v>43465</v>
      </c>
      <c r="C8161" t="s">
        <v>23</v>
      </c>
      <c r="D8161" t="s">
        <v>404</v>
      </c>
      <c r="E8161" t="s">
        <v>405</v>
      </c>
      <c r="F8161">
        <v>0</v>
      </c>
      <c r="G8161">
        <v>389.15</v>
      </c>
      <c r="H8161">
        <v>2018</v>
      </c>
      <c r="I8161">
        <v>12</v>
      </c>
      <c r="J8161">
        <v>2</v>
      </c>
    </row>
    <row r="8162" spans="1:10" hidden="1" x14ac:dyDescent="0.25">
      <c r="A8162">
        <f>--SUBTOTAL(103,B$2:B8162)</f>
        <v>3790</v>
      </c>
      <c r="B8162" s="86">
        <v>43465</v>
      </c>
      <c r="C8162" t="s">
        <v>23</v>
      </c>
      <c r="D8162" t="s">
        <v>404</v>
      </c>
      <c r="E8162" t="s">
        <v>405</v>
      </c>
      <c r="F8162">
        <v>0</v>
      </c>
      <c r="G8162">
        <v>981.18</v>
      </c>
      <c r="H8162">
        <v>2018</v>
      </c>
      <c r="I8162">
        <v>12</v>
      </c>
      <c r="J8162">
        <v>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D130"/>
  <sheetViews>
    <sheetView showGridLines="0" zoomScale="98" zoomScaleNormal="100" workbookViewId="0">
      <selection activeCell="F17" sqref="F17"/>
    </sheetView>
  </sheetViews>
  <sheetFormatPr baseColWidth="10" defaultColWidth="9.140625" defaultRowHeight="15" x14ac:dyDescent="0.25"/>
  <cols>
    <col min="2" max="2" width="11.85546875" style="7" customWidth="1"/>
    <col min="3" max="3" width="13.5703125" style="7" bestFit="1" customWidth="1"/>
    <col min="4" max="4" width="14" style="7" bestFit="1" customWidth="1"/>
    <col min="5" max="5" width="16.42578125" style="7" bestFit="1" customWidth="1"/>
    <col min="6" max="7" width="9.140625" style="7"/>
    <col min="8" max="8" width="11.85546875" bestFit="1" customWidth="1"/>
  </cols>
  <sheetData>
    <row r="1" spans="2:17" x14ac:dyDescent="0.25">
      <c r="B1" s="8"/>
    </row>
    <row r="2" spans="2:17" x14ac:dyDescent="0.25">
      <c r="B2" s="8"/>
    </row>
    <row r="3" spans="2:17" x14ac:dyDescent="0.25">
      <c r="B3" s="37"/>
      <c r="C3" s="38" t="str">
        <f t="array" ref="C3:H3">TRANSPOSE(Leyenda!$A$1:$A$6)</f>
        <v>Alimentación</v>
      </c>
      <c r="D3" s="38" t="str">
        <v>Viáticos</v>
      </c>
      <c r="E3" s="38" t="str">
        <v>Reconocimientos</v>
      </c>
      <c r="F3" s="38" t="str">
        <v>Celebraciones</v>
      </c>
      <c r="G3" s="38" t="str">
        <v>Brindis participación</v>
      </c>
      <c r="H3" s="38" t="str">
        <v>Horas extras</v>
      </c>
    </row>
    <row r="4" spans="2:17" ht="15.75" x14ac:dyDescent="0.25">
      <c r="B4" s="37" t="s">
        <v>24</v>
      </c>
      <c r="C4" s="37">
        <f>Dashboard!J16</f>
        <v>0.88396293394500636</v>
      </c>
      <c r="D4" s="37">
        <f>Dashboard!N16</f>
        <v>0.84403337919883492</v>
      </c>
      <c r="E4" s="37">
        <f>Dashboard!R16</f>
        <v>0.99584486373165626</v>
      </c>
      <c r="F4" s="37">
        <f>Dashboard!V16</f>
        <v>0.90218803749569998</v>
      </c>
      <c r="G4" s="37">
        <f>Dashboard!Z16</f>
        <v>1</v>
      </c>
      <c r="H4" s="39">
        <f>Dashboard!F16</f>
        <v>0.910602610214994</v>
      </c>
      <c r="K4" s="97" t="s">
        <v>111</v>
      </c>
      <c r="L4" s="98">
        <f>MATCH("Fecha",Dashboard!$A$25:$AA$25,)</f>
        <v>3</v>
      </c>
      <c r="M4" s="99">
        <f>MATCH("Área Contable",Dashboard!$A$25:$AA$25,)</f>
        <v>5</v>
      </c>
      <c r="N4" s="99">
        <f>MATCH("Asiento Contable",Dashboard!$A$25:$AA$25,)</f>
        <v>10</v>
      </c>
      <c r="O4" s="99">
        <f>MATCH("Comprobante Contable",Dashboard!$A$25:$AA$25,)</f>
        <v>16</v>
      </c>
      <c r="P4" s="99">
        <f>MATCH("Débito",Dashboard!$A$25:$AA$25,)</f>
        <v>24</v>
      </c>
      <c r="Q4" s="99">
        <f>MATCH("Crédito",Dashboard!$A$25:$AA$25,)</f>
        <v>26</v>
      </c>
    </row>
    <row r="5" spans="2:17" ht="15.75" x14ac:dyDescent="0.25">
      <c r="B5" s="37" t="s">
        <v>25</v>
      </c>
      <c r="C5" s="37">
        <f t="shared" ref="C5:H5" si="0">IF(valSelOption&lt;&gt;C$3,1-C4,0)</f>
        <v>0.11603706605499364</v>
      </c>
      <c r="D5" s="37">
        <f t="shared" si="0"/>
        <v>0</v>
      </c>
      <c r="E5" s="37">
        <f t="shared" si="0"/>
        <v>4.1551362683437398E-3</v>
      </c>
      <c r="F5" s="37">
        <f t="shared" si="0"/>
        <v>9.7811962504300021E-2</v>
      </c>
      <c r="G5" s="37">
        <f t="shared" si="0"/>
        <v>0</v>
      </c>
      <c r="H5" s="37">
        <f t="shared" si="0"/>
        <v>8.9397389785005998E-2</v>
      </c>
      <c r="K5" s="97" t="s">
        <v>110</v>
      </c>
      <c r="L5" s="98">
        <f>MATCH("Fecha",Dashboard!$C$25:$AA$25,)</f>
        <v>1</v>
      </c>
      <c r="M5" s="99">
        <f>L5+1</f>
        <v>2</v>
      </c>
      <c r="N5" s="99">
        <f>M5+1</f>
        <v>3</v>
      </c>
      <c r="O5" s="99">
        <f>N5+1</f>
        <v>4</v>
      </c>
      <c r="P5" s="99">
        <f>O5+1</f>
        <v>5</v>
      </c>
      <c r="Q5" s="99">
        <f>P5+1</f>
        <v>6</v>
      </c>
    </row>
    <row r="6" spans="2:17" x14ac:dyDescent="0.25">
      <c r="B6" s="37" t="s">
        <v>26</v>
      </c>
      <c r="C6" s="37">
        <f t="shared" ref="C6:H6" si="1">IF(valSelOption=C$3,1-C4,0)</f>
        <v>0</v>
      </c>
      <c r="D6" s="37">
        <f t="shared" si="1"/>
        <v>0.15596662080116508</v>
      </c>
      <c r="E6" s="37">
        <f t="shared" si="1"/>
        <v>0</v>
      </c>
      <c r="F6" s="37">
        <f t="shared" si="1"/>
        <v>0</v>
      </c>
      <c r="G6" s="37">
        <f t="shared" si="1"/>
        <v>0</v>
      </c>
      <c r="H6" s="37">
        <f t="shared" si="1"/>
        <v>0</v>
      </c>
    </row>
    <row r="7" spans="2:17" x14ac:dyDescent="0.25">
      <c r="B7" s="8"/>
    </row>
    <row r="8" spans="2:17" x14ac:dyDescent="0.25">
      <c r="B8"/>
      <c r="C8"/>
      <c r="D8"/>
      <c r="E8"/>
      <c r="F8"/>
      <c r="G8"/>
    </row>
    <row r="9" spans="2:17" ht="15" customHeight="1" x14ac:dyDescent="0.25">
      <c r="B9" s="8" t="s">
        <v>647</v>
      </c>
      <c r="C9" s="7">
        <v>25</v>
      </c>
      <c r="D9" s="8"/>
    </row>
    <row r="10" spans="2:17" ht="15" customHeight="1" x14ac:dyDescent="0.25">
      <c r="B10" s="8" t="s">
        <v>648</v>
      </c>
      <c r="C10" s="7">
        <v>5</v>
      </c>
      <c r="D10" s="8"/>
    </row>
    <row r="11" spans="2:17" ht="15" customHeight="1" x14ac:dyDescent="0.25">
      <c r="B11" s="8" t="s">
        <v>95</v>
      </c>
      <c r="C11" s="7">
        <v>68</v>
      </c>
      <c r="D11" s="8" t="str">
        <f t="shared" ref="D11:D16" si="2">B11</f>
        <v>Barra</v>
      </c>
      <c r="K11">
        <v>1</v>
      </c>
      <c r="L11" t="s">
        <v>13</v>
      </c>
    </row>
    <row r="12" spans="2:17" ht="15" customHeight="1" x14ac:dyDescent="0.25">
      <c r="B12" s="8" t="s">
        <v>52</v>
      </c>
      <c r="C12" s="7">
        <v>2</v>
      </c>
      <c r="D12" s="8" t="str">
        <f t="shared" si="2"/>
        <v>Año</v>
      </c>
      <c r="E12">
        <f>VLOOKUP(C12,Tabla!G:H,2,0)</f>
        <v>2019</v>
      </c>
      <c r="K12">
        <v>2</v>
      </c>
      <c r="L12" t="s">
        <v>86</v>
      </c>
    </row>
    <row r="13" spans="2:17" ht="15" customHeight="1" x14ac:dyDescent="0.25">
      <c r="B13" s="8" t="s">
        <v>83</v>
      </c>
      <c r="C13" s="7">
        <v>1</v>
      </c>
      <c r="D13" s="8" t="str">
        <f t="shared" si="2"/>
        <v>Mes</v>
      </c>
      <c r="E13" s="7">
        <f>VLOOKUP(C13,Tabla!$K$8:$M$20,3,0)</f>
        <v>1</v>
      </c>
      <c r="K13">
        <v>3</v>
      </c>
      <c r="L13" t="s">
        <v>15</v>
      </c>
    </row>
    <row r="14" spans="2:17" ht="15" customHeight="1" x14ac:dyDescent="0.25">
      <c r="B14" s="8" t="s">
        <v>640</v>
      </c>
      <c r="C14" s="7">
        <v>1</v>
      </c>
      <c r="D14" s="8" t="str">
        <f t="shared" si="2"/>
        <v>Orden</v>
      </c>
      <c r="K14">
        <v>4</v>
      </c>
      <c r="L14" t="s">
        <v>14</v>
      </c>
    </row>
    <row r="15" spans="2:17" ht="15" customHeight="1" x14ac:dyDescent="0.25">
      <c r="B15" s="8" t="s">
        <v>641</v>
      </c>
      <c r="C15" s="7">
        <v>1</v>
      </c>
      <c r="D15" s="8" t="str">
        <f t="shared" si="2"/>
        <v>Lista</v>
      </c>
      <c r="K15">
        <v>5</v>
      </c>
      <c r="L15" t="s">
        <v>85</v>
      </c>
    </row>
    <row r="16" spans="2:17" ht="15" customHeight="1" x14ac:dyDescent="0.25">
      <c r="B16" s="8" t="s">
        <v>642</v>
      </c>
      <c r="C16">
        <f>SUMIF(L4:Q4,selCol,L5:Q5)</f>
        <v>2</v>
      </c>
      <c r="D16" s="8" t="str">
        <f t="shared" si="2"/>
        <v>Ordenamiento</v>
      </c>
      <c r="E16" s="7" t="str">
        <f>VLOOKUP($C$16,$K$11:$L$16,2,0)</f>
        <v>Area</v>
      </c>
      <c r="K16">
        <v>6</v>
      </c>
      <c r="L16" t="s">
        <v>84</v>
      </c>
    </row>
    <row r="17" spans="1:82" ht="15" customHeight="1" x14ac:dyDescent="0.25">
      <c r="B17" s="8"/>
    </row>
    <row r="18" spans="1:82" ht="15" customHeight="1" x14ac:dyDescent="0.25">
      <c r="B18"/>
      <c r="D18"/>
      <c r="E18"/>
      <c r="F18"/>
      <c r="G18"/>
      <c r="J18" s="1"/>
      <c r="L18" s="2"/>
    </row>
    <row r="19" spans="1:82" ht="15" customHeight="1" x14ac:dyDescent="0.25">
      <c r="B19" t="s">
        <v>0</v>
      </c>
      <c r="C19" s="7" t="s">
        <v>3</v>
      </c>
      <c r="D19" s="11"/>
      <c r="E19" s="11"/>
      <c r="F19" s="11"/>
      <c r="G19" s="11"/>
      <c r="H19" s="11"/>
      <c r="I19" s="18"/>
      <c r="J19" s="18"/>
      <c r="K19" s="18"/>
      <c r="L19" s="18"/>
      <c r="M19" s="19"/>
    </row>
    <row r="20" spans="1:82" ht="15" customHeight="1" x14ac:dyDescent="0.25">
      <c r="A20" s="11"/>
      <c r="B20" s="11" t="s">
        <v>27</v>
      </c>
      <c r="C20" s="7">
        <v>37</v>
      </c>
      <c r="D20" s="11"/>
      <c r="E20" s="11"/>
      <c r="F20" s="11"/>
      <c r="G20" s="11"/>
      <c r="H20" s="11"/>
      <c r="I20" s="18"/>
      <c r="J20" s="18"/>
      <c r="K20" s="18"/>
      <c r="L20" s="18"/>
      <c r="M20" s="19"/>
      <c r="N20" s="11"/>
      <c r="O20" s="11"/>
      <c r="P20" s="11"/>
      <c r="Q20" s="11"/>
      <c r="R20" s="11"/>
      <c r="S20" s="11"/>
      <c r="T20" s="11"/>
      <c r="U20" s="11"/>
      <c r="V20" s="11"/>
      <c r="W20" s="11"/>
      <c r="X20" s="11"/>
      <c r="Y20" s="11"/>
      <c r="Z20" s="14"/>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row>
    <row r="21" spans="1:82" ht="15" customHeight="1" x14ac:dyDescent="0.25">
      <c r="A21" s="11"/>
      <c r="B21" s="14"/>
      <c r="D21" s="11"/>
      <c r="E21" s="11"/>
      <c r="F21" s="11"/>
      <c r="G21" s="11"/>
      <c r="H21" s="11"/>
      <c r="I21" s="18"/>
      <c r="J21" s="18"/>
      <c r="K21" s="18"/>
      <c r="L21" s="18"/>
      <c r="M21" s="19"/>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row>
    <row r="22" spans="1:82" ht="15" customHeight="1" x14ac:dyDescent="0.25">
      <c r="A22" s="11"/>
      <c r="B22" s="14"/>
      <c r="D22" s="11"/>
      <c r="E22" s="11"/>
      <c r="F22" s="11"/>
      <c r="G22" s="11"/>
      <c r="H22" s="11"/>
      <c r="I22" s="18"/>
      <c r="J22" s="18"/>
      <c r="K22" s="18"/>
      <c r="L22" s="18"/>
      <c r="M22" s="19"/>
      <c r="N22" s="15"/>
      <c r="O22" s="15"/>
      <c r="P22" s="15"/>
      <c r="Q22" s="15"/>
      <c r="R22" s="16"/>
      <c r="S22" s="16"/>
      <c r="T22" s="16"/>
      <c r="U22" s="16"/>
      <c r="V22" s="16"/>
      <c r="W22" s="11"/>
      <c r="X22" s="17"/>
      <c r="Y22" s="11"/>
      <c r="Z22" s="12"/>
      <c r="AA22" s="12"/>
      <c r="AB22" s="12"/>
      <c r="AC22" s="12"/>
      <c r="AD22" s="12"/>
      <c r="AE22" s="11"/>
      <c r="AF22" s="14"/>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row>
    <row r="23" spans="1:82" ht="14.45" customHeight="1" x14ac:dyDescent="0.25">
      <c r="A23" s="11"/>
      <c r="B23" s="13"/>
      <c r="D23" s="11"/>
      <c r="E23" s="11"/>
      <c r="F23" s="11"/>
      <c r="G23" s="11"/>
      <c r="H23" s="11"/>
      <c r="I23" s="18"/>
      <c r="J23" s="18"/>
      <c r="K23" s="18"/>
      <c r="L23" s="18"/>
      <c r="M23" s="19"/>
      <c r="N23" s="19"/>
      <c r="O23" s="19"/>
      <c r="P23" s="19"/>
      <c r="Q23" s="19"/>
      <c r="R23" s="20"/>
      <c r="S23" s="20"/>
      <c r="T23" s="20"/>
      <c r="U23" s="20"/>
      <c r="V23" s="20"/>
      <c r="W23" s="11"/>
      <c r="X23" s="17"/>
      <c r="Y23" s="11"/>
      <c r="Z23" s="12"/>
      <c r="AA23" s="12"/>
      <c r="AB23" s="12"/>
      <c r="AC23" s="12"/>
      <c r="AD23" s="12"/>
      <c r="AE23" s="11"/>
      <c r="AF23" s="11"/>
      <c r="AG23" s="11"/>
      <c r="AH23" s="11"/>
      <c r="AI23" s="11"/>
      <c r="AJ23" s="11"/>
      <c r="AK23" s="11"/>
      <c r="AL23" s="11"/>
      <c r="AM23" s="11"/>
      <c r="AN23" s="11"/>
      <c r="AO23" s="11"/>
      <c r="AP23" s="11"/>
      <c r="AQ23" s="11"/>
      <c r="AR23" s="11"/>
      <c r="AS23" s="11"/>
      <c r="AT23" s="11"/>
      <c r="AU23" s="11"/>
      <c r="AV23" s="11"/>
      <c r="AW23" s="11"/>
      <c r="AX23" s="11"/>
      <c r="AY23" s="11"/>
      <c r="AZ23" s="11"/>
      <c r="BA23" s="11"/>
      <c r="BB23" s="11"/>
      <c r="BC23" s="11"/>
      <c r="BD23" s="11"/>
      <c r="BE23" s="11"/>
      <c r="BF23" s="11"/>
      <c r="BG23" s="11"/>
      <c r="BH23" s="11"/>
      <c r="BI23" s="11"/>
      <c r="BJ23" s="11"/>
      <c r="BK23" s="11"/>
      <c r="BL23" s="11"/>
      <c r="BM23" s="11"/>
      <c r="BN23" s="11"/>
      <c r="BO23" s="11"/>
      <c r="BP23" s="11"/>
      <c r="BQ23" s="11"/>
      <c r="BR23" s="11"/>
      <c r="BS23" s="11"/>
      <c r="BT23" s="11"/>
      <c r="BU23" s="11"/>
      <c r="BV23" s="11"/>
      <c r="BW23" s="11"/>
      <c r="BX23" s="11"/>
      <c r="BY23" s="11"/>
      <c r="BZ23" s="11"/>
      <c r="CA23" s="11"/>
      <c r="CB23" s="11"/>
      <c r="CC23" s="11"/>
      <c r="CD23" s="11"/>
    </row>
    <row r="24" spans="1:82" x14ac:dyDescent="0.25">
      <c r="A24" s="11"/>
      <c r="B24" s="13"/>
      <c r="C24" s="11"/>
      <c r="D24" s="11"/>
      <c r="E24" s="11"/>
      <c r="F24" s="11"/>
      <c r="G24" s="11"/>
      <c r="H24" s="11"/>
      <c r="I24" s="18"/>
      <c r="J24" s="18"/>
      <c r="K24" s="18"/>
      <c r="L24" s="18"/>
      <c r="M24" s="19"/>
      <c r="N24" s="19"/>
      <c r="O24" s="19"/>
      <c r="P24" s="19"/>
      <c r="Q24" s="19"/>
      <c r="R24" s="20"/>
      <c r="S24" s="20"/>
      <c r="T24" s="20"/>
      <c r="U24" s="20"/>
      <c r="V24" s="20"/>
      <c r="W24" s="11"/>
      <c r="X24" s="17"/>
      <c r="Y24" s="11"/>
      <c r="Z24" s="12"/>
      <c r="AA24" s="12"/>
      <c r="AB24" s="12"/>
      <c r="AC24" s="12"/>
      <c r="AD24" s="12"/>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row>
    <row r="25" spans="1:82" x14ac:dyDescent="0.25">
      <c r="A25" s="11"/>
      <c r="B25" s="13"/>
      <c r="C25" s="11"/>
      <c r="D25" s="11"/>
      <c r="E25" s="11"/>
      <c r="F25" s="11"/>
      <c r="G25" s="11"/>
      <c r="H25" s="11"/>
      <c r="I25" s="18"/>
      <c r="J25" s="18"/>
      <c r="K25" s="18"/>
      <c r="L25" s="18"/>
      <c r="M25" s="19"/>
      <c r="N25" s="19"/>
      <c r="O25" s="19"/>
      <c r="P25" s="19"/>
      <c r="Q25" s="19"/>
      <c r="R25" s="20"/>
      <c r="S25" s="20"/>
      <c r="T25" s="20"/>
      <c r="U25" s="20"/>
      <c r="V25" s="20"/>
      <c r="W25" s="11"/>
      <c r="X25" s="17"/>
      <c r="Y25" s="11"/>
      <c r="Z25" s="12"/>
      <c r="AA25" s="12"/>
      <c r="AB25" s="12"/>
      <c r="AC25" s="12"/>
      <c r="AD25" s="12"/>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row>
    <row r="26" spans="1:82" x14ac:dyDescent="0.25">
      <c r="A26" s="11"/>
      <c r="B26" s="13"/>
      <c r="C26" s="11"/>
      <c r="D26" s="11"/>
      <c r="E26" s="11"/>
      <c r="F26" s="11"/>
      <c r="G26" s="11"/>
      <c r="H26" s="11"/>
      <c r="I26" s="18"/>
      <c r="J26" s="18"/>
      <c r="K26" s="18"/>
      <c r="L26" s="18"/>
      <c r="M26" s="19"/>
      <c r="N26" s="19"/>
      <c r="O26" s="19"/>
      <c r="P26" s="19"/>
      <c r="Q26" s="19"/>
      <c r="R26" s="20"/>
      <c r="S26" s="20"/>
      <c r="T26" s="20"/>
      <c r="U26" s="20"/>
      <c r="V26" s="20"/>
      <c r="W26" s="11"/>
      <c r="X26" s="17"/>
      <c r="Y26" s="11"/>
      <c r="Z26" s="14"/>
      <c r="AA26" s="11"/>
      <c r="AB26" s="11"/>
      <c r="AC26" s="11"/>
      <c r="AD26" s="11"/>
      <c r="AE26" s="11"/>
      <c r="AF26" s="14"/>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row>
    <row r="27" spans="1:82" x14ac:dyDescent="0.25">
      <c r="A27" s="11"/>
      <c r="B27" s="13"/>
      <c r="C27" s="11"/>
      <c r="D27" s="11"/>
      <c r="E27" s="11"/>
      <c r="F27" s="11"/>
      <c r="G27" s="11"/>
      <c r="H27" s="11"/>
      <c r="I27" s="18"/>
      <c r="J27" s="18"/>
      <c r="K27" s="18"/>
      <c r="L27" s="18"/>
      <c r="M27" s="19"/>
      <c r="N27" s="19"/>
      <c r="O27" s="19"/>
      <c r="P27" s="19"/>
      <c r="Q27" s="19"/>
      <c r="R27" s="20"/>
      <c r="S27" s="20"/>
      <c r="T27" s="20"/>
      <c r="U27" s="20"/>
      <c r="V27" s="20"/>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row>
    <row r="28" spans="1:82" x14ac:dyDescent="0.25">
      <c r="A28" s="11"/>
      <c r="B28" s="13"/>
      <c r="C28" s="11"/>
      <c r="D28" s="11"/>
      <c r="E28" s="11"/>
      <c r="F28" s="11"/>
      <c r="G28" s="11"/>
      <c r="H28" s="11"/>
      <c r="I28" s="18"/>
      <c r="J28" s="18"/>
      <c r="K28" s="18"/>
      <c r="L28" s="18"/>
      <c r="M28" s="19"/>
      <c r="N28" s="19"/>
      <c r="O28" s="19"/>
      <c r="P28" s="19"/>
      <c r="Q28" s="19"/>
      <c r="R28" s="20"/>
      <c r="S28" s="20"/>
      <c r="T28" s="20"/>
      <c r="U28" s="20"/>
      <c r="V28" s="20"/>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row>
    <row r="29" spans="1:82" x14ac:dyDescent="0.25">
      <c r="A29" s="11"/>
      <c r="B29" s="13"/>
      <c r="C29" s="11"/>
      <c r="D29" s="11"/>
      <c r="E29" s="11"/>
      <c r="F29" s="11"/>
      <c r="G29" s="11"/>
      <c r="H29" s="11"/>
      <c r="I29" s="18"/>
      <c r="J29" s="18"/>
      <c r="K29" s="18"/>
      <c r="L29" s="18"/>
      <c r="M29" s="19"/>
      <c r="N29" s="19"/>
      <c r="O29" s="19"/>
      <c r="P29" s="19"/>
      <c r="Q29" s="19"/>
      <c r="R29" s="20"/>
      <c r="S29" s="20"/>
      <c r="T29" s="20"/>
      <c r="U29" s="20"/>
      <c r="V29" s="20"/>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row>
    <row r="30" spans="1:82" x14ac:dyDescent="0.25">
      <c r="A30" s="11"/>
      <c r="B30" s="13"/>
      <c r="C30" s="11"/>
      <c r="D30" s="11"/>
      <c r="E30" s="11"/>
      <c r="F30" s="11"/>
      <c r="G30" s="11"/>
      <c r="H30" s="11"/>
      <c r="I30" s="18"/>
      <c r="J30" s="18"/>
      <c r="K30" s="18"/>
      <c r="L30" s="18"/>
      <c r="M30" s="19"/>
      <c r="N30" s="19"/>
      <c r="O30" s="19"/>
      <c r="P30" s="19"/>
      <c r="Q30" s="19"/>
      <c r="R30" s="20"/>
      <c r="S30" s="20"/>
      <c r="T30" s="20"/>
      <c r="U30" s="20"/>
      <c r="V30" s="20"/>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row>
    <row r="31" spans="1:82" x14ac:dyDescent="0.25">
      <c r="A31" s="11"/>
      <c r="B31" s="13"/>
      <c r="C31" s="11"/>
      <c r="D31" s="11"/>
      <c r="E31" s="11"/>
      <c r="F31" s="11"/>
      <c r="G31" s="11"/>
      <c r="H31" s="11"/>
      <c r="I31" s="18"/>
      <c r="J31" s="18"/>
      <c r="K31" s="18"/>
      <c r="L31" s="18"/>
      <c r="M31" s="19"/>
      <c r="N31" s="19"/>
      <c r="O31" s="19"/>
      <c r="P31" s="19"/>
      <c r="Q31" s="19"/>
      <c r="R31" s="20"/>
      <c r="S31" s="20"/>
      <c r="T31" s="20"/>
      <c r="U31" s="20"/>
      <c r="V31" s="20"/>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row>
    <row r="32" spans="1:82" x14ac:dyDescent="0.25">
      <c r="A32" s="11"/>
      <c r="B32" s="13"/>
      <c r="C32" s="11"/>
      <c r="D32" s="11"/>
      <c r="E32" s="11"/>
      <c r="F32" s="11"/>
      <c r="G32" s="11"/>
      <c r="H32" s="11"/>
      <c r="I32" s="18"/>
      <c r="J32" s="18"/>
      <c r="K32" s="18"/>
      <c r="L32" s="18"/>
      <c r="M32" s="19"/>
      <c r="N32" s="19"/>
      <c r="O32" s="19"/>
      <c r="P32" s="19"/>
      <c r="Q32" s="19"/>
      <c r="R32" s="20"/>
      <c r="S32" s="20"/>
      <c r="T32" s="20"/>
      <c r="U32" s="20"/>
      <c r="V32" s="20"/>
      <c r="W32" s="11"/>
      <c r="X32" s="11"/>
      <c r="Y32" s="11"/>
      <c r="Z32" s="17"/>
      <c r="AA32" s="11"/>
      <c r="AB32" s="17"/>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row>
    <row r="33" spans="1:82" x14ac:dyDescent="0.25">
      <c r="A33" s="11"/>
      <c r="B33" s="11"/>
      <c r="C33" s="11"/>
      <c r="D33" s="11"/>
      <c r="E33" s="11"/>
      <c r="F33" s="11"/>
      <c r="G33" s="11"/>
      <c r="H33" s="11"/>
      <c r="I33" s="11"/>
      <c r="J33" s="13"/>
      <c r="K33" s="11"/>
      <c r="L33" s="10"/>
      <c r="M33" s="11"/>
      <c r="N33" s="11"/>
      <c r="O33" s="11"/>
      <c r="P33" s="11"/>
      <c r="Q33" s="11"/>
      <c r="R33" s="11"/>
      <c r="S33" s="11"/>
      <c r="T33" s="11"/>
      <c r="U33" s="11"/>
      <c r="V33" s="11"/>
      <c r="W33" s="11"/>
      <c r="X33" s="11"/>
      <c r="Y33" s="11"/>
      <c r="Z33" s="17"/>
      <c r="AA33" s="11"/>
      <c r="AB33" s="17"/>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row>
    <row r="34" spans="1:82" x14ac:dyDescent="0.25">
      <c r="A34" s="11"/>
      <c r="B34" s="11"/>
      <c r="C34" s="11"/>
      <c r="D34" s="11"/>
      <c r="E34" s="10"/>
      <c r="F34" s="11"/>
      <c r="G34" s="11"/>
      <c r="H34" s="11"/>
      <c r="I34" s="11"/>
      <c r="J34" s="13"/>
      <c r="K34" s="11"/>
      <c r="L34" s="10"/>
      <c r="M34" s="11"/>
      <c r="N34" s="11"/>
      <c r="O34" s="21"/>
      <c r="P34" s="21"/>
      <c r="Q34" s="21"/>
      <c r="R34" s="21"/>
      <c r="S34" s="2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row>
    <row r="35" spans="1:82" x14ac:dyDescent="0.25">
      <c r="A35" s="11"/>
      <c r="B35" s="14"/>
      <c r="C35" s="11"/>
      <c r="D35" s="11"/>
      <c r="E35" s="11"/>
      <c r="F35" s="11"/>
      <c r="G35" s="11"/>
      <c r="H35" s="11"/>
      <c r="I35" s="11"/>
      <c r="J35" s="22"/>
      <c r="K35" s="11"/>
      <c r="L35" s="10"/>
      <c r="M35" s="14"/>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row>
    <row r="36" spans="1:82" x14ac:dyDescent="0.25">
      <c r="A36" s="11"/>
      <c r="B36" s="14"/>
      <c r="C36" s="14"/>
      <c r="D36" s="23"/>
      <c r="E36" s="23"/>
      <c r="F36" s="23"/>
      <c r="G36" s="23"/>
      <c r="H36" s="23"/>
      <c r="I36" s="11"/>
      <c r="J36" s="22"/>
      <c r="K36" s="11"/>
      <c r="L36" s="24"/>
      <c r="M36" s="14"/>
      <c r="N36" s="14"/>
      <c r="O36" s="14"/>
      <c r="P36" s="14"/>
      <c r="Q36" s="14"/>
      <c r="R36" s="14"/>
      <c r="S36" s="14"/>
      <c r="T36" s="23"/>
      <c r="U36" s="23"/>
      <c r="V36" s="23"/>
      <c r="W36" s="23"/>
      <c r="X36" s="23"/>
      <c r="Y36" s="11"/>
      <c r="Z36" s="11"/>
      <c r="AA36" s="11"/>
      <c r="AB36" s="11"/>
      <c r="AC36" s="11"/>
      <c r="AD36" s="11"/>
      <c r="AE36" s="10"/>
      <c r="AF36" s="10"/>
      <c r="AG36" s="10"/>
      <c r="AH36" s="10"/>
      <c r="AI36" s="10"/>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row>
    <row r="37" spans="1:82" x14ac:dyDescent="0.25">
      <c r="A37" s="11"/>
      <c r="B37" s="13"/>
      <c r="C37" s="11"/>
      <c r="D37" s="11"/>
      <c r="E37" s="11"/>
      <c r="F37" s="11"/>
      <c r="G37" s="11"/>
      <c r="H37" s="11"/>
      <c r="I37" s="11"/>
      <c r="J37" s="13"/>
      <c r="K37" s="11"/>
      <c r="L37" s="10"/>
      <c r="M37" s="11"/>
      <c r="N37" s="11"/>
      <c r="O37" s="11"/>
      <c r="P37" s="11"/>
      <c r="Q37" s="11"/>
      <c r="R37" s="11"/>
      <c r="S37" s="11"/>
      <c r="T37" s="25"/>
      <c r="U37" s="25"/>
      <c r="V37" s="26"/>
      <c r="W37" s="25"/>
      <c r="X37" s="25"/>
      <c r="Y37" s="11"/>
      <c r="Z37" s="11"/>
      <c r="AA37" s="11"/>
      <c r="AB37" s="11"/>
      <c r="AC37" s="11"/>
      <c r="AD37" s="11"/>
      <c r="AE37" s="10"/>
      <c r="AF37" s="10"/>
      <c r="AG37" s="10"/>
      <c r="AH37" s="10"/>
      <c r="AI37" s="10"/>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row>
    <row r="38" spans="1:82" x14ac:dyDescent="0.25">
      <c r="A38" s="11"/>
      <c r="B38" s="13"/>
      <c r="C38" s="11"/>
      <c r="D38" s="11"/>
      <c r="E38" s="11"/>
      <c r="F38" s="11"/>
      <c r="G38" s="11"/>
      <c r="H38" s="11"/>
      <c r="I38" s="11"/>
      <c r="J38" s="13"/>
      <c r="K38" s="11"/>
      <c r="L38" s="10"/>
      <c r="M38" s="11"/>
      <c r="N38" s="11"/>
      <c r="O38" s="11"/>
      <c r="P38" s="11"/>
      <c r="Q38" s="11"/>
      <c r="R38" s="11"/>
      <c r="S38" s="11"/>
      <c r="T38" s="25"/>
      <c r="U38" s="25"/>
      <c r="V38" s="26"/>
      <c r="W38" s="25"/>
      <c r="X38" s="25"/>
      <c r="Y38" s="11"/>
      <c r="Z38" s="11"/>
      <c r="AA38" s="11"/>
      <c r="AB38" s="11"/>
      <c r="AC38" s="11"/>
      <c r="AD38" s="11"/>
      <c r="AE38" s="10"/>
      <c r="AF38" s="10"/>
      <c r="AG38" s="10"/>
      <c r="AH38" s="10"/>
      <c r="AI38" s="10"/>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row>
    <row r="39" spans="1:82" x14ac:dyDescent="0.25">
      <c r="A39" s="11"/>
      <c r="B39" s="13"/>
      <c r="C39" s="11"/>
      <c r="D39" s="11"/>
      <c r="E39" s="11"/>
      <c r="F39" s="11"/>
      <c r="G39" s="11"/>
      <c r="H39" s="11"/>
      <c r="I39" s="11"/>
      <c r="J39" s="13"/>
      <c r="K39" s="11"/>
      <c r="L39" s="10"/>
      <c r="M39" s="11"/>
      <c r="N39" s="11"/>
      <c r="O39" s="11"/>
      <c r="P39" s="11"/>
      <c r="Q39" s="11"/>
      <c r="R39" s="11"/>
      <c r="S39" s="11"/>
      <c r="T39" s="25"/>
      <c r="U39" s="25"/>
      <c r="V39" s="26"/>
      <c r="W39" s="25"/>
      <c r="X39" s="25"/>
      <c r="Y39" s="11"/>
      <c r="Z39" s="11"/>
      <c r="AA39" s="11"/>
      <c r="AB39" s="11"/>
      <c r="AC39" s="11"/>
      <c r="AD39" s="11"/>
      <c r="AE39" s="10"/>
      <c r="AF39" s="10"/>
      <c r="AG39" s="10"/>
      <c r="AH39" s="10"/>
      <c r="AI39" s="10"/>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row>
    <row r="40" spans="1:82" x14ac:dyDescent="0.25">
      <c r="A40" s="11"/>
      <c r="B40" s="13"/>
      <c r="C40" s="11"/>
      <c r="D40" s="11"/>
      <c r="E40" s="11"/>
      <c r="F40" s="11"/>
      <c r="G40" s="11"/>
      <c r="H40" s="11"/>
      <c r="I40" s="11"/>
      <c r="J40" s="13"/>
      <c r="K40" s="11"/>
      <c r="L40" s="10"/>
      <c r="M40" s="11"/>
      <c r="N40" s="11"/>
      <c r="O40" s="11"/>
      <c r="P40" s="11"/>
      <c r="Q40" s="11"/>
      <c r="R40" s="11"/>
      <c r="S40" s="11"/>
      <c r="T40" s="25"/>
      <c r="U40" s="25"/>
      <c r="V40" s="26"/>
      <c r="W40" s="25"/>
      <c r="X40" s="25"/>
      <c r="Y40" s="11"/>
      <c r="Z40" s="11"/>
      <c r="AA40" s="11"/>
      <c r="AB40" s="11"/>
      <c r="AC40" s="11"/>
      <c r="AD40" s="11"/>
      <c r="AE40" s="10"/>
      <c r="AF40" s="10"/>
      <c r="AG40" s="10"/>
      <c r="AH40" s="10"/>
      <c r="AI40" s="10"/>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row>
    <row r="41" spans="1:82" x14ac:dyDescent="0.25">
      <c r="A41" s="11"/>
      <c r="B41" s="13"/>
      <c r="C41" s="11"/>
      <c r="D41" s="11"/>
      <c r="E41" s="11"/>
      <c r="F41" s="11"/>
      <c r="G41" s="11"/>
      <c r="H41" s="11"/>
      <c r="I41" s="11"/>
      <c r="J41" s="13"/>
      <c r="K41" s="11"/>
      <c r="L41" s="10"/>
      <c r="M41" s="11"/>
      <c r="N41" s="11"/>
      <c r="O41" s="11"/>
      <c r="P41" s="11"/>
      <c r="Q41" s="11"/>
      <c r="R41" s="11"/>
      <c r="S41" s="11"/>
      <c r="T41" s="25"/>
      <c r="U41" s="25"/>
      <c r="V41" s="26"/>
      <c r="W41" s="25"/>
      <c r="X41" s="25"/>
      <c r="Y41" s="11"/>
      <c r="Z41" s="11"/>
      <c r="AA41" s="11"/>
      <c r="AB41" s="11"/>
      <c r="AC41" s="11"/>
      <c r="AD41" s="11"/>
      <c r="AE41" s="10"/>
      <c r="AF41" s="10"/>
      <c r="AG41" s="10"/>
      <c r="AH41" s="10"/>
      <c r="AI41" s="10"/>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row>
    <row r="42" spans="1:82" x14ac:dyDescent="0.25">
      <c r="A42" s="11"/>
      <c r="B42" s="13"/>
      <c r="C42" s="11"/>
      <c r="D42" s="11"/>
      <c r="E42" s="11"/>
      <c r="F42" s="11"/>
      <c r="G42" s="11"/>
      <c r="H42" s="11"/>
      <c r="I42" s="11"/>
      <c r="J42" s="13"/>
      <c r="K42" s="11"/>
      <c r="L42" s="10"/>
      <c r="M42" s="11"/>
      <c r="N42" s="11"/>
      <c r="O42" s="11"/>
      <c r="P42" s="11"/>
      <c r="Q42" s="11"/>
      <c r="R42" s="11"/>
      <c r="S42" s="11"/>
      <c r="T42" s="25"/>
      <c r="U42" s="25"/>
      <c r="V42" s="26"/>
      <c r="W42" s="25"/>
      <c r="X42" s="25"/>
      <c r="Y42" s="11"/>
      <c r="Z42" s="11"/>
      <c r="AA42" s="11"/>
      <c r="AB42" s="11"/>
      <c r="AC42" s="11"/>
      <c r="AD42" s="11"/>
      <c r="AE42" s="10"/>
      <c r="AF42" s="10"/>
      <c r="AG42" s="10"/>
      <c r="AH42" s="10"/>
      <c r="AI42" s="10"/>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row>
    <row r="43" spans="1:82" x14ac:dyDescent="0.25">
      <c r="A43" s="11"/>
      <c r="B43" s="13"/>
      <c r="C43" s="11"/>
      <c r="D43" s="11"/>
      <c r="E43" s="11"/>
      <c r="F43" s="11"/>
      <c r="G43" s="11"/>
      <c r="H43" s="11"/>
      <c r="I43" s="11"/>
      <c r="J43" s="13"/>
      <c r="K43" s="11"/>
      <c r="L43" s="10"/>
      <c r="M43" s="11"/>
      <c r="N43" s="11"/>
      <c r="O43" s="11"/>
      <c r="P43" s="11"/>
      <c r="Q43" s="11"/>
      <c r="R43" s="11"/>
      <c r="S43" s="11"/>
      <c r="T43" s="25"/>
      <c r="U43" s="25"/>
      <c r="V43" s="26"/>
      <c r="W43" s="25"/>
      <c r="X43" s="25"/>
      <c r="Y43" s="11"/>
      <c r="Z43" s="11"/>
      <c r="AA43" s="11"/>
      <c r="AB43" s="11"/>
      <c r="AC43" s="11"/>
      <c r="AD43" s="11"/>
      <c r="AE43" s="10"/>
      <c r="AF43" s="10"/>
      <c r="AG43" s="10"/>
      <c r="AH43" s="10"/>
      <c r="AI43" s="10"/>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row>
    <row r="44" spans="1:82" x14ac:dyDescent="0.25">
      <c r="A44" s="11"/>
      <c r="B44" s="13"/>
      <c r="C44" s="11"/>
      <c r="D44" s="11"/>
      <c r="E44" s="11"/>
      <c r="F44" s="11"/>
      <c r="G44" s="11"/>
      <c r="H44" s="11"/>
      <c r="I44" s="11"/>
      <c r="J44" s="13"/>
      <c r="K44" s="11"/>
      <c r="L44" s="10"/>
      <c r="M44" s="11"/>
      <c r="N44" s="11"/>
      <c r="O44" s="11"/>
      <c r="P44" s="11"/>
      <c r="Q44" s="11"/>
      <c r="R44" s="11"/>
      <c r="S44" s="11"/>
      <c r="T44" s="25"/>
      <c r="U44" s="25"/>
      <c r="V44" s="26"/>
      <c r="W44" s="25"/>
      <c r="X44" s="25"/>
      <c r="Y44" s="11"/>
      <c r="Z44" s="11"/>
      <c r="AA44" s="11"/>
      <c r="AB44" s="11"/>
      <c r="AC44" s="11"/>
      <c r="AD44" s="11"/>
      <c r="AE44" s="10"/>
      <c r="AF44" s="10"/>
      <c r="AG44" s="10"/>
      <c r="AH44" s="10"/>
      <c r="AI44" s="10"/>
      <c r="AJ44" s="11"/>
      <c r="AK44" s="11"/>
      <c r="AL44" s="11"/>
      <c r="AM44" s="11"/>
      <c r="AN44" s="11"/>
      <c r="AO44" s="11"/>
      <c r="AP44" s="11"/>
      <c r="AQ44" s="11"/>
      <c r="AR44" s="11"/>
      <c r="AS44" s="11"/>
      <c r="AT44" s="11"/>
      <c r="AU44" s="11"/>
      <c r="AV44" s="11"/>
      <c r="AW44" s="11"/>
      <c r="AX44" s="11"/>
      <c r="AY44" s="11"/>
      <c r="AZ44" s="11"/>
      <c r="BA44" s="11"/>
      <c r="BB44" s="11"/>
      <c r="BC44" s="11"/>
      <c r="BD44" s="11"/>
      <c r="BE44" s="11"/>
      <c r="BF44" s="11"/>
      <c r="BG44" s="11"/>
      <c r="BH44" s="11"/>
      <c r="BI44" s="11"/>
      <c r="BJ44" s="11"/>
      <c r="BK44" s="11"/>
      <c r="BL44" s="11"/>
      <c r="BM44" s="11"/>
      <c r="BN44" s="11"/>
      <c r="BO44" s="11"/>
      <c r="BP44" s="11"/>
      <c r="BQ44" s="11"/>
      <c r="BR44" s="11"/>
      <c r="BS44" s="11"/>
      <c r="BT44" s="11"/>
      <c r="BU44" s="11"/>
      <c r="BV44" s="11"/>
      <c r="BW44" s="11"/>
      <c r="BX44" s="11"/>
      <c r="BY44" s="11"/>
      <c r="BZ44" s="11"/>
      <c r="CA44" s="11"/>
      <c r="CB44" s="11"/>
      <c r="CC44" s="11"/>
      <c r="CD44" s="11"/>
    </row>
    <row r="45" spans="1:82" x14ac:dyDescent="0.25">
      <c r="A45" s="11"/>
      <c r="B45" s="13"/>
      <c r="C45" s="11"/>
      <c r="D45" s="11"/>
      <c r="E45" s="11"/>
      <c r="F45" s="11"/>
      <c r="G45" s="11"/>
      <c r="H45" s="11"/>
      <c r="I45" s="11"/>
      <c r="J45" s="13"/>
      <c r="K45" s="11"/>
      <c r="L45" s="10"/>
      <c r="M45" s="11"/>
      <c r="N45" s="11"/>
      <c r="O45" s="11"/>
      <c r="P45" s="11"/>
      <c r="Q45" s="11"/>
      <c r="R45" s="11"/>
      <c r="S45" s="11"/>
      <c r="T45" s="25"/>
      <c r="U45" s="25"/>
      <c r="V45" s="26"/>
      <c r="W45" s="25"/>
      <c r="X45" s="25"/>
      <c r="Y45" s="11"/>
      <c r="Z45" s="11"/>
      <c r="AA45" s="11"/>
      <c r="AB45" s="11"/>
      <c r="AC45" s="11"/>
      <c r="AD45" s="11"/>
      <c r="AE45" s="10"/>
      <c r="AF45" s="10"/>
      <c r="AG45" s="10"/>
      <c r="AH45" s="10"/>
      <c r="AI45" s="10"/>
      <c r="AJ45" s="11"/>
      <c r="AK45" s="11"/>
      <c r="AL45" s="11"/>
      <c r="AM45" s="11"/>
      <c r="AN45" s="11"/>
      <c r="AO45" s="11"/>
      <c r="AP45" s="11"/>
      <c r="AQ45" s="11"/>
      <c r="AR45" s="11"/>
      <c r="AS45" s="11"/>
      <c r="AT45" s="11"/>
      <c r="AU45" s="11"/>
      <c r="AV45" s="11"/>
      <c r="AW45" s="11"/>
      <c r="AX45" s="11"/>
      <c r="AY45" s="11"/>
      <c r="AZ45" s="11"/>
      <c r="BA45" s="11"/>
      <c r="BB45" s="11"/>
      <c r="BC45" s="11"/>
      <c r="BD45" s="11"/>
      <c r="BE45" s="11"/>
      <c r="BF45" s="11"/>
      <c r="BG45" s="11"/>
      <c r="BH45" s="11"/>
      <c r="BI45" s="11"/>
      <c r="BJ45" s="11"/>
      <c r="BK45" s="11"/>
      <c r="BL45" s="11"/>
      <c r="BM45" s="11"/>
      <c r="BN45" s="11"/>
      <c r="BO45" s="11"/>
      <c r="BP45" s="11"/>
      <c r="BQ45" s="11"/>
      <c r="BR45" s="11"/>
      <c r="BS45" s="11"/>
      <c r="BT45" s="11"/>
      <c r="BU45" s="11"/>
      <c r="BV45" s="11"/>
      <c r="BW45" s="11"/>
      <c r="BX45" s="11"/>
      <c r="BY45" s="11"/>
      <c r="BZ45" s="11"/>
      <c r="CA45" s="11"/>
      <c r="CB45" s="11"/>
      <c r="CC45" s="11"/>
      <c r="CD45" s="11"/>
    </row>
    <row r="46" spans="1:82" x14ac:dyDescent="0.25">
      <c r="A46" s="11"/>
      <c r="B46" s="13"/>
      <c r="C46" s="11"/>
      <c r="D46" s="11"/>
      <c r="E46" s="11"/>
      <c r="F46" s="11"/>
      <c r="G46" s="11"/>
      <c r="H46" s="11"/>
      <c r="I46" s="11"/>
      <c r="J46" s="13"/>
      <c r="K46" s="11"/>
      <c r="L46" s="10"/>
      <c r="M46" s="11"/>
      <c r="N46" s="11"/>
      <c r="O46" s="11"/>
      <c r="P46" s="11"/>
      <c r="Q46" s="11"/>
      <c r="R46" s="11"/>
      <c r="S46" s="11"/>
      <c r="T46" s="25"/>
      <c r="U46" s="25"/>
      <c r="V46" s="26"/>
      <c r="W46" s="25"/>
      <c r="X46" s="25"/>
      <c r="Y46" s="11"/>
      <c r="Z46" s="11"/>
      <c r="AA46" s="11"/>
      <c r="AB46" s="11"/>
      <c r="AC46" s="11"/>
      <c r="AD46" s="11"/>
      <c r="AE46" s="10"/>
      <c r="AF46" s="10"/>
      <c r="AG46" s="10"/>
      <c r="AH46" s="10"/>
      <c r="AI46" s="10"/>
      <c r="AJ46" s="11"/>
      <c r="AK46" s="11"/>
      <c r="AL46" s="11"/>
      <c r="AM46" s="11"/>
      <c r="AN46" s="11"/>
      <c r="AO46" s="11"/>
      <c r="AP46" s="11"/>
      <c r="AQ46" s="11"/>
      <c r="AR46" s="11"/>
      <c r="AS46" s="11"/>
      <c r="AT46" s="11"/>
      <c r="AU46" s="11"/>
      <c r="AV46" s="11"/>
      <c r="AW46" s="11"/>
      <c r="AX46" s="11"/>
      <c r="AY46" s="11"/>
      <c r="AZ46" s="11"/>
      <c r="BA46" s="11"/>
      <c r="BB46" s="11"/>
      <c r="BC46" s="11"/>
      <c r="BD46" s="11"/>
      <c r="BE46" s="11"/>
      <c r="BF46" s="11"/>
      <c r="BG46" s="11"/>
      <c r="BH46" s="11"/>
      <c r="BI46" s="11"/>
      <c r="BJ46" s="11"/>
      <c r="BK46" s="11"/>
      <c r="BL46" s="11"/>
      <c r="BM46" s="11"/>
      <c r="BN46" s="11"/>
      <c r="BO46" s="11"/>
      <c r="BP46" s="11"/>
      <c r="BQ46" s="11"/>
      <c r="BR46" s="11"/>
      <c r="BS46" s="11"/>
      <c r="BT46" s="11"/>
      <c r="BU46" s="11"/>
      <c r="BV46" s="11"/>
      <c r="BW46" s="11"/>
      <c r="BX46" s="11"/>
      <c r="BY46" s="11"/>
      <c r="BZ46" s="11"/>
      <c r="CA46" s="11"/>
      <c r="CB46" s="11"/>
      <c r="CC46" s="11"/>
      <c r="CD46" s="11"/>
    </row>
    <row r="47" spans="1:82" x14ac:dyDescent="0.25">
      <c r="A47" s="11"/>
      <c r="B47" s="13"/>
      <c r="C47" s="11"/>
      <c r="D47" s="11"/>
      <c r="E47" s="11"/>
      <c r="F47" s="11"/>
      <c r="G47" s="11"/>
      <c r="H47" s="11"/>
      <c r="I47" s="11"/>
      <c r="J47" s="13"/>
      <c r="K47" s="11"/>
      <c r="L47" s="10"/>
      <c r="M47" s="11"/>
      <c r="N47" s="11"/>
      <c r="O47" s="11"/>
      <c r="P47" s="11"/>
      <c r="Q47" s="11"/>
      <c r="R47" s="11"/>
      <c r="S47" s="11"/>
      <c r="T47" s="25"/>
      <c r="U47" s="25"/>
      <c r="V47" s="26"/>
      <c r="W47" s="25"/>
      <c r="X47" s="25"/>
      <c r="Y47" s="11"/>
      <c r="Z47" s="11"/>
      <c r="AA47" s="11"/>
      <c r="AB47" s="11"/>
      <c r="AC47" s="11"/>
      <c r="AD47" s="11"/>
      <c r="AE47" s="10"/>
      <c r="AF47" s="10"/>
      <c r="AG47" s="10"/>
      <c r="AH47" s="10"/>
      <c r="AI47" s="10"/>
      <c r="AJ47" s="11"/>
      <c r="AK47" s="11"/>
      <c r="AL47" s="11"/>
      <c r="AM47" s="11"/>
      <c r="AN47" s="11"/>
      <c r="AO47" s="11"/>
      <c r="AP47" s="11"/>
      <c r="AQ47" s="11"/>
      <c r="AR47" s="11"/>
      <c r="AS47" s="11"/>
      <c r="AT47" s="11"/>
      <c r="AU47" s="11"/>
      <c r="AV47" s="11"/>
      <c r="AW47" s="11"/>
      <c r="AX47" s="11"/>
      <c r="AY47" s="11"/>
      <c r="AZ47" s="11"/>
      <c r="BA47" s="11"/>
      <c r="BB47" s="11"/>
      <c r="BC47" s="11"/>
      <c r="BD47" s="11"/>
      <c r="BE47" s="11"/>
      <c r="BF47" s="11"/>
      <c r="BG47" s="11"/>
      <c r="BH47" s="11"/>
      <c r="BI47" s="11"/>
      <c r="BJ47" s="11"/>
      <c r="BK47" s="11"/>
      <c r="BL47" s="11"/>
      <c r="BM47" s="11"/>
      <c r="BN47" s="11"/>
      <c r="BO47" s="11"/>
      <c r="BP47" s="11"/>
      <c r="BQ47" s="11"/>
      <c r="BR47" s="11"/>
      <c r="BS47" s="11"/>
      <c r="BT47" s="11"/>
      <c r="BU47" s="11"/>
      <c r="BV47" s="11"/>
      <c r="BW47" s="11"/>
      <c r="BX47" s="11"/>
      <c r="BY47" s="11"/>
      <c r="BZ47" s="11"/>
      <c r="CA47" s="11"/>
      <c r="CB47" s="11"/>
      <c r="CC47" s="11"/>
      <c r="CD47" s="11"/>
    </row>
    <row r="48" spans="1:82" x14ac:dyDescent="0.25">
      <c r="A48" s="11"/>
      <c r="B48" s="13"/>
      <c r="C48" s="11"/>
      <c r="D48" s="11"/>
      <c r="E48" s="11"/>
      <c r="F48" s="11"/>
      <c r="G48" s="11"/>
      <c r="H48" s="11"/>
      <c r="I48" s="11"/>
      <c r="J48" s="13"/>
      <c r="K48" s="11"/>
      <c r="L48" s="10"/>
      <c r="M48" s="11"/>
      <c r="N48" s="11"/>
      <c r="O48" s="11"/>
      <c r="P48" s="11"/>
      <c r="Q48" s="11"/>
      <c r="R48" s="11"/>
      <c r="S48" s="11"/>
      <c r="T48" s="25"/>
      <c r="U48" s="25"/>
      <c r="V48" s="26"/>
      <c r="W48" s="25"/>
      <c r="X48" s="25"/>
      <c r="Y48" s="11"/>
      <c r="Z48" s="11"/>
      <c r="AA48" s="11"/>
      <c r="AB48" s="11"/>
      <c r="AC48" s="11"/>
      <c r="AD48" s="11"/>
      <c r="AE48" s="10"/>
      <c r="AF48" s="10"/>
      <c r="AG48" s="10"/>
      <c r="AH48" s="10"/>
      <c r="AI48" s="10"/>
      <c r="AJ48" s="11"/>
      <c r="AK48" s="11"/>
      <c r="AL48" s="11"/>
      <c r="AM48" s="11"/>
      <c r="AN48" s="11"/>
      <c r="AO48" s="11"/>
      <c r="AP48" s="11"/>
      <c r="AQ48" s="11"/>
      <c r="AR48" s="11"/>
      <c r="AS48" s="11"/>
      <c r="AT48" s="11"/>
      <c r="AU48" s="11"/>
      <c r="AV48" s="11"/>
      <c r="AW48" s="11"/>
      <c r="AX48" s="11"/>
      <c r="AY48" s="11"/>
      <c r="AZ48" s="11"/>
      <c r="BA48" s="11"/>
      <c r="BB48" s="11"/>
      <c r="BC48" s="11"/>
      <c r="BD48" s="11"/>
      <c r="BE48" s="11"/>
      <c r="BF48" s="11"/>
      <c r="BG48" s="11"/>
      <c r="BH48" s="11"/>
      <c r="BI48" s="11"/>
      <c r="BJ48" s="11"/>
      <c r="BK48" s="11"/>
      <c r="BL48" s="11"/>
      <c r="BM48" s="11"/>
      <c r="BN48" s="11"/>
      <c r="BO48" s="11"/>
      <c r="BP48" s="11"/>
      <c r="BQ48" s="11"/>
      <c r="BR48" s="11"/>
      <c r="BS48" s="11"/>
      <c r="BT48" s="11"/>
      <c r="BU48" s="11"/>
      <c r="BV48" s="11"/>
      <c r="BW48" s="11"/>
      <c r="BX48" s="11"/>
      <c r="BY48" s="11"/>
      <c r="BZ48" s="11"/>
      <c r="CA48" s="11"/>
      <c r="CB48" s="11"/>
      <c r="CC48" s="11"/>
      <c r="CD48" s="11"/>
    </row>
    <row r="49" spans="1:82" x14ac:dyDescent="0.25">
      <c r="A49" s="11"/>
      <c r="B49" s="13"/>
      <c r="C49" s="11"/>
      <c r="D49" s="11"/>
      <c r="E49" s="11"/>
      <c r="F49" s="11"/>
      <c r="G49" s="11"/>
      <c r="H49" s="11"/>
      <c r="I49" s="11"/>
      <c r="J49" s="13"/>
      <c r="K49" s="11"/>
      <c r="L49" s="10"/>
      <c r="M49" s="11"/>
      <c r="N49" s="11"/>
      <c r="O49" s="11"/>
      <c r="P49" s="11"/>
      <c r="Q49" s="11"/>
      <c r="R49" s="11"/>
      <c r="S49" s="11"/>
      <c r="T49" s="25"/>
      <c r="U49" s="25"/>
      <c r="V49" s="26"/>
      <c r="W49" s="25"/>
      <c r="X49" s="25"/>
      <c r="Y49" s="11"/>
      <c r="Z49" s="11"/>
      <c r="AA49" s="11"/>
      <c r="AB49" s="11"/>
      <c r="AC49" s="11"/>
      <c r="AD49" s="11"/>
      <c r="AE49" s="10"/>
      <c r="AF49" s="10"/>
      <c r="AG49" s="10"/>
      <c r="AH49" s="10"/>
      <c r="AI49" s="10"/>
      <c r="AJ49" s="11"/>
      <c r="AK49" s="11"/>
      <c r="AL49" s="11"/>
      <c r="AM49" s="11"/>
      <c r="AN49" s="11"/>
      <c r="AO49" s="11"/>
      <c r="AP49" s="11"/>
      <c r="AQ49" s="11"/>
      <c r="AR49" s="11"/>
      <c r="AS49" s="11"/>
      <c r="AT49" s="11"/>
      <c r="AU49" s="11"/>
      <c r="AV49" s="11"/>
      <c r="AW49" s="11"/>
      <c r="AX49" s="11"/>
      <c r="AY49" s="11"/>
      <c r="AZ49" s="11"/>
      <c r="BA49" s="11"/>
      <c r="BB49" s="11"/>
      <c r="BC49" s="11"/>
      <c r="BD49" s="11"/>
      <c r="BE49" s="11"/>
      <c r="BF49" s="11"/>
      <c r="BG49" s="11"/>
      <c r="BH49" s="11"/>
      <c r="BI49" s="11"/>
      <c r="BJ49" s="11"/>
      <c r="BK49" s="11"/>
      <c r="BL49" s="11"/>
      <c r="BM49" s="11"/>
      <c r="BN49" s="11"/>
      <c r="BO49" s="11"/>
      <c r="BP49" s="11"/>
      <c r="BQ49" s="11"/>
      <c r="BR49" s="11"/>
      <c r="BS49" s="11"/>
      <c r="BT49" s="11"/>
      <c r="BU49" s="11"/>
      <c r="BV49" s="11"/>
      <c r="BW49" s="11"/>
      <c r="BX49" s="11"/>
      <c r="BY49" s="11"/>
      <c r="BZ49" s="11"/>
      <c r="CA49" s="11"/>
      <c r="CB49" s="11"/>
      <c r="CC49" s="11"/>
      <c r="CD49" s="11"/>
    </row>
    <row r="50" spans="1:82" x14ac:dyDescent="0.25">
      <c r="A50" s="11"/>
      <c r="B50" s="13"/>
      <c r="C50" s="11"/>
      <c r="D50" s="11"/>
      <c r="E50" s="11"/>
      <c r="F50" s="11"/>
      <c r="G50" s="11"/>
      <c r="H50" s="11"/>
      <c r="I50" s="11"/>
      <c r="J50" s="13"/>
      <c r="K50" s="11"/>
      <c r="L50" s="10"/>
      <c r="M50" s="11"/>
      <c r="N50" s="11"/>
      <c r="O50" s="11"/>
      <c r="P50" s="11"/>
      <c r="Q50" s="11"/>
      <c r="R50" s="11"/>
      <c r="S50" s="11"/>
      <c r="T50" s="25"/>
      <c r="U50" s="25"/>
      <c r="V50" s="26"/>
      <c r="W50" s="25"/>
      <c r="X50" s="25"/>
      <c r="Y50" s="11"/>
      <c r="Z50" s="11"/>
      <c r="AA50" s="11"/>
      <c r="AB50" s="11"/>
      <c r="AC50" s="11"/>
      <c r="AD50" s="11"/>
      <c r="AE50" s="10"/>
      <c r="AF50" s="10"/>
      <c r="AG50" s="10"/>
      <c r="AH50" s="10"/>
      <c r="AI50" s="10"/>
      <c r="AJ50" s="11"/>
      <c r="AK50" s="11"/>
      <c r="AL50" s="11"/>
      <c r="AM50" s="11"/>
      <c r="AN50" s="11"/>
      <c r="AO50" s="11"/>
      <c r="AP50" s="11"/>
      <c r="AQ50" s="11"/>
      <c r="AR50" s="11"/>
      <c r="AS50" s="11"/>
      <c r="AT50" s="11"/>
      <c r="AU50" s="11"/>
      <c r="AV50" s="11"/>
      <c r="AW50" s="11"/>
      <c r="AX50" s="11"/>
      <c r="AY50" s="11"/>
      <c r="AZ50" s="11"/>
      <c r="BA50" s="11"/>
      <c r="BB50" s="11"/>
      <c r="BC50" s="11"/>
      <c r="BD50" s="11"/>
      <c r="BE50" s="11"/>
      <c r="BF50" s="11"/>
      <c r="BG50" s="11"/>
      <c r="BH50" s="11"/>
      <c r="BI50" s="11"/>
      <c r="BJ50" s="11"/>
      <c r="BK50" s="11"/>
      <c r="BL50" s="11"/>
      <c r="BM50" s="11"/>
      <c r="BN50" s="11"/>
      <c r="BO50" s="11"/>
      <c r="BP50" s="11"/>
      <c r="BQ50" s="11"/>
      <c r="BR50" s="11"/>
      <c r="BS50" s="11"/>
      <c r="BT50" s="11"/>
      <c r="BU50" s="11"/>
      <c r="BV50" s="11"/>
      <c r="BW50" s="11"/>
      <c r="BX50" s="11"/>
      <c r="BY50" s="11"/>
      <c r="BZ50" s="11"/>
      <c r="CA50" s="11"/>
      <c r="CB50" s="11"/>
      <c r="CC50" s="11"/>
      <c r="CD50" s="11"/>
    </row>
    <row r="51" spans="1:82" x14ac:dyDescent="0.25">
      <c r="A51" s="11"/>
      <c r="B51" s="13"/>
      <c r="C51" s="11"/>
      <c r="D51" s="11"/>
      <c r="E51" s="11"/>
      <c r="F51" s="11"/>
      <c r="G51" s="11"/>
      <c r="H51" s="11"/>
      <c r="I51" s="11"/>
      <c r="J51" s="13"/>
      <c r="K51" s="11"/>
      <c r="L51" s="10"/>
      <c r="M51" s="11"/>
      <c r="N51" s="11"/>
      <c r="O51" s="11"/>
      <c r="P51" s="11"/>
      <c r="Q51" s="11"/>
      <c r="R51" s="11"/>
      <c r="S51" s="11"/>
      <c r="T51" s="25"/>
      <c r="U51" s="25"/>
      <c r="V51" s="26"/>
      <c r="W51" s="25"/>
      <c r="X51" s="25"/>
      <c r="Y51" s="11"/>
      <c r="Z51" s="11"/>
      <c r="AA51" s="11"/>
      <c r="AB51" s="11"/>
      <c r="AC51" s="11"/>
      <c r="AD51" s="11"/>
      <c r="AE51" s="10"/>
      <c r="AF51" s="10"/>
      <c r="AG51" s="10"/>
      <c r="AH51" s="10"/>
      <c r="AI51" s="10"/>
      <c r="AJ51" s="11"/>
      <c r="AK51" s="11"/>
      <c r="AL51" s="11"/>
      <c r="AM51" s="11"/>
      <c r="AN51" s="11"/>
      <c r="AO51" s="11"/>
      <c r="AP51" s="11"/>
      <c r="AQ51" s="11"/>
      <c r="AR51" s="11"/>
      <c r="AS51" s="11"/>
      <c r="AT51" s="11"/>
      <c r="AU51" s="11"/>
      <c r="AV51" s="11"/>
      <c r="AW51" s="11"/>
      <c r="AX51" s="11"/>
      <c r="AY51" s="11"/>
      <c r="AZ51" s="11"/>
      <c r="BA51" s="11"/>
      <c r="BB51" s="11"/>
      <c r="BC51" s="11"/>
      <c r="BD51" s="11"/>
      <c r="BE51" s="11"/>
      <c r="BF51" s="11"/>
      <c r="BG51" s="11"/>
      <c r="BH51" s="11"/>
      <c r="BI51" s="11"/>
      <c r="BJ51" s="11"/>
      <c r="BK51" s="11"/>
      <c r="BL51" s="11"/>
      <c r="BM51" s="11"/>
      <c r="BN51" s="11"/>
      <c r="BO51" s="11"/>
      <c r="BP51" s="11"/>
      <c r="BQ51" s="11"/>
      <c r="BR51" s="11"/>
      <c r="BS51" s="11"/>
      <c r="BT51" s="11"/>
      <c r="BU51" s="11"/>
      <c r="BV51" s="11"/>
      <c r="BW51" s="11"/>
      <c r="BX51" s="11"/>
      <c r="BY51" s="11"/>
      <c r="BZ51" s="11"/>
      <c r="CA51" s="11"/>
      <c r="CB51" s="11"/>
      <c r="CC51" s="11"/>
      <c r="CD51" s="11"/>
    </row>
    <row r="52" spans="1:82" x14ac:dyDescent="0.25">
      <c r="A52" s="11"/>
      <c r="B52" s="13"/>
      <c r="C52" s="11"/>
      <c r="D52" s="11"/>
      <c r="E52" s="11"/>
      <c r="F52" s="11"/>
      <c r="G52" s="11"/>
      <c r="H52" s="11"/>
      <c r="I52" s="11"/>
      <c r="J52" s="13"/>
      <c r="K52" s="11"/>
      <c r="L52" s="10"/>
      <c r="M52" s="11"/>
      <c r="N52" s="11"/>
      <c r="O52" s="11"/>
      <c r="P52" s="11"/>
      <c r="Q52" s="11"/>
      <c r="R52" s="11"/>
      <c r="S52" s="11"/>
      <c r="T52" s="25"/>
      <c r="U52" s="25"/>
      <c r="V52" s="26"/>
      <c r="W52" s="25"/>
      <c r="X52" s="25"/>
      <c r="Y52" s="11"/>
      <c r="Z52" s="11"/>
      <c r="AA52" s="11"/>
      <c r="AB52" s="11"/>
      <c r="AC52" s="11"/>
      <c r="AD52" s="11"/>
      <c r="AE52" s="10"/>
      <c r="AF52" s="10"/>
      <c r="AG52" s="10"/>
      <c r="AH52" s="10"/>
      <c r="AI52" s="10"/>
      <c r="AJ52" s="11"/>
      <c r="AK52" s="11"/>
      <c r="AL52" s="11"/>
      <c r="AM52" s="11"/>
      <c r="AN52" s="11"/>
      <c r="AO52" s="11"/>
      <c r="AP52" s="11"/>
      <c r="AQ52" s="11"/>
      <c r="AR52" s="11"/>
      <c r="AS52" s="11"/>
      <c r="AT52" s="11"/>
      <c r="AU52" s="11"/>
      <c r="AV52" s="11"/>
      <c r="AW52" s="11"/>
      <c r="AX52" s="11"/>
      <c r="AY52" s="11"/>
      <c r="AZ52" s="11"/>
      <c r="BA52" s="11"/>
      <c r="BB52" s="11"/>
      <c r="BC52" s="11"/>
      <c r="BD52" s="11"/>
      <c r="BE52" s="11"/>
      <c r="BF52" s="11"/>
      <c r="BG52" s="11"/>
      <c r="BH52" s="11"/>
      <c r="BI52" s="11"/>
      <c r="BJ52" s="11"/>
      <c r="BK52" s="11"/>
      <c r="BL52" s="11"/>
      <c r="BM52" s="11"/>
      <c r="BN52" s="11"/>
      <c r="BO52" s="11"/>
      <c r="BP52" s="11"/>
      <c r="BQ52" s="11"/>
      <c r="BR52" s="11"/>
      <c r="BS52" s="11"/>
      <c r="BT52" s="11"/>
      <c r="BU52" s="11"/>
      <c r="BV52" s="11"/>
      <c r="BW52" s="11"/>
      <c r="BX52" s="11"/>
      <c r="BY52" s="11"/>
      <c r="BZ52" s="11"/>
      <c r="CA52" s="11"/>
      <c r="CB52" s="11"/>
      <c r="CC52" s="11"/>
      <c r="CD52" s="11"/>
    </row>
    <row r="53" spans="1:82" x14ac:dyDescent="0.25">
      <c r="A53" s="11"/>
      <c r="B53" s="13"/>
      <c r="C53" s="11"/>
      <c r="D53" s="11"/>
      <c r="E53" s="11"/>
      <c r="F53" s="11"/>
      <c r="G53" s="11"/>
      <c r="H53" s="11"/>
      <c r="I53" s="11"/>
      <c r="J53" s="13"/>
      <c r="K53" s="11"/>
      <c r="L53" s="10"/>
      <c r="M53" s="11"/>
      <c r="N53" s="11"/>
      <c r="O53" s="11"/>
      <c r="P53" s="11"/>
      <c r="Q53" s="11"/>
      <c r="R53" s="11"/>
      <c r="S53" s="11"/>
      <c r="T53" s="25"/>
      <c r="U53" s="25"/>
      <c r="V53" s="26"/>
      <c r="W53" s="25"/>
      <c r="X53" s="25"/>
      <c r="Y53" s="11"/>
      <c r="Z53" s="11"/>
      <c r="AA53" s="11"/>
      <c r="AB53" s="11"/>
      <c r="AC53" s="11"/>
      <c r="AD53" s="11"/>
      <c r="AE53" s="10"/>
      <c r="AF53" s="10"/>
      <c r="AG53" s="10"/>
      <c r="AH53" s="10"/>
      <c r="AI53" s="10"/>
      <c r="AJ53" s="11"/>
      <c r="AK53" s="11"/>
      <c r="AL53" s="11"/>
      <c r="AM53" s="11"/>
      <c r="AN53" s="11"/>
      <c r="AO53" s="11"/>
      <c r="AP53" s="11"/>
      <c r="AQ53" s="11"/>
      <c r="AR53" s="11"/>
      <c r="AS53" s="11"/>
      <c r="AT53" s="11"/>
      <c r="AU53" s="11"/>
      <c r="AV53" s="11"/>
      <c r="AW53" s="11"/>
      <c r="AX53" s="11"/>
      <c r="AY53" s="11"/>
      <c r="AZ53" s="11"/>
      <c r="BA53" s="11"/>
      <c r="BB53" s="11"/>
      <c r="BC53" s="11"/>
      <c r="BD53" s="11"/>
      <c r="BE53" s="11"/>
      <c r="BF53" s="11"/>
      <c r="BG53" s="11"/>
      <c r="BH53" s="11"/>
      <c r="BI53" s="11"/>
      <c r="BJ53" s="11"/>
      <c r="BK53" s="11"/>
      <c r="BL53" s="11"/>
      <c r="BM53" s="11"/>
      <c r="BN53" s="11"/>
      <c r="BO53" s="11"/>
      <c r="BP53" s="11"/>
      <c r="BQ53" s="11"/>
      <c r="BR53" s="11"/>
      <c r="BS53" s="11"/>
      <c r="BT53" s="11"/>
      <c r="BU53" s="11"/>
      <c r="BV53" s="11"/>
      <c r="BW53" s="11"/>
      <c r="BX53" s="11"/>
      <c r="BY53" s="11"/>
      <c r="BZ53" s="11"/>
      <c r="CA53" s="11"/>
      <c r="CB53" s="11"/>
      <c r="CC53" s="11"/>
      <c r="CD53" s="11"/>
    </row>
    <row r="54" spans="1:82" x14ac:dyDescent="0.25">
      <c r="A54" s="11"/>
      <c r="B54" s="13"/>
      <c r="C54" s="11"/>
      <c r="D54" s="11"/>
      <c r="E54" s="11"/>
      <c r="F54" s="11"/>
      <c r="G54" s="11"/>
      <c r="H54" s="11"/>
      <c r="I54" s="11"/>
      <c r="J54" s="13"/>
      <c r="K54" s="11"/>
      <c r="L54" s="10"/>
      <c r="M54" s="11"/>
      <c r="N54" s="11"/>
      <c r="O54" s="11"/>
      <c r="P54" s="11"/>
      <c r="Q54" s="11"/>
      <c r="R54" s="11"/>
      <c r="S54" s="11"/>
      <c r="T54" s="25"/>
      <c r="U54" s="25"/>
      <c r="V54" s="26"/>
      <c r="W54" s="25"/>
      <c r="X54" s="25"/>
      <c r="Y54" s="11"/>
      <c r="Z54" s="11"/>
      <c r="AA54" s="11"/>
      <c r="AB54" s="11"/>
      <c r="AC54" s="11"/>
      <c r="AD54" s="11"/>
      <c r="AE54" s="10"/>
      <c r="AF54" s="10"/>
      <c r="AG54" s="10"/>
      <c r="AH54" s="10"/>
      <c r="AI54" s="10"/>
      <c r="AJ54" s="11"/>
      <c r="AK54" s="11"/>
      <c r="AL54" s="11"/>
      <c r="AM54" s="11"/>
      <c r="AN54" s="11"/>
      <c r="AO54" s="11"/>
      <c r="AP54" s="11"/>
      <c r="AQ54" s="11"/>
      <c r="AR54" s="11"/>
      <c r="AS54" s="11"/>
      <c r="AT54" s="11"/>
      <c r="AU54" s="11"/>
      <c r="AV54" s="11"/>
      <c r="AW54" s="11"/>
      <c r="AX54" s="11"/>
      <c r="AY54" s="11"/>
      <c r="AZ54" s="11"/>
      <c r="BA54" s="11"/>
      <c r="BB54" s="11"/>
      <c r="BC54" s="11"/>
      <c r="BD54" s="11"/>
      <c r="BE54" s="11"/>
      <c r="BF54" s="11"/>
      <c r="BG54" s="11"/>
      <c r="BH54" s="11"/>
      <c r="BI54" s="11"/>
      <c r="BJ54" s="11"/>
      <c r="BK54" s="11"/>
      <c r="BL54" s="11"/>
      <c r="BM54" s="11"/>
      <c r="BN54" s="11"/>
      <c r="BO54" s="11"/>
      <c r="BP54" s="11"/>
      <c r="BQ54" s="11"/>
      <c r="BR54" s="11"/>
      <c r="BS54" s="11"/>
      <c r="BT54" s="11"/>
      <c r="BU54" s="11"/>
      <c r="BV54" s="11"/>
      <c r="BW54" s="11"/>
      <c r="BX54" s="11"/>
      <c r="BY54" s="11"/>
      <c r="BZ54" s="11"/>
      <c r="CA54" s="11"/>
      <c r="CB54" s="11"/>
      <c r="CC54" s="11"/>
      <c r="CD54" s="11"/>
    </row>
    <row r="55" spans="1:82" x14ac:dyDescent="0.25">
      <c r="A55" s="11"/>
      <c r="B55" s="13"/>
      <c r="C55" s="11"/>
      <c r="D55" s="11"/>
      <c r="E55" s="11"/>
      <c r="F55" s="11"/>
      <c r="G55" s="11"/>
      <c r="H55" s="11"/>
      <c r="I55" s="11"/>
      <c r="J55" s="13"/>
      <c r="K55" s="11"/>
      <c r="L55" s="10"/>
      <c r="M55" s="11"/>
      <c r="N55" s="11"/>
      <c r="O55" s="11"/>
      <c r="P55" s="11"/>
      <c r="Q55" s="11"/>
      <c r="R55" s="11"/>
      <c r="S55" s="11"/>
      <c r="T55" s="25"/>
      <c r="U55" s="25"/>
      <c r="V55" s="26"/>
      <c r="W55" s="25"/>
      <c r="X55" s="25"/>
      <c r="Y55" s="11"/>
      <c r="Z55" s="11"/>
      <c r="AA55" s="11"/>
      <c r="AB55" s="11"/>
      <c r="AC55" s="11"/>
      <c r="AD55" s="11"/>
      <c r="AE55" s="10"/>
      <c r="AF55" s="10"/>
      <c r="AG55" s="10"/>
      <c r="AH55" s="10"/>
      <c r="AI55" s="10"/>
      <c r="AJ55" s="11"/>
      <c r="AK55" s="11"/>
      <c r="AL55" s="11"/>
      <c r="AM55" s="11"/>
      <c r="AN55" s="11"/>
      <c r="AO55" s="11"/>
      <c r="AP55" s="11"/>
      <c r="AQ55" s="11"/>
      <c r="AR55" s="11"/>
      <c r="AS55" s="11"/>
      <c r="AT55" s="11"/>
      <c r="AU55" s="11"/>
      <c r="AV55" s="11"/>
      <c r="AW55" s="11"/>
      <c r="AX55" s="11"/>
      <c r="AY55" s="11"/>
      <c r="AZ55" s="11"/>
      <c r="BA55" s="11"/>
      <c r="BB55" s="11"/>
      <c r="BC55" s="11"/>
      <c r="BD55" s="11"/>
      <c r="BE55" s="11"/>
      <c r="BF55" s="11"/>
      <c r="BG55" s="11"/>
      <c r="BH55" s="11"/>
      <c r="BI55" s="11"/>
      <c r="BJ55" s="11"/>
      <c r="BK55" s="11"/>
      <c r="BL55" s="11"/>
      <c r="BM55" s="11"/>
      <c r="BN55" s="11"/>
      <c r="BO55" s="11"/>
      <c r="BP55" s="11"/>
      <c r="BQ55" s="11"/>
      <c r="BR55" s="11"/>
      <c r="BS55" s="11"/>
      <c r="BT55" s="11"/>
      <c r="BU55" s="11"/>
      <c r="BV55" s="11"/>
      <c r="BW55" s="11"/>
      <c r="BX55" s="11"/>
      <c r="BY55" s="11"/>
      <c r="BZ55" s="11"/>
      <c r="CA55" s="11"/>
      <c r="CB55" s="11"/>
      <c r="CC55" s="11"/>
      <c r="CD55" s="11"/>
    </row>
    <row r="56" spans="1:82" x14ac:dyDescent="0.25">
      <c r="A56" s="11"/>
      <c r="B56" s="13"/>
      <c r="C56" s="11"/>
      <c r="D56" s="11"/>
      <c r="E56" s="11"/>
      <c r="F56" s="11"/>
      <c r="G56" s="11"/>
      <c r="H56" s="11"/>
      <c r="I56" s="11"/>
      <c r="J56" s="13"/>
      <c r="K56" s="11"/>
      <c r="L56" s="10"/>
      <c r="M56" s="11"/>
      <c r="N56" s="11"/>
      <c r="O56" s="11"/>
      <c r="P56" s="11"/>
      <c r="Q56" s="11"/>
      <c r="R56" s="11"/>
      <c r="S56" s="11"/>
      <c r="T56" s="25"/>
      <c r="U56" s="25"/>
      <c r="V56" s="26"/>
      <c r="W56" s="25"/>
      <c r="X56" s="25"/>
      <c r="Y56" s="11"/>
      <c r="Z56" s="11"/>
      <c r="AA56" s="11"/>
      <c r="AB56" s="11"/>
      <c r="AC56" s="11"/>
      <c r="AD56" s="11"/>
      <c r="AE56" s="10"/>
      <c r="AF56" s="10"/>
      <c r="AG56" s="10"/>
      <c r="AH56" s="10"/>
      <c r="AI56" s="10"/>
      <c r="AJ56" s="11"/>
      <c r="AK56" s="11"/>
      <c r="AL56" s="11"/>
      <c r="AM56" s="11"/>
      <c r="AN56" s="11"/>
      <c r="AO56" s="11"/>
      <c r="AP56" s="11"/>
      <c r="AQ56" s="11"/>
      <c r="AR56" s="11"/>
      <c r="AS56" s="11"/>
      <c r="AT56" s="11"/>
      <c r="AU56" s="11"/>
      <c r="AV56" s="11"/>
      <c r="AW56" s="11"/>
      <c r="AX56" s="11"/>
      <c r="AY56" s="11"/>
      <c r="AZ56" s="11"/>
      <c r="BA56" s="11"/>
      <c r="BB56" s="11"/>
      <c r="BC56" s="11"/>
      <c r="BD56" s="11"/>
      <c r="BE56" s="11"/>
      <c r="BF56" s="11"/>
      <c r="BG56" s="11"/>
      <c r="BH56" s="11"/>
      <c r="BI56" s="11"/>
      <c r="BJ56" s="11"/>
      <c r="BK56" s="11"/>
      <c r="BL56" s="11"/>
      <c r="BM56" s="11"/>
      <c r="BN56" s="11"/>
      <c r="BO56" s="11"/>
      <c r="BP56" s="11"/>
      <c r="BQ56" s="11"/>
      <c r="BR56" s="11"/>
      <c r="BS56" s="11"/>
      <c r="BT56" s="11"/>
      <c r="BU56" s="11"/>
      <c r="BV56" s="11"/>
      <c r="BW56" s="11"/>
      <c r="BX56" s="11"/>
      <c r="BY56" s="11"/>
      <c r="BZ56" s="11"/>
      <c r="CA56" s="11"/>
      <c r="CB56" s="11"/>
      <c r="CC56" s="11"/>
      <c r="CD56" s="11"/>
    </row>
    <row r="57" spans="1:82" x14ac:dyDescent="0.25">
      <c r="A57" s="11"/>
      <c r="B57" s="13"/>
      <c r="C57" s="11"/>
      <c r="D57" s="11"/>
      <c r="E57" s="11"/>
      <c r="F57" s="11"/>
      <c r="G57" s="11"/>
      <c r="H57" s="11"/>
      <c r="I57" s="11"/>
      <c r="J57" s="13"/>
      <c r="K57" s="11"/>
      <c r="L57" s="10"/>
      <c r="M57" s="11"/>
      <c r="N57" s="11"/>
      <c r="O57" s="11"/>
      <c r="P57" s="11"/>
      <c r="Q57" s="11"/>
      <c r="R57" s="11"/>
      <c r="S57" s="11"/>
      <c r="T57" s="25"/>
      <c r="U57" s="25"/>
      <c r="V57" s="26"/>
      <c r="W57" s="25"/>
      <c r="X57" s="25"/>
      <c r="Y57" s="11"/>
      <c r="Z57" s="11"/>
      <c r="AA57" s="11"/>
      <c r="AB57" s="11"/>
      <c r="AC57" s="11"/>
      <c r="AD57" s="11"/>
      <c r="AE57" s="10"/>
      <c r="AF57" s="10"/>
      <c r="AG57" s="10"/>
      <c r="AH57" s="10"/>
      <c r="AI57" s="10"/>
      <c r="AJ57" s="11"/>
      <c r="AK57" s="11"/>
      <c r="AL57" s="11"/>
      <c r="AM57" s="11"/>
      <c r="AN57" s="11"/>
      <c r="AO57" s="11"/>
      <c r="AP57" s="11"/>
      <c r="AQ57" s="11"/>
      <c r="AR57" s="11"/>
      <c r="AS57" s="11"/>
      <c r="AT57" s="11"/>
      <c r="AU57" s="11"/>
      <c r="AV57" s="11"/>
      <c r="AW57" s="11"/>
      <c r="AX57" s="11"/>
      <c r="AY57" s="11"/>
      <c r="AZ57" s="11"/>
      <c r="BA57" s="11"/>
      <c r="BB57" s="11"/>
      <c r="BC57" s="11"/>
      <c r="BD57" s="11"/>
      <c r="BE57" s="11"/>
      <c r="BF57" s="11"/>
      <c r="BG57" s="11"/>
      <c r="BH57" s="11"/>
      <c r="BI57" s="11"/>
      <c r="BJ57" s="11"/>
      <c r="BK57" s="11"/>
      <c r="BL57" s="11"/>
      <c r="BM57" s="11"/>
      <c r="BN57" s="11"/>
      <c r="BO57" s="11"/>
      <c r="BP57" s="11"/>
      <c r="BQ57" s="11"/>
      <c r="BR57" s="11"/>
      <c r="BS57" s="11"/>
      <c r="BT57" s="11"/>
      <c r="BU57" s="11"/>
      <c r="BV57" s="11"/>
      <c r="BW57" s="11"/>
      <c r="BX57" s="11"/>
      <c r="BY57" s="11"/>
      <c r="BZ57" s="11"/>
      <c r="CA57" s="11"/>
      <c r="CB57" s="11"/>
      <c r="CC57" s="11"/>
      <c r="CD57" s="11"/>
    </row>
    <row r="58" spans="1:82" x14ac:dyDescent="0.25">
      <c r="A58" s="11"/>
      <c r="B58" s="13"/>
      <c r="C58" s="11"/>
      <c r="D58" s="11"/>
      <c r="E58" s="11"/>
      <c r="F58" s="11"/>
      <c r="G58" s="11"/>
      <c r="H58" s="11"/>
      <c r="I58" s="11"/>
      <c r="J58" s="13"/>
      <c r="K58" s="11"/>
      <c r="L58" s="10"/>
      <c r="M58" s="11"/>
      <c r="N58" s="11"/>
      <c r="O58" s="11"/>
      <c r="P58" s="11"/>
      <c r="Q58" s="11"/>
      <c r="R58" s="11"/>
      <c r="S58" s="11"/>
      <c r="T58" s="25"/>
      <c r="U58" s="25"/>
      <c r="V58" s="26"/>
      <c r="W58" s="25"/>
      <c r="X58" s="25"/>
      <c r="Y58" s="11"/>
      <c r="Z58" s="11"/>
      <c r="AA58" s="11"/>
      <c r="AB58" s="11"/>
      <c r="AC58" s="11"/>
      <c r="AD58" s="11"/>
      <c r="AE58" s="10"/>
      <c r="AF58" s="10"/>
      <c r="AG58" s="10"/>
      <c r="AH58" s="10"/>
      <c r="AI58" s="10"/>
      <c r="AJ58" s="11"/>
      <c r="AK58" s="11"/>
      <c r="AL58" s="11"/>
      <c r="AM58" s="11"/>
      <c r="AN58" s="11"/>
      <c r="AO58" s="11"/>
      <c r="AP58" s="11"/>
      <c r="AQ58" s="11"/>
      <c r="AR58" s="11"/>
      <c r="AS58" s="11"/>
      <c r="AT58" s="11"/>
      <c r="AU58" s="11"/>
      <c r="AV58" s="11"/>
      <c r="AW58" s="11"/>
      <c r="AX58" s="11"/>
      <c r="AY58" s="11"/>
      <c r="AZ58" s="11"/>
      <c r="BA58" s="11"/>
      <c r="BB58" s="11"/>
      <c r="BC58" s="11"/>
      <c r="BD58" s="11"/>
      <c r="BE58" s="11"/>
      <c r="BF58" s="11"/>
      <c r="BG58" s="11"/>
      <c r="BH58" s="11"/>
      <c r="BI58" s="11"/>
      <c r="BJ58" s="11"/>
      <c r="BK58" s="11"/>
      <c r="BL58" s="11"/>
      <c r="BM58" s="11"/>
      <c r="BN58" s="11"/>
      <c r="BO58" s="11"/>
      <c r="BP58" s="11"/>
      <c r="BQ58" s="11"/>
      <c r="BR58" s="11"/>
      <c r="BS58" s="11"/>
      <c r="BT58" s="11"/>
      <c r="BU58" s="11"/>
      <c r="BV58" s="11"/>
      <c r="BW58" s="11"/>
      <c r="BX58" s="11"/>
      <c r="BY58" s="11"/>
      <c r="BZ58" s="11"/>
      <c r="CA58" s="11"/>
      <c r="CB58" s="11"/>
      <c r="CC58" s="11"/>
      <c r="CD58" s="11"/>
    </row>
    <row r="59" spans="1:82" x14ac:dyDescent="0.25">
      <c r="A59" s="11"/>
      <c r="B59" s="13"/>
      <c r="C59" s="11"/>
      <c r="D59" s="11"/>
      <c r="E59" s="11"/>
      <c r="F59" s="11"/>
      <c r="G59" s="11"/>
      <c r="H59" s="11"/>
      <c r="I59" s="11"/>
      <c r="J59" s="13"/>
      <c r="K59" s="11"/>
      <c r="L59" s="10"/>
      <c r="M59" s="11"/>
      <c r="N59" s="11"/>
      <c r="O59" s="11"/>
      <c r="P59" s="11"/>
      <c r="Q59" s="11"/>
      <c r="R59" s="11"/>
      <c r="S59" s="11"/>
      <c r="T59" s="25"/>
      <c r="U59" s="25"/>
      <c r="V59" s="26"/>
      <c r="W59" s="25"/>
      <c r="X59" s="25"/>
      <c r="Y59" s="11"/>
      <c r="Z59" s="11"/>
      <c r="AA59" s="11"/>
      <c r="AB59" s="11"/>
      <c r="AC59" s="11"/>
      <c r="AD59" s="11"/>
      <c r="AE59" s="10"/>
      <c r="AF59" s="10"/>
      <c r="AG59" s="10"/>
      <c r="AH59" s="10"/>
      <c r="AI59" s="10"/>
      <c r="AJ59" s="11"/>
      <c r="AK59" s="11"/>
      <c r="AL59" s="11"/>
      <c r="AM59" s="11"/>
      <c r="AN59" s="11"/>
      <c r="AO59" s="11"/>
      <c r="AP59" s="11"/>
      <c r="AQ59" s="11"/>
      <c r="AR59" s="11"/>
      <c r="AS59" s="11"/>
      <c r="AT59" s="11"/>
      <c r="AU59" s="11"/>
      <c r="AV59" s="11"/>
      <c r="AW59" s="11"/>
      <c r="AX59" s="11"/>
      <c r="AY59" s="11"/>
      <c r="AZ59" s="11"/>
      <c r="BA59" s="11"/>
      <c r="BB59" s="11"/>
      <c r="BC59" s="11"/>
      <c r="BD59" s="11"/>
      <c r="BE59" s="11"/>
      <c r="BF59" s="11"/>
      <c r="BG59" s="11"/>
      <c r="BH59" s="11"/>
      <c r="BI59" s="11"/>
      <c r="BJ59" s="11"/>
      <c r="BK59" s="11"/>
      <c r="BL59" s="11"/>
      <c r="BM59" s="11"/>
      <c r="BN59" s="11"/>
      <c r="BO59" s="11"/>
      <c r="BP59" s="11"/>
      <c r="BQ59" s="11"/>
      <c r="BR59" s="11"/>
      <c r="BS59" s="11"/>
      <c r="BT59" s="11"/>
      <c r="BU59" s="11"/>
      <c r="BV59" s="11"/>
      <c r="BW59" s="11"/>
      <c r="BX59" s="11"/>
      <c r="BY59" s="11"/>
      <c r="BZ59" s="11"/>
      <c r="CA59" s="11"/>
      <c r="CB59" s="11"/>
      <c r="CC59" s="11"/>
      <c r="CD59" s="11"/>
    </row>
    <row r="60" spans="1:82" x14ac:dyDescent="0.25">
      <c r="A60" s="11"/>
      <c r="B60" s="13"/>
      <c r="C60" s="11"/>
      <c r="D60" s="11"/>
      <c r="E60" s="11"/>
      <c r="F60" s="11"/>
      <c r="G60" s="11"/>
      <c r="H60" s="11"/>
      <c r="I60" s="11"/>
      <c r="J60" s="13"/>
      <c r="K60" s="11"/>
      <c r="L60" s="10"/>
      <c r="M60" s="11"/>
      <c r="N60" s="11"/>
      <c r="O60" s="11"/>
      <c r="P60" s="11"/>
      <c r="Q60" s="11"/>
      <c r="R60" s="11"/>
      <c r="S60" s="11"/>
      <c r="T60" s="25"/>
      <c r="U60" s="25"/>
      <c r="V60" s="26"/>
      <c r="W60" s="25"/>
      <c r="X60" s="25"/>
      <c r="Y60" s="11"/>
      <c r="Z60" s="11"/>
      <c r="AA60" s="11"/>
      <c r="AB60" s="11"/>
      <c r="AC60" s="11"/>
      <c r="AD60" s="11"/>
      <c r="AE60" s="10"/>
      <c r="AF60" s="10"/>
      <c r="AG60" s="10"/>
      <c r="AH60" s="10"/>
      <c r="AI60" s="10"/>
      <c r="AJ60" s="11"/>
      <c r="AK60" s="11"/>
      <c r="AL60" s="11"/>
      <c r="AM60" s="11"/>
      <c r="AN60" s="11"/>
      <c r="AO60" s="11"/>
      <c r="AP60" s="11"/>
      <c r="AQ60" s="11"/>
      <c r="AR60" s="11"/>
      <c r="AS60" s="11"/>
      <c r="AT60" s="11"/>
      <c r="AU60" s="11"/>
      <c r="AV60" s="11"/>
      <c r="AW60" s="11"/>
      <c r="AX60" s="11"/>
      <c r="AY60" s="11"/>
      <c r="AZ60" s="11"/>
      <c r="BA60" s="11"/>
      <c r="BB60" s="11"/>
      <c r="BC60" s="11"/>
      <c r="BD60" s="11"/>
      <c r="BE60" s="11"/>
      <c r="BF60" s="11"/>
      <c r="BG60" s="11"/>
      <c r="BH60" s="11"/>
      <c r="BI60" s="11"/>
      <c r="BJ60" s="11"/>
      <c r="BK60" s="11"/>
      <c r="BL60" s="11"/>
      <c r="BM60" s="11"/>
      <c r="BN60" s="11"/>
      <c r="BO60" s="11"/>
      <c r="BP60" s="11"/>
      <c r="BQ60" s="11"/>
      <c r="BR60" s="11"/>
      <c r="BS60" s="11"/>
      <c r="BT60" s="11"/>
      <c r="BU60" s="11"/>
      <c r="BV60" s="11"/>
      <c r="BW60" s="11"/>
      <c r="BX60" s="11"/>
      <c r="BY60" s="11"/>
      <c r="BZ60" s="11"/>
      <c r="CA60" s="11"/>
      <c r="CB60" s="11"/>
      <c r="CC60" s="11"/>
      <c r="CD60" s="11"/>
    </row>
    <row r="61" spans="1:82" x14ac:dyDescent="0.25">
      <c r="A61" s="11"/>
      <c r="B61" s="13"/>
      <c r="C61" s="11"/>
      <c r="D61" s="11"/>
      <c r="E61" s="11"/>
      <c r="F61" s="11"/>
      <c r="G61" s="11"/>
      <c r="H61" s="11"/>
      <c r="I61" s="11"/>
      <c r="J61" s="13"/>
      <c r="K61" s="11"/>
      <c r="L61" s="10"/>
      <c r="M61" s="11"/>
      <c r="N61" s="11"/>
      <c r="O61" s="11"/>
      <c r="P61" s="11"/>
      <c r="Q61" s="11"/>
      <c r="R61" s="11"/>
      <c r="S61" s="11"/>
      <c r="T61" s="25"/>
      <c r="U61" s="25"/>
      <c r="V61" s="26"/>
      <c r="W61" s="25"/>
      <c r="X61" s="25"/>
      <c r="Y61" s="11"/>
      <c r="Z61" s="11"/>
      <c r="AA61" s="11"/>
      <c r="AB61" s="11"/>
      <c r="AC61" s="11"/>
      <c r="AD61" s="11"/>
      <c r="AE61" s="10"/>
      <c r="AF61" s="10"/>
      <c r="AG61" s="10"/>
      <c r="AH61" s="10"/>
      <c r="AI61" s="10"/>
      <c r="AJ61" s="11"/>
      <c r="AK61" s="11"/>
      <c r="AL61" s="11"/>
      <c r="AM61" s="11"/>
      <c r="AN61" s="11"/>
      <c r="AO61" s="11"/>
      <c r="AP61" s="11"/>
      <c r="AQ61" s="11"/>
      <c r="AR61" s="11"/>
      <c r="AS61" s="11"/>
      <c r="AT61" s="11"/>
      <c r="AU61" s="11"/>
      <c r="AV61" s="11"/>
      <c r="AW61" s="11"/>
      <c r="AX61" s="11"/>
      <c r="AY61" s="11"/>
      <c r="AZ61" s="11"/>
      <c r="BA61" s="11"/>
      <c r="BB61" s="11"/>
      <c r="BC61" s="11"/>
      <c r="BD61" s="11"/>
      <c r="BE61" s="11"/>
      <c r="BF61" s="11"/>
      <c r="BG61" s="11"/>
      <c r="BH61" s="11"/>
      <c r="BI61" s="11"/>
      <c r="BJ61" s="11"/>
      <c r="BK61" s="11"/>
      <c r="BL61" s="11"/>
      <c r="BM61" s="11"/>
      <c r="BN61" s="11"/>
      <c r="BO61" s="11"/>
      <c r="BP61" s="11"/>
      <c r="BQ61" s="11"/>
      <c r="BR61" s="11"/>
      <c r="BS61" s="11"/>
      <c r="BT61" s="11"/>
      <c r="BU61" s="11"/>
      <c r="BV61" s="11"/>
      <c r="BW61" s="11"/>
      <c r="BX61" s="11"/>
      <c r="BY61" s="11"/>
      <c r="BZ61" s="11"/>
      <c r="CA61" s="11"/>
      <c r="CB61" s="11"/>
      <c r="CC61" s="11"/>
      <c r="CD61" s="11"/>
    </row>
    <row r="62" spans="1:82" x14ac:dyDescent="0.25">
      <c r="A62" s="11"/>
      <c r="B62" s="13"/>
      <c r="C62" s="11"/>
      <c r="D62" s="11"/>
      <c r="E62" s="11"/>
      <c r="F62" s="11"/>
      <c r="G62" s="11"/>
      <c r="H62" s="11"/>
      <c r="I62" s="11"/>
      <c r="J62" s="13"/>
      <c r="K62" s="11"/>
      <c r="L62" s="10"/>
      <c r="M62" s="11"/>
      <c r="N62" s="11"/>
      <c r="O62" s="11"/>
      <c r="P62" s="11"/>
      <c r="Q62" s="11"/>
      <c r="R62" s="11"/>
      <c r="S62" s="11"/>
      <c r="T62" s="25"/>
      <c r="U62" s="25"/>
      <c r="V62" s="26"/>
      <c r="W62" s="25"/>
      <c r="X62" s="25"/>
      <c r="Y62" s="11"/>
      <c r="Z62" s="11"/>
      <c r="AA62" s="11"/>
      <c r="AB62" s="11"/>
      <c r="AC62" s="11"/>
      <c r="AD62" s="11"/>
      <c r="AE62" s="10"/>
      <c r="AF62" s="10"/>
      <c r="AG62" s="10"/>
      <c r="AH62" s="10"/>
      <c r="AI62" s="10"/>
      <c r="AJ62" s="11"/>
      <c r="AK62" s="11"/>
      <c r="AL62" s="11"/>
      <c r="AM62" s="11"/>
      <c r="AN62" s="11"/>
      <c r="AO62" s="11"/>
      <c r="AP62" s="11"/>
      <c r="AQ62" s="11"/>
      <c r="AR62" s="11"/>
      <c r="AS62" s="11"/>
      <c r="AT62" s="11"/>
      <c r="AU62" s="11"/>
      <c r="AV62" s="11"/>
      <c r="AW62" s="11"/>
      <c r="AX62" s="11"/>
      <c r="AY62" s="11"/>
      <c r="AZ62" s="11"/>
      <c r="BA62" s="11"/>
      <c r="BB62" s="11"/>
      <c r="BC62" s="11"/>
      <c r="BD62" s="11"/>
      <c r="BE62" s="11"/>
      <c r="BF62" s="11"/>
      <c r="BG62" s="11"/>
      <c r="BH62" s="11"/>
      <c r="BI62" s="11"/>
      <c r="BJ62" s="11"/>
      <c r="BK62" s="11"/>
      <c r="BL62" s="11"/>
      <c r="BM62" s="11"/>
      <c r="BN62" s="11"/>
      <c r="BO62" s="11"/>
      <c r="BP62" s="11"/>
      <c r="BQ62" s="11"/>
      <c r="BR62" s="11"/>
      <c r="BS62" s="11"/>
      <c r="BT62" s="11"/>
      <c r="BU62" s="11"/>
      <c r="BV62" s="11"/>
      <c r="BW62" s="11"/>
      <c r="BX62" s="11"/>
      <c r="BY62" s="11"/>
      <c r="BZ62" s="11"/>
      <c r="CA62" s="11"/>
      <c r="CB62" s="11"/>
      <c r="CC62" s="11"/>
      <c r="CD62" s="11"/>
    </row>
    <row r="63" spans="1:82" x14ac:dyDescent="0.25">
      <c r="A63" s="11"/>
      <c r="B63" s="13"/>
      <c r="C63" s="11"/>
      <c r="D63" s="11"/>
      <c r="E63" s="11"/>
      <c r="F63" s="11"/>
      <c r="G63" s="11"/>
      <c r="H63" s="11"/>
      <c r="I63" s="11"/>
      <c r="J63" s="13"/>
      <c r="K63" s="11"/>
      <c r="L63" s="10"/>
      <c r="M63" s="11"/>
      <c r="N63" s="11"/>
      <c r="O63" s="11"/>
      <c r="P63" s="11"/>
      <c r="Q63" s="11"/>
      <c r="R63" s="11"/>
      <c r="S63" s="11"/>
      <c r="T63" s="25"/>
      <c r="U63" s="25"/>
      <c r="V63" s="26"/>
      <c r="W63" s="25"/>
      <c r="X63" s="25"/>
      <c r="Y63" s="11"/>
      <c r="Z63" s="11"/>
      <c r="AA63" s="11"/>
      <c r="AB63" s="11"/>
      <c r="AC63" s="11"/>
      <c r="AD63" s="11"/>
      <c r="AE63" s="10"/>
      <c r="AF63" s="10"/>
      <c r="AG63" s="10"/>
      <c r="AH63" s="10"/>
      <c r="AI63" s="10"/>
      <c r="AJ63" s="11"/>
      <c r="AK63" s="11"/>
      <c r="AL63" s="11"/>
      <c r="AM63" s="11"/>
      <c r="AN63" s="11"/>
      <c r="AO63" s="11"/>
      <c r="AP63" s="11"/>
      <c r="AQ63" s="11"/>
      <c r="AR63" s="11"/>
      <c r="AS63" s="11"/>
      <c r="AT63" s="11"/>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c r="BY63" s="11"/>
      <c r="BZ63" s="11"/>
      <c r="CA63" s="11"/>
      <c r="CB63" s="11"/>
      <c r="CC63" s="11"/>
      <c r="CD63" s="11"/>
    </row>
    <row r="64" spans="1:82" x14ac:dyDescent="0.25">
      <c r="A64" s="11"/>
      <c r="B64" s="13"/>
      <c r="C64" s="11"/>
      <c r="D64" s="11"/>
      <c r="E64" s="11"/>
      <c r="F64" s="11"/>
      <c r="G64" s="11"/>
      <c r="H64" s="11"/>
      <c r="I64" s="11"/>
      <c r="J64" s="13"/>
      <c r="K64" s="11"/>
      <c r="L64" s="10"/>
      <c r="M64" s="11"/>
      <c r="N64" s="11"/>
      <c r="O64" s="11"/>
      <c r="P64" s="11"/>
      <c r="Q64" s="11"/>
      <c r="R64" s="11"/>
      <c r="S64" s="11"/>
      <c r="T64" s="25"/>
      <c r="U64" s="25"/>
      <c r="V64" s="26"/>
      <c r="W64" s="25"/>
      <c r="X64" s="25"/>
      <c r="Y64" s="11"/>
      <c r="Z64" s="11"/>
      <c r="AA64" s="11"/>
      <c r="AB64" s="11"/>
      <c r="AC64" s="11"/>
      <c r="AD64" s="11"/>
      <c r="AE64" s="10"/>
      <c r="AF64" s="10"/>
      <c r="AG64" s="10"/>
      <c r="AH64" s="10"/>
      <c r="AI64" s="10"/>
      <c r="AJ64" s="11"/>
      <c r="AK64" s="11"/>
      <c r="AL64" s="11"/>
      <c r="AM64" s="11"/>
      <c r="AN64" s="11"/>
      <c r="AO64" s="11"/>
      <c r="AP64" s="11"/>
      <c r="AQ64" s="11"/>
      <c r="AR64" s="11"/>
      <c r="AS64" s="11"/>
      <c r="AT64" s="11"/>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c r="BY64" s="11"/>
      <c r="BZ64" s="11"/>
      <c r="CA64" s="11"/>
      <c r="CB64" s="11"/>
      <c r="CC64" s="11"/>
      <c r="CD64" s="11"/>
    </row>
    <row r="65" spans="1:82" x14ac:dyDescent="0.25">
      <c r="A65" s="11"/>
      <c r="B65" s="13"/>
      <c r="C65" s="11"/>
      <c r="D65" s="11"/>
      <c r="E65" s="11"/>
      <c r="F65" s="11"/>
      <c r="G65" s="11"/>
      <c r="H65" s="11"/>
      <c r="I65" s="11"/>
      <c r="J65" s="13"/>
      <c r="K65" s="11"/>
      <c r="L65" s="10"/>
      <c r="M65" s="11"/>
      <c r="N65" s="11"/>
      <c r="O65" s="11"/>
      <c r="P65" s="11"/>
      <c r="Q65" s="11"/>
      <c r="R65" s="11"/>
      <c r="S65" s="11"/>
      <c r="T65" s="25"/>
      <c r="U65" s="25"/>
      <c r="V65" s="26"/>
      <c r="W65" s="25"/>
      <c r="X65" s="25"/>
      <c r="Y65" s="11"/>
      <c r="Z65" s="11"/>
      <c r="AA65" s="11"/>
      <c r="AB65" s="11"/>
      <c r="AC65" s="11"/>
      <c r="AD65" s="11"/>
      <c r="AE65" s="10"/>
      <c r="AF65" s="10"/>
      <c r="AG65" s="10"/>
      <c r="AH65" s="10"/>
      <c r="AI65" s="10"/>
      <c r="AJ65" s="11"/>
      <c r="AK65" s="11"/>
      <c r="AL65" s="11"/>
      <c r="AM65" s="11"/>
      <c r="AN65" s="11"/>
      <c r="AO65" s="11"/>
      <c r="AP65" s="11"/>
      <c r="AQ65" s="11"/>
      <c r="AR65" s="11"/>
      <c r="AS65" s="11"/>
      <c r="AT65" s="11"/>
      <c r="AU65" s="11"/>
      <c r="AV65" s="11"/>
      <c r="AW65" s="11"/>
      <c r="AX65" s="11"/>
      <c r="AY65" s="11"/>
      <c r="AZ65" s="11"/>
      <c r="BA65" s="11"/>
      <c r="BB65" s="11"/>
      <c r="BC65" s="11"/>
      <c r="BD65" s="11"/>
      <c r="BE65" s="11"/>
      <c r="BF65" s="11"/>
      <c r="BG65" s="11"/>
      <c r="BH65" s="11"/>
      <c r="BI65" s="11"/>
      <c r="BJ65" s="11"/>
      <c r="BK65" s="11"/>
      <c r="BL65" s="11"/>
      <c r="BM65" s="11"/>
      <c r="BN65" s="11"/>
      <c r="BO65" s="11"/>
      <c r="BP65" s="11"/>
      <c r="BQ65" s="11"/>
      <c r="BR65" s="11"/>
      <c r="BS65" s="11"/>
      <c r="BT65" s="11"/>
      <c r="BU65" s="11"/>
      <c r="BV65" s="11"/>
      <c r="BW65" s="11"/>
      <c r="BX65" s="11"/>
      <c r="BY65" s="11"/>
      <c r="BZ65" s="11"/>
      <c r="CA65" s="11"/>
      <c r="CB65" s="11"/>
      <c r="CC65" s="11"/>
      <c r="CD65" s="11"/>
    </row>
    <row r="66" spans="1:82" x14ac:dyDescent="0.25">
      <c r="A66" s="11"/>
      <c r="B66" s="13"/>
      <c r="C66" s="11"/>
      <c r="D66" s="11"/>
      <c r="E66" s="11"/>
      <c r="F66" s="11"/>
      <c r="G66" s="11"/>
      <c r="H66" s="11"/>
      <c r="I66" s="11"/>
      <c r="J66" s="13"/>
      <c r="K66" s="11"/>
      <c r="L66" s="10"/>
      <c r="M66" s="11"/>
      <c r="N66" s="11"/>
      <c r="O66" s="11"/>
      <c r="P66" s="11"/>
      <c r="Q66" s="11"/>
      <c r="R66" s="11"/>
      <c r="S66" s="11"/>
      <c r="T66" s="25"/>
      <c r="U66" s="25"/>
      <c r="V66" s="26"/>
      <c r="W66" s="25"/>
      <c r="X66" s="25"/>
      <c r="Y66" s="11"/>
      <c r="Z66" s="11"/>
      <c r="AA66" s="11"/>
      <c r="AB66" s="11"/>
      <c r="AC66" s="11"/>
      <c r="AD66" s="11"/>
      <c r="AE66" s="10"/>
      <c r="AF66" s="10"/>
      <c r="AG66" s="10"/>
      <c r="AH66" s="10"/>
      <c r="AI66" s="10"/>
      <c r="AJ66" s="11"/>
      <c r="AK66" s="11"/>
      <c r="AL66" s="11"/>
      <c r="AM66" s="11"/>
      <c r="AN66" s="11"/>
      <c r="AO66" s="11"/>
      <c r="AP66" s="11"/>
      <c r="AQ66" s="11"/>
      <c r="AR66" s="11"/>
      <c r="AS66" s="11"/>
      <c r="AT66" s="11"/>
      <c r="AU66" s="11"/>
      <c r="AV66" s="11"/>
      <c r="AW66" s="11"/>
      <c r="AX66" s="11"/>
      <c r="AY66" s="11"/>
      <c r="AZ66" s="11"/>
      <c r="BA66" s="11"/>
      <c r="BB66" s="11"/>
      <c r="BC66" s="11"/>
      <c r="BD66" s="11"/>
      <c r="BE66" s="11"/>
      <c r="BF66" s="11"/>
      <c r="BG66" s="11"/>
      <c r="BH66" s="11"/>
      <c r="BI66" s="11"/>
      <c r="BJ66" s="11"/>
      <c r="BK66" s="11"/>
      <c r="BL66" s="11"/>
      <c r="BM66" s="11"/>
      <c r="BN66" s="11"/>
      <c r="BO66" s="11"/>
      <c r="BP66" s="11"/>
      <c r="BQ66" s="11"/>
      <c r="BR66" s="11"/>
      <c r="BS66" s="11"/>
      <c r="BT66" s="11"/>
      <c r="BU66" s="11"/>
      <c r="BV66" s="11"/>
      <c r="BW66" s="11"/>
      <c r="BX66" s="11"/>
      <c r="BY66" s="11"/>
      <c r="BZ66" s="11"/>
      <c r="CA66" s="11"/>
      <c r="CB66" s="11"/>
      <c r="CC66" s="11"/>
      <c r="CD66" s="11"/>
    </row>
    <row r="67" spans="1:82" x14ac:dyDescent="0.25">
      <c r="A67" s="11"/>
      <c r="B67" s="13"/>
      <c r="C67" s="11"/>
      <c r="D67" s="11"/>
      <c r="E67" s="11"/>
      <c r="F67" s="11"/>
      <c r="G67" s="11"/>
      <c r="H67" s="11"/>
      <c r="I67" s="11"/>
      <c r="J67" s="13"/>
      <c r="K67" s="11"/>
      <c r="L67" s="10"/>
      <c r="M67" s="11"/>
      <c r="N67" s="11"/>
      <c r="O67" s="11"/>
      <c r="P67" s="11"/>
      <c r="Q67" s="11"/>
      <c r="R67" s="11"/>
      <c r="S67" s="11"/>
      <c r="T67" s="25"/>
      <c r="U67" s="25"/>
      <c r="V67" s="26"/>
      <c r="W67" s="25"/>
      <c r="X67" s="25"/>
      <c r="Y67" s="11"/>
      <c r="Z67" s="11"/>
      <c r="AA67" s="11"/>
      <c r="AB67" s="11"/>
      <c r="AC67" s="11"/>
      <c r="AD67" s="11"/>
      <c r="AE67" s="10"/>
      <c r="AF67" s="10"/>
      <c r="AG67" s="10"/>
      <c r="AH67" s="10"/>
      <c r="AI67" s="10"/>
      <c r="AJ67" s="11"/>
      <c r="AK67" s="11"/>
      <c r="AL67" s="11"/>
      <c r="AM67" s="11"/>
      <c r="AN67" s="11"/>
      <c r="AO67" s="11"/>
      <c r="AP67" s="11"/>
      <c r="AQ67" s="11"/>
      <c r="AR67" s="11"/>
      <c r="AS67" s="11"/>
      <c r="AT67" s="11"/>
      <c r="AU67" s="11"/>
      <c r="AV67" s="11"/>
      <c r="AW67" s="11"/>
      <c r="AX67" s="11"/>
      <c r="AY67" s="11"/>
      <c r="AZ67" s="11"/>
      <c r="BA67" s="11"/>
      <c r="BB67" s="11"/>
      <c r="BC67" s="11"/>
      <c r="BD67" s="11"/>
      <c r="BE67" s="11"/>
      <c r="BF67" s="11"/>
      <c r="BG67" s="11"/>
      <c r="BH67" s="11"/>
      <c r="BI67" s="11"/>
      <c r="BJ67" s="11"/>
      <c r="BK67" s="11"/>
      <c r="BL67" s="11"/>
      <c r="BM67" s="11"/>
      <c r="BN67" s="11"/>
      <c r="BO67" s="11"/>
      <c r="BP67" s="11"/>
      <c r="BQ67" s="11"/>
      <c r="BR67" s="11"/>
      <c r="BS67" s="11"/>
      <c r="BT67" s="11"/>
      <c r="BU67" s="11"/>
      <c r="BV67" s="11"/>
      <c r="BW67" s="11"/>
      <c r="BX67" s="11"/>
      <c r="BY67" s="11"/>
      <c r="BZ67" s="11"/>
      <c r="CA67" s="11"/>
      <c r="CB67" s="11"/>
      <c r="CC67" s="11"/>
      <c r="CD67" s="11"/>
    </row>
    <row r="68" spans="1:82" x14ac:dyDescent="0.25">
      <c r="A68" s="11"/>
      <c r="B68" s="13"/>
      <c r="C68" s="11"/>
      <c r="D68" s="11"/>
      <c r="E68" s="11"/>
      <c r="F68" s="11"/>
      <c r="G68" s="11"/>
      <c r="H68" s="11"/>
      <c r="I68" s="11"/>
      <c r="J68" s="13"/>
      <c r="K68" s="11"/>
      <c r="L68" s="10"/>
      <c r="M68" s="11"/>
      <c r="N68" s="11"/>
      <c r="O68" s="11"/>
      <c r="P68" s="11"/>
      <c r="Q68" s="11"/>
      <c r="R68" s="11"/>
      <c r="S68" s="11"/>
      <c r="T68" s="25"/>
      <c r="U68" s="25"/>
      <c r="V68" s="26"/>
      <c r="W68" s="25"/>
      <c r="X68" s="25"/>
      <c r="Y68" s="11"/>
      <c r="Z68" s="11"/>
      <c r="AA68" s="11"/>
      <c r="AB68" s="11"/>
      <c r="AC68" s="11"/>
      <c r="AD68" s="11"/>
      <c r="AE68" s="10"/>
      <c r="AF68" s="10"/>
      <c r="AG68" s="10"/>
      <c r="AH68" s="10"/>
      <c r="AI68" s="10"/>
      <c r="AJ68" s="11"/>
      <c r="AK68" s="11"/>
      <c r="AL68" s="11"/>
      <c r="AM68" s="11"/>
      <c r="AN68" s="11"/>
      <c r="AO68" s="11"/>
      <c r="AP68" s="11"/>
      <c r="AQ68" s="11"/>
      <c r="AR68" s="11"/>
      <c r="AS68" s="11"/>
      <c r="AT68" s="11"/>
      <c r="AU68" s="11"/>
      <c r="AV68" s="11"/>
      <c r="AW68" s="11"/>
      <c r="AX68" s="11"/>
      <c r="AY68" s="11"/>
      <c r="AZ68" s="11"/>
      <c r="BA68" s="11"/>
      <c r="BB68" s="11"/>
      <c r="BC68" s="11"/>
      <c r="BD68" s="11"/>
      <c r="BE68" s="11"/>
      <c r="BF68" s="11"/>
      <c r="BG68" s="11"/>
      <c r="BH68" s="11"/>
      <c r="BI68" s="11"/>
      <c r="BJ68" s="11"/>
      <c r="BK68" s="11"/>
      <c r="BL68" s="11"/>
      <c r="BM68" s="11"/>
      <c r="BN68" s="11"/>
      <c r="BO68" s="11"/>
      <c r="BP68" s="11"/>
      <c r="BQ68" s="11"/>
      <c r="BR68" s="11"/>
      <c r="BS68" s="11"/>
      <c r="BT68" s="11"/>
      <c r="BU68" s="11"/>
      <c r="BV68" s="11"/>
      <c r="BW68" s="11"/>
      <c r="BX68" s="11"/>
      <c r="BY68" s="11"/>
      <c r="BZ68" s="11"/>
      <c r="CA68" s="11"/>
      <c r="CB68" s="11"/>
      <c r="CC68" s="11"/>
      <c r="CD68" s="11"/>
    </row>
    <row r="69" spans="1:82" x14ac:dyDescent="0.25">
      <c r="A69" s="11"/>
      <c r="B69" s="13"/>
      <c r="C69" s="11"/>
      <c r="D69" s="11"/>
      <c r="E69" s="11"/>
      <c r="F69" s="11"/>
      <c r="G69" s="11"/>
      <c r="H69" s="11"/>
      <c r="I69" s="11"/>
      <c r="J69" s="13"/>
      <c r="K69" s="11"/>
      <c r="L69" s="10"/>
      <c r="M69" s="11"/>
      <c r="N69" s="11"/>
      <c r="O69" s="11"/>
      <c r="P69" s="11"/>
      <c r="Q69" s="11"/>
      <c r="R69" s="11"/>
      <c r="S69" s="11"/>
      <c r="T69" s="25"/>
      <c r="U69" s="25"/>
      <c r="V69" s="26"/>
      <c r="W69" s="25"/>
      <c r="X69" s="25"/>
      <c r="Y69" s="11"/>
      <c r="Z69" s="11"/>
      <c r="AA69" s="11"/>
      <c r="AB69" s="11"/>
      <c r="AC69" s="11"/>
      <c r="AD69" s="11"/>
      <c r="AE69" s="10"/>
      <c r="AF69" s="10"/>
      <c r="AG69" s="10"/>
      <c r="AH69" s="10"/>
      <c r="AI69" s="10"/>
      <c r="AJ69" s="11"/>
      <c r="AK69" s="11"/>
      <c r="AL69" s="11"/>
      <c r="AM69" s="11"/>
      <c r="AN69" s="11"/>
      <c r="AO69" s="11"/>
      <c r="AP69" s="11"/>
      <c r="AQ69" s="11"/>
      <c r="AR69" s="11"/>
      <c r="AS69" s="11"/>
      <c r="AT69" s="11"/>
      <c r="AU69" s="11"/>
      <c r="AV69" s="11"/>
      <c r="AW69" s="11"/>
      <c r="AX69" s="11"/>
      <c r="AY69" s="11"/>
      <c r="AZ69" s="11"/>
      <c r="BA69" s="11"/>
      <c r="BB69" s="11"/>
      <c r="BC69" s="11"/>
      <c r="BD69" s="11"/>
      <c r="BE69" s="11"/>
      <c r="BF69" s="11"/>
      <c r="BG69" s="11"/>
      <c r="BH69" s="11"/>
      <c r="BI69" s="11"/>
      <c r="BJ69" s="11"/>
      <c r="BK69" s="11"/>
      <c r="BL69" s="11"/>
      <c r="BM69" s="11"/>
      <c r="BN69" s="11"/>
      <c r="BO69" s="11"/>
      <c r="BP69" s="11"/>
      <c r="BQ69" s="11"/>
      <c r="BR69" s="11"/>
      <c r="BS69" s="11"/>
      <c r="BT69" s="11"/>
      <c r="BU69" s="11"/>
      <c r="BV69" s="11"/>
      <c r="BW69" s="11"/>
      <c r="BX69" s="11"/>
      <c r="BY69" s="11"/>
      <c r="BZ69" s="11"/>
      <c r="CA69" s="11"/>
      <c r="CB69" s="11"/>
      <c r="CC69" s="11"/>
      <c r="CD69" s="11"/>
    </row>
    <row r="70" spans="1:82" x14ac:dyDescent="0.25">
      <c r="A70" s="11"/>
      <c r="B70" s="13"/>
      <c r="C70" s="11"/>
      <c r="D70" s="11"/>
      <c r="E70" s="11"/>
      <c r="F70" s="11"/>
      <c r="G70" s="11"/>
      <c r="H70" s="11"/>
      <c r="I70" s="11"/>
      <c r="J70" s="13"/>
      <c r="K70" s="11"/>
      <c r="L70" s="10"/>
      <c r="M70" s="11"/>
      <c r="N70" s="11"/>
      <c r="O70" s="11"/>
      <c r="P70" s="11"/>
      <c r="Q70" s="11"/>
      <c r="R70" s="11"/>
      <c r="S70" s="11"/>
      <c r="T70" s="25"/>
      <c r="U70" s="25"/>
      <c r="V70" s="26"/>
      <c r="W70" s="25"/>
      <c r="X70" s="25"/>
      <c r="Y70" s="11"/>
      <c r="Z70" s="11"/>
      <c r="AA70" s="11"/>
      <c r="AB70" s="11"/>
      <c r="AC70" s="11"/>
      <c r="AD70" s="11"/>
      <c r="AE70" s="10"/>
      <c r="AF70" s="10"/>
      <c r="AG70" s="10"/>
      <c r="AH70" s="10"/>
      <c r="AI70" s="10"/>
      <c r="AJ70" s="11"/>
      <c r="AK70" s="11"/>
      <c r="AL70" s="11"/>
      <c r="AM70" s="11"/>
      <c r="AN70" s="11"/>
      <c r="AO70" s="11"/>
      <c r="AP70" s="11"/>
      <c r="AQ70" s="11"/>
      <c r="AR70" s="11"/>
      <c r="AS70" s="11"/>
      <c r="AT70" s="11"/>
      <c r="AU70" s="11"/>
      <c r="AV70" s="11"/>
      <c r="AW70" s="11"/>
      <c r="AX70" s="11"/>
      <c r="AY70" s="11"/>
      <c r="AZ70" s="11"/>
      <c r="BA70" s="11"/>
      <c r="BB70" s="11"/>
      <c r="BC70" s="11"/>
      <c r="BD70" s="11"/>
      <c r="BE70" s="11"/>
      <c r="BF70" s="11"/>
      <c r="BG70" s="11"/>
      <c r="BH70" s="11"/>
      <c r="BI70" s="11"/>
      <c r="BJ70" s="11"/>
      <c r="BK70" s="11"/>
      <c r="BL70" s="11"/>
      <c r="BM70" s="11"/>
      <c r="BN70" s="11"/>
      <c r="BO70" s="11"/>
      <c r="BP70" s="11"/>
      <c r="BQ70" s="11"/>
      <c r="BR70" s="11"/>
      <c r="BS70" s="11"/>
      <c r="BT70" s="11"/>
      <c r="BU70" s="11"/>
      <c r="BV70" s="11"/>
      <c r="BW70" s="11"/>
      <c r="BX70" s="11"/>
      <c r="BY70" s="11"/>
      <c r="BZ70" s="11"/>
      <c r="CA70" s="11"/>
      <c r="CB70" s="11"/>
      <c r="CC70" s="11"/>
      <c r="CD70" s="11"/>
    </row>
    <row r="71" spans="1:82" x14ac:dyDescent="0.25">
      <c r="A71" s="11"/>
      <c r="B71" s="13"/>
      <c r="C71" s="11"/>
      <c r="D71" s="11"/>
      <c r="E71" s="11"/>
      <c r="F71" s="11"/>
      <c r="G71" s="11"/>
      <c r="H71" s="11"/>
      <c r="I71" s="11"/>
      <c r="J71" s="13"/>
      <c r="K71" s="11"/>
      <c r="L71" s="10"/>
      <c r="M71" s="11"/>
      <c r="N71" s="11"/>
      <c r="O71" s="11"/>
      <c r="P71" s="11"/>
      <c r="Q71" s="11"/>
      <c r="R71" s="11"/>
      <c r="S71" s="11"/>
      <c r="T71" s="25"/>
      <c r="U71" s="25"/>
      <c r="V71" s="26"/>
      <c r="W71" s="25"/>
      <c r="X71" s="25"/>
      <c r="Y71" s="11"/>
      <c r="Z71" s="11"/>
      <c r="AA71" s="11"/>
      <c r="AB71" s="11"/>
      <c r="AC71" s="11"/>
      <c r="AD71" s="11"/>
      <c r="AE71" s="10"/>
      <c r="AF71" s="10"/>
      <c r="AG71" s="10"/>
      <c r="AH71" s="10"/>
      <c r="AI71" s="10"/>
      <c r="AJ71" s="11"/>
      <c r="AK71" s="11"/>
      <c r="AL71" s="11"/>
      <c r="AM71" s="11"/>
      <c r="AN71" s="11"/>
      <c r="AO71" s="11"/>
      <c r="AP71" s="11"/>
      <c r="AQ71" s="11"/>
      <c r="AR71" s="11"/>
      <c r="AS71" s="11"/>
      <c r="AT71" s="11"/>
      <c r="AU71" s="11"/>
      <c r="AV71" s="11"/>
      <c r="AW71" s="11"/>
      <c r="AX71" s="11"/>
      <c r="AY71" s="11"/>
      <c r="AZ71" s="11"/>
      <c r="BA71" s="11"/>
      <c r="BB71" s="11"/>
      <c r="BC71" s="11"/>
      <c r="BD71" s="11"/>
      <c r="BE71" s="11"/>
      <c r="BF71" s="11"/>
      <c r="BG71" s="11"/>
      <c r="BH71" s="11"/>
      <c r="BI71" s="11"/>
      <c r="BJ71" s="11"/>
      <c r="BK71" s="11"/>
      <c r="BL71" s="11"/>
      <c r="BM71" s="11"/>
      <c r="BN71" s="11"/>
      <c r="BO71" s="11"/>
      <c r="BP71" s="11"/>
      <c r="BQ71" s="11"/>
      <c r="BR71" s="11"/>
      <c r="BS71" s="11"/>
      <c r="BT71" s="11"/>
      <c r="BU71" s="11"/>
      <c r="BV71" s="11"/>
      <c r="BW71" s="11"/>
      <c r="BX71" s="11"/>
      <c r="BY71" s="11"/>
      <c r="BZ71" s="11"/>
      <c r="CA71" s="11"/>
      <c r="CB71" s="11"/>
      <c r="CC71" s="11"/>
      <c r="CD71" s="11"/>
    </row>
    <row r="72" spans="1:82" x14ac:dyDescent="0.25">
      <c r="A72" s="11"/>
      <c r="B72" s="13"/>
      <c r="C72" s="11"/>
      <c r="D72" s="11"/>
      <c r="E72" s="11"/>
      <c r="F72" s="11"/>
      <c r="G72" s="11"/>
      <c r="H72" s="11"/>
      <c r="I72" s="11"/>
      <c r="J72" s="13"/>
      <c r="K72" s="11"/>
      <c r="L72" s="10"/>
      <c r="M72" s="11"/>
      <c r="N72" s="11"/>
      <c r="O72" s="11"/>
      <c r="P72" s="11"/>
      <c r="Q72" s="11"/>
      <c r="R72" s="11"/>
      <c r="S72" s="11"/>
      <c r="T72" s="25"/>
      <c r="U72" s="25"/>
      <c r="V72" s="26"/>
      <c r="W72" s="25"/>
      <c r="X72" s="25"/>
      <c r="Y72" s="11"/>
      <c r="Z72" s="11"/>
      <c r="AA72" s="11"/>
      <c r="AB72" s="11"/>
      <c r="AC72" s="11"/>
      <c r="AD72" s="11"/>
      <c r="AE72" s="10"/>
      <c r="AF72" s="10"/>
      <c r="AG72" s="10"/>
      <c r="AH72" s="10"/>
      <c r="AI72" s="10"/>
      <c r="AJ72" s="11"/>
      <c r="AK72" s="11"/>
      <c r="AL72" s="11"/>
      <c r="AM72" s="11"/>
      <c r="AN72" s="11"/>
      <c r="AO72" s="11"/>
      <c r="AP72" s="11"/>
      <c r="AQ72" s="11"/>
      <c r="AR72" s="11"/>
      <c r="AS72" s="11"/>
      <c r="AT72" s="11"/>
      <c r="AU72" s="11"/>
      <c r="AV72" s="11"/>
      <c r="AW72" s="11"/>
      <c r="AX72" s="11"/>
      <c r="AY72" s="11"/>
      <c r="AZ72" s="11"/>
      <c r="BA72" s="11"/>
      <c r="BB72" s="11"/>
      <c r="BC72" s="11"/>
      <c r="BD72" s="11"/>
      <c r="BE72" s="11"/>
      <c r="BF72" s="11"/>
      <c r="BG72" s="11"/>
      <c r="BH72" s="11"/>
      <c r="BI72" s="11"/>
      <c r="BJ72" s="11"/>
      <c r="BK72" s="11"/>
      <c r="BL72" s="11"/>
      <c r="BM72" s="11"/>
      <c r="BN72" s="11"/>
      <c r="BO72" s="11"/>
      <c r="BP72" s="11"/>
      <c r="BQ72" s="11"/>
      <c r="BR72" s="11"/>
      <c r="BS72" s="11"/>
      <c r="BT72" s="11"/>
      <c r="BU72" s="11"/>
      <c r="BV72" s="11"/>
      <c r="BW72" s="11"/>
      <c r="BX72" s="11"/>
      <c r="BY72" s="11"/>
      <c r="BZ72" s="11"/>
      <c r="CA72" s="11"/>
      <c r="CB72" s="11"/>
      <c r="CC72" s="11"/>
      <c r="CD72" s="11"/>
    </row>
    <row r="73" spans="1:82" x14ac:dyDescent="0.25">
      <c r="A73" s="11"/>
      <c r="B73" s="13"/>
      <c r="C73" s="11"/>
      <c r="D73" s="11"/>
      <c r="E73" s="11"/>
      <c r="F73" s="11"/>
      <c r="G73" s="11"/>
      <c r="H73" s="11"/>
      <c r="I73" s="11"/>
      <c r="J73" s="13"/>
      <c r="K73" s="11"/>
      <c r="L73" s="10"/>
      <c r="M73" s="11"/>
      <c r="N73" s="11"/>
      <c r="O73" s="11"/>
      <c r="P73" s="11"/>
      <c r="Q73" s="11"/>
      <c r="R73" s="11"/>
      <c r="S73" s="11"/>
      <c r="T73" s="25"/>
      <c r="U73" s="25"/>
      <c r="V73" s="26"/>
      <c r="W73" s="25"/>
      <c r="X73" s="25"/>
      <c r="Y73" s="11"/>
      <c r="Z73" s="11"/>
      <c r="AA73" s="11"/>
      <c r="AB73" s="11"/>
      <c r="AC73" s="11"/>
      <c r="AD73" s="11"/>
      <c r="AE73" s="10"/>
      <c r="AF73" s="10"/>
      <c r="AG73" s="10"/>
      <c r="AH73" s="10"/>
      <c r="AI73" s="10"/>
      <c r="AJ73" s="11"/>
      <c r="AK73" s="11"/>
      <c r="AL73" s="11"/>
      <c r="AM73" s="11"/>
      <c r="AN73" s="11"/>
      <c r="AO73" s="11"/>
      <c r="AP73" s="11"/>
      <c r="AQ73" s="11"/>
      <c r="AR73" s="11"/>
      <c r="AS73" s="11"/>
      <c r="AT73" s="11"/>
      <c r="AU73" s="11"/>
      <c r="AV73" s="11"/>
      <c r="AW73" s="11"/>
      <c r="AX73" s="11"/>
      <c r="AY73" s="11"/>
      <c r="AZ73" s="11"/>
      <c r="BA73" s="11"/>
      <c r="BB73" s="11"/>
      <c r="BC73" s="11"/>
      <c r="BD73" s="11"/>
      <c r="BE73" s="11"/>
      <c r="BF73" s="11"/>
      <c r="BG73" s="11"/>
      <c r="BH73" s="11"/>
      <c r="BI73" s="11"/>
      <c r="BJ73" s="11"/>
      <c r="BK73" s="11"/>
      <c r="BL73" s="11"/>
      <c r="BM73" s="11"/>
      <c r="BN73" s="11"/>
      <c r="BO73" s="11"/>
      <c r="BP73" s="11"/>
      <c r="BQ73" s="11"/>
      <c r="BR73" s="11"/>
      <c r="BS73" s="11"/>
      <c r="BT73" s="11"/>
      <c r="BU73" s="11"/>
      <c r="BV73" s="11"/>
      <c r="BW73" s="11"/>
      <c r="BX73" s="11"/>
      <c r="BY73" s="11"/>
      <c r="BZ73" s="11"/>
      <c r="CA73" s="11"/>
      <c r="CB73" s="11"/>
      <c r="CC73" s="11"/>
      <c r="CD73" s="11"/>
    </row>
    <row r="74" spans="1:82" x14ac:dyDescent="0.25">
      <c r="A74" s="11"/>
      <c r="B74" s="13"/>
      <c r="C74" s="11"/>
      <c r="D74" s="11"/>
      <c r="E74" s="11"/>
      <c r="F74" s="11"/>
      <c r="G74" s="11"/>
      <c r="H74" s="11"/>
      <c r="I74" s="11"/>
      <c r="J74" s="13"/>
      <c r="K74" s="11"/>
      <c r="L74" s="10"/>
      <c r="M74" s="11"/>
      <c r="N74" s="11"/>
      <c r="O74" s="11"/>
      <c r="P74" s="11"/>
      <c r="Q74" s="11"/>
      <c r="R74" s="11"/>
      <c r="S74" s="11"/>
      <c r="T74" s="25"/>
      <c r="U74" s="25"/>
      <c r="V74" s="26"/>
      <c r="W74" s="25"/>
      <c r="X74" s="25"/>
      <c r="Y74" s="11"/>
      <c r="Z74" s="11"/>
      <c r="AA74" s="11"/>
      <c r="AB74" s="11"/>
      <c r="AC74" s="11"/>
      <c r="AD74" s="11"/>
      <c r="AE74" s="10"/>
      <c r="AF74" s="10"/>
      <c r="AG74" s="10"/>
      <c r="AH74" s="10"/>
      <c r="AI74" s="10"/>
      <c r="AJ74" s="11"/>
      <c r="AK74" s="11"/>
      <c r="AL74" s="11"/>
      <c r="AM74" s="11"/>
      <c r="AN74" s="11"/>
      <c r="AO74" s="11"/>
      <c r="AP74" s="11"/>
      <c r="AQ74" s="11"/>
      <c r="AR74" s="11"/>
      <c r="AS74" s="11"/>
      <c r="AT74" s="11"/>
      <c r="AU74" s="11"/>
      <c r="AV74" s="11"/>
      <c r="AW74" s="11"/>
      <c r="AX74" s="11"/>
      <c r="AY74" s="11"/>
      <c r="AZ74" s="11"/>
      <c r="BA74" s="11"/>
      <c r="BB74" s="11"/>
      <c r="BC74" s="11"/>
      <c r="BD74" s="11"/>
      <c r="BE74" s="11"/>
      <c r="BF74" s="11"/>
      <c r="BG74" s="11"/>
      <c r="BH74" s="11"/>
      <c r="BI74" s="11"/>
      <c r="BJ74" s="11"/>
      <c r="BK74" s="11"/>
      <c r="BL74" s="11"/>
      <c r="BM74" s="11"/>
      <c r="BN74" s="11"/>
      <c r="BO74" s="11"/>
      <c r="BP74" s="11"/>
      <c r="BQ74" s="11"/>
      <c r="BR74" s="11"/>
      <c r="BS74" s="11"/>
      <c r="BT74" s="11"/>
      <c r="BU74" s="11"/>
      <c r="BV74" s="11"/>
      <c r="BW74" s="11"/>
      <c r="BX74" s="11"/>
      <c r="BY74" s="11"/>
      <c r="BZ74" s="11"/>
      <c r="CA74" s="11"/>
      <c r="CB74" s="11"/>
      <c r="CC74" s="11"/>
      <c r="CD74" s="11"/>
    </row>
    <row r="75" spans="1:82" x14ac:dyDescent="0.25">
      <c r="A75" s="11"/>
      <c r="B75" s="13"/>
      <c r="C75" s="11"/>
      <c r="D75" s="11"/>
      <c r="E75" s="11"/>
      <c r="F75" s="11"/>
      <c r="G75" s="11"/>
      <c r="H75" s="11"/>
      <c r="I75" s="11"/>
      <c r="J75" s="13"/>
      <c r="K75" s="11"/>
      <c r="L75" s="10"/>
      <c r="M75" s="11"/>
      <c r="N75" s="11"/>
      <c r="O75" s="11"/>
      <c r="P75" s="11"/>
      <c r="Q75" s="11"/>
      <c r="R75" s="11"/>
      <c r="S75" s="11"/>
      <c r="T75" s="25"/>
      <c r="U75" s="25"/>
      <c r="V75" s="26"/>
      <c r="W75" s="25"/>
      <c r="X75" s="25"/>
      <c r="Y75" s="11"/>
      <c r="Z75" s="11"/>
      <c r="AA75" s="11"/>
      <c r="AB75" s="11"/>
      <c r="AC75" s="11"/>
      <c r="AD75" s="11"/>
      <c r="AE75" s="10"/>
      <c r="AF75" s="10"/>
      <c r="AG75" s="10"/>
      <c r="AH75" s="10"/>
      <c r="AI75" s="10"/>
      <c r="AJ75" s="11"/>
      <c r="AK75" s="11"/>
      <c r="AL75" s="11"/>
      <c r="AM75" s="11"/>
      <c r="AN75" s="11"/>
      <c r="AO75" s="11"/>
      <c r="AP75" s="11"/>
      <c r="AQ75" s="11"/>
      <c r="AR75" s="11"/>
      <c r="AS75" s="11"/>
      <c r="AT75" s="11"/>
      <c r="AU75" s="11"/>
      <c r="AV75" s="11"/>
      <c r="AW75" s="11"/>
      <c r="AX75" s="11"/>
      <c r="AY75" s="11"/>
      <c r="AZ75" s="11"/>
      <c r="BA75" s="11"/>
      <c r="BB75" s="11"/>
      <c r="BC75" s="11"/>
      <c r="BD75" s="11"/>
      <c r="BE75" s="11"/>
      <c r="BF75" s="11"/>
      <c r="BG75" s="11"/>
      <c r="BH75" s="11"/>
      <c r="BI75" s="11"/>
      <c r="BJ75" s="11"/>
      <c r="BK75" s="11"/>
      <c r="BL75" s="11"/>
      <c r="BM75" s="11"/>
      <c r="BN75" s="11"/>
      <c r="BO75" s="11"/>
      <c r="BP75" s="11"/>
      <c r="BQ75" s="11"/>
      <c r="BR75" s="11"/>
      <c r="BS75" s="11"/>
      <c r="BT75" s="11"/>
      <c r="BU75" s="11"/>
      <c r="BV75" s="11"/>
      <c r="BW75" s="11"/>
      <c r="BX75" s="11"/>
      <c r="BY75" s="11"/>
      <c r="BZ75" s="11"/>
      <c r="CA75" s="11"/>
      <c r="CB75" s="11"/>
      <c r="CC75" s="11"/>
      <c r="CD75" s="11"/>
    </row>
    <row r="76" spans="1:82" x14ac:dyDescent="0.25">
      <c r="A76" s="11"/>
      <c r="B76" s="13"/>
      <c r="C76" s="11"/>
      <c r="D76" s="11"/>
      <c r="E76" s="11"/>
      <c r="F76" s="11"/>
      <c r="G76" s="11"/>
      <c r="H76" s="11"/>
      <c r="I76" s="11"/>
      <c r="J76" s="13"/>
      <c r="K76" s="11"/>
      <c r="L76" s="10"/>
      <c r="M76" s="11"/>
      <c r="N76" s="11"/>
      <c r="O76" s="11"/>
      <c r="P76" s="11"/>
      <c r="Q76" s="11"/>
      <c r="R76" s="11"/>
      <c r="S76" s="11"/>
      <c r="T76" s="25"/>
      <c r="U76" s="25"/>
      <c r="V76" s="26"/>
      <c r="W76" s="25"/>
      <c r="X76" s="25"/>
      <c r="Y76" s="11"/>
      <c r="Z76" s="11"/>
      <c r="AA76" s="11"/>
      <c r="AB76" s="11"/>
      <c r="AC76" s="11"/>
      <c r="AD76" s="11"/>
      <c r="AE76" s="10"/>
      <c r="AF76" s="10"/>
      <c r="AG76" s="10"/>
      <c r="AH76" s="10"/>
      <c r="AI76" s="10"/>
      <c r="AJ76" s="11"/>
      <c r="AK76" s="11"/>
      <c r="AL76" s="11"/>
      <c r="AM76" s="11"/>
      <c r="AN76" s="11"/>
      <c r="AO76" s="11"/>
      <c r="AP76" s="11"/>
      <c r="AQ76" s="11"/>
      <c r="AR76" s="11"/>
      <c r="AS76" s="11"/>
      <c r="AT76" s="11"/>
      <c r="AU76" s="11"/>
      <c r="AV76" s="11"/>
      <c r="AW76" s="11"/>
      <c r="AX76" s="11"/>
      <c r="AY76" s="11"/>
      <c r="AZ76" s="11"/>
      <c r="BA76" s="11"/>
      <c r="BB76" s="11"/>
      <c r="BC76" s="11"/>
      <c r="BD76" s="11"/>
      <c r="BE76" s="11"/>
      <c r="BF76" s="11"/>
      <c r="BG76" s="11"/>
      <c r="BH76" s="11"/>
      <c r="BI76" s="11"/>
      <c r="BJ76" s="11"/>
      <c r="BK76" s="11"/>
      <c r="BL76" s="11"/>
      <c r="BM76" s="11"/>
      <c r="BN76" s="11"/>
      <c r="BO76" s="11"/>
      <c r="BP76" s="11"/>
      <c r="BQ76" s="11"/>
      <c r="BR76" s="11"/>
      <c r="BS76" s="11"/>
      <c r="BT76" s="11"/>
      <c r="BU76" s="11"/>
      <c r="BV76" s="11"/>
      <c r="BW76" s="11"/>
      <c r="BX76" s="11"/>
      <c r="BY76" s="11"/>
      <c r="BZ76" s="11"/>
      <c r="CA76" s="11"/>
      <c r="CB76" s="11"/>
      <c r="CC76" s="11"/>
      <c r="CD76" s="11"/>
    </row>
    <row r="77" spans="1:82" x14ac:dyDescent="0.25">
      <c r="A77" s="11"/>
      <c r="B77" s="13"/>
      <c r="C77" s="11"/>
      <c r="D77" s="11"/>
      <c r="E77" s="11"/>
      <c r="F77" s="11"/>
      <c r="G77" s="11"/>
      <c r="H77" s="11"/>
      <c r="I77" s="11"/>
      <c r="J77" s="13"/>
      <c r="K77" s="11"/>
      <c r="L77" s="10"/>
      <c r="M77" s="11"/>
      <c r="N77" s="11"/>
      <c r="O77" s="11"/>
      <c r="P77" s="11"/>
      <c r="Q77" s="11"/>
      <c r="R77" s="11"/>
      <c r="S77" s="11"/>
      <c r="T77" s="25"/>
      <c r="U77" s="25"/>
      <c r="V77" s="26"/>
      <c r="W77" s="25"/>
      <c r="X77" s="25"/>
      <c r="Y77" s="11"/>
      <c r="Z77" s="11"/>
      <c r="AA77" s="11"/>
      <c r="AB77" s="11"/>
      <c r="AC77" s="11"/>
      <c r="AD77" s="11"/>
      <c r="AE77" s="10"/>
      <c r="AF77" s="10"/>
      <c r="AG77" s="10"/>
      <c r="AH77" s="10"/>
      <c r="AI77" s="10"/>
      <c r="AJ77" s="11"/>
      <c r="AK77" s="11"/>
      <c r="AL77" s="11"/>
      <c r="AM77" s="11"/>
      <c r="AN77" s="11"/>
      <c r="AO77" s="11"/>
      <c r="AP77" s="11"/>
      <c r="AQ77" s="11"/>
      <c r="AR77" s="11"/>
      <c r="AS77" s="11"/>
      <c r="AT77" s="11"/>
      <c r="AU77" s="11"/>
      <c r="AV77" s="11"/>
      <c r="AW77" s="11"/>
      <c r="AX77" s="11"/>
      <c r="AY77" s="11"/>
      <c r="AZ77" s="11"/>
      <c r="BA77" s="11"/>
      <c r="BB77" s="11"/>
      <c r="BC77" s="11"/>
      <c r="BD77" s="11"/>
      <c r="BE77" s="11"/>
      <c r="BF77" s="11"/>
      <c r="BG77" s="11"/>
      <c r="BH77" s="11"/>
      <c r="BI77" s="11"/>
      <c r="BJ77" s="11"/>
      <c r="BK77" s="11"/>
      <c r="BL77" s="11"/>
      <c r="BM77" s="11"/>
      <c r="BN77" s="11"/>
      <c r="BO77" s="11"/>
      <c r="BP77" s="11"/>
      <c r="BQ77" s="11"/>
      <c r="BR77" s="11"/>
      <c r="BS77" s="11"/>
      <c r="BT77" s="11"/>
      <c r="BU77" s="11"/>
      <c r="BV77" s="11"/>
      <c r="BW77" s="11"/>
      <c r="BX77" s="11"/>
      <c r="BY77" s="11"/>
      <c r="BZ77" s="11"/>
      <c r="CA77" s="11"/>
      <c r="CB77" s="11"/>
      <c r="CC77" s="11"/>
      <c r="CD77" s="11"/>
    </row>
    <row r="78" spans="1:82" x14ac:dyDescent="0.25">
      <c r="A78" s="11"/>
      <c r="B78" s="13"/>
      <c r="C78" s="11"/>
      <c r="D78" s="11"/>
      <c r="E78" s="11"/>
      <c r="F78" s="11"/>
      <c r="G78" s="11"/>
      <c r="H78" s="11"/>
      <c r="I78" s="11"/>
      <c r="J78" s="13"/>
      <c r="K78" s="11"/>
      <c r="L78" s="10"/>
      <c r="M78" s="11"/>
      <c r="N78" s="11"/>
      <c r="O78" s="11"/>
      <c r="P78" s="11"/>
      <c r="Q78" s="11"/>
      <c r="R78" s="11"/>
      <c r="S78" s="11"/>
      <c r="T78" s="25"/>
      <c r="U78" s="25"/>
      <c r="V78" s="26"/>
      <c r="W78" s="25"/>
      <c r="X78" s="25"/>
      <c r="Y78" s="11"/>
      <c r="Z78" s="11"/>
      <c r="AA78" s="11"/>
      <c r="AB78" s="11"/>
      <c r="AC78" s="11"/>
      <c r="AD78" s="11"/>
      <c r="AE78" s="10"/>
      <c r="AF78" s="10"/>
      <c r="AG78" s="10"/>
      <c r="AH78" s="10"/>
      <c r="AI78" s="10"/>
      <c r="AJ78" s="11"/>
      <c r="AK78" s="11"/>
      <c r="AL78" s="11"/>
      <c r="AM78" s="11"/>
      <c r="AN78" s="11"/>
      <c r="AO78" s="11"/>
      <c r="AP78" s="11"/>
      <c r="AQ78" s="11"/>
      <c r="AR78" s="11"/>
      <c r="AS78" s="11"/>
      <c r="AT78" s="11"/>
      <c r="AU78" s="11"/>
      <c r="AV78" s="11"/>
      <c r="AW78" s="11"/>
      <c r="AX78" s="11"/>
      <c r="AY78" s="11"/>
      <c r="AZ78" s="11"/>
      <c r="BA78" s="11"/>
      <c r="BB78" s="11"/>
      <c r="BC78" s="11"/>
      <c r="BD78" s="11"/>
      <c r="BE78" s="11"/>
      <c r="BF78" s="11"/>
      <c r="BG78" s="11"/>
      <c r="BH78" s="11"/>
      <c r="BI78" s="11"/>
      <c r="BJ78" s="11"/>
      <c r="BK78" s="11"/>
      <c r="BL78" s="11"/>
      <c r="BM78" s="11"/>
      <c r="BN78" s="11"/>
      <c r="BO78" s="11"/>
      <c r="BP78" s="11"/>
      <c r="BQ78" s="11"/>
      <c r="BR78" s="11"/>
      <c r="BS78" s="11"/>
      <c r="BT78" s="11"/>
      <c r="BU78" s="11"/>
      <c r="BV78" s="11"/>
      <c r="BW78" s="11"/>
      <c r="BX78" s="11"/>
      <c r="BY78" s="11"/>
      <c r="BZ78" s="11"/>
      <c r="CA78" s="11"/>
      <c r="CB78" s="11"/>
      <c r="CC78" s="11"/>
      <c r="CD78" s="11"/>
    </row>
    <row r="79" spans="1:82" x14ac:dyDescent="0.25">
      <c r="A79" s="11"/>
      <c r="B79" s="13"/>
      <c r="C79" s="11"/>
      <c r="D79" s="11"/>
      <c r="E79" s="11"/>
      <c r="F79" s="11"/>
      <c r="G79" s="11"/>
      <c r="H79" s="11"/>
      <c r="I79" s="11"/>
      <c r="J79" s="13"/>
      <c r="K79" s="11"/>
      <c r="L79" s="10"/>
      <c r="M79" s="11"/>
      <c r="N79" s="11"/>
      <c r="O79" s="11"/>
      <c r="P79" s="11"/>
      <c r="Q79" s="11"/>
      <c r="R79" s="11"/>
      <c r="S79" s="11"/>
      <c r="T79" s="25"/>
      <c r="U79" s="25"/>
      <c r="V79" s="26"/>
      <c r="W79" s="25"/>
      <c r="X79" s="25"/>
      <c r="Y79" s="11"/>
      <c r="Z79" s="11"/>
      <c r="AA79" s="11"/>
      <c r="AB79" s="11"/>
      <c r="AC79" s="11"/>
      <c r="AD79" s="11"/>
      <c r="AE79" s="10"/>
      <c r="AF79" s="10"/>
      <c r="AG79" s="10"/>
      <c r="AH79" s="10"/>
      <c r="AI79" s="10"/>
      <c r="AJ79" s="11"/>
      <c r="AK79" s="11"/>
      <c r="AL79" s="11"/>
      <c r="AM79" s="11"/>
      <c r="AN79" s="11"/>
      <c r="AO79" s="11"/>
      <c r="AP79" s="11"/>
      <c r="AQ79" s="11"/>
      <c r="AR79" s="11"/>
      <c r="AS79" s="11"/>
      <c r="AT79" s="11"/>
      <c r="AU79" s="11"/>
      <c r="AV79" s="11"/>
      <c r="AW79" s="11"/>
      <c r="AX79" s="11"/>
      <c r="AY79" s="11"/>
      <c r="AZ79" s="11"/>
      <c r="BA79" s="11"/>
      <c r="BB79" s="11"/>
      <c r="BC79" s="11"/>
      <c r="BD79" s="11"/>
      <c r="BE79" s="11"/>
      <c r="BF79" s="11"/>
      <c r="BG79" s="11"/>
      <c r="BH79" s="11"/>
      <c r="BI79" s="11"/>
      <c r="BJ79" s="11"/>
      <c r="BK79" s="11"/>
      <c r="BL79" s="11"/>
      <c r="BM79" s="11"/>
      <c r="BN79" s="11"/>
      <c r="BO79" s="11"/>
      <c r="BP79" s="11"/>
      <c r="BQ79" s="11"/>
      <c r="BR79" s="11"/>
      <c r="BS79" s="11"/>
      <c r="BT79" s="11"/>
      <c r="BU79" s="11"/>
      <c r="BV79" s="11"/>
      <c r="BW79" s="11"/>
      <c r="BX79" s="11"/>
      <c r="BY79" s="11"/>
      <c r="BZ79" s="11"/>
      <c r="CA79" s="11"/>
      <c r="CB79" s="11"/>
      <c r="CC79" s="11"/>
      <c r="CD79" s="11"/>
    </row>
    <row r="80" spans="1:82" x14ac:dyDescent="0.25">
      <c r="A80" s="11"/>
      <c r="B80" s="13"/>
      <c r="C80" s="11"/>
      <c r="D80" s="11"/>
      <c r="E80" s="11"/>
      <c r="F80" s="11"/>
      <c r="G80" s="11"/>
      <c r="H80" s="11"/>
      <c r="I80" s="11"/>
      <c r="J80" s="13"/>
      <c r="K80" s="11"/>
      <c r="L80" s="10"/>
      <c r="M80" s="11"/>
      <c r="N80" s="11"/>
      <c r="O80" s="11"/>
      <c r="P80" s="11"/>
      <c r="Q80" s="11"/>
      <c r="R80" s="11"/>
      <c r="S80" s="11"/>
      <c r="T80" s="25"/>
      <c r="U80" s="25"/>
      <c r="V80" s="26"/>
      <c r="W80" s="25"/>
      <c r="X80" s="25"/>
      <c r="Y80" s="11"/>
      <c r="Z80" s="11"/>
      <c r="AA80" s="11"/>
      <c r="AB80" s="11"/>
      <c r="AC80" s="11"/>
      <c r="AD80" s="11"/>
      <c r="AE80" s="10"/>
      <c r="AF80" s="10"/>
      <c r="AG80" s="10"/>
      <c r="AH80" s="10"/>
      <c r="AI80" s="10"/>
      <c r="AJ80" s="11"/>
      <c r="AK80" s="11"/>
      <c r="AL80" s="11"/>
      <c r="AM80" s="11"/>
      <c r="AN80" s="11"/>
      <c r="AO80" s="11"/>
      <c r="AP80" s="11"/>
      <c r="AQ80" s="11"/>
      <c r="AR80" s="11"/>
      <c r="AS80" s="11"/>
      <c r="AT80" s="11"/>
      <c r="AU80" s="11"/>
      <c r="AV80" s="11"/>
      <c r="AW80" s="11"/>
      <c r="AX80" s="11"/>
      <c r="AY80" s="11"/>
      <c r="AZ80" s="11"/>
      <c r="BA80" s="11"/>
      <c r="BB80" s="11"/>
      <c r="BC80" s="11"/>
      <c r="BD80" s="11"/>
      <c r="BE80" s="11"/>
      <c r="BF80" s="11"/>
      <c r="BG80" s="11"/>
      <c r="BH80" s="11"/>
      <c r="BI80" s="11"/>
      <c r="BJ80" s="11"/>
      <c r="BK80" s="11"/>
      <c r="BL80" s="11"/>
      <c r="BM80" s="11"/>
      <c r="BN80" s="11"/>
      <c r="BO80" s="11"/>
      <c r="BP80" s="11"/>
      <c r="BQ80" s="11"/>
      <c r="BR80" s="11"/>
      <c r="BS80" s="11"/>
      <c r="BT80" s="11"/>
      <c r="BU80" s="11"/>
      <c r="BV80" s="11"/>
      <c r="BW80" s="11"/>
      <c r="BX80" s="11"/>
      <c r="BY80" s="11"/>
      <c r="BZ80" s="11"/>
      <c r="CA80" s="11"/>
      <c r="CB80" s="11"/>
      <c r="CC80" s="11"/>
      <c r="CD80" s="11"/>
    </row>
    <row r="81" spans="1:82" x14ac:dyDescent="0.25">
      <c r="A81" s="11"/>
      <c r="B81" s="13"/>
      <c r="C81" s="11"/>
      <c r="D81" s="11"/>
      <c r="E81" s="11"/>
      <c r="F81" s="11"/>
      <c r="G81" s="11"/>
      <c r="H81" s="11"/>
      <c r="I81" s="11"/>
      <c r="J81" s="13"/>
      <c r="K81" s="11"/>
      <c r="L81" s="10"/>
      <c r="M81" s="11"/>
      <c r="N81" s="11"/>
      <c r="O81" s="11"/>
      <c r="P81" s="11"/>
      <c r="Q81" s="11"/>
      <c r="R81" s="11"/>
      <c r="S81" s="11"/>
      <c r="T81" s="25"/>
      <c r="U81" s="25"/>
      <c r="V81" s="26"/>
      <c r="W81" s="25"/>
      <c r="X81" s="25"/>
      <c r="Y81" s="11"/>
      <c r="Z81" s="11"/>
      <c r="AA81" s="11"/>
      <c r="AB81" s="11"/>
      <c r="AC81" s="11"/>
      <c r="AD81" s="11"/>
      <c r="AE81" s="10"/>
      <c r="AF81" s="10"/>
      <c r="AG81" s="10"/>
      <c r="AH81" s="10"/>
      <c r="AI81" s="10"/>
      <c r="AJ81" s="11"/>
      <c r="AK81" s="11"/>
      <c r="AL81" s="11"/>
      <c r="AM81" s="11"/>
      <c r="AN81" s="11"/>
      <c r="AO81" s="11"/>
      <c r="AP81" s="11"/>
      <c r="AQ81" s="11"/>
      <c r="AR81" s="11"/>
      <c r="AS81" s="11"/>
      <c r="AT81" s="11"/>
      <c r="AU81" s="11"/>
      <c r="AV81" s="11"/>
      <c r="AW81" s="11"/>
      <c r="AX81" s="11"/>
      <c r="AY81" s="11"/>
      <c r="AZ81" s="11"/>
      <c r="BA81" s="11"/>
      <c r="BB81" s="11"/>
      <c r="BC81" s="11"/>
      <c r="BD81" s="11"/>
      <c r="BE81" s="11"/>
      <c r="BF81" s="11"/>
      <c r="BG81" s="11"/>
      <c r="BH81" s="11"/>
      <c r="BI81" s="11"/>
      <c r="BJ81" s="11"/>
      <c r="BK81" s="11"/>
      <c r="BL81" s="11"/>
      <c r="BM81" s="11"/>
      <c r="BN81" s="11"/>
      <c r="BO81" s="11"/>
      <c r="BP81" s="11"/>
      <c r="BQ81" s="11"/>
      <c r="BR81" s="11"/>
      <c r="BS81" s="11"/>
      <c r="BT81" s="11"/>
      <c r="BU81" s="11"/>
      <c r="BV81" s="11"/>
      <c r="BW81" s="11"/>
      <c r="BX81" s="11"/>
      <c r="BY81" s="11"/>
      <c r="BZ81" s="11"/>
      <c r="CA81" s="11"/>
      <c r="CB81" s="11"/>
      <c r="CC81" s="11"/>
      <c r="CD81" s="11"/>
    </row>
    <row r="82" spans="1:82" x14ac:dyDescent="0.25">
      <c r="A82" s="11"/>
      <c r="B82" s="13"/>
      <c r="C82" s="11"/>
      <c r="D82" s="11"/>
      <c r="E82" s="11"/>
      <c r="F82" s="11"/>
      <c r="G82" s="11"/>
      <c r="H82" s="11"/>
      <c r="I82" s="11"/>
      <c r="J82" s="13"/>
      <c r="K82" s="11"/>
      <c r="L82" s="10"/>
      <c r="M82" s="11"/>
      <c r="N82" s="11"/>
      <c r="O82" s="11"/>
      <c r="P82" s="11"/>
      <c r="Q82" s="11"/>
      <c r="R82" s="11"/>
      <c r="S82" s="11"/>
      <c r="T82" s="25"/>
      <c r="U82" s="25"/>
      <c r="V82" s="26"/>
      <c r="W82" s="25"/>
      <c r="X82" s="25"/>
      <c r="Y82" s="11"/>
      <c r="Z82" s="11"/>
      <c r="AA82" s="11"/>
      <c r="AB82" s="11"/>
      <c r="AC82" s="11"/>
      <c r="AD82" s="11"/>
      <c r="AE82" s="10"/>
      <c r="AF82" s="10"/>
      <c r="AG82" s="10"/>
      <c r="AH82" s="10"/>
      <c r="AI82" s="10"/>
      <c r="AJ82" s="11"/>
      <c r="AK82" s="11"/>
      <c r="AL82" s="11"/>
      <c r="AM82" s="11"/>
      <c r="AN82" s="11"/>
      <c r="AO82" s="11"/>
      <c r="AP82" s="11"/>
      <c r="AQ82" s="11"/>
      <c r="AR82" s="11"/>
      <c r="AS82" s="11"/>
      <c r="AT82" s="11"/>
      <c r="AU82" s="11"/>
      <c r="AV82" s="11"/>
      <c r="AW82" s="11"/>
      <c r="AX82" s="11"/>
      <c r="AY82" s="11"/>
      <c r="AZ82" s="11"/>
      <c r="BA82" s="11"/>
      <c r="BB82" s="11"/>
      <c r="BC82" s="11"/>
      <c r="BD82" s="11"/>
      <c r="BE82" s="11"/>
      <c r="BF82" s="11"/>
      <c r="BG82" s="11"/>
      <c r="BH82" s="11"/>
      <c r="BI82" s="11"/>
      <c r="BJ82" s="11"/>
      <c r="BK82" s="11"/>
      <c r="BL82" s="11"/>
      <c r="BM82" s="11"/>
      <c r="BN82" s="11"/>
      <c r="BO82" s="11"/>
      <c r="BP82" s="11"/>
      <c r="BQ82" s="11"/>
      <c r="BR82" s="11"/>
      <c r="BS82" s="11"/>
      <c r="BT82" s="11"/>
      <c r="BU82" s="11"/>
      <c r="BV82" s="11"/>
      <c r="BW82" s="11"/>
      <c r="BX82" s="11"/>
      <c r="BY82" s="11"/>
      <c r="BZ82" s="11"/>
      <c r="CA82" s="11"/>
      <c r="CB82" s="11"/>
      <c r="CC82" s="11"/>
      <c r="CD82" s="11"/>
    </row>
    <row r="83" spans="1:82" x14ac:dyDescent="0.25">
      <c r="A83" s="11"/>
      <c r="B83" s="13"/>
      <c r="C83" s="11"/>
      <c r="D83" s="11"/>
      <c r="E83" s="11"/>
      <c r="F83" s="11"/>
      <c r="G83" s="11"/>
      <c r="H83" s="11"/>
      <c r="I83" s="11"/>
      <c r="J83" s="13"/>
      <c r="K83" s="11"/>
      <c r="L83" s="10"/>
      <c r="M83" s="11"/>
      <c r="N83" s="11"/>
      <c r="O83" s="11"/>
      <c r="P83" s="11"/>
      <c r="Q83" s="11"/>
      <c r="R83" s="11"/>
      <c r="S83" s="11"/>
      <c r="T83" s="25"/>
      <c r="U83" s="25"/>
      <c r="V83" s="26"/>
      <c r="W83" s="25"/>
      <c r="X83" s="25"/>
      <c r="Y83" s="11"/>
      <c r="Z83" s="11"/>
      <c r="AA83" s="11"/>
      <c r="AB83" s="11"/>
      <c r="AC83" s="11"/>
      <c r="AD83" s="11"/>
      <c r="AE83" s="10"/>
      <c r="AF83" s="10"/>
      <c r="AG83" s="10"/>
      <c r="AH83" s="10"/>
      <c r="AI83" s="10"/>
      <c r="AJ83" s="11"/>
      <c r="AK83" s="11"/>
      <c r="AL83" s="11"/>
      <c r="AM83" s="11"/>
      <c r="AN83" s="11"/>
      <c r="AO83" s="11"/>
      <c r="AP83" s="11"/>
      <c r="AQ83" s="11"/>
      <c r="AR83" s="11"/>
      <c r="AS83" s="11"/>
      <c r="AT83" s="11"/>
      <c r="AU83" s="11"/>
      <c r="AV83" s="11"/>
      <c r="AW83" s="11"/>
      <c r="AX83" s="11"/>
      <c r="AY83" s="11"/>
      <c r="AZ83" s="11"/>
      <c r="BA83" s="11"/>
      <c r="BB83" s="11"/>
      <c r="BC83" s="11"/>
      <c r="BD83" s="11"/>
      <c r="BE83" s="11"/>
      <c r="BF83" s="11"/>
      <c r="BG83" s="11"/>
      <c r="BH83" s="11"/>
      <c r="BI83" s="11"/>
      <c r="BJ83" s="11"/>
      <c r="BK83" s="11"/>
      <c r="BL83" s="11"/>
      <c r="BM83" s="11"/>
      <c r="BN83" s="11"/>
      <c r="BO83" s="11"/>
      <c r="BP83" s="11"/>
      <c r="BQ83" s="11"/>
      <c r="BR83" s="11"/>
      <c r="BS83" s="11"/>
      <c r="BT83" s="11"/>
      <c r="BU83" s="11"/>
      <c r="BV83" s="11"/>
      <c r="BW83" s="11"/>
      <c r="BX83" s="11"/>
      <c r="BY83" s="11"/>
      <c r="BZ83" s="11"/>
      <c r="CA83" s="11"/>
      <c r="CB83" s="11"/>
      <c r="CC83" s="11"/>
      <c r="CD83" s="11"/>
    </row>
    <row r="84" spans="1:82" x14ac:dyDescent="0.25">
      <c r="A84" s="11"/>
      <c r="B84" s="13"/>
      <c r="C84" s="11"/>
      <c r="D84" s="11"/>
      <c r="E84" s="11"/>
      <c r="F84" s="11"/>
      <c r="G84" s="11"/>
      <c r="H84" s="11"/>
      <c r="I84" s="11"/>
      <c r="J84" s="13"/>
      <c r="K84" s="11"/>
      <c r="L84" s="10"/>
      <c r="M84" s="11"/>
      <c r="N84" s="11"/>
      <c r="O84" s="11"/>
      <c r="P84" s="11"/>
      <c r="Q84" s="11"/>
      <c r="R84" s="11"/>
      <c r="S84" s="11"/>
      <c r="T84" s="25"/>
      <c r="U84" s="25"/>
      <c r="V84" s="26"/>
      <c r="W84" s="25"/>
      <c r="X84" s="25"/>
      <c r="Y84" s="11"/>
      <c r="Z84" s="11"/>
      <c r="AA84" s="11"/>
      <c r="AB84" s="11"/>
      <c r="AC84" s="11"/>
      <c r="AD84" s="11"/>
      <c r="AE84" s="10"/>
      <c r="AF84" s="10"/>
      <c r="AG84" s="10"/>
      <c r="AH84" s="10"/>
      <c r="AI84" s="10"/>
      <c r="AJ84" s="11"/>
      <c r="AK84" s="11"/>
      <c r="AL84" s="11"/>
      <c r="AM84" s="11"/>
      <c r="AN84" s="11"/>
      <c r="AO84" s="11"/>
      <c r="AP84" s="11"/>
      <c r="AQ84" s="11"/>
      <c r="AR84" s="11"/>
      <c r="AS84" s="11"/>
      <c r="AT84" s="11"/>
      <c r="AU84" s="11"/>
      <c r="AV84" s="11"/>
      <c r="AW84" s="11"/>
      <c r="AX84" s="11"/>
      <c r="AY84" s="11"/>
      <c r="AZ84" s="11"/>
      <c r="BA84" s="11"/>
      <c r="BB84" s="11"/>
      <c r="BC84" s="11"/>
      <c r="BD84" s="11"/>
      <c r="BE84" s="11"/>
      <c r="BF84" s="11"/>
      <c r="BG84" s="11"/>
      <c r="BH84" s="11"/>
      <c r="BI84" s="11"/>
      <c r="BJ84" s="11"/>
      <c r="BK84" s="11"/>
      <c r="BL84" s="11"/>
      <c r="BM84" s="11"/>
      <c r="BN84" s="11"/>
      <c r="BO84" s="11"/>
      <c r="BP84" s="11"/>
      <c r="BQ84" s="11"/>
      <c r="BR84" s="11"/>
      <c r="BS84" s="11"/>
      <c r="BT84" s="11"/>
      <c r="BU84" s="11"/>
      <c r="BV84" s="11"/>
      <c r="BW84" s="11"/>
      <c r="BX84" s="11"/>
      <c r="BY84" s="11"/>
      <c r="BZ84" s="11"/>
      <c r="CA84" s="11"/>
      <c r="CB84" s="11"/>
      <c r="CC84" s="11"/>
      <c r="CD84" s="11"/>
    </row>
    <row r="85" spans="1:82" x14ac:dyDescent="0.25">
      <c r="A85" s="11"/>
      <c r="B85" s="13"/>
      <c r="C85" s="11"/>
      <c r="D85" s="11"/>
      <c r="E85" s="11"/>
      <c r="F85" s="11"/>
      <c r="G85" s="11"/>
      <c r="H85" s="11"/>
      <c r="I85" s="11"/>
      <c r="J85" s="13"/>
      <c r="K85" s="11"/>
      <c r="L85" s="10"/>
      <c r="M85" s="11"/>
      <c r="N85" s="11"/>
      <c r="O85" s="11"/>
      <c r="P85" s="11"/>
      <c r="Q85" s="11"/>
      <c r="R85" s="11"/>
      <c r="S85" s="11"/>
      <c r="T85" s="25"/>
      <c r="U85" s="25"/>
      <c r="V85" s="26"/>
      <c r="W85" s="25"/>
      <c r="X85" s="25"/>
      <c r="Y85" s="11"/>
      <c r="Z85" s="11"/>
      <c r="AA85" s="11"/>
      <c r="AB85" s="11"/>
      <c r="AC85" s="11"/>
      <c r="AD85" s="11"/>
      <c r="AE85" s="10"/>
      <c r="AF85" s="10"/>
      <c r="AG85" s="10"/>
      <c r="AH85" s="10"/>
      <c r="AI85" s="10"/>
      <c r="AJ85" s="11"/>
      <c r="AK85" s="11"/>
      <c r="AL85" s="11"/>
      <c r="AM85" s="11"/>
      <c r="AN85" s="11"/>
      <c r="AO85" s="11"/>
      <c r="AP85" s="11"/>
      <c r="AQ85" s="11"/>
      <c r="AR85" s="11"/>
      <c r="AS85" s="11"/>
      <c r="AT85" s="11"/>
      <c r="AU85" s="11"/>
      <c r="AV85" s="11"/>
      <c r="AW85" s="11"/>
      <c r="AX85" s="11"/>
      <c r="AY85" s="11"/>
      <c r="AZ85" s="11"/>
      <c r="BA85" s="11"/>
      <c r="BB85" s="11"/>
      <c r="BC85" s="11"/>
      <c r="BD85" s="11"/>
      <c r="BE85" s="11"/>
      <c r="BF85" s="11"/>
      <c r="BG85" s="11"/>
      <c r="BH85" s="11"/>
      <c r="BI85" s="11"/>
      <c r="BJ85" s="11"/>
      <c r="BK85" s="11"/>
      <c r="BL85" s="11"/>
      <c r="BM85" s="11"/>
      <c r="BN85" s="11"/>
      <c r="BO85" s="11"/>
      <c r="BP85" s="11"/>
      <c r="BQ85" s="11"/>
      <c r="BR85" s="11"/>
      <c r="BS85" s="11"/>
      <c r="BT85" s="11"/>
      <c r="BU85" s="11"/>
      <c r="BV85" s="11"/>
      <c r="BW85" s="11"/>
      <c r="BX85" s="11"/>
      <c r="BY85" s="11"/>
      <c r="BZ85" s="11"/>
      <c r="CA85" s="11"/>
      <c r="CB85" s="11"/>
      <c r="CC85" s="11"/>
      <c r="CD85" s="11"/>
    </row>
    <row r="86" spans="1:82" x14ac:dyDescent="0.25">
      <c r="A86" s="11"/>
      <c r="B86" s="13"/>
      <c r="C86" s="11"/>
      <c r="D86" s="11"/>
      <c r="E86" s="11"/>
      <c r="F86" s="11"/>
      <c r="G86" s="11"/>
      <c r="H86" s="11"/>
      <c r="I86" s="11"/>
      <c r="J86" s="13"/>
      <c r="K86" s="11"/>
      <c r="L86" s="10"/>
      <c r="M86" s="11"/>
      <c r="N86" s="11"/>
      <c r="O86" s="11"/>
      <c r="P86" s="11"/>
      <c r="Q86" s="11"/>
      <c r="R86" s="11"/>
      <c r="S86" s="11"/>
      <c r="T86" s="25"/>
      <c r="U86" s="25"/>
      <c r="V86" s="26"/>
      <c r="W86" s="25"/>
      <c r="X86" s="25"/>
      <c r="Y86" s="11"/>
      <c r="Z86" s="11"/>
      <c r="AA86" s="11"/>
      <c r="AB86" s="11"/>
      <c r="AC86" s="11"/>
      <c r="AD86" s="11"/>
      <c r="AE86" s="10"/>
      <c r="AF86" s="10"/>
      <c r="AG86" s="10"/>
      <c r="AH86" s="10"/>
      <c r="AI86" s="10"/>
      <c r="AJ86" s="11"/>
      <c r="AK86" s="11"/>
      <c r="AL86" s="11"/>
      <c r="AM86" s="11"/>
      <c r="AN86" s="11"/>
      <c r="AO86" s="11"/>
      <c r="AP86" s="11"/>
      <c r="AQ86" s="11"/>
      <c r="AR86" s="11"/>
      <c r="AS86" s="11"/>
      <c r="AT86" s="11"/>
      <c r="AU86" s="11"/>
      <c r="AV86" s="11"/>
      <c r="AW86" s="11"/>
      <c r="AX86" s="11"/>
      <c r="AY86" s="11"/>
      <c r="AZ86" s="11"/>
      <c r="BA86" s="11"/>
      <c r="BB86" s="11"/>
      <c r="BC86" s="11"/>
      <c r="BD86" s="11"/>
      <c r="BE86" s="11"/>
      <c r="BF86" s="11"/>
      <c r="BG86" s="11"/>
      <c r="BH86" s="11"/>
      <c r="BI86" s="11"/>
      <c r="BJ86" s="11"/>
      <c r="BK86" s="11"/>
      <c r="BL86" s="11"/>
      <c r="BM86" s="11"/>
      <c r="BN86" s="11"/>
      <c r="BO86" s="11"/>
      <c r="BP86" s="11"/>
      <c r="BQ86" s="11"/>
      <c r="BR86" s="11"/>
      <c r="BS86" s="11"/>
      <c r="BT86" s="11"/>
      <c r="BU86" s="11"/>
      <c r="BV86" s="11"/>
      <c r="BW86" s="11"/>
      <c r="BX86" s="11"/>
      <c r="BY86" s="11"/>
      <c r="BZ86" s="11"/>
      <c r="CA86" s="11"/>
      <c r="CB86" s="11"/>
      <c r="CC86" s="11"/>
      <c r="CD86" s="11"/>
    </row>
    <row r="87" spans="1:82" x14ac:dyDescent="0.25">
      <c r="A87" s="11"/>
      <c r="B87" s="13"/>
      <c r="C87" s="11"/>
      <c r="D87" s="11"/>
      <c r="E87" s="11"/>
      <c r="F87" s="11"/>
      <c r="G87" s="11"/>
      <c r="H87" s="11"/>
      <c r="I87" s="11"/>
      <c r="J87" s="13"/>
      <c r="K87" s="11"/>
      <c r="L87" s="10"/>
      <c r="M87" s="11"/>
      <c r="N87" s="11"/>
      <c r="O87" s="11"/>
      <c r="P87" s="11"/>
      <c r="Q87" s="11"/>
      <c r="R87" s="11"/>
      <c r="S87" s="11"/>
      <c r="T87" s="25"/>
      <c r="U87" s="25"/>
      <c r="V87" s="26"/>
      <c r="W87" s="25"/>
      <c r="X87" s="25"/>
      <c r="Y87" s="11"/>
      <c r="Z87" s="11"/>
      <c r="AA87" s="11"/>
      <c r="AB87" s="11"/>
      <c r="AC87" s="11"/>
      <c r="AD87" s="11"/>
      <c r="AE87" s="10"/>
      <c r="AF87" s="10"/>
      <c r="AG87" s="10"/>
      <c r="AH87" s="10"/>
      <c r="AI87" s="10"/>
      <c r="AJ87" s="11"/>
      <c r="AK87" s="11"/>
      <c r="AL87" s="11"/>
      <c r="AM87" s="11"/>
      <c r="AN87" s="11"/>
      <c r="AO87" s="11"/>
      <c r="AP87" s="11"/>
      <c r="AQ87" s="11"/>
      <c r="AR87" s="11"/>
      <c r="AS87" s="11"/>
      <c r="AT87" s="11"/>
      <c r="AU87" s="11"/>
      <c r="AV87" s="11"/>
      <c r="AW87" s="11"/>
      <c r="AX87" s="11"/>
      <c r="AY87" s="11"/>
      <c r="AZ87" s="11"/>
      <c r="BA87" s="11"/>
      <c r="BB87" s="11"/>
      <c r="BC87" s="11"/>
      <c r="BD87" s="11"/>
      <c r="BE87" s="11"/>
      <c r="BF87" s="11"/>
      <c r="BG87" s="11"/>
      <c r="BH87" s="11"/>
      <c r="BI87" s="11"/>
      <c r="BJ87" s="11"/>
      <c r="BK87" s="11"/>
      <c r="BL87" s="11"/>
      <c r="BM87" s="11"/>
      <c r="BN87" s="11"/>
      <c r="BO87" s="11"/>
      <c r="BP87" s="11"/>
      <c r="BQ87" s="11"/>
      <c r="BR87" s="11"/>
      <c r="BS87" s="11"/>
      <c r="BT87" s="11"/>
      <c r="BU87" s="11"/>
      <c r="BV87" s="11"/>
      <c r="BW87" s="11"/>
      <c r="BX87" s="11"/>
      <c r="BY87" s="11"/>
      <c r="BZ87" s="11"/>
      <c r="CA87" s="11"/>
      <c r="CB87" s="11"/>
      <c r="CC87" s="11"/>
      <c r="CD87" s="11"/>
    </row>
    <row r="88" spans="1:82" x14ac:dyDescent="0.25">
      <c r="A88" s="11"/>
      <c r="B88" s="13"/>
      <c r="C88" s="11"/>
      <c r="D88" s="11"/>
      <c r="E88" s="11"/>
      <c r="F88" s="11"/>
      <c r="G88" s="11"/>
      <c r="H88" s="11"/>
      <c r="I88" s="11"/>
      <c r="J88" s="13"/>
      <c r="K88" s="11"/>
      <c r="L88" s="10"/>
      <c r="M88" s="11"/>
      <c r="N88" s="11"/>
      <c r="O88" s="11"/>
      <c r="P88" s="11"/>
      <c r="Q88" s="11"/>
      <c r="R88" s="11"/>
      <c r="S88" s="11"/>
      <c r="T88" s="25"/>
      <c r="U88" s="25"/>
      <c r="V88" s="26"/>
      <c r="W88" s="25"/>
      <c r="X88" s="25"/>
      <c r="Y88" s="11"/>
      <c r="Z88" s="11"/>
      <c r="AA88" s="11"/>
      <c r="AB88" s="11"/>
      <c r="AC88" s="11"/>
      <c r="AD88" s="11"/>
      <c r="AE88" s="10"/>
      <c r="AF88" s="10"/>
      <c r="AG88" s="10"/>
      <c r="AH88" s="10"/>
      <c r="AI88" s="10"/>
      <c r="AJ88" s="11"/>
      <c r="AK88" s="11"/>
      <c r="AL88" s="11"/>
      <c r="AM88" s="11"/>
      <c r="AN88" s="11"/>
      <c r="AO88" s="11"/>
      <c r="AP88" s="11"/>
      <c r="AQ88" s="11"/>
      <c r="AR88" s="11"/>
      <c r="AS88" s="11"/>
      <c r="AT88" s="11"/>
      <c r="AU88" s="11"/>
      <c r="AV88" s="11"/>
      <c r="AW88" s="11"/>
      <c r="AX88" s="11"/>
      <c r="AY88" s="11"/>
      <c r="AZ88" s="11"/>
      <c r="BA88" s="11"/>
      <c r="BB88" s="11"/>
      <c r="BC88" s="11"/>
      <c r="BD88" s="11"/>
      <c r="BE88" s="11"/>
      <c r="BF88" s="11"/>
      <c r="BG88" s="11"/>
      <c r="BH88" s="11"/>
      <c r="BI88" s="11"/>
      <c r="BJ88" s="11"/>
      <c r="BK88" s="11"/>
      <c r="BL88" s="11"/>
      <c r="BM88" s="11"/>
      <c r="BN88" s="11"/>
      <c r="BO88" s="11"/>
      <c r="BP88" s="11"/>
      <c r="BQ88" s="11"/>
      <c r="BR88" s="11"/>
      <c r="BS88" s="11"/>
      <c r="BT88" s="11"/>
      <c r="BU88" s="11"/>
      <c r="BV88" s="11"/>
      <c r="BW88" s="11"/>
      <c r="BX88" s="11"/>
      <c r="BY88" s="11"/>
      <c r="BZ88" s="11"/>
      <c r="CA88" s="11"/>
      <c r="CB88" s="11"/>
      <c r="CC88" s="11"/>
      <c r="CD88" s="11"/>
    </row>
    <row r="89" spans="1:82" x14ac:dyDescent="0.25">
      <c r="A89" s="11"/>
      <c r="B89" s="13"/>
      <c r="C89" s="11"/>
      <c r="D89" s="11"/>
      <c r="E89" s="11"/>
      <c r="F89" s="11"/>
      <c r="G89" s="11"/>
      <c r="H89" s="11"/>
      <c r="I89" s="11"/>
      <c r="J89" s="13"/>
      <c r="K89" s="11"/>
      <c r="L89" s="10"/>
      <c r="M89" s="11"/>
      <c r="N89" s="11"/>
      <c r="O89" s="11"/>
      <c r="P89" s="11"/>
      <c r="Q89" s="11"/>
      <c r="R89" s="11"/>
      <c r="S89" s="11"/>
      <c r="T89" s="25"/>
      <c r="U89" s="25"/>
      <c r="V89" s="26"/>
      <c r="W89" s="25"/>
      <c r="X89" s="25"/>
      <c r="Y89" s="11"/>
      <c r="Z89" s="11"/>
      <c r="AA89" s="11"/>
      <c r="AB89" s="11"/>
      <c r="AC89" s="11"/>
      <c r="AD89" s="11"/>
      <c r="AE89" s="10"/>
      <c r="AF89" s="10"/>
      <c r="AG89" s="10"/>
      <c r="AH89" s="10"/>
      <c r="AI89" s="10"/>
      <c r="AJ89" s="11"/>
      <c r="AK89" s="11"/>
      <c r="AL89" s="11"/>
      <c r="AM89" s="11"/>
      <c r="AN89" s="11"/>
      <c r="AO89" s="11"/>
      <c r="AP89" s="11"/>
      <c r="AQ89" s="11"/>
      <c r="AR89" s="11"/>
      <c r="AS89" s="11"/>
      <c r="AT89" s="11"/>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c r="BY89" s="11"/>
      <c r="BZ89" s="11"/>
      <c r="CA89" s="11"/>
      <c r="CB89" s="11"/>
      <c r="CC89" s="11"/>
      <c r="CD89" s="11"/>
    </row>
    <row r="90" spans="1:82" x14ac:dyDescent="0.25">
      <c r="A90" s="11"/>
      <c r="B90" s="13"/>
      <c r="C90" s="11"/>
      <c r="D90" s="11"/>
      <c r="E90" s="11"/>
      <c r="F90" s="11"/>
      <c r="G90" s="11"/>
      <c r="H90" s="11"/>
      <c r="I90" s="11"/>
      <c r="J90" s="13"/>
      <c r="K90" s="11"/>
      <c r="L90" s="10"/>
      <c r="M90" s="11"/>
      <c r="N90" s="11"/>
      <c r="O90" s="11"/>
      <c r="P90" s="11"/>
      <c r="Q90" s="11"/>
      <c r="R90" s="11"/>
      <c r="S90" s="11"/>
      <c r="T90" s="25"/>
      <c r="U90" s="25"/>
      <c r="V90" s="26"/>
      <c r="W90" s="25"/>
      <c r="X90" s="25"/>
      <c r="Y90" s="11"/>
      <c r="Z90" s="11"/>
      <c r="AA90" s="11"/>
      <c r="AB90" s="11"/>
      <c r="AC90" s="11"/>
      <c r="AD90" s="11"/>
      <c r="AE90" s="10"/>
      <c r="AF90" s="10"/>
      <c r="AG90" s="10"/>
      <c r="AH90" s="10"/>
      <c r="AI90" s="10"/>
      <c r="AJ90" s="11"/>
      <c r="AK90" s="11"/>
      <c r="AL90" s="11"/>
      <c r="AM90" s="11"/>
      <c r="AN90" s="11"/>
      <c r="AO90" s="11"/>
      <c r="AP90" s="11"/>
      <c r="AQ90" s="11"/>
      <c r="AR90" s="11"/>
      <c r="AS90" s="11"/>
      <c r="AT90" s="11"/>
      <c r="AU90" s="11"/>
      <c r="AV90" s="11"/>
      <c r="AW90" s="11"/>
      <c r="AX90" s="11"/>
      <c r="AY90" s="11"/>
      <c r="AZ90" s="11"/>
      <c r="BA90" s="11"/>
      <c r="BB90" s="11"/>
      <c r="BC90" s="11"/>
      <c r="BD90" s="11"/>
      <c r="BE90" s="11"/>
      <c r="BF90" s="11"/>
      <c r="BG90" s="11"/>
      <c r="BH90" s="11"/>
      <c r="BI90" s="11"/>
      <c r="BJ90" s="11"/>
      <c r="BK90" s="11"/>
      <c r="BL90" s="11"/>
      <c r="BM90" s="11"/>
      <c r="BN90" s="11"/>
      <c r="BO90" s="11"/>
      <c r="BP90" s="11"/>
      <c r="BQ90" s="11"/>
      <c r="BR90" s="11"/>
      <c r="BS90" s="11"/>
      <c r="BT90" s="11"/>
      <c r="BU90" s="11"/>
      <c r="BV90" s="11"/>
      <c r="BW90" s="11"/>
      <c r="BX90" s="11"/>
      <c r="BY90" s="11"/>
      <c r="BZ90" s="11"/>
      <c r="CA90" s="11"/>
      <c r="CB90" s="11"/>
      <c r="CC90" s="11"/>
      <c r="CD90" s="11"/>
    </row>
    <row r="91" spans="1:82" x14ac:dyDescent="0.25">
      <c r="A91" s="11"/>
      <c r="B91" s="13"/>
      <c r="C91" s="11"/>
      <c r="D91" s="11"/>
      <c r="E91" s="11"/>
      <c r="F91" s="11"/>
      <c r="G91" s="11"/>
      <c r="H91" s="11"/>
      <c r="I91" s="11"/>
      <c r="J91" s="13"/>
      <c r="K91" s="11"/>
      <c r="L91" s="10"/>
      <c r="M91" s="11"/>
      <c r="N91" s="11"/>
      <c r="O91" s="11"/>
      <c r="P91" s="11"/>
      <c r="Q91" s="11"/>
      <c r="R91" s="11"/>
      <c r="S91" s="11"/>
      <c r="T91" s="25"/>
      <c r="U91" s="25"/>
      <c r="V91" s="26"/>
      <c r="W91" s="25"/>
      <c r="X91" s="25"/>
      <c r="Y91" s="11"/>
      <c r="Z91" s="11"/>
      <c r="AA91" s="11"/>
      <c r="AB91" s="11"/>
      <c r="AC91" s="11"/>
      <c r="AD91" s="11"/>
      <c r="AE91" s="10"/>
      <c r="AF91" s="10"/>
      <c r="AG91" s="10"/>
      <c r="AH91" s="10"/>
      <c r="AI91" s="10"/>
      <c r="AJ91" s="11"/>
      <c r="AK91" s="11"/>
      <c r="AL91" s="11"/>
      <c r="AM91" s="11"/>
      <c r="AN91" s="11"/>
      <c r="AO91" s="11"/>
      <c r="AP91" s="11"/>
      <c r="AQ91" s="11"/>
      <c r="AR91" s="11"/>
      <c r="AS91" s="11"/>
      <c r="AT91" s="11"/>
      <c r="AU91" s="11"/>
      <c r="AV91" s="11"/>
      <c r="AW91" s="11"/>
      <c r="AX91" s="11"/>
      <c r="AY91" s="11"/>
      <c r="AZ91" s="11"/>
      <c r="BA91" s="11"/>
      <c r="BB91" s="11"/>
      <c r="BC91" s="11"/>
      <c r="BD91" s="11"/>
      <c r="BE91" s="11"/>
      <c r="BF91" s="11"/>
      <c r="BG91" s="11"/>
      <c r="BH91" s="11"/>
      <c r="BI91" s="11"/>
      <c r="BJ91" s="11"/>
      <c r="BK91" s="11"/>
      <c r="BL91" s="11"/>
      <c r="BM91" s="11"/>
      <c r="BN91" s="11"/>
      <c r="BO91" s="11"/>
      <c r="BP91" s="11"/>
      <c r="BQ91" s="11"/>
      <c r="BR91" s="11"/>
      <c r="BS91" s="11"/>
      <c r="BT91" s="11"/>
      <c r="BU91" s="11"/>
      <c r="BV91" s="11"/>
      <c r="BW91" s="11"/>
      <c r="BX91" s="11"/>
      <c r="BY91" s="11"/>
      <c r="BZ91" s="11"/>
      <c r="CA91" s="11"/>
      <c r="CB91" s="11"/>
      <c r="CC91" s="11"/>
      <c r="CD91" s="11"/>
    </row>
    <row r="92" spans="1:82" x14ac:dyDescent="0.25">
      <c r="A92" s="11"/>
      <c r="B92" s="13"/>
      <c r="C92" s="11"/>
      <c r="D92" s="11"/>
      <c r="E92" s="11"/>
      <c r="F92" s="11"/>
      <c r="G92" s="11"/>
      <c r="H92" s="11"/>
      <c r="I92" s="11"/>
      <c r="J92" s="13"/>
      <c r="K92" s="11"/>
      <c r="L92" s="10"/>
      <c r="M92" s="11"/>
      <c r="N92" s="11"/>
      <c r="O92" s="11"/>
      <c r="P92" s="11"/>
      <c r="Q92" s="11"/>
      <c r="R92" s="11"/>
      <c r="S92" s="11"/>
      <c r="T92" s="25"/>
      <c r="U92" s="25"/>
      <c r="V92" s="26"/>
      <c r="W92" s="25"/>
      <c r="X92" s="25"/>
      <c r="Y92" s="11"/>
      <c r="Z92" s="11"/>
      <c r="AA92" s="11"/>
      <c r="AB92" s="11"/>
      <c r="AC92" s="11"/>
      <c r="AD92" s="11"/>
      <c r="AE92" s="10"/>
      <c r="AF92" s="10"/>
      <c r="AG92" s="10"/>
      <c r="AH92" s="10"/>
      <c r="AI92" s="10"/>
      <c r="AJ92" s="11"/>
      <c r="AK92" s="11"/>
      <c r="AL92" s="11"/>
      <c r="AM92" s="11"/>
      <c r="AN92" s="11"/>
      <c r="AO92" s="11"/>
      <c r="AP92" s="11"/>
      <c r="AQ92" s="11"/>
      <c r="AR92" s="11"/>
      <c r="AS92" s="11"/>
      <c r="AT92" s="11"/>
      <c r="AU92" s="11"/>
      <c r="AV92" s="11"/>
      <c r="AW92" s="11"/>
      <c r="AX92" s="11"/>
      <c r="AY92" s="11"/>
      <c r="AZ92" s="11"/>
      <c r="BA92" s="11"/>
      <c r="BB92" s="11"/>
      <c r="BC92" s="11"/>
      <c r="BD92" s="11"/>
      <c r="BE92" s="11"/>
      <c r="BF92" s="11"/>
      <c r="BG92" s="11"/>
      <c r="BH92" s="11"/>
      <c r="BI92" s="11"/>
      <c r="BJ92" s="11"/>
      <c r="BK92" s="11"/>
      <c r="BL92" s="11"/>
      <c r="BM92" s="11"/>
      <c r="BN92" s="11"/>
      <c r="BO92" s="11"/>
      <c r="BP92" s="11"/>
      <c r="BQ92" s="11"/>
      <c r="BR92" s="11"/>
      <c r="BS92" s="11"/>
      <c r="BT92" s="11"/>
      <c r="BU92" s="11"/>
      <c r="BV92" s="11"/>
      <c r="BW92" s="11"/>
      <c r="BX92" s="11"/>
      <c r="BY92" s="11"/>
      <c r="BZ92" s="11"/>
      <c r="CA92" s="11"/>
      <c r="CB92" s="11"/>
      <c r="CC92" s="11"/>
      <c r="CD92" s="11"/>
    </row>
    <row r="93" spans="1:82" x14ac:dyDescent="0.25">
      <c r="A93" s="11"/>
      <c r="B93" s="13"/>
      <c r="C93" s="11"/>
      <c r="D93" s="11"/>
      <c r="E93" s="11"/>
      <c r="F93" s="11"/>
      <c r="G93" s="11"/>
      <c r="H93" s="11"/>
      <c r="I93" s="11"/>
      <c r="J93" s="13"/>
      <c r="K93" s="11"/>
      <c r="L93" s="10"/>
      <c r="M93" s="11"/>
      <c r="N93" s="11"/>
      <c r="O93" s="11"/>
      <c r="P93" s="11"/>
      <c r="Q93" s="11"/>
      <c r="R93" s="11"/>
      <c r="S93" s="11"/>
      <c r="T93" s="25"/>
      <c r="U93" s="25"/>
      <c r="V93" s="26"/>
      <c r="W93" s="25"/>
      <c r="X93" s="25"/>
      <c r="Y93" s="11"/>
      <c r="Z93" s="11"/>
      <c r="AA93" s="11"/>
      <c r="AB93" s="11"/>
      <c r="AC93" s="11"/>
      <c r="AD93" s="11"/>
      <c r="AE93" s="10"/>
      <c r="AF93" s="10"/>
      <c r="AG93" s="10"/>
      <c r="AH93" s="10"/>
      <c r="AI93" s="10"/>
      <c r="AJ93" s="11"/>
      <c r="AK93" s="11"/>
      <c r="AL93" s="11"/>
      <c r="AM93" s="11"/>
      <c r="AN93" s="11"/>
      <c r="AO93" s="11"/>
      <c r="AP93" s="11"/>
      <c r="AQ93" s="11"/>
      <c r="AR93" s="11"/>
      <c r="AS93" s="11"/>
      <c r="AT93" s="11"/>
      <c r="AU93" s="11"/>
      <c r="AV93" s="11"/>
      <c r="AW93" s="11"/>
      <c r="AX93" s="11"/>
      <c r="AY93" s="11"/>
      <c r="AZ93" s="11"/>
      <c r="BA93" s="11"/>
      <c r="BB93" s="11"/>
      <c r="BC93" s="11"/>
      <c r="BD93" s="11"/>
      <c r="BE93" s="11"/>
      <c r="BF93" s="11"/>
      <c r="BG93" s="11"/>
      <c r="BH93" s="11"/>
      <c r="BI93" s="11"/>
      <c r="BJ93" s="11"/>
      <c r="BK93" s="11"/>
      <c r="BL93" s="11"/>
      <c r="BM93" s="11"/>
      <c r="BN93" s="11"/>
      <c r="BO93" s="11"/>
      <c r="BP93" s="11"/>
      <c r="BQ93" s="11"/>
      <c r="BR93" s="11"/>
      <c r="BS93" s="11"/>
      <c r="BT93" s="11"/>
      <c r="BU93" s="11"/>
      <c r="BV93" s="11"/>
      <c r="BW93" s="11"/>
      <c r="BX93" s="11"/>
      <c r="BY93" s="11"/>
      <c r="BZ93" s="11"/>
      <c r="CA93" s="11"/>
      <c r="CB93" s="11"/>
      <c r="CC93" s="11"/>
      <c r="CD93" s="11"/>
    </row>
    <row r="94" spans="1:82" x14ac:dyDescent="0.25">
      <c r="A94" s="11"/>
      <c r="B94" s="13"/>
      <c r="C94" s="11"/>
      <c r="D94" s="11"/>
      <c r="E94" s="11"/>
      <c r="F94" s="11"/>
      <c r="G94" s="11"/>
      <c r="H94" s="11"/>
      <c r="I94" s="11"/>
      <c r="J94" s="13"/>
      <c r="K94" s="11"/>
      <c r="L94" s="10"/>
      <c r="M94" s="11"/>
      <c r="N94" s="11"/>
      <c r="O94" s="11"/>
      <c r="P94" s="11"/>
      <c r="Q94" s="11"/>
      <c r="R94" s="11"/>
      <c r="S94" s="11"/>
      <c r="T94" s="25"/>
      <c r="U94" s="25"/>
      <c r="V94" s="26"/>
      <c r="W94" s="25"/>
      <c r="X94" s="25"/>
      <c r="Y94" s="11"/>
      <c r="Z94" s="11"/>
      <c r="AA94" s="11"/>
      <c r="AB94" s="11"/>
      <c r="AC94" s="11"/>
      <c r="AD94" s="11"/>
      <c r="AE94" s="10"/>
      <c r="AF94" s="10"/>
      <c r="AG94" s="10"/>
      <c r="AH94" s="10"/>
      <c r="AI94" s="10"/>
      <c r="AJ94" s="11"/>
      <c r="AK94" s="11"/>
      <c r="AL94" s="11"/>
      <c r="AM94" s="11"/>
      <c r="AN94" s="11"/>
      <c r="AO94" s="11"/>
      <c r="AP94" s="11"/>
      <c r="AQ94" s="11"/>
      <c r="AR94" s="11"/>
      <c r="AS94" s="11"/>
      <c r="AT94" s="11"/>
      <c r="AU94" s="11"/>
      <c r="AV94" s="11"/>
      <c r="AW94" s="11"/>
      <c r="AX94" s="11"/>
      <c r="AY94" s="11"/>
      <c r="AZ94" s="11"/>
      <c r="BA94" s="11"/>
      <c r="BB94" s="11"/>
      <c r="BC94" s="11"/>
      <c r="BD94" s="11"/>
      <c r="BE94" s="11"/>
      <c r="BF94" s="11"/>
      <c r="BG94" s="11"/>
      <c r="BH94" s="11"/>
      <c r="BI94" s="11"/>
      <c r="BJ94" s="11"/>
      <c r="BK94" s="11"/>
      <c r="BL94" s="11"/>
      <c r="BM94" s="11"/>
      <c r="BN94" s="11"/>
      <c r="BO94" s="11"/>
      <c r="BP94" s="11"/>
      <c r="BQ94" s="11"/>
      <c r="BR94" s="11"/>
      <c r="BS94" s="11"/>
      <c r="BT94" s="11"/>
      <c r="BU94" s="11"/>
      <c r="BV94" s="11"/>
      <c r="BW94" s="11"/>
      <c r="BX94" s="11"/>
      <c r="BY94" s="11"/>
      <c r="BZ94" s="11"/>
      <c r="CA94" s="11"/>
      <c r="CB94" s="11"/>
      <c r="CC94" s="11"/>
      <c r="CD94" s="11"/>
    </row>
    <row r="95" spans="1:82" x14ac:dyDescent="0.25">
      <c r="A95" s="11"/>
      <c r="B95" s="13"/>
      <c r="C95" s="11"/>
      <c r="D95" s="11"/>
      <c r="E95" s="11"/>
      <c r="F95" s="11"/>
      <c r="G95" s="11"/>
      <c r="H95" s="11"/>
      <c r="I95" s="11"/>
      <c r="J95" s="13"/>
      <c r="K95" s="11"/>
      <c r="L95" s="10"/>
      <c r="M95" s="11"/>
      <c r="N95" s="11"/>
      <c r="O95" s="11"/>
      <c r="P95" s="11"/>
      <c r="Q95" s="11"/>
      <c r="R95" s="11"/>
      <c r="S95" s="11"/>
      <c r="T95" s="25"/>
      <c r="U95" s="25"/>
      <c r="V95" s="26"/>
      <c r="W95" s="25"/>
      <c r="X95" s="25"/>
      <c r="Y95" s="11"/>
      <c r="Z95" s="11"/>
      <c r="AA95" s="11"/>
      <c r="AB95" s="11"/>
      <c r="AC95" s="11"/>
      <c r="AD95" s="11"/>
      <c r="AE95" s="10"/>
      <c r="AF95" s="10"/>
      <c r="AG95" s="10"/>
      <c r="AH95" s="10"/>
      <c r="AI95" s="10"/>
      <c r="AJ95" s="11"/>
      <c r="AK95" s="11"/>
      <c r="AL95" s="11"/>
      <c r="AM95" s="11"/>
      <c r="AN95" s="11"/>
      <c r="AO95" s="11"/>
      <c r="AP95" s="11"/>
      <c r="AQ95" s="11"/>
      <c r="AR95" s="11"/>
      <c r="AS95" s="11"/>
      <c r="AT95" s="11"/>
      <c r="AU95" s="11"/>
      <c r="AV95" s="11"/>
      <c r="AW95" s="11"/>
      <c r="AX95" s="11"/>
      <c r="AY95" s="11"/>
      <c r="AZ95" s="11"/>
      <c r="BA95" s="11"/>
      <c r="BB95" s="11"/>
      <c r="BC95" s="11"/>
      <c r="BD95" s="11"/>
      <c r="BE95" s="11"/>
      <c r="BF95" s="11"/>
      <c r="BG95" s="11"/>
      <c r="BH95" s="11"/>
      <c r="BI95" s="11"/>
      <c r="BJ95" s="11"/>
      <c r="BK95" s="11"/>
      <c r="BL95" s="11"/>
      <c r="BM95" s="11"/>
      <c r="BN95" s="11"/>
      <c r="BO95" s="11"/>
      <c r="BP95" s="11"/>
      <c r="BQ95" s="11"/>
      <c r="BR95" s="11"/>
      <c r="BS95" s="11"/>
      <c r="BT95" s="11"/>
      <c r="BU95" s="11"/>
      <c r="BV95" s="11"/>
      <c r="BW95" s="11"/>
      <c r="BX95" s="11"/>
      <c r="BY95" s="11"/>
      <c r="BZ95" s="11"/>
      <c r="CA95" s="11"/>
      <c r="CB95" s="11"/>
      <c r="CC95" s="11"/>
      <c r="CD95" s="11"/>
    </row>
    <row r="96" spans="1:82" x14ac:dyDescent="0.25">
      <c r="A96" s="11"/>
      <c r="B96" s="13"/>
      <c r="C96" s="11"/>
      <c r="D96" s="11"/>
      <c r="E96" s="11"/>
      <c r="F96" s="11"/>
      <c r="G96" s="11"/>
      <c r="H96" s="11"/>
      <c r="I96" s="11"/>
      <c r="J96" s="13"/>
      <c r="K96" s="11"/>
      <c r="L96" s="10"/>
      <c r="M96" s="11"/>
      <c r="N96" s="11"/>
      <c r="O96" s="11"/>
      <c r="P96" s="11"/>
      <c r="Q96" s="11"/>
      <c r="R96" s="11"/>
      <c r="S96" s="11"/>
      <c r="T96" s="25"/>
      <c r="U96" s="25"/>
      <c r="V96" s="26"/>
      <c r="W96" s="25"/>
      <c r="X96" s="25"/>
      <c r="Y96" s="11"/>
      <c r="Z96" s="11"/>
      <c r="AA96" s="11"/>
      <c r="AB96" s="11"/>
      <c r="AC96" s="11"/>
      <c r="AD96" s="11"/>
      <c r="AE96" s="10"/>
      <c r="AF96" s="10"/>
      <c r="AG96" s="10"/>
      <c r="AH96" s="10"/>
      <c r="AI96" s="10"/>
      <c r="AJ96" s="11"/>
      <c r="AK96" s="11"/>
      <c r="AL96" s="11"/>
      <c r="AM96" s="11"/>
      <c r="AN96" s="11"/>
      <c r="AO96" s="11"/>
      <c r="AP96" s="11"/>
      <c r="AQ96" s="11"/>
      <c r="AR96" s="11"/>
      <c r="AS96" s="11"/>
      <c r="AT96" s="11"/>
      <c r="AU96" s="11"/>
      <c r="AV96" s="11"/>
      <c r="AW96" s="11"/>
      <c r="AX96" s="11"/>
      <c r="AY96" s="11"/>
      <c r="AZ96" s="11"/>
      <c r="BA96" s="11"/>
      <c r="BB96" s="11"/>
      <c r="BC96" s="11"/>
      <c r="BD96" s="11"/>
      <c r="BE96" s="11"/>
      <c r="BF96" s="11"/>
      <c r="BG96" s="11"/>
      <c r="BH96" s="11"/>
      <c r="BI96" s="11"/>
      <c r="BJ96" s="11"/>
      <c r="BK96" s="11"/>
      <c r="BL96" s="11"/>
      <c r="BM96" s="11"/>
      <c r="BN96" s="11"/>
      <c r="BO96" s="11"/>
      <c r="BP96" s="11"/>
      <c r="BQ96" s="11"/>
      <c r="BR96" s="11"/>
      <c r="BS96" s="11"/>
      <c r="BT96" s="11"/>
      <c r="BU96" s="11"/>
      <c r="BV96" s="11"/>
      <c r="BW96" s="11"/>
      <c r="BX96" s="11"/>
      <c r="BY96" s="11"/>
      <c r="BZ96" s="11"/>
      <c r="CA96" s="11"/>
      <c r="CB96" s="11"/>
      <c r="CC96" s="11"/>
      <c r="CD96" s="11"/>
    </row>
    <row r="97" spans="1:82" x14ac:dyDescent="0.25">
      <c r="A97" s="11"/>
      <c r="B97" s="13"/>
      <c r="C97" s="11"/>
      <c r="D97" s="11"/>
      <c r="E97" s="11"/>
      <c r="F97" s="11"/>
      <c r="G97" s="11"/>
      <c r="H97" s="11"/>
      <c r="I97" s="11"/>
      <c r="J97" s="13"/>
      <c r="K97" s="11"/>
      <c r="L97" s="10"/>
      <c r="M97" s="11"/>
      <c r="N97" s="11"/>
      <c r="O97" s="11"/>
      <c r="P97" s="11"/>
      <c r="Q97" s="11"/>
      <c r="R97" s="11"/>
      <c r="S97" s="11"/>
      <c r="T97" s="25"/>
      <c r="U97" s="25"/>
      <c r="V97" s="26"/>
      <c r="W97" s="25"/>
      <c r="X97" s="25"/>
      <c r="Y97" s="11"/>
      <c r="Z97" s="11"/>
      <c r="AA97" s="11"/>
      <c r="AB97" s="11"/>
      <c r="AC97" s="11"/>
      <c r="AD97" s="11"/>
      <c r="AE97" s="10"/>
      <c r="AF97" s="10"/>
      <c r="AG97" s="10"/>
      <c r="AH97" s="10"/>
      <c r="AI97" s="10"/>
      <c r="AJ97" s="11"/>
      <c r="AK97" s="11"/>
      <c r="AL97" s="11"/>
      <c r="AM97" s="11"/>
      <c r="AN97" s="11"/>
      <c r="AO97" s="11"/>
      <c r="AP97" s="11"/>
      <c r="AQ97" s="11"/>
      <c r="AR97" s="11"/>
      <c r="AS97" s="11"/>
      <c r="AT97" s="11"/>
      <c r="AU97" s="11"/>
      <c r="AV97" s="11"/>
      <c r="AW97" s="11"/>
      <c r="AX97" s="11"/>
      <c r="AY97" s="11"/>
      <c r="AZ97" s="11"/>
      <c r="BA97" s="11"/>
      <c r="BB97" s="11"/>
      <c r="BC97" s="11"/>
      <c r="BD97" s="11"/>
      <c r="BE97" s="11"/>
      <c r="BF97" s="11"/>
      <c r="BG97" s="11"/>
      <c r="BH97" s="11"/>
      <c r="BI97" s="11"/>
      <c r="BJ97" s="11"/>
      <c r="BK97" s="11"/>
      <c r="BL97" s="11"/>
      <c r="BM97" s="11"/>
      <c r="BN97" s="11"/>
      <c r="BO97" s="11"/>
      <c r="BP97" s="11"/>
      <c r="BQ97" s="11"/>
      <c r="BR97" s="11"/>
      <c r="BS97" s="11"/>
      <c r="BT97" s="11"/>
      <c r="BU97" s="11"/>
      <c r="BV97" s="11"/>
      <c r="BW97" s="11"/>
      <c r="BX97" s="11"/>
      <c r="BY97" s="11"/>
      <c r="BZ97" s="11"/>
      <c r="CA97" s="11"/>
      <c r="CB97" s="11"/>
      <c r="CC97" s="11"/>
      <c r="CD97" s="11"/>
    </row>
    <row r="98" spans="1:82" x14ac:dyDescent="0.25">
      <c r="A98" s="11"/>
      <c r="B98" s="13"/>
      <c r="C98" s="11"/>
      <c r="D98" s="11"/>
      <c r="E98" s="11"/>
      <c r="F98" s="11"/>
      <c r="G98" s="11"/>
      <c r="H98" s="11"/>
      <c r="I98" s="11"/>
      <c r="J98" s="13"/>
      <c r="K98" s="11"/>
      <c r="L98" s="10"/>
      <c r="M98" s="11"/>
      <c r="N98" s="11"/>
      <c r="O98" s="11"/>
      <c r="P98" s="11"/>
      <c r="Q98" s="11"/>
      <c r="R98" s="11"/>
      <c r="S98" s="11"/>
      <c r="T98" s="25"/>
      <c r="U98" s="25"/>
      <c r="V98" s="26"/>
      <c r="W98" s="25"/>
      <c r="X98" s="25"/>
      <c r="Y98" s="11"/>
      <c r="Z98" s="11"/>
      <c r="AA98" s="11"/>
      <c r="AB98" s="11"/>
      <c r="AC98" s="11"/>
      <c r="AD98" s="11"/>
      <c r="AE98" s="10"/>
      <c r="AF98" s="10"/>
      <c r="AG98" s="10"/>
      <c r="AH98" s="10"/>
      <c r="AI98" s="10"/>
      <c r="AJ98" s="11"/>
      <c r="AK98" s="11"/>
      <c r="AL98" s="11"/>
      <c r="AM98" s="11"/>
      <c r="AN98" s="11"/>
      <c r="AO98" s="11"/>
      <c r="AP98" s="11"/>
      <c r="AQ98" s="11"/>
      <c r="AR98" s="11"/>
      <c r="AS98" s="11"/>
      <c r="AT98" s="11"/>
      <c r="AU98" s="11"/>
      <c r="AV98" s="11"/>
      <c r="AW98" s="11"/>
      <c r="AX98" s="11"/>
      <c r="AY98" s="11"/>
      <c r="AZ98" s="11"/>
      <c r="BA98" s="11"/>
      <c r="BB98" s="11"/>
      <c r="BC98" s="11"/>
      <c r="BD98" s="11"/>
      <c r="BE98" s="11"/>
      <c r="BF98" s="11"/>
      <c r="BG98" s="11"/>
      <c r="BH98" s="11"/>
      <c r="BI98" s="11"/>
      <c r="BJ98" s="11"/>
      <c r="BK98" s="11"/>
      <c r="BL98" s="11"/>
      <c r="BM98" s="11"/>
      <c r="BN98" s="11"/>
      <c r="BO98" s="11"/>
      <c r="BP98" s="11"/>
      <c r="BQ98" s="11"/>
      <c r="BR98" s="11"/>
      <c r="BS98" s="11"/>
      <c r="BT98" s="11"/>
      <c r="BU98" s="11"/>
      <c r="BV98" s="11"/>
      <c r="BW98" s="11"/>
      <c r="BX98" s="11"/>
      <c r="BY98" s="11"/>
      <c r="BZ98" s="11"/>
      <c r="CA98" s="11"/>
      <c r="CB98" s="11"/>
      <c r="CC98" s="11"/>
      <c r="CD98" s="11"/>
    </row>
    <row r="99" spans="1:82" x14ac:dyDescent="0.25">
      <c r="A99" s="11"/>
      <c r="B99" s="13"/>
      <c r="C99" s="11"/>
      <c r="D99" s="11"/>
      <c r="E99" s="11"/>
      <c r="F99" s="11"/>
      <c r="G99" s="11"/>
      <c r="H99" s="11"/>
      <c r="I99" s="11"/>
      <c r="J99" s="13"/>
      <c r="K99" s="11"/>
      <c r="L99" s="10"/>
      <c r="M99" s="11"/>
      <c r="N99" s="11"/>
      <c r="O99" s="11"/>
      <c r="P99" s="11"/>
      <c r="Q99" s="11"/>
      <c r="R99" s="11"/>
      <c r="S99" s="11"/>
      <c r="T99" s="25"/>
      <c r="U99" s="25"/>
      <c r="V99" s="26"/>
      <c r="W99" s="25"/>
      <c r="X99" s="25"/>
      <c r="Y99" s="11"/>
      <c r="Z99" s="11"/>
      <c r="AA99" s="11"/>
      <c r="AB99" s="11"/>
      <c r="AC99" s="11"/>
      <c r="AD99" s="11"/>
      <c r="AE99" s="10"/>
      <c r="AF99" s="10"/>
      <c r="AG99" s="10"/>
      <c r="AH99" s="10"/>
      <c r="AI99" s="10"/>
      <c r="AJ99" s="11"/>
      <c r="AK99" s="11"/>
      <c r="AL99" s="11"/>
      <c r="AM99" s="11"/>
      <c r="AN99" s="11"/>
      <c r="AO99" s="11"/>
      <c r="AP99" s="11"/>
      <c r="AQ99" s="11"/>
      <c r="AR99" s="11"/>
      <c r="AS99" s="11"/>
      <c r="AT99" s="11"/>
      <c r="AU99" s="11"/>
      <c r="AV99" s="11"/>
      <c r="AW99" s="11"/>
      <c r="AX99" s="11"/>
      <c r="AY99" s="11"/>
      <c r="AZ99" s="11"/>
      <c r="BA99" s="11"/>
      <c r="BB99" s="11"/>
      <c r="BC99" s="11"/>
      <c r="BD99" s="11"/>
      <c r="BE99" s="11"/>
      <c r="BF99" s="11"/>
      <c r="BG99" s="11"/>
      <c r="BH99" s="11"/>
      <c r="BI99" s="11"/>
      <c r="BJ99" s="11"/>
      <c r="BK99" s="11"/>
      <c r="BL99" s="11"/>
      <c r="BM99" s="11"/>
      <c r="BN99" s="11"/>
      <c r="BO99" s="11"/>
      <c r="BP99" s="11"/>
      <c r="BQ99" s="11"/>
      <c r="BR99" s="11"/>
      <c r="BS99" s="11"/>
      <c r="BT99" s="11"/>
      <c r="BU99" s="11"/>
      <c r="BV99" s="11"/>
      <c r="BW99" s="11"/>
      <c r="BX99" s="11"/>
      <c r="BY99" s="11"/>
      <c r="BZ99" s="11"/>
      <c r="CA99" s="11"/>
      <c r="CB99" s="11"/>
      <c r="CC99" s="11"/>
      <c r="CD99" s="11"/>
    </row>
    <row r="100" spans="1:82" x14ac:dyDescent="0.25">
      <c r="A100" s="11"/>
      <c r="B100" s="13"/>
      <c r="C100" s="11"/>
      <c r="D100" s="11"/>
      <c r="E100" s="11"/>
      <c r="F100" s="11"/>
      <c r="G100" s="11"/>
      <c r="H100" s="11"/>
      <c r="I100" s="11"/>
      <c r="J100" s="13"/>
      <c r="K100" s="11"/>
      <c r="L100" s="10"/>
      <c r="M100" s="11"/>
      <c r="N100" s="11"/>
      <c r="O100" s="11"/>
      <c r="P100" s="11"/>
      <c r="Q100" s="11"/>
      <c r="R100" s="11"/>
      <c r="S100" s="11"/>
      <c r="T100" s="25"/>
      <c r="U100" s="25"/>
      <c r="V100" s="26"/>
      <c r="W100" s="25"/>
      <c r="X100" s="25"/>
      <c r="Y100" s="11"/>
      <c r="Z100" s="11"/>
      <c r="AA100" s="11"/>
      <c r="AB100" s="11"/>
      <c r="AC100" s="11"/>
      <c r="AD100" s="11"/>
      <c r="AE100" s="10"/>
      <c r="AF100" s="10"/>
      <c r="AG100" s="10"/>
      <c r="AH100" s="10"/>
      <c r="AI100" s="10"/>
      <c r="AJ100" s="11"/>
      <c r="AK100" s="11"/>
      <c r="AL100" s="11"/>
      <c r="AM100" s="11"/>
      <c r="AN100" s="11"/>
      <c r="AO100" s="11"/>
      <c r="AP100" s="11"/>
      <c r="AQ100" s="11"/>
      <c r="AR100" s="11"/>
      <c r="AS100" s="11"/>
      <c r="AT100" s="11"/>
      <c r="AU100" s="11"/>
      <c r="AV100" s="11"/>
      <c r="AW100" s="11"/>
      <c r="AX100" s="11"/>
      <c r="AY100" s="11"/>
      <c r="AZ100" s="11"/>
      <c r="BA100" s="11"/>
      <c r="BB100" s="11"/>
      <c r="BC100" s="11"/>
      <c r="BD100" s="11"/>
      <c r="BE100" s="11"/>
      <c r="BF100" s="11"/>
      <c r="BG100" s="11"/>
      <c r="BH100" s="11"/>
      <c r="BI100" s="11"/>
      <c r="BJ100" s="11"/>
      <c r="BK100" s="11"/>
      <c r="BL100" s="11"/>
      <c r="BM100" s="11"/>
      <c r="BN100" s="11"/>
      <c r="BO100" s="11"/>
      <c r="BP100" s="11"/>
      <c r="BQ100" s="11"/>
      <c r="BR100" s="11"/>
      <c r="BS100" s="11"/>
      <c r="BT100" s="11"/>
      <c r="BU100" s="11"/>
      <c r="BV100" s="11"/>
      <c r="BW100" s="11"/>
      <c r="BX100" s="11"/>
      <c r="BY100" s="11"/>
      <c r="BZ100" s="11"/>
      <c r="CA100" s="11"/>
      <c r="CB100" s="11"/>
      <c r="CC100" s="11"/>
      <c r="CD100" s="11"/>
    </row>
    <row r="101" spans="1:82" x14ac:dyDescent="0.25">
      <c r="A101" s="11"/>
      <c r="B101" s="13"/>
      <c r="C101" s="11"/>
      <c r="D101" s="11"/>
      <c r="E101" s="11"/>
      <c r="F101" s="11"/>
      <c r="G101" s="11"/>
      <c r="H101" s="11"/>
      <c r="I101" s="11"/>
      <c r="J101" s="13"/>
      <c r="K101" s="11"/>
      <c r="L101" s="10"/>
      <c r="M101" s="11"/>
      <c r="N101" s="11"/>
      <c r="O101" s="11"/>
      <c r="P101" s="11"/>
      <c r="Q101" s="11"/>
      <c r="R101" s="11"/>
      <c r="S101" s="11"/>
      <c r="T101" s="25"/>
      <c r="U101" s="25"/>
      <c r="V101" s="26"/>
      <c r="W101" s="25"/>
      <c r="X101" s="25"/>
      <c r="Y101" s="11"/>
      <c r="Z101" s="11"/>
      <c r="AA101" s="11"/>
      <c r="AB101" s="11"/>
      <c r="AC101" s="11"/>
      <c r="AD101" s="11"/>
      <c r="AE101" s="10"/>
      <c r="AF101" s="10"/>
      <c r="AG101" s="10"/>
      <c r="AH101" s="10"/>
      <c r="AI101" s="10"/>
      <c r="AJ101" s="11"/>
      <c r="AK101" s="11"/>
      <c r="AL101" s="11"/>
      <c r="AM101" s="11"/>
      <c r="AN101" s="11"/>
      <c r="AO101" s="11"/>
      <c r="AP101" s="11"/>
      <c r="AQ101" s="11"/>
      <c r="AR101" s="11"/>
      <c r="AS101" s="11"/>
      <c r="AT101" s="11"/>
      <c r="AU101" s="11"/>
      <c r="AV101" s="11"/>
      <c r="AW101" s="11"/>
      <c r="AX101" s="11"/>
      <c r="AY101" s="11"/>
      <c r="AZ101" s="11"/>
      <c r="BA101" s="11"/>
      <c r="BB101" s="11"/>
      <c r="BC101" s="11"/>
      <c r="BD101" s="11"/>
      <c r="BE101" s="11"/>
      <c r="BF101" s="11"/>
      <c r="BG101" s="11"/>
      <c r="BH101" s="11"/>
      <c r="BI101" s="11"/>
      <c r="BJ101" s="11"/>
      <c r="BK101" s="11"/>
      <c r="BL101" s="11"/>
      <c r="BM101" s="11"/>
      <c r="BN101" s="11"/>
      <c r="BO101" s="11"/>
      <c r="BP101" s="11"/>
      <c r="BQ101" s="11"/>
      <c r="BR101" s="11"/>
      <c r="BS101" s="11"/>
      <c r="BT101" s="11"/>
      <c r="BU101" s="11"/>
      <c r="BV101" s="11"/>
      <c r="BW101" s="11"/>
      <c r="BX101" s="11"/>
      <c r="BY101" s="11"/>
      <c r="BZ101" s="11"/>
      <c r="CA101" s="11"/>
      <c r="CB101" s="11"/>
      <c r="CC101" s="11"/>
      <c r="CD101" s="11"/>
    </row>
    <row r="102" spans="1:82" x14ac:dyDescent="0.25">
      <c r="A102" s="11"/>
      <c r="B102" s="13"/>
      <c r="C102" s="11"/>
      <c r="D102" s="11"/>
      <c r="E102" s="11"/>
      <c r="F102" s="11"/>
      <c r="G102" s="11"/>
      <c r="H102" s="11"/>
      <c r="I102" s="11"/>
      <c r="J102" s="13"/>
      <c r="K102" s="11"/>
      <c r="L102" s="10"/>
      <c r="M102" s="11"/>
      <c r="N102" s="11"/>
      <c r="O102" s="11"/>
      <c r="P102" s="11"/>
      <c r="Q102" s="11"/>
      <c r="R102" s="11"/>
      <c r="S102" s="11"/>
      <c r="T102" s="25"/>
      <c r="U102" s="25"/>
      <c r="V102" s="26"/>
      <c r="W102" s="25"/>
      <c r="X102" s="25"/>
      <c r="Y102" s="11"/>
      <c r="Z102" s="11"/>
      <c r="AA102" s="11"/>
      <c r="AB102" s="11"/>
      <c r="AC102" s="11"/>
      <c r="AD102" s="11"/>
      <c r="AE102" s="10"/>
      <c r="AF102" s="10"/>
      <c r="AG102" s="10"/>
      <c r="AH102" s="10"/>
      <c r="AI102" s="10"/>
      <c r="AJ102" s="11"/>
      <c r="AK102" s="11"/>
      <c r="AL102" s="11"/>
      <c r="AM102" s="11"/>
      <c r="AN102" s="11"/>
      <c r="AO102" s="11"/>
      <c r="AP102" s="11"/>
      <c r="AQ102" s="11"/>
      <c r="AR102" s="11"/>
      <c r="AS102" s="11"/>
      <c r="AT102" s="11"/>
      <c r="AU102" s="11"/>
      <c r="AV102" s="11"/>
      <c r="AW102" s="11"/>
      <c r="AX102" s="11"/>
      <c r="AY102" s="11"/>
      <c r="AZ102" s="11"/>
      <c r="BA102" s="11"/>
      <c r="BB102" s="11"/>
      <c r="BC102" s="11"/>
      <c r="BD102" s="11"/>
      <c r="BE102" s="11"/>
      <c r="BF102" s="11"/>
      <c r="BG102" s="11"/>
      <c r="BH102" s="11"/>
      <c r="BI102" s="11"/>
      <c r="BJ102" s="11"/>
      <c r="BK102" s="11"/>
      <c r="BL102" s="11"/>
      <c r="BM102" s="11"/>
      <c r="BN102" s="11"/>
      <c r="BO102" s="11"/>
      <c r="BP102" s="11"/>
      <c r="BQ102" s="11"/>
      <c r="BR102" s="11"/>
      <c r="BS102" s="11"/>
      <c r="BT102" s="11"/>
      <c r="BU102" s="11"/>
      <c r="BV102" s="11"/>
      <c r="BW102" s="11"/>
      <c r="BX102" s="11"/>
      <c r="BY102" s="11"/>
      <c r="BZ102" s="11"/>
      <c r="CA102" s="11"/>
      <c r="CB102" s="11"/>
      <c r="CC102" s="11"/>
      <c r="CD102" s="11"/>
    </row>
    <row r="103" spans="1:82" x14ac:dyDescent="0.25">
      <c r="A103" s="11"/>
      <c r="B103" s="13"/>
      <c r="C103" s="11"/>
      <c r="D103" s="11"/>
      <c r="E103" s="11"/>
      <c r="F103" s="11"/>
      <c r="G103" s="11"/>
      <c r="H103" s="11"/>
      <c r="I103" s="11"/>
      <c r="J103" s="13"/>
      <c r="K103" s="11"/>
      <c r="L103" s="10"/>
      <c r="M103" s="11"/>
      <c r="N103" s="11"/>
      <c r="O103" s="11"/>
      <c r="P103" s="11"/>
      <c r="Q103" s="11"/>
      <c r="R103" s="11"/>
      <c r="S103" s="11"/>
      <c r="T103" s="25"/>
      <c r="U103" s="25"/>
      <c r="V103" s="26"/>
      <c r="W103" s="25"/>
      <c r="X103" s="25"/>
      <c r="Y103" s="11"/>
      <c r="Z103" s="11"/>
      <c r="AA103" s="11"/>
      <c r="AB103" s="11"/>
      <c r="AC103" s="11"/>
      <c r="AD103" s="11"/>
      <c r="AE103" s="10"/>
      <c r="AF103" s="10"/>
      <c r="AG103" s="10"/>
      <c r="AH103" s="10"/>
      <c r="AI103" s="10"/>
      <c r="AJ103" s="11"/>
      <c r="AK103" s="11"/>
      <c r="AL103" s="11"/>
      <c r="AM103" s="11"/>
      <c r="AN103" s="11"/>
      <c r="AO103" s="11"/>
      <c r="AP103" s="11"/>
      <c r="AQ103" s="11"/>
      <c r="AR103" s="11"/>
      <c r="AS103" s="11"/>
      <c r="AT103" s="11"/>
      <c r="AU103" s="11"/>
      <c r="AV103" s="11"/>
      <c r="AW103" s="11"/>
      <c r="AX103" s="11"/>
      <c r="AY103" s="11"/>
      <c r="AZ103" s="11"/>
      <c r="BA103" s="11"/>
      <c r="BB103" s="11"/>
      <c r="BC103" s="11"/>
      <c r="BD103" s="11"/>
      <c r="BE103" s="11"/>
      <c r="BF103" s="11"/>
      <c r="BG103" s="11"/>
      <c r="BH103" s="11"/>
      <c r="BI103" s="11"/>
      <c r="BJ103" s="11"/>
      <c r="BK103" s="11"/>
      <c r="BL103" s="11"/>
      <c r="BM103" s="11"/>
      <c r="BN103" s="11"/>
      <c r="BO103" s="11"/>
      <c r="BP103" s="11"/>
      <c r="BQ103" s="11"/>
      <c r="BR103" s="11"/>
      <c r="BS103" s="11"/>
      <c r="BT103" s="11"/>
      <c r="BU103" s="11"/>
      <c r="BV103" s="11"/>
      <c r="BW103" s="11"/>
      <c r="BX103" s="11"/>
      <c r="BY103" s="11"/>
      <c r="BZ103" s="11"/>
      <c r="CA103" s="11"/>
      <c r="CB103" s="11"/>
      <c r="CC103" s="11"/>
      <c r="CD103" s="11"/>
    </row>
    <row r="104" spans="1:82" x14ac:dyDescent="0.25">
      <c r="A104" s="11"/>
      <c r="B104" s="13"/>
      <c r="C104" s="11"/>
      <c r="D104" s="11"/>
      <c r="E104" s="11"/>
      <c r="F104" s="11"/>
      <c r="G104" s="11"/>
      <c r="H104" s="11"/>
      <c r="I104" s="11"/>
      <c r="J104" s="13"/>
      <c r="K104" s="11"/>
      <c r="L104" s="10"/>
      <c r="M104" s="11"/>
      <c r="N104" s="11"/>
      <c r="O104" s="11"/>
      <c r="P104" s="11"/>
      <c r="Q104" s="11"/>
      <c r="R104" s="11"/>
      <c r="S104" s="11"/>
      <c r="T104" s="25"/>
      <c r="U104" s="25"/>
      <c r="V104" s="26"/>
      <c r="W104" s="25"/>
      <c r="X104" s="25"/>
      <c r="Y104" s="11"/>
      <c r="Z104" s="11"/>
      <c r="AA104" s="11"/>
      <c r="AB104" s="11"/>
      <c r="AC104" s="11"/>
      <c r="AD104" s="11"/>
      <c r="AE104" s="10"/>
      <c r="AF104" s="10"/>
      <c r="AG104" s="10"/>
      <c r="AH104" s="10"/>
      <c r="AI104" s="10"/>
      <c r="AJ104" s="11"/>
      <c r="AK104" s="11"/>
      <c r="AL104" s="11"/>
      <c r="AM104" s="11"/>
      <c r="AN104" s="11"/>
      <c r="AO104" s="11"/>
      <c r="AP104" s="11"/>
      <c r="AQ104" s="11"/>
      <c r="AR104" s="11"/>
      <c r="AS104" s="11"/>
      <c r="AT104" s="11"/>
      <c r="AU104" s="11"/>
      <c r="AV104" s="11"/>
      <c r="AW104" s="11"/>
      <c r="AX104" s="11"/>
      <c r="AY104" s="11"/>
      <c r="AZ104" s="11"/>
      <c r="BA104" s="11"/>
      <c r="BB104" s="11"/>
      <c r="BC104" s="11"/>
      <c r="BD104" s="11"/>
      <c r="BE104" s="11"/>
      <c r="BF104" s="11"/>
      <c r="BG104" s="11"/>
      <c r="BH104" s="11"/>
      <c r="BI104" s="11"/>
      <c r="BJ104" s="11"/>
      <c r="BK104" s="11"/>
      <c r="BL104" s="11"/>
      <c r="BM104" s="11"/>
      <c r="BN104" s="11"/>
      <c r="BO104" s="11"/>
      <c r="BP104" s="11"/>
      <c r="BQ104" s="11"/>
      <c r="BR104" s="11"/>
      <c r="BS104" s="11"/>
      <c r="BT104" s="11"/>
      <c r="BU104" s="11"/>
      <c r="BV104" s="11"/>
      <c r="BW104" s="11"/>
      <c r="BX104" s="11"/>
      <c r="BY104" s="11"/>
      <c r="BZ104" s="11"/>
      <c r="CA104" s="11"/>
      <c r="CB104" s="11"/>
      <c r="CC104" s="11"/>
      <c r="CD104" s="11"/>
    </row>
    <row r="105" spans="1:82" x14ac:dyDescent="0.25">
      <c r="A105" s="11"/>
      <c r="B105" s="13"/>
      <c r="C105" s="11"/>
      <c r="D105" s="11"/>
      <c r="E105" s="11"/>
      <c r="F105" s="11"/>
      <c r="G105" s="11"/>
      <c r="H105" s="11"/>
      <c r="I105" s="11"/>
      <c r="J105" s="13"/>
      <c r="K105" s="11"/>
      <c r="L105" s="10"/>
      <c r="M105" s="11"/>
      <c r="N105" s="11"/>
      <c r="O105" s="11"/>
      <c r="P105" s="11"/>
      <c r="Q105" s="11"/>
      <c r="R105" s="11"/>
      <c r="S105" s="11"/>
      <c r="T105" s="25"/>
      <c r="U105" s="25"/>
      <c r="V105" s="26"/>
      <c r="W105" s="25"/>
      <c r="X105" s="25"/>
      <c r="Y105" s="11"/>
      <c r="Z105" s="11"/>
      <c r="AA105" s="11"/>
      <c r="AB105" s="11"/>
      <c r="AC105" s="11"/>
      <c r="AD105" s="11"/>
      <c r="AE105" s="10"/>
      <c r="AF105" s="10"/>
      <c r="AG105" s="10"/>
      <c r="AH105" s="10"/>
      <c r="AI105" s="10"/>
      <c r="AJ105" s="11"/>
      <c r="AK105" s="11"/>
      <c r="AL105" s="11"/>
      <c r="AM105" s="11"/>
      <c r="AN105" s="11"/>
      <c r="AO105" s="11"/>
      <c r="AP105" s="11"/>
      <c r="AQ105" s="11"/>
      <c r="AR105" s="11"/>
      <c r="AS105" s="11"/>
      <c r="AT105" s="11"/>
      <c r="AU105" s="11"/>
      <c r="AV105" s="11"/>
      <c r="AW105" s="11"/>
      <c r="AX105" s="11"/>
      <c r="AY105" s="11"/>
      <c r="AZ105" s="11"/>
      <c r="BA105" s="11"/>
      <c r="BB105" s="11"/>
      <c r="BC105" s="11"/>
      <c r="BD105" s="11"/>
      <c r="BE105" s="11"/>
      <c r="BF105" s="11"/>
      <c r="BG105" s="11"/>
      <c r="BH105" s="11"/>
      <c r="BI105" s="11"/>
      <c r="BJ105" s="11"/>
      <c r="BK105" s="11"/>
      <c r="BL105" s="11"/>
      <c r="BM105" s="11"/>
      <c r="BN105" s="11"/>
      <c r="BO105" s="11"/>
      <c r="BP105" s="11"/>
      <c r="BQ105" s="11"/>
      <c r="BR105" s="11"/>
      <c r="BS105" s="11"/>
      <c r="BT105" s="11"/>
      <c r="BU105" s="11"/>
      <c r="BV105" s="11"/>
      <c r="BW105" s="11"/>
      <c r="BX105" s="11"/>
      <c r="BY105" s="11"/>
      <c r="BZ105" s="11"/>
      <c r="CA105" s="11"/>
      <c r="CB105" s="11"/>
      <c r="CC105" s="11"/>
      <c r="CD105" s="11"/>
    </row>
    <row r="106" spans="1:82" x14ac:dyDescent="0.25">
      <c r="A106" s="11"/>
      <c r="B106" s="13"/>
      <c r="C106" s="11"/>
      <c r="D106" s="11"/>
      <c r="E106" s="11"/>
      <c r="F106" s="11"/>
      <c r="G106" s="11"/>
      <c r="H106" s="11"/>
      <c r="I106" s="11"/>
      <c r="J106" s="13"/>
      <c r="K106" s="11"/>
      <c r="L106" s="10"/>
      <c r="M106" s="11"/>
      <c r="N106" s="11"/>
      <c r="O106" s="11"/>
      <c r="P106" s="11"/>
      <c r="Q106" s="11"/>
      <c r="R106" s="11"/>
      <c r="S106" s="11"/>
      <c r="T106" s="25"/>
      <c r="U106" s="25"/>
      <c r="V106" s="26"/>
      <c r="W106" s="25"/>
      <c r="X106" s="25"/>
      <c r="Y106" s="11"/>
      <c r="Z106" s="11"/>
      <c r="AA106" s="11"/>
      <c r="AB106" s="11"/>
      <c r="AC106" s="11"/>
      <c r="AD106" s="11"/>
      <c r="AE106" s="10"/>
      <c r="AF106" s="10"/>
      <c r="AG106" s="10"/>
      <c r="AH106" s="10"/>
      <c r="AI106" s="10"/>
      <c r="AJ106" s="11"/>
      <c r="AK106" s="11"/>
      <c r="AL106" s="11"/>
      <c r="AM106" s="11"/>
      <c r="AN106" s="11"/>
      <c r="AO106" s="11"/>
      <c r="AP106" s="11"/>
      <c r="AQ106" s="11"/>
      <c r="AR106" s="11"/>
      <c r="AS106" s="11"/>
      <c r="AT106" s="11"/>
      <c r="AU106" s="11"/>
      <c r="AV106" s="11"/>
      <c r="AW106" s="11"/>
      <c r="AX106" s="11"/>
      <c r="AY106" s="11"/>
      <c r="AZ106" s="11"/>
      <c r="BA106" s="11"/>
      <c r="BB106" s="11"/>
      <c r="BC106" s="11"/>
      <c r="BD106" s="11"/>
      <c r="BE106" s="11"/>
      <c r="BF106" s="11"/>
      <c r="BG106" s="11"/>
      <c r="BH106" s="11"/>
      <c r="BI106" s="11"/>
      <c r="BJ106" s="11"/>
      <c r="BK106" s="11"/>
      <c r="BL106" s="11"/>
      <c r="BM106" s="11"/>
      <c r="BN106" s="11"/>
      <c r="BO106" s="11"/>
      <c r="BP106" s="11"/>
      <c r="BQ106" s="11"/>
      <c r="BR106" s="11"/>
      <c r="BS106" s="11"/>
      <c r="BT106" s="11"/>
      <c r="BU106" s="11"/>
      <c r="BV106" s="11"/>
      <c r="BW106" s="11"/>
      <c r="BX106" s="11"/>
      <c r="BY106" s="11"/>
      <c r="BZ106" s="11"/>
      <c r="CA106" s="11"/>
      <c r="CB106" s="11"/>
      <c r="CC106" s="11"/>
      <c r="CD106" s="11"/>
    </row>
    <row r="107" spans="1:82" x14ac:dyDescent="0.25">
      <c r="A107" s="11"/>
      <c r="B107" s="13"/>
      <c r="C107" s="11"/>
      <c r="D107" s="11"/>
      <c r="E107" s="11"/>
      <c r="F107" s="11"/>
      <c r="G107" s="11"/>
      <c r="H107" s="11"/>
      <c r="I107" s="11"/>
      <c r="J107" s="13"/>
      <c r="K107" s="11"/>
      <c r="L107" s="10"/>
      <c r="M107" s="11"/>
      <c r="N107" s="11"/>
      <c r="O107" s="11"/>
      <c r="P107" s="11"/>
      <c r="Q107" s="11"/>
      <c r="R107" s="11"/>
      <c r="S107" s="11"/>
      <c r="T107" s="25"/>
      <c r="U107" s="25"/>
      <c r="V107" s="26"/>
      <c r="W107" s="25"/>
      <c r="X107" s="25"/>
      <c r="Y107" s="11"/>
      <c r="Z107" s="11"/>
      <c r="AA107" s="11"/>
      <c r="AB107" s="11"/>
      <c r="AC107" s="11"/>
      <c r="AD107" s="11"/>
      <c r="AE107" s="10"/>
      <c r="AF107" s="10"/>
      <c r="AG107" s="10"/>
      <c r="AH107" s="10"/>
      <c r="AI107" s="10"/>
      <c r="AJ107" s="11"/>
      <c r="AK107" s="11"/>
      <c r="AL107" s="11"/>
      <c r="AM107" s="11"/>
      <c r="AN107" s="11"/>
      <c r="AO107" s="11"/>
      <c r="AP107" s="11"/>
      <c r="AQ107" s="11"/>
      <c r="AR107" s="11"/>
      <c r="AS107" s="11"/>
      <c r="AT107" s="11"/>
      <c r="AU107" s="11"/>
      <c r="AV107" s="11"/>
      <c r="AW107" s="11"/>
      <c r="AX107" s="11"/>
      <c r="AY107" s="11"/>
      <c r="AZ107" s="11"/>
      <c r="BA107" s="11"/>
      <c r="BB107" s="11"/>
      <c r="BC107" s="11"/>
      <c r="BD107" s="11"/>
      <c r="BE107" s="11"/>
      <c r="BF107" s="11"/>
      <c r="BG107" s="11"/>
      <c r="BH107" s="11"/>
      <c r="BI107" s="11"/>
      <c r="BJ107" s="11"/>
      <c r="BK107" s="11"/>
      <c r="BL107" s="11"/>
      <c r="BM107" s="11"/>
      <c r="BN107" s="11"/>
      <c r="BO107" s="11"/>
      <c r="BP107" s="11"/>
      <c r="BQ107" s="11"/>
      <c r="BR107" s="11"/>
      <c r="BS107" s="11"/>
      <c r="BT107" s="11"/>
      <c r="BU107" s="11"/>
      <c r="BV107" s="11"/>
      <c r="BW107" s="11"/>
      <c r="BX107" s="11"/>
      <c r="BY107" s="11"/>
      <c r="BZ107" s="11"/>
      <c r="CA107" s="11"/>
      <c r="CB107" s="11"/>
      <c r="CC107" s="11"/>
      <c r="CD107" s="11"/>
    </row>
    <row r="108" spans="1:82" x14ac:dyDescent="0.25">
      <c r="A108" s="11"/>
      <c r="B108" s="13"/>
      <c r="C108" s="11"/>
      <c r="D108" s="11"/>
      <c r="E108" s="11"/>
      <c r="F108" s="11"/>
      <c r="G108" s="11"/>
      <c r="H108" s="11"/>
      <c r="I108" s="11"/>
      <c r="J108" s="13"/>
      <c r="K108" s="11"/>
      <c r="L108" s="10"/>
      <c r="M108" s="11"/>
      <c r="N108" s="11"/>
      <c r="O108" s="11"/>
      <c r="P108" s="11"/>
      <c r="Q108" s="11"/>
      <c r="R108" s="11"/>
      <c r="S108" s="11"/>
      <c r="T108" s="25"/>
      <c r="U108" s="25"/>
      <c r="V108" s="26"/>
      <c r="W108" s="25"/>
      <c r="X108" s="25"/>
      <c r="Y108" s="11"/>
      <c r="Z108" s="11"/>
      <c r="AA108" s="11"/>
      <c r="AB108" s="11"/>
      <c r="AC108" s="11"/>
      <c r="AD108" s="11"/>
      <c r="AE108" s="10"/>
      <c r="AF108" s="10"/>
      <c r="AG108" s="10"/>
      <c r="AH108" s="10"/>
      <c r="AI108" s="10"/>
      <c r="AJ108" s="11"/>
      <c r="AK108" s="11"/>
      <c r="AL108" s="11"/>
      <c r="AM108" s="11"/>
      <c r="AN108" s="11"/>
      <c r="AO108" s="11"/>
      <c r="AP108" s="11"/>
      <c r="AQ108" s="11"/>
      <c r="AR108" s="11"/>
      <c r="AS108" s="11"/>
      <c r="AT108" s="11"/>
      <c r="AU108" s="11"/>
      <c r="AV108" s="11"/>
      <c r="AW108" s="11"/>
      <c r="AX108" s="11"/>
      <c r="AY108" s="11"/>
      <c r="AZ108" s="11"/>
      <c r="BA108" s="11"/>
      <c r="BB108" s="11"/>
      <c r="BC108" s="11"/>
      <c r="BD108" s="11"/>
      <c r="BE108" s="11"/>
      <c r="BF108" s="11"/>
      <c r="BG108" s="11"/>
      <c r="BH108" s="11"/>
      <c r="BI108" s="11"/>
      <c r="BJ108" s="11"/>
      <c r="BK108" s="11"/>
      <c r="BL108" s="11"/>
      <c r="BM108" s="11"/>
      <c r="BN108" s="11"/>
      <c r="BO108" s="11"/>
      <c r="BP108" s="11"/>
      <c r="BQ108" s="11"/>
      <c r="BR108" s="11"/>
      <c r="BS108" s="11"/>
      <c r="BT108" s="11"/>
      <c r="BU108" s="11"/>
      <c r="BV108" s="11"/>
      <c r="BW108" s="11"/>
      <c r="BX108" s="11"/>
      <c r="BY108" s="11"/>
      <c r="BZ108" s="11"/>
      <c r="CA108" s="11"/>
      <c r="CB108" s="11"/>
      <c r="CC108" s="11"/>
      <c r="CD108" s="11"/>
    </row>
    <row r="109" spans="1:82" x14ac:dyDescent="0.25">
      <c r="A109" s="11"/>
      <c r="B109" s="13"/>
      <c r="C109" s="11"/>
      <c r="D109" s="11"/>
      <c r="E109" s="11"/>
      <c r="F109" s="11"/>
      <c r="G109" s="11"/>
      <c r="H109" s="11"/>
      <c r="I109" s="11"/>
      <c r="J109" s="13"/>
      <c r="K109" s="11"/>
      <c r="L109" s="10"/>
      <c r="M109" s="11"/>
      <c r="N109" s="11"/>
      <c r="O109" s="11"/>
      <c r="P109" s="11"/>
      <c r="Q109" s="11"/>
      <c r="R109" s="11"/>
      <c r="S109" s="11"/>
      <c r="T109" s="25"/>
      <c r="U109" s="25"/>
      <c r="V109" s="26"/>
      <c r="W109" s="25"/>
      <c r="X109" s="25"/>
      <c r="Y109" s="11"/>
      <c r="Z109" s="11"/>
      <c r="AA109" s="11"/>
      <c r="AB109" s="11"/>
      <c r="AC109" s="11"/>
      <c r="AD109" s="11"/>
      <c r="AE109" s="10"/>
      <c r="AF109" s="10"/>
      <c r="AG109" s="10"/>
      <c r="AH109" s="10"/>
      <c r="AI109" s="10"/>
      <c r="AJ109" s="11"/>
      <c r="AK109" s="11"/>
      <c r="AL109" s="11"/>
      <c r="AM109" s="11"/>
      <c r="AN109" s="11"/>
      <c r="AO109" s="11"/>
      <c r="AP109" s="11"/>
      <c r="AQ109" s="11"/>
      <c r="AR109" s="11"/>
      <c r="AS109" s="11"/>
      <c r="AT109" s="11"/>
      <c r="AU109" s="11"/>
      <c r="AV109" s="11"/>
      <c r="AW109" s="11"/>
      <c r="AX109" s="11"/>
      <c r="AY109" s="11"/>
      <c r="AZ109" s="11"/>
      <c r="BA109" s="11"/>
      <c r="BB109" s="11"/>
      <c r="BC109" s="11"/>
      <c r="BD109" s="11"/>
      <c r="BE109" s="11"/>
      <c r="BF109" s="11"/>
      <c r="BG109" s="11"/>
      <c r="BH109" s="11"/>
      <c r="BI109" s="11"/>
      <c r="BJ109" s="11"/>
      <c r="BK109" s="11"/>
      <c r="BL109" s="11"/>
      <c r="BM109" s="11"/>
      <c r="BN109" s="11"/>
      <c r="BO109" s="11"/>
      <c r="BP109" s="11"/>
      <c r="BQ109" s="11"/>
      <c r="BR109" s="11"/>
      <c r="BS109" s="11"/>
      <c r="BT109" s="11"/>
      <c r="BU109" s="11"/>
      <c r="BV109" s="11"/>
      <c r="BW109" s="11"/>
      <c r="BX109" s="11"/>
      <c r="BY109" s="11"/>
      <c r="BZ109" s="11"/>
      <c r="CA109" s="11"/>
      <c r="CB109" s="11"/>
      <c r="CC109" s="11"/>
      <c r="CD109" s="11"/>
    </row>
    <row r="110" spans="1:82" x14ac:dyDescent="0.25">
      <c r="A110" s="11"/>
      <c r="B110" s="13"/>
      <c r="C110" s="11"/>
      <c r="D110" s="11"/>
      <c r="E110" s="11"/>
      <c r="F110" s="11"/>
      <c r="G110" s="11"/>
      <c r="H110" s="11"/>
      <c r="I110" s="11"/>
      <c r="J110" s="13"/>
      <c r="K110" s="11"/>
      <c r="L110" s="10"/>
      <c r="M110" s="11"/>
      <c r="N110" s="11"/>
      <c r="O110" s="11"/>
      <c r="P110" s="11"/>
      <c r="Q110" s="11"/>
      <c r="R110" s="11"/>
      <c r="S110" s="11"/>
      <c r="T110" s="25"/>
      <c r="U110" s="25"/>
      <c r="V110" s="26"/>
      <c r="W110" s="25"/>
      <c r="X110" s="25"/>
      <c r="Y110" s="11"/>
      <c r="Z110" s="11"/>
      <c r="AA110" s="11"/>
      <c r="AB110" s="11"/>
      <c r="AC110" s="11"/>
      <c r="AD110" s="11"/>
      <c r="AE110" s="10"/>
      <c r="AF110" s="10"/>
      <c r="AG110" s="10"/>
      <c r="AH110" s="10"/>
      <c r="AI110" s="10"/>
      <c r="AJ110" s="11"/>
      <c r="AK110" s="11"/>
      <c r="AL110" s="11"/>
      <c r="AM110" s="11"/>
      <c r="AN110" s="11"/>
      <c r="AO110" s="11"/>
      <c r="AP110" s="11"/>
      <c r="AQ110" s="11"/>
      <c r="AR110" s="11"/>
      <c r="AS110" s="11"/>
      <c r="AT110" s="11"/>
      <c r="AU110" s="11"/>
      <c r="AV110" s="11"/>
      <c r="AW110" s="11"/>
      <c r="AX110" s="11"/>
      <c r="AY110" s="11"/>
      <c r="AZ110" s="11"/>
      <c r="BA110" s="11"/>
      <c r="BB110" s="11"/>
      <c r="BC110" s="11"/>
      <c r="BD110" s="11"/>
      <c r="BE110" s="11"/>
      <c r="BF110" s="11"/>
      <c r="BG110" s="11"/>
      <c r="BH110" s="11"/>
      <c r="BI110" s="11"/>
      <c r="BJ110" s="11"/>
      <c r="BK110" s="11"/>
      <c r="BL110" s="11"/>
      <c r="BM110" s="11"/>
      <c r="BN110" s="11"/>
      <c r="BO110" s="11"/>
      <c r="BP110" s="11"/>
      <c r="BQ110" s="11"/>
      <c r="BR110" s="11"/>
      <c r="BS110" s="11"/>
      <c r="BT110" s="11"/>
      <c r="BU110" s="11"/>
      <c r="BV110" s="11"/>
      <c r="BW110" s="11"/>
      <c r="BX110" s="11"/>
      <c r="BY110" s="11"/>
      <c r="BZ110" s="11"/>
      <c r="CA110" s="11"/>
      <c r="CB110" s="11"/>
      <c r="CC110" s="11"/>
      <c r="CD110" s="11"/>
    </row>
    <row r="111" spans="1:82" x14ac:dyDescent="0.25">
      <c r="A111" s="11"/>
      <c r="B111" s="13"/>
      <c r="C111" s="11"/>
      <c r="D111" s="11"/>
      <c r="E111" s="11"/>
      <c r="F111" s="11"/>
      <c r="G111" s="11"/>
      <c r="H111" s="11"/>
      <c r="I111" s="11"/>
      <c r="J111" s="13"/>
      <c r="K111" s="11"/>
      <c r="L111" s="10"/>
      <c r="M111" s="11"/>
      <c r="N111" s="11"/>
      <c r="O111" s="11"/>
      <c r="P111" s="11"/>
      <c r="Q111" s="11"/>
      <c r="R111" s="11"/>
      <c r="S111" s="11"/>
      <c r="T111" s="25"/>
      <c r="U111" s="25"/>
      <c r="V111" s="26"/>
      <c r="W111" s="25"/>
      <c r="X111" s="25"/>
      <c r="Y111" s="11"/>
      <c r="Z111" s="11"/>
      <c r="AA111" s="11"/>
      <c r="AB111" s="11"/>
      <c r="AC111" s="11"/>
      <c r="AD111" s="11"/>
      <c r="AE111" s="10"/>
      <c r="AF111" s="10"/>
      <c r="AG111" s="10"/>
      <c r="AH111" s="10"/>
      <c r="AI111" s="10"/>
      <c r="AJ111" s="11"/>
      <c r="AK111" s="11"/>
      <c r="AL111" s="11"/>
      <c r="AM111" s="11"/>
      <c r="AN111" s="11"/>
      <c r="AO111" s="11"/>
      <c r="AP111" s="11"/>
      <c r="AQ111" s="11"/>
      <c r="AR111" s="11"/>
      <c r="AS111" s="11"/>
      <c r="AT111" s="11"/>
      <c r="AU111" s="11"/>
      <c r="AV111" s="11"/>
      <c r="AW111" s="11"/>
      <c r="AX111" s="11"/>
      <c r="AY111" s="11"/>
      <c r="AZ111" s="11"/>
      <c r="BA111" s="11"/>
      <c r="BB111" s="11"/>
      <c r="BC111" s="11"/>
      <c r="BD111" s="11"/>
      <c r="BE111" s="11"/>
      <c r="BF111" s="11"/>
      <c r="BG111" s="11"/>
      <c r="BH111" s="11"/>
      <c r="BI111" s="11"/>
      <c r="BJ111" s="11"/>
      <c r="BK111" s="11"/>
      <c r="BL111" s="11"/>
      <c r="BM111" s="11"/>
      <c r="BN111" s="11"/>
      <c r="BO111" s="11"/>
      <c r="BP111" s="11"/>
      <c r="BQ111" s="11"/>
      <c r="BR111" s="11"/>
      <c r="BS111" s="11"/>
      <c r="BT111" s="11"/>
      <c r="BU111" s="11"/>
      <c r="BV111" s="11"/>
      <c r="BW111" s="11"/>
      <c r="BX111" s="11"/>
      <c r="BY111" s="11"/>
      <c r="BZ111" s="11"/>
      <c r="CA111" s="11"/>
      <c r="CB111" s="11"/>
      <c r="CC111" s="11"/>
      <c r="CD111" s="11"/>
    </row>
    <row r="112" spans="1:82" x14ac:dyDescent="0.25">
      <c r="A112" s="11"/>
      <c r="B112" s="13"/>
      <c r="C112" s="11"/>
      <c r="D112" s="11"/>
      <c r="E112" s="11"/>
      <c r="F112" s="11"/>
      <c r="G112" s="11"/>
      <c r="H112" s="11"/>
      <c r="I112" s="11"/>
      <c r="J112" s="13"/>
      <c r="K112" s="11"/>
      <c r="L112" s="10"/>
      <c r="M112" s="11"/>
      <c r="N112" s="11"/>
      <c r="O112" s="11"/>
      <c r="P112" s="11"/>
      <c r="Q112" s="11"/>
      <c r="R112" s="11"/>
      <c r="S112" s="11"/>
      <c r="T112" s="25"/>
      <c r="U112" s="25"/>
      <c r="V112" s="26"/>
      <c r="W112" s="25"/>
      <c r="X112" s="25"/>
      <c r="Y112" s="11"/>
      <c r="Z112" s="11"/>
      <c r="AA112" s="11"/>
      <c r="AB112" s="11"/>
      <c r="AC112" s="11"/>
      <c r="AD112" s="11"/>
      <c r="AE112" s="10"/>
      <c r="AF112" s="10"/>
      <c r="AG112" s="10"/>
      <c r="AH112" s="10"/>
      <c r="AI112" s="10"/>
      <c r="AJ112" s="11"/>
      <c r="AK112" s="11"/>
      <c r="AL112" s="11"/>
      <c r="AM112" s="11"/>
      <c r="AN112" s="11"/>
      <c r="AO112" s="11"/>
      <c r="AP112" s="11"/>
      <c r="AQ112" s="11"/>
      <c r="AR112" s="11"/>
      <c r="AS112" s="11"/>
      <c r="AT112" s="11"/>
      <c r="AU112" s="11"/>
      <c r="AV112" s="11"/>
      <c r="AW112" s="11"/>
      <c r="AX112" s="11"/>
      <c r="AY112" s="11"/>
      <c r="AZ112" s="11"/>
      <c r="BA112" s="11"/>
      <c r="BB112" s="11"/>
      <c r="BC112" s="11"/>
      <c r="BD112" s="11"/>
      <c r="BE112" s="11"/>
      <c r="BF112" s="11"/>
      <c r="BG112" s="11"/>
      <c r="BH112" s="11"/>
      <c r="BI112" s="11"/>
      <c r="BJ112" s="11"/>
      <c r="BK112" s="11"/>
      <c r="BL112" s="11"/>
      <c r="BM112" s="11"/>
      <c r="BN112" s="11"/>
      <c r="BO112" s="11"/>
      <c r="BP112" s="11"/>
      <c r="BQ112" s="11"/>
      <c r="BR112" s="11"/>
      <c r="BS112" s="11"/>
      <c r="BT112" s="11"/>
      <c r="BU112" s="11"/>
      <c r="BV112" s="11"/>
      <c r="BW112" s="11"/>
      <c r="BX112" s="11"/>
      <c r="BY112" s="11"/>
      <c r="BZ112" s="11"/>
      <c r="CA112" s="11"/>
      <c r="CB112" s="11"/>
      <c r="CC112" s="11"/>
      <c r="CD112" s="11"/>
    </row>
    <row r="113" spans="1:82" x14ac:dyDescent="0.25">
      <c r="A113" s="11"/>
      <c r="B113" s="13"/>
      <c r="C113" s="11"/>
      <c r="D113" s="11"/>
      <c r="E113" s="11"/>
      <c r="F113" s="11"/>
      <c r="G113" s="11"/>
      <c r="H113" s="11"/>
      <c r="I113" s="11"/>
      <c r="J113" s="13"/>
      <c r="K113" s="11"/>
      <c r="L113" s="10"/>
      <c r="M113" s="11"/>
      <c r="N113" s="11"/>
      <c r="O113" s="11"/>
      <c r="P113" s="11"/>
      <c r="Q113" s="11"/>
      <c r="R113" s="11"/>
      <c r="S113" s="11"/>
      <c r="T113" s="25"/>
      <c r="U113" s="25"/>
      <c r="V113" s="26"/>
      <c r="W113" s="25"/>
      <c r="X113" s="25"/>
      <c r="Y113" s="11"/>
      <c r="Z113" s="11"/>
      <c r="AA113" s="11"/>
      <c r="AB113" s="11"/>
      <c r="AC113" s="11"/>
      <c r="AD113" s="11"/>
      <c r="AE113" s="10"/>
      <c r="AF113" s="10"/>
      <c r="AG113" s="10"/>
      <c r="AH113" s="10"/>
      <c r="AI113" s="10"/>
      <c r="AJ113" s="11"/>
      <c r="AK113" s="11"/>
      <c r="AL113" s="11"/>
      <c r="AM113" s="11"/>
      <c r="AN113" s="11"/>
      <c r="AO113" s="11"/>
      <c r="AP113" s="11"/>
      <c r="AQ113" s="11"/>
      <c r="AR113" s="11"/>
      <c r="AS113" s="11"/>
      <c r="AT113" s="11"/>
      <c r="AU113" s="11"/>
      <c r="AV113" s="11"/>
      <c r="AW113" s="11"/>
      <c r="AX113" s="11"/>
      <c r="AY113" s="11"/>
      <c r="AZ113" s="11"/>
      <c r="BA113" s="11"/>
      <c r="BB113" s="11"/>
      <c r="BC113" s="11"/>
      <c r="BD113" s="11"/>
      <c r="BE113" s="11"/>
      <c r="BF113" s="11"/>
      <c r="BG113" s="11"/>
      <c r="BH113" s="11"/>
      <c r="BI113" s="11"/>
      <c r="BJ113" s="11"/>
      <c r="BK113" s="11"/>
      <c r="BL113" s="11"/>
      <c r="BM113" s="11"/>
      <c r="BN113" s="11"/>
      <c r="BO113" s="11"/>
      <c r="BP113" s="11"/>
      <c r="BQ113" s="11"/>
      <c r="BR113" s="11"/>
      <c r="BS113" s="11"/>
      <c r="BT113" s="11"/>
      <c r="BU113" s="11"/>
      <c r="BV113" s="11"/>
      <c r="BW113" s="11"/>
      <c r="BX113" s="11"/>
      <c r="BY113" s="11"/>
      <c r="BZ113" s="11"/>
      <c r="CA113" s="11"/>
      <c r="CB113" s="11"/>
      <c r="CC113" s="11"/>
      <c r="CD113" s="11"/>
    </row>
    <row r="114" spans="1:82" x14ac:dyDescent="0.25">
      <c r="A114" s="11"/>
      <c r="B114" s="13"/>
      <c r="C114" s="11"/>
      <c r="D114" s="11"/>
      <c r="E114" s="11"/>
      <c r="F114" s="11"/>
      <c r="G114" s="11"/>
      <c r="H114" s="11"/>
      <c r="I114" s="11"/>
      <c r="J114" s="13"/>
      <c r="K114" s="11"/>
      <c r="L114" s="10"/>
      <c r="M114" s="11"/>
      <c r="N114" s="11"/>
      <c r="O114" s="11"/>
      <c r="P114" s="11"/>
      <c r="Q114" s="11"/>
      <c r="R114" s="11"/>
      <c r="S114" s="11"/>
      <c r="T114" s="25"/>
      <c r="U114" s="25"/>
      <c r="V114" s="26"/>
      <c r="W114" s="25"/>
      <c r="X114" s="25"/>
      <c r="Y114" s="11"/>
      <c r="Z114" s="11"/>
      <c r="AA114" s="11"/>
      <c r="AB114" s="11"/>
      <c r="AC114" s="11"/>
      <c r="AD114" s="11"/>
      <c r="AE114" s="10"/>
      <c r="AF114" s="10"/>
      <c r="AG114" s="10"/>
      <c r="AH114" s="10"/>
      <c r="AI114" s="10"/>
      <c r="AJ114" s="11"/>
      <c r="AK114" s="11"/>
      <c r="AL114" s="11"/>
      <c r="AM114" s="11"/>
      <c r="AN114" s="11"/>
      <c r="AO114" s="11"/>
      <c r="AP114" s="11"/>
      <c r="AQ114" s="11"/>
      <c r="AR114" s="11"/>
      <c r="AS114" s="11"/>
      <c r="AT114" s="11"/>
      <c r="AU114" s="11"/>
      <c r="AV114" s="11"/>
      <c r="AW114" s="11"/>
      <c r="AX114" s="11"/>
      <c r="AY114" s="11"/>
      <c r="AZ114" s="11"/>
      <c r="BA114" s="11"/>
      <c r="BB114" s="11"/>
      <c r="BC114" s="11"/>
      <c r="BD114" s="11"/>
      <c r="BE114" s="11"/>
      <c r="BF114" s="11"/>
      <c r="BG114" s="11"/>
      <c r="BH114" s="11"/>
      <c r="BI114" s="11"/>
      <c r="BJ114" s="11"/>
      <c r="BK114" s="11"/>
      <c r="BL114" s="11"/>
      <c r="BM114" s="11"/>
      <c r="BN114" s="11"/>
      <c r="BO114" s="11"/>
      <c r="BP114" s="11"/>
      <c r="BQ114" s="11"/>
      <c r="BR114" s="11"/>
      <c r="BS114" s="11"/>
      <c r="BT114" s="11"/>
      <c r="BU114" s="11"/>
      <c r="BV114" s="11"/>
      <c r="BW114" s="11"/>
      <c r="BX114" s="11"/>
      <c r="BY114" s="11"/>
      <c r="BZ114" s="11"/>
      <c r="CA114" s="11"/>
      <c r="CB114" s="11"/>
      <c r="CC114" s="11"/>
      <c r="CD114" s="11"/>
    </row>
    <row r="115" spans="1:82" x14ac:dyDescent="0.25">
      <c r="A115" s="11"/>
      <c r="B115" s="13"/>
      <c r="C115" s="11"/>
      <c r="D115" s="11"/>
      <c r="E115" s="11"/>
      <c r="F115" s="11"/>
      <c r="G115" s="11"/>
      <c r="H115" s="11"/>
      <c r="I115" s="11"/>
      <c r="J115" s="13"/>
      <c r="K115" s="11"/>
      <c r="L115" s="10"/>
      <c r="M115" s="11"/>
      <c r="N115" s="11"/>
      <c r="O115" s="11"/>
      <c r="P115" s="11"/>
      <c r="Q115" s="11"/>
      <c r="R115" s="11"/>
      <c r="S115" s="11"/>
      <c r="T115" s="25"/>
      <c r="U115" s="25"/>
      <c r="V115" s="26"/>
      <c r="W115" s="25"/>
      <c r="X115" s="25"/>
      <c r="Y115" s="11"/>
      <c r="Z115" s="11"/>
      <c r="AA115" s="11"/>
      <c r="AB115" s="11"/>
      <c r="AC115" s="11"/>
      <c r="AD115" s="11"/>
      <c r="AE115" s="10"/>
      <c r="AF115" s="10"/>
      <c r="AG115" s="10"/>
      <c r="AH115" s="10"/>
      <c r="AI115" s="10"/>
      <c r="AJ115" s="11"/>
      <c r="AK115" s="11"/>
      <c r="AL115" s="11"/>
      <c r="AM115" s="11"/>
      <c r="AN115" s="11"/>
      <c r="AO115" s="11"/>
      <c r="AP115" s="11"/>
      <c r="AQ115" s="11"/>
      <c r="AR115" s="11"/>
      <c r="AS115" s="11"/>
      <c r="AT115" s="11"/>
      <c r="AU115" s="11"/>
      <c r="AV115" s="11"/>
      <c r="AW115" s="11"/>
      <c r="AX115" s="11"/>
      <c r="AY115" s="11"/>
      <c r="AZ115" s="11"/>
      <c r="BA115" s="11"/>
      <c r="BB115" s="11"/>
      <c r="BC115" s="11"/>
      <c r="BD115" s="11"/>
      <c r="BE115" s="11"/>
      <c r="BF115" s="11"/>
      <c r="BG115" s="11"/>
      <c r="BH115" s="11"/>
      <c r="BI115" s="11"/>
      <c r="BJ115" s="11"/>
      <c r="BK115" s="11"/>
      <c r="BL115" s="11"/>
      <c r="BM115" s="11"/>
      <c r="BN115" s="11"/>
      <c r="BO115" s="11"/>
      <c r="BP115" s="11"/>
      <c r="BQ115" s="11"/>
      <c r="BR115" s="11"/>
      <c r="BS115" s="11"/>
      <c r="BT115" s="11"/>
      <c r="BU115" s="11"/>
      <c r="BV115" s="11"/>
      <c r="BW115" s="11"/>
      <c r="BX115" s="11"/>
      <c r="BY115" s="11"/>
      <c r="BZ115" s="11"/>
      <c r="CA115" s="11"/>
      <c r="CB115" s="11"/>
      <c r="CC115" s="11"/>
      <c r="CD115" s="11"/>
    </row>
    <row r="116" spans="1:82" x14ac:dyDescent="0.25">
      <c r="A116" s="11"/>
      <c r="B116" s="13"/>
      <c r="C116" s="11"/>
      <c r="D116" s="11"/>
      <c r="E116" s="11"/>
      <c r="F116" s="11"/>
      <c r="G116" s="11"/>
      <c r="H116" s="11"/>
      <c r="I116" s="11"/>
      <c r="J116" s="13"/>
      <c r="K116" s="11"/>
      <c r="L116" s="10"/>
      <c r="M116" s="11"/>
      <c r="N116" s="11"/>
      <c r="O116" s="11"/>
      <c r="P116" s="11"/>
      <c r="Q116" s="11"/>
      <c r="R116" s="11"/>
      <c r="S116" s="11"/>
      <c r="T116" s="25"/>
      <c r="U116" s="25"/>
      <c r="V116" s="26"/>
      <c r="W116" s="25"/>
      <c r="X116" s="25"/>
      <c r="Y116" s="11"/>
      <c r="Z116" s="11"/>
      <c r="AA116" s="11"/>
      <c r="AB116" s="11"/>
      <c r="AC116" s="11"/>
      <c r="AD116" s="11"/>
      <c r="AE116" s="10"/>
      <c r="AF116" s="10"/>
      <c r="AG116" s="10"/>
      <c r="AH116" s="10"/>
      <c r="AI116" s="10"/>
      <c r="AJ116" s="11"/>
      <c r="AK116" s="11"/>
      <c r="AL116" s="11"/>
      <c r="AM116" s="11"/>
      <c r="AN116" s="11"/>
      <c r="AO116" s="11"/>
      <c r="AP116" s="11"/>
      <c r="AQ116" s="11"/>
      <c r="AR116" s="11"/>
      <c r="AS116" s="11"/>
      <c r="AT116" s="11"/>
      <c r="AU116" s="11"/>
      <c r="AV116" s="11"/>
      <c r="AW116" s="11"/>
      <c r="AX116" s="11"/>
      <c r="AY116" s="11"/>
      <c r="AZ116" s="11"/>
      <c r="BA116" s="11"/>
      <c r="BB116" s="11"/>
      <c r="BC116" s="11"/>
      <c r="BD116" s="11"/>
      <c r="BE116" s="11"/>
      <c r="BF116" s="11"/>
      <c r="BG116" s="11"/>
      <c r="BH116" s="11"/>
      <c r="BI116" s="11"/>
      <c r="BJ116" s="11"/>
      <c r="BK116" s="11"/>
      <c r="BL116" s="11"/>
      <c r="BM116" s="11"/>
      <c r="BN116" s="11"/>
      <c r="BO116" s="11"/>
      <c r="BP116" s="11"/>
      <c r="BQ116" s="11"/>
      <c r="BR116" s="11"/>
      <c r="BS116" s="11"/>
      <c r="BT116" s="11"/>
      <c r="BU116" s="11"/>
      <c r="BV116" s="11"/>
      <c r="BW116" s="11"/>
      <c r="BX116" s="11"/>
      <c r="BY116" s="11"/>
      <c r="BZ116" s="11"/>
      <c r="CA116" s="11"/>
      <c r="CB116" s="11"/>
      <c r="CC116" s="11"/>
      <c r="CD116" s="11"/>
    </row>
    <row r="117" spans="1:82" x14ac:dyDescent="0.25">
      <c r="A117" s="11"/>
      <c r="B117" s="13"/>
      <c r="C117" s="11"/>
      <c r="D117" s="11"/>
      <c r="E117" s="11"/>
      <c r="F117" s="11"/>
      <c r="G117" s="11"/>
      <c r="H117" s="11"/>
      <c r="I117" s="11"/>
      <c r="J117" s="13"/>
      <c r="K117" s="11"/>
      <c r="L117" s="10"/>
      <c r="M117" s="11"/>
      <c r="N117" s="11"/>
      <c r="O117" s="11"/>
      <c r="P117" s="11"/>
      <c r="Q117" s="11"/>
      <c r="R117" s="11"/>
      <c r="S117" s="11"/>
      <c r="T117" s="25"/>
      <c r="U117" s="25"/>
      <c r="V117" s="26"/>
      <c r="W117" s="25"/>
      <c r="X117" s="25"/>
      <c r="Y117" s="11"/>
      <c r="Z117" s="11"/>
      <c r="AA117" s="11"/>
      <c r="AB117" s="11"/>
      <c r="AC117" s="11"/>
      <c r="AD117" s="11"/>
      <c r="AE117" s="10"/>
      <c r="AF117" s="10"/>
      <c r="AG117" s="10"/>
      <c r="AH117" s="10"/>
      <c r="AI117" s="10"/>
      <c r="AJ117" s="11"/>
      <c r="AK117" s="11"/>
      <c r="AL117" s="11"/>
      <c r="AM117" s="11"/>
      <c r="AN117" s="11"/>
      <c r="AO117" s="11"/>
      <c r="AP117" s="11"/>
      <c r="AQ117" s="11"/>
      <c r="AR117" s="11"/>
      <c r="AS117" s="11"/>
      <c r="AT117" s="11"/>
      <c r="AU117" s="11"/>
      <c r="AV117" s="11"/>
      <c r="AW117" s="11"/>
      <c r="AX117" s="11"/>
      <c r="AY117" s="11"/>
      <c r="AZ117" s="11"/>
      <c r="BA117" s="11"/>
      <c r="BB117" s="11"/>
      <c r="BC117" s="11"/>
      <c r="BD117" s="11"/>
      <c r="BE117" s="11"/>
      <c r="BF117" s="11"/>
      <c r="BG117" s="11"/>
      <c r="BH117" s="11"/>
      <c r="BI117" s="11"/>
      <c r="BJ117" s="11"/>
      <c r="BK117" s="11"/>
      <c r="BL117" s="11"/>
      <c r="BM117" s="11"/>
      <c r="BN117" s="11"/>
      <c r="BO117" s="11"/>
      <c r="BP117" s="11"/>
      <c r="BQ117" s="11"/>
      <c r="BR117" s="11"/>
      <c r="BS117" s="11"/>
      <c r="BT117" s="11"/>
      <c r="BU117" s="11"/>
      <c r="BV117" s="11"/>
      <c r="BW117" s="11"/>
      <c r="BX117" s="11"/>
      <c r="BY117" s="11"/>
      <c r="BZ117" s="11"/>
      <c r="CA117" s="11"/>
      <c r="CB117" s="11"/>
      <c r="CC117" s="11"/>
      <c r="CD117" s="11"/>
    </row>
    <row r="118" spans="1:82" x14ac:dyDescent="0.25">
      <c r="A118" s="11"/>
      <c r="B118" s="13"/>
      <c r="C118" s="11"/>
      <c r="D118" s="11"/>
      <c r="E118" s="11"/>
      <c r="F118" s="11"/>
      <c r="G118" s="11"/>
      <c r="H118" s="11"/>
      <c r="I118" s="11"/>
      <c r="J118" s="13"/>
      <c r="K118" s="11"/>
      <c r="L118" s="10"/>
      <c r="M118" s="11"/>
      <c r="N118" s="11"/>
      <c r="O118" s="11"/>
      <c r="P118" s="11"/>
      <c r="Q118" s="11"/>
      <c r="R118" s="11"/>
      <c r="S118" s="11"/>
      <c r="T118" s="25"/>
      <c r="U118" s="25"/>
      <c r="V118" s="26"/>
      <c r="W118" s="25"/>
      <c r="X118" s="25"/>
      <c r="Y118" s="11"/>
      <c r="Z118" s="11"/>
      <c r="AA118" s="11"/>
      <c r="AB118" s="11"/>
      <c r="AC118" s="11"/>
      <c r="AD118" s="11"/>
      <c r="AE118" s="10"/>
      <c r="AF118" s="10"/>
      <c r="AG118" s="10"/>
      <c r="AH118" s="10"/>
      <c r="AI118" s="10"/>
      <c r="AJ118" s="11"/>
      <c r="AK118" s="11"/>
      <c r="AL118" s="11"/>
      <c r="AM118" s="11"/>
      <c r="AN118" s="11"/>
      <c r="AO118" s="11"/>
      <c r="AP118" s="11"/>
      <c r="AQ118" s="11"/>
      <c r="AR118" s="11"/>
      <c r="AS118" s="11"/>
      <c r="AT118" s="11"/>
      <c r="AU118" s="11"/>
      <c r="AV118" s="11"/>
      <c r="AW118" s="11"/>
      <c r="AX118" s="11"/>
      <c r="AY118" s="11"/>
      <c r="AZ118" s="11"/>
      <c r="BA118" s="11"/>
      <c r="BB118" s="11"/>
      <c r="BC118" s="11"/>
      <c r="BD118" s="11"/>
      <c r="BE118" s="11"/>
      <c r="BF118" s="11"/>
      <c r="BG118" s="11"/>
      <c r="BH118" s="11"/>
      <c r="BI118" s="11"/>
      <c r="BJ118" s="11"/>
      <c r="BK118" s="11"/>
      <c r="BL118" s="11"/>
      <c r="BM118" s="11"/>
      <c r="BN118" s="11"/>
      <c r="BO118" s="11"/>
      <c r="BP118" s="11"/>
      <c r="BQ118" s="11"/>
      <c r="BR118" s="11"/>
      <c r="BS118" s="11"/>
      <c r="BT118" s="11"/>
      <c r="BU118" s="11"/>
      <c r="BV118" s="11"/>
      <c r="BW118" s="11"/>
      <c r="BX118" s="11"/>
      <c r="BY118" s="11"/>
      <c r="BZ118" s="11"/>
      <c r="CA118" s="11"/>
      <c r="CB118" s="11"/>
      <c r="CC118" s="11"/>
      <c r="CD118" s="11"/>
    </row>
    <row r="119" spans="1:82" x14ac:dyDescent="0.25">
      <c r="A119" s="11"/>
      <c r="B119" s="13"/>
      <c r="C119" s="11"/>
      <c r="D119" s="11"/>
      <c r="E119" s="11"/>
      <c r="F119" s="11"/>
      <c r="G119" s="11"/>
      <c r="H119" s="11"/>
      <c r="I119" s="11"/>
      <c r="J119" s="13"/>
      <c r="K119" s="11"/>
      <c r="L119" s="10"/>
      <c r="M119" s="11"/>
      <c r="N119" s="11"/>
      <c r="O119" s="11"/>
      <c r="P119" s="11"/>
      <c r="Q119" s="11"/>
      <c r="R119" s="11"/>
      <c r="S119" s="11"/>
      <c r="T119" s="25"/>
      <c r="U119" s="25"/>
      <c r="V119" s="26"/>
      <c r="W119" s="25"/>
      <c r="X119" s="25"/>
      <c r="Y119" s="11"/>
      <c r="Z119" s="11"/>
      <c r="AA119" s="11"/>
      <c r="AB119" s="11"/>
      <c r="AC119" s="11"/>
      <c r="AD119" s="11"/>
      <c r="AE119" s="10"/>
      <c r="AF119" s="10"/>
      <c r="AG119" s="10"/>
      <c r="AH119" s="10"/>
      <c r="AI119" s="10"/>
      <c r="AJ119" s="11"/>
      <c r="AK119" s="11"/>
      <c r="AL119" s="11"/>
      <c r="AM119" s="11"/>
      <c r="AN119" s="11"/>
      <c r="AO119" s="11"/>
      <c r="AP119" s="11"/>
      <c r="AQ119" s="11"/>
      <c r="AR119" s="11"/>
      <c r="AS119" s="11"/>
      <c r="AT119" s="11"/>
      <c r="AU119" s="11"/>
      <c r="AV119" s="11"/>
      <c r="AW119" s="11"/>
      <c r="AX119" s="11"/>
      <c r="AY119" s="11"/>
      <c r="AZ119" s="11"/>
      <c r="BA119" s="11"/>
      <c r="BB119" s="11"/>
      <c r="BC119" s="11"/>
      <c r="BD119" s="11"/>
      <c r="BE119" s="11"/>
      <c r="BF119" s="11"/>
      <c r="BG119" s="11"/>
      <c r="BH119" s="11"/>
      <c r="BI119" s="11"/>
      <c r="BJ119" s="11"/>
      <c r="BK119" s="11"/>
      <c r="BL119" s="11"/>
      <c r="BM119" s="11"/>
      <c r="BN119" s="11"/>
      <c r="BO119" s="11"/>
      <c r="BP119" s="11"/>
      <c r="BQ119" s="11"/>
      <c r="BR119" s="11"/>
      <c r="BS119" s="11"/>
      <c r="BT119" s="11"/>
      <c r="BU119" s="11"/>
      <c r="BV119" s="11"/>
      <c r="BW119" s="11"/>
      <c r="BX119" s="11"/>
      <c r="BY119" s="11"/>
      <c r="BZ119" s="11"/>
      <c r="CA119" s="11"/>
      <c r="CB119" s="11"/>
      <c r="CC119" s="11"/>
      <c r="CD119" s="11"/>
    </row>
    <row r="120" spans="1:82" x14ac:dyDescent="0.25">
      <c r="A120" s="11"/>
      <c r="B120" s="13"/>
      <c r="C120" s="11"/>
      <c r="D120" s="11"/>
      <c r="E120" s="11"/>
      <c r="F120" s="11"/>
      <c r="G120" s="11"/>
      <c r="H120" s="11"/>
      <c r="I120" s="11"/>
      <c r="J120" s="13"/>
      <c r="K120" s="11"/>
      <c r="L120" s="10"/>
      <c r="M120" s="11"/>
      <c r="N120" s="11"/>
      <c r="O120" s="11"/>
      <c r="P120" s="11"/>
      <c r="Q120" s="11"/>
      <c r="R120" s="11"/>
      <c r="S120" s="11"/>
      <c r="T120" s="25"/>
      <c r="U120" s="25"/>
      <c r="V120" s="26"/>
      <c r="W120" s="25"/>
      <c r="X120" s="25"/>
      <c r="Y120" s="11"/>
      <c r="Z120" s="11"/>
      <c r="AA120" s="11"/>
      <c r="AB120" s="11"/>
      <c r="AC120" s="11"/>
      <c r="AD120" s="11"/>
      <c r="AE120" s="10"/>
      <c r="AF120" s="10"/>
      <c r="AG120" s="10"/>
      <c r="AH120" s="10"/>
      <c r="AI120" s="10"/>
      <c r="AJ120" s="11"/>
      <c r="AK120" s="11"/>
      <c r="AL120" s="11"/>
      <c r="AM120" s="11"/>
      <c r="AN120" s="11"/>
      <c r="AO120" s="11"/>
      <c r="AP120" s="11"/>
      <c r="AQ120" s="11"/>
      <c r="AR120" s="11"/>
      <c r="AS120" s="11"/>
      <c r="AT120" s="11"/>
      <c r="AU120" s="11"/>
      <c r="AV120" s="11"/>
      <c r="AW120" s="11"/>
      <c r="AX120" s="11"/>
      <c r="AY120" s="11"/>
      <c r="AZ120" s="11"/>
      <c r="BA120" s="11"/>
      <c r="BB120" s="11"/>
      <c r="BC120" s="11"/>
      <c r="BD120" s="11"/>
      <c r="BE120" s="11"/>
      <c r="BF120" s="11"/>
      <c r="BG120" s="11"/>
      <c r="BH120" s="11"/>
      <c r="BI120" s="11"/>
      <c r="BJ120" s="11"/>
      <c r="BK120" s="11"/>
      <c r="BL120" s="11"/>
      <c r="BM120" s="11"/>
      <c r="BN120" s="11"/>
      <c r="BO120" s="11"/>
      <c r="BP120" s="11"/>
      <c r="BQ120" s="11"/>
      <c r="BR120" s="11"/>
      <c r="BS120" s="11"/>
      <c r="BT120" s="11"/>
      <c r="BU120" s="11"/>
      <c r="BV120" s="11"/>
      <c r="BW120" s="11"/>
      <c r="BX120" s="11"/>
      <c r="BY120" s="11"/>
      <c r="BZ120" s="11"/>
      <c r="CA120" s="11"/>
      <c r="CB120" s="11"/>
      <c r="CC120" s="11"/>
      <c r="CD120" s="11"/>
    </row>
    <row r="121" spans="1:82" x14ac:dyDescent="0.25">
      <c r="A121" s="11"/>
      <c r="B121" s="13"/>
      <c r="C121" s="11"/>
      <c r="D121" s="11"/>
      <c r="E121" s="11"/>
      <c r="F121" s="11"/>
      <c r="G121" s="11"/>
      <c r="H121" s="11"/>
      <c r="I121" s="11"/>
      <c r="J121" s="13"/>
      <c r="K121" s="11"/>
      <c r="L121" s="10"/>
      <c r="M121" s="11"/>
      <c r="N121" s="11"/>
      <c r="O121" s="11"/>
      <c r="P121" s="11"/>
      <c r="Q121" s="11"/>
      <c r="R121" s="11"/>
      <c r="S121" s="11"/>
      <c r="T121" s="25"/>
      <c r="U121" s="25"/>
      <c r="V121" s="26"/>
      <c r="W121" s="25"/>
      <c r="X121" s="25"/>
      <c r="Y121" s="11"/>
      <c r="Z121" s="11"/>
      <c r="AA121" s="11"/>
      <c r="AB121" s="11"/>
      <c r="AC121" s="11"/>
      <c r="AD121" s="11"/>
      <c r="AE121" s="10"/>
      <c r="AF121" s="10"/>
      <c r="AG121" s="10"/>
      <c r="AH121" s="10"/>
      <c r="AI121" s="10"/>
      <c r="AJ121" s="11"/>
      <c r="AK121" s="11"/>
      <c r="AL121" s="11"/>
      <c r="AM121" s="11"/>
      <c r="AN121" s="11"/>
      <c r="AO121" s="11"/>
      <c r="AP121" s="11"/>
      <c r="AQ121" s="11"/>
      <c r="AR121" s="11"/>
      <c r="AS121" s="11"/>
      <c r="AT121" s="11"/>
      <c r="AU121" s="11"/>
      <c r="AV121" s="11"/>
      <c r="AW121" s="11"/>
      <c r="AX121" s="11"/>
      <c r="AY121" s="11"/>
      <c r="AZ121" s="11"/>
      <c r="BA121" s="11"/>
      <c r="BB121" s="11"/>
      <c r="BC121" s="11"/>
      <c r="BD121" s="11"/>
      <c r="BE121" s="11"/>
      <c r="BF121" s="11"/>
      <c r="BG121" s="11"/>
      <c r="BH121" s="11"/>
      <c r="BI121" s="11"/>
      <c r="BJ121" s="11"/>
      <c r="BK121" s="11"/>
      <c r="BL121" s="11"/>
      <c r="BM121" s="11"/>
      <c r="BN121" s="11"/>
      <c r="BO121" s="11"/>
      <c r="BP121" s="11"/>
      <c r="BQ121" s="11"/>
      <c r="BR121" s="11"/>
      <c r="BS121" s="11"/>
      <c r="BT121" s="11"/>
      <c r="BU121" s="11"/>
      <c r="BV121" s="11"/>
      <c r="BW121" s="11"/>
      <c r="BX121" s="11"/>
      <c r="BY121" s="11"/>
      <c r="BZ121" s="11"/>
      <c r="CA121" s="11"/>
      <c r="CB121" s="11"/>
      <c r="CC121" s="11"/>
      <c r="CD121" s="11"/>
    </row>
    <row r="122" spans="1:82" x14ac:dyDescent="0.25">
      <c r="A122" s="11"/>
      <c r="B122" s="13"/>
      <c r="C122" s="11"/>
      <c r="D122" s="11"/>
      <c r="E122" s="11"/>
      <c r="F122" s="11"/>
      <c r="G122" s="11"/>
      <c r="H122" s="11"/>
      <c r="I122" s="11"/>
      <c r="J122" s="13"/>
      <c r="K122" s="11"/>
      <c r="L122" s="10"/>
      <c r="M122" s="11"/>
      <c r="N122" s="11"/>
      <c r="O122" s="11"/>
      <c r="P122" s="11"/>
      <c r="Q122" s="11"/>
      <c r="R122" s="11"/>
      <c r="S122" s="11"/>
      <c r="T122" s="25"/>
      <c r="U122" s="25"/>
      <c r="V122" s="26"/>
      <c r="W122" s="25"/>
      <c r="X122" s="25"/>
      <c r="Y122" s="11"/>
      <c r="Z122" s="11"/>
      <c r="AA122" s="11"/>
      <c r="AB122" s="11"/>
      <c r="AC122" s="11"/>
      <c r="AD122" s="11"/>
      <c r="AE122" s="10"/>
      <c r="AF122" s="10"/>
      <c r="AG122" s="10"/>
      <c r="AH122" s="10"/>
      <c r="AI122" s="10"/>
      <c r="AJ122" s="11"/>
      <c r="AK122" s="11"/>
      <c r="AL122" s="11"/>
      <c r="AM122" s="11"/>
      <c r="AN122" s="11"/>
      <c r="AO122" s="11"/>
      <c r="AP122" s="11"/>
      <c r="AQ122" s="11"/>
      <c r="AR122" s="11"/>
      <c r="AS122" s="11"/>
      <c r="AT122" s="11"/>
      <c r="AU122" s="11"/>
      <c r="AV122" s="11"/>
      <c r="AW122" s="11"/>
      <c r="AX122" s="11"/>
      <c r="AY122" s="11"/>
      <c r="AZ122" s="11"/>
      <c r="BA122" s="11"/>
      <c r="BB122" s="11"/>
      <c r="BC122" s="11"/>
      <c r="BD122" s="11"/>
      <c r="BE122" s="11"/>
      <c r="BF122" s="11"/>
      <c r="BG122" s="11"/>
      <c r="BH122" s="11"/>
      <c r="BI122" s="11"/>
      <c r="BJ122" s="11"/>
      <c r="BK122" s="11"/>
      <c r="BL122" s="11"/>
      <c r="BM122" s="11"/>
      <c r="BN122" s="11"/>
      <c r="BO122" s="11"/>
      <c r="BP122" s="11"/>
      <c r="BQ122" s="11"/>
      <c r="BR122" s="11"/>
      <c r="BS122" s="11"/>
      <c r="BT122" s="11"/>
      <c r="BU122" s="11"/>
      <c r="BV122" s="11"/>
      <c r="BW122" s="11"/>
      <c r="BX122" s="11"/>
      <c r="BY122" s="11"/>
      <c r="BZ122" s="11"/>
      <c r="CA122" s="11"/>
      <c r="CB122" s="11"/>
      <c r="CC122" s="11"/>
      <c r="CD122" s="11"/>
    </row>
    <row r="123" spans="1:82" x14ac:dyDescent="0.25">
      <c r="A123" s="11"/>
      <c r="B123" s="13"/>
      <c r="C123" s="11"/>
      <c r="D123" s="11"/>
      <c r="E123" s="11"/>
      <c r="F123" s="11"/>
      <c r="G123" s="11"/>
      <c r="H123" s="11"/>
      <c r="I123" s="11"/>
      <c r="J123" s="13"/>
      <c r="K123" s="11"/>
      <c r="L123" s="10"/>
      <c r="M123" s="11"/>
      <c r="N123" s="11"/>
      <c r="O123" s="11"/>
      <c r="P123" s="11"/>
      <c r="Q123" s="11"/>
      <c r="R123" s="11"/>
      <c r="S123" s="11"/>
      <c r="T123" s="25"/>
      <c r="U123" s="25"/>
      <c r="V123" s="26"/>
      <c r="W123" s="25"/>
      <c r="X123" s="25"/>
      <c r="Y123" s="11"/>
      <c r="Z123" s="11"/>
      <c r="AA123" s="11"/>
      <c r="AB123" s="11"/>
      <c r="AC123" s="11"/>
      <c r="AD123" s="11"/>
      <c r="AE123" s="10"/>
      <c r="AF123" s="10"/>
      <c r="AG123" s="10"/>
      <c r="AH123" s="10"/>
      <c r="AI123" s="10"/>
      <c r="AJ123" s="11"/>
      <c r="AK123" s="11"/>
      <c r="AL123" s="11"/>
      <c r="AM123" s="11"/>
      <c r="AN123" s="11"/>
      <c r="AO123" s="11"/>
      <c r="AP123" s="11"/>
      <c r="AQ123" s="11"/>
      <c r="AR123" s="11"/>
      <c r="AS123" s="11"/>
      <c r="AT123" s="11"/>
      <c r="AU123" s="11"/>
      <c r="AV123" s="11"/>
      <c r="AW123" s="11"/>
      <c r="AX123" s="11"/>
      <c r="AY123" s="11"/>
      <c r="AZ123" s="11"/>
      <c r="BA123" s="11"/>
      <c r="BB123" s="11"/>
      <c r="BC123" s="11"/>
      <c r="BD123" s="11"/>
      <c r="BE123" s="11"/>
      <c r="BF123" s="11"/>
      <c r="BG123" s="11"/>
      <c r="BH123" s="11"/>
      <c r="BI123" s="11"/>
      <c r="BJ123" s="11"/>
      <c r="BK123" s="11"/>
      <c r="BL123" s="11"/>
      <c r="BM123" s="11"/>
      <c r="BN123" s="11"/>
      <c r="BO123" s="11"/>
      <c r="BP123" s="11"/>
      <c r="BQ123" s="11"/>
      <c r="BR123" s="11"/>
      <c r="BS123" s="11"/>
      <c r="BT123" s="11"/>
      <c r="BU123" s="11"/>
      <c r="BV123" s="11"/>
      <c r="BW123" s="11"/>
      <c r="BX123" s="11"/>
      <c r="BY123" s="11"/>
      <c r="BZ123" s="11"/>
      <c r="CA123" s="11"/>
      <c r="CB123" s="11"/>
      <c r="CC123" s="11"/>
      <c r="CD123" s="11"/>
    </row>
    <row r="124" spans="1:82" x14ac:dyDescent="0.25">
      <c r="A124" s="11"/>
      <c r="B124" s="13"/>
      <c r="C124" s="11"/>
      <c r="D124" s="11"/>
      <c r="E124" s="11"/>
      <c r="F124" s="11"/>
      <c r="G124" s="11"/>
      <c r="H124" s="11"/>
      <c r="I124" s="11"/>
      <c r="J124" s="13"/>
      <c r="K124" s="11"/>
      <c r="L124" s="10"/>
      <c r="M124" s="11"/>
      <c r="N124" s="11"/>
      <c r="O124" s="11"/>
      <c r="P124" s="11"/>
      <c r="Q124" s="11"/>
      <c r="R124" s="11"/>
      <c r="S124" s="11"/>
      <c r="T124" s="25"/>
      <c r="U124" s="25"/>
      <c r="V124" s="26"/>
      <c r="W124" s="25"/>
      <c r="X124" s="25"/>
      <c r="Y124" s="11"/>
      <c r="Z124" s="11"/>
      <c r="AA124" s="11"/>
      <c r="AB124" s="11"/>
      <c r="AC124" s="11"/>
      <c r="AD124" s="11"/>
      <c r="AE124" s="10"/>
      <c r="AF124" s="10"/>
      <c r="AG124" s="10"/>
      <c r="AH124" s="10"/>
      <c r="AI124" s="10"/>
      <c r="AJ124" s="11"/>
      <c r="AK124" s="11"/>
      <c r="AL124" s="11"/>
      <c r="AM124" s="11"/>
      <c r="AN124" s="11"/>
      <c r="AO124" s="11"/>
      <c r="AP124" s="11"/>
      <c r="AQ124" s="11"/>
      <c r="AR124" s="11"/>
      <c r="AS124" s="11"/>
      <c r="AT124" s="11"/>
      <c r="AU124" s="11"/>
      <c r="AV124" s="11"/>
      <c r="AW124" s="11"/>
      <c r="AX124" s="11"/>
      <c r="AY124" s="11"/>
      <c r="AZ124" s="11"/>
      <c r="BA124" s="11"/>
      <c r="BB124" s="11"/>
      <c r="BC124" s="11"/>
      <c r="BD124" s="11"/>
      <c r="BE124" s="11"/>
      <c r="BF124" s="11"/>
      <c r="BG124" s="11"/>
      <c r="BH124" s="11"/>
      <c r="BI124" s="11"/>
      <c r="BJ124" s="11"/>
      <c r="BK124" s="11"/>
      <c r="BL124" s="11"/>
      <c r="BM124" s="11"/>
      <c r="BN124" s="11"/>
      <c r="BO124" s="11"/>
      <c r="BP124" s="11"/>
      <c r="BQ124" s="11"/>
      <c r="BR124" s="11"/>
      <c r="BS124" s="11"/>
      <c r="BT124" s="11"/>
      <c r="BU124" s="11"/>
      <c r="BV124" s="11"/>
      <c r="BW124" s="11"/>
      <c r="BX124" s="11"/>
      <c r="BY124" s="11"/>
      <c r="BZ124" s="11"/>
      <c r="CA124" s="11"/>
      <c r="CB124" s="11"/>
      <c r="CC124" s="11"/>
      <c r="CD124" s="11"/>
    </row>
    <row r="125" spans="1:82" x14ac:dyDescent="0.25">
      <c r="A125" s="11"/>
      <c r="B125" s="13"/>
      <c r="C125" s="11"/>
      <c r="D125" s="11"/>
      <c r="E125" s="11"/>
      <c r="F125" s="11"/>
      <c r="G125" s="11"/>
      <c r="H125" s="11"/>
      <c r="I125" s="11"/>
      <c r="J125" s="13"/>
      <c r="K125" s="11"/>
      <c r="L125" s="10"/>
      <c r="M125" s="11"/>
      <c r="N125" s="11"/>
      <c r="O125" s="11"/>
      <c r="P125" s="11"/>
      <c r="Q125" s="11"/>
      <c r="R125" s="11"/>
      <c r="S125" s="11"/>
      <c r="T125" s="25"/>
      <c r="U125" s="25"/>
      <c r="V125" s="26"/>
      <c r="W125" s="25"/>
      <c r="X125" s="25"/>
      <c r="Y125" s="11"/>
      <c r="Z125" s="11"/>
      <c r="AA125" s="11"/>
      <c r="AB125" s="11"/>
      <c r="AC125" s="11"/>
      <c r="AD125" s="11"/>
      <c r="AE125" s="10"/>
      <c r="AF125" s="10"/>
      <c r="AG125" s="10"/>
      <c r="AH125" s="10"/>
      <c r="AI125" s="10"/>
      <c r="AJ125" s="11"/>
      <c r="AK125" s="11"/>
      <c r="AL125" s="11"/>
      <c r="AM125" s="11"/>
      <c r="AN125" s="11"/>
      <c r="AO125" s="11"/>
      <c r="AP125" s="11"/>
      <c r="AQ125" s="11"/>
      <c r="AR125" s="11"/>
      <c r="AS125" s="11"/>
      <c r="AT125" s="11"/>
      <c r="AU125" s="11"/>
      <c r="AV125" s="11"/>
      <c r="AW125" s="11"/>
      <c r="AX125" s="11"/>
      <c r="AY125" s="11"/>
      <c r="AZ125" s="11"/>
      <c r="BA125" s="11"/>
      <c r="BB125" s="11"/>
      <c r="BC125" s="11"/>
      <c r="BD125" s="11"/>
      <c r="BE125" s="11"/>
      <c r="BF125" s="11"/>
      <c r="BG125" s="11"/>
      <c r="BH125" s="11"/>
      <c r="BI125" s="11"/>
      <c r="BJ125" s="11"/>
      <c r="BK125" s="11"/>
      <c r="BL125" s="11"/>
      <c r="BM125" s="11"/>
      <c r="BN125" s="11"/>
      <c r="BO125" s="11"/>
      <c r="BP125" s="11"/>
      <c r="BQ125" s="11"/>
      <c r="BR125" s="11"/>
      <c r="BS125" s="11"/>
      <c r="BT125" s="11"/>
      <c r="BU125" s="11"/>
      <c r="BV125" s="11"/>
      <c r="BW125" s="11"/>
      <c r="BX125" s="11"/>
      <c r="BY125" s="11"/>
      <c r="BZ125" s="11"/>
      <c r="CA125" s="11"/>
      <c r="CB125" s="11"/>
      <c r="CC125" s="11"/>
      <c r="CD125" s="11"/>
    </row>
    <row r="126" spans="1:82" x14ac:dyDescent="0.25">
      <c r="A126" s="11"/>
      <c r="B126" s="13"/>
      <c r="C126" s="11"/>
      <c r="D126" s="11"/>
      <c r="E126" s="11"/>
      <c r="F126" s="11"/>
      <c r="G126" s="11"/>
      <c r="H126" s="11"/>
      <c r="I126" s="11"/>
      <c r="J126" s="13"/>
      <c r="K126" s="11"/>
      <c r="L126" s="10"/>
      <c r="M126" s="11"/>
      <c r="N126" s="11"/>
      <c r="O126" s="11"/>
      <c r="P126" s="11"/>
      <c r="Q126" s="11"/>
      <c r="R126" s="11"/>
      <c r="S126" s="11"/>
      <c r="T126" s="25"/>
      <c r="U126" s="25"/>
      <c r="V126" s="26"/>
      <c r="W126" s="25"/>
      <c r="X126" s="25"/>
      <c r="Y126" s="11"/>
      <c r="Z126" s="11"/>
      <c r="AA126" s="11"/>
      <c r="AB126" s="11"/>
      <c r="AC126" s="11"/>
      <c r="AD126" s="11"/>
      <c r="AE126" s="10"/>
      <c r="AF126" s="10"/>
      <c r="AG126" s="10"/>
      <c r="AH126" s="10"/>
      <c r="AI126" s="10"/>
      <c r="AJ126" s="11"/>
      <c r="AK126" s="11"/>
      <c r="AL126" s="11"/>
      <c r="AM126" s="11"/>
      <c r="AN126" s="11"/>
      <c r="AO126" s="11"/>
      <c r="AP126" s="11"/>
      <c r="AQ126" s="11"/>
      <c r="AR126" s="11"/>
      <c r="AS126" s="11"/>
      <c r="AT126" s="11"/>
      <c r="AU126" s="11"/>
      <c r="AV126" s="11"/>
      <c r="AW126" s="11"/>
      <c r="AX126" s="11"/>
      <c r="AY126" s="11"/>
      <c r="AZ126" s="11"/>
      <c r="BA126" s="11"/>
      <c r="BB126" s="11"/>
      <c r="BC126" s="11"/>
      <c r="BD126" s="11"/>
      <c r="BE126" s="11"/>
      <c r="BF126" s="11"/>
      <c r="BG126" s="11"/>
      <c r="BH126" s="11"/>
      <c r="BI126" s="11"/>
      <c r="BJ126" s="11"/>
      <c r="BK126" s="11"/>
      <c r="BL126" s="11"/>
      <c r="BM126" s="11"/>
      <c r="BN126" s="11"/>
      <c r="BO126" s="11"/>
      <c r="BP126" s="11"/>
      <c r="BQ126" s="11"/>
      <c r="BR126" s="11"/>
      <c r="BS126" s="11"/>
      <c r="BT126" s="11"/>
      <c r="BU126" s="11"/>
      <c r="BV126" s="11"/>
      <c r="BW126" s="11"/>
      <c r="BX126" s="11"/>
      <c r="BY126" s="11"/>
      <c r="BZ126" s="11"/>
      <c r="CA126" s="11"/>
      <c r="CB126" s="11"/>
      <c r="CC126" s="11"/>
      <c r="CD126" s="11"/>
    </row>
    <row r="127" spans="1:82" x14ac:dyDescent="0.25">
      <c r="A127" s="11"/>
      <c r="B127" s="13"/>
      <c r="C127" s="11"/>
      <c r="D127" s="11"/>
      <c r="E127" s="11"/>
      <c r="F127" s="11"/>
      <c r="G127" s="11"/>
      <c r="H127" s="11"/>
      <c r="I127" s="11"/>
      <c r="J127" s="13"/>
      <c r="K127" s="11"/>
      <c r="L127" s="10"/>
      <c r="M127" s="11"/>
      <c r="N127" s="11"/>
      <c r="O127" s="11"/>
      <c r="P127" s="11"/>
      <c r="Q127" s="11"/>
      <c r="R127" s="11"/>
      <c r="S127" s="11"/>
      <c r="T127" s="25"/>
      <c r="U127" s="25"/>
      <c r="V127" s="26"/>
      <c r="W127" s="25"/>
      <c r="X127" s="25"/>
      <c r="Y127" s="11"/>
      <c r="Z127" s="11"/>
      <c r="AA127" s="11"/>
      <c r="AB127" s="11"/>
      <c r="AC127" s="11"/>
      <c r="AD127" s="11"/>
      <c r="AE127" s="10"/>
      <c r="AF127" s="10"/>
      <c r="AG127" s="10"/>
      <c r="AH127" s="10"/>
      <c r="AI127" s="10"/>
      <c r="AJ127" s="11"/>
      <c r="AK127" s="11"/>
      <c r="AL127" s="11"/>
      <c r="AM127" s="11"/>
      <c r="AN127" s="11"/>
      <c r="AO127" s="11"/>
      <c r="AP127" s="11"/>
      <c r="AQ127" s="11"/>
      <c r="AR127" s="11"/>
      <c r="AS127" s="11"/>
      <c r="AT127" s="11"/>
      <c r="AU127" s="11"/>
      <c r="AV127" s="11"/>
      <c r="AW127" s="11"/>
      <c r="AX127" s="11"/>
      <c r="AY127" s="11"/>
      <c r="AZ127" s="11"/>
      <c r="BA127" s="11"/>
      <c r="BB127" s="11"/>
      <c r="BC127" s="11"/>
      <c r="BD127" s="11"/>
      <c r="BE127" s="11"/>
      <c r="BF127" s="11"/>
      <c r="BG127" s="11"/>
      <c r="BH127" s="11"/>
      <c r="BI127" s="11"/>
      <c r="BJ127" s="11"/>
      <c r="BK127" s="11"/>
      <c r="BL127" s="11"/>
      <c r="BM127" s="11"/>
      <c r="BN127" s="11"/>
      <c r="BO127" s="11"/>
      <c r="BP127" s="11"/>
      <c r="BQ127" s="11"/>
      <c r="BR127" s="11"/>
      <c r="BS127" s="11"/>
      <c r="BT127" s="11"/>
      <c r="BU127" s="11"/>
      <c r="BV127" s="11"/>
      <c r="BW127" s="11"/>
      <c r="BX127" s="11"/>
      <c r="BY127" s="11"/>
      <c r="BZ127" s="11"/>
      <c r="CA127" s="11"/>
      <c r="CB127" s="11"/>
      <c r="CC127" s="11"/>
      <c r="CD127" s="11"/>
    </row>
    <row r="128" spans="1:82" x14ac:dyDescent="0.25">
      <c r="A128" s="11"/>
      <c r="B128" s="13"/>
      <c r="C128" s="11"/>
      <c r="D128" s="11"/>
      <c r="E128" s="11"/>
      <c r="F128" s="11"/>
      <c r="G128" s="11"/>
      <c r="H128" s="11"/>
      <c r="I128" s="11"/>
      <c r="J128" s="13"/>
      <c r="K128" s="11"/>
      <c r="L128" s="10"/>
      <c r="M128" s="11"/>
      <c r="N128" s="11"/>
      <c r="O128" s="11"/>
      <c r="P128" s="11"/>
      <c r="Q128" s="11"/>
      <c r="R128" s="11"/>
      <c r="S128" s="11"/>
      <c r="T128" s="25"/>
      <c r="U128" s="25"/>
      <c r="V128" s="26"/>
      <c r="W128" s="25"/>
      <c r="X128" s="25"/>
      <c r="Y128" s="11"/>
      <c r="Z128" s="11"/>
      <c r="AA128" s="11"/>
      <c r="AB128" s="11"/>
      <c r="AC128" s="11"/>
      <c r="AD128" s="11"/>
      <c r="AE128" s="10"/>
      <c r="AF128" s="10"/>
      <c r="AG128" s="10"/>
      <c r="AH128" s="10"/>
      <c r="AI128" s="10"/>
      <c r="AJ128" s="11"/>
      <c r="AK128" s="11"/>
      <c r="AL128" s="11"/>
      <c r="AM128" s="11"/>
      <c r="AN128" s="11"/>
      <c r="AO128" s="11"/>
      <c r="AP128" s="11"/>
      <c r="AQ128" s="11"/>
      <c r="AR128" s="11"/>
      <c r="AS128" s="11"/>
      <c r="AT128" s="11"/>
      <c r="AU128" s="11"/>
      <c r="AV128" s="11"/>
      <c r="AW128" s="11"/>
      <c r="AX128" s="11"/>
      <c r="AY128" s="11"/>
      <c r="AZ128" s="11"/>
      <c r="BA128" s="11"/>
      <c r="BB128" s="11"/>
      <c r="BC128" s="11"/>
      <c r="BD128" s="11"/>
      <c r="BE128" s="11"/>
      <c r="BF128" s="11"/>
      <c r="BG128" s="11"/>
      <c r="BH128" s="11"/>
      <c r="BI128" s="11"/>
      <c r="BJ128" s="11"/>
      <c r="BK128" s="11"/>
      <c r="BL128" s="11"/>
      <c r="BM128" s="11"/>
      <c r="BN128" s="11"/>
      <c r="BO128" s="11"/>
      <c r="BP128" s="11"/>
      <c r="BQ128" s="11"/>
      <c r="BR128" s="11"/>
      <c r="BS128" s="11"/>
      <c r="BT128" s="11"/>
      <c r="BU128" s="11"/>
      <c r="BV128" s="11"/>
      <c r="BW128" s="11"/>
      <c r="BX128" s="11"/>
      <c r="BY128" s="11"/>
      <c r="BZ128" s="11"/>
      <c r="CA128" s="11"/>
      <c r="CB128" s="11"/>
      <c r="CC128" s="11"/>
      <c r="CD128" s="11"/>
    </row>
    <row r="129" spans="1:82" x14ac:dyDescent="0.25">
      <c r="A129" s="11"/>
      <c r="B129" s="13"/>
      <c r="C129" s="11"/>
      <c r="D129" s="11"/>
      <c r="E129" s="11"/>
      <c r="F129" s="11"/>
      <c r="G129" s="11"/>
      <c r="H129" s="11"/>
      <c r="I129" s="11"/>
      <c r="J129" s="13"/>
      <c r="K129" s="11"/>
      <c r="L129" s="10"/>
      <c r="M129" s="11"/>
      <c r="N129" s="11"/>
      <c r="O129" s="11"/>
      <c r="P129" s="11"/>
      <c r="Q129" s="11"/>
      <c r="R129" s="11"/>
      <c r="S129" s="11"/>
      <c r="T129" s="25"/>
      <c r="U129" s="25"/>
      <c r="V129" s="26"/>
      <c r="W129" s="25"/>
      <c r="X129" s="25"/>
      <c r="Y129" s="11"/>
      <c r="Z129" s="11"/>
      <c r="AA129" s="11"/>
      <c r="AB129" s="11"/>
      <c r="AC129" s="11"/>
      <c r="AD129" s="11"/>
      <c r="AE129" s="10"/>
      <c r="AF129" s="10"/>
      <c r="AG129" s="10"/>
      <c r="AH129" s="10"/>
      <c r="AI129" s="10"/>
      <c r="AJ129" s="11"/>
      <c r="AK129" s="11"/>
      <c r="AL129" s="11"/>
      <c r="AM129" s="11"/>
      <c r="AN129" s="11"/>
      <c r="AO129" s="11"/>
      <c r="AP129" s="11"/>
      <c r="AQ129" s="11"/>
      <c r="AR129" s="11"/>
      <c r="AS129" s="11"/>
      <c r="AT129" s="11"/>
      <c r="AU129" s="11"/>
      <c r="AV129" s="11"/>
      <c r="AW129" s="11"/>
      <c r="AX129" s="11"/>
      <c r="AY129" s="11"/>
      <c r="AZ129" s="11"/>
      <c r="BA129" s="11"/>
      <c r="BB129" s="11"/>
      <c r="BC129" s="11"/>
      <c r="BD129" s="11"/>
      <c r="BE129" s="11"/>
      <c r="BF129" s="11"/>
      <c r="BG129" s="11"/>
      <c r="BH129" s="11"/>
      <c r="BI129" s="11"/>
      <c r="BJ129" s="11"/>
      <c r="BK129" s="11"/>
      <c r="BL129" s="11"/>
      <c r="BM129" s="11"/>
      <c r="BN129" s="11"/>
      <c r="BO129" s="11"/>
      <c r="BP129" s="11"/>
      <c r="BQ129" s="11"/>
      <c r="BR129" s="11"/>
      <c r="BS129" s="11"/>
      <c r="BT129" s="11"/>
      <c r="BU129" s="11"/>
      <c r="BV129" s="11"/>
      <c r="BW129" s="11"/>
      <c r="BX129" s="11"/>
      <c r="BY129" s="11"/>
      <c r="BZ129" s="11"/>
      <c r="CA129" s="11"/>
      <c r="CB129" s="11"/>
      <c r="CC129" s="11"/>
      <c r="CD129" s="11"/>
    </row>
    <row r="130" spans="1:82" x14ac:dyDescent="0.25">
      <c r="A130" s="11"/>
      <c r="B130" s="13"/>
      <c r="C130" s="11"/>
      <c r="D130" s="11"/>
      <c r="E130" s="11"/>
      <c r="F130" s="11"/>
      <c r="G130" s="11"/>
      <c r="H130" s="11"/>
      <c r="I130" s="11"/>
      <c r="J130" s="13"/>
      <c r="K130" s="11"/>
      <c r="L130" s="10"/>
      <c r="M130" s="11"/>
      <c r="N130" s="11"/>
      <c r="O130" s="11"/>
      <c r="P130" s="11"/>
      <c r="Q130" s="11"/>
      <c r="R130" s="11"/>
      <c r="S130" s="11"/>
      <c r="T130" s="25"/>
      <c r="U130" s="25"/>
      <c r="V130" s="26"/>
      <c r="W130" s="25"/>
      <c r="X130" s="25"/>
      <c r="Y130" s="11"/>
      <c r="Z130" s="11"/>
      <c r="AA130" s="11"/>
      <c r="AB130" s="11"/>
      <c r="AC130" s="11"/>
      <c r="AD130" s="11"/>
      <c r="AE130" s="10"/>
      <c r="AF130" s="10"/>
      <c r="AG130" s="10"/>
      <c r="AH130" s="10"/>
      <c r="AI130" s="10"/>
      <c r="AJ130" s="11"/>
      <c r="AK130" s="11"/>
      <c r="AL130" s="11"/>
      <c r="AM130" s="11"/>
      <c r="AN130" s="11"/>
      <c r="AO130" s="11"/>
      <c r="AP130" s="11"/>
      <c r="AQ130" s="11"/>
      <c r="AR130" s="11"/>
      <c r="AS130" s="11"/>
      <c r="AT130" s="11"/>
      <c r="AU130" s="11"/>
      <c r="AV130" s="11"/>
      <c r="AW130" s="11"/>
      <c r="AX130" s="11"/>
      <c r="AY130" s="11"/>
      <c r="AZ130" s="11"/>
      <c r="BA130" s="11"/>
      <c r="BB130" s="11"/>
      <c r="BC130" s="11"/>
      <c r="BD130" s="11"/>
      <c r="BE130" s="11"/>
      <c r="BF130" s="11"/>
      <c r="BG130" s="11"/>
      <c r="BH130" s="11"/>
      <c r="BI130" s="11"/>
      <c r="BJ130" s="11"/>
      <c r="BK130" s="11"/>
      <c r="BL130" s="11"/>
      <c r="BM130" s="11"/>
      <c r="BN130" s="11"/>
      <c r="BO130" s="11"/>
      <c r="BP130" s="11"/>
      <c r="BQ130" s="11"/>
      <c r="BR130" s="11"/>
      <c r="BS130" s="11"/>
      <c r="BT130" s="11"/>
      <c r="BU130" s="11"/>
      <c r="BV130" s="11"/>
      <c r="BW130" s="11"/>
      <c r="BX130" s="11"/>
      <c r="BY130" s="11"/>
      <c r="BZ130" s="11"/>
      <c r="CA130" s="11"/>
      <c r="CB130" s="11"/>
      <c r="CC130" s="11"/>
      <c r="CD130" s="1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B3:U7500"/>
  <sheetViews>
    <sheetView zoomScale="70" zoomScaleNormal="70" workbookViewId="0">
      <selection activeCell="D6" sqref="D6"/>
    </sheetView>
  </sheetViews>
  <sheetFormatPr baseColWidth="10" defaultRowHeight="15" x14ac:dyDescent="0.25"/>
  <cols>
    <col min="1" max="1" width="10.7109375" customWidth="1"/>
    <col min="2" max="2" width="25.42578125" bestFit="1" customWidth="1"/>
    <col min="3" max="3" width="15.85546875" bestFit="1" customWidth="1"/>
    <col min="4" max="4" width="12.85546875" bestFit="1" customWidth="1"/>
    <col min="5" max="6" width="10.7109375" customWidth="1"/>
    <col min="7" max="7" width="2.5703125" bestFit="1" customWidth="1"/>
    <col min="8" max="8" width="17.5703125" bestFit="1" customWidth="1"/>
    <col min="9" max="10" width="10.7109375" customWidth="1"/>
    <col min="11" max="11" width="3.85546875" bestFit="1" customWidth="1"/>
    <col min="12" max="12" width="17.140625" customWidth="1"/>
    <col min="13" max="13" width="9.5703125" bestFit="1" customWidth="1"/>
    <col min="14" max="14" width="3.7109375" customWidth="1"/>
    <col min="15" max="15" width="11.7109375" bestFit="1" customWidth="1"/>
    <col min="16" max="16" width="3.85546875" bestFit="1" customWidth="1"/>
    <col min="17" max="17" width="17.140625" customWidth="1"/>
  </cols>
  <sheetData>
    <row r="3" spans="2:21" x14ac:dyDescent="0.25">
      <c r="B3" s="157" t="s">
        <v>646</v>
      </c>
      <c r="C3" s="157"/>
      <c r="D3" s="157"/>
    </row>
    <row r="4" spans="2:21" x14ac:dyDescent="0.25">
      <c r="C4" s="7"/>
      <c r="K4" s="156" t="s">
        <v>644</v>
      </c>
      <c r="L4" s="156"/>
      <c r="M4" s="156"/>
      <c r="N4" s="156"/>
      <c r="O4" s="156"/>
      <c r="P4" s="156"/>
    </row>
    <row r="5" spans="2:21" x14ac:dyDescent="0.25">
      <c r="B5" s="41" t="s">
        <v>52</v>
      </c>
      <c r="C5" t="s">
        <v>643</v>
      </c>
    </row>
    <row r="6" spans="2:21" x14ac:dyDescent="0.25">
      <c r="B6" s="41" t="s">
        <v>50</v>
      </c>
      <c r="C6" t="s">
        <v>51</v>
      </c>
      <c r="G6" s="156" t="s">
        <v>645</v>
      </c>
      <c r="H6" s="156"/>
      <c r="L6" s="41" t="s">
        <v>52</v>
      </c>
      <c r="M6" s="1">
        <v>2019</v>
      </c>
    </row>
    <row r="8" spans="2:21" x14ac:dyDescent="0.25">
      <c r="B8" s="41" t="s">
        <v>28</v>
      </c>
      <c r="C8" t="s">
        <v>53</v>
      </c>
      <c r="D8" t="s">
        <v>49</v>
      </c>
      <c r="H8" s="41" t="s">
        <v>28</v>
      </c>
      <c r="K8">
        <v>1</v>
      </c>
      <c r="L8" s="41" t="s">
        <v>638</v>
      </c>
      <c r="M8">
        <f>IFERROR(VLOOKUP(L8,$O$8:$P$20,2,0),"")</f>
        <v>1</v>
      </c>
      <c r="O8" t="s">
        <v>638</v>
      </c>
      <c r="P8">
        <v>1</v>
      </c>
      <c r="T8" s="42"/>
      <c r="U8" s="42"/>
    </row>
    <row r="9" spans="2:21" x14ac:dyDescent="0.25">
      <c r="B9" s="1" t="s">
        <v>31</v>
      </c>
      <c r="C9" s="87">
        <v>10660.679999999998</v>
      </c>
      <c r="D9" s="87">
        <v>68352.317599999995</v>
      </c>
      <c r="G9">
        <v>1</v>
      </c>
      <c r="H9" s="1">
        <v>2018</v>
      </c>
      <c r="K9">
        <v>2</v>
      </c>
      <c r="L9" s="1" t="s">
        <v>90</v>
      </c>
      <c r="M9">
        <f t="shared" ref="M9:M20" si="0">IFERROR(VLOOKUP(L9,$O$8:$P$20,2,0),"")</f>
        <v>2</v>
      </c>
      <c r="O9" s="1" t="s">
        <v>90</v>
      </c>
      <c r="P9">
        <v>2</v>
      </c>
      <c r="T9" s="42"/>
      <c r="U9" s="42"/>
    </row>
    <row r="10" spans="2:21" x14ac:dyDescent="0.25">
      <c r="B10" s="1" t="s">
        <v>48</v>
      </c>
      <c r="C10" s="87">
        <v>39.639999999999972</v>
      </c>
      <c r="D10" s="87">
        <v>9540</v>
      </c>
      <c r="G10">
        <f t="shared" ref="G10:G73" si="1">IF(H10="","",G9+1)</f>
        <v>2</v>
      </c>
      <c r="H10" s="1">
        <v>2019</v>
      </c>
      <c r="K10">
        <v>3</v>
      </c>
      <c r="L10" s="1" t="s">
        <v>91</v>
      </c>
      <c r="M10">
        <f t="shared" si="0"/>
        <v>3</v>
      </c>
      <c r="O10" s="1" t="s">
        <v>91</v>
      </c>
      <c r="P10">
        <v>3</v>
      </c>
      <c r="T10" s="42"/>
      <c r="U10" s="42"/>
    </row>
    <row r="11" spans="2:21" x14ac:dyDescent="0.25">
      <c r="B11" s="1" t="s">
        <v>30</v>
      </c>
      <c r="C11" s="87">
        <v>44529.229999999996</v>
      </c>
      <c r="D11" s="87">
        <v>498104.36420000001</v>
      </c>
      <c r="G11" t="str">
        <f t="shared" si="1"/>
        <v/>
      </c>
      <c r="K11">
        <v>4</v>
      </c>
      <c r="L11" s="1" t="s">
        <v>92</v>
      </c>
      <c r="M11">
        <f t="shared" si="0"/>
        <v>4</v>
      </c>
      <c r="O11" s="1" t="s">
        <v>92</v>
      </c>
      <c r="P11">
        <v>4</v>
      </c>
      <c r="T11" s="42"/>
      <c r="U11" s="42"/>
    </row>
    <row r="12" spans="2:21" x14ac:dyDescent="0.25">
      <c r="B12" s="1" t="s">
        <v>47</v>
      </c>
      <c r="C12" s="87">
        <v>9098.8599999999988</v>
      </c>
      <c r="D12" s="87">
        <v>93024</v>
      </c>
      <c r="G12" t="str">
        <f t="shared" si="1"/>
        <v/>
      </c>
      <c r="K12">
        <v>5</v>
      </c>
      <c r="L12" s="1" t="s">
        <v>93</v>
      </c>
      <c r="M12">
        <f t="shared" si="0"/>
        <v>5</v>
      </c>
      <c r="O12" s="1" t="s">
        <v>93</v>
      </c>
      <c r="P12">
        <v>5</v>
      </c>
      <c r="T12" s="42"/>
      <c r="U12" s="42"/>
    </row>
    <row r="13" spans="2:21" x14ac:dyDescent="0.25">
      <c r="B13" s="1" t="s">
        <v>46</v>
      </c>
      <c r="C13" s="87"/>
      <c r="D13" s="87">
        <v>17628</v>
      </c>
      <c r="G13" t="str">
        <f t="shared" si="1"/>
        <v/>
      </c>
      <c r="K13">
        <v>6</v>
      </c>
      <c r="L13" s="1" t="s">
        <v>94</v>
      </c>
      <c r="M13">
        <f t="shared" si="0"/>
        <v>6</v>
      </c>
      <c r="O13" s="1" t="s">
        <v>94</v>
      </c>
      <c r="P13">
        <v>6</v>
      </c>
      <c r="T13" s="42"/>
      <c r="U13" s="42"/>
    </row>
    <row r="14" spans="2:21" x14ac:dyDescent="0.25">
      <c r="B14" s="1" t="s">
        <v>29</v>
      </c>
      <c r="C14" s="87">
        <v>10818.300000000003</v>
      </c>
      <c r="D14" s="87">
        <v>93231.416199999963</v>
      </c>
      <c r="G14" t="str">
        <f t="shared" si="1"/>
        <v/>
      </c>
      <c r="K14">
        <v>7</v>
      </c>
      <c r="L14" s="1" t="s">
        <v>88</v>
      </c>
      <c r="M14">
        <f t="shared" si="0"/>
        <v>7</v>
      </c>
      <c r="O14" s="1" t="s">
        <v>88</v>
      </c>
      <c r="P14">
        <v>7</v>
      </c>
      <c r="T14" s="42"/>
      <c r="U14" s="42"/>
    </row>
    <row r="15" spans="2:21" x14ac:dyDescent="0.25">
      <c r="G15" t="str">
        <f t="shared" si="1"/>
        <v/>
      </c>
      <c r="K15">
        <v>8</v>
      </c>
      <c r="L15" s="1" t="s">
        <v>89</v>
      </c>
      <c r="M15">
        <f t="shared" si="0"/>
        <v>8</v>
      </c>
      <c r="O15" s="1" t="s">
        <v>89</v>
      </c>
      <c r="P15">
        <v>8</v>
      </c>
      <c r="T15" s="42"/>
      <c r="U15" s="42"/>
    </row>
    <row r="16" spans="2:21" x14ac:dyDescent="0.25">
      <c r="G16" t="str">
        <f t="shared" si="1"/>
        <v/>
      </c>
      <c r="K16">
        <v>9</v>
      </c>
      <c r="M16" t="str">
        <f t="shared" si="0"/>
        <v/>
      </c>
      <c r="O16" s="1" t="s">
        <v>96</v>
      </c>
      <c r="P16">
        <v>9</v>
      </c>
      <c r="T16" s="42"/>
      <c r="U16" s="42"/>
    </row>
    <row r="17" spans="7:16" x14ac:dyDescent="0.25">
      <c r="G17" t="str">
        <f t="shared" si="1"/>
        <v/>
      </c>
      <c r="K17">
        <v>10</v>
      </c>
      <c r="M17" t="str">
        <f t="shared" si="0"/>
        <v/>
      </c>
      <c r="O17" s="1" t="s">
        <v>97</v>
      </c>
      <c r="P17">
        <v>10</v>
      </c>
    </row>
    <row r="18" spans="7:16" x14ac:dyDescent="0.25">
      <c r="G18" t="str">
        <f t="shared" si="1"/>
        <v/>
      </c>
      <c r="K18">
        <v>11</v>
      </c>
      <c r="M18" t="str">
        <f t="shared" si="0"/>
        <v/>
      </c>
      <c r="O18" s="1" t="s">
        <v>98</v>
      </c>
      <c r="P18">
        <v>11</v>
      </c>
    </row>
    <row r="19" spans="7:16" x14ac:dyDescent="0.25">
      <c r="G19" t="str">
        <f t="shared" si="1"/>
        <v/>
      </c>
      <c r="K19">
        <v>12</v>
      </c>
      <c r="M19" t="str">
        <f t="shared" si="0"/>
        <v/>
      </c>
      <c r="O19" s="1" t="s">
        <v>99</v>
      </c>
      <c r="P19">
        <v>12</v>
      </c>
    </row>
    <row r="20" spans="7:16" x14ac:dyDescent="0.25">
      <c r="G20" t="str">
        <f t="shared" si="1"/>
        <v/>
      </c>
      <c r="K20">
        <v>13</v>
      </c>
      <c r="M20" t="str">
        <f t="shared" si="0"/>
        <v/>
      </c>
      <c r="O20" s="1" t="s">
        <v>100</v>
      </c>
      <c r="P20">
        <v>13</v>
      </c>
    </row>
    <row r="21" spans="7:16" x14ac:dyDescent="0.25">
      <c r="G21" t="str">
        <f t="shared" si="1"/>
        <v/>
      </c>
    </row>
    <row r="22" spans="7:16" x14ac:dyDescent="0.25">
      <c r="G22" t="str">
        <f t="shared" si="1"/>
        <v/>
      </c>
    </row>
    <row r="23" spans="7:16" x14ac:dyDescent="0.25">
      <c r="G23" t="str">
        <f t="shared" si="1"/>
        <v/>
      </c>
    </row>
    <row r="24" spans="7:16" x14ac:dyDescent="0.25">
      <c r="G24" t="str">
        <f t="shared" si="1"/>
        <v/>
      </c>
    </row>
    <row r="25" spans="7:16" x14ac:dyDescent="0.25">
      <c r="G25" t="str">
        <f t="shared" si="1"/>
        <v/>
      </c>
    </row>
    <row r="26" spans="7:16" x14ac:dyDescent="0.25">
      <c r="G26" t="str">
        <f t="shared" si="1"/>
        <v/>
      </c>
    </row>
    <row r="27" spans="7:16" x14ac:dyDescent="0.25">
      <c r="G27" t="str">
        <f t="shared" si="1"/>
        <v/>
      </c>
    </row>
    <row r="28" spans="7:16" x14ac:dyDescent="0.25">
      <c r="G28" t="str">
        <f t="shared" si="1"/>
        <v/>
      </c>
    </row>
    <row r="29" spans="7:16" x14ac:dyDescent="0.25">
      <c r="G29" t="str">
        <f t="shared" si="1"/>
        <v/>
      </c>
    </row>
    <row r="30" spans="7:16" x14ac:dyDescent="0.25">
      <c r="G30" t="str">
        <f t="shared" si="1"/>
        <v/>
      </c>
    </row>
    <row r="31" spans="7:16" x14ac:dyDescent="0.25">
      <c r="G31" t="str">
        <f t="shared" si="1"/>
        <v/>
      </c>
    </row>
    <row r="32" spans="7:16" x14ac:dyDescent="0.25">
      <c r="G32" t="str">
        <f t="shared" si="1"/>
        <v/>
      </c>
    </row>
    <row r="33" spans="7:7" x14ac:dyDescent="0.25">
      <c r="G33" t="str">
        <f t="shared" si="1"/>
        <v/>
      </c>
    </row>
    <row r="34" spans="7:7" x14ac:dyDescent="0.25">
      <c r="G34" t="str">
        <f t="shared" si="1"/>
        <v/>
      </c>
    </row>
    <row r="35" spans="7:7" x14ac:dyDescent="0.25">
      <c r="G35" t="str">
        <f t="shared" si="1"/>
        <v/>
      </c>
    </row>
    <row r="36" spans="7:7" x14ac:dyDescent="0.25">
      <c r="G36" t="str">
        <f t="shared" si="1"/>
        <v/>
      </c>
    </row>
    <row r="37" spans="7:7" x14ac:dyDescent="0.25">
      <c r="G37" t="str">
        <f t="shared" si="1"/>
        <v/>
      </c>
    </row>
    <row r="38" spans="7:7" x14ac:dyDescent="0.25">
      <c r="G38" t="str">
        <f t="shared" si="1"/>
        <v/>
      </c>
    </row>
    <row r="39" spans="7:7" x14ac:dyDescent="0.25">
      <c r="G39" t="str">
        <f t="shared" si="1"/>
        <v/>
      </c>
    </row>
    <row r="40" spans="7:7" x14ac:dyDescent="0.25">
      <c r="G40" t="str">
        <f t="shared" si="1"/>
        <v/>
      </c>
    </row>
    <row r="41" spans="7:7" x14ac:dyDescent="0.25">
      <c r="G41" t="str">
        <f t="shared" si="1"/>
        <v/>
      </c>
    </row>
    <row r="42" spans="7:7" x14ac:dyDescent="0.25">
      <c r="G42" t="str">
        <f t="shared" si="1"/>
        <v/>
      </c>
    </row>
    <row r="43" spans="7:7" x14ac:dyDescent="0.25">
      <c r="G43" t="str">
        <f t="shared" si="1"/>
        <v/>
      </c>
    </row>
    <row r="44" spans="7:7" x14ac:dyDescent="0.25">
      <c r="G44" t="str">
        <f t="shared" si="1"/>
        <v/>
      </c>
    </row>
    <row r="45" spans="7:7" x14ac:dyDescent="0.25">
      <c r="G45" t="str">
        <f t="shared" si="1"/>
        <v/>
      </c>
    </row>
    <row r="46" spans="7:7" x14ac:dyDescent="0.25">
      <c r="G46" t="str">
        <f t="shared" si="1"/>
        <v/>
      </c>
    </row>
    <row r="47" spans="7:7" x14ac:dyDescent="0.25">
      <c r="G47" t="str">
        <f t="shared" si="1"/>
        <v/>
      </c>
    </row>
    <row r="48" spans="7:7" x14ac:dyDescent="0.25">
      <c r="G48" t="str">
        <f t="shared" si="1"/>
        <v/>
      </c>
    </row>
    <row r="49" spans="7:7" x14ac:dyDescent="0.25">
      <c r="G49" t="str">
        <f t="shared" si="1"/>
        <v/>
      </c>
    </row>
    <row r="50" spans="7:7" x14ac:dyDescent="0.25">
      <c r="G50" t="str">
        <f t="shared" si="1"/>
        <v/>
      </c>
    </row>
    <row r="51" spans="7:7" x14ac:dyDescent="0.25">
      <c r="G51" t="str">
        <f t="shared" si="1"/>
        <v/>
      </c>
    </row>
    <row r="52" spans="7:7" x14ac:dyDescent="0.25">
      <c r="G52" t="str">
        <f t="shared" si="1"/>
        <v/>
      </c>
    </row>
    <row r="53" spans="7:7" x14ac:dyDescent="0.25">
      <c r="G53" t="str">
        <f t="shared" si="1"/>
        <v/>
      </c>
    </row>
    <row r="54" spans="7:7" x14ac:dyDescent="0.25">
      <c r="G54" t="str">
        <f t="shared" si="1"/>
        <v/>
      </c>
    </row>
    <row r="55" spans="7:7" x14ac:dyDescent="0.25">
      <c r="G55" t="str">
        <f t="shared" si="1"/>
        <v/>
      </c>
    </row>
    <row r="56" spans="7:7" x14ac:dyDescent="0.25">
      <c r="G56" t="str">
        <f t="shared" si="1"/>
        <v/>
      </c>
    </row>
    <row r="57" spans="7:7" x14ac:dyDescent="0.25">
      <c r="G57" t="str">
        <f t="shared" si="1"/>
        <v/>
      </c>
    </row>
    <row r="58" spans="7:7" x14ac:dyDescent="0.25">
      <c r="G58" t="str">
        <f t="shared" si="1"/>
        <v/>
      </c>
    </row>
    <row r="59" spans="7:7" x14ac:dyDescent="0.25">
      <c r="G59" t="str">
        <f t="shared" si="1"/>
        <v/>
      </c>
    </row>
    <row r="60" spans="7:7" x14ac:dyDescent="0.25">
      <c r="G60" t="str">
        <f t="shared" si="1"/>
        <v/>
      </c>
    </row>
    <row r="61" spans="7:7" x14ac:dyDescent="0.25">
      <c r="G61" t="str">
        <f t="shared" si="1"/>
        <v/>
      </c>
    </row>
    <row r="62" spans="7:7" x14ac:dyDescent="0.25">
      <c r="G62" t="str">
        <f t="shared" si="1"/>
        <v/>
      </c>
    </row>
    <row r="63" spans="7:7" x14ac:dyDescent="0.25">
      <c r="G63" t="str">
        <f t="shared" si="1"/>
        <v/>
      </c>
    </row>
    <row r="64" spans="7:7" x14ac:dyDescent="0.25">
      <c r="G64" t="str">
        <f t="shared" si="1"/>
        <v/>
      </c>
    </row>
    <row r="65" spans="7:7" x14ac:dyDescent="0.25">
      <c r="G65" t="str">
        <f t="shared" si="1"/>
        <v/>
      </c>
    </row>
    <row r="66" spans="7:7" x14ac:dyDescent="0.25">
      <c r="G66" t="str">
        <f t="shared" si="1"/>
        <v/>
      </c>
    </row>
    <row r="67" spans="7:7" x14ac:dyDescent="0.25">
      <c r="G67" t="str">
        <f t="shared" si="1"/>
        <v/>
      </c>
    </row>
    <row r="68" spans="7:7" x14ac:dyDescent="0.25">
      <c r="G68" t="str">
        <f t="shared" si="1"/>
        <v/>
      </c>
    </row>
    <row r="69" spans="7:7" x14ac:dyDescent="0.25">
      <c r="G69" t="str">
        <f t="shared" si="1"/>
        <v/>
      </c>
    </row>
    <row r="70" spans="7:7" x14ac:dyDescent="0.25">
      <c r="G70" t="str">
        <f t="shared" si="1"/>
        <v/>
      </c>
    </row>
    <row r="71" spans="7:7" x14ac:dyDescent="0.25">
      <c r="G71" t="str">
        <f t="shared" si="1"/>
        <v/>
      </c>
    </row>
    <row r="72" spans="7:7" x14ac:dyDescent="0.25">
      <c r="G72" t="str">
        <f t="shared" si="1"/>
        <v/>
      </c>
    </row>
    <row r="73" spans="7:7" x14ac:dyDescent="0.25">
      <c r="G73" t="str">
        <f t="shared" si="1"/>
        <v/>
      </c>
    </row>
    <row r="74" spans="7:7" x14ac:dyDescent="0.25">
      <c r="G74" t="str">
        <f t="shared" ref="G74:G137" si="2">IF(H74="","",G73+1)</f>
        <v/>
      </c>
    </row>
    <row r="75" spans="7:7" x14ac:dyDescent="0.25">
      <c r="G75" t="str">
        <f t="shared" si="2"/>
        <v/>
      </c>
    </row>
    <row r="76" spans="7:7" x14ac:dyDescent="0.25">
      <c r="G76" t="str">
        <f t="shared" si="2"/>
        <v/>
      </c>
    </row>
    <row r="77" spans="7:7" x14ac:dyDescent="0.25">
      <c r="G77" t="str">
        <f t="shared" si="2"/>
        <v/>
      </c>
    </row>
    <row r="78" spans="7:7" x14ac:dyDescent="0.25">
      <c r="G78" t="str">
        <f t="shared" si="2"/>
        <v/>
      </c>
    </row>
    <row r="79" spans="7:7" x14ac:dyDescent="0.25">
      <c r="G79" t="str">
        <f t="shared" si="2"/>
        <v/>
      </c>
    </row>
    <row r="80" spans="7:7" x14ac:dyDescent="0.25">
      <c r="G80" t="str">
        <f t="shared" si="2"/>
        <v/>
      </c>
    </row>
    <row r="81" spans="7:7" x14ac:dyDescent="0.25">
      <c r="G81" t="str">
        <f t="shared" si="2"/>
        <v/>
      </c>
    </row>
    <row r="82" spans="7:7" x14ac:dyDescent="0.25">
      <c r="G82" t="str">
        <f t="shared" si="2"/>
        <v/>
      </c>
    </row>
    <row r="83" spans="7:7" x14ac:dyDescent="0.25">
      <c r="G83" t="str">
        <f t="shared" si="2"/>
        <v/>
      </c>
    </row>
    <row r="84" spans="7:7" x14ac:dyDescent="0.25">
      <c r="G84" t="str">
        <f t="shared" si="2"/>
        <v/>
      </c>
    </row>
    <row r="85" spans="7:7" x14ac:dyDescent="0.25">
      <c r="G85" t="str">
        <f t="shared" si="2"/>
        <v/>
      </c>
    </row>
    <row r="86" spans="7:7" x14ac:dyDescent="0.25">
      <c r="G86" t="str">
        <f t="shared" si="2"/>
        <v/>
      </c>
    </row>
    <row r="87" spans="7:7" x14ac:dyDescent="0.25">
      <c r="G87" t="str">
        <f t="shared" si="2"/>
        <v/>
      </c>
    </row>
    <row r="88" spans="7:7" x14ac:dyDescent="0.25">
      <c r="G88" t="str">
        <f t="shared" si="2"/>
        <v/>
      </c>
    </row>
    <row r="89" spans="7:7" x14ac:dyDescent="0.25">
      <c r="G89" t="str">
        <f t="shared" si="2"/>
        <v/>
      </c>
    </row>
    <row r="90" spans="7:7" x14ac:dyDescent="0.25">
      <c r="G90" t="str">
        <f t="shared" si="2"/>
        <v/>
      </c>
    </row>
    <row r="91" spans="7:7" x14ac:dyDescent="0.25">
      <c r="G91" t="str">
        <f t="shared" si="2"/>
        <v/>
      </c>
    </row>
    <row r="92" spans="7:7" x14ac:dyDescent="0.25">
      <c r="G92" t="str">
        <f t="shared" si="2"/>
        <v/>
      </c>
    </row>
    <row r="93" spans="7:7" x14ac:dyDescent="0.25">
      <c r="G93" t="str">
        <f t="shared" si="2"/>
        <v/>
      </c>
    </row>
    <row r="94" spans="7:7" x14ac:dyDescent="0.25">
      <c r="G94" t="str">
        <f t="shared" si="2"/>
        <v/>
      </c>
    </row>
    <row r="95" spans="7:7" x14ac:dyDescent="0.25">
      <c r="G95" t="str">
        <f t="shared" si="2"/>
        <v/>
      </c>
    </row>
    <row r="96" spans="7:7" x14ac:dyDescent="0.25">
      <c r="G96" t="str">
        <f t="shared" si="2"/>
        <v/>
      </c>
    </row>
    <row r="97" spans="7:7" x14ac:dyDescent="0.25">
      <c r="G97" t="str">
        <f t="shared" si="2"/>
        <v/>
      </c>
    </row>
    <row r="98" spans="7:7" x14ac:dyDescent="0.25">
      <c r="G98" t="str">
        <f t="shared" si="2"/>
        <v/>
      </c>
    </row>
    <row r="99" spans="7:7" x14ac:dyDescent="0.25">
      <c r="G99" t="str">
        <f t="shared" si="2"/>
        <v/>
      </c>
    </row>
    <row r="100" spans="7:7" x14ac:dyDescent="0.25">
      <c r="G100" t="str">
        <f t="shared" si="2"/>
        <v/>
      </c>
    </row>
    <row r="101" spans="7:7" x14ac:dyDescent="0.25">
      <c r="G101" t="str">
        <f t="shared" si="2"/>
        <v/>
      </c>
    </row>
    <row r="102" spans="7:7" x14ac:dyDescent="0.25">
      <c r="G102" t="str">
        <f t="shared" si="2"/>
        <v/>
      </c>
    </row>
    <row r="103" spans="7:7" x14ac:dyDescent="0.25">
      <c r="G103" t="str">
        <f t="shared" si="2"/>
        <v/>
      </c>
    </row>
    <row r="104" spans="7:7" x14ac:dyDescent="0.25">
      <c r="G104" t="str">
        <f t="shared" si="2"/>
        <v/>
      </c>
    </row>
    <row r="105" spans="7:7" x14ac:dyDescent="0.25">
      <c r="G105" t="str">
        <f t="shared" si="2"/>
        <v/>
      </c>
    </row>
    <row r="106" spans="7:7" x14ac:dyDescent="0.25">
      <c r="G106" t="str">
        <f t="shared" si="2"/>
        <v/>
      </c>
    </row>
    <row r="107" spans="7:7" x14ac:dyDescent="0.25">
      <c r="G107" t="str">
        <f t="shared" si="2"/>
        <v/>
      </c>
    </row>
    <row r="108" spans="7:7" x14ac:dyDescent="0.25">
      <c r="G108" t="str">
        <f t="shared" si="2"/>
        <v/>
      </c>
    </row>
    <row r="109" spans="7:7" x14ac:dyDescent="0.25">
      <c r="G109" t="str">
        <f t="shared" si="2"/>
        <v/>
      </c>
    </row>
    <row r="110" spans="7:7" x14ac:dyDescent="0.25">
      <c r="G110" t="str">
        <f t="shared" si="2"/>
        <v/>
      </c>
    </row>
    <row r="111" spans="7:7" x14ac:dyDescent="0.25">
      <c r="G111" t="str">
        <f t="shared" si="2"/>
        <v/>
      </c>
    </row>
    <row r="112" spans="7:7" x14ac:dyDescent="0.25">
      <c r="G112" t="str">
        <f t="shared" si="2"/>
        <v/>
      </c>
    </row>
    <row r="113" spans="7:7" x14ac:dyDescent="0.25">
      <c r="G113" t="str">
        <f t="shared" si="2"/>
        <v/>
      </c>
    </row>
    <row r="114" spans="7:7" x14ac:dyDescent="0.25">
      <c r="G114" t="str">
        <f t="shared" si="2"/>
        <v/>
      </c>
    </row>
    <row r="115" spans="7:7" x14ac:dyDescent="0.25">
      <c r="G115" t="str">
        <f t="shared" si="2"/>
        <v/>
      </c>
    </row>
    <row r="116" spans="7:7" x14ac:dyDescent="0.25">
      <c r="G116" t="str">
        <f t="shared" si="2"/>
        <v/>
      </c>
    </row>
    <row r="117" spans="7:7" x14ac:dyDescent="0.25">
      <c r="G117" t="str">
        <f t="shared" si="2"/>
        <v/>
      </c>
    </row>
    <row r="118" spans="7:7" x14ac:dyDescent="0.25">
      <c r="G118" t="str">
        <f t="shared" si="2"/>
        <v/>
      </c>
    </row>
    <row r="119" spans="7:7" x14ac:dyDescent="0.25">
      <c r="G119" t="str">
        <f t="shared" si="2"/>
        <v/>
      </c>
    </row>
    <row r="120" spans="7:7" x14ac:dyDescent="0.25">
      <c r="G120" t="str">
        <f t="shared" si="2"/>
        <v/>
      </c>
    </row>
    <row r="121" spans="7:7" x14ac:dyDescent="0.25">
      <c r="G121" t="str">
        <f t="shared" si="2"/>
        <v/>
      </c>
    </row>
    <row r="122" spans="7:7" x14ac:dyDescent="0.25">
      <c r="G122" t="str">
        <f t="shared" si="2"/>
        <v/>
      </c>
    </row>
    <row r="123" spans="7:7" x14ac:dyDescent="0.25">
      <c r="G123" t="str">
        <f t="shared" si="2"/>
        <v/>
      </c>
    </row>
    <row r="124" spans="7:7" x14ac:dyDescent="0.25">
      <c r="G124" t="str">
        <f t="shared" si="2"/>
        <v/>
      </c>
    </row>
    <row r="125" spans="7:7" x14ac:dyDescent="0.25">
      <c r="G125" t="str">
        <f t="shared" si="2"/>
        <v/>
      </c>
    </row>
    <row r="126" spans="7:7" x14ac:dyDescent="0.25">
      <c r="G126" t="str">
        <f t="shared" si="2"/>
        <v/>
      </c>
    </row>
    <row r="127" spans="7:7" x14ac:dyDescent="0.25">
      <c r="G127" t="str">
        <f t="shared" si="2"/>
        <v/>
      </c>
    </row>
    <row r="128" spans="7:7" x14ac:dyDescent="0.25">
      <c r="G128" t="str">
        <f t="shared" si="2"/>
        <v/>
      </c>
    </row>
    <row r="129" spans="7:7" x14ac:dyDescent="0.25">
      <c r="G129" t="str">
        <f t="shared" si="2"/>
        <v/>
      </c>
    </row>
    <row r="130" spans="7:7" x14ac:dyDescent="0.25">
      <c r="G130" t="str">
        <f t="shared" si="2"/>
        <v/>
      </c>
    </row>
    <row r="131" spans="7:7" x14ac:dyDescent="0.25">
      <c r="G131" t="str">
        <f t="shared" si="2"/>
        <v/>
      </c>
    </row>
    <row r="132" spans="7:7" x14ac:dyDescent="0.25">
      <c r="G132" t="str">
        <f t="shared" si="2"/>
        <v/>
      </c>
    </row>
    <row r="133" spans="7:7" x14ac:dyDescent="0.25">
      <c r="G133" t="str">
        <f t="shared" si="2"/>
        <v/>
      </c>
    </row>
    <row r="134" spans="7:7" x14ac:dyDescent="0.25">
      <c r="G134" t="str">
        <f t="shared" si="2"/>
        <v/>
      </c>
    </row>
    <row r="135" spans="7:7" x14ac:dyDescent="0.25">
      <c r="G135" t="str">
        <f t="shared" si="2"/>
        <v/>
      </c>
    </row>
    <row r="136" spans="7:7" x14ac:dyDescent="0.25">
      <c r="G136" t="str">
        <f t="shared" si="2"/>
        <v/>
      </c>
    </row>
    <row r="137" spans="7:7" x14ac:dyDescent="0.25">
      <c r="G137" t="str">
        <f t="shared" si="2"/>
        <v/>
      </c>
    </row>
    <row r="138" spans="7:7" x14ac:dyDescent="0.25">
      <c r="G138" t="str">
        <f t="shared" ref="G138:G201" si="3">IF(H138="","",G137+1)</f>
        <v/>
      </c>
    </row>
    <row r="139" spans="7:7" x14ac:dyDescent="0.25">
      <c r="G139" t="str">
        <f t="shared" si="3"/>
        <v/>
      </c>
    </row>
    <row r="140" spans="7:7" x14ac:dyDescent="0.25">
      <c r="G140" t="str">
        <f t="shared" si="3"/>
        <v/>
      </c>
    </row>
    <row r="141" spans="7:7" x14ac:dyDescent="0.25">
      <c r="G141" t="str">
        <f t="shared" si="3"/>
        <v/>
      </c>
    </row>
    <row r="142" spans="7:7" x14ac:dyDescent="0.25">
      <c r="G142" t="str">
        <f t="shared" si="3"/>
        <v/>
      </c>
    </row>
    <row r="143" spans="7:7" x14ac:dyDescent="0.25">
      <c r="G143" t="str">
        <f t="shared" si="3"/>
        <v/>
      </c>
    </row>
    <row r="144" spans="7:7" x14ac:dyDescent="0.25">
      <c r="G144" t="str">
        <f t="shared" si="3"/>
        <v/>
      </c>
    </row>
    <row r="145" spans="7:7" x14ac:dyDescent="0.25">
      <c r="G145" t="str">
        <f t="shared" si="3"/>
        <v/>
      </c>
    </row>
    <row r="146" spans="7:7" x14ac:dyDescent="0.25">
      <c r="G146" t="str">
        <f t="shared" si="3"/>
        <v/>
      </c>
    </row>
    <row r="147" spans="7:7" x14ac:dyDescent="0.25">
      <c r="G147" t="str">
        <f t="shared" si="3"/>
        <v/>
      </c>
    </row>
    <row r="148" spans="7:7" x14ac:dyDescent="0.25">
      <c r="G148" t="str">
        <f t="shared" si="3"/>
        <v/>
      </c>
    </row>
    <row r="149" spans="7:7" x14ac:dyDescent="0.25">
      <c r="G149" t="str">
        <f t="shared" si="3"/>
        <v/>
      </c>
    </row>
    <row r="150" spans="7:7" x14ac:dyDescent="0.25">
      <c r="G150" t="str">
        <f t="shared" si="3"/>
        <v/>
      </c>
    </row>
    <row r="151" spans="7:7" x14ac:dyDescent="0.25">
      <c r="G151" t="str">
        <f t="shared" si="3"/>
        <v/>
      </c>
    </row>
    <row r="152" spans="7:7" x14ac:dyDescent="0.25">
      <c r="G152" t="str">
        <f t="shared" si="3"/>
        <v/>
      </c>
    </row>
    <row r="153" spans="7:7" x14ac:dyDescent="0.25">
      <c r="G153" t="str">
        <f t="shared" si="3"/>
        <v/>
      </c>
    </row>
    <row r="154" spans="7:7" x14ac:dyDescent="0.25">
      <c r="G154" t="str">
        <f t="shared" si="3"/>
        <v/>
      </c>
    </row>
    <row r="155" spans="7:7" x14ac:dyDescent="0.25">
      <c r="G155" t="str">
        <f t="shared" si="3"/>
        <v/>
      </c>
    </row>
    <row r="156" spans="7:7" x14ac:dyDescent="0.25">
      <c r="G156" t="str">
        <f t="shared" si="3"/>
        <v/>
      </c>
    </row>
    <row r="157" spans="7:7" x14ac:dyDescent="0.25">
      <c r="G157" t="str">
        <f t="shared" si="3"/>
        <v/>
      </c>
    </row>
    <row r="158" spans="7:7" x14ac:dyDescent="0.25">
      <c r="G158" t="str">
        <f t="shared" si="3"/>
        <v/>
      </c>
    </row>
    <row r="159" spans="7:7" x14ac:dyDescent="0.25">
      <c r="G159" t="str">
        <f t="shared" si="3"/>
        <v/>
      </c>
    </row>
    <row r="160" spans="7:7" x14ac:dyDescent="0.25">
      <c r="G160" t="str">
        <f t="shared" si="3"/>
        <v/>
      </c>
    </row>
    <row r="161" spans="7:7" x14ac:dyDescent="0.25">
      <c r="G161" t="str">
        <f t="shared" si="3"/>
        <v/>
      </c>
    </row>
    <row r="162" spans="7:7" x14ac:dyDescent="0.25">
      <c r="G162" t="str">
        <f t="shared" si="3"/>
        <v/>
      </c>
    </row>
    <row r="163" spans="7:7" x14ac:dyDescent="0.25">
      <c r="G163" t="str">
        <f t="shared" si="3"/>
        <v/>
      </c>
    </row>
    <row r="164" spans="7:7" x14ac:dyDescent="0.25">
      <c r="G164" t="str">
        <f t="shared" si="3"/>
        <v/>
      </c>
    </row>
    <row r="165" spans="7:7" x14ac:dyDescent="0.25">
      <c r="G165" t="str">
        <f t="shared" si="3"/>
        <v/>
      </c>
    </row>
    <row r="166" spans="7:7" x14ac:dyDescent="0.25">
      <c r="G166" t="str">
        <f t="shared" si="3"/>
        <v/>
      </c>
    </row>
    <row r="167" spans="7:7" x14ac:dyDescent="0.25">
      <c r="G167" t="str">
        <f t="shared" si="3"/>
        <v/>
      </c>
    </row>
    <row r="168" spans="7:7" x14ac:dyDescent="0.25">
      <c r="G168" t="str">
        <f t="shared" si="3"/>
        <v/>
      </c>
    </row>
    <row r="169" spans="7:7" x14ac:dyDescent="0.25">
      <c r="G169" t="str">
        <f t="shared" si="3"/>
        <v/>
      </c>
    </row>
    <row r="170" spans="7:7" x14ac:dyDescent="0.25">
      <c r="G170" t="str">
        <f t="shared" si="3"/>
        <v/>
      </c>
    </row>
    <row r="171" spans="7:7" x14ac:dyDescent="0.25">
      <c r="G171" t="str">
        <f t="shared" si="3"/>
        <v/>
      </c>
    </row>
    <row r="172" spans="7:7" x14ac:dyDescent="0.25">
      <c r="G172" t="str">
        <f t="shared" si="3"/>
        <v/>
      </c>
    </row>
    <row r="173" spans="7:7" x14ac:dyDescent="0.25">
      <c r="G173" t="str">
        <f t="shared" si="3"/>
        <v/>
      </c>
    </row>
    <row r="174" spans="7:7" x14ac:dyDescent="0.25">
      <c r="G174" t="str">
        <f t="shared" si="3"/>
        <v/>
      </c>
    </row>
    <row r="175" spans="7:7" x14ac:dyDescent="0.25">
      <c r="G175" t="str">
        <f t="shared" si="3"/>
        <v/>
      </c>
    </row>
    <row r="176" spans="7:7" x14ac:dyDescent="0.25">
      <c r="G176" t="str">
        <f t="shared" si="3"/>
        <v/>
      </c>
    </row>
    <row r="177" spans="7:7" x14ac:dyDescent="0.25">
      <c r="G177" t="str">
        <f t="shared" si="3"/>
        <v/>
      </c>
    </row>
    <row r="178" spans="7:7" x14ac:dyDescent="0.25">
      <c r="G178" t="str">
        <f t="shared" si="3"/>
        <v/>
      </c>
    </row>
    <row r="179" spans="7:7" x14ac:dyDescent="0.25">
      <c r="G179" t="str">
        <f t="shared" si="3"/>
        <v/>
      </c>
    </row>
    <row r="180" spans="7:7" x14ac:dyDescent="0.25">
      <c r="G180" t="str">
        <f t="shared" si="3"/>
        <v/>
      </c>
    </row>
    <row r="181" spans="7:7" x14ac:dyDescent="0.25">
      <c r="G181" t="str">
        <f t="shared" si="3"/>
        <v/>
      </c>
    </row>
    <row r="182" spans="7:7" x14ac:dyDescent="0.25">
      <c r="G182" t="str">
        <f t="shared" si="3"/>
        <v/>
      </c>
    </row>
    <row r="183" spans="7:7" x14ac:dyDescent="0.25">
      <c r="G183" t="str">
        <f t="shared" si="3"/>
        <v/>
      </c>
    </row>
    <row r="184" spans="7:7" x14ac:dyDescent="0.25">
      <c r="G184" t="str">
        <f t="shared" si="3"/>
        <v/>
      </c>
    </row>
    <row r="185" spans="7:7" x14ac:dyDescent="0.25">
      <c r="G185" t="str">
        <f t="shared" si="3"/>
        <v/>
      </c>
    </row>
    <row r="186" spans="7:7" x14ac:dyDescent="0.25">
      <c r="G186" t="str">
        <f t="shared" si="3"/>
        <v/>
      </c>
    </row>
    <row r="187" spans="7:7" x14ac:dyDescent="0.25">
      <c r="G187" t="str">
        <f t="shared" si="3"/>
        <v/>
      </c>
    </row>
    <row r="188" spans="7:7" x14ac:dyDescent="0.25">
      <c r="G188" t="str">
        <f t="shared" si="3"/>
        <v/>
      </c>
    </row>
    <row r="189" spans="7:7" x14ac:dyDescent="0.25">
      <c r="G189" t="str">
        <f t="shared" si="3"/>
        <v/>
      </c>
    </row>
    <row r="190" spans="7:7" x14ac:dyDescent="0.25">
      <c r="G190" t="str">
        <f t="shared" si="3"/>
        <v/>
      </c>
    </row>
    <row r="191" spans="7:7" x14ac:dyDescent="0.25">
      <c r="G191" t="str">
        <f t="shared" si="3"/>
        <v/>
      </c>
    </row>
    <row r="192" spans="7:7" x14ac:dyDescent="0.25">
      <c r="G192" t="str">
        <f t="shared" si="3"/>
        <v/>
      </c>
    </row>
    <row r="193" spans="7:7" x14ac:dyDescent="0.25">
      <c r="G193" t="str">
        <f t="shared" si="3"/>
        <v/>
      </c>
    </row>
    <row r="194" spans="7:7" x14ac:dyDescent="0.25">
      <c r="G194" t="str">
        <f t="shared" si="3"/>
        <v/>
      </c>
    </row>
    <row r="195" spans="7:7" x14ac:dyDescent="0.25">
      <c r="G195" t="str">
        <f t="shared" si="3"/>
        <v/>
      </c>
    </row>
    <row r="196" spans="7:7" x14ac:dyDescent="0.25">
      <c r="G196" t="str">
        <f t="shared" si="3"/>
        <v/>
      </c>
    </row>
    <row r="197" spans="7:7" x14ac:dyDescent="0.25">
      <c r="G197" t="str">
        <f t="shared" si="3"/>
        <v/>
      </c>
    </row>
    <row r="198" spans="7:7" x14ac:dyDescent="0.25">
      <c r="G198" t="str">
        <f t="shared" si="3"/>
        <v/>
      </c>
    </row>
    <row r="199" spans="7:7" x14ac:dyDescent="0.25">
      <c r="G199" t="str">
        <f t="shared" si="3"/>
        <v/>
      </c>
    </row>
    <row r="200" spans="7:7" x14ac:dyDescent="0.25">
      <c r="G200" t="str">
        <f t="shared" si="3"/>
        <v/>
      </c>
    </row>
    <row r="201" spans="7:7" x14ac:dyDescent="0.25">
      <c r="G201" t="str">
        <f t="shared" si="3"/>
        <v/>
      </c>
    </row>
    <row r="202" spans="7:7" x14ac:dyDescent="0.25">
      <c r="G202" t="str">
        <f t="shared" ref="G202:G265" si="4">IF(H202="","",G201+1)</f>
        <v/>
      </c>
    </row>
    <row r="203" spans="7:7" x14ac:dyDescent="0.25">
      <c r="G203" t="str">
        <f t="shared" si="4"/>
        <v/>
      </c>
    </row>
    <row r="204" spans="7:7" x14ac:dyDescent="0.25">
      <c r="G204" t="str">
        <f t="shared" si="4"/>
        <v/>
      </c>
    </row>
    <row r="205" spans="7:7" x14ac:dyDescent="0.25">
      <c r="G205" t="str">
        <f t="shared" si="4"/>
        <v/>
      </c>
    </row>
    <row r="206" spans="7:7" x14ac:dyDescent="0.25">
      <c r="G206" t="str">
        <f t="shared" si="4"/>
        <v/>
      </c>
    </row>
    <row r="207" spans="7:7" x14ac:dyDescent="0.25">
      <c r="G207" t="str">
        <f t="shared" si="4"/>
        <v/>
      </c>
    </row>
    <row r="208" spans="7:7" x14ac:dyDescent="0.25">
      <c r="G208" t="str">
        <f t="shared" si="4"/>
        <v/>
      </c>
    </row>
    <row r="209" spans="7:7" x14ac:dyDescent="0.25">
      <c r="G209" t="str">
        <f t="shared" si="4"/>
        <v/>
      </c>
    </row>
    <row r="210" spans="7:7" x14ac:dyDescent="0.25">
      <c r="G210" t="str">
        <f t="shared" si="4"/>
        <v/>
      </c>
    </row>
    <row r="211" spans="7:7" x14ac:dyDescent="0.25">
      <c r="G211" t="str">
        <f t="shared" si="4"/>
        <v/>
      </c>
    </row>
    <row r="212" spans="7:7" x14ac:dyDescent="0.25">
      <c r="G212" t="str">
        <f t="shared" si="4"/>
        <v/>
      </c>
    </row>
    <row r="213" spans="7:7" x14ac:dyDescent="0.25">
      <c r="G213" t="str">
        <f t="shared" si="4"/>
        <v/>
      </c>
    </row>
    <row r="214" spans="7:7" x14ac:dyDescent="0.25">
      <c r="G214" t="str">
        <f t="shared" si="4"/>
        <v/>
      </c>
    </row>
    <row r="215" spans="7:7" x14ac:dyDescent="0.25">
      <c r="G215" t="str">
        <f t="shared" si="4"/>
        <v/>
      </c>
    </row>
    <row r="216" spans="7:7" x14ac:dyDescent="0.25">
      <c r="G216" t="str">
        <f t="shared" si="4"/>
        <v/>
      </c>
    </row>
    <row r="217" spans="7:7" x14ac:dyDescent="0.25">
      <c r="G217" t="str">
        <f t="shared" si="4"/>
        <v/>
      </c>
    </row>
    <row r="218" spans="7:7" x14ac:dyDescent="0.25">
      <c r="G218" t="str">
        <f t="shared" si="4"/>
        <v/>
      </c>
    </row>
    <row r="219" spans="7:7" x14ac:dyDescent="0.25">
      <c r="G219" t="str">
        <f t="shared" si="4"/>
        <v/>
      </c>
    </row>
    <row r="220" spans="7:7" x14ac:dyDescent="0.25">
      <c r="G220" t="str">
        <f t="shared" si="4"/>
        <v/>
      </c>
    </row>
    <row r="221" spans="7:7" x14ac:dyDescent="0.25">
      <c r="G221" t="str">
        <f t="shared" si="4"/>
        <v/>
      </c>
    </row>
    <row r="222" spans="7:7" x14ac:dyDescent="0.25">
      <c r="G222" t="str">
        <f t="shared" si="4"/>
        <v/>
      </c>
    </row>
    <row r="223" spans="7:7" x14ac:dyDescent="0.25">
      <c r="G223" t="str">
        <f t="shared" si="4"/>
        <v/>
      </c>
    </row>
    <row r="224" spans="7:7" x14ac:dyDescent="0.25">
      <c r="G224" t="str">
        <f t="shared" si="4"/>
        <v/>
      </c>
    </row>
    <row r="225" spans="7:7" x14ac:dyDescent="0.25">
      <c r="G225" t="str">
        <f t="shared" si="4"/>
        <v/>
      </c>
    </row>
    <row r="226" spans="7:7" x14ac:dyDescent="0.25">
      <c r="G226" t="str">
        <f t="shared" si="4"/>
        <v/>
      </c>
    </row>
    <row r="227" spans="7:7" x14ac:dyDescent="0.25">
      <c r="G227" t="str">
        <f t="shared" si="4"/>
        <v/>
      </c>
    </row>
    <row r="228" spans="7:7" x14ac:dyDescent="0.25">
      <c r="G228" t="str">
        <f t="shared" si="4"/>
        <v/>
      </c>
    </row>
    <row r="229" spans="7:7" x14ac:dyDescent="0.25">
      <c r="G229" t="str">
        <f t="shared" si="4"/>
        <v/>
      </c>
    </row>
    <row r="230" spans="7:7" x14ac:dyDescent="0.25">
      <c r="G230" t="str">
        <f t="shared" si="4"/>
        <v/>
      </c>
    </row>
    <row r="231" spans="7:7" x14ac:dyDescent="0.25">
      <c r="G231" t="str">
        <f t="shared" si="4"/>
        <v/>
      </c>
    </row>
    <row r="232" spans="7:7" x14ac:dyDescent="0.25">
      <c r="G232" t="str">
        <f t="shared" si="4"/>
        <v/>
      </c>
    </row>
    <row r="233" spans="7:7" x14ac:dyDescent="0.25">
      <c r="G233" t="str">
        <f t="shared" si="4"/>
        <v/>
      </c>
    </row>
    <row r="234" spans="7:7" x14ac:dyDescent="0.25">
      <c r="G234" t="str">
        <f t="shared" si="4"/>
        <v/>
      </c>
    </row>
    <row r="235" spans="7:7" x14ac:dyDescent="0.25">
      <c r="G235" t="str">
        <f t="shared" si="4"/>
        <v/>
      </c>
    </row>
    <row r="236" spans="7:7" x14ac:dyDescent="0.25">
      <c r="G236" t="str">
        <f t="shared" si="4"/>
        <v/>
      </c>
    </row>
    <row r="237" spans="7:7" x14ac:dyDescent="0.25">
      <c r="G237" t="str">
        <f t="shared" si="4"/>
        <v/>
      </c>
    </row>
    <row r="238" spans="7:7" x14ac:dyDescent="0.25">
      <c r="G238" t="str">
        <f t="shared" si="4"/>
        <v/>
      </c>
    </row>
    <row r="239" spans="7:7" x14ac:dyDescent="0.25">
      <c r="G239" t="str">
        <f t="shared" si="4"/>
        <v/>
      </c>
    </row>
    <row r="240" spans="7:7" x14ac:dyDescent="0.25">
      <c r="G240" t="str">
        <f t="shared" si="4"/>
        <v/>
      </c>
    </row>
    <row r="241" spans="7:7" x14ac:dyDescent="0.25">
      <c r="G241" t="str">
        <f t="shared" si="4"/>
        <v/>
      </c>
    </row>
    <row r="242" spans="7:7" x14ac:dyDescent="0.25">
      <c r="G242" t="str">
        <f t="shared" si="4"/>
        <v/>
      </c>
    </row>
    <row r="243" spans="7:7" x14ac:dyDescent="0.25">
      <c r="G243" t="str">
        <f t="shared" si="4"/>
        <v/>
      </c>
    </row>
    <row r="244" spans="7:7" x14ac:dyDescent="0.25">
      <c r="G244" t="str">
        <f t="shared" si="4"/>
        <v/>
      </c>
    </row>
    <row r="245" spans="7:7" x14ac:dyDescent="0.25">
      <c r="G245" t="str">
        <f t="shared" si="4"/>
        <v/>
      </c>
    </row>
    <row r="246" spans="7:7" x14ac:dyDescent="0.25">
      <c r="G246" t="str">
        <f t="shared" si="4"/>
        <v/>
      </c>
    </row>
    <row r="247" spans="7:7" x14ac:dyDescent="0.25">
      <c r="G247" t="str">
        <f t="shared" si="4"/>
        <v/>
      </c>
    </row>
    <row r="248" spans="7:7" x14ac:dyDescent="0.25">
      <c r="G248" t="str">
        <f t="shared" si="4"/>
        <v/>
      </c>
    </row>
    <row r="249" spans="7:7" x14ac:dyDescent="0.25">
      <c r="G249" t="str">
        <f t="shared" si="4"/>
        <v/>
      </c>
    </row>
    <row r="250" spans="7:7" x14ac:dyDescent="0.25">
      <c r="G250" t="str">
        <f t="shared" si="4"/>
        <v/>
      </c>
    </row>
    <row r="251" spans="7:7" x14ac:dyDescent="0.25">
      <c r="G251" t="str">
        <f t="shared" si="4"/>
        <v/>
      </c>
    </row>
    <row r="252" spans="7:7" x14ac:dyDescent="0.25">
      <c r="G252" t="str">
        <f t="shared" si="4"/>
        <v/>
      </c>
    </row>
    <row r="253" spans="7:7" x14ac:dyDescent="0.25">
      <c r="G253" t="str">
        <f t="shared" si="4"/>
        <v/>
      </c>
    </row>
    <row r="254" spans="7:7" x14ac:dyDescent="0.25">
      <c r="G254" t="str">
        <f t="shared" si="4"/>
        <v/>
      </c>
    </row>
    <row r="255" spans="7:7" x14ac:dyDescent="0.25">
      <c r="G255" t="str">
        <f t="shared" si="4"/>
        <v/>
      </c>
    </row>
    <row r="256" spans="7:7" x14ac:dyDescent="0.25">
      <c r="G256" t="str">
        <f t="shared" si="4"/>
        <v/>
      </c>
    </row>
    <row r="257" spans="7:7" x14ac:dyDescent="0.25">
      <c r="G257" t="str">
        <f t="shared" si="4"/>
        <v/>
      </c>
    </row>
    <row r="258" spans="7:7" x14ac:dyDescent="0.25">
      <c r="G258" t="str">
        <f t="shared" si="4"/>
        <v/>
      </c>
    </row>
    <row r="259" spans="7:7" x14ac:dyDescent="0.25">
      <c r="G259" t="str">
        <f t="shared" si="4"/>
        <v/>
      </c>
    </row>
    <row r="260" spans="7:7" x14ac:dyDescent="0.25">
      <c r="G260" t="str">
        <f t="shared" si="4"/>
        <v/>
      </c>
    </row>
    <row r="261" spans="7:7" x14ac:dyDescent="0.25">
      <c r="G261" t="str">
        <f t="shared" si="4"/>
        <v/>
      </c>
    </row>
    <row r="262" spans="7:7" x14ac:dyDescent="0.25">
      <c r="G262" t="str">
        <f t="shared" si="4"/>
        <v/>
      </c>
    </row>
    <row r="263" spans="7:7" x14ac:dyDescent="0.25">
      <c r="G263" t="str">
        <f t="shared" si="4"/>
        <v/>
      </c>
    </row>
    <row r="264" spans="7:7" x14ac:dyDescent="0.25">
      <c r="G264" t="str">
        <f t="shared" si="4"/>
        <v/>
      </c>
    </row>
    <row r="265" spans="7:7" x14ac:dyDescent="0.25">
      <c r="G265" t="str">
        <f t="shared" si="4"/>
        <v/>
      </c>
    </row>
    <row r="266" spans="7:7" x14ac:dyDescent="0.25">
      <c r="G266" t="str">
        <f t="shared" ref="G266:G329" si="5">IF(H266="","",G265+1)</f>
        <v/>
      </c>
    </row>
    <row r="267" spans="7:7" x14ac:dyDescent="0.25">
      <c r="G267" t="str">
        <f t="shared" si="5"/>
        <v/>
      </c>
    </row>
    <row r="268" spans="7:7" x14ac:dyDescent="0.25">
      <c r="G268" t="str">
        <f t="shared" si="5"/>
        <v/>
      </c>
    </row>
    <row r="269" spans="7:7" x14ac:dyDescent="0.25">
      <c r="G269" t="str">
        <f t="shared" si="5"/>
        <v/>
      </c>
    </row>
    <row r="270" spans="7:7" x14ac:dyDescent="0.25">
      <c r="G270" t="str">
        <f t="shared" si="5"/>
        <v/>
      </c>
    </row>
    <row r="271" spans="7:7" x14ac:dyDescent="0.25">
      <c r="G271" t="str">
        <f t="shared" si="5"/>
        <v/>
      </c>
    </row>
    <row r="272" spans="7:7" x14ac:dyDescent="0.25">
      <c r="G272" t="str">
        <f t="shared" si="5"/>
        <v/>
      </c>
    </row>
    <row r="273" spans="7:7" x14ac:dyDescent="0.25">
      <c r="G273" t="str">
        <f t="shared" si="5"/>
        <v/>
      </c>
    </row>
    <row r="274" spans="7:7" x14ac:dyDescent="0.25">
      <c r="G274" t="str">
        <f t="shared" si="5"/>
        <v/>
      </c>
    </row>
    <row r="275" spans="7:7" x14ac:dyDescent="0.25">
      <c r="G275" t="str">
        <f t="shared" si="5"/>
        <v/>
      </c>
    </row>
    <row r="276" spans="7:7" x14ac:dyDescent="0.25">
      <c r="G276" t="str">
        <f t="shared" si="5"/>
        <v/>
      </c>
    </row>
    <row r="277" spans="7:7" x14ac:dyDescent="0.25">
      <c r="G277" t="str">
        <f t="shared" si="5"/>
        <v/>
      </c>
    </row>
    <row r="278" spans="7:7" x14ac:dyDescent="0.25">
      <c r="G278" t="str">
        <f t="shared" si="5"/>
        <v/>
      </c>
    </row>
    <row r="279" spans="7:7" x14ac:dyDescent="0.25">
      <c r="G279" t="str">
        <f t="shared" si="5"/>
        <v/>
      </c>
    </row>
    <row r="280" spans="7:7" x14ac:dyDescent="0.25">
      <c r="G280" t="str">
        <f t="shared" si="5"/>
        <v/>
      </c>
    </row>
    <row r="281" spans="7:7" x14ac:dyDescent="0.25">
      <c r="G281" t="str">
        <f t="shared" si="5"/>
        <v/>
      </c>
    </row>
    <row r="282" spans="7:7" x14ac:dyDescent="0.25">
      <c r="G282" t="str">
        <f t="shared" si="5"/>
        <v/>
      </c>
    </row>
    <row r="283" spans="7:7" x14ac:dyDescent="0.25">
      <c r="G283" t="str">
        <f t="shared" si="5"/>
        <v/>
      </c>
    </row>
    <row r="284" spans="7:7" x14ac:dyDescent="0.25">
      <c r="G284" t="str">
        <f t="shared" si="5"/>
        <v/>
      </c>
    </row>
    <row r="285" spans="7:7" x14ac:dyDescent="0.25">
      <c r="G285" t="str">
        <f t="shared" si="5"/>
        <v/>
      </c>
    </row>
    <row r="286" spans="7:7" x14ac:dyDescent="0.25">
      <c r="G286" t="str">
        <f t="shared" si="5"/>
        <v/>
      </c>
    </row>
    <row r="287" spans="7:7" x14ac:dyDescent="0.25">
      <c r="G287" t="str">
        <f t="shared" si="5"/>
        <v/>
      </c>
    </row>
    <row r="288" spans="7:7" x14ac:dyDescent="0.25">
      <c r="G288" t="str">
        <f t="shared" si="5"/>
        <v/>
      </c>
    </row>
    <row r="289" spans="7:7" x14ac:dyDescent="0.25">
      <c r="G289" t="str">
        <f t="shared" si="5"/>
        <v/>
      </c>
    </row>
    <row r="290" spans="7:7" x14ac:dyDescent="0.25">
      <c r="G290" t="str">
        <f t="shared" si="5"/>
        <v/>
      </c>
    </row>
    <row r="291" spans="7:7" x14ac:dyDescent="0.25">
      <c r="G291" t="str">
        <f t="shared" si="5"/>
        <v/>
      </c>
    </row>
    <row r="292" spans="7:7" x14ac:dyDescent="0.25">
      <c r="G292" t="str">
        <f t="shared" si="5"/>
        <v/>
      </c>
    </row>
    <row r="293" spans="7:7" x14ac:dyDescent="0.25">
      <c r="G293" t="str">
        <f t="shared" si="5"/>
        <v/>
      </c>
    </row>
    <row r="294" spans="7:7" x14ac:dyDescent="0.25">
      <c r="G294" t="str">
        <f t="shared" si="5"/>
        <v/>
      </c>
    </row>
    <row r="295" spans="7:7" x14ac:dyDescent="0.25">
      <c r="G295" t="str">
        <f t="shared" si="5"/>
        <v/>
      </c>
    </row>
    <row r="296" spans="7:7" x14ac:dyDescent="0.25">
      <c r="G296" t="str">
        <f t="shared" si="5"/>
        <v/>
      </c>
    </row>
    <row r="297" spans="7:7" x14ac:dyDescent="0.25">
      <c r="G297" t="str">
        <f t="shared" si="5"/>
        <v/>
      </c>
    </row>
    <row r="298" spans="7:7" x14ac:dyDescent="0.25">
      <c r="G298" t="str">
        <f t="shared" si="5"/>
        <v/>
      </c>
    </row>
    <row r="299" spans="7:7" x14ac:dyDescent="0.25">
      <c r="G299" t="str">
        <f t="shared" si="5"/>
        <v/>
      </c>
    </row>
    <row r="300" spans="7:7" x14ac:dyDescent="0.25">
      <c r="G300" t="str">
        <f t="shared" si="5"/>
        <v/>
      </c>
    </row>
    <row r="301" spans="7:7" x14ac:dyDescent="0.25">
      <c r="G301" t="str">
        <f t="shared" si="5"/>
        <v/>
      </c>
    </row>
    <row r="302" spans="7:7" x14ac:dyDescent="0.25">
      <c r="G302" t="str">
        <f t="shared" si="5"/>
        <v/>
      </c>
    </row>
    <row r="303" spans="7:7" x14ac:dyDescent="0.25">
      <c r="G303" t="str">
        <f t="shared" si="5"/>
        <v/>
      </c>
    </row>
    <row r="304" spans="7:7" x14ac:dyDescent="0.25">
      <c r="G304" t="str">
        <f t="shared" si="5"/>
        <v/>
      </c>
    </row>
    <row r="305" spans="7:7" x14ac:dyDescent="0.25">
      <c r="G305" t="str">
        <f t="shared" si="5"/>
        <v/>
      </c>
    </row>
    <row r="306" spans="7:7" x14ac:dyDescent="0.25">
      <c r="G306" t="str">
        <f t="shared" si="5"/>
        <v/>
      </c>
    </row>
    <row r="307" spans="7:7" x14ac:dyDescent="0.25">
      <c r="G307" t="str">
        <f t="shared" si="5"/>
        <v/>
      </c>
    </row>
    <row r="308" spans="7:7" x14ac:dyDescent="0.25">
      <c r="G308" t="str">
        <f t="shared" si="5"/>
        <v/>
      </c>
    </row>
    <row r="309" spans="7:7" x14ac:dyDescent="0.25">
      <c r="G309" t="str">
        <f t="shared" si="5"/>
        <v/>
      </c>
    </row>
    <row r="310" spans="7:7" x14ac:dyDescent="0.25">
      <c r="G310" t="str">
        <f t="shared" si="5"/>
        <v/>
      </c>
    </row>
    <row r="311" spans="7:7" x14ac:dyDescent="0.25">
      <c r="G311" t="str">
        <f t="shared" si="5"/>
        <v/>
      </c>
    </row>
    <row r="312" spans="7:7" x14ac:dyDescent="0.25">
      <c r="G312" t="str">
        <f t="shared" si="5"/>
        <v/>
      </c>
    </row>
    <row r="313" spans="7:7" x14ac:dyDescent="0.25">
      <c r="G313" t="str">
        <f t="shared" si="5"/>
        <v/>
      </c>
    </row>
    <row r="314" spans="7:7" x14ac:dyDescent="0.25">
      <c r="G314" t="str">
        <f t="shared" si="5"/>
        <v/>
      </c>
    </row>
    <row r="315" spans="7:7" x14ac:dyDescent="0.25">
      <c r="G315" t="str">
        <f t="shared" si="5"/>
        <v/>
      </c>
    </row>
    <row r="316" spans="7:7" x14ac:dyDescent="0.25">
      <c r="G316" t="str">
        <f t="shared" si="5"/>
        <v/>
      </c>
    </row>
    <row r="317" spans="7:7" x14ac:dyDescent="0.25">
      <c r="G317" t="str">
        <f t="shared" si="5"/>
        <v/>
      </c>
    </row>
    <row r="318" spans="7:7" x14ac:dyDescent="0.25">
      <c r="G318" t="str">
        <f t="shared" si="5"/>
        <v/>
      </c>
    </row>
    <row r="319" spans="7:7" x14ac:dyDescent="0.25">
      <c r="G319" t="str">
        <f t="shared" si="5"/>
        <v/>
      </c>
    </row>
    <row r="320" spans="7:7" x14ac:dyDescent="0.25">
      <c r="G320" t="str">
        <f t="shared" si="5"/>
        <v/>
      </c>
    </row>
    <row r="321" spans="7:7" x14ac:dyDescent="0.25">
      <c r="G321" t="str">
        <f t="shared" si="5"/>
        <v/>
      </c>
    </row>
    <row r="322" spans="7:7" x14ac:dyDescent="0.25">
      <c r="G322" t="str">
        <f t="shared" si="5"/>
        <v/>
      </c>
    </row>
    <row r="323" spans="7:7" x14ac:dyDescent="0.25">
      <c r="G323" t="str">
        <f t="shared" si="5"/>
        <v/>
      </c>
    </row>
    <row r="324" spans="7:7" x14ac:dyDescent="0.25">
      <c r="G324" t="str">
        <f t="shared" si="5"/>
        <v/>
      </c>
    </row>
    <row r="325" spans="7:7" x14ac:dyDescent="0.25">
      <c r="G325" t="str">
        <f t="shared" si="5"/>
        <v/>
      </c>
    </row>
    <row r="326" spans="7:7" x14ac:dyDescent="0.25">
      <c r="G326" t="str">
        <f t="shared" si="5"/>
        <v/>
      </c>
    </row>
    <row r="327" spans="7:7" x14ac:dyDescent="0.25">
      <c r="G327" t="str">
        <f t="shared" si="5"/>
        <v/>
      </c>
    </row>
    <row r="328" spans="7:7" x14ac:dyDescent="0.25">
      <c r="G328" t="str">
        <f t="shared" si="5"/>
        <v/>
      </c>
    </row>
    <row r="329" spans="7:7" x14ac:dyDescent="0.25">
      <c r="G329" t="str">
        <f t="shared" si="5"/>
        <v/>
      </c>
    </row>
    <row r="330" spans="7:7" x14ac:dyDescent="0.25">
      <c r="G330" t="str">
        <f t="shared" ref="G330:G393" si="6">IF(H330="","",G329+1)</f>
        <v/>
      </c>
    </row>
    <row r="331" spans="7:7" x14ac:dyDescent="0.25">
      <c r="G331" t="str">
        <f t="shared" si="6"/>
        <v/>
      </c>
    </row>
    <row r="332" spans="7:7" x14ac:dyDescent="0.25">
      <c r="G332" t="str">
        <f t="shared" si="6"/>
        <v/>
      </c>
    </row>
    <row r="333" spans="7:7" x14ac:dyDescent="0.25">
      <c r="G333" t="str">
        <f t="shared" si="6"/>
        <v/>
      </c>
    </row>
    <row r="334" spans="7:7" x14ac:dyDescent="0.25">
      <c r="G334" t="str">
        <f t="shared" si="6"/>
        <v/>
      </c>
    </row>
    <row r="335" spans="7:7" x14ac:dyDescent="0.25">
      <c r="G335" t="str">
        <f t="shared" si="6"/>
        <v/>
      </c>
    </row>
    <row r="336" spans="7:7" x14ac:dyDescent="0.25">
      <c r="G336" t="str">
        <f t="shared" si="6"/>
        <v/>
      </c>
    </row>
    <row r="337" spans="7:7" x14ac:dyDescent="0.25">
      <c r="G337" t="str">
        <f t="shared" si="6"/>
        <v/>
      </c>
    </row>
    <row r="338" spans="7:7" x14ac:dyDescent="0.25">
      <c r="G338" t="str">
        <f t="shared" si="6"/>
        <v/>
      </c>
    </row>
    <row r="339" spans="7:7" x14ac:dyDescent="0.25">
      <c r="G339" t="str">
        <f t="shared" si="6"/>
        <v/>
      </c>
    </row>
    <row r="340" spans="7:7" x14ac:dyDescent="0.25">
      <c r="G340" t="str">
        <f t="shared" si="6"/>
        <v/>
      </c>
    </row>
    <row r="341" spans="7:7" x14ac:dyDescent="0.25">
      <c r="G341" t="str">
        <f t="shared" si="6"/>
        <v/>
      </c>
    </row>
    <row r="342" spans="7:7" x14ac:dyDescent="0.25">
      <c r="G342" t="str">
        <f t="shared" si="6"/>
        <v/>
      </c>
    </row>
    <row r="343" spans="7:7" x14ac:dyDescent="0.25">
      <c r="G343" t="str">
        <f t="shared" si="6"/>
        <v/>
      </c>
    </row>
    <row r="344" spans="7:7" x14ac:dyDescent="0.25">
      <c r="G344" t="str">
        <f t="shared" si="6"/>
        <v/>
      </c>
    </row>
    <row r="345" spans="7:7" x14ac:dyDescent="0.25">
      <c r="G345" t="str">
        <f t="shared" si="6"/>
        <v/>
      </c>
    </row>
    <row r="346" spans="7:7" x14ac:dyDescent="0.25">
      <c r="G346" t="str">
        <f t="shared" si="6"/>
        <v/>
      </c>
    </row>
    <row r="347" spans="7:7" x14ac:dyDescent="0.25">
      <c r="G347" t="str">
        <f t="shared" si="6"/>
        <v/>
      </c>
    </row>
    <row r="348" spans="7:7" x14ac:dyDescent="0.25">
      <c r="G348" t="str">
        <f t="shared" si="6"/>
        <v/>
      </c>
    </row>
    <row r="349" spans="7:7" x14ac:dyDescent="0.25">
      <c r="G349" t="str">
        <f t="shared" si="6"/>
        <v/>
      </c>
    </row>
    <row r="350" spans="7:7" x14ac:dyDescent="0.25">
      <c r="G350" t="str">
        <f t="shared" si="6"/>
        <v/>
      </c>
    </row>
    <row r="351" spans="7:7" x14ac:dyDescent="0.25">
      <c r="G351" t="str">
        <f t="shared" si="6"/>
        <v/>
      </c>
    </row>
    <row r="352" spans="7:7" x14ac:dyDescent="0.25">
      <c r="G352" t="str">
        <f t="shared" si="6"/>
        <v/>
      </c>
    </row>
    <row r="353" spans="7:7" x14ac:dyDescent="0.25">
      <c r="G353" t="str">
        <f t="shared" si="6"/>
        <v/>
      </c>
    </row>
    <row r="354" spans="7:7" x14ac:dyDescent="0.25">
      <c r="G354" t="str">
        <f t="shared" si="6"/>
        <v/>
      </c>
    </row>
    <row r="355" spans="7:7" x14ac:dyDescent="0.25">
      <c r="G355" t="str">
        <f t="shared" si="6"/>
        <v/>
      </c>
    </row>
    <row r="356" spans="7:7" x14ac:dyDescent="0.25">
      <c r="G356" t="str">
        <f t="shared" si="6"/>
        <v/>
      </c>
    </row>
    <row r="357" spans="7:7" x14ac:dyDescent="0.25">
      <c r="G357" t="str">
        <f t="shared" si="6"/>
        <v/>
      </c>
    </row>
    <row r="358" spans="7:7" x14ac:dyDescent="0.25">
      <c r="G358" t="str">
        <f t="shared" si="6"/>
        <v/>
      </c>
    </row>
    <row r="359" spans="7:7" x14ac:dyDescent="0.25">
      <c r="G359" t="str">
        <f t="shared" si="6"/>
        <v/>
      </c>
    </row>
    <row r="360" spans="7:7" x14ac:dyDescent="0.25">
      <c r="G360" t="str">
        <f t="shared" si="6"/>
        <v/>
      </c>
    </row>
    <row r="361" spans="7:7" x14ac:dyDescent="0.25">
      <c r="G361" t="str">
        <f t="shared" si="6"/>
        <v/>
      </c>
    </row>
    <row r="362" spans="7:7" x14ac:dyDescent="0.25">
      <c r="G362" t="str">
        <f t="shared" si="6"/>
        <v/>
      </c>
    </row>
    <row r="363" spans="7:7" x14ac:dyDescent="0.25">
      <c r="G363" t="str">
        <f t="shared" si="6"/>
        <v/>
      </c>
    </row>
    <row r="364" spans="7:7" x14ac:dyDescent="0.25">
      <c r="G364" t="str">
        <f t="shared" si="6"/>
        <v/>
      </c>
    </row>
    <row r="365" spans="7:7" x14ac:dyDescent="0.25">
      <c r="G365" t="str">
        <f t="shared" si="6"/>
        <v/>
      </c>
    </row>
    <row r="366" spans="7:7" x14ac:dyDescent="0.25">
      <c r="G366" t="str">
        <f t="shared" si="6"/>
        <v/>
      </c>
    </row>
    <row r="367" spans="7:7" x14ac:dyDescent="0.25">
      <c r="G367" t="str">
        <f t="shared" si="6"/>
        <v/>
      </c>
    </row>
    <row r="368" spans="7:7" x14ac:dyDescent="0.25">
      <c r="G368" t="str">
        <f t="shared" si="6"/>
        <v/>
      </c>
    </row>
    <row r="369" spans="7:7" x14ac:dyDescent="0.25">
      <c r="G369" t="str">
        <f t="shared" si="6"/>
        <v/>
      </c>
    </row>
    <row r="370" spans="7:7" x14ac:dyDescent="0.25">
      <c r="G370" t="str">
        <f t="shared" si="6"/>
        <v/>
      </c>
    </row>
    <row r="371" spans="7:7" x14ac:dyDescent="0.25">
      <c r="G371" t="str">
        <f t="shared" si="6"/>
        <v/>
      </c>
    </row>
    <row r="372" spans="7:7" x14ac:dyDescent="0.25">
      <c r="G372" t="str">
        <f t="shared" si="6"/>
        <v/>
      </c>
    </row>
    <row r="373" spans="7:7" x14ac:dyDescent="0.25">
      <c r="G373" t="str">
        <f t="shared" si="6"/>
        <v/>
      </c>
    </row>
    <row r="374" spans="7:7" x14ac:dyDescent="0.25">
      <c r="G374" t="str">
        <f t="shared" si="6"/>
        <v/>
      </c>
    </row>
    <row r="375" spans="7:7" x14ac:dyDescent="0.25">
      <c r="G375" t="str">
        <f t="shared" si="6"/>
        <v/>
      </c>
    </row>
    <row r="376" spans="7:7" x14ac:dyDescent="0.25">
      <c r="G376" t="str">
        <f t="shared" si="6"/>
        <v/>
      </c>
    </row>
    <row r="377" spans="7:7" x14ac:dyDescent="0.25">
      <c r="G377" t="str">
        <f t="shared" si="6"/>
        <v/>
      </c>
    </row>
    <row r="378" spans="7:7" x14ac:dyDescent="0.25">
      <c r="G378" t="str">
        <f t="shared" si="6"/>
        <v/>
      </c>
    </row>
    <row r="379" spans="7:7" x14ac:dyDescent="0.25">
      <c r="G379" t="str">
        <f t="shared" si="6"/>
        <v/>
      </c>
    </row>
    <row r="380" spans="7:7" x14ac:dyDescent="0.25">
      <c r="G380" t="str">
        <f t="shared" si="6"/>
        <v/>
      </c>
    </row>
    <row r="381" spans="7:7" x14ac:dyDescent="0.25">
      <c r="G381" t="str">
        <f t="shared" si="6"/>
        <v/>
      </c>
    </row>
    <row r="382" spans="7:7" x14ac:dyDescent="0.25">
      <c r="G382" t="str">
        <f t="shared" si="6"/>
        <v/>
      </c>
    </row>
    <row r="383" spans="7:7" x14ac:dyDescent="0.25">
      <c r="G383" t="str">
        <f t="shared" si="6"/>
        <v/>
      </c>
    </row>
    <row r="384" spans="7:7" x14ac:dyDescent="0.25">
      <c r="G384" t="str">
        <f t="shared" si="6"/>
        <v/>
      </c>
    </row>
    <row r="385" spans="7:7" x14ac:dyDescent="0.25">
      <c r="G385" t="str">
        <f t="shared" si="6"/>
        <v/>
      </c>
    </row>
    <row r="386" spans="7:7" x14ac:dyDescent="0.25">
      <c r="G386" t="str">
        <f t="shared" si="6"/>
        <v/>
      </c>
    </row>
    <row r="387" spans="7:7" x14ac:dyDescent="0.25">
      <c r="G387" t="str">
        <f t="shared" si="6"/>
        <v/>
      </c>
    </row>
    <row r="388" spans="7:7" x14ac:dyDescent="0.25">
      <c r="G388" t="str">
        <f t="shared" si="6"/>
        <v/>
      </c>
    </row>
    <row r="389" spans="7:7" x14ac:dyDescent="0.25">
      <c r="G389" t="str">
        <f t="shared" si="6"/>
        <v/>
      </c>
    </row>
    <row r="390" spans="7:7" x14ac:dyDescent="0.25">
      <c r="G390" t="str">
        <f t="shared" si="6"/>
        <v/>
      </c>
    </row>
    <row r="391" spans="7:7" x14ac:dyDescent="0.25">
      <c r="G391" t="str">
        <f t="shared" si="6"/>
        <v/>
      </c>
    </row>
    <row r="392" spans="7:7" x14ac:dyDescent="0.25">
      <c r="G392" t="str">
        <f t="shared" si="6"/>
        <v/>
      </c>
    </row>
    <row r="393" spans="7:7" x14ac:dyDescent="0.25">
      <c r="G393" t="str">
        <f t="shared" si="6"/>
        <v/>
      </c>
    </row>
    <row r="394" spans="7:7" x14ac:dyDescent="0.25">
      <c r="G394" t="str">
        <f t="shared" ref="G394:G457" si="7">IF(H394="","",G393+1)</f>
        <v/>
      </c>
    </row>
    <row r="395" spans="7:7" x14ac:dyDescent="0.25">
      <c r="G395" t="str">
        <f t="shared" si="7"/>
        <v/>
      </c>
    </row>
    <row r="396" spans="7:7" x14ac:dyDescent="0.25">
      <c r="G396" t="str">
        <f t="shared" si="7"/>
        <v/>
      </c>
    </row>
    <row r="397" spans="7:7" x14ac:dyDescent="0.25">
      <c r="G397" t="str">
        <f t="shared" si="7"/>
        <v/>
      </c>
    </row>
    <row r="398" spans="7:7" x14ac:dyDescent="0.25">
      <c r="G398" t="str">
        <f t="shared" si="7"/>
        <v/>
      </c>
    </row>
    <row r="399" spans="7:7" x14ac:dyDescent="0.25">
      <c r="G399" t="str">
        <f t="shared" si="7"/>
        <v/>
      </c>
    </row>
    <row r="400" spans="7:7" x14ac:dyDescent="0.25">
      <c r="G400" t="str">
        <f t="shared" si="7"/>
        <v/>
      </c>
    </row>
    <row r="401" spans="7:7" x14ac:dyDescent="0.25">
      <c r="G401" t="str">
        <f t="shared" si="7"/>
        <v/>
      </c>
    </row>
    <row r="402" spans="7:7" x14ac:dyDescent="0.25">
      <c r="G402" t="str">
        <f t="shared" si="7"/>
        <v/>
      </c>
    </row>
    <row r="403" spans="7:7" x14ac:dyDescent="0.25">
      <c r="G403" t="str">
        <f t="shared" si="7"/>
        <v/>
      </c>
    </row>
    <row r="404" spans="7:7" x14ac:dyDescent="0.25">
      <c r="G404" t="str">
        <f t="shared" si="7"/>
        <v/>
      </c>
    </row>
    <row r="405" spans="7:7" x14ac:dyDescent="0.25">
      <c r="G405" t="str">
        <f t="shared" si="7"/>
        <v/>
      </c>
    </row>
    <row r="406" spans="7:7" x14ac:dyDescent="0.25">
      <c r="G406" t="str">
        <f t="shared" si="7"/>
        <v/>
      </c>
    </row>
    <row r="407" spans="7:7" x14ac:dyDescent="0.25">
      <c r="G407" t="str">
        <f t="shared" si="7"/>
        <v/>
      </c>
    </row>
    <row r="408" spans="7:7" x14ac:dyDescent="0.25">
      <c r="G408" t="str">
        <f t="shared" si="7"/>
        <v/>
      </c>
    </row>
    <row r="409" spans="7:7" x14ac:dyDescent="0.25">
      <c r="G409" t="str">
        <f t="shared" si="7"/>
        <v/>
      </c>
    </row>
    <row r="410" spans="7:7" x14ac:dyDescent="0.25">
      <c r="G410" t="str">
        <f t="shared" si="7"/>
        <v/>
      </c>
    </row>
    <row r="411" spans="7:7" x14ac:dyDescent="0.25">
      <c r="G411" t="str">
        <f t="shared" si="7"/>
        <v/>
      </c>
    </row>
    <row r="412" spans="7:7" x14ac:dyDescent="0.25">
      <c r="G412" t="str">
        <f t="shared" si="7"/>
        <v/>
      </c>
    </row>
    <row r="413" spans="7:7" x14ac:dyDescent="0.25">
      <c r="G413" t="str">
        <f t="shared" si="7"/>
        <v/>
      </c>
    </row>
    <row r="414" spans="7:7" x14ac:dyDescent="0.25">
      <c r="G414" t="str">
        <f t="shared" si="7"/>
        <v/>
      </c>
    </row>
    <row r="415" spans="7:7" x14ac:dyDescent="0.25">
      <c r="G415" t="str">
        <f t="shared" si="7"/>
        <v/>
      </c>
    </row>
    <row r="416" spans="7:7" x14ac:dyDescent="0.25">
      <c r="G416" t="str">
        <f t="shared" si="7"/>
        <v/>
      </c>
    </row>
    <row r="417" spans="7:7" x14ac:dyDescent="0.25">
      <c r="G417" t="str">
        <f t="shared" si="7"/>
        <v/>
      </c>
    </row>
    <row r="418" spans="7:7" x14ac:dyDescent="0.25">
      <c r="G418" t="str">
        <f t="shared" si="7"/>
        <v/>
      </c>
    </row>
    <row r="419" spans="7:7" x14ac:dyDescent="0.25">
      <c r="G419" t="str">
        <f t="shared" si="7"/>
        <v/>
      </c>
    </row>
    <row r="420" spans="7:7" x14ac:dyDescent="0.25">
      <c r="G420" t="str">
        <f t="shared" si="7"/>
        <v/>
      </c>
    </row>
    <row r="421" spans="7:7" x14ac:dyDescent="0.25">
      <c r="G421" t="str">
        <f t="shared" si="7"/>
        <v/>
      </c>
    </row>
    <row r="422" spans="7:7" x14ac:dyDescent="0.25">
      <c r="G422" t="str">
        <f t="shared" si="7"/>
        <v/>
      </c>
    </row>
    <row r="423" spans="7:7" x14ac:dyDescent="0.25">
      <c r="G423" t="str">
        <f t="shared" si="7"/>
        <v/>
      </c>
    </row>
    <row r="424" spans="7:7" x14ac:dyDescent="0.25">
      <c r="G424" t="str">
        <f t="shared" si="7"/>
        <v/>
      </c>
    </row>
    <row r="425" spans="7:7" x14ac:dyDescent="0.25">
      <c r="G425" t="str">
        <f t="shared" si="7"/>
        <v/>
      </c>
    </row>
    <row r="426" spans="7:7" x14ac:dyDescent="0.25">
      <c r="G426" t="str">
        <f t="shared" si="7"/>
        <v/>
      </c>
    </row>
    <row r="427" spans="7:7" x14ac:dyDescent="0.25">
      <c r="G427" t="str">
        <f t="shared" si="7"/>
        <v/>
      </c>
    </row>
    <row r="428" spans="7:7" x14ac:dyDescent="0.25">
      <c r="G428" t="str">
        <f t="shared" si="7"/>
        <v/>
      </c>
    </row>
    <row r="429" spans="7:7" x14ac:dyDescent="0.25">
      <c r="G429" t="str">
        <f t="shared" si="7"/>
        <v/>
      </c>
    </row>
    <row r="430" spans="7:7" x14ac:dyDescent="0.25">
      <c r="G430" t="str">
        <f t="shared" si="7"/>
        <v/>
      </c>
    </row>
    <row r="431" spans="7:7" x14ac:dyDescent="0.25">
      <c r="G431" t="str">
        <f t="shared" si="7"/>
        <v/>
      </c>
    </row>
    <row r="432" spans="7:7" x14ac:dyDescent="0.25">
      <c r="G432" t="str">
        <f t="shared" si="7"/>
        <v/>
      </c>
    </row>
    <row r="433" spans="7:7" x14ac:dyDescent="0.25">
      <c r="G433" t="str">
        <f t="shared" si="7"/>
        <v/>
      </c>
    </row>
    <row r="434" spans="7:7" x14ac:dyDescent="0.25">
      <c r="G434" t="str">
        <f t="shared" si="7"/>
        <v/>
      </c>
    </row>
    <row r="435" spans="7:7" x14ac:dyDescent="0.25">
      <c r="G435" t="str">
        <f t="shared" si="7"/>
        <v/>
      </c>
    </row>
    <row r="436" spans="7:7" x14ac:dyDescent="0.25">
      <c r="G436" t="str">
        <f t="shared" si="7"/>
        <v/>
      </c>
    </row>
    <row r="437" spans="7:7" x14ac:dyDescent="0.25">
      <c r="G437" t="str">
        <f t="shared" si="7"/>
        <v/>
      </c>
    </row>
    <row r="438" spans="7:7" x14ac:dyDescent="0.25">
      <c r="G438" t="str">
        <f t="shared" si="7"/>
        <v/>
      </c>
    </row>
    <row r="439" spans="7:7" x14ac:dyDescent="0.25">
      <c r="G439" t="str">
        <f t="shared" si="7"/>
        <v/>
      </c>
    </row>
    <row r="440" spans="7:7" x14ac:dyDescent="0.25">
      <c r="G440" t="str">
        <f t="shared" si="7"/>
        <v/>
      </c>
    </row>
    <row r="441" spans="7:7" x14ac:dyDescent="0.25">
      <c r="G441" t="str">
        <f t="shared" si="7"/>
        <v/>
      </c>
    </row>
    <row r="442" spans="7:7" x14ac:dyDescent="0.25">
      <c r="G442" t="str">
        <f t="shared" si="7"/>
        <v/>
      </c>
    </row>
    <row r="443" spans="7:7" x14ac:dyDescent="0.25">
      <c r="G443" t="str">
        <f t="shared" si="7"/>
        <v/>
      </c>
    </row>
    <row r="444" spans="7:7" x14ac:dyDescent="0.25">
      <c r="G444" t="str">
        <f t="shared" si="7"/>
        <v/>
      </c>
    </row>
    <row r="445" spans="7:7" x14ac:dyDescent="0.25">
      <c r="G445" t="str">
        <f t="shared" si="7"/>
        <v/>
      </c>
    </row>
    <row r="446" spans="7:7" x14ac:dyDescent="0.25">
      <c r="G446" t="str">
        <f t="shared" si="7"/>
        <v/>
      </c>
    </row>
    <row r="447" spans="7:7" x14ac:dyDescent="0.25">
      <c r="G447" t="str">
        <f t="shared" si="7"/>
        <v/>
      </c>
    </row>
    <row r="448" spans="7:7" x14ac:dyDescent="0.25">
      <c r="G448" t="str">
        <f t="shared" si="7"/>
        <v/>
      </c>
    </row>
    <row r="449" spans="7:7" x14ac:dyDescent="0.25">
      <c r="G449" t="str">
        <f t="shared" si="7"/>
        <v/>
      </c>
    </row>
    <row r="450" spans="7:7" x14ac:dyDescent="0.25">
      <c r="G450" t="str">
        <f t="shared" si="7"/>
        <v/>
      </c>
    </row>
    <row r="451" spans="7:7" x14ac:dyDescent="0.25">
      <c r="G451" t="str">
        <f t="shared" si="7"/>
        <v/>
      </c>
    </row>
    <row r="452" spans="7:7" x14ac:dyDescent="0.25">
      <c r="G452" t="str">
        <f t="shared" si="7"/>
        <v/>
      </c>
    </row>
    <row r="453" spans="7:7" x14ac:dyDescent="0.25">
      <c r="G453" t="str">
        <f t="shared" si="7"/>
        <v/>
      </c>
    </row>
    <row r="454" spans="7:7" x14ac:dyDescent="0.25">
      <c r="G454" t="str">
        <f t="shared" si="7"/>
        <v/>
      </c>
    </row>
    <row r="455" spans="7:7" x14ac:dyDescent="0.25">
      <c r="G455" t="str">
        <f t="shared" si="7"/>
        <v/>
      </c>
    </row>
    <row r="456" spans="7:7" x14ac:dyDescent="0.25">
      <c r="G456" t="str">
        <f t="shared" si="7"/>
        <v/>
      </c>
    </row>
    <row r="457" spans="7:7" x14ac:dyDescent="0.25">
      <c r="G457" t="str">
        <f t="shared" si="7"/>
        <v/>
      </c>
    </row>
    <row r="458" spans="7:7" x14ac:dyDescent="0.25">
      <c r="G458" t="str">
        <f t="shared" ref="G458:G521" si="8">IF(H458="","",G457+1)</f>
        <v/>
      </c>
    </row>
    <row r="459" spans="7:7" x14ac:dyDescent="0.25">
      <c r="G459" t="str">
        <f t="shared" si="8"/>
        <v/>
      </c>
    </row>
    <row r="460" spans="7:7" x14ac:dyDescent="0.25">
      <c r="G460" t="str">
        <f t="shared" si="8"/>
        <v/>
      </c>
    </row>
    <row r="461" spans="7:7" x14ac:dyDescent="0.25">
      <c r="G461" t="str">
        <f t="shared" si="8"/>
        <v/>
      </c>
    </row>
    <row r="462" spans="7:7" x14ac:dyDescent="0.25">
      <c r="G462" t="str">
        <f t="shared" si="8"/>
        <v/>
      </c>
    </row>
    <row r="463" spans="7:7" x14ac:dyDescent="0.25">
      <c r="G463" t="str">
        <f t="shared" si="8"/>
        <v/>
      </c>
    </row>
    <row r="464" spans="7:7" x14ac:dyDescent="0.25">
      <c r="G464" t="str">
        <f t="shared" si="8"/>
        <v/>
      </c>
    </row>
    <row r="465" spans="7:7" x14ac:dyDescent="0.25">
      <c r="G465" t="str">
        <f t="shared" si="8"/>
        <v/>
      </c>
    </row>
    <row r="466" spans="7:7" x14ac:dyDescent="0.25">
      <c r="G466" t="str">
        <f t="shared" si="8"/>
        <v/>
      </c>
    </row>
    <row r="467" spans="7:7" x14ac:dyDescent="0.25">
      <c r="G467" t="str">
        <f t="shared" si="8"/>
        <v/>
      </c>
    </row>
    <row r="468" spans="7:7" x14ac:dyDescent="0.25">
      <c r="G468" t="str">
        <f t="shared" si="8"/>
        <v/>
      </c>
    </row>
    <row r="469" spans="7:7" x14ac:dyDescent="0.25">
      <c r="G469" t="str">
        <f t="shared" si="8"/>
        <v/>
      </c>
    </row>
    <row r="470" spans="7:7" x14ac:dyDescent="0.25">
      <c r="G470" t="str">
        <f t="shared" si="8"/>
        <v/>
      </c>
    </row>
    <row r="471" spans="7:7" x14ac:dyDescent="0.25">
      <c r="G471" t="str">
        <f t="shared" si="8"/>
        <v/>
      </c>
    </row>
    <row r="472" spans="7:7" x14ac:dyDescent="0.25">
      <c r="G472" t="str">
        <f t="shared" si="8"/>
        <v/>
      </c>
    </row>
    <row r="473" spans="7:7" x14ac:dyDescent="0.25">
      <c r="G473" t="str">
        <f t="shared" si="8"/>
        <v/>
      </c>
    </row>
    <row r="474" spans="7:7" x14ac:dyDescent="0.25">
      <c r="G474" t="str">
        <f t="shared" si="8"/>
        <v/>
      </c>
    </row>
    <row r="475" spans="7:7" x14ac:dyDescent="0.25">
      <c r="G475" t="str">
        <f t="shared" si="8"/>
        <v/>
      </c>
    </row>
    <row r="476" spans="7:7" x14ac:dyDescent="0.25">
      <c r="G476" t="str">
        <f t="shared" si="8"/>
        <v/>
      </c>
    </row>
    <row r="477" spans="7:7" x14ac:dyDescent="0.25">
      <c r="G477" t="str">
        <f t="shared" si="8"/>
        <v/>
      </c>
    </row>
    <row r="478" spans="7:7" x14ac:dyDescent="0.25">
      <c r="G478" t="str">
        <f t="shared" si="8"/>
        <v/>
      </c>
    </row>
    <row r="479" spans="7:7" x14ac:dyDescent="0.25">
      <c r="G479" t="str">
        <f t="shared" si="8"/>
        <v/>
      </c>
    </row>
    <row r="480" spans="7:7" x14ac:dyDescent="0.25">
      <c r="G480" t="str">
        <f t="shared" si="8"/>
        <v/>
      </c>
    </row>
    <row r="481" spans="7:7" x14ac:dyDescent="0.25">
      <c r="G481" t="str">
        <f t="shared" si="8"/>
        <v/>
      </c>
    </row>
    <row r="482" spans="7:7" x14ac:dyDescent="0.25">
      <c r="G482" t="str">
        <f t="shared" si="8"/>
        <v/>
      </c>
    </row>
    <row r="483" spans="7:7" x14ac:dyDescent="0.25">
      <c r="G483" t="str">
        <f t="shared" si="8"/>
        <v/>
      </c>
    </row>
    <row r="484" spans="7:7" x14ac:dyDescent="0.25">
      <c r="G484" t="str">
        <f t="shared" si="8"/>
        <v/>
      </c>
    </row>
    <row r="485" spans="7:7" x14ac:dyDescent="0.25">
      <c r="G485" t="str">
        <f t="shared" si="8"/>
        <v/>
      </c>
    </row>
    <row r="486" spans="7:7" x14ac:dyDescent="0.25">
      <c r="G486" t="str">
        <f t="shared" si="8"/>
        <v/>
      </c>
    </row>
    <row r="487" spans="7:7" x14ac:dyDescent="0.25">
      <c r="G487" t="str">
        <f t="shared" si="8"/>
        <v/>
      </c>
    </row>
    <row r="488" spans="7:7" x14ac:dyDescent="0.25">
      <c r="G488" t="str">
        <f t="shared" si="8"/>
        <v/>
      </c>
    </row>
    <row r="489" spans="7:7" x14ac:dyDescent="0.25">
      <c r="G489" t="str">
        <f t="shared" si="8"/>
        <v/>
      </c>
    </row>
    <row r="490" spans="7:7" x14ac:dyDescent="0.25">
      <c r="G490" t="str">
        <f t="shared" si="8"/>
        <v/>
      </c>
    </row>
    <row r="491" spans="7:7" x14ac:dyDescent="0.25">
      <c r="G491" t="str">
        <f t="shared" si="8"/>
        <v/>
      </c>
    </row>
    <row r="492" spans="7:7" x14ac:dyDescent="0.25">
      <c r="G492" t="str">
        <f t="shared" si="8"/>
        <v/>
      </c>
    </row>
    <row r="493" spans="7:7" x14ac:dyDescent="0.25">
      <c r="G493" t="str">
        <f t="shared" si="8"/>
        <v/>
      </c>
    </row>
    <row r="494" spans="7:7" x14ac:dyDescent="0.25">
      <c r="G494" t="str">
        <f t="shared" si="8"/>
        <v/>
      </c>
    </row>
    <row r="495" spans="7:7" x14ac:dyDescent="0.25">
      <c r="G495" t="str">
        <f t="shared" si="8"/>
        <v/>
      </c>
    </row>
    <row r="496" spans="7:7" x14ac:dyDescent="0.25">
      <c r="G496" t="str">
        <f t="shared" si="8"/>
        <v/>
      </c>
    </row>
    <row r="497" spans="7:7" x14ac:dyDescent="0.25">
      <c r="G497" t="str">
        <f t="shared" si="8"/>
        <v/>
      </c>
    </row>
    <row r="498" spans="7:7" x14ac:dyDescent="0.25">
      <c r="G498" t="str">
        <f t="shared" si="8"/>
        <v/>
      </c>
    </row>
    <row r="499" spans="7:7" x14ac:dyDescent="0.25">
      <c r="G499" t="str">
        <f t="shared" si="8"/>
        <v/>
      </c>
    </row>
    <row r="500" spans="7:7" x14ac:dyDescent="0.25">
      <c r="G500" t="str">
        <f t="shared" si="8"/>
        <v/>
      </c>
    </row>
    <row r="501" spans="7:7" x14ac:dyDescent="0.25">
      <c r="G501" t="str">
        <f t="shared" si="8"/>
        <v/>
      </c>
    </row>
    <row r="502" spans="7:7" x14ac:dyDescent="0.25">
      <c r="G502" t="str">
        <f t="shared" si="8"/>
        <v/>
      </c>
    </row>
    <row r="503" spans="7:7" x14ac:dyDescent="0.25">
      <c r="G503" t="str">
        <f t="shared" si="8"/>
        <v/>
      </c>
    </row>
    <row r="504" spans="7:7" x14ac:dyDescent="0.25">
      <c r="G504" t="str">
        <f t="shared" si="8"/>
        <v/>
      </c>
    </row>
    <row r="505" spans="7:7" x14ac:dyDescent="0.25">
      <c r="G505" t="str">
        <f t="shared" si="8"/>
        <v/>
      </c>
    </row>
    <row r="506" spans="7:7" x14ac:dyDescent="0.25">
      <c r="G506" t="str">
        <f t="shared" si="8"/>
        <v/>
      </c>
    </row>
    <row r="507" spans="7:7" x14ac:dyDescent="0.25">
      <c r="G507" t="str">
        <f t="shared" si="8"/>
        <v/>
      </c>
    </row>
    <row r="508" spans="7:7" x14ac:dyDescent="0.25">
      <c r="G508" t="str">
        <f t="shared" si="8"/>
        <v/>
      </c>
    </row>
    <row r="509" spans="7:7" x14ac:dyDescent="0.25">
      <c r="G509" t="str">
        <f t="shared" si="8"/>
        <v/>
      </c>
    </row>
    <row r="510" spans="7:7" x14ac:dyDescent="0.25">
      <c r="G510" t="str">
        <f t="shared" si="8"/>
        <v/>
      </c>
    </row>
    <row r="511" spans="7:7" x14ac:dyDescent="0.25">
      <c r="G511" t="str">
        <f t="shared" si="8"/>
        <v/>
      </c>
    </row>
    <row r="512" spans="7:7" x14ac:dyDescent="0.25">
      <c r="G512" t="str">
        <f t="shared" si="8"/>
        <v/>
      </c>
    </row>
    <row r="513" spans="7:7" x14ac:dyDescent="0.25">
      <c r="G513" t="str">
        <f t="shared" si="8"/>
        <v/>
      </c>
    </row>
    <row r="514" spans="7:7" x14ac:dyDescent="0.25">
      <c r="G514" t="str">
        <f t="shared" si="8"/>
        <v/>
      </c>
    </row>
    <row r="515" spans="7:7" x14ac:dyDescent="0.25">
      <c r="G515" t="str">
        <f t="shared" si="8"/>
        <v/>
      </c>
    </row>
    <row r="516" spans="7:7" x14ac:dyDescent="0.25">
      <c r="G516" t="str">
        <f t="shared" si="8"/>
        <v/>
      </c>
    </row>
    <row r="517" spans="7:7" x14ac:dyDescent="0.25">
      <c r="G517" t="str">
        <f t="shared" si="8"/>
        <v/>
      </c>
    </row>
    <row r="518" spans="7:7" x14ac:dyDescent="0.25">
      <c r="G518" t="str">
        <f t="shared" si="8"/>
        <v/>
      </c>
    </row>
    <row r="519" spans="7:7" x14ac:dyDescent="0.25">
      <c r="G519" t="str">
        <f t="shared" si="8"/>
        <v/>
      </c>
    </row>
    <row r="520" spans="7:7" x14ac:dyDescent="0.25">
      <c r="G520" t="str">
        <f t="shared" si="8"/>
        <v/>
      </c>
    </row>
    <row r="521" spans="7:7" x14ac:dyDescent="0.25">
      <c r="G521" t="str">
        <f t="shared" si="8"/>
        <v/>
      </c>
    </row>
    <row r="522" spans="7:7" x14ac:dyDescent="0.25">
      <c r="G522" t="str">
        <f t="shared" ref="G522:G585" si="9">IF(H522="","",G521+1)</f>
        <v/>
      </c>
    </row>
    <row r="523" spans="7:7" x14ac:dyDescent="0.25">
      <c r="G523" t="str">
        <f t="shared" si="9"/>
        <v/>
      </c>
    </row>
    <row r="524" spans="7:7" x14ac:dyDescent="0.25">
      <c r="G524" t="str">
        <f t="shared" si="9"/>
        <v/>
      </c>
    </row>
    <row r="525" spans="7:7" x14ac:dyDescent="0.25">
      <c r="G525" t="str">
        <f t="shared" si="9"/>
        <v/>
      </c>
    </row>
    <row r="526" spans="7:7" x14ac:dyDescent="0.25">
      <c r="G526" t="str">
        <f t="shared" si="9"/>
        <v/>
      </c>
    </row>
    <row r="527" spans="7:7" x14ac:dyDescent="0.25">
      <c r="G527" t="str">
        <f t="shared" si="9"/>
        <v/>
      </c>
    </row>
    <row r="528" spans="7:7" x14ac:dyDescent="0.25">
      <c r="G528" t="str">
        <f t="shared" si="9"/>
        <v/>
      </c>
    </row>
    <row r="529" spans="7:7" x14ac:dyDescent="0.25">
      <c r="G529" t="str">
        <f t="shared" si="9"/>
        <v/>
      </c>
    </row>
    <row r="530" spans="7:7" x14ac:dyDescent="0.25">
      <c r="G530" t="str">
        <f t="shared" si="9"/>
        <v/>
      </c>
    </row>
    <row r="531" spans="7:7" x14ac:dyDescent="0.25">
      <c r="G531" t="str">
        <f t="shared" si="9"/>
        <v/>
      </c>
    </row>
    <row r="532" spans="7:7" x14ac:dyDescent="0.25">
      <c r="G532" t="str">
        <f t="shared" si="9"/>
        <v/>
      </c>
    </row>
    <row r="533" spans="7:7" x14ac:dyDescent="0.25">
      <c r="G533" t="str">
        <f t="shared" si="9"/>
        <v/>
      </c>
    </row>
    <row r="534" spans="7:7" x14ac:dyDescent="0.25">
      <c r="G534" t="str">
        <f t="shared" si="9"/>
        <v/>
      </c>
    </row>
    <row r="535" spans="7:7" x14ac:dyDescent="0.25">
      <c r="G535" t="str">
        <f t="shared" si="9"/>
        <v/>
      </c>
    </row>
    <row r="536" spans="7:7" x14ac:dyDescent="0.25">
      <c r="G536" t="str">
        <f t="shared" si="9"/>
        <v/>
      </c>
    </row>
    <row r="537" spans="7:7" x14ac:dyDescent="0.25">
      <c r="G537" t="str">
        <f t="shared" si="9"/>
        <v/>
      </c>
    </row>
    <row r="538" spans="7:7" x14ac:dyDescent="0.25">
      <c r="G538" t="str">
        <f t="shared" si="9"/>
        <v/>
      </c>
    </row>
    <row r="539" spans="7:7" x14ac:dyDescent="0.25">
      <c r="G539" t="str">
        <f t="shared" si="9"/>
        <v/>
      </c>
    </row>
    <row r="540" spans="7:7" x14ac:dyDescent="0.25">
      <c r="G540" t="str">
        <f t="shared" si="9"/>
        <v/>
      </c>
    </row>
    <row r="541" spans="7:7" x14ac:dyDescent="0.25">
      <c r="G541" t="str">
        <f t="shared" si="9"/>
        <v/>
      </c>
    </row>
    <row r="542" spans="7:7" x14ac:dyDescent="0.25">
      <c r="G542" t="str">
        <f t="shared" si="9"/>
        <v/>
      </c>
    </row>
    <row r="543" spans="7:7" x14ac:dyDescent="0.25">
      <c r="G543" t="str">
        <f t="shared" si="9"/>
        <v/>
      </c>
    </row>
    <row r="544" spans="7:7" x14ac:dyDescent="0.25">
      <c r="G544" t="str">
        <f t="shared" si="9"/>
        <v/>
      </c>
    </row>
    <row r="545" spans="7:7" x14ac:dyDescent="0.25">
      <c r="G545" t="str">
        <f t="shared" si="9"/>
        <v/>
      </c>
    </row>
    <row r="546" spans="7:7" x14ac:dyDescent="0.25">
      <c r="G546" t="str">
        <f t="shared" si="9"/>
        <v/>
      </c>
    </row>
    <row r="547" spans="7:7" x14ac:dyDescent="0.25">
      <c r="G547" t="str">
        <f t="shared" si="9"/>
        <v/>
      </c>
    </row>
    <row r="548" spans="7:7" x14ac:dyDescent="0.25">
      <c r="G548" t="str">
        <f t="shared" si="9"/>
        <v/>
      </c>
    </row>
    <row r="549" spans="7:7" x14ac:dyDescent="0.25">
      <c r="G549" t="str">
        <f t="shared" si="9"/>
        <v/>
      </c>
    </row>
    <row r="550" spans="7:7" x14ac:dyDescent="0.25">
      <c r="G550" t="str">
        <f t="shared" si="9"/>
        <v/>
      </c>
    </row>
    <row r="551" spans="7:7" x14ac:dyDescent="0.25">
      <c r="G551" t="str">
        <f t="shared" si="9"/>
        <v/>
      </c>
    </row>
    <row r="552" spans="7:7" x14ac:dyDescent="0.25">
      <c r="G552" t="str">
        <f t="shared" si="9"/>
        <v/>
      </c>
    </row>
    <row r="553" spans="7:7" x14ac:dyDescent="0.25">
      <c r="G553" t="str">
        <f t="shared" si="9"/>
        <v/>
      </c>
    </row>
    <row r="554" spans="7:7" x14ac:dyDescent="0.25">
      <c r="G554" t="str">
        <f t="shared" si="9"/>
        <v/>
      </c>
    </row>
    <row r="555" spans="7:7" x14ac:dyDescent="0.25">
      <c r="G555" t="str">
        <f t="shared" si="9"/>
        <v/>
      </c>
    </row>
    <row r="556" spans="7:7" x14ac:dyDescent="0.25">
      <c r="G556" t="str">
        <f t="shared" si="9"/>
        <v/>
      </c>
    </row>
    <row r="557" spans="7:7" x14ac:dyDescent="0.25">
      <c r="G557" t="str">
        <f t="shared" si="9"/>
        <v/>
      </c>
    </row>
    <row r="558" spans="7:7" x14ac:dyDescent="0.25">
      <c r="G558" t="str">
        <f t="shared" si="9"/>
        <v/>
      </c>
    </row>
    <row r="559" spans="7:7" x14ac:dyDescent="0.25">
      <c r="G559" t="str">
        <f t="shared" si="9"/>
        <v/>
      </c>
    </row>
    <row r="560" spans="7:7" x14ac:dyDescent="0.25">
      <c r="G560" t="str">
        <f t="shared" si="9"/>
        <v/>
      </c>
    </row>
    <row r="561" spans="7:7" x14ac:dyDescent="0.25">
      <c r="G561" t="str">
        <f t="shared" si="9"/>
        <v/>
      </c>
    </row>
    <row r="562" spans="7:7" x14ac:dyDescent="0.25">
      <c r="G562" t="str">
        <f t="shared" si="9"/>
        <v/>
      </c>
    </row>
    <row r="563" spans="7:7" x14ac:dyDescent="0.25">
      <c r="G563" t="str">
        <f t="shared" si="9"/>
        <v/>
      </c>
    </row>
    <row r="564" spans="7:7" x14ac:dyDescent="0.25">
      <c r="G564" t="str">
        <f t="shared" si="9"/>
        <v/>
      </c>
    </row>
    <row r="565" spans="7:7" x14ac:dyDescent="0.25">
      <c r="G565" t="str">
        <f t="shared" si="9"/>
        <v/>
      </c>
    </row>
    <row r="566" spans="7:7" x14ac:dyDescent="0.25">
      <c r="G566" t="str">
        <f t="shared" si="9"/>
        <v/>
      </c>
    </row>
    <row r="567" spans="7:7" x14ac:dyDescent="0.25">
      <c r="G567" t="str">
        <f t="shared" si="9"/>
        <v/>
      </c>
    </row>
    <row r="568" spans="7:7" x14ac:dyDescent="0.25">
      <c r="G568" t="str">
        <f t="shared" si="9"/>
        <v/>
      </c>
    </row>
    <row r="569" spans="7:7" x14ac:dyDescent="0.25">
      <c r="G569" t="str">
        <f t="shared" si="9"/>
        <v/>
      </c>
    </row>
    <row r="570" spans="7:7" x14ac:dyDescent="0.25">
      <c r="G570" t="str">
        <f t="shared" si="9"/>
        <v/>
      </c>
    </row>
    <row r="571" spans="7:7" x14ac:dyDescent="0.25">
      <c r="G571" t="str">
        <f t="shared" si="9"/>
        <v/>
      </c>
    </row>
    <row r="572" spans="7:7" x14ac:dyDescent="0.25">
      <c r="G572" t="str">
        <f t="shared" si="9"/>
        <v/>
      </c>
    </row>
    <row r="573" spans="7:7" x14ac:dyDescent="0.25">
      <c r="G573" t="str">
        <f t="shared" si="9"/>
        <v/>
      </c>
    </row>
    <row r="574" spans="7:7" x14ac:dyDescent="0.25">
      <c r="G574" t="str">
        <f t="shared" si="9"/>
        <v/>
      </c>
    </row>
    <row r="575" spans="7:7" x14ac:dyDescent="0.25">
      <c r="G575" t="str">
        <f t="shared" si="9"/>
        <v/>
      </c>
    </row>
    <row r="576" spans="7:7" x14ac:dyDescent="0.25">
      <c r="G576" t="str">
        <f t="shared" si="9"/>
        <v/>
      </c>
    </row>
    <row r="577" spans="7:7" x14ac:dyDescent="0.25">
      <c r="G577" t="str">
        <f t="shared" si="9"/>
        <v/>
      </c>
    </row>
    <row r="578" spans="7:7" x14ac:dyDescent="0.25">
      <c r="G578" t="str">
        <f t="shared" si="9"/>
        <v/>
      </c>
    </row>
    <row r="579" spans="7:7" x14ac:dyDescent="0.25">
      <c r="G579" t="str">
        <f t="shared" si="9"/>
        <v/>
      </c>
    </row>
    <row r="580" spans="7:7" x14ac:dyDescent="0.25">
      <c r="G580" t="str">
        <f t="shared" si="9"/>
        <v/>
      </c>
    </row>
    <row r="581" spans="7:7" x14ac:dyDescent="0.25">
      <c r="G581" t="str">
        <f t="shared" si="9"/>
        <v/>
      </c>
    </row>
    <row r="582" spans="7:7" x14ac:dyDescent="0.25">
      <c r="G582" t="str">
        <f t="shared" si="9"/>
        <v/>
      </c>
    </row>
    <row r="583" spans="7:7" x14ac:dyDescent="0.25">
      <c r="G583" t="str">
        <f t="shared" si="9"/>
        <v/>
      </c>
    </row>
    <row r="584" spans="7:7" x14ac:dyDescent="0.25">
      <c r="G584" t="str">
        <f t="shared" si="9"/>
        <v/>
      </c>
    </row>
    <row r="585" spans="7:7" x14ac:dyDescent="0.25">
      <c r="G585" t="str">
        <f t="shared" si="9"/>
        <v/>
      </c>
    </row>
    <row r="586" spans="7:7" x14ac:dyDescent="0.25">
      <c r="G586" t="str">
        <f t="shared" ref="G586:G649" si="10">IF(H586="","",G585+1)</f>
        <v/>
      </c>
    </row>
    <row r="587" spans="7:7" x14ac:dyDescent="0.25">
      <c r="G587" t="str">
        <f t="shared" si="10"/>
        <v/>
      </c>
    </row>
    <row r="588" spans="7:7" x14ac:dyDescent="0.25">
      <c r="G588" t="str">
        <f t="shared" si="10"/>
        <v/>
      </c>
    </row>
    <row r="589" spans="7:7" x14ac:dyDescent="0.25">
      <c r="G589" t="str">
        <f t="shared" si="10"/>
        <v/>
      </c>
    </row>
    <row r="590" spans="7:7" x14ac:dyDescent="0.25">
      <c r="G590" t="str">
        <f t="shared" si="10"/>
        <v/>
      </c>
    </row>
    <row r="591" spans="7:7" x14ac:dyDescent="0.25">
      <c r="G591" t="str">
        <f t="shared" si="10"/>
        <v/>
      </c>
    </row>
    <row r="592" spans="7:7" x14ac:dyDescent="0.25">
      <c r="G592" t="str">
        <f t="shared" si="10"/>
        <v/>
      </c>
    </row>
    <row r="593" spans="7:7" x14ac:dyDescent="0.25">
      <c r="G593" t="str">
        <f t="shared" si="10"/>
        <v/>
      </c>
    </row>
    <row r="594" spans="7:7" x14ac:dyDescent="0.25">
      <c r="G594" t="str">
        <f t="shared" si="10"/>
        <v/>
      </c>
    </row>
    <row r="595" spans="7:7" x14ac:dyDescent="0.25">
      <c r="G595" t="str">
        <f t="shared" si="10"/>
        <v/>
      </c>
    </row>
    <row r="596" spans="7:7" x14ac:dyDescent="0.25">
      <c r="G596" t="str">
        <f t="shared" si="10"/>
        <v/>
      </c>
    </row>
    <row r="597" spans="7:7" x14ac:dyDescent="0.25">
      <c r="G597" t="str">
        <f t="shared" si="10"/>
        <v/>
      </c>
    </row>
    <row r="598" spans="7:7" x14ac:dyDescent="0.25">
      <c r="G598" t="str">
        <f t="shared" si="10"/>
        <v/>
      </c>
    </row>
    <row r="599" spans="7:7" x14ac:dyDescent="0.25">
      <c r="G599" t="str">
        <f t="shared" si="10"/>
        <v/>
      </c>
    </row>
    <row r="600" spans="7:7" x14ac:dyDescent="0.25">
      <c r="G600" t="str">
        <f t="shared" si="10"/>
        <v/>
      </c>
    </row>
    <row r="601" spans="7:7" x14ac:dyDescent="0.25">
      <c r="G601" t="str">
        <f t="shared" si="10"/>
        <v/>
      </c>
    </row>
    <row r="602" spans="7:7" x14ac:dyDescent="0.25">
      <c r="G602" t="str">
        <f t="shared" si="10"/>
        <v/>
      </c>
    </row>
    <row r="603" spans="7:7" x14ac:dyDescent="0.25">
      <c r="G603" t="str">
        <f t="shared" si="10"/>
        <v/>
      </c>
    </row>
    <row r="604" spans="7:7" x14ac:dyDescent="0.25">
      <c r="G604" t="str">
        <f t="shared" si="10"/>
        <v/>
      </c>
    </row>
    <row r="605" spans="7:7" x14ac:dyDescent="0.25">
      <c r="G605" t="str">
        <f t="shared" si="10"/>
        <v/>
      </c>
    </row>
    <row r="606" spans="7:7" x14ac:dyDescent="0.25">
      <c r="G606" t="str">
        <f t="shared" si="10"/>
        <v/>
      </c>
    </row>
    <row r="607" spans="7:7" x14ac:dyDescent="0.25">
      <c r="G607" t="str">
        <f t="shared" si="10"/>
        <v/>
      </c>
    </row>
    <row r="608" spans="7:7" x14ac:dyDescent="0.25">
      <c r="G608" t="str">
        <f t="shared" si="10"/>
        <v/>
      </c>
    </row>
    <row r="609" spans="7:7" x14ac:dyDescent="0.25">
      <c r="G609" t="str">
        <f t="shared" si="10"/>
        <v/>
      </c>
    </row>
    <row r="610" spans="7:7" x14ac:dyDescent="0.25">
      <c r="G610" t="str">
        <f t="shared" si="10"/>
        <v/>
      </c>
    </row>
    <row r="611" spans="7:7" x14ac:dyDescent="0.25">
      <c r="G611" t="str">
        <f t="shared" si="10"/>
        <v/>
      </c>
    </row>
    <row r="612" spans="7:7" x14ac:dyDescent="0.25">
      <c r="G612" t="str">
        <f t="shared" si="10"/>
        <v/>
      </c>
    </row>
    <row r="613" spans="7:7" x14ac:dyDescent="0.25">
      <c r="G613" t="str">
        <f t="shared" si="10"/>
        <v/>
      </c>
    </row>
    <row r="614" spans="7:7" x14ac:dyDescent="0.25">
      <c r="G614" t="str">
        <f t="shared" si="10"/>
        <v/>
      </c>
    </row>
    <row r="615" spans="7:7" x14ac:dyDescent="0.25">
      <c r="G615" t="str">
        <f t="shared" si="10"/>
        <v/>
      </c>
    </row>
    <row r="616" spans="7:7" x14ac:dyDescent="0.25">
      <c r="G616" t="str">
        <f t="shared" si="10"/>
        <v/>
      </c>
    </row>
    <row r="617" spans="7:7" x14ac:dyDescent="0.25">
      <c r="G617" t="str">
        <f t="shared" si="10"/>
        <v/>
      </c>
    </row>
    <row r="618" spans="7:7" x14ac:dyDescent="0.25">
      <c r="G618" t="str">
        <f t="shared" si="10"/>
        <v/>
      </c>
    </row>
    <row r="619" spans="7:7" x14ac:dyDescent="0.25">
      <c r="G619" t="str">
        <f t="shared" si="10"/>
        <v/>
      </c>
    </row>
    <row r="620" spans="7:7" x14ac:dyDescent="0.25">
      <c r="G620" t="str">
        <f t="shared" si="10"/>
        <v/>
      </c>
    </row>
    <row r="621" spans="7:7" x14ac:dyDescent="0.25">
      <c r="G621" t="str">
        <f t="shared" si="10"/>
        <v/>
      </c>
    </row>
    <row r="622" spans="7:7" x14ac:dyDescent="0.25">
      <c r="G622" t="str">
        <f t="shared" si="10"/>
        <v/>
      </c>
    </row>
    <row r="623" spans="7:7" x14ac:dyDescent="0.25">
      <c r="G623" t="str">
        <f t="shared" si="10"/>
        <v/>
      </c>
    </row>
    <row r="624" spans="7:7" x14ac:dyDescent="0.25">
      <c r="G624" t="str">
        <f t="shared" si="10"/>
        <v/>
      </c>
    </row>
    <row r="625" spans="7:7" x14ac:dyDescent="0.25">
      <c r="G625" t="str">
        <f t="shared" si="10"/>
        <v/>
      </c>
    </row>
    <row r="626" spans="7:7" x14ac:dyDescent="0.25">
      <c r="G626" t="str">
        <f t="shared" si="10"/>
        <v/>
      </c>
    </row>
    <row r="627" spans="7:7" x14ac:dyDescent="0.25">
      <c r="G627" t="str">
        <f t="shared" si="10"/>
        <v/>
      </c>
    </row>
    <row r="628" spans="7:7" x14ac:dyDescent="0.25">
      <c r="G628" t="str">
        <f t="shared" si="10"/>
        <v/>
      </c>
    </row>
    <row r="629" spans="7:7" x14ac:dyDescent="0.25">
      <c r="G629" t="str">
        <f t="shared" si="10"/>
        <v/>
      </c>
    </row>
    <row r="630" spans="7:7" x14ac:dyDescent="0.25">
      <c r="G630" t="str">
        <f t="shared" si="10"/>
        <v/>
      </c>
    </row>
    <row r="631" spans="7:7" x14ac:dyDescent="0.25">
      <c r="G631" t="str">
        <f t="shared" si="10"/>
        <v/>
      </c>
    </row>
    <row r="632" spans="7:7" x14ac:dyDescent="0.25">
      <c r="G632" t="str">
        <f t="shared" si="10"/>
        <v/>
      </c>
    </row>
    <row r="633" spans="7:7" x14ac:dyDescent="0.25">
      <c r="G633" t="str">
        <f t="shared" si="10"/>
        <v/>
      </c>
    </row>
    <row r="634" spans="7:7" x14ac:dyDescent="0.25">
      <c r="G634" t="str">
        <f t="shared" si="10"/>
        <v/>
      </c>
    </row>
    <row r="635" spans="7:7" x14ac:dyDescent="0.25">
      <c r="G635" t="str">
        <f t="shared" si="10"/>
        <v/>
      </c>
    </row>
    <row r="636" spans="7:7" x14ac:dyDescent="0.25">
      <c r="G636" t="str">
        <f t="shared" si="10"/>
        <v/>
      </c>
    </row>
    <row r="637" spans="7:7" x14ac:dyDescent="0.25">
      <c r="G637" t="str">
        <f t="shared" si="10"/>
        <v/>
      </c>
    </row>
    <row r="638" spans="7:7" x14ac:dyDescent="0.25">
      <c r="G638" t="str">
        <f t="shared" si="10"/>
        <v/>
      </c>
    </row>
    <row r="639" spans="7:7" x14ac:dyDescent="0.25">
      <c r="G639" t="str">
        <f t="shared" si="10"/>
        <v/>
      </c>
    </row>
    <row r="640" spans="7:7" x14ac:dyDescent="0.25">
      <c r="G640" t="str">
        <f t="shared" si="10"/>
        <v/>
      </c>
    </row>
    <row r="641" spans="7:7" x14ac:dyDescent="0.25">
      <c r="G641" t="str">
        <f t="shared" si="10"/>
        <v/>
      </c>
    </row>
    <row r="642" spans="7:7" x14ac:dyDescent="0.25">
      <c r="G642" t="str">
        <f t="shared" si="10"/>
        <v/>
      </c>
    </row>
    <row r="643" spans="7:7" x14ac:dyDescent="0.25">
      <c r="G643" t="str">
        <f t="shared" si="10"/>
        <v/>
      </c>
    </row>
    <row r="644" spans="7:7" x14ac:dyDescent="0.25">
      <c r="G644" t="str">
        <f t="shared" si="10"/>
        <v/>
      </c>
    </row>
    <row r="645" spans="7:7" x14ac:dyDescent="0.25">
      <c r="G645" t="str">
        <f t="shared" si="10"/>
        <v/>
      </c>
    </row>
    <row r="646" spans="7:7" x14ac:dyDescent="0.25">
      <c r="G646" t="str">
        <f t="shared" si="10"/>
        <v/>
      </c>
    </row>
    <row r="647" spans="7:7" x14ac:dyDescent="0.25">
      <c r="G647" t="str">
        <f t="shared" si="10"/>
        <v/>
      </c>
    </row>
    <row r="648" spans="7:7" x14ac:dyDescent="0.25">
      <c r="G648" t="str">
        <f t="shared" si="10"/>
        <v/>
      </c>
    </row>
    <row r="649" spans="7:7" x14ac:dyDescent="0.25">
      <c r="G649" t="str">
        <f t="shared" si="10"/>
        <v/>
      </c>
    </row>
    <row r="650" spans="7:7" x14ac:dyDescent="0.25">
      <c r="G650" t="str">
        <f t="shared" ref="G650:G713" si="11">IF(H650="","",G649+1)</f>
        <v/>
      </c>
    </row>
    <row r="651" spans="7:7" x14ac:dyDescent="0.25">
      <c r="G651" t="str">
        <f t="shared" si="11"/>
        <v/>
      </c>
    </row>
    <row r="652" spans="7:7" x14ac:dyDescent="0.25">
      <c r="G652" t="str">
        <f t="shared" si="11"/>
        <v/>
      </c>
    </row>
    <row r="653" spans="7:7" x14ac:dyDescent="0.25">
      <c r="G653" t="str">
        <f t="shared" si="11"/>
        <v/>
      </c>
    </row>
    <row r="654" spans="7:7" x14ac:dyDescent="0.25">
      <c r="G654" t="str">
        <f t="shared" si="11"/>
        <v/>
      </c>
    </row>
    <row r="655" spans="7:7" x14ac:dyDescent="0.25">
      <c r="G655" t="str">
        <f t="shared" si="11"/>
        <v/>
      </c>
    </row>
    <row r="656" spans="7:7" x14ac:dyDescent="0.25">
      <c r="G656" t="str">
        <f t="shared" si="11"/>
        <v/>
      </c>
    </row>
    <row r="657" spans="7:7" x14ac:dyDescent="0.25">
      <c r="G657" t="str">
        <f t="shared" si="11"/>
        <v/>
      </c>
    </row>
    <row r="658" spans="7:7" x14ac:dyDescent="0.25">
      <c r="G658" t="str">
        <f t="shared" si="11"/>
        <v/>
      </c>
    </row>
    <row r="659" spans="7:7" x14ac:dyDescent="0.25">
      <c r="G659" t="str">
        <f t="shared" si="11"/>
        <v/>
      </c>
    </row>
    <row r="660" spans="7:7" x14ac:dyDescent="0.25">
      <c r="G660" t="str">
        <f t="shared" si="11"/>
        <v/>
      </c>
    </row>
    <row r="661" spans="7:7" x14ac:dyDescent="0.25">
      <c r="G661" t="str">
        <f t="shared" si="11"/>
        <v/>
      </c>
    </row>
    <row r="662" spans="7:7" x14ac:dyDescent="0.25">
      <c r="G662" t="str">
        <f t="shared" si="11"/>
        <v/>
      </c>
    </row>
    <row r="663" spans="7:7" x14ac:dyDescent="0.25">
      <c r="G663" t="str">
        <f t="shared" si="11"/>
        <v/>
      </c>
    </row>
    <row r="664" spans="7:7" x14ac:dyDescent="0.25">
      <c r="G664" t="str">
        <f t="shared" si="11"/>
        <v/>
      </c>
    </row>
    <row r="665" spans="7:7" x14ac:dyDescent="0.25">
      <c r="G665" t="str">
        <f t="shared" si="11"/>
        <v/>
      </c>
    </row>
    <row r="666" spans="7:7" x14ac:dyDescent="0.25">
      <c r="G666" t="str">
        <f t="shared" si="11"/>
        <v/>
      </c>
    </row>
    <row r="667" spans="7:7" x14ac:dyDescent="0.25">
      <c r="G667" t="str">
        <f t="shared" si="11"/>
        <v/>
      </c>
    </row>
    <row r="668" spans="7:7" x14ac:dyDescent="0.25">
      <c r="G668" t="str">
        <f t="shared" si="11"/>
        <v/>
      </c>
    </row>
    <row r="669" spans="7:7" x14ac:dyDescent="0.25">
      <c r="G669" t="str">
        <f t="shared" si="11"/>
        <v/>
      </c>
    </row>
    <row r="670" spans="7:7" x14ac:dyDescent="0.25">
      <c r="G670" t="str">
        <f t="shared" si="11"/>
        <v/>
      </c>
    </row>
    <row r="671" spans="7:7" x14ac:dyDescent="0.25">
      <c r="G671" t="str">
        <f t="shared" si="11"/>
        <v/>
      </c>
    </row>
    <row r="672" spans="7:7" x14ac:dyDescent="0.25">
      <c r="G672" t="str">
        <f t="shared" si="11"/>
        <v/>
      </c>
    </row>
    <row r="673" spans="7:7" x14ac:dyDescent="0.25">
      <c r="G673" t="str">
        <f t="shared" si="11"/>
        <v/>
      </c>
    </row>
    <row r="674" spans="7:7" x14ac:dyDescent="0.25">
      <c r="G674" t="str">
        <f t="shared" si="11"/>
        <v/>
      </c>
    </row>
    <row r="675" spans="7:7" x14ac:dyDescent="0.25">
      <c r="G675" t="str">
        <f t="shared" si="11"/>
        <v/>
      </c>
    </row>
    <row r="676" spans="7:7" x14ac:dyDescent="0.25">
      <c r="G676" t="str">
        <f t="shared" si="11"/>
        <v/>
      </c>
    </row>
    <row r="677" spans="7:7" x14ac:dyDescent="0.25">
      <c r="G677" t="str">
        <f t="shared" si="11"/>
        <v/>
      </c>
    </row>
    <row r="678" spans="7:7" x14ac:dyDescent="0.25">
      <c r="G678" t="str">
        <f t="shared" si="11"/>
        <v/>
      </c>
    </row>
    <row r="679" spans="7:7" x14ac:dyDescent="0.25">
      <c r="G679" t="str">
        <f t="shared" si="11"/>
        <v/>
      </c>
    </row>
    <row r="680" spans="7:7" x14ac:dyDescent="0.25">
      <c r="G680" t="str">
        <f t="shared" si="11"/>
        <v/>
      </c>
    </row>
    <row r="681" spans="7:7" x14ac:dyDescent="0.25">
      <c r="G681" t="str">
        <f t="shared" si="11"/>
        <v/>
      </c>
    </row>
    <row r="682" spans="7:7" x14ac:dyDescent="0.25">
      <c r="G682" t="str">
        <f t="shared" si="11"/>
        <v/>
      </c>
    </row>
    <row r="683" spans="7:7" x14ac:dyDescent="0.25">
      <c r="G683" t="str">
        <f t="shared" si="11"/>
        <v/>
      </c>
    </row>
    <row r="684" spans="7:7" x14ac:dyDescent="0.25">
      <c r="G684" t="str">
        <f t="shared" si="11"/>
        <v/>
      </c>
    </row>
    <row r="685" spans="7:7" x14ac:dyDescent="0.25">
      <c r="G685" t="str">
        <f t="shared" si="11"/>
        <v/>
      </c>
    </row>
    <row r="686" spans="7:7" x14ac:dyDescent="0.25">
      <c r="G686" t="str">
        <f t="shared" si="11"/>
        <v/>
      </c>
    </row>
    <row r="687" spans="7:7" x14ac:dyDescent="0.25">
      <c r="G687" t="str">
        <f t="shared" si="11"/>
        <v/>
      </c>
    </row>
    <row r="688" spans="7:7" x14ac:dyDescent="0.25">
      <c r="G688" t="str">
        <f t="shared" si="11"/>
        <v/>
      </c>
    </row>
    <row r="689" spans="7:7" x14ac:dyDescent="0.25">
      <c r="G689" t="str">
        <f t="shared" si="11"/>
        <v/>
      </c>
    </row>
    <row r="690" spans="7:7" x14ac:dyDescent="0.25">
      <c r="G690" t="str">
        <f t="shared" si="11"/>
        <v/>
      </c>
    </row>
    <row r="691" spans="7:7" x14ac:dyDescent="0.25">
      <c r="G691" t="str">
        <f t="shared" si="11"/>
        <v/>
      </c>
    </row>
    <row r="692" spans="7:7" x14ac:dyDescent="0.25">
      <c r="G692" t="str">
        <f t="shared" si="11"/>
        <v/>
      </c>
    </row>
    <row r="693" spans="7:7" x14ac:dyDescent="0.25">
      <c r="G693" t="str">
        <f t="shared" si="11"/>
        <v/>
      </c>
    </row>
    <row r="694" spans="7:7" x14ac:dyDescent="0.25">
      <c r="G694" t="str">
        <f t="shared" si="11"/>
        <v/>
      </c>
    </row>
    <row r="695" spans="7:7" x14ac:dyDescent="0.25">
      <c r="G695" t="str">
        <f t="shared" si="11"/>
        <v/>
      </c>
    </row>
    <row r="696" spans="7:7" x14ac:dyDescent="0.25">
      <c r="G696" t="str">
        <f t="shared" si="11"/>
        <v/>
      </c>
    </row>
    <row r="697" spans="7:7" x14ac:dyDescent="0.25">
      <c r="G697" t="str">
        <f t="shared" si="11"/>
        <v/>
      </c>
    </row>
    <row r="698" spans="7:7" x14ac:dyDescent="0.25">
      <c r="G698" t="str">
        <f t="shared" si="11"/>
        <v/>
      </c>
    </row>
    <row r="699" spans="7:7" x14ac:dyDescent="0.25">
      <c r="G699" t="str">
        <f t="shared" si="11"/>
        <v/>
      </c>
    </row>
    <row r="700" spans="7:7" x14ac:dyDescent="0.25">
      <c r="G700" t="str">
        <f t="shared" si="11"/>
        <v/>
      </c>
    </row>
    <row r="701" spans="7:7" x14ac:dyDescent="0.25">
      <c r="G701" t="str">
        <f t="shared" si="11"/>
        <v/>
      </c>
    </row>
    <row r="702" spans="7:7" x14ac:dyDescent="0.25">
      <c r="G702" t="str">
        <f t="shared" si="11"/>
        <v/>
      </c>
    </row>
    <row r="703" spans="7:7" x14ac:dyDescent="0.25">
      <c r="G703" t="str">
        <f t="shared" si="11"/>
        <v/>
      </c>
    </row>
    <row r="704" spans="7:7" x14ac:dyDescent="0.25">
      <c r="G704" t="str">
        <f t="shared" si="11"/>
        <v/>
      </c>
    </row>
    <row r="705" spans="7:7" x14ac:dyDescent="0.25">
      <c r="G705" t="str">
        <f t="shared" si="11"/>
        <v/>
      </c>
    </row>
    <row r="706" spans="7:7" x14ac:dyDescent="0.25">
      <c r="G706" t="str">
        <f t="shared" si="11"/>
        <v/>
      </c>
    </row>
    <row r="707" spans="7:7" x14ac:dyDescent="0.25">
      <c r="G707" t="str">
        <f t="shared" si="11"/>
        <v/>
      </c>
    </row>
    <row r="708" spans="7:7" x14ac:dyDescent="0.25">
      <c r="G708" t="str">
        <f t="shared" si="11"/>
        <v/>
      </c>
    </row>
    <row r="709" spans="7:7" x14ac:dyDescent="0.25">
      <c r="G709" t="str">
        <f t="shared" si="11"/>
        <v/>
      </c>
    </row>
    <row r="710" spans="7:7" x14ac:dyDescent="0.25">
      <c r="G710" t="str">
        <f t="shared" si="11"/>
        <v/>
      </c>
    </row>
    <row r="711" spans="7:7" x14ac:dyDescent="0.25">
      <c r="G711" t="str">
        <f t="shared" si="11"/>
        <v/>
      </c>
    </row>
    <row r="712" spans="7:7" x14ac:dyDescent="0.25">
      <c r="G712" t="str">
        <f t="shared" si="11"/>
        <v/>
      </c>
    </row>
    <row r="713" spans="7:7" x14ac:dyDescent="0.25">
      <c r="G713" t="str">
        <f t="shared" si="11"/>
        <v/>
      </c>
    </row>
    <row r="714" spans="7:7" x14ac:dyDescent="0.25">
      <c r="G714" t="str">
        <f t="shared" ref="G714:G777" si="12">IF(H714="","",G713+1)</f>
        <v/>
      </c>
    </row>
    <row r="715" spans="7:7" x14ac:dyDescent="0.25">
      <c r="G715" t="str">
        <f t="shared" si="12"/>
        <v/>
      </c>
    </row>
    <row r="716" spans="7:7" x14ac:dyDescent="0.25">
      <c r="G716" t="str">
        <f t="shared" si="12"/>
        <v/>
      </c>
    </row>
    <row r="717" spans="7:7" x14ac:dyDescent="0.25">
      <c r="G717" t="str">
        <f t="shared" si="12"/>
        <v/>
      </c>
    </row>
    <row r="718" spans="7:7" x14ac:dyDescent="0.25">
      <c r="G718" t="str">
        <f t="shared" si="12"/>
        <v/>
      </c>
    </row>
    <row r="719" spans="7:7" x14ac:dyDescent="0.25">
      <c r="G719" t="str">
        <f t="shared" si="12"/>
        <v/>
      </c>
    </row>
    <row r="720" spans="7:7" x14ac:dyDescent="0.25">
      <c r="G720" t="str">
        <f t="shared" si="12"/>
        <v/>
      </c>
    </row>
    <row r="721" spans="7:7" x14ac:dyDescent="0.25">
      <c r="G721" t="str">
        <f t="shared" si="12"/>
        <v/>
      </c>
    </row>
    <row r="722" spans="7:7" x14ac:dyDescent="0.25">
      <c r="G722" t="str">
        <f t="shared" si="12"/>
        <v/>
      </c>
    </row>
    <row r="723" spans="7:7" x14ac:dyDescent="0.25">
      <c r="G723" t="str">
        <f t="shared" si="12"/>
        <v/>
      </c>
    </row>
    <row r="724" spans="7:7" x14ac:dyDescent="0.25">
      <c r="G724" t="str">
        <f t="shared" si="12"/>
        <v/>
      </c>
    </row>
    <row r="725" spans="7:7" x14ac:dyDescent="0.25">
      <c r="G725" t="str">
        <f t="shared" si="12"/>
        <v/>
      </c>
    </row>
    <row r="726" spans="7:7" x14ac:dyDescent="0.25">
      <c r="G726" t="str">
        <f t="shared" si="12"/>
        <v/>
      </c>
    </row>
    <row r="727" spans="7:7" x14ac:dyDescent="0.25">
      <c r="G727" t="str">
        <f t="shared" si="12"/>
        <v/>
      </c>
    </row>
    <row r="728" spans="7:7" x14ac:dyDescent="0.25">
      <c r="G728" t="str">
        <f t="shared" si="12"/>
        <v/>
      </c>
    </row>
    <row r="729" spans="7:7" x14ac:dyDescent="0.25">
      <c r="G729" t="str">
        <f t="shared" si="12"/>
        <v/>
      </c>
    </row>
    <row r="730" spans="7:7" x14ac:dyDescent="0.25">
      <c r="G730" t="str">
        <f t="shared" si="12"/>
        <v/>
      </c>
    </row>
    <row r="731" spans="7:7" x14ac:dyDescent="0.25">
      <c r="G731" t="str">
        <f t="shared" si="12"/>
        <v/>
      </c>
    </row>
    <row r="732" spans="7:7" x14ac:dyDescent="0.25">
      <c r="G732" t="str">
        <f t="shared" si="12"/>
        <v/>
      </c>
    </row>
    <row r="733" spans="7:7" x14ac:dyDescent="0.25">
      <c r="G733" t="str">
        <f t="shared" si="12"/>
        <v/>
      </c>
    </row>
    <row r="734" spans="7:7" x14ac:dyDescent="0.25">
      <c r="G734" t="str">
        <f t="shared" si="12"/>
        <v/>
      </c>
    </row>
    <row r="735" spans="7:7" x14ac:dyDescent="0.25">
      <c r="G735" t="str">
        <f t="shared" si="12"/>
        <v/>
      </c>
    </row>
    <row r="736" spans="7:7" x14ac:dyDescent="0.25">
      <c r="G736" t="str">
        <f t="shared" si="12"/>
        <v/>
      </c>
    </row>
    <row r="737" spans="7:7" x14ac:dyDescent="0.25">
      <c r="G737" t="str">
        <f t="shared" si="12"/>
        <v/>
      </c>
    </row>
    <row r="738" spans="7:7" x14ac:dyDescent="0.25">
      <c r="G738" t="str">
        <f t="shared" si="12"/>
        <v/>
      </c>
    </row>
    <row r="739" spans="7:7" x14ac:dyDescent="0.25">
      <c r="G739" t="str">
        <f t="shared" si="12"/>
        <v/>
      </c>
    </row>
    <row r="740" spans="7:7" x14ac:dyDescent="0.25">
      <c r="G740" t="str">
        <f t="shared" si="12"/>
        <v/>
      </c>
    </row>
    <row r="741" spans="7:7" x14ac:dyDescent="0.25">
      <c r="G741" t="str">
        <f t="shared" si="12"/>
        <v/>
      </c>
    </row>
    <row r="742" spans="7:7" x14ac:dyDescent="0.25">
      <c r="G742" t="str">
        <f t="shared" si="12"/>
        <v/>
      </c>
    </row>
    <row r="743" spans="7:7" x14ac:dyDescent="0.25">
      <c r="G743" t="str">
        <f t="shared" si="12"/>
        <v/>
      </c>
    </row>
    <row r="744" spans="7:7" x14ac:dyDescent="0.25">
      <c r="G744" t="str">
        <f t="shared" si="12"/>
        <v/>
      </c>
    </row>
    <row r="745" spans="7:7" x14ac:dyDescent="0.25">
      <c r="G745" t="str">
        <f t="shared" si="12"/>
        <v/>
      </c>
    </row>
    <row r="746" spans="7:7" x14ac:dyDescent="0.25">
      <c r="G746" t="str">
        <f t="shared" si="12"/>
        <v/>
      </c>
    </row>
    <row r="747" spans="7:7" x14ac:dyDescent="0.25">
      <c r="G747" t="str">
        <f t="shared" si="12"/>
        <v/>
      </c>
    </row>
    <row r="748" spans="7:7" x14ac:dyDescent="0.25">
      <c r="G748" t="str">
        <f t="shared" si="12"/>
        <v/>
      </c>
    </row>
    <row r="749" spans="7:7" x14ac:dyDescent="0.25">
      <c r="G749" t="str">
        <f t="shared" si="12"/>
        <v/>
      </c>
    </row>
    <row r="750" spans="7:7" x14ac:dyDescent="0.25">
      <c r="G750" t="str">
        <f t="shared" si="12"/>
        <v/>
      </c>
    </row>
    <row r="751" spans="7:7" x14ac:dyDescent="0.25">
      <c r="G751" t="str">
        <f t="shared" si="12"/>
        <v/>
      </c>
    </row>
    <row r="752" spans="7:7" x14ac:dyDescent="0.25">
      <c r="G752" t="str">
        <f t="shared" si="12"/>
        <v/>
      </c>
    </row>
    <row r="753" spans="7:7" x14ac:dyDescent="0.25">
      <c r="G753" t="str">
        <f t="shared" si="12"/>
        <v/>
      </c>
    </row>
    <row r="754" spans="7:7" x14ac:dyDescent="0.25">
      <c r="G754" t="str">
        <f t="shared" si="12"/>
        <v/>
      </c>
    </row>
    <row r="755" spans="7:7" x14ac:dyDescent="0.25">
      <c r="G755" t="str">
        <f t="shared" si="12"/>
        <v/>
      </c>
    </row>
    <row r="756" spans="7:7" x14ac:dyDescent="0.25">
      <c r="G756" t="str">
        <f t="shared" si="12"/>
        <v/>
      </c>
    </row>
    <row r="757" spans="7:7" x14ac:dyDescent="0.25">
      <c r="G757" t="str">
        <f t="shared" si="12"/>
        <v/>
      </c>
    </row>
    <row r="758" spans="7:7" x14ac:dyDescent="0.25">
      <c r="G758" t="str">
        <f t="shared" si="12"/>
        <v/>
      </c>
    </row>
    <row r="759" spans="7:7" x14ac:dyDescent="0.25">
      <c r="G759" t="str">
        <f t="shared" si="12"/>
        <v/>
      </c>
    </row>
    <row r="760" spans="7:7" x14ac:dyDescent="0.25">
      <c r="G760" t="str">
        <f t="shared" si="12"/>
        <v/>
      </c>
    </row>
    <row r="761" spans="7:7" x14ac:dyDescent="0.25">
      <c r="G761" t="str">
        <f t="shared" si="12"/>
        <v/>
      </c>
    </row>
    <row r="762" spans="7:7" x14ac:dyDescent="0.25">
      <c r="G762" t="str">
        <f t="shared" si="12"/>
        <v/>
      </c>
    </row>
    <row r="763" spans="7:7" x14ac:dyDescent="0.25">
      <c r="G763" t="str">
        <f t="shared" si="12"/>
        <v/>
      </c>
    </row>
    <row r="764" spans="7:7" x14ac:dyDescent="0.25">
      <c r="G764" t="str">
        <f t="shared" si="12"/>
        <v/>
      </c>
    </row>
    <row r="765" spans="7:7" x14ac:dyDescent="0.25">
      <c r="G765" t="str">
        <f t="shared" si="12"/>
        <v/>
      </c>
    </row>
    <row r="766" spans="7:7" x14ac:dyDescent="0.25">
      <c r="G766" t="str">
        <f t="shared" si="12"/>
        <v/>
      </c>
    </row>
    <row r="767" spans="7:7" x14ac:dyDescent="0.25">
      <c r="G767" t="str">
        <f t="shared" si="12"/>
        <v/>
      </c>
    </row>
    <row r="768" spans="7:7" x14ac:dyDescent="0.25">
      <c r="G768" t="str">
        <f t="shared" si="12"/>
        <v/>
      </c>
    </row>
    <row r="769" spans="7:7" x14ac:dyDescent="0.25">
      <c r="G769" t="str">
        <f t="shared" si="12"/>
        <v/>
      </c>
    </row>
    <row r="770" spans="7:7" x14ac:dyDescent="0.25">
      <c r="G770" t="str">
        <f t="shared" si="12"/>
        <v/>
      </c>
    </row>
    <row r="771" spans="7:7" x14ac:dyDescent="0.25">
      <c r="G771" t="str">
        <f t="shared" si="12"/>
        <v/>
      </c>
    </row>
    <row r="772" spans="7:7" x14ac:dyDescent="0.25">
      <c r="G772" t="str">
        <f t="shared" si="12"/>
        <v/>
      </c>
    </row>
    <row r="773" spans="7:7" x14ac:dyDescent="0.25">
      <c r="G773" t="str">
        <f t="shared" si="12"/>
        <v/>
      </c>
    </row>
    <row r="774" spans="7:7" x14ac:dyDescent="0.25">
      <c r="G774" t="str">
        <f t="shared" si="12"/>
        <v/>
      </c>
    </row>
    <row r="775" spans="7:7" x14ac:dyDescent="0.25">
      <c r="G775" t="str">
        <f t="shared" si="12"/>
        <v/>
      </c>
    </row>
    <row r="776" spans="7:7" x14ac:dyDescent="0.25">
      <c r="G776" t="str">
        <f t="shared" si="12"/>
        <v/>
      </c>
    </row>
    <row r="777" spans="7:7" x14ac:dyDescent="0.25">
      <c r="G777" t="str">
        <f t="shared" si="12"/>
        <v/>
      </c>
    </row>
    <row r="778" spans="7:7" x14ac:dyDescent="0.25">
      <c r="G778" t="str">
        <f t="shared" ref="G778:G841" si="13">IF(H778="","",G777+1)</f>
        <v/>
      </c>
    </row>
    <row r="779" spans="7:7" x14ac:dyDescent="0.25">
      <c r="G779" t="str">
        <f t="shared" si="13"/>
        <v/>
      </c>
    </row>
    <row r="780" spans="7:7" x14ac:dyDescent="0.25">
      <c r="G780" t="str">
        <f t="shared" si="13"/>
        <v/>
      </c>
    </row>
    <row r="781" spans="7:7" x14ac:dyDescent="0.25">
      <c r="G781" t="str">
        <f t="shared" si="13"/>
        <v/>
      </c>
    </row>
    <row r="782" spans="7:7" x14ac:dyDescent="0.25">
      <c r="G782" t="str">
        <f t="shared" si="13"/>
        <v/>
      </c>
    </row>
    <row r="783" spans="7:7" x14ac:dyDescent="0.25">
      <c r="G783" t="str">
        <f t="shared" si="13"/>
        <v/>
      </c>
    </row>
    <row r="784" spans="7:7" x14ac:dyDescent="0.25">
      <c r="G784" t="str">
        <f t="shared" si="13"/>
        <v/>
      </c>
    </row>
    <row r="785" spans="7:7" x14ac:dyDescent="0.25">
      <c r="G785" t="str">
        <f t="shared" si="13"/>
        <v/>
      </c>
    </row>
    <row r="786" spans="7:7" x14ac:dyDescent="0.25">
      <c r="G786" t="str">
        <f t="shared" si="13"/>
        <v/>
      </c>
    </row>
    <row r="787" spans="7:7" x14ac:dyDescent="0.25">
      <c r="G787" t="str">
        <f t="shared" si="13"/>
        <v/>
      </c>
    </row>
    <row r="788" spans="7:7" x14ac:dyDescent="0.25">
      <c r="G788" t="str">
        <f t="shared" si="13"/>
        <v/>
      </c>
    </row>
    <row r="789" spans="7:7" x14ac:dyDescent="0.25">
      <c r="G789" t="str">
        <f t="shared" si="13"/>
        <v/>
      </c>
    </row>
    <row r="790" spans="7:7" x14ac:dyDescent="0.25">
      <c r="G790" t="str">
        <f t="shared" si="13"/>
        <v/>
      </c>
    </row>
    <row r="791" spans="7:7" x14ac:dyDescent="0.25">
      <c r="G791" t="str">
        <f t="shared" si="13"/>
        <v/>
      </c>
    </row>
    <row r="792" spans="7:7" x14ac:dyDescent="0.25">
      <c r="G792" t="str">
        <f t="shared" si="13"/>
        <v/>
      </c>
    </row>
    <row r="793" spans="7:7" x14ac:dyDescent="0.25">
      <c r="G793" t="str">
        <f t="shared" si="13"/>
        <v/>
      </c>
    </row>
    <row r="794" spans="7:7" x14ac:dyDescent="0.25">
      <c r="G794" t="str">
        <f t="shared" si="13"/>
        <v/>
      </c>
    </row>
    <row r="795" spans="7:7" x14ac:dyDescent="0.25">
      <c r="G795" t="str">
        <f t="shared" si="13"/>
        <v/>
      </c>
    </row>
    <row r="796" spans="7:7" x14ac:dyDescent="0.25">
      <c r="G796" t="str">
        <f t="shared" si="13"/>
        <v/>
      </c>
    </row>
    <row r="797" spans="7:7" x14ac:dyDescent="0.25">
      <c r="G797" t="str">
        <f t="shared" si="13"/>
        <v/>
      </c>
    </row>
    <row r="798" spans="7:7" x14ac:dyDescent="0.25">
      <c r="G798" t="str">
        <f t="shared" si="13"/>
        <v/>
      </c>
    </row>
    <row r="799" spans="7:7" x14ac:dyDescent="0.25">
      <c r="G799" t="str">
        <f t="shared" si="13"/>
        <v/>
      </c>
    </row>
    <row r="800" spans="7:7" x14ac:dyDescent="0.25">
      <c r="G800" t="str">
        <f t="shared" si="13"/>
        <v/>
      </c>
    </row>
    <row r="801" spans="7:7" x14ac:dyDescent="0.25">
      <c r="G801" t="str">
        <f t="shared" si="13"/>
        <v/>
      </c>
    </row>
    <row r="802" spans="7:7" x14ac:dyDescent="0.25">
      <c r="G802" t="str">
        <f t="shared" si="13"/>
        <v/>
      </c>
    </row>
    <row r="803" spans="7:7" x14ac:dyDescent="0.25">
      <c r="G803" t="str">
        <f t="shared" si="13"/>
        <v/>
      </c>
    </row>
    <row r="804" spans="7:7" x14ac:dyDescent="0.25">
      <c r="G804" t="str">
        <f t="shared" si="13"/>
        <v/>
      </c>
    </row>
    <row r="805" spans="7:7" x14ac:dyDescent="0.25">
      <c r="G805" t="str">
        <f t="shared" si="13"/>
        <v/>
      </c>
    </row>
    <row r="806" spans="7:7" x14ac:dyDescent="0.25">
      <c r="G806" t="str">
        <f t="shared" si="13"/>
        <v/>
      </c>
    </row>
    <row r="807" spans="7:7" x14ac:dyDescent="0.25">
      <c r="G807" t="str">
        <f t="shared" si="13"/>
        <v/>
      </c>
    </row>
    <row r="808" spans="7:7" x14ac:dyDescent="0.25">
      <c r="G808" t="str">
        <f t="shared" si="13"/>
        <v/>
      </c>
    </row>
    <row r="809" spans="7:7" x14ac:dyDescent="0.25">
      <c r="G809" t="str">
        <f t="shared" si="13"/>
        <v/>
      </c>
    </row>
    <row r="810" spans="7:7" x14ac:dyDescent="0.25">
      <c r="G810" t="str">
        <f t="shared" si="13"/>
        <v/>
      </c>
    </row>
    <row r="811" spans="7:7" x14ac:dyDescent="0.25">
      <c r="G811" t="str">
        <f t="shared" si="13"/>
        <v/>
      </c>
    </row>
    <row r="812" spans="7:7" x14ac:dyDescent="0.25">
      <c r="G812" t="str">
        <f t="shared" si="13"/>
        <v/>
      </c>
    </row>
    <row r="813" spans="7:7" x14ac:dyDescent="0.25">
      <c r="G813" t="str">
        <f t="shared" si="13"/>
        <v/>
      </c>
    </row>
    <row r="814" spans="7:7" x14ac:dyDescent="0.25">
      <c r="G814" t="str">
        <f t="shared" si="13"/>
        <v/>
      </c>
    </row>
    <row r="815" spans="7:7" x14ac:dyDescent="0.25">
      <c r="G815" t="str">
        <f t="shared" si="13"/>
        <v/>
      </c>
    </row>
    <row r="816" spans="7:7" x14ac:dyDescent="0.25">
      <c r="G816" t="str">
        <f t="shared" si="13"/>
        <v/>
      </c>
    </row>
    <row r="817" spans="7:7" x14ac:dyDescent="0.25">
      <c r="G817" t="str">
        <f t="shared" si="13"/>
        <v/>
      </c>
    </row>
    <row r="818" spans="7:7" x14ac:dyDescent="0.25">
      <c r="G818" t="str">
        <f t="shared" si="13"/>
        <v/>
      </c>
    </row>
    <row r="819" spans="7:7" x14ac:dyDescent="0.25">
      <c r="G819" t="str">
        <f t="shared" si="13"/>
        <v/>
      </c>
    </row>
    <row r="820" spans="7:7" x14ac:dyDescent="0.25">
      <c r="G820" t="str">
        <f t="shared" si="13"/>
        <v/>
      </c>
    </row>
    <row r="821" spans="7:7" x14ac:dyDescent="0.25">
      <c r="G821" t="str">
        <f t="shared" si="13"/>
        <v/>
      </c>
    </row>
    <row r="822" spans="7:7" x14ac:dyDescent="0.25">
      <c r="G822" t="str">
        <f t="shared" si="13"/>
        <v/>
      </c>
    </row>
    <row r="823" spans="7:7" x14ac:dyDescent="0.25">
      <c r="G823" t="str">
        <f t="shared" si="13"/>
        <v/>
      </c>
    </row>
    <row r="824" spans="7:7" x14ac:dyDescent="0.25">
      <c r="G824" t="str">
        <f t="shared" si="13"/>
        <v/>
      </c>
    </row>
    <row r="825" spans="7:7" x14ac:dyDescent="0.25">
      <c r="G825" t="str">
        <f t="shared" si="13"/>
        <v/>
      </c>
    </row>
    <row r="826" spans="7:7" x14ac:dyDescent="0.25">
      <c r="G826" t="str">
        <f t="shared" si="13"/>
        <v/>
      </c>
    </row>
    <row r="827" spans="7:7" x14ac:dyDescent="0.25">
      <c r="G827" t="str">
        <f t="shared" si="13"/>
        <v/>
      </c>
    </row>
    <row r="828" spans="7:7" x14ac:dyDescent="0.25">
      <c r="G828" t="str">
        <f t="shared" si="13"/>
        <v/>
      </c>
    </row>
    <row r="829" spans="7:7" x14ac:dyDescent="0.25">
      <c r="G829" t="str">
        <f t="shared" si="13"/>
        <v/>
      </c>
    </row>
    <row r="830" spans="7:7" x14ac:dyDescent="0.25">
      <c r="G830" t="str">
        <f t="shared" si="13"/>
        <v/>
      </c>
    </row>
    <row r="831" spans="7:7" x14ac:dyDescent="0.25">
      <c r="G831" t="str">
        <f t="shared" si="13"/>
        <v/>
      </c>
    </row>
    <row r="832" spans="7:7" x14ac:dyDescent="0.25">
      <c r="G832" t="str">
        <f t="shared" si="13"/>
        <v/>
      </c>
    </row>
    <row r="833" spans="7:7" x14ac:dyDescent="0.25">
      <c r="G833" t="str">
        <f t="shared" si="13"/>
        <v/>
      </c>
    </row>
    <row r="834" spans="7:7" x14ac:dyDescent="0.25">
      <c r="G834" t="str">
        <f t="shared" si="13"/>
        <v/>
      </c>
    </row>
    <row r="835" spans="7:7" x14ac:dyDescent="0.25">
      <c r="G835" t="str">
        <f t="shared" si="13"/>
        <v/>
      </c>
    </row>
    <row r="836" spans="7:7" x14ac:dyDescent="0.25">
      <c r="G836" t="str">
        <f t="shared" si="13"/>
        <v/>
      </c>
    </row>
    <row r="837" spans="7:7" x14ac:dyDescent="0.25">
      <c r="G837" t="str">
        <f t="shared" si="13"/>
        <v/>
      </c>
    </row>
    <row r="838" spans="7:7" x14ac:dyDescent="0.25">
      <c r="G838" t="str">
        <f t="shared" si="13"/>
        <v/>
      </c>
    </row>
    <row r="839" spans="7:7" x14ac:dyDescent="0.25">
      <c r="G839" t="str">
        <f t="shared" si="13"/>
        <v/>
      </c>
    </row>
    <row r="840" spans="7:7" x14ac:dyDescent="0.25">
      <c r="G840" t="str">
        <f t="shared" si="13"/>
        <v/>
      </c>
    </row>
    <row r="841" spans="7:7" x14ac:dyDescent="0.25">
      <c r="G841" t="str">
        <f t="shared" si="13"/>
        <v/>
      </c>
    </row>
    <row r="842" spans="7:7" x14ac:dyDescent="0.25">
      <c r="G842" t="str">
        <f t="shared" ref="G842:G905" si="14">IF(H842="","",G841+1)</f>
        <v/>
      </c>
    </row>
    <row r="843" spans="7:7" x14ac:dyDescent="0.25">
      <c r="G843" t="str">
        <f t="shared" si="14"/>
        <v/>
      </c>
    </row>
    <row r="844" spans="7:7" x14ac:dyDescent="0.25">
      <c r="G844" t="str">
        <f t="shared" si="14"/>
        <v/>
      </c>
    </row>
    <row r="845" spans="7:7" x14ac:dyDescent="0.25">
      <c r="G845" t="str">
        <f t="shared" si="14"/>
        <v/>
      </c>
    </row>
    <row r="846" spans="7:7" x14ac:dyDescent="0.25">
      <c r="G846" t="str">
        <f t="shared" si="14"/>
        <v/>
      </c>
    </row>
    <row r="847" spans="7:7" x14ac:dyDescent="0.25">
      <c r="G847" t="str">
        <f t="shared" si="14"/>
        <v/>
      </c>
    </row>
    <row r="848" spans="7:7" x14ac:dyDescent="0.25">
      <c r="G848" t="str">
        <f t="shared" si="14"/>
        <v/>
      </c>
    </row>
    <row r="849" spans="7:7" x14ac:dyDescent="0.25">
      <c r="G849" t="str">
        <f t="shared" si="14"/>
        <v/>
      </c>
    </row>
    <row r="850" spans="7:7" x14ac:dyDescent="0.25">
      <c r="G850" t="str">
        <f t="shared" si="14"/>
        <v/>
      </c>
    </row>
    <row r="851" spans="7:7" x14ac:dyDescent="0.25">
      <c r="G851" t="str">
        <f t="shared" si="14"/>
        <v/>
      </c>
    </row>
    <row r="852" spans="7:7" x14ac:dyDescent="0.25">
      <c r="G852" t="str">
        <f t="shared" si="14"/>
        <v/>
      </c>
    </row>
    <row r="853" spans="7:7" x14ac:dyDescent="0.25">
      <c r="G853" t="str">
        <f t="shared" si="14"/>
        <v/>
      </c>
    </row>
    <row r="854" spans="7:7" x14ac:dyDescent="0.25">
      <c r="G854" t="str">
        <f t="shared" si="14"/>
        <v/>
      </c>
    </row>
    <row r="855" spans="7:7" x14ac:dyDescent="0.25">
      <c r="G855" t="str">
        <f t="shared" si="14"/>
        <v/>
      </c>
    </row>
    <row r="856" spans="7:7" x14ac:dyDescent="0.25">
      <c r="G856" t="str">
        <f t="shared" si="14"/>
        <v/>
      </c>
    </row>
    <row r="857" spans="7:7" x14ac:dyDescent="0.25">
      <c r="G857" t="str">
        <f t="shared" si="14"/>
        <v/>
      </c>
    </row>
    <row r="858" spans="7:7" x14ac:dyDescent="0.25">
      <c r="G858" t="str">
        <f t="shared" si="14"/>
        <v/>
      </c>
    </row>
    <row r="859" spans="7:7" x14ac:dyDescent="0.25">
      <c r="G859" t="str">
        <f t="shared" si="14"/>
        <v/>
      </c>
    </row>
    <row r="860" spans="7:7" x14ac:dyDescent="0.25">
      <c r="G860" t="str">
        <f t="shared" si="14"/>
        <v/>
      </c>
    </row>
    <row r="861" spans="7:7" x14ac:dyDescent="0.25">
      <c r="G861" t="str">
        <f t="shared" si="14"/>
        <v/>
      </c>
    </row>
    <row r="862" spans="7:7" x14ac:dyDescent="0.25">
      <c r="G862" t="str">
        <f t="shared" si="14"/>
        <v/>
      </c>
    </row>
    <row r="863" spans="7:7" x14ac:dyDescent="0.25">
      <c r="G863" t="str">
        <f t="shared" si="14"/>
        <v/>
      </c>
    </row>
    <row r="864" spans="7:7" x14ac:dyDescent="0.25">
      <c r="G864" t="str">
        <f t="shared" si="14"/>
        <v/>
      </c>
    </row>
    <row r="865" spans="7:7" x14ac:dyDescent="0.25">
      <c r="G865" t="str">
        <f t="shared" si="14"/>
        <v/>
      </c>
    </row>
    <row r="866" spans="7:7" x14ac:dyDescent="0.25">
      <c r="G866" t="str">
        <f t="shared" si="14"/>
        <v/>
      </c>
    </row>
    <row r="867" spans="7:7" x14ac:dyDescent="0.25">
      <c r="G867" t="str">
        <f t="shared" si="14"/>
        <v/>
      </c>
    </row>
    <row r="868" spans="7:7" x14ac:dyDescent="0.25">
      <c r="G868" t="str">
        <f t="shared" si="14"/>
        <v/>
      </c>
    </row>
    <row r="869" spans="7:7" x14ac:dyDescent="0.25">
      <c r="G869" t="str">
        <f t="shared" si="14"/>
        <v/>
      </c>
    </row>
    <row r="870" spans="7:7" x14ac:dyDescent="0.25">
      <c r="G870" t="str">
        <f t="shared" si="14"/>
        <v/>
      </c>
    </row>
    <row r="871" spans="7:7" x14ac:dyDescent="0.25">
      <c r="G871" t="str">
        <f t="shared" si="14"/>
        <v/>
      </c>
    </row>
    <row r="872" spans="7:7" x14ac:dyDescent="0.25">
      <c r="G872" t="str">
        <f t="shared" si="14"/>
        <v/>
      </c>
    </row>
    <row r="873" spans="7:7" x14ac:dyDescent="0.25">
      <c r="G873" t="str">
        <f t="shared" si="14"/>
        <v/>
      </c>
    </row>
    <row r="874" spans="7:7" x14ac:dyDescent="0.25">
      <c r="G874" t="str">
        <f t="shared" si="14"/>
        <v/>
      </c>
    </row>
    <row r="875" spans="7:7" x14ac:dyDescent="0.25">
      <c r="G875" t="str">
        <f t="shared" si="14"/>
        <v/>
      </c>
    </row>
    <row r="876" spans="7:7" x14ac:dyDescent="0.25">
      <c r="G876" t="str">
        <f t="shared" si="14"/>
        <v/>
      </c>
    </row>
    <row r="877" spans="7:7" x14ac:dyDescent="0.25">
      <c r="G877" t="str">
        <f t="shared" si="14"/>
        <v/>
      </c>
    </row>
    <row r="878" spans="7:7" x14ac:dyDescent="0.25">
      <c r="G878" t="str">
        <f t="shared" si="14"/>
        <v/>
      </c>
    </row>
    <row r="879" spans="7:7" x14ac:dyDescent="0.25">
      <c r="G879" t="str">
        <f t="shared" si="14"/>
        <v/>
      </c>
    </row>
    <row r="880" spans="7:7" x14ac:dyDescent="0.25">
      <c r="G880" t="str">
        <f t="shared" si="14"/>
        <v/>
      </c>
    </row>
    <row r="881" spans="7:7" x14ac:dyDescent="0.25">
      <c r="G881" t="str">
        <f t="shared" si="14"/>
        <v/>
      </c>
    </row>
    <row r="882" spans="7:7" x14ac:dyDescent="0.25">
      <c r="G882" t="str">
        <f t="shared" si="14"/>
        <v/>
      </c>
    </row>
    <row r="883" spans="7:7" x14ac:dyDescent="0.25">
      <c r="G883" t="str">
        <f t="shared" si="14"/>
        <v/>
      </c>
    </row>
    <row r="884" spans="7:7" x14ac:dyDescent="0.25">
      <c r="G884" t="str">
        <f t="shared" si="14"/>
        <v/>
      </c>
    </row>
    <row r="885" spans="7:7" x14ac:dyDescent="0.25">
      <c r="G885" t="str">
        <f t="shared" si="14"/>
        <v/>
      </c>
    </row>
    <row r="886" spans="7:7" x14ac:dyDescent="0.25">
      <c r="G886" t="str">
        <f t="shared" si="14"/>
        <v/>
      </c>
    </row>
    <row r="887" spans="7:7" x14ac:dyDescent="0.25">
      <c r="G887" t="str">
        <f t="shared" si="14"/>
        <v/>
      </c>
    </row>
    <row r="888" spans="7:7" x14ac:dyDescent="0.25">
      <c r="G888" t="str">
        <f t="shared" si="14"/>
        <v/>
      </c>
    </row>
    <row r="889" spans="7:7" x14ac:dyDescent="0.25">
      <c r="G889" t="str">
        <f t="shared" si="14"/>
        <v/>
      </c>
    </row>
    <row r="890" spans="7:7" x14ac:dyDescent="0.25">
      <c r="G890" t="str">
        <f t="shared" si="14"/>
        <v/>
      </c>
    </row>
    <row r="891" spans="7:7" x14ac:dyDescent="0.25">
      <c r="G891" t="str">
        <f t="shared" si="14"/>
        <v/>
      </c>
    </row>
    <row r="892" spans="7:7" x14ac:dyDescent="0.25">
      <c r="G892" t="str">
        <f t="shared" si="14"/>
        <v/>
      </c>
    </row>
    <row r="893" spans="7:7" x14ac:dyDescent="0.25">
      <c r="G893" t="str">
        <f t="shared" si="14"/>
        <v/>
      </c>
    </row>
    <row r="894" spans="7:7" x14ac:dyDescent="0.25">
      <c r="G894" t="str">
        <f t="shared" si="14"/>
        <v/>
      </c>
    </row>
    <row r="895" spans="7:7" x14ac:dyDescent="0.25">
      <c r="G895" t="str">
        <f t="shared" si="14"/>
        <v/>
      </c>
    </row>
    <row r="896" spans="7:7" x14ac:dyDescent="0.25">
      <c r="G896" t="str">
        <f t="shared" si="14"/>
        <v/>
      </c>
    </row>
    <row r="897" spans="7:7" x14ac:dyDescent="0.25">
      <c r="G897" t="str">
        <f t="shared" si="14"/>
        <v/>
      </c>
    </row>
    <row r="898" spans="7:7" x14ac:dyDescent="0.25">
      <c r="G898" t="str">
        <f t="shared" si="14"/>
        <v/>
      </c>
    </row>
    <row r="899" spans="7:7" x14ac:dyDescent="0.25">
      <c r="G899" t="str">
        <f t="shared" si="14"/>
        <v/>
      </c>
    </row>
    <row r="900" spans="7:7" x14ac:dyDescent="0.25">
      <c r="G900" t="str">
        <f t="shared" si="14"/>
        <v/>
      </c>
    </row>
    <row r="901" spans="7:7" x14ac:dyDescent="0.25">
      <c r="G901" t="str">
        <f t="shared" si="14"/>
        <v/>
      </c>
    </row>
    <row r="902" spans="7:7" x14ac:dyDescent="0.25">
      <c r="G902" t="str">
        <f t="shared" si="14"/>
        <v/>
      </c>
    </row>
    <row r="903" spans="7:7" x14ac:dyDescent="0.25">
      <c r="G903" t="str">
        <f t="shared" si="14"/>
        <v/>
      </c>
    </row>
    <row r="904" spans="7:7" x14ac:dyDescent="0.25">
      <c r="G904" t="str">
        <f t="shared" si="14"/>
        <v/>
      </c>
    </row>
    <row r="905" spans="7:7" x14ac:dyDescent="0.25">
      <c r="G905" t="str">
        <f t="shared" si="14"/>
        <v/>
      </c>
    </row>
    <row r="906" spans="7:7" x14ac:dyDescent="0.25">
      <c r="G906" t="str">
        <f t="shared" ref="G906:G969" si="15">IF(H906="","",G905+1)</f>
        <v/>
      </c>
    </row>
    <row r="907" spans="7:7" x14ac:dyDescent="0.25">
      <c r="G907" t="str">
        <f t="shared" si="15"/>
        <v/>
      </c>
    </row>
    <row r="908" spans="7:7" x14ac:dyDescent="0.25">
      <c r="G908" t="str">
        <f t="shared" si="15"/>
        <v/>
      </c>
    </row>
    <row r="909" spans="7:7" x14ac:dyDescent="0.25">
      <c r="G909" t="str">
        <f t="shared" si="15"/>
        <v/>
      </c>
    </row>
    <row r="910" spans="7:7" x14ac:dyDescent="0.25">
      <c r="G910" t="str">
        <f t="shared" si="15"/>
        <v/>
      </c>
    </row>
    <row r="911" spans="7:7" x14ac:dyDescent="0.25">
      <c r="G911" t="str">
        <f t="shared" si="15"/>
        <v/>
      </c>
    </row>
    <row r="912" spans="7:7" x14ac:dyDescent="0.25">
      <c r="G912" t="str">
        <f t="shared" si="15"/>
        <v/>
      </c>
    </row>
    <row r="913" spans="7:7" x14ac:dyDescent="0.25">
      <c r="G913" t="str">
        <f t="shared" si="15"/>
        <v/>
      </c>
    </row>
    <row r="914" spans="7:7" x14ac:dyDescent="0.25">
      <c r="G914" t="str">
        <f t="shared" si="15"/>
        <v/>
      </c>
    </row>
    <row r="915" spans="7:7" x14ac:dyDescent="0.25">
      <c r="G915" t="str">
        <f t="shared" si="15"/>
        <v/>
      </c>
    </row>
    <row r="916" spans="7:7" x14ac:dyDescent="0.25">
      <c r="G916" t="str">
        <f t="shared" si="15"/>
        <v/>
      </c>
    </row>
    <row r="917" spans="7:7" x14ac:dyDescent="0.25">
      <c r="G917" t="str">
        <f t="shared" si="15"/>
        <v/>
      </c>
    </row>
    <row r="918" spans="7:7" x14ac:dyDescent="0.25">
      <c r="G918" t="str">
        <f t="shared" si="15"/>
        <v/>
      </c>
    </row>
    <row r="919" spans="7:7" x14ac:dyDescent="0.25">
      <c r="G919" t="str">
        <f t="shared" si="15"/>
        <v/>
      </c>
    </row>
    <row r="920" spans="7:7" x14ac:dyDescent="0.25">
      <c r="G920" t="str">
        <f t="shared" si="15"/>
        <v/>
      </c>
    </row>
    <row r="921" spans="7:7" x14ac:dyDescent="0.25">
      <c r="G921" t="str">
        <f t="shared" si="15"/>
        <v/>
      </c>
    </row>
    <row r="922" spans="7:7" x14ac:dyDescent="0.25">
      <c r="G922" t="str">
        <f t="shared" si="15"/>
        <v/>
      </c>
    </row>
    <row r="923" spans="7:7" x14ac:dyDescent="0.25">
      <c r="G923" t="str">
        <f t="shared" si="15"/>
        <v/>
      </c>
    </row>
    <row r="924" spans="7:7" x14ac:dyDescent="0.25">
      <c r="G924" t="str">
        <f t="shared" si="15"/>
        <v/>
      </c>
    </row>
    <row r="925" spans="7:7" x14ac:dyDescent="0.25">
      <c r="G925" t="str">
        <f t="shared" si="15"/>
        <v/>
      </c>
    </row>
    <row r="926" spans="7:7" x14ac:dyDescent="0.25">
      <c r="G926" t="str">
        <f t="shared" si="15"/>
        <v/>
      </c>
    </row>
    <row r="927" spans="7:7" x14ac:dyDescent="0.25">
      <c r="G927" t="str">
        <f t="shared" si="15"/>
        <v/>
      </c>
    </row>
    <row r="928" spans="7:7" x14ac:dyDescent="0.25">
      <c r="G928" t="str">
        <f t="shared" si="15"/>
        <v/>
      </c>
    </row>
    <row r="929" spans="7:7" x14ac:dyDescent="0.25">
      <c r="G929" t="str">
        <f t="shared" si="15"/>
        <v/>
      </c>
    </row>
    <row r="930" spans="7:7" x14ac:dyDescent="0.25">
      <c r="G930" t="str">
        <f t="shared" si="15"/>
        <v/>
      </c>
    </row>
    <row r="931" spans="7:7" x14ac:dyDescent="0.25">
      <c r="G931" t="str">
        <f t="shared" si="15"/>
        <v/>
      </c>
    </row>
    <row r="932" spans="7:7" x14ac:dyDescent="0.25">
      <c r="G932" t="str">
        <f t="shared" si="15"/>
        <v/>
      </c>
    </row>
    <row r="933" spans="7:7" x14ac:dyDescent="0.25">
      <c r="G933" t="str">
        <f t="shared" si="15"/>
        <v/>
      </c>
    </row>
    <row r="934" spans="7:7" x14ac:dyDescent="0.25">
      <c r="G934" t="str">
        <f t="shared" si="15"/>
        <v/>
      </c>
    </row>
    <row r="935" spans="7:7" x14ac:dyDescent="0.25">
      <c r="G935" t="str">
        <f t="shared" si="15"/>
        <v/>
      </c>
    </row>
    <row r="936" spans="7:7" x14ac:dyDescent="0.25">
      <c r="G936" t="str">
        <f t="shared" si="15"/>
        <v/>
      </c>
    </row>
    <row r="937" spans="7:7" x14ac:dyDescent="0.25">
      <c r="G937" t="str">
        <f t="shared" si="15"/>
        <v/>
      </c>
    </row>
    <row r="938" spans="7:7" x14ac:dyDescent="0.25">
      <c r="G938" t="str">
        <f t="shared" si="15"/>
        <v/>
      </c>
    </row>
    <row r="939" spans="7:7" x14ac:dyDescent="0.25">
      <c r="G939" t="str">
        <f t="shared" si="15"/>
        <v/>
      </c>
    </row>
    <row r="940" spans="7:7" x14ac:dyDescent="0.25">
      <c r="G940" t="str">
        <f t="shared" si="15"/>
        <v/>
      </c>
    </row>
    <row r="941" spans="7:7" x14ac:dyDescent="0.25">
      <c r="G941" t="str">
        <f t="shared" si="15"/>
        <v/>
      </c>
    </row>
    <row r="942" spans="7:7" x14ac:dyDescent="0.25">
      <c r="G942" t="str">
        <f t="shared" si="15"/>
        <v/>
      </c>
    </row>
    <row r="943" spans="7:7" x14ac:dyDescent="0.25">
      <c r="G943" t="str">
        <f t="shared" si="15"/>
        <v/>
      </c>
    </row>
    <row r="944" spans="7:7" x14ac:dyDescent="0.25">
      <c r="G944" t="str">
        <f t="shared" si="15"/>
        <v/>
      </c>
    </row>
    <row r="945" spans="7:7" x14ac:dyDescent="0.25">
      <c r="G945" t="str">
        <f t="shared" si="15"/>
        <v/>
      </c>
    </row>
    <row r="946" spans="7:7" x14ac:dyDescent="0.25">
      <c r="G946" t="str">
        <f t="shared" si="15"/>
        <v/>
      </c>
    </row>
    <row r="947" spans="7:7" x14ac:dyDescent="0.25">
      <c r="G947" t="str">
        <f t="shared" si="15"/>
        <v/>
      </c>
    </row>
    <row r="948" spans="7:7" x14ac:dyDescent="0.25">
      <c r="G948" t="str">
        <f t="shared" si="15"/>
        <v/>
      </c>
    </row>
    <row r="949" spans="7:7" x14ac:dyDescent="0.25">
      <c r="G949" t="str">
        <f t="shared" si="15"/>
        <v/>
      </c>
    </row>
    <row r="950" spans="7:7" x14ac:dyDescent="0.25">
      <c r="G950" t="str">
        <f t="shared" si="15"/>
        <v/>
      </c>
    </row>
    <row r="951" spans="7:7" x14ac:dyDescent="0.25">
      <c r="G951" t="str">
        <f t="shared" si="15"/>
        <v/>
      </c>
    </row>
    <row r="952" spans="7:7" x14ac:dyDescent="0.25">
      <c r="G952" t="str">
        <f t="shared" si="15"/>
        <v/>
      </c>
    </row>
    <row r="953" spans="7:7" x14ac:dyDescent="0.25">
      <c r="G953" t="str">
        <f t="shared" si="15"/>
        <v/>
      </c>
    </row>
    <row r="954" spans="7:7" x14ac:dyDescent="0.25">
      <c r="G954" t="str">
        <f t="shared" si="15"/>
        <v/>
      </c>
    </row>
    <row r="955" spans="7:7" x14ac:dyDescent="0.25">
      <c r="G955" t="str">
        <f t="shared" si="15"/>
        <v/>
      </c>
    </row>
    <row r="956" spans="7:7" x14ac:dyDescent="0.25">
      <c r="G956" t="str">
        <f t="shared" si="15"/>
        <v/>
      </c>
    </row>
    <row r="957" spans="7:7" x14ac:dyDescent="0.25">
      <c r="G957" t="str">
        <f t="shared" si="15"/>
        <v/>
      </c>
    </row>
    <row r="958" spans="7:7" x14ac:dyDescent="0.25">
      <c r="G958" t="str">
        <f t="shared" si="15"/>
        <v/>
      </c>
    </row>
    <row r="959" spans="7:7" x14ac:dyDescent="0.25">
      <c r="G959" t="str">
        <f t="shared" si="15"/>
        <v/>
      </c>
    </row>
    <row r="960" spans="7:7" x14ac:dyDescent="0.25">
      <c r="G960" t="str">
        <f t="shared" si="15"/>
        <v/>
      </c>
    </row>
    <row r="961" spans="7:7" x14ac:dyDescent="0.25">
      <c r="G961" t="str">
        <f t="shared" si="15"/>
        <v/>
      </c>
    </row>
    <row r="962" spans="7:7" x14ac:dyDescent="0.25">
      <c r="G962" t="str">
        <f t="shared" si="15"/>
        <v/>
      </c>
    </row>
    <row r="963" spans="7:7" x14ac:dyDescent="0.25">
      <c r="G963" t="str">
        <f t="shared" si="15"/>
        <v/>
      </c>
    </row>
    <row r="964" spans="7:7" x14ac:dyDescent="0.25">
      <c r="G964" t="str">
        <f t="shared" si="15"/>
        <v/>
      </c>
    </row>
    <row r="965" spans="7:7" x14ac:dyDescent="0.25">
      <c r="G965" t="str">
        <f t="shared" si="15"/>
        <v/>
      </c>
    </row>
    <row r="966" spans="7:7" x14ac:dyDescent="0.25">
      <c r="G966" t="str">
        <f t="shared" si="15"/>
        <v/>
      </c>
    </row>
    <row r="967" spans="7:7" x14ac:dyDescent="0.25">
      <c r="G967" t="str">
        <f t="shared" si="15"/>
        <v/>
      </c>
    </row>
    <row r="968" spans="7:7" x14ac:dyDescent="0.25">
      <c r="G968" t="str">
        <f t="shared" si="15"/>
        <v/>
      </c>
    </row>
    <row r="969" spans="7:7" x14ac:dyDescent="0.25">
      <c r="G969" t="str">
        <f t="shared" si="15"/>
        <v/>
      </c>
    </row>
    <row r="970" spans="7:7" x14ac:dyDescent="0.25">
      <c r="G970" t="str">
        <f t="shared" ref="G970:G1033" si="16">IF(H970="","",G969+1)</f>
        <v/>
      </c>
    </row>
    <row r="971" spans="7:7" x14ac:dyDescent="0.25">
      <c r="G971" t="str">
        <f t="shared" si="16"/>
        <v/>
      </c>
    </row>
    <row r="972" spans="7:7" x14ac:dyDescent="0.25">
      <c r="G972" t="str">
        <f t="shared" si="16"/>
        <v/>
      </c>
    </row>
    <row r="973" spans="7:7" x14ac:dyDescent="0.25">
      <c r="G973" t="str">
        <f t="shared" si="16"/>
        <v/>
      </c>
    </row>
    <row r="974" spans="7:7" x14ac:dyDescent="0.25">
      <c r="G974" t="str">
        <f t="shared" si="16"/>
        <v/>
      </c>
    </row>
    <row r="975" spans="7:7" x14ac:dyDescent="0.25">
      <c r="G975" t="str">
        <f t="shared" si="16"/>
        <v/>
      </c>
    </row>
    <row r="976" spans="7:7" x14ac:dyDescent="0.25">
      <c r="G976" t="str">
        <f t="shared" si="16"/>
        <v/>
      </c>
    </row>
    <row r="977" spans="7:7" x14ac:dyDescent="0.25">
      <c r="G977" t="str">
        <f t="shared" si="16"/>
        <v/>
      </c>
    </row>
    <row r="978" spans="7:7" x14ac:dyDescent="0.25">
      <c r="G978" t="str">
        <f t="shared" si="16"/>
        <v/>
      </c>
    </row>
    <row r="979" spans="7:7" x14ac:dyDescent="0.25">
      <c r="G979" t="str">
        <f t="shared" si="16"/>
        <v/>
      </c>
    </row>
    <row r="980" spans="7:7" x14ac:dyDescent="0.25">
      <c r="G980" t="str">
        <f t="shared" si="16"/>
        <v/>
      </c>
    </row>
    <row r="981" spans="7:7" x14ac:dyDescent="0.25">
      <c r="G981" t="str">
        <f t="shared" si="16"/>
        <v/>
      </c>
    </row>
    <row r="982" spans="7:7" x14ac:dyDescent="0.25">
      <c r="G982" t="str">
        <f t="shared" si="16"/>
        <v/>
      </c>
    </row>
    <row r="983" spans="7:7" x14ac:dyDescent="0.25">
      <c r="G983" t="str">
        <f t="shared" si="16"/>
        <v/>
      </c>
    </row>
    <row r="984" spans="7:7" x14ac:dyDescent="0.25">
      <c r="G984" t="str">
        <f t="shared" si="16"/>
        <v/>
      </c>
    </row>
    <row r="985" spans="7:7" x14ac:dyDescent="0.25">
      <c r="G985" t="str">
        <f t="shared" si="16"/>
        <v/>
      </c>
    </row>
    <row r="986" spans="7:7" x14ac:dyDescent="0.25">
      <c r="G986" t="str">
        <f t="shared" si="16"/>
        <v/>
      </c>
    </row>
    <row r="987" spans="7:7" x14ac:dyDescent="0.25">
      <c r="G987" t="str">
        <f t="shared" si="16"/>
        <v/>
      </c>
    </row>
    <row r="988" spans="7:7" x14ac:dyDescent="0.25">
      <c r="G988" t="str">
        <f t="shared" si="16"/>
        <v/>
      </c>
    </row>
    <row r="989" spans="7:7" x14ac:dyDescent="0.25">
      <c r="G989" t="str">
        <f t="shared" si="16"/>
        <v/>
      </c>
    </row>
    <row r="990" spans="7:7" x14ac:dyDescent="0.25">
      <c r="G990" t="str">
        <f t="shared" si="16"/>
        <v/>
      </c>
    </row>
    <row r="991" spans="7:7" x14ac:dyDescent="0.25">
      <c r="G991" t="str">
        <f t="shared" si="16"/>
        <v/>
      </c>
    </row>
    <row r="992" spans="7:7" x14ac:dyDescent="0.25">
      <c r="G992" t="str">
        <f t="shared" si="16"/>
        <v/>
      </c>
    </row>
    <row r="993" spans="7:7" x14ac:dyDescent="0.25">
      <c r="G993" t="str">
        <f t="shared" si="16"/>
        <v/>
      </c>
    </row>
    <row r="994" spans="7:7" x14ac:dyDescent="0.25">
      <c r="G994" t="str">
        <f t="shared" si="16"/>
        <v/>
      </c>
    </row>
    <row r="995" spans="7:7" x14ac:dyDescent="0.25">
      <c r="G995" t="str">
        <f t="shared" si="16"/>
        <v/>
      </c>
    </row>
    <row r="996" spans="7:7" x14ac:dyDescent="0.25">
      <c r="G996" t="str">
        <f t="shared" si="16"/>
        <v/>
      </c>
    </row>
    <row r="997" spans="7:7" x14ac:dyDescent="0.25">
      <c r="G997" t="str">
        <f t="shared" si="16"/>
        <v/>
      </c>
    </row>
    <row r="998" spans="7:7" x14ac:dyDescent="0.25">
      <c r="G998" t="str">
        <f t="shared" si="16"/>
        <v/>
      </c>
    </row>
    <row r="999" spans="7:7" x14ac:dyDescent="0.25">
      <c r="G999" t="str">
        <f t="shared" si="16"/>
        <v/>
      </c>
    </row>
    <row r="1000" spans="7:7" x14ac:dyDescent="0.25">
      <c r="G1000" t="str">
        <f t="shared" si="16"/>
        <v/>
      </c>
    </row>
    <row r="1001" spans="7:7" x14ac:dyDescent="0.25">
      <c r="G1001" t="str">
        <f t="shared" si="16"/>
        <v/>
      </c>
    </row>
    <row r="1002" spans="7:7" x14ac:dyDescent="0.25">
      <c r="G1002" t="str">
        <f t="shared" si="16"/>
        <v/>
      </c>
    </row>
    <row r="1003" spans="7:7" x14ac:dyDescent="0.25">
      <c r="G1003" t="str">
        <f t="shared" si="16"/>
        <v/>
      </c>
    </row>
    <row r="1004" spans="7:7" x14ac:dyDescent="0.25">
      <c r="G1004" t="str">
        <f t="shared" si="16"/>
        <v/>
      </c>
    </row>
    <row r="1005" spans="7:7" x14ac:dyDescent="0.25">
      <c r="G1005" t="str">
        <f t="shared" si="16"/>
        <v/>
      </c>
    </row>
    <row r="1006" spans="7:7" x14ac:dyDescent="0.25">
      <c r="G1006" t="str">
        <f t="shared" si="16"/>
        <v/>
      </c>
    </row>
    <row r="1007" spans="7:7" x14ac:dyDescent="0.25">
      <c r="G1007" t="str">
        <f t="shared" si="16"/>
        <v/>
      </c>
    </row>
    <row r="1008" spans="7:7" x14ac:dyDescent="0.25">
      <c r="G1008" t="str">
        <f t="shared" si="16"/>
        <v/>
      </c>
    </row>
    <row r="1009" spans="7:7" x14ac:dyDescent="0.25">
      <c r="G1009" t="str">
        <f t="shared" si="16"/>
        <v/>
      </c>
    </row>
    <row r="1010" spans="7:7" x14ac:dyDescent="0.25">
      <c r="G1010" t="str">
        <f t="shared" si="16"/>
        <v/>
      </c>
    </row>
    <row r="1011" spans="7:7" x14ac:dyDescent="0.25">
      <c r="G1011" t="str">
        <f t="shared" si="16"/>
        <v/>
      </c>
    </row>
    <row r="1012" spans="7:7" x14ac:dyDescent="0.25">
      <c r="G1012" t="str">
        <f t="shared" si="16"/>
        <v/>
      </c>
    </row>
    <row r="1013" spans="7:7" x14ac:dyDescent="0.25">
      <c r="G1013" t="str">
        <f t="shared" si="16"/>
        <v/>
      </c>
    </row>
    <row r="1014" spans="7:7" x14ac:dyDescent="0.25">
      <c r="G1014" t="str">
        <f t="shared" si="16"/>
        <v/>
      </c>
    </row>
    <row r="1015" spans="7:7" x14ac:dyDescent="0.25">
      <c r="G1015" t="str">
        <f t="shared" si="16"/>
        <v/>
      </c>
    </row>
    <row r="1016" spans="7:7" x14ac:dyDescent="0.25">
      <c r="G1016" t="str">
        <f t="shared" si="16"/>
        <v/>
      </c>
    </row>
    <row r="1017" spans="7:7" x14ac:dyDescent="0.25">
      <c r="G1017" t="str">
        <f t="shared" si="16"/>
        <v/>
      </c>
    </row>
    <row r="1018" spans="7:7" x14ac:dyDescent="0.25">
      <c r="G1018" t="str">
        <f t="shared" si="16"/>
        <v/>
      </c>
    </row>
    <row r="1019" spans="7:7" x14ac:dyDescent="0.25">
      <c r="G1019" t="str">
        <f t="shared" si="16"/>
        <v/>
      </c>
    </row>
    <row r="1020" spans="7:7" x14ac:dyDescent="0.25">
      <c r="G1020" t="str">
        <f t="shared" si="16"/>
        <v/>
      </c>
    </row>
    <row r="1021" spans="7:7" x14ac:dyDescent="0.25">
      <c r="G1021" t="str">
        <f t="shared" si="16"/>
        <v/>
      </c>
    </row>
    <row r="1022" spans="7:7" x14ac:dyDescent="0.25">
      <c r="G1022" t="str">
        <f t="shared" si="16"/>
        <v/>
      </c>
    </row>
    <row r="1023" spans="7:7" x14ac:dyDescent="0.25">
      <c r="G1023" t="str">
        <f t="shared" si="16"/>
        <v/>
      </c>
    </row>
    <row r="1024" spans="7:7" x14ac:dyDescent="0.25">
      <c r="G1024" t="str">
        <f t="shared" si="16"/>
        <v/>
      </c>
    </row>
    <row r="1025" spans="7:7" x14ac:dyDescent="0.25">
      <c r="G1025" t="str">
        <f t="shared" si="16"/>
        <v/>
      </c>
    </row>
    <row r="1026" spans="7:7" x14ac:dyDescent="0.25">
      <c r="G1026" t="str">
        <f t="shared" si="16"/>
        <v/>
      </c>
    </row>
    <row r="1027" spans="7:7" x14ac:dyDescent="0.25">
      <c r="G1027" t="str">
        <f t="shared" si="16"/>
        <v/>
      </c>
    </row>
    <row r="1028" spans="7:7" x14ac:dyDescent="0.25">
      <c r="G1028" t="str">
        <f t="shared" si="16"/>
        <v/>
      </c>
    </row>
    <row r="1029" spans="7:7" x14ac:dyDescent="0.25">
      <c r="G1029" t="str">
        <f t="shared" si="16"/>
        <v/>
      </c>
    </row>
    <row r="1030" spans="7:7" x14ac:dyDescent="0.25">
      <c r="G1030" t="str">
        <f t="shared" si="16"/>
        <v/>
      </c>
    </row>
    <row r="1031" spans="7:7" x14ac:dyDescent="0.25">
      <c r="G1031" t="str">
        <f t="shared" si="16"/>
        <v/>
      </c>
    </row>
    <row r="1032" spans="7:7" x14ac:dyDescent="0.25">
      <c r="G1032" t="str">
        <f t="shared" si="16"/>
        <v/>
      </c>
    </row>
    <row r="1033" spans="7:7" x14ac:dyDescent="0.25">
      <c r="G1033" t="str">
        <f t="shared" si="16"/>
        <v/>
      </c>
    </row>
    <row r="1034" spans="7:7" x14ac:dyDescent="0.25">
      <c r="G1034" t="str">
        <f t="shared" ref="G1034:G1097" si="17">IF(H1034="","",G1033+1)</f>
        <v/>
      </c>
    </row>
    <row r="1035" spans="7:7" x14ac:dyDescent="0.25">
      <c r="G1035" t="str">
        <f t="shared" si="17"/>
        <v/>
      </c>
    </row>
    <row r="1036" spans="7:7" x14ac:dyDescent="0.25">
      <c r="G1036" t="str">
        <f t="shared" si="17"/>
        <v/>
      </c>
    </row>
    <row r="1037" spans="7:7" x14ac:dyDescent="0.25">
      <c r="G1037" t="str">
        <f t="shared" si="17"/>
        <v/>
      </c>
    </row>
    <row r="1038" spans="7:7" x14ac:dyDescent="0.25">
      <c r="G1038" t="str">
        <f t="shared" si="17"/>
        <v/>
      </c>
    </row>
    <row r="1039" spans="7:7" x14ac:dyDescent="0.25">
      <c r="G1039" t="str">
        <f t="shared" si="17"/>
        <v/>
      </c>
    </row>
    <row r="1040" spans="7:7" x14ac:dyDescent="0.25">
      <c r="G1040" t="str">
        <f t="shared" si="17"/>
        <v/>
      </c>
    </row>
    <row r="1041" spans="7:7" x14ac:dyDescent="0.25">
      <c r="G1041" t="str">
        <f t="shared" si="17"/>
        <v/>
      </c>
    </row>
    <row r="1042" spans="7:7" x14ac:dyDescent="0.25">
      <c r="G1042" t="str">
        <f t="shared" si="17"/>
        <v/>
      </c>
    </row>
    <row r="1043" spans="7:7" x14ac:dyDescent="0.25">
      <c r="G1043" t="str">
        <f t="shared" si="17"/>
        <v/>
      </c>
    </row>
    <row r="1044" spans="7:7" x14ac:dyDescent="0.25">
      <c r="G1044" t="str">
        <f t="shared" si="17"/>
        <v/>
      </c>
    </row>
    <row r="1045" spans="7:7" x14ac:dyDescent="0.25">
      <c r="G1045" t="str">
        <f t="shared" si="17"/>
        <v/>
      </c>
    </row>
    <row r="1046" spans="7:7" x14ac:dyDescent="0.25">
      <c r="G1046" t="str">
        <f t="shared" si="17"/>
        <v/>
      </c>
    </row>
    <row r="1047" spans="7:7" x14ac:dyDescent="0.25">
      <c r="G1047" t="str">
        <f t="shared" si="17"/>
        <v/>
      </c>
    </row>
    <row r="1048" spans="7:7" x14ac:dyDescent="0.25">
      <c r="G1048" t="str">
        <f t="shared" si="17"/>
        <v/>
      </c>
    </row>
    <row r="1049" spans="7:7" x14ac:dyDescent="0.25">
      <c r="G1049" t="str">
        <f t="shared" si="17"/>
        <v/>
      </c>
    </row>
    <row r="1050" spans="7:7" x14ac:dyDescent="0.25">
      <c r="G1050" t="str">
        <f t="shared" si="17"/>
        <v/>
      </c>
    </row>
    <row r="1051" spans="7:7" x14ac:dyDescent="0.25">
      <c r="G1051" t="str">
        <f t="shared" si="17"/>
        <v/>
      </c>
    </row>
    <row r="1052" spans="7:7" x14ac:dyDescent="0.25">
      <c r="G1052" t="str">
        <f t="shared" si="17"/>
        <v/>
      </c>
    </row>
    <row r="1053" spans="7:7" x14ac:dyDescent="0.25">
      <c r="G1053" t="str">
        <f t="shared" si="17"/>
        <v/>
      </c>
    </row>
    <row r="1054" spans="7:7" x14ac:dyDescent="0.25">
      <c r="G1054" t="str">
        <f t="shared" si="17"/>
        <v/>
      </c>
    </row>
    <row r="1055" spans="7:7" x14ac:dyDescent="0.25">
      <c r="G1055" t="str">
        <f t="shared" si="17"/>
        <v/>
      </c>
    </row>
    <row r="1056" spans="7:7" x14ac:dyDescent="0.25">
      <c r="G1056" t="str">
        <f t="shared" si="17"/>
        <v/>
      </c>
    </row>
    <row r="1057" spans="7:7" x14ac:dyDescent="0.25">
      <c r="G1057" t="str">
        <f t="shared" si="17"/>
        <v/>
      </c>
    </row>
    <row r="1058" spans="7:7" x14ac:dyDescent="0.25">
      <c r="G1058" t="str">
        <f t="shared" si="17"/>
        <v/>
      </c>
    </row>
    <row r="1059" spans="7:7" x14ac:dyDescent="0.25">
      <c r="G1059" t="str">
        <f t="shared" si="17"/>
        <v/>
      </c>
    </row>
    <row r="1060" spans="7:7" x14ac:dyDescent="0.25">
      <c r="G1060" t="str">
        <f t="shared" si="17"/>
        <v/>
      </c>
    </row>
    <row r="1061" spans="7:7" x14ac:dyDescent="0.25">
      <c r="G1061" t="str">
        <f t="shared" si="17"/>
        <v/>
      </c>
    </row>
    <row r="1062" spans="7:7" x14ac:dyDescent="0.25">
      <c r="G1062" t="str">
        <f t="shared" si="17"/>
        <v/>
      </c>
    </row>
    <row r="1063" spans="7:7" x14ac:dyDescent="0.25">
      <c r="G1063" t="str">
        <f t="shared" si="17"/>
        <v/>
      </c>
    </row>
    <row r="1064" spans="7:7" x14ac:dyDescent="0.25">
      <c r="G1064" t="str">
        <f t="shared" si="17"/>
        <v/>
      </c>
    </row>
    <row r="1065" spans="7:7" x14ac:dyDescent="0.25">
      <c r="G1065" t="str">
        <f t="shared" si="17"/>
        <v/>
      </c>
    </row>
    <row r="1066" spans="7:7" x14ac:dyDescent="0.25">
      <c r="G1066" t="str">
        <f t="shared" si="17"/>
        <v/>
      </c>
    </row>
    <row r="1067" spans="7:7" x14ac:dyDescent="0.25">
      <c r="G1067" t="str">
        <f t="shared" si="17"/>
        <v/>
      </c>
    </row>
    <row r="1068" spans="7:7" x14ac:dyDescent="0.25">
      <c r="G1068" t="str">
        <f t="shared" si="17"/>
        <v/>
      </c>
    </row>
    <row r="1069" spans="7:7" x14ac:dyDescent="0.25">
      <c r="G1069" t="str">
        <f t="shared" si="17"/>
        <v/>
      </c>
    </row>
    <row r="1070" spans="7:7" x14ac:dyDescent="0.25">
      <c r="G1070" t="str">
        <f t="shared" si="17"/>
        <v/>
      </c>
    </row>
    <row r="1071" spans="7:7" x14ac:dyDescent="0.25">
      <c r="G1071" t="str">
        <f t="shared" si="17"/>
        <v/>
      </c>
    </row>
    <row r="1072" spans="7:7" x14ac:dyDescent="0.25">
      <c r="G1072" t="str">
        <f t="shared" si="17"/>
        <v/>
      </c>
    </row>
    <row r="1073" spans="7:7" x14ac:dyDescent="0.25">
      <c r="G1073" t="str">
        <f t="shared" si="17"/>
        <v/>
      </c>
    </row>
    <row r="1074" spans="7:7" x14ac:dyDescent="0.25">
      <c r="G1074" t="str">
        <f t="shared" si="17"/>
        <v/>
      </c>
    </row>
    <row r="1075" spans="7:7" x14ac:dyDescent="0.25">
      <c r="G1075" t="str">
        <f t="shared" si="17"/>
        <v/>
      </c>
    </row>
    <row r="1076" spans="7:7" x14ac:dyDescent="0.25">
      <c r="G1076" t="str">
        <f t="shared" si="17"/>
        <v/>
      </c>
    </row>
    <row r="1077" spans="7:7" x14ac:dyDescent="0.25">
      <c r="G1077" t="str">
        <f t="shared" si="17"/>
        <v/>
      </c>
    </row>
    <row r="1078" spans="7:7" x14ac:dyDescent="0.25">
      <c r="G1078" t="str">
        <f t="shared" si="17"/>
        <v/>
      </c>
    </row>
    <row r="1079" spans="7:7" x14ac:dyDescent="0.25">
      <c r="G1079" t="str">
        <f t="shared" si="17"/>
        <v/>
      </c>
    </row>
    <row r="1080" spans="7:7" x14ac:dyDescent="0.25">
      <c r="G1080" t="str">
        <f t="shared" si="17"/>
        <v/>
      </c>
    </row>
    <row r="1081" spans="7:7" x14ac:dyDescent="0.25">
      <c r="G1081" t="str">
        <f t="shared" si="17"/>
        <v/>
      </c>
    </row>
    <row r="1082" spans="7:7" x14ac:dyDescent="0.25">
      <c r="G1082" t="str">
        <f t="shared" si="17"/>
        <v/>
      </c>
    </row>
    <row r="1083" spans="7:7" x14ac:dyDescent="0.25">
      <c r="G1083" t="str">
        <f t="shared" si="17"/>
        <v/>
      </c>
    </row>
    <row r="1084" spans="7:7" x14ac:dyDescent="0.25">
      <c r="G1084" t="str">
        <f t="shared" si="17"/>
        <v/>
      </c>
    </row>
    <row r="1085" spans="7:7" x14ac:dyDescent="0.25">
      <c r="G1085" t="str">
        <f t="shared" si="17"/>
        <v/>
      </c>
    </row>
    <row r="1086" spans="7:7" x14ac:dyDescent="0.25">
      <c r="G1086" t="str">
        <f t="shared" si="17"/>
        <v/>
      </c>
    </row>
    <row r="1087" spans="7:7" x14ac:dyDescent="0.25">
      <c r="G1087" t="str">
        <f t="shared" si="17"/>
        <v/>
      </c>
    </row>
    <row r="1088" spans="7:7" x14ac:dyDescent="0.25">
      <c r="G1088" t="str">
        <f t="shared" si="17"/>
        <v/>
      </c>
    </row>
    <row r="1089" spans="7:7" x14ac:dyDescent="0.25">
      <c r="G1089" t="str">
        <f t="shared" si="17"/>
        <v/>
      </c>
    </row>
    <row r="1090" spans="7:7" x14ac:dyDescent="0.25">
      <c r="G1090" t="str">
        <f t="shared" si="17"/>
        <v/>
      </c>
    </row>
    <row r="1091" spans="7:7" x14ac:dyDescent="0.25">
      <c r="G1091" t="str">
        <f t="shared" si="17"/>
        <v/>
      </c>
    </row>
    <row r="1092" spans="7:7" x14ac:dyDescent="0.25">
      <c r="G1092" t="str">
        <f t="shared" si="17"/>
        <v/>
      </c>
    </row>
    <row r="1093" spans="7:7" x14ac:dyDescent="0.25">
      <c r="G1093" t="str">
        <f t="shared" si="17"/>
        <v/>
      </c>
    </row>
    <row r="1094" spans="7:7" x14ac:dyDescent="0.25">
      <c r="G1094" t="str">
        <f t="shared" si="17"/>
        <v/>
      </c>
    </row>
    <row r="1095" spans="7:7" x14ac:dyDescent="0.25">
      <c r="G1095" t="str">
        <f t="shared" si="17"/>
        <v/>
      </c>
    </row>
    <row r="1096" spans="7:7" x14ac:dyDescent="0.25">
      <c r="G1096" t="str">
        <f t="shared" si="17"/>
        <v/>
      </c>
    </row>
    <row r="1097" spans="7:7" x14ac:dyDescent="0.25">
      <c r="G1097" t="str">
        <f t="shared" si="17"/>
        <v/>
      </c>
    </row>
    <row r="1098" spans="7:7" x14ac:dyDescent="0.25">
      <c r="G1098" t="str">
        <f t="shared" ref="G1098:G1161" si="18">IF(H1098="","",G1097+1)</f>
        <v/>
      </c>
    </row>
    <row r="1099" spans="7:7" x14ac:dyDescent="0.25">
      <c r="G1099" t="str">
        <f t="shared" si="18"/>
        <v/>
      </c>
    </row>
    <row r="1100" spans="7:7" x14ac:dyDescent="0.25">
      <c r="G1100" t="str">
        <f t="shared" si="18"/>
        <v/>
      </c>
    </row>
    <row r="1101" spans="7:7" x14ac:dyDescent="0.25">
      <c r="G1101" t="str">
        <f t="shared" si="18"/>
        <v/>
      </c>
    </row>
    <row r="1102" spans="7:7" x14ac:dyDescent="0.25">
      <c r="G1102" t="str">
        <f t="shared" si="18"/>
        <v/>
      </c>
    </row>
    <row r="1103" spans="7:7" x14ac:dyDescent="0.25">
      <c r="G1103" t="str">
        <f t="shared" si="18"/>
        <v/>
      </c>
    </row>
    <row r="1104" spans="7:7" x14ac:dyDescent="0.25">
      <c r="G1104" t="str">
        <f t="shared" si="18"/>
        <v/>
      </c>
    </row>
    <row r="1105" spans="7:7" x14ac:dyDescent="0.25">
      <c r="G1105" t="str">
        <f t="shared" si="18"/>
        <v/>
      </c>
    </row>
    <row r="1106" spans="7:7" x14ac:dyDescent="0.25">
      <c r="G1106" t="str">
        <f t="shared" si="18"/>
        <v/>
      </c>
    </row>
    <row r="1107" spans="7:7" x14ac:dyDescent="0.25">
      <c r="G1107" t="str">
        <f t="shared" si="18"/>
        <v/>
      </c>
    </row>
    <row r="1108" spans="7:7" x14ac:dyDescent="0.25">
      <c r="G1108" t="str">
        <f t="shared" si="18"/>
        <v/>
      </c>
    </row>
    <row r="1109" spans="7:7" x14ac:dyDescent="0.25">
      <c r="G1109" t="str">
        <f t="shared" si="18"/>
        <v/>
      </c>
    </row>
    <row r="1110" spans="7:7" x14ac:dyDescent="0.25">
      <c r="G1110" t="str">
        <f t="shared" si="18"/>
        <v/>
      </c>
    </row>
    <row r="1111" spans="7:7" x14ac:dyDescent="0.25">
      <c r="G1111" t="str">
        <f t="shared" si="18"/>
        <v/>
      </c>
    </row>
    <row r="1112" spans="7:7" x14ac:dyDescent="0.25">
      <c r="G1112" t="str">
        <f t="shared" si="18"/>
        <v/>
      </c>
    </row>
    <row r="1113" spans="7:7" x14ac:dyDescent="0.25">
      <c r="G1113" t="str">
        <f t="shared" si="18"/>
        <v/>
      </c>
    </row>
    <row r="1114" spans="7:7" x14ac:dyDescent="0.25">
      <c r="G1114" t="str">
        <f t="shared" si="18"/>
        <v/>
      </c>
    </row>
    <row r="1115" spans="7:7" x14ac:dyDescent="0.25">
      <c r="G1115" t="str">
        <f t="shared" si="18"/>
        <v/>
      </c>
    </row>
    <row r="1116" spans="7:7" x14ac:dyDescent="0.25">
      <c r="G1116" t="str">
        <f t="shared" si="18"/>
        <v/>
      </c>
    </row>
    <row r="1117" spans="7:7" x14ac:dyDescent="0.25">
      <c r="G1117" t="str">
        <f t="shared" si="18"/>
        <v/>
      </c>
    </row>
    <row r="1118" spans="7:7" x14ac:dyDescent="0.25">
      <c r="G1118" t="str">
        <f t="shared" si="18"/>
        <v/>
      </c>
    </row>
    <row r="1119" spans="7:7" x14ac:dyDescent="0.25">
      <c r="G1119" t="str">
        <f t="shared" si="18"/>
        <v/>
      </c>
    </row>
    <row r="1120" spans="7:7" x14ac:dyDescent="0.25">
      <c r="G1120" t="str">
        <f t="shared" si="18"/>
        <v/>
      </c>
    </row>
    <row r="1121" spans="7:7" x14ac:dyDescent="0.25">
      <c r="G1121" t="str">
        <f t="shared" si="18"/>
        <v/>
      </c>
    </row>
    <row r="1122" spans="7:7" x14ac:dyDescent="0.25">
      <c r="G1122" t="str">
        <f t="shared" si="18"/>
        <v/>
      </c>
    </row>
    <row r="1123" spans="7:7" x14ac:dyDescent="0.25">
      <c r="G1123" t="str">
        <f t="shared" si="18"/>
        <v/>
      </c>
    </row>
    <row r="1124" spans="7:7" x14ac:dyDescent="0.25">
      <c r="G1124" t="str">
        <f t="shared" si="18"/>
        <v/>
      </c>
    </row>
    <row r="1125" spans="7:7" x14ac:dyDescent="0.25">
      <c r="G1125" t="str">
        <f t="shared" si="18"/>
        <v/>
      </c>
    </row>
    <row r="1126" spans="7:7" x14ac:dyDescent="0.25">
      <c r="G1126" t="str">
        <f t="shared" si="18"/>
        <v/>
      </c>
    </row>
    <row r="1127" spans="7:7" x14ac:dyDescent="0.25">
      <c r="G1127" t="str">
        <f t="shared" si="18"/>
        <v/>
      </c>
    </row>
    <row r="1128" spans="7:7" x14ac:dyDescent="0.25">
      <c r="G1128" t="str">
        <f t="shared" si="18"/>
        <v/>
      </c>
    </row>
    <row r="1129" spans="7:7" x14ac:dyDescent="0.25">
      <c r="G1129" t="str">
        <f t="shared" si="18"/>
        <v/>
      </c>
    </row>
    <row r="1130" spans="7:7" x14ac:dyDescent="0.25">
      <c r="G1130" t="str">
        <f t="shared" si="18"/>
        <v/>
      </c>
    </row>
    <row r="1131" spans="7:7" x14ac:dyDescent="0.25">
      <c r="G1131" t="str">
        <f t="shared" si="18"/>
        <v/>
      </c>
    </row>
    <row r="1132" spans="7:7" x14ac:dyDescent="0.25">
      <c r="G1132" t="str">
        <f t="shared" si="18"/>
        <v/>
      </c>
    </row>
    <row r="1133" spans="7:7" x14ac:dyDescent="0.25">
      <c r="G1133" t="str">
        <f t="shared" si="18"/>
        <v/>
      </c>
    </row>
    <row r="1134" spans="7:7" x14ac:dyDescent="0.25">
      <c r="G1134" t="str">
        <f t="shared" si="18"/>
        <v/>
      </c>
    </row>
    <row r="1135" spans="7:7" x14ac:dyDescent="0.25">
      <c r="G1135" t="str">
        <f t="shared" si="18"/>
        <v/>
      </c>
    </row>
    <row r="1136" spans="7:7" x14ac:dyDescent="0.25">
      <c r="G1136" t="str">
        <f t="shared" si="18"/>
        <v/>
      </c>
    </row>
    <row r="1137" spans="7:7" x14ac:dyDescent="0.25">
      <c r="G1137" t="str">
        <f t="shared" si="18"/>
        <v/>
      </c>
    </row>
    <row r="1138" spans="7:7" x14ac:dyDescent="0.25">
      <c r="G1138" t="str">
        <f t="shared" si="18"/>
        <v/>
      </c>
    </row>
    <row r="1139" spans="7:7" x14ac:dyDescent="0.25">
      <c r="G1139" t="str">
        <f t="shared" si="18"/>
        <v/>
      </c>
    </row>
    <row r="1140" spans="7:7" x14ac:dyDescent="0.25">
      <c r="G1140" t="str">
        <f t="shared" si="18"/>
        <v/>
      </c>
    </row>
    <row r="1141" spans="7:7" x14ac:dyDescent="0.25">
      <c r="G1141" t="str">
        <f t="shared" si="18"/>
        <v/>
      </c>
    </row>
    <row r="1142" spans="7:7" x14ac:dyDescent="0.25">
      <c r="G1142" t="str">
        <f t="shared" si="18"/>
        <v/>
      </c>
    </row>
    <row r="1143" spans="7:7" x14ac:dyDescent="0.25">
      <c r="G1143" t="str">
        <f t="shared" si="18"/>
        <v/>
      </c>
    </row>
    <row r="1144" spans="7:7" x14ac:dyDescent="0.25">
      <c r="G1144" t="str">
        <f t="shared" si="18"/>
        <v/>
      </c>
    </row>
    <row r="1145" spans="7:7" x14ac:dyDescent="0.25">
      <c r="G1145" t="str">
        <f t="shared" si="18"/>
        <v/>
      </c>
    </row>
    <row r="1146" spans="7:7" x14ac:dyDescent="0.25">
      <c r="G1146" t="str">
        <f t="shared" si="18"/>
        <v/>
      </c>
    </row>
    <row r="1147" spans="7:7" x14ac:dyDescent="0.25">
      <c r="G1147" t="str">
        <f t="shared" si="18"/>
        <v/>
      </c>
    </row>
    <row r="1148" spans="7:7" x14ac:dyDescent="0.25">
      <c r="G1148" t="str">
        <f t="shared" si="18"/>
        <v/>
      </c>
    </row>
    <row r="1149" spans="7:7" x14ac:dyDescent="0.25">
      <c r="G1149" t="str">
        <f t="shared" si="18"/>
        <v/>
      </c>
    </row>
    <row r="1150" spans="7:7" x14ac:dyDescent="0.25">
      <c r="G1150" t="str">
        <f t="shared" si="18"/>
        <v/>
      </c>
    </row>
    <row r="1151" spans="7:7" x14ac:dyDescent="0.25">
      <c r="G1151" t="str">
        <f t="shared" si="18"/>
        <v/>
      </c>
    </row>
    <row r="1152" spans="7:7" x14ac:dyDescent="0.25">
      <c r="G1152" t="str">
        <f t="shared" si="18"/>
        <v/>
      </c>
    </row>
    <row r="1153" spans="7:7" x14ac:dyDescent="0.25">
      <c r="G1153" t="str">
        <f t="shared" si="18"/>
        <v/>
      </c>
    </row>
    <row r="1154" spans="7:7" x14ac:dyDescent="0.25">
      <c r="G1154" t="str">
        <f t="shared" si="18"/>
        <v/>
      </c>
    </row>
    <row r="1155" spans="7:7" x14ac:dyDescent="0.25">
      <c r="G1155" t="str">
        <f t="shared" si="18"/>
        <v/>
      </c>
    </row>
    <row r="1156" spans="7:7" x14ac:dyDescent="0.25">
      <c r="G1156" t="str">
        <f t="shared" si="18"/>
        <v/>
      </c>
    </row>
    <row r="1157" spans="7:7" x14ac:dyDescent="0.25">
      <c r="G1157" t="str">
        <f t="shared" si="18"/>
        <v/>
      </c>
    </row>
    <row r="1158" spans="7:7" x14ac:dyDescent="0.25">
      <c r="G1158" t="str">
        <f t="shared" si="18"/>
        <v/>
      </c>
    </row>
    <row r="1159" spans="7:7" x14ac:dyDescent="0.25">
      <c r="G1159" t="str">
        <f t="shared" si="18"/>
        <v/>
      </c>
    </row>
    <row r="1160" spans="7:7" x14ac:dyDescent="0.25">
      <c r="G1160" t="str">
        <f t="shared" si="18"/>
        <v/>
      </c>
    </row>
    <row r="1161" spans="7:7" x14ac:dyDescent="0.25">
      <c r="G1161" t="str">
        <f t="shared" si="18"/>
        <v/>
      </c>
    </row>
    <row r="1162" spans="7:7" x14ac:dyDescent="0.25">
      <c r="G1162" t="str">
        <f t="shared" ref="G1162:G1225" si="19">IF(H1162="","",G1161+1)</f>
        <v/>
      </c>
    </row>
    <row r="1163" spans="7:7" x14ac:dyDescent="0.25">
      <c r="G1163" t="str">
        <f t="shared" si="19"/>
        <v/>
      </c>
    </row>
    <row r="1164" spans="7:7" x14ac:dyDescent="0.25">
      <c r="G1164" t="str">
        <f t="shared" si="19"/>
        <v/>
      </c>
    </row>
    <row r="1165" spans="7:7" x14ac:dyDescent="0.25">
      <c r="G1165" t="str">
        <f t="shared" si="19"/>
        <v/>
      </c>
    </row>
    <row r="1166" spans="7:7" x14ac:dyDescent="0.25">
      <c r="G1166" t="str">
        <f t="shared" si="19"/>
        <v/>
      </c>
    </row>
    <row r="1167" spans="7:7" x14ac:dyDescent="0.25">
      <c r="G1167" t="str">
        <f t="shared" si="19"/>
        <v/>
      </c>
    </row>
    <row r="1168" spans="7:7" x14ac:dyDescent="0.25">
      <c r="G1168" t="str">
        <f t="shared" si="19"/>
        <v/>
      </c>
    </row>
    <row r="1169" spans="7:7" x14ac:dyDescent="0.25">
      <c r="G1169" t="str">
        <f t="shared" si="19"/>
        <v/>
      </c>
    </row>
    <row r="1170" spans="7:7" x14ac:dyDescent="0.25">
      <c r="G1170" t="str">
        <f t="shared" si="19"/>
        <v/>
      </c>
    </row>
    <row r="1171" spans="7:7" x14ac:dyDescent="0.25">
      <c r="G1171" t="str">
        <f t="shared" si="19"/>
        <v/>
      </c>
    </row>
    <row r="1172" spans="7:7" x14ac:dyDescent="0.25">
      <c r="G1172" t="str">
        <f t="shared" si="19"/>
        <v/>
      </c>
    </row>
    <row r="1173" spans="7:7" x14ac:dyDescent="0.25">
      <c r="G1173" t="str">
        <f t="shared" si="19"/>
        <v/>
      </c>
    </row>
    <row r="1174" spans="7:7" x14ac:dyDescent="0.25">
      <c r="G1174" t="str">
        <f t="shared" si="19"/>
        <v/>
      </c>
    </row>
    <row r="1175" spans="7:7" x14ac:dyDescent="0.25">
      <c r="G1175" t="str">
        <f t="shared" si="19"/>
        <v/>
      </c>
    </row>
    <row r="1176" spans="7:7" x14ac:dyDescent="0.25">
      <c r="G1176" t="str">
        <f t="shared" si="19"/>
        <v/>
      </c>
    </row>
    <row r="1177" spans="7:7" x14ac:dyDescent="0.25">
      <c r="G1177" t="str">
        <f t="shared" si="19"/>
        <v/>
      </c>
    </row>
    <row r="1178" spans="7:7" x14ac:dyDescent="0.25">
      <c r="G1178" t="str">
        <f t="shared" si="19"/>
        <v/>
      </c>
    </row>
    <row r="1179" spans="7:7" x14ac:dyDescent="0.25">
      <c r="G1179" t="str">
        <f t="shared" si="19"/>
        <v/>
      </c>
    </row>
    <row r="1180" spans="7:7" x14ac:dyDescent="0.25">
      <c r="G1180" t="str">
        <f t="shared" si="19"/>
        <v/>
      </c>
    </row>
    <row r="1181" spans="7:7" x14ac:dyDescent="0.25">
      <c r="G1181" t="str">
        <f t="shared" si="19"/>
        <v/>
      </c>
    </row>
    <row r="1182" spans="7:7" x14ac:dyDescent="0.25">
      <c r="G1182" t="str">
        <f t="shared" si="19"/>
        <v/>
      </c>
    </row>
    <row r="1183" spans="7:7" x14ac:dyDescent="0.25">
      <c r="G1183" t="str">
        <f t="shared" si="19"/>
        <v/>
      </c>
    </row>
    <row r="1184" spans="7:7" x14ac:dyDescent="0.25">
      <c r="G1184" t="str">
        <f t="shared" si="19"/>
        <v/>
      </c>
    </row>
    <row r="1185" spans="7:7" x14ac:dyDescent="0.25">
      <c r="G1185" t="str">
        <f t="shared" si="19"/>
        <v/>
      </c>
    </row>
    <row r="1186" spans="7:7" x14ac:dyDescent="0.25">
      <c r="G1186" t="str">
        <f t="shared" si="19"/>
        <v/>
      </c>
    </row>
    <row r="1187" spans="7:7" x14ac:dyDescent="0.25">
      <c r="G1187" t="str">
        <f t="shared" si="19"/>
        <v/>
      </c>
    </row>
    <row r="1188" spans="7:7" x14ac:dyDescent="0.25">
      <c r="G1188" t="str">
        <f t="shared" si="19"/>
        <v/>
      </c>
    </row>
    <row r="1189" spans="7:7" x14ac:dyDescent="0.25">
      <c r="G1189" t="str">
        <f t="shared" si="19"/>
        <v/>
      </c>
    </row>
    <row r="1190" spans="7:7" x14ac:dyDescent="0.25">
      <c r="G1190" t="str">
        <f t="shared" si="19"/>
        <v/>
      </c>
    </row>
    <row r="1191" spans="7:7" x14ac:dyDescent="0.25">
      <c r="G1191" t="str">
        <f t="shared" si="19"/>
        <v/>
      </c>
    </row>
    <row r="1192" spans="7:7" x14ac:dyDescent="0.25">
      <c r="G1192" t="str">
        <f t="shared" si="19"/>
        <v/>
      </c>
    </row>
    <row r="1193" spans="7:7" x14ac:dyDescent="0.25">
      <c r="G1193" t="str">
        <f t="shared" si="19"/>
        <v/>
      </c>
    </row>
    <row r="1194" spans="7:7" x14ac:dyDescent="0.25">
      <c r="G1194" t="str">
        <f t="shared" si="19"/>
        <v/>
      </c>
    </row>
    <row r="1195" spans="7:7" x14ac:dyDescent="0.25">
      <c r="G1195" t="str">
        <f t="shared" si="19"/>
        <v/>
      </c>
    </row>
    <row r="1196" spans="7:7" x14ac:dyDescent="0.25">
      <c r="G1196" t="str">
        <f t="shared" si="19"/>
        <v/>
      </c>
    </row>
    <row r="1197" spans="7:7" x14ac:dyDescent="0.25">
      <c r="G1197" t="str">
        <f t="shared" si="19"/>
        <v/>
      </c>
    </row>
    <row r="1198" spans="7:7" x14ac:dyDescent="0.25">
      <c r="G1198" t="str">
        <f t="shared" si="19"/>
        <v/>
      </c>
    </row>
    <row r="1199" spans="7:7" x14ac:dyDescent="0.25">
      <c r="G1199" t="str">
        <f t="shared" si="19"/>
        <v/>
      </c>
    </row>
    <row r="1200" spans="7:7" x14ac:dyDescent="0.25">
      <c r="G1200" t="str">
        <f t="shared" si="19"/>
        <v/>
      </c>
    </row>
    <row r="1201" spans="7:7" x14ac:dyDescent="0.25">
      <c r="G1201" t="str">
        <f t="shared" si="19"/>
        <v/>
      </c>
    </row>
    <row r="1202" spans="7:7" x14ac:dyDescent="0.25">
      <c r="G1202" t="str">
        <f t="shared" si="19"/>
        <v/>
      </c>
    </row>
    <row r="1203" spans="7:7" x14ac:dyDescent="0.25">
      <c r="G1203" t="str">
        <f t="shared" si="19"/>
        <v/>
      </c>
    </row>
    <row r="1204" spans="7:7" x14ac:dyDescent="0.25">
      <c r="G1204" t="str">
        <f t="shared" si="19"/>
        <v/>
      </c>
    </row>
    <row r="1205" spans="7:7" x14ac:dyDescent="0.25">
      <c r="G1205" t="str">
        <f t="shared" si="19"/>
        <v/>
      </c>
    </row>
    <row r="1206" spans="7:7" x14ac:dyDescent="0.25">
      <c r="G1206" t="str">
        <f t="shared" si="19"/>
        <v/>
      </c>
    </row>
    <row r="1207" spans="7:7" x14ac:dyDescent="0.25">
      <c r="G1207" t="str">
        <f t="shared" si="19"/>
        <v/>
      </c>
    </row>
    <row r="1208" spans="7:7" x14ac:dyDescent="0.25">
      <c r="G1208" t="str">
        <f t="shared" si="19"/>
        <v/>
      </c>
    </row>
    <row r="1209" spans="7:7" x14ac:dyDescent="0.25">
      <c r="G1209" t="str">
        <f t="shared" si="19"/>
        <v/>
      </c>
    </row>
    <row r="1210" spans="7:7" x14ac:dyDescent="0.25">
      <c r="G1210" t="str">
        <f t="shared" si="19"/>
        <v/>
      </c>
    </row>
    <row r="1211" spans="7:7" x14ac:dyDescent="0.25">
      <c r="G1211" t="str">
        <f t="shared" si="19"/>
        <v/>
      </c>
    </row>
    <row r="1212" spans="7:7" x14ac:dyDescent="0.25">
      <c r="G1212" t="str">
        <f t="shared" si="19"/>
        <v/>
      </c>
    </row>
    <row r="1213" spans="7:7" x14ac:dyDescent="0.25">
      <c r="G1213" t="str">
        <f t="shared" si="19"/>
        <v/>
      </c>
    </row>
    <row r="1214" spans="7:7" x14ac:dyDescent="0.25">
      <c r="G1214" t="str">
        <f t="shared" si="19"/>
        <v/>
      </c>
    </row>
    <row r="1215" spans="7:7" x14ac:dyDescent="0.25">
      <c r="G1215" t="str">
        <f t="shared" si="19"/>
        <v/>
      </c>
    </row>
    <row r="1216" spans="7:7" x14ac:dyDescent="0.25">
      <c r="G1216" t="str">
        <f t="shared" si="19"/>
        <v/>
      </c>
    </row>
    <row r="1217" spans="7:7" x14ac:dyDescent="0.25">
      <c r="G1217" t="str">
        <f t="shared" si="19"/>
        <v/>
      </c>
    </row>
    <row r="1218" spans="7:7" x14ac:dyDescent="0.25">
      <c r="G1218" t="str">
        <f t="shared" si="19"/>
        <v/>
      </c>
    </row>
    <row r="1219" spans="7:7" x14ac:dyDescent="0.25">
      <c r="G1219" t="str">
        <f t="shared" si="19"/>
        <v/>
      </c>
    </row>
    <row r="1220" spans="7:7" x14ac:dyDescent="0.25">
      <c r="G1220" t="str">
        <f t="shared" si="19"/>
        <v/>
      </c>
    </row>
    <row r="1221" spans="7:7" x14ac:dyDescent="0.25">
      <c r="G1221" t="str">
        <f t="shared" si="19"/>
        <v/>
      </c>
    </row>
    <row r="1222" spans="7:7" x14ac:dyDescent="0.25">
      <c r="G1222" t="str">
        <f t="shared" si="19"/>
        <v/>
      </c>
    </row>
    <row r="1223" spans="7:7" x14ac:dyDescent="0.25">
      <c r="G1223" t="str">
        <f t="shared" si="19"/>
        <v/>
      </c>
    </row>
    <row r="1224" spans="7:7" x14ac:dyDescent="0.25">
      <c r="G1224" t="str">
        <f t="shared" si="19"/>
        <v/>
      </c>
    </row>
    <row r="1225" spans="7:7" x14ac:dyDescent="0.25">
      <c r="G1225" t="str">
        <f t="shared" si="19"/>
        <v/>
      </c>
    </row>
    <row r="1226" spans="7:7" x14ac:dyDescent="0.25">
      <c r="G1226" t="str">
        <f t="shared" ref="G1226:G1289" si="20">IF(H1226="","",G1225+1)</f>
        <v/>
      </c>
    </row>
    <row r="1227" spans="7:7" x14ac:dyDescent="0.25">
      <c r="G1227" t="str">
        <f t="shared" si="20"/>
        <v/>
      </c>
    </row>
    <row r="1228" spans="7:7" x14ac:dyDescent="0.25">
      <c r="G1228" t="str">
        <f t="shared" si="20"/>
        <v/>
      </c>
    </row>
    <row r="1229" spans="7:7" x14ac:dyDescent="0.25">
      <c r="G1229" t="str">
        <f t="shared" si="20"/>
        <v/>
      </c>
    </row>
    <row r="1230" spans="7:7" x14ac:dyDescent="0.25">
      <c r="G1230" t="str">
        <f t="shared" si="20"/>
        <v/>
      </c>
    </row>
    <row r="1231" spans="7:7" x14ac:dyDescent="0.25">
      <c r="G1231" t="str">
        <f t="shared" si="20"/>
        <v/>
      </c>
    </row>
    <row r="1232" spans="7:7" x14ac:dyDescent="0.25">
      <c r="G1232" t="str">
        <f t="shared" si="20"/>
        <v/>
      </c>
    </row>
    <row r="1233" spans="7:7" x14ac:dyDescent="0.25">
      <c r="G1233" t="str">
        <f t="shared" si="20"/>
        <v/>
      </c>
    </row>
    <row r="1234" spans="7:7" x14ac:dyDescent="0.25">
      <c r="G1234" t="str">
        <f t="shared" si="20"/>
        <v/>
      </c>
    </row>
    <row r="1235" spans="7:7" x14ac:dyDescent="0.25">
      <c r="G1235" t="str">
        <f t="shared" si="20"/>
        <v/>
      </c>
    </row>
    <row r="1236" spans="7:7" x14ac:dyDescent="0.25">
      <c r="G1236" t="str">
        <f t="shared" si="20"/>
        <v/>
      </c>
    </row>
    <row r="1237" spans="7:7" x14ac:dyDescent="0.25">
      <c r="G1237" t="str">
        <f t="shared" si="20"/>
        <v/>
      </c>
    </row>
    <row r="1238" spans="7:7" x14ac:dyDescent="0.25">
      <c r="G1238" t="str">
        <f t="shared" si="20"/>
        <v/>
      </c>
    </row>
    <row r="1239" spans="7:7" x14ac:dyDescent="0.25">
      <c r="G1239" t="str">
        <f t="shared" si="20"/>
        <v/>
      </c>
    </row>
    <row r="1240" spans="7:7" x14ac:dyDescent="0.25">
      <c r="G1240" t="str">
        <f t="shared" si="20"/>
        <v/>
      </c>
    </row>
    <row r="1241" spans="7:7" x14ac:dyDescent="0.25">
      <c r="G1241" t="str">
        <f t="shared" si="20"/>
        <v/>
      </c>
    </row>
    <row r="1242" spans="7:7" x14ac:dyDescent="0.25">
      <c r="G1242" t="str">
        <f t="shared" si="20"/>
        <v/>
      </c>
    </row>
    <row r="1243" spans="7:7" x14ac:dyDescent="0.25">
      <c r="G1243" t="str">
        <f t="shared" si="20"/>
        <v/>
      </c>
    </row>
    <row r="1244" spans="7:7" x14ac:dyDescent="0.25">
      <c r="G1244" t="str">
        <f t="shared" si="20"/>
        <v/>
      </c>
    </row>
    <row r="1245" spans="7:7" x14ac:dyDescent="0.25">
      <c r="G1245" t="str">
        <f t="shared" si="20"/>
        <v/>
      </c>
    </row>
    <row r="1246" spans="7:7" x14ac:dyDescent="0.25">
      <c r="G1246" t="str">
        <f t="shared" si="20"/>
        <v/>
      </c>
    </row>
    <row r="1247" spans="7:7" x14ac:dyDescent="0.25">
      <c r="G1247" t="str">
        <f t="shared" si="20"/>
        <v/>
      </c>
    </row>
    <row r="1248" spans="7:7" x14ac:dyDescent="0.25">
      <c r="G1248" t="str">
        <f t="shared" si="20"/>
        <v/>
      </c>
    </row>
    <row r="1249" spans="7:7" x14ac:dyDescent="0.25">
      <c r="G1249" t="str">
        <f t="shared" si="20"/>
        <v/>
      </c>
    </row>
    <row r="1250" spans="7:7" x14ac:dyDescent="0.25">
      <c r="G1250" t="str">
        <f t="shared" si="20"/>
        <v/>
      </c>
    </row>
    <row r="1251" spans="7:7" x14ac:dyDescent="0.25">
      <c r="G1251" t="str">
        <f t="shared" si="20"/>
        <v/>
      </c>
    </row>
    <row r="1252" spans="7:7" x14ac:dyDescent="0.25">
      <c r="G1252" t="str">
        <f t="shared" si="20"/>
        <v/>
      </c>
    </row>
    <row r="1253" spans="7:7" x14ac:dyDescent="0.25">
      <c r="G1253" t="str">
        <f t="shared" si="20"/>
        <v/>
      </c>
    </row>
    <row r="1254" spans="7:7" x14ac:dyDescent="0.25">
      <c r="G1254" t="str">
        <f t="shared" si="20"/>
        <v/>
      </c>
    </row>
    <row r="1255" spans="7:7" x14ac:dyDescent="0.25">
      <c r="G1255" t="str">
        <f t="shared" si="20"/>
        <v/>
      </c>
    </row>
    <row r="1256" spans="7:7" x14ac:dyDescent="0.25">
      <c r="G1256" t="str">
        <f t="shared" si="20"/>
        <v/>
      </c>
    </row>
    <row r="1257" spans="7:7" x14ac:dyDescent="0.25">
      <c r="G1257" t="str">
        <f t="shared" si="20"/>
        <v/>
      </c>
    </row>
    <row r="1258" spans="7:7" x14ac:dyDescent="0.25">
      <c r="G1258" t="str">
        <f t="shared" si="20"/>
        <v/>
      </c>
    </row>
    <row r="1259" spans="7:7" x14ac:dyDescent="0.25">
      <c r="G1259" t="str">
        <f t="shared" si="20"/>
        <v/>
      </c>
    </row>
    <row r="1260" spans="7:7" x14ac:dyDescent="0.25">
      <c r="G1260" t="str">
        <f t="shared" si="20"/>
        <v/>
      </c>
    </row>
    <row r="1261" spans="7:7" x14ac:dyDescent="0.25">
      <c r="G1261" t="str">
        <f t="shared" si="20"/>
        <v/>
      </c>
    </row>
    <row r="1262" spans="7:7" x14ac:dyDescent="0.25">
      <c r="G1262" t="str">
        <f t="shared" si="20"/>
        <v/>
      </c>
    </row>
    <row r="1263" spans="7:7" x14ac:dyDescent="0.25">
      <c r="G1263" t="str">
        <f t="shared" si="20"/>
        <v/>
      </c>
    </row>
    <row r="1264" spans="7:7" x14ac:dyDescent="0.25">
      <c r="G1264" t="str">
        <f t="shared" si="20"/>
        <v/>
      </c>
    </row>
    <row r="1265" spans="7:7" x14ac:dyDescent="0.25">
      <c r="G1265" t="str">
        <f t="shared" si="20"/>
        <v/>
      </c>
    </row>
    <row r="1266" spans="7:7" x14ac:dyDescent="0.25">
      <c r="G1266" t="str">
        <f t="shared" si="20"/>
        <v/>
      </c>
    </row>
    <row r="1267" spans="7:7" x14ac:dyDescent="0.25">
      <c r="G1267" t="str">
        <f t="shared" si="20"/>
        <v/>
      </c>
    </row>
    <row r="1268" spans="7:7" x14ac:dyDescent="0.25">
      <c r="G1268" t="str">
        <f t="shared" si="20"/>
        <v/>
      </c>
    </row>
    <row r="1269" spans="7:7" x14ac:dyDescent="0.25">
      <c r="G1269" t="str">
        <f t="shared" si="20"/>
        <v/>
      </c>
    </row>
    <row r="1270" spans="7:7" x14ac:dyDescent="0.25">
      <c r="G1270" t="str">
        <f t="shared" si="20"/>
        <v/>
      </c>
    </row>
    <row r="1271" spans="7:7" x14ac:dyDescent="0.25">
      <c r="G1271" t="str">
        <f t="shared" si="20"/>
        <v/>
      </c>
    </row>
    <row r="1272" spans="7:7" x14ac:dyDescent="0.25">
      <c r="G1272" t="str">
        <f t="shared" si="20"/>
        <v/>
      </c>
    </row>
    <row r="1273" spans="7:7" x14ac:dyDescent="0.25">
      <c r="G1273" t="str">
        <f t="shared" si="20"/>
        <v/>
      </c>
    </row>
    <row r="1274" spans="7:7" x14ac:dyDescent="0.25">
      <c r="G1274" t="str">
        <f t="shared" si="20"/>
        <v/>
      </c>
    </row>
    <row r="1275" spans="7:7" x14ac:dyDescent="0.25">
      <c r="G1275" t="str">
        <f t="shared" si="20"/>
        <v/>
      </c>
    </row>
    <row r="1276" spans="7:7" x14ac:dyDescent="0.25">
      <c r="G1276" t="str">
        <f t="shared" si="20"/>
        <v/>
      </c>
    </row>
    <row r="1277" spans="7:7" x14ac:dyDescent="0.25">
      <c r="G1277" t="str">
        <f t="shared" si="20"/>
        <v/>
      </c>
    </row>
    <row r="1278" spans="7:7" x14ac:dyDescent="0.25">
      <c r="G1278" t="str">
        <f t="shared" si="20"/>
        <v/>
      </c>
    </row>
    <row r="1279" spans="7:7" x14ac:dyDescent="0.25">
      <c r="G1279" t="str">
        <f t="shared" si="20"/>
        <v/>
      </c>
    </row>
    <row r="1280" spans="7:7" x14ac:dyDescent="0.25">
      <c r="G1280" t="str">
        <f t="shared" si="20"/>
        <v/>
      </c>
    </row>
    <row r="1281" spans="7:7" x14ac:dyDescent="0.25">
      <c r="G1281" t="str">
        <f t="shared" si="20"/>
        <v/>
      </c>
    </row>
    <row r="1282" spans="7:7" x14ac:dyDescent="0.25">
      <c r="G1282" t="str">
        <f t="shared" si="20"/>
        <v/>
      </c>
    </row>
    <row r="1283" spans="7:7" x14ac:dyDescent="0.25">
      <c r="G1283" t="str">
        <f t="shared" si="20"/>
        <v/>
      </c>
    </row>
    <row r="1284" spans="7:7" x14ac:dyDescent="0.25">
      <c r="G1284" t="str">
        <f t="shared" si="20"/>
        <v/>
      </c>
    </row>
    <row r="1285" spans="7:7" x14ac:dyDescent="0.25">
      <c r="G1285" t="str">
        <f t="shared" si="20"/>
        <v/>
      </c>
    </row>
    <row r="1286" spans="7:7" x14ac:dyDescent="0.25">
      <c r="G1286" t="str">
        <f t="shared" si="20"/>
        <v/>
      </c>
    </row>
    <row r="1287" spans="7:7" x14ac:dyDescent="0.25">
      <c r="G1287" t="str">
        <f t="shared" si="20"/>
        <v/>
      </c>
    </row>
    <row r="1288" spans="7:7" x14ac:dyDescent="0.25">
      <c r="G1288" t="str">
        <f t="shared" si="20"/>
        <v/>
      </c>
    </row>
    <row r="1289" spans="7:7" x14ac:dyDescent="0.25">
      <c r="G1289" t="str">
        <f t="shared" si="20"/>
        <v/>
      </c>
    </row>
    <row r="1290" spans="7:7" x14ac:dyDescent="0.25">
      <c r="G1290" t="str">
        <f t="shared" ref="G1290:G1353" si="21">IF(H1290="","",G1289+1)</f>
        <v/>
      </c>
    </row>
    <row r="1291" spans="7:7" x14ac:dyDescent="0.25">
      <c r="G1291" t="str">
        <f t="shared" si="21"/>
        <v/>
      </c>
    </row>
    <row r="1292" spans="7:7" x14ac:dyDescent="0.25">
      <c r="G1292" t="str">
        <f t="shared" si="21"/>
        <v/>
      </c>
    </row>
    <row r="1293" spans="7:7" x14ac:dyDescent="0.25">
      <c r="G1293" t="str">
        <f t="shared" si="21"/>
        <v/>
      </c>
    </row>
    <row r="1294" spans="7:7" x14ac:dyDescent="0.25">
      <c r="G1294" t="str">
        <f t="shared" si="21"/>
        <v/>
      </c>
    </row>
    <row r="1295" spans="7:7" x14ac:dyDescent="0.25">
      <c r="G1295" t="str">
        <f t="shared" si="21"/>
        <v/>
      </c>
    </row>
    <row r="1296" spans="7:7" x14ac:dyDescent="0.25">
      <c r="G1296" t="str">
        <f t="shared" si="21"/>
        <v/>
      </c>
    </row>
    <row r="1297" spans="7:7" x14ac:dyDescent="0.25">
      <c r="G1297" t="str">
        <f t="shared" si="21"/>
        <v/>
      </c>
    </row>
    <row r="1298" spans="7:7" x14ac:dyDescent="0.25">
      <c r="G1298" t="str">
        <f t="shared" si="21"/>
        <v/>
      </c>
    </row>
    <row r="1299" spans="7:7" x14ac:dyDescent="0.25">
      <c r="G1299" t="str">
        <f t="shared" si="21"/>
        <v/>
      </c>
    </row>
    <row r="1300" spans="7:7" x14ac:dyDescent="0.25">
      <c r="G1300" t="str">
        <f t="shared" si="21"/>
        <v/>
      </c>
    </row>
    <row r="1301" spans="7:7" x14ac:dyDescent="0.25">
      <c r="G1301" t="str">
        <f t="shared" si="21"/>
        <v/>
      </c>
    </row>
    <row r="1302" spans="7:7" x14ac:dyDescent="0.25">
      <c r="G1302" t="str">
        <f t="shared" si="21"/>
        <v/>
      </c>
    </row>
    <row r="1303" spans="7:7" x14ac:dyDescent="0.25">
      <c r="G1303" t="str">
        <f t="shared" si="21"/>
        <v/>
      </c>
    </row>
    <row r="1304" spans="7:7" x14ac:dyDescent="0.25">
      <c r="G1304" t="str">
        <f t="shared" si="21"/>
        <v/>
      </c>
    </row>
    <row r="1305" spans="7:7" x14ac:dyDescent="0.25">
      <c r="G1305" t="str">
        <f t="shared" si="21"/>
        <v/>
      </c>
    </row>
    <row r="1306" spans="7:7" x14ac:dyDescent="0.25">
      <c r="G1306" t="str">
        <f t="shared" si="21"/>
        <v/>
      </c>
    </row>
    <row r="1307" spans="7:7" x14ac:dyDescent="0.25">
      <c r="G1307" t="str">
        <f t="shared" si="21"/>
        <v/>
      </c>
    </row>
    <row r="1308" spans="7:7" x14ac:dyDescent="0.25">
      <c r="G1308" t="str">
        <f t="shared" si="21"/>
        <v/>
      </c>
    </row>
    <row r="1309" spans="7:7" x14ac:dyDescent="0.25">
      <c r="G1309" t="str">
        <f t="shared" si="21"/>
        <v/>
      </c>
    </row>
    <row r="1310" spans="7:7" x14ac:dyDescent="0.25">
      <c r="G1310" t="str">
        <f t="shared" si="21"/>
        <v/>
      </c>
    </row>
    <row r="1311" spans="7:7" x14ac:dyDescent="0.25">
      <c r="G1311" t="str">
        <f t="shared" si="21"/>
        <v/>
      </c>
    </row>
    <row r="1312" spans="7:7" x14ac:dyDescent="0.25">
      <c r="G1312" t="str">
        <f t="shared" si="21"/>
        <v/>
      </c>
    </row>
    <row r="1313" spans="7:7" x14ac:dyDescent="0.25">
      <c r="G1313" t="str">
        <f t="shared" si="21"/>
        <v/>
      </c>
    </row>
    <row r="1314" spans="7:7" x14ac:dyDescent="0.25">
      <c r="G1314" t="str">
        <f t="shared" si="21"/>
        <v/>
      </c>
    </row>
    <row r="1315" spans="7:7" x14ac:dyDescent="0.25">
      <c r="G1315" t="str">
        <f t="shared" si="21"/>
        <v/>
      </c>
    </row>
    <row r="1316" spans="7:7" x14ac:dyDescent="0.25">
      <c r="G1316" t="str">
        <f t="shared" si="21"/>
        <v/>
      </c>
    </row>
    <row r="1317" spans="7:7" x14ac:dyDescent="0.25">
      <c r="G1317" t="str">
        <f t="shared" si="21"/>
        <v/>
      </c>
    </row>
    <row r="1318" spans="7:7" x14ac:dyDescent="0.25">
      <c r="G1318" t="str">
        <f t="shared" si="21"/>
        <v/>
      </c>
    </row>
    <row r="1319" spans="7:7" x14ac:dyDescent="0.25">
      <c r="G1319" t="str">
        <f t="shared" si="21"/>
        <v/>
      </c>
    </row>
    <row r="1320" spans="7:7" x14ac:dyDescent="0.25">
      <c r="G1320" t="str">
        <f t="shared" si="21"/>
        <v/>
      </c>
    </row>
    <row r="1321" spans="7:7" x14ac:dyDescent="0.25">
      <c r="G1321" t="str">
        <f t="shared" si="21"/>
        <v/>
      </c>
    </row>
    <row r="1322" spans="7:7" x14ac:dyDescent="0.25">
      <c r="G1322" t="str">
        <f t="shared" si="21"/>
        <v/>
      </c>
    </row>
    <row r="1323" spans="7:7" x14ac:dyDescent="0.25">
      <c r="G1323" t="str">
        <f t="shared" si="21"/>
        <v/>
      </c>
    </row>
    <row r="1324" spans="7:7" x14ac:dyDescent="0.25">
      <c r="G1324" t="str">
        <f t="shared" si="21"/>
        <v/>
      </c>
    </row>
    <row r="1325" spans="7:7" x14ac:dyDescent="0.25">
      <c r="G1325" t="str">
        <f t="shared" si="21"/>
        <v/>
      </c>
    </row>
    <row r="1326" spans="7:7" x14ac:dyDescent="0.25">
      <c r="G1326" t="str">
        <f t="shared" si="21"/>
        <v/>
      </c>
    </row>
    <row r="1327" spans="7:7" x14ac:dyDescent="0.25">
      <c r="G1327" t="str">
        <f t="shared" si="21"/>
        <v/>
      </c>
    </row>
    <row r="1328" spans="7:7" x14ac:dyDescent="0.25">
      <c r="G1328" t="str">
        <f t="shared" si="21"/>
        <v/>
      </c>
    </row>
    <row r="1329" spans="7:7" x14ac:dyDescent="0.25">
      <c r="G1329" t="str">
        <f t="shared" si="21"/>
        <v/>
      </c>
    </row>
    <row r="1330" spans="7:7" x14ac:dyDescent="0.25">
      <c r="G1330" t="str">
        <f t="shared" si="21"/>
        <v/>
      </c>
    </row>
    <row r="1331" spans="7:7" x14ac:dyDescent="0.25">
      <c r="G1331" t="str">
        <f t="shared" si="21"/>
        <v/>
      </c>
    </row>
    <row r="1332" spans="7:7" x14ac:dyDescent="0.25">
      <c r="G1332" t="str">
        <f t="shared" si="21"/>
        <v/>
      </c>
    </row>
    <row r="1333" spans="7:7" x14ac:dyDescent="0.25">
      <c r="G1333" t="str">
        <f t="shared" si="21"/>
        <v/>
      </c>
    </row>
    <row r="1334" spans="7:7" x14ac:dyDescent="0.25">
      <c r="G1334" t="str">
        <f t="shared" si="21"/>
        <v/>
      </c>
    </row>
    <row r="1335" spans="7:7" x14ac:dyDescent="0.25">
      <c r="G1335" t="str">
        <f t="shared" si="21"/>
        <v/>
      </c>
    </row>
    <row r="1336" spans="7:7" x14ac:dyDescent="0.25">
      <c r="G1336" t="str">
        <f t="shared" si="21"/>
        <v/>
      </c>
    </row>
    <row r="1337" spans="7:7" x14ac:dyDescent="0.25">
      <c r="G1337" t="str">
        <f t="shared" si="21"/>
        <v/>
      </c>
    </row>
    <row r="1338" spans="7:7" x14ac:dyDescent="0.25">
      <c r="G1338" t="str">
        <f t="shared" si="21"/>
        <v/>
      </c>
    </row>
    <row r="1339" spans="7:7" x14ac:dyDescent="0.25">
      <c r="G1339" t="str">
        <f t="shared" si="21"/>
        <v/>
      </c>
    </row>
    <row r="1340" spans="7:7" x14ac:dyDescent="0.25">
      <c r="G1340" t="str">
        <f t="shared" si="21"/>
        <v/>
      </c>
    </row>
    <row r="1341" spans="7:7" x14ac:dyDescent="0.25">
      <c r="G1341" t="str">
        <f t="shared" si="21"/>
        <v/>
      </c>
    </row>
    <row r="1342" spans="7:7" x14ac:dyDescent="0.25">
      <c r="G1342" t="str">
        <f t="shared" si="21"/>
        <v/>
      </c>
    </row>
    <row r="1343" spans="7:7" x14ac:dyDescent="0.25">
      <c r="G1343" t="str">
        <f t="shared" si="21"/>
        <v/>
      </c>
    </row>
    <row r="1344" spans="7:7" x14ac:dyDescent="0.25">
      <c r="G1344" t="str">
        <f t="shared" si="21"/>
        <v/>
      </c>
    </row>
    <row r="1345" spans="7:7" x14ac:dyDescent="0.25">
      <c r="G1345" t="str">
        <f t="shared" si="21"/>
        <v/>
      </c>
    </row>
    <row r="1346" spans="7:7" x14ac:dyDescent="0.25">
      <c r="G1346" t="str">
        <f t="shared" si="21"/>
        <v/>
      </c>
    </row>
    <row r="1347" spans="7:7" x14ac:dyDescent="0.25">
      <c r="G1347" t="str">
        <f t="shared" si="21"/>
        <v/>
      </c>
    </row>
    <row r="1348" spans="7:7" x14ac:dyDescent="0.25">
      <c r="G1348" t="str">
        <f t="shared" si="21"/>
        <v/>
      </c>
    </row>
    <row r="1349" spans="7:7" x14ac:dyDescent="0.25">
      <c r="G1349" t="str">
        <f t="shared" si="21"/>
        <v/>
      </c>
    </row>
    <row r="1350" spans="7:7" x14ac:dyDescent="0.25">
      <c r="G1350" t="str">
        <f t="shared" si="21"/>
        <v/>
      </c>
    </row>
    <row r="1351" spans="7:7" x14ac:dyDescent="0.25">
      <c r="G1351" t="str">
        <f t="shared" si="21"/>
        <v/>
      </c>
    </row>
    <row r="1352" spans="7:7" x14ac:dyDescent="0.25">
      <c r="G1352" t="str">
        <f t="shared" si="21"/>
        <v/>
      </c>
    </row>
    <row r="1353" spans="7:7" x14ac:dyDescent="0.25">
      <c r="G1353" t="str">
        <f t="shared" si="21"/>
        <v/>
      </c>
    </row>
    <row r="1354" spans="7:7" x14ac:dyDescent="0.25">
      <c r="G1354" t="str">
        <f t="shared" ref="G1354:G1417" si="22">IF(H1354="","",G1353+1)</f>
        <v/>
      </c>
    </row>
    <row r="1355" spans="7:7" x14ac:dyDescent="0.25">
      <c r="G1355" t="str">
        <f t="shared" si="22"/>
        <v/>
      </c>
    </row>
    <row r="1356" spans="7:7" x14ac:dyDescent="0.25">
      <c r="G1356" t="str">
        <f t="shared" si="22"/>
        <v/>
      </c>
    </row>
    <row r="1357" spans="7:7" x14ac:dyDescent="0.25">
      <c r="G1357" t="str">
        <f t="shared" si="22"/>
        <v/>
      </c>
    </row>
    <row r="1358" spans="7:7" x14ac:dyDescent="0.25">
      <c r="G1358" t="str">
        <f t="shared" si="22"/>
        <v/>
      </c>
    </row>
    <row r="1359" spans="7:7" x14ac:dyDescent="0.25">
      <c r="G1359" t="str">
        <f t="shared" si="22"/>
        <v/>
      </c>
    </row>
    <row r="1360" spans="7:7" x14ac:dyDescent="0.25">
      <c r="G1360" t="str">
        <f t="shared" si="22"/>
        <v/>
      </c>
    </row>
    <row r="1361" spans="7:7" x14ac:dyDescent="0.25">
      <c r="G1361" t="str">
        <f t="shared" si="22"/>
        <v/>
      </c>
    </row>
    <row r="1362" spans="7:7" x14ac:dyDescent="0.25">
      <c r="G1362" t="str">
        <f t="shared" si="22"/>
        <v/>
      </c>
    </row>
    <row r="1363" spans="7:7" x14ac:dyDescent="0.25">
      <c r="G1363" t="str">
        <f t="shared" si="22"/>
        <v/>
      </c>
    </row>
    <row r="1364" spans="7:7" x14ac:dyDescent="0.25">
      <c r="G1364" t="str">
        <f t="shared" si="22"/>
        <v/>
      </c>
    </row>
    <row r="1365" spans="7:7" x14ac:dyDescent="0.25">
      <c r="G1365" t="str">
        <f t="shared" si="22"/>
        <v/>
      </c>
    </row>
    <row r="1366" spans="7:7" x14ac:dyDescent="0.25">
      <c r="G1366" t="str">
        <f t="shared" si="22"/>
        <v/>
      </c>
    </row>
    <row r="1367" spans="7:7" x14ac:dyDescent="0.25">
      <c r="G1367" t="str">
        <f t="shared" si="22"/>
        <v/>
      </c>
    </row>
    <row r="1368" spans="7:7" x14ac:dyDescent="0.25">
      <c r="G1368" t="str">
        <f t="shared" si="22"/>
        <v/>
      </c>
    </row>
    <row r="1369" spans="7:7" x14ac:dyDescent="0.25">
      <c r="G1369" t="str">
        <f t="shared" si="22"/>
        <v/>
      </c>
    </row>
    <row r="1370" spans="7:7" x14ac:dyDescent="0.25">
      <c r="G1370" t="str">
        <f t="shared" si="22"/>
        <v/>
      </c>
    </row>
    <row r="1371" spans="7:7" x14ac:dyDescent="0.25">
      <c r="G1371" t="str">
        <f t="shared" si="22"/>
        <v/>
      </c>
    </row>
    <row r="1372" spans="7:7" x14ac:dyDescent="0.25">
      <c r="G1372" t="str">
        <f t="shared" si="22"/>
        <v/>
      </c>
    </row>
    <row r="1373" spans="7:7" x14ac:dyDescent="0.25">
      <c r="G1373" t="str">
        <f t="shared" si="22"/>
        <v/>
      </c>
    </row>
    <row r="1374" spans="7:7" x14ac:dyDescent="0.25">
      <c r="G1374" t="str">
        <f t="shared" si="22"/>
        <v/>
      </c>
    </row>
    <row r="1375" spans="7:7" x14ac:dyDescent="0.25">
      <c r="G1375" t="str">
        <f t="shared" si="22"/>
        <v/>
      </c>
    </row>
    <row r="1376" spans="7:7" x14ac:dyDescent="0.25">
      <c r="G1376" t="str">
        <f t="shared" si="22"/>
        <v/>
      </c>
    </row>
    <row r="1377" spans="7:7" x14ac:dyDescent="0.25">
      <c r="G1377" t="str">
        <f t="shared" si="22"/>
        <v/>
      </c>
    </row>
    <row r="1378" spans="7:7" x14ac:dyDescent="0.25">
      <c r="G1378" t="str">
        <f t="shared" si="22"/>
        <v/>
      </c>
    </row>
    <row r="1379" spans="7:7" x14ac:dyDescent="0.25">
      <c r="G1379" t="str">
        <f t="shared" si="22"/>
        <v/>
      </c>
    </row>
    <row r="1380" spans="7:7" x14ac:dyDescent="0.25">
      <c r="G1380" t="str">
        <f t="shared" si="22"/>
        <v/>
      </c>
    </row>
    <row r="1381" spans="7:7" x14ac:dyDescent="0.25">
      <c r="G1381" t="str">
        <f t="shared" si="22"/>
        <v/>
      </c>
    </row>
    <row r="1382" spans="7:7" x14ac:dyDescent="0.25">
      <c r="G1382" t="str">
        <f t="shared" si="22"/>
        <v/>
      </c>
    </row>
    <row r="1383" spans="7:7" x14ac:dyDescent="0.25">
      <c r="G1383" t="str">
        <f t="shared" si="22"/>
        <v/>
      </c>
    </row>
    <row r="1384" spans="7:7" x14ac:dyDescent="0.25">
      <c r="G1384" t="str">
        <f t="shared" si="22"/>
        <v/>
      </c>
    </row>
    <row r="1385" spans="7:7" x14ac:dyDescent="0.25">
      <c r="G1385" t="str">
        <f t="shared" si="22"/>
        <v/>
      </c>
    </row>
    <row r="1386" spans="7:7" x14ac:dyDescent="0.25">
      <c r="G1386" t="str">
        <f t="shared" si="22"/>
        <v/>
      </c>
    </row>
    <row r="1387" spans="7:7" x14ac:dyDescent="0.25">
      <c r="G1387" t="str">
        <f t="shared" si="22"/>
        <v/>
      </c>
    </row>
    <row r="1388" spans="7:7" x14ac:dyDescent="0.25">
      <c r="G1388" t="str">
        <f t="shared" si="22"/>
        <v/>
      </c>
    </row>
    <row r="1389" spans="7:7" x14ac:dyDescent="0.25">
      <c r="G1389" t="str">
        <f t="shared" si="22"/>
        <v/>
      </c>
    </row>
    <row r="1390" spans="7:7" x14ac:dyDescent="0.25">
      <c r="G1390" t="str">
        <f t="shared" si="22"/>
        <v/>
      </c>
    </row>
    <row r="1391" spans="7:7" x14ac:dyDescent="0.25">
      <c r="G1391" t="str">
        <f t="shared" si="22"/>
        <v/>
      </c>
    </row>
    <row r="1392" spans="7:7" x14ac:dyDescent="0.25">
      <c r="G1392" t="str">
        <f t="shared" si="22"/>
        <v/>
      </c>
    </row>
    <row r="1393" spans="7:7" x14ac:dyDescent="0.25">
      <c r="G1393" t="str">
        <f t="shared" si="22"/>
        <v/>
      </c>
    </row>
    <row r="1394" spans="7:7" x14ac:dyDescent="0.25">
      <c r="G1394" t="str">
        <f t="shared" si="22"/>
        <v/>
      </c>
    </row>
    <row r="1395" spans="7:7" x14ac:dyDescent="0.25">
      <c r="G1395" t="str">
        <f t="shared" si="22"/>
        <v/>
      </c>
    </row>
    <row r="1396" spans="7:7" x14ac:dyDescent="0.25">
      <c r="G1396" t="str">
        <f t="shared" si="22"/>
        <v/>
      </c>
    </row>
    <row r="1397" spans="7:7" x14ac:dyDescent="0.25">
      <c r="G1397" t="str">
        <f t="shared" si="22"/>
        <v/>
      </c>
    </row>
    <row r="1398" spans="7:7" x14ac:dyDescent="0.25">
      <c r="G1398" t="str">
        <f t="shared" si="22"/>
        <v/>
      </c>
    </row>
    <row r="1399" spans="7:7" x14ac:dyDescent="0.25">
      <c r="G1399" t="str">
        <f t="shared" si="22"/>
        <v/>
      </c>
    </row>
    <row r="1400" spans="7:7" x14ac:dyDescent="0.25">
      <c r="G1400" t="str">
        <f t="shared" si="22"/>
        <v/>
      </c>
    </row>
    <row r="1401" spans="7:7" x14ac:dyDescent="0.25">
      <c r="G1401" t="str">
        <f t="shared" si="22"/>
        <v/>
      </c>
    </row>
    <row r="1402" spans="7:7" x14ac:dyDescent="0.25">
      <c r="G1402" t="str">
        <f t="shared" si="22"/>
        <v/>
      </c>
    </row>
    <row r="1403" spans="7:7" x14ac:dyDescent="0.25">
      <c r="G1403" t="str">
        <f t="shared" si="22"/>
        <v/>
      </c>
    </row>
    <row r="1404" spans="7:7" x14ac:dyDescent="0.25">
      <c r="G1404" t="str">
        <f t="shared" si="22"/>
        <v/>
      </c>
    </row>
    <row r="1405" spans="7:7" x14ac:dyDescent="0.25">
      <c r="G1405" t="str">
        <f t="shared" si="22"/>
        <v/>
      </c>
    </row>
    <row r="1406" spans="7:7" x14ac:dyDescent="0.25">
      <c r="G1406" t="str">
        <f t="shared" si="22"/>
        <v/>
      </c>
    </row>
    <row r="1407" spans="7:7" x14ac:dyDescent="0.25">
      <c r="G1407" t="str">
        <f t="shared" si="22"/>
        <v/>
      </c>
    </row>
    <row r="1408" spans="7:7" x14ac:dyDescent="0.25">
      <c r="G1408" t="str">
        <f t="shared" si="22"/>
        <v/>
      </c>
    </row>
    <row r="1409" spans="7:7" x14ac:dyDescent="0.25">
      <c r="G1409" t="str">
        <f t="shared" si="22"/>
        <v/>
      </c>
    </row>
    <row r="1410" spans="7:7" x14ac:dyDescent="0.25">
      <c r="G1410" t="str">
        <f t="shared" si="22"/>
        <v/>
      </c>
    </row>
    <row r="1411" spans="7:7" x14ac:dyDescent="0.25">
      <c r="G1411" t="str">
        <f t="shared" si="22"/>
        <v/>
      </c>
    </row>
    <row r="1412" spans="7:7" x14ac:dyDescent="0.25">
      <c r="G1412" t="str">
        <f t="shared" si="22"/>
        <v/>
      </c>
    </row>
    <row r="1413" spans="7:7" x14ac:dyDescent="0.25">
      <c r="G1413" t="str">
        <f t="shared" si="22"/>
        <v/>
      </c>
    </row>
    <row r="1414" spans="7:7" x14ac:dyDescent="0.25">
      <c r="G1414" t="str">
        <f t="shared" si="22"/>
        <v/>
      </c>
    </row>
    <row r="1415" spans="7:7" x14ac:dyDescent="0.25">
      <c r="G1415" t="str">
        <f t="shared" si="22"/>
        <v/>
      </c>
    </row>
    <row r="1416" spans="7:7" x14ac:dyDescent="0.25">
      <c r="G1416" t="str">
        <f t="shared" si="22"/>
        <v/>
      </c>
    </row>
    <row r="1417" spans="7:7" x14ac:dyDescent="0.25">
      <c r="G1417" t="str">
        <f t="shared" si="22"/>
        <v/>
      </c>
    </row>
    <row r="1418" spans="7:7" x14ac:dyDescent="0.25">
      <c r="G1418" t="str">
        <f t="shared" ref="G1418:G1481" si="23">IF(H1418="","",G1417+1)</f>
        <v/>
      </c>
    </row>
    <row r="1419" spans="7:7" x14ac:dyDescent="0.25">
      <c r="G1419" t="str">
        <f t="shared" si="23"/>
        <v/>
      </c>
    </row>
    <row r="1420" spans="7:7" x14ac:dyDescent="0.25">
      <c r="G1420" t="str">
        <f t="shared" si="23"/>
        <v/>
      </c>
    </row>
    <row r="1421" spans="7:7" x14ac:dyDescent="0.25">
      <c r="G1421" t="str">
        <f t="shared" si="23"/>
        <v/>
      </c>
    </row>
    <row r="1422" spans="7:7" x14ac:dyDescent="0.25">
      <c r="G1422" t="str">
        <f t="shared" si="23"/>
        <v/>
      </c>
    </row>
    <row r="1423" spans="7:7" x14ac:dyDescent="0.25">
      <c r="G1423" t="str">
        <f t="shared" si="23"/>
        <v/>
      </c>
    </row>
    <row r="1424" spans="7:7" x14ac:dyDescent="0.25">
      <c r="G1424" t="str">
        <f t="shared" si="23"/>
        <v/>
      </c>
    </row>
    <row r="1425" spans="7:7" x14ac:dyDescent="0.25">
      <c r="G1425" t="str">
        <f t="shared" si="23"/>
        <v/>
      </c>
    </row>
    <row r="1426" spans="7:7" x14ac:dyDescent="0.25">
      <c r="G1426" t="str">
        <f t="shared" si="23"/>
        <v/>
      </c>
    </row>
    <row r="1427" spans="7:7" x14ac:dyDescent="0.25">
      <c r="G1427" t="str">
        <f t="shared" si="23"/>
        <v/>
      </c>
    </row>
    <row r="1428" spans="7:7" x14ac:dyDescent="0.25">
      <c r="G1428" t="str">
        <f t="shared" si="23"/>
        <v/>
      </c>
    </row>
    <row r="1429" spans="7:7" x14ac:dyDescent="0.25">
      <c r="G1429" t="str">
        <f t="shared" si="23"/>
        <v/>
      </c>
    </row>
    <row r="1430" spans="7:7" x14ac:dyDescent="0.25">
      <c r="G1430" t="str">
        <f t="shared" si="23"/>
        <v/>
      </c>
    </row>
    <row r="1431" spans="7:7" x14ac:dyDescent="0.25">
      <c r="G1431" t="str">
        <f t="shared" si="23"/>
        <v/>
      </c>
    </row>
    <row r="1432" spans="7:7" x14ac:dyDescent="0.25">
      <c r="G1432" t="str">
        <f t="shared" si="23"/>
        <v/>
      </c>
    </row>
    <row r="1433" spans="7:7" x14ac:dyDescent="0.25">
      <c r="G1433" t="str">
        <f t="shared" si="23"/>
        <v/>
      </c>
    </row>
    <row r="1434" spans="7:7" x14ac:dyDescent="0.25">
      <c r="G1434" t="str">
        <f t="shared" si="23"/>
        <v/>
      </c>
    </row>
    <row r="1435" spans="7:7" x14ac:dyDescent="0.25">
      <c r="G1435" t="str">
        <f t="shared" si="23"/>
        <v/>
      </c>
    </row>
    <row r="1436" spans="7:7" x14ac:dyDescent="0.25">
      <c r="G1436" t="str">
        <f t="shared" si="23"/>
        <v/>
      </c>
    </row>
    <row r="1437" spans="7:7" x14ac:dyDescent="0.25">
      <c r="G1437" t="str">
        <f t="shared" si="23"/>
        <v/>
      </c>
    </row>
    <row r="1438" spans="7:7" x14ac:dyDescent="0.25">
      <c r="G1438" t="str">
        <f t="shared" si="23"/>
        <v/>
      </c>
    </row>
    <row r="1439" spans="7:7" x14ac:dyDescent="0.25">
      <c r="G1439" t="str">
        <f t="shared" si="23"/>
        <v/>
      </c>
    </row>
    <row r="1440" spans="7:7" x14ac:dyDescent="0.25">
      <c r="G1440" t="str">
        <f t="shared" si="23"/>
        <v/>
      </c>
    </row>
    <row r="1441" spans="7:7" x14ac:dyDescent="0.25">
      <c r="G1441" t="str">
        <f t="shared" si="23"/>
        <v/>
      </c>
    </row>
    <row r="1442" spans="7:7" x14ac:dyDescent="0.25">
      <c r="G1442" t="str">
        <f t="shared" si="23"/>
        <v/>
      </c>
    </row>
    <row r="1443" spans="7:7" x14ac:dyDescent="0.25">
      <c r="G1443" t="str">
        <f t="shared" si="23"/>
        <v/>
      </c>
    </row>
    <row r="1444" spans="7:7" x14ac:dyDescent="0.25">
      <c r="G1444" t="str">
        <f t="shared" si="23"/>
        <v/>
      </c>
    </row>
    <row r="1445" spans="7:7" x14ac:dyDescent="0.25">
      <c r="G1445" t="str">
        <f t="shared" si="23"/>
        <v/>
      </c>
    </row>
    <row r="1446" spans="7:7" x14ac:dyDescent="0.25">
      <c r="G1446" t="str">
        <f t="shared" si="23"/>
        <v/>
      </c>
    </row>
    <row r="1447" spans="7:7" x14ac:dyDescent="0.25">
      <c r="G1447" t="str">
        <f t="shared" si="23"/>
        <v/>
      </c>
    </row>
    <row r="1448" spans="7:7" x14ac:dyDescent="0.25">
      <c r="G1448" t="str">
        <f t="shared" si="23"/>
        <v/>
      </c>
    </row>
    <row r="1449" spans="7:7" x14ac:dyDescent="0.25">
      <c r="G1449" t="str">
        <f t="shared" si="23"/>
        <v/>
      </c>
    </row>
    <row r="1450" spans="7:7" x14ac:dyDescent="0.25">
      <c r="G1450" t="str">
        <f t="shared" si="23"/>
        <v/>
      </c>
    </row>
    <row r="1451" spans="7:7" x14ac:dyDescent="0.25">
      <c r="G1451" t="str">
        <f t="shared" si="23"/>
        <v/>
      </c>
    </row>
    <row r="1452" spans="7:7" x14ac:dyDescent="0.25">
      <c r="G1452" t="str">
        <f t="shared" si="23"/>
        <v/>
      </c>
    </row>
    <row r="1453" spans="7:7" x14ac:dyDescent="0.25">
      <c r="G1453" t="str">
        <f t="shared" si="23"/>
        <v/>
      </c>
    </row>
    <row r="1454" spans="7:7" x14ac:dyDescent="0.25">
      <c r="G1454" t="str">
        <f t="shared" si="23"/>
        <v/>
      </c>
    </row>
    <row r="1455" spans="7:7" x14ac:dyDescent="0.25">
      <c r="G1455" t="str">
        <f t="shared" si="23"/>
        <v/>
      </c>
    </row>
    <row r="1456" spans="7:7" x14ac:dyDescent="0.25">
      <c r="G1456" t="str">
        <f t="shared" si="23"/>
        <v/>
      </c>
    </row>
    <row r="1457" spans="7:7" x14ac:dyDescent="0.25">
      <c r="G1457" t="str">
        <f t="shared" si="23"/>
        <v/>
      </c>
    </row>
    <row r="1458" spans="7:7" x14ac:dyDescent="0.25">
      <c r="G1458" t="str">
        <f t="shared" si="23"/>
        <v/>
      </c>
    </row>
    <row r="1459" spans="7:7" x14ac:dyDescent="0.25">
      <c r="G1459" t="str">
        <f t="shared" si="23"/>
        <v/>
      </c>
    </row>
    <row r="1460" spans="7:7" x14ac:dyDescent="0.25">
      <c r="G1460" t="str">
        <f t="shared" si="23"/>
        <v/>
      </c>
    </row>
    <row r="1461" spans="7:7" x14ac:dyDescent="0.25">
      <c r="G1461" t="str">
        <f t="shared" si="23"/>
        <v/>
      </c>
    </row>
    <row r="1462" spans="7:7" x14ac:dyDescent="0.25">
      <c r="G1462" t="str">
        <f t="shared" si="23"/>
        <v/>
      </c>
    </row>
    <row r="1463" spans="7:7" x14ac:dyDescent="0.25">
      <c r="G1463" t="str">
        <f t="shared" si="23"/>
        <v/>
      </c>
    </row>
    <row r="1464" spans="7:7" x14ac:dyDescent="0.25">
      <c r="G1464" t="str">
        <f t="shared" si="23"/>
        <v/>
      </c>
    </row>
    <row r="1465" spans="7:7" x14ac:dyDescent="0.25">
      <c r="G1465" t="str">
        <f t="shared" si="23"/>
        <v/>
      </c>
    </row>
    <row r="1466" spans="7:7" x14ac:dyDescent="0.25">
      <c r="G1466" t="str">
        <f t="shared" si="23"/>
        <v/>
      </c>
    </row>
    <row r="1467" spans="7:7" x14ac:dyDescent="0.25">
      <c r="G1467" t="str">
        <f t="shared" si="23"/>
        <v/>
      </c>
    </row>
    <row r="1468" spans="7:7" x14ac:dyDescent="0.25">
      <c r="G1468" t="str">
        <f t="shared" si="23"/>
        <v/>
      </c>
    </row>
    <row r="1469" spans="7:7" x14ac:dyDescent="0.25">
      <c r="G1469" t="str">
        <f t="shared" si="23"/>
        <v/>
      </c>
    </row>
    <row r="1470" spans="7:7" x14ac:dyDescent="0.25">
      <c r="G1470" t="str">
        <f t="shared" si="23"/>
        <v/>
      </c>
    </row>
    <row r="1471" spans="7:7" x14ac:dyDescent="0.25">
      <c r="G1471" t="str">
        <f t="shared" si="23"/>
        <v/>
      </c>
    </row>
    <row r="1472" spans="7:7" x14ac:dyDescent="0.25">
      <c r="G1472" t="str">
        <f t="shared" si="23"/>
        <v/>
      </c>
    </row>
    <row r="1473" spans="7:7" x14ac:dyDescent="0.25">
      <c r="G1473" t="str">
        <f t="shared" si="23"/>
        <v/>
      </c>
    </row>
    <row r="1474" spans="7:7" x14ac:dyDescent="0.25">
      <c r="G1474" t="str">
        <f t="shared" si="23"/>
        <v/>
      </c>
    </row>
    <row r="1475" spans="7:7" x14ac:dyDescent="0.25">
      <c r="G1475" t="str">
        <f t="shared" si="23"/>
        <v/>
      </c>
    </row>
    <row r="1476" spans="7:7" x14ac:dyDescent="0.25">
      <c r="G1476" t="str">
        <f t="shared" si="23"/>
        <v/>
      </c>
    </row>
    <row r="1477" spans="7:7" x14ac:dyDescent="0.25">
      <c r="G1477" t="str">
        <f t="shared" si="23"/>
        <v/>
      </c>
    </row>
    <row r="1478" spans="7:7" x14ac:dyDescent="0.25">
      <c r="G1478" t="str">
        <f t="shared" si="23"/>
        <v/>
      </c>
    </row>
    <row r="1479" spans="7:7" x14ac:dyDescent="0.25">
      <c r="G1479" t="str">
        <f t="shared" si="23"/>
        <v/>
      </c>
    </row>
    <row r="1480" spans="7:7" x14ac:dyDescent="0.25">
      <c r="G1480" t="str">
        <f t="shared" si="23"/>
        <v/>
      </c>
    </row>
    <row r="1481" spans="7:7" x14ac:dyDescent="0.25">
      <c r="G1481" t="str">
        <f t="shared" si="23"/>
        <v/>
      </c>
    </row>
    <row r="1482" spans="7:7" x14ac:dyDescent="0.25">
      <c r="G1482" t="str">
        <f t="shared" ref="G1482:G1545" si="24">IF(H1482="","",G1481+1)</f>
        <v/>
      </c>
    </row>
    <row r="1483" spans="7:7" x14ac:dyDescent="0.25">
      <c r="G1483" t="str">
        <f t="shared" si="24"/>
        <v/>
      </c>
    </row>
    <row r="1484" spans="7:7" x14ac:dyDescent="0.25">
      <c r="G1484" t="str">
        <f t="shared" si="24"/>
        <v/>
      </c>
    </row>
    <row r="1485" spans="7:7" x14ac:dyDescent="0.25">
      <c r="G1485" t="str">
        <f t="shared" si="24"/>
        <v/>
      </c>
    </row>
    <row r="1486" spans="7:7" x14ac:dyDescent="0.25">
      <c r="G1486" t="str">
        <f t="shared" si="24"/>
        <v/>
      </c>
    </row>
    <row r="1487" spans="7:7" x14ac:dyDescent="0.25">
      <c r="G1487" t="str">
        <f t="shared" si="24"/>
        <v/>
      </c>
    </row>
    <row r="1488" spans="7:7" x14ac:dyDescent="0.25">
      <c r="G1488" t="str">
        <f t="shared" si="24"/>
        <v/>
      </c>
    </row>
    <row r="1489" spans="7:7" x14ac:dyDescent="0.25">
      <c r="G1489" t="str">
        <f t="shared" si="24"/>
        <v/>
      </c>
    </row>
    <row r="1490" spans="7:7" x14ac:dyDescent="0.25">
      <c r="G1490" t="str">
        <f t="shared" si="24"/>
        <v/>
      </c>
    </row>
    <row r="1491" spans="7:7" x14ac:dyDescent="0.25">
      <c r="G1491" t="str">
        <f t="shared" si="24"/>
        <v/>
      </c>
    </row>
    <row r="1492" spans="7:7" x14ac:dyDescent="0.25">
      <c r="G1492" t="str">
        <f t="shared" si="24"/>
        <v/>
      </c>
    </row>
    <row r="1493" spans="7:7" x14ac:dyDescent="0.25">
      <c r="G1493" t="str">
        <f t="shared" si="24"/>
        <v/>
      </c>
    </row>
    <row r="1494" spans="7:7" x14ac:dyDescent="0.25">
      <c r="G1494" t="str">
        <f t="shared" si="24"/>
        <v/>
      </c>
    </row>
    <row r="1495" spans="7:7" x14ac:dyDescent="0.25">
      <c r="G1495" t="str">
        <f t="shared" si="24"/>
        <v/>
      </c>
    </row>
    <row r="1496" spans="7:7" x14ac:dyDescent="0.25">
      <c r="G1496" t="str">
        <f t="shared" si="24"/>
        <v/>
      </c>
    </row>
    <row r="1497" spans="7:7" x14ac:dyDescent="0.25">
      <c r="G1497" t="str">
        <f t="shared" si="24"/>
        <v/>
      </c>
    </row>
    <row r="1498" spans="7:7" x14ac:dyDescent="0.25">
      <c r="G1498" t="str">
        <f t="shared" si="24"/>
        <v/>
      </c>
    </row>
    <row r="1499" spans="7:7" x14ac:dyDescent="0.25">
      <c r="G1499" t="str">
        <f t="shared" si="24"/>
        <v/>
      </c>
    </row>
    <row r="1500" spans="7:7" x14ac:dyDescent="0.25">
      <c r="G1500" t="str">
        <f t="shared" si="24"/>
        <v/>
      </c>
    </row>
    <row r="1501" spans="7:7" x14ac:dyDescent="0.25">
      <c r="G1501" t="str">
        <f t="shared" si="24"/>
        <v/>
      </c>
    </row>
    <row r="1502" spans="7:7" x14ac:dyDescent="0.25">
      <c r="G1502" t="str">
        <f t="shared" si="24"/>
        <v/>
      </c>
    </row>
    <row r="1503" spans="7:7" x14ac:dyDescent="0.25">
      <c r="G1503" t="str">
        <f t="shared" si="24"/>
        <v/>
      </c>
    </row>
    <row r="1504" spans="7:7" x14ac:dyDescent="0.25">
      <c r="G1504" t="str">
        <f t="shared" si="24"/>
        <v/>
      </c>
    </row>
    <row r="1505" spans="7:7" x14ac:dyDescent="0.25">
      <c r="G1505" t="str">
        <f t="shared" si="24"/>
        <v/>
      </c>
    </row>
    <row r="1506" spans="7:7" x14ac:dyDescent="0.25">
      <c r="G1506" t="str">
        <f t="shared" si="24"/>
        <v/>
      </c>
    </row>
    <row r="1507" spans="7:7" x14ac:dyDescent="0.25">
      <c r="G1507" t="str">
        <f t="shared" si="24"/>
        <v/>
      </c>
    </row>
    <row r="1508" spans="7:7" x14ac:dyDescent="0.25">
      <c r="G1508" t="str">
        <f t="shared" si="24"/>
        <v/>
      </c>
    </row>
    <row r="1509" spans="7:7" x14ac:dyDescent="0.25">
      <c r="G1509" t="str">
        <f t="shared" si="24"/>
        <v/>
      </c>
    </row>
    <row r="1510" spans="7:7" x14ac:dyDescent="0.25">
      <c r="G1510" t="str">
        <f t="shared" si="24"/>
        <v/>
      </c>
    </row>
    <row r="1511" spans="7:7" x14ac:dyDescent="0.25">
      <c r="G1511" t="str">
        <f t="shared" si="24"/>
        <v/>
      </c>
    </row>
    <row r="1512" spans="7:7" x14ac:dyDescent="0.25">
      <c r="G1512" t="str">
        <f t="shared" si="24"/>
        <v/>
      </c>
    </row>
    <row r="1513" spans="7:7" x14ac:dyDescent="0.25">
      <c r="G1513" t="str">
        <f t="shared" si="24"/>
        <v/>
      </c>
    </row>
    <row r="1514" spans="7:7" x14ac:dyDescent="0.25">
      <c r="G1514" t="str">
        <f t="shared" si="24"/>
        <v/>
      </c>
    </row>
    <row r="1515" spans="7:7" x14ac:dyDescent="0.25">
      <c r="G1515" t="str">
        <f t="shared" si="24"/>
        <v/>
      </c>
    </row>
    <row r="1516" spans="7:7" x14ac:dyDescent="0.25">
      <c r="G1516" t="str">
        <f t="shared" si="24"/>
        <v/>
      </c>
    </row>
    <row r="1517" spans="7:7" x14ac:dyDescent="0.25">
      <c r="G1517" t="str">
        <f t="shared" si="24"/>
        <v/>
      </c>
    </row>
    <row r="1518" spans="7:7" x14ac:dyDescent="0.25">
      <c r="G1518" t="str">
        <f t="shared" si="24"/>
        <v/>
      </c>
    </row>
    <row r="1519" spans="7:7" x14ac:dyDescent="0.25">
      <c r="G1519" t="str">
        <f t="shared" si="24"/>
        <v/>
      </c>
    </row>
    <row r="1520" spans="7:7" x14ac:dyDescent="0.25">
      <c r="G1520" t="str">
        <f t="shared" si="24"/>
        <v/>
      </c>
    </row>
    <row r="1521" spans="7:7" x14ac:dyDescent="0.25">
      <c r="G1521" t="str">
        <f t="shared" si="24"/>
        <v/>
      </c>
    </row>
    <row r="1522" spans="7:7" x14ac:dyDescent="0.25">
      <c r="G1522" t="str">
        <f t="shared" si="24"/>
        <v/>
      </c>
    </row>
    <row r="1523" spans="7:7" x14ac:dyDescent="0.25">
      <c r="G1523" t="str">
        <f t="shared" si="24"/>
        <v/>
      </c>
    </row>
    <row r="1524" spans="7:7" x14ac:dyDescent="0.25">
      <c r="G1524" t="str">
        <f t="shared" si="24"/>
        <v/>
      </c>
    </row>
    <row r="1525" spans="7:7" x14ac:dyDescent="0.25">
      <c r="G1525" t="str">
        <f t="shared" si="24"/>
        <v/>
      </c>
    </row>
    <row r="1526" spans="7:7" x14ac:dyDescent="0.25">
      <c r="G1526" t="str">
        <f t="shared" si="24"/>
        <v/>
      </c>
    </row>
    <row r="1527" spans="7:7" x14ac:dyDescent="0.25">
      <c r="G1527" t="str">
        <f t="shared" si="24"/>
        <v/>
      </c>
    </row>
    <row r="1528" spans="7:7" x14ac:dyDescent="0.25">
      <c r="G1528" t="str">
        <f t="shared" si="24"/>
        <v/>
      </c>
    </row>
    <row r="1529" spans="7:7" x14ac:dyDescent="0.25">
      <c r="G1529" t="str">
        <f t="shared" si="24"/>
        <v/>
      </c>
    </row>
    <row r="1530" spans="7:7" x14ac:dyDescent="0.25">
      <c r="G1530" t="str">
        <f t="shared" si="24"/>
        <v/>
      </c>
    </row>
    <row r="1531" spans="7:7" x14ac:dyDescent="0.25">
      <c r="G1531" t="str">
        <f t="shared" si="24"/>
        <v/>
      </c>
    </row>
    <row r="1532" spans="7:7" x14ac:dyDescent="0.25">
      <c r="G1532" t="str">
        <f t="shared" si="24"/>
        <v/>
      </c>
    </row>
    <row r="1533" spans="7:7" x14ac:dyDescent="0.25">
      <c r="G1533" t="str">
        <f t="shared" si="24"/>
        <v/>
      </c>
    </row>
    <row r="1534" spans="7:7" x14ac:dyDescent="0.25">
      <c r="G1534" t="str">
        <f t="shared" si="24"/>
        <v/>
      </c>
    </row>
    <row r="1535" spans="7:7" x14ac:dyDescent="0.25">
      <c r="G1535" t="str">
        <f t="shared" si="24"/>
        <v/>
      </c>
    </row>
    <row r="1536" spans="7:7" x14ac:dyDescent="0.25">
      <c r="G1536" t="str">
        <f t="shared" si="24"/>
        <v/>
      </c>
    </row>
    <row r="1537" spans="7:7" x14ac:dyDescent="0.25">
      <c r="G1537" t="str">
        <f t="shared" si="24"/>
        <v/>
      </c>
    </row>
    <row r="1538" spans="7:7" x14ac:dyDescent="0.25">
      <c r="G1538" t="str">
        <f t="shared" si="24"/>
        <v/>
      </c>
    </row>
    <row r="1539" spans="7:7" x14ac:dyDescent="0.25">
      <c r="G1539" t="str">
        <f t="shared" si="24"/>
        <v/>
      </c>
    </row>
    <row r="1540" spans="7:7" x14ac:dyDescent="0.25">
      <c r="G1540" t="str">
        <f t="shared" si="24"/>
        <v/>
      </c>
    </row>
    <row r="1541" spans="7:7" x14ac:dyDescent="0.25">
      <c r="G1541" t="str">
        <f t="shared" si="24"/>
        <v/>
      </c>
    </row>
    <row r="1542" spans="7:7" x14ac:dyDescent="0.25">
      <c r="G1542" t="str">
        <f t="shared" si="24"/>
        <v/>
      </c>
    </row>
    <row r="1543" spans="7:7" x14ac:dyDescent="0.25">
      <c r="G1543" t="str">
        <f t="shared" si="24"/>
        <v/>
      </c>
    </row>
    <row r="1544" spans="7:7" x14ac:dyDescent="0.25">
      <c r="G1544" t="str">
        <f t="shared" si="24"/>
        <v/>
      </c>
    </row>
    <row r="1545" spans="7:7" x14ac:dyDescent="0.25">
      <c r="G1545" t="str">
        <f t="shared" si="24"/>
        <v/>
      </c>
    </row>
    <row r="1546" spans="7:7" x14ac:dyDescent="0.25">
      <c r="G1546" t="str">
        <f t="shared" ref="G1546:G1609" si="25">IF(H1546="","",G1545+1)</f>
        <v/>
      </c>
    </row>
    <row r="1547" spans="7:7" x14ac:dyDescent="0.25">
      <c r="G1547" t="str">
        <f t="shared" si="25"/>
        <v/>
      </c>
    </row>
    <row r="1548" spans="7:7" x14ac:dyDescent="0.25">
      <c r="G1548" t="str">
        <f t="shared" si="25"/>
        <v/>
      </c>
    </row>
    <row r="1549" spans="7:7" x14ac:dyDescent="0.25">
      <c r="G1549" t="str">
        <f t="shared" si="25"/>
        <v/>
      </c>
    </row>
    <row r="1550" spans="7:7" x14ac:dyDescent="0.25">
      <c r="G1550" t="str">
        <f t="shared" si="25"/>
        <v/>
      </c>
    </row>
    <row r="1551" spans="7:7" x14ac:dyDescent="0.25">
      <c r="G1551" t="str">
        <f t="shared" si="25"/>
        <v/>
      </c>
    </row>
    <row r="1552" spans="7:7" x14ac:dyDescent="0.25">
      <c r="G1552" t="str">
        <f t="shared" si="25"/>
        <v/>
      </c>
    </row>
    <row r="1553" spans="7:7" x14ac:dyDescent="0.25">
      <c r="G1553" t="str">
        <f t="shared" si="25"/>
        <v/>
      </c>
    </row>
    <row r="1554" spans="7:7" x14ac:dyDescent="0.25">
      <c r="G1554" t="str">
        <f t="shared" si="25"/>
        <v/>
      </c>
    </row>
    <row r="1555" spans="7:7" x14ac:dyDescent="0.25">
      <c r="G1555" t="str">
        <f t="shared" si="25"/>
        <v/>
      </c>
    </row>
    <row r="1556" spans="7:7" x14ac:dyDescent="0.25">
      <c r="G1556" t="str">
        <f t="shared" si="25"/>
        <v/>
      </c>
    </row>
    <row r="1557" spans="7:7" x14ac:dyDescent="0.25">
      <c r="G1557" t="str">
        <f t="shared" si="25"/>
        <v/>
      </c>
    </row>
    <row r="1558" spans="7:7" x14ac:dyDescent="0.25">
      <c r="G1558" t="str">
        <f t="shared" si="25"/>
        <v/>
      </c>
    </row>
    <row r="1559" spans="7:7" x14ac:dyDescent="0.25">
      <c r="G1559" t="str">
        <f t="shared" si="25"/>
        <v/>
      </c>
    </row>
    <row r="1560" spans="7:7" x14ac:dyDescent="0.25">
      <c r="G1560" t="str">
        <f t="shared" si="25"/>
        <v/>
      </c>
    </row>
    <row r="1561" spans="7:7" x14ac:dyDescent="0.25">
      <c r="G1561" t="str">
        <f t="shared" si="25"/>
        <v/>
      </c>
    </row>
    <row r="1562" spans="7:7" x14ac:dyDescent="0.25">
      <c r="G1562" t="str">
        <f t="shared" si="25"/>
        <v/>
      </c>
    </row>
    <row r="1563" spans="7:7" x14ac:dyDescent="0.25">
      <c r="G1563" t="str">
        <f t="shared" si="25"/>
        <v/>
      </c>
    </row>
    <row r="1564" spans="7:7" x14ac:dyDescent="0.25">
      <c r="G1564" t="str">
        <f t="shared" si="25"/>
        <v/>
      </c>
    </row>
    <row r="1565" spans="7:7" x14ac:dyDescent="0.25">
      <c r="G1565" t="str">
        <f t="shared" si="25"/>
        <v/>
      </c>
    </row>
    <row r="1566" spans="7:7" x14ac:dyDescent="0.25">
      <c r="G1566" t="str">
        <f t="shared" si="25"/>
        <v/>
      </c>
    </row>
    <row r="1567" spans="7:7" x14ac:dyDescent="0.25">
      <c r="G1567" t="str">
        <f t="shared" si="25"/>
        <v/>
      </c>
    </row>
    <row r="1568" spans="7:7" x14ac:dyDescent="0.25">
      <c r="G1568" t="str">
        <f t="shared" si="25"/>
        <v/>
      </c>
    </row>
    <row r="1569" spans="7:7" x14ac:dyDescent="0.25">
      <c r="G1569" t="str">
        <f t="shared" si="25"/>
        <v/>
      </c>
    </row>
    <row r="1570" spans="7:7" x14ac:dyDescent="0.25">
      <c r="G1570" t="str">
        <f t="shared" si="25"/>
        <v/>
      </c>
    </row>
    <row r="1571" spans="7:7" x14ac:dyDescent="0.25">
      <c r="G1571" t="str">
        <f t="shared" si="25"/>
        <v/>
      </c>
    </row>
    <row r="1572" spans="7:7" x14ac:dyDescent="0.25">
      <c r="G1572" t="str">
        <f t="shared" si="25"/>
        <v/>
      </c>
    </row>
    <row r="1573" spans="7:7" x14ac:dyDescent="0.25">
      <c r="G1573" t="str">
        <f t="shared" si="25"/>
        <v/>
      </c>
    </row>
    <row r="1574" spans="7:7" x14ac:dyDescent="0.25">
      <c r="G1574" t="str">
        <f t="shared" si="25"/>
        <v/>
      </c>
    </row>
    <row r="1575" spans="7:7" x14ac:dyDescent="0.25">
      <c r="G1575" t="str">
        <f t="shared" si="25"/>
        <v/>
      </c>
    </row>
    <row r="1576" spans="7:7" x14ac:dyDescent="0.25">
      <c r="G1576" t="str">
        <f t="shared" si="25"/>
        <v/>
      </c>
    </row>
    <row r="1577" spans="7:7" x14ac:dyDescent="0.25">
      <c r="G1577" t="str">
        <f t="shared" si="25"/>
        <v/>
      </c>
    </row>
    <row r="1578" spans="7:7" x14ac:dyDescent="0.25">
      <c r="G1578" t="str">
        <f t="shared" si="25"/>
        <v/>
      </c>
    </row>
    <row r="1579" spans="7:7" x14ac:dyDescent="0.25">
      <c r="G1579" t="str">
        <f t="shared" si="25"/>
        <v/>
      </c>
    </row>
    <row r="1580" spans="7:7" x14ac:dyDescent="0.25">
      <c r="G1580" t="str">
        <f t="shared" si="25"/>
        <v/>
      </c>
    </row>
    <row r="1581" spans="7:7" x14ac:dyDescent="0.25">
      <c r="G1581" t="str">
        <f t="shared" si="25"/>
        <v/>
      </c>
    </row>
    <row r="1582" spans="7:7" x14ac:dyDescent="0.25">
      <c r="G1582" t="str">
        <f t="shared" si="25"/>
        <v/>
      </c>
    </row>
    <row r="1583" spans="7:7" x14ac:dyDescent="0.25">
      <c r="G1583" t="str">
        <f t="shared" si="25"/>
        <v/>
      </c>
    </row>
    <row r="1584" spans="7:7" x14ac:dyDescent="0.25">
      <c r="G1584" t="str">
        <f t="shared" si="25"/>
        <v/>
      </c>
    </row>
    <row r="1585" spans="7:7" x14ac:dyDescent="0.25">
      <c r="G1585" t="str">
        <f t="shared" si="25"/>
        <v/>
      </c>
    </row>
    <row r="1586" spans="7:7" x14ac:dyDescent="0.25">
      <c r="G1586" t="str">
        <f t="shared" si="25"/>
        <v/>
      </c>
    </row>
    <row r="1587" spans="7:7" x14ac:dyDescent="0.25">
      <c r="G1587" t="str">
        <f t="shared" si="25"/>
        <v/>
      </c>
    </row>
    <row r="1588" spans="7:7" x14ac:dyDescent="0.25">
      <c r="G1588" t="str">
        <f t="shared" si="25"/>
        <v/>
      </c>
    </row>
    <row r="1589" spans="7:7" x14ac:dyDescent="0.25">
      <c r="G1589" t="str">
        <f t="shared" si="25"/>
        <v/>
      </c>
    </row>
    <row r="1590" spans="7:7" x14ac:dyDescent="0.25">
      <c r="G1590" t="str">
        <f t="shared" si="25"/>
        <v/>
      </c>
    </row>
    <row r="1591" spans="7:7" x14ac:dyDescent="0.25">
      <c r="G1591" t="str">
        <f t="shared" si="25"/>
        <v/>
      </c>
    </row>
    <row r="1592" spans="7:7" x14ac:dyDescent="0.25">
      <c r="G1592" t="str">
        <f t="shared" si="25"/>
        <v/>
      </c>
    </row>
    <row r="1593" spans="7:7" x14ac:dyDescent="0.25">
      <c r="G1593" t="str">
        <f t="shared" si="25"/>
        <v/>
      </c>
    </row>
    <row r="1594" spans="7:7" x14ac:dyDescent="0.25">
      <c r="G1594" t="str">
        <f t="shared" si="25"/>
        <v/>
      </c>
    </row>
    <row r="1595" spans="7:7" x14ac:dyDescent="0.25">
      <c r="G1595" t="str">
        <f t="shared" si="25"/>
        <v/>
      </c>
    </row>
    <row r="1596" spans="7:7" x14ac:dyDescent="0.25">
      <c r="G1596" t="str">
        <f t="shared" si="25"/>
        <v/>
      </c>
    </row>
    <row r="1597" spans="7:7" x14ac:dyDescent="0.25">
      <c r="G1597" t="str">
        <f t="shared" si="25"/>
        <v/>
      </c>
    </row>
    <row r="1598" spans="7:7" x14ac:dyDescent="0.25">
      <c r="G1598" t="str">
        <f t="shared" si="25"/>
        <v/>
      </c>
    </row>
    <row r="1599" spans="7:7" x14ac:dyDescent="0.25">
      <c r="G1599" t="str">
        <f t="shared" si="25"/>
        <v/>
      </c>
    </row>
    <row r="1600" spans="7:7" x14ac:dyDescent="0.25">
      <c r="G1600" t="str">
        <f t="shared" si="25"/>
        <v/>
      </c>
    </row>
    <row r="1601" spans="7:7" x14ac:dyDescent="0.25">
      <c r="G1601" t="str">
        <f t="shared" si="25"/>
        <v/>
      </c>
    </row>
    <row r="1602" spans="7:7" x14ac:dyDescent="0.25">
      <c r="G1602" t="str">
        <f t="shared" si="25"/>
        <v/>
      </c>
    </row>
    <row r="1603" spans="7:7" x14ac:dyDescent="0.25">
      <c r="G1603" t="str">
        <f t="shared" si="25"/>
        <v/>
      </c>
    </row>
    <row r="1604" spans="7:7" x14ac:dyDescent="0.25">
      <c r="G1604" t="str">
        <f t="shared" si="25"/>
        <v/>
      </c>
    </row>
    <row r="1605" spans="7:7" x14ac:dyDescent="0.25">
      <c r="G1605" t="str">
        <f t="shared" si="25"/>
        <v/>
      </c>
    </row>
    <row r="1606" spans="7:7" x14ac:dyDescent="0.25">
      <c r="G1606" t="str">
        <f t="shared" si="25"/>
        <v/>
      </c>
    </row>
    <row r="1607" spans="7:7" x14ac:dyDescent="0.25">
      <c r="G1607" t="str">
        <f t="shared" si="25"/>
        <v/>
      </c>
    </row>
    <row r="1608" spans="7:7" x14ac:dyDescent="0.25">
      <c r="G1608" t="str">
        <f t="shared" si="25"/>
        <v/>
      </c>
    </row>
    <row r="1609" spans="7:7" x14ac:dyDescent="0.25">
      <c r="G1609" t="str">
        <f t="shared" si="25"/>
        <v/>
      </c>
    </row>
    <row r="1610" spans="7:7" x14ac:dyDescent="0.25">
      <c r="G1610" t="str">
        <f t="shared" ref="G1610:G1673" si="26">IF(H1610="","",G1609+1)</f>
        <v/>
      </c>
    </row>
    <row r="1611" spans="7:7" x14ac:dyDescent="0.25">
      <c r="G1611" t="str">
        <f t="shared" si="26"/>
        <v/>
      </c>
    </row>
    <row r="1612" spans="7:7" x14ac:dyDescent="0.25">
      <c r="G1612" t="str">
        <f t="shared" si="26"/>
        <v/>
      </c>
    </row>
    <row r="1613" spans="7:7" x14ac:dyDescent="0.25">
      <c r="G1613" t="str">
        <f t="shared" si="26"/>
        <v/>
      </c>
    </row>
    <row r="1614" spans="7:7" x14ac:dyDescent="0.25">
      <c r="G1614" t="str">
        <f t="shared" si="26"/>
        <v/>
      </c>
    </row>
    <row r="1615" spans="7:7" x14ac:dyDescent="0.25">
      <c r="G1615" t="str">
        <f t="shared" si="26"/>
        <v/>
      </c>
    </row>
    <row r="1616" spans="7:7" x14ac:dyDescent="0.25">
      <c r="G1616" t="str">
        <f t="shared" si="26"/>
        <v/>
      </c>
    </row>
    <row r="1617" spans="7:7" x14ac:dyDescent="0.25">
      <c r="G1617" t="str">
        <f t="shared" si="26"/>
        <v/>
      </c>
    </row>
    <row r="1618" spans="7:7" x14ac:dyDescent="0.25">
      <c r="G1618" t="str">
        <f t="shared" si="26"/>
        <v/>
      </c>
    </row>
    <row r="1619" spans="7:7" x14ac:dyDescent="0.25">
      <c r="G1619" t="str">
        <f t="shared" si="26"/>
        <v/>
      </c>
    </row>
    <row r="1620" spans="7:7" x14ac:dyDescent="0.25">
      <c r="G1620" t="str">
        <f t="shared" si="26"/>
        <v/>
      </c>
    </row>
    <row r="1621" spans="7:7" x14ac:dyDescent="0.25">
      <c r="G1621" t="str">
        <f t="shared" si="26"/>
        <v/>
      </c>
    </row>
    <row r="1622" spans="7:7" x14ac:dyDescent="0.25">
      <c r="G1622" t="str">
        <f t="shared" si="26"/>
        <v/>
      </c>
    </row>
    <row r="1623" spans="7:7" x14ac:dyDescent="0.25">
      <c r="G1623" t="str">
        <f t="shared" si="26"/>
        <v/>
      </c>
    </row>
    <row r="1624" spans="7:7" x14ac:dyDescent="0.25">
      <c r="G1624" t="str">
        <f t="shared" si="26"/>
        <v/>
      </c>
    </row>
    <row r="1625" spans="7:7" x14ac:dyDescent="0.25">
      <c r="G1625" t="str">
        <f t="shared" si="26"/>
        <v/>
      </c>
    </row>
    <row r="1626" spans="7:7" x14ac:dyDescent="0.25">
      <c r="G1626" t="str">
        <f t="shared" si="26"/>
        <v/>
      </c>
    </row>
    <row r="1627" spans="7:7" x14ac:dyDescent="0.25">
      <c r="G1627" t="str">
        <f t="shared" si="26"/>
        <v/>
      </c>
    </row>
    <row r="1628" spans="7:7" x14ac:dyDescent="0.25">
      <c r="G1628" t="str">
        <f t="shared" si="26"/>
        <v/>
      </c>
    </row>
    <row r="1629" spans="7:7" x14ac:dyDescent="0.25">
      <c r="G1629" t="str">
        <f t="shared" si="26"/>
        <v/>
      </c>
    </row>
    <row r="1630" spans="7:7" x14ac:dyDescent="0.25">
      <c r="G1630" t="str">
        <f t="shared" si="26"/>
        <v/>
      </c>
    </row>
    <row r="1631" spans="7:7" x14ac:dyDescent="0.25">
      <c r="G1631" t="str">
        <f t="shared" si="26"/>
        <v/>
      </c>
    </row>
    <row r="1632" spans="7:7" x14ac:dyDescent="0.25">
      <c r="G1632" t="str">
        <f t="shared" si="26"/>
        <v/>
      </c>
    </row>
    <row r="1633" spans="7:7" x14ac:dyDescent="0.25">
      <c r="G1633" t="str">
        <f t="shared" si="26"/>
        <v/>
      </c>
    </row>
    <row r="1634" spans="7:7" x14ac:dyDescent="0.25">
      <c r="G1634" t="str">
        <f t="shared" si="26"/>
        <v/>
      </c>
    </row>
    <row r="1635" spans="7:7" x14ac:dyDescent="0.25">
      <c r="G1635" t="str">
        <f t="shared" si="26"/>
        <v/>
      </c>
    </row>
    <row r="1636" spans="7:7" x14ac:dyDescent="0.25">
      <c r="G1636" t="str">
        <f t="shared" si="26"/>
        <v/>
      </c>
    </row>
    <row r="1637" spans="7:7" x14ac:dyDescent="0.25">
      <c r="G1637" t="str">
        <f t="shared" si="26"/>
        <v/>
      </c>
    </row>
    <row r="1638" spans="7:7" x14ac:dyDescent="0.25">
      <c r="G1638" t="str">
        <f t="shared" si="26"/>
        <v/>
      </c>
    </row>
    <row r="1639" spans="7:7" x14ac:dyDescent="0.25">
      <c r="G1639" t="str">
        <f t="shared" si="26"/>
        <v/>
      </c>
    </row>
    <row r="1640" spans="7:7" x14ac:dyDescent="0.25">
      <c r="G1640" t="str">
        <f t="shared" si="26"/>
        <v/>
      </c>
    </row>
    <row r="1641" spans="7:7" x14ac:dyDescent="0.25">
      <c r="G1641" t="str">
        <f t="shared" si="26"/>
        <v/>
      </c>
    </row>
    <row r="1642" spans="7:7" x14ac:dyDescent="0.25">
      <c r="G1642" t="str">
        <f t="shared" si="26"/>
        <v/>
      </c>
    </row>
    <row r="1643" spans="7:7" x14ac:dyDescent="0.25">
      <c r="G1643" t="str">
        <f t="shared" si="26"/>
        <v/>
      </c>
    </row>
    <row r="1644" spans="7:7" x14ac:dyDescent="0.25">
      <c r="G1644" t="str">
        <f t="shared" si="26"/>
        <v/>
      </c>
    </row>
    <row r="1645" spans="7:7" x14ac:dyDescent="0.25">
      <c r="G1645" t="str">
        <f t="shared" si="26"/>
        <v/>
      </c>
    </row>
    <row r="1646" spans="7:7" x14ac:dyDescent="0.25">
      <c r="G1646" t="str">
        <f t="shared" si="26"/>
        <v/>
      </c>
    </row>
    <row r="1647" spans="7:7" x14ac:dyDescent="0.25">
      <c r="G1647" t="str">
        <f t="shared" si="26"/>
        <v/>
      </c>
    </row>
    <row r="1648" spans="7:7" x14ac:dyDescent="0.25">
      <c r="G1648" t="str">
        <f t="shared" si="26"/>
        <v/>
      </c>
    </row>
    <row r="1649" spans="7:7" x14ac:dyDescent="0.25">
      <c r="G1649" t="str">
        <f t="shared" si="26"/>
        <v/>
      </c>
    </row>
    <row r="1650" spans="7:7" x14ac:dyDescent="0.25">
      <c r="G1650" t="str">
        <f t="shared" si="26"/>
        <v/>
      </c>
    </row>
    <row r="1651" spans="7:7" x14ac:dyDescent="0.25">
      <c r="G1651" t="str">
        <f t="shared" si="26"/>
        <v/>
      </c>
    </row>
    <row r="1652" spans="7:7" x14ac:dyDescent="0.25">
      <c r="G1652" t="str">
        <f t="shared" si="26"/>
        <v/>
      </c>
    </row>
    <row r="1653" spans="7:7" x14ac:dyDescent="0.25">
      <c r="G1653" t="str">
        <f t="shared" si="26"/>
        <v/>
      </c>
    </row>
    <row r="1654" spans="7:7" x14ac:dyDescent="0.25">
      <c r="G1654" t="str">
        <f t="shared" si="26"/>
        <v/>
      </c>
    </row>
    <row r="1655" spans="7:7" x14ac:dyDescent="0.25">
      <c r="G1655" t="str">
        <f t="shared" si="26"/>
        <v/>
      </c>
    </row>
    <row r="1656" spans="7:7" x14ac:dyDescent="0.25">
      <c r="G1656" t="str">
        <f t="shared" si="26"/>
        <v/>
      </c>
    </row>
    <row r="1657" spans="7:7" x14ac:dyDescent="0.25">
      <c r="G1657" t="str">
        <f t="shared" si="26"/>
        <v/>
      </c>
    </row>
    <row r="1658" spans="7:7" x14ac:dyDescent="0.25">
      <c r="G1658" t="str">
        <f t="shared" si="26"/>
        <v/>
      </c>
    </row>
    <row r="1659" spans="7:7" x14ac:dyDescent="0.25">
      <c r="G1659" t="str">
        <f t="shared" si="26"/>
        <v/>
      </c>
    </row>
    <row r="1660" spans="7:7" x14ac:dyDescent="0.25">
      <c r="G1660" t="str">
        <f t="shared" si="26"/>
        <v/>
      </c>
    </row>
    <row r="1661" spans="7:7" x14ac:dyDescent="0.25">
      <c r="G1661" t="str">
        <f t="shared" si="26"/>
        <v/>
      </c>
    </row>
    <row r="1662" spans="7:7" x14ac:dyDescent="0.25">
      <c r="G1662" t="str">
        <f t="shared" si="26"/>
        <v/>
      </c>
    </row>
    <row r="1663" spans="7:7" x14ac:dyDescent="0.25">
      <c r="G1663" t="str">
        <f t="shared" si="26"/>
        <v/>
      </c>
    </row>
    <row r="1664" spans="7:7" x14ac:dyDescent="0.25">
      <c r="G1664" t="str">
        <f t="shared" si="26"/>
        <v/>
      </c>
    </row>
    <row r="1665" spans="7:7" x14ac:dyDescent="0.25">
      <c r="G1665" t="str">
        <f t="shared" si="26"/>
        <v/>
      </c>
    </row>
    <row r="1666" spans="7:7" x14ac:dyDescent="0.25">
      <c r="G1666" t="str">
        <f t="shared" si="26"/>
        <v/>
      </c>
    </row>
    <row r="1667" spans="7:7" x14ac:dyDescent="0.25">
      <c r="G1667" t="str">
        <f t="shared" si="26"/>
        <v/>
      </c>
    </row>
    <row r="1668" spans="7:7" x14ac:dyDescent="0.25">
      <c r="G1668" t="str">
        <f t="shared" si="26"/>
        <v/>
      </c>
    </row>
    <row r="1669" spans="7:7" x14ac:dyDescent="0.25">
      <c r="G1669" t="str">
        <f t="shared" si="26"/>
        <v/>
      </c>
    </row>
    <row r="1670" spans="7:7" x14ac:dyDescent="0.25">
      <c r="G1670" t="str">
        <f t="shared" si="26"/>
        <v/>
      </c>
    </row>
    <row r="1671" spans="7:7" x14ac:dyDescent="0.25">
      <c r="G1671" t="str">
        <f t="shared" si="26"/>
        <v/>
      </c>
    </row>
    <row r="1672" spans="7:7" x14ac:dyDescent="0.25">
      <c r="G1672" t="str">
        <f t="shared" si="26"/>
        <v/>
      </c>
    </row>
    <row r="1673" spans="7:7" x14ac:dyDescent="0.25">
      <c r="G1673" t="str">
        <f t="shared" si="26"/>
        <v/>
      </c>
    </row>
    <row r="1674" spans="7:7" x14ac:dyDescent="0.25">
      <c r="G1674" t="str">
        <f t="shared" ref="G1674:G1737" si="27">IF(H1674="","",G1673+1)</f>
        <v/>
      </c>
    </row>
    <row r="1675" spans="7:7" x14ac:dyDescent="0.25">
      <c r="G1675" t="str">
        <f t="shared" si="27"/>
        <v/>
      </c>
    </row>
    <row r="1676" spans="7:7" x14ac:dyDescent="0.25">
      <c r="G1676" t="str">
        <f t="shared" si="27"/>
        <v/>
      </c>
    </row>
    <row r="1677" spans="7:7" x14ac:dyDescent="0.25">
      <c r="G1677" t="str">
        <f t="shared" si="27"/>
        <v/>
      </c>
    </row>
    <row r="1678" spans="7:7" x14ac:dyDescent="0.25">
      <c r="G1678" t="str">
        <f t="shared" si="27"/>
        <v/>
      </c>
    </row>
    <row r="1679" spans="7:7" x14ac:dyDescent="0.25">
      <c r="G1679" t="str">
        <f t="shared" si="27"/>
        <v/>
      </c>
    </row>
    <row r="1680" spans="7:7" x14ac:dyDescent="0.25">
      <c r="G1680" t="str">
        <f t="shared" si="27"/>
        <v/>
      </c>
    </row>
    <row r="1681" spans="7:7" x14ac:dyDescent="0.25">
      <c r="G1681" t="str">
        <f t="shared" si="27"/>
        <v/>
      </c>
    </row>
    <row r="1682" spans="7:7" x14ac:dyDescent="0.25">
      <c r="G1682" t="str">
        <f t="shared" si="27"/>
        <v/>
      </c>
    </row>
    <row r="1683" spans="7:7" x14ac:dyDescent="0.25">
      <c r="G1683" t="str">
        <f t="shared" si="27"/>
        <v/>
      </c>
    </row>
    <row r="1684" spans="7:7" x14ac:dyDescent="0.25">
      <c r="G1684" t="str">
        <f t="shared" si="27"/>
        <v/>
      </c>
    </row>
    <row r="1685" spans="7:7" x14ac:dyDescent="0.25">
      <c r="G1685" t="str">
        <f t="shared" si="27"/>
        <v/>
      </c>
    </row>
    <row r="1686" spans="7:7" x14ac:dyDescent="0.25">
      <c r="G1686" t="str">
        <f t="shared" si="27"/>
        <v/>
      </c>
    </row>
    <row r="1687" spans="7:7" x14ac:dyDescent="0.25">
      <c r="G1687" t="str">
        <f t="shared" si="27"/>
        <v/>
      </c>
    </row>
    <row r="1688" spans="7:7" x14ac:dyDescent="0.25">
      <c r="G1688" t="str">
        <f t="shared" si="27"/>
        <v/>
      </c>
    </row>
    <row r="1689" spans="7:7" x14ac:dyDescent="0.25">
      <c r="G1689" t="str">
        <f t="shared" si="27"/>
        <v/>
      </c>
    </row>
    <row r="1690" spans="7:7" x14ac:dyDescent="0.25">
      <c r="G1690" t="str">
        <f t="shared" si="27"/>
        <v/>
      </c>
    </row>
    <row r="1691" spans="7:7" x14ac:dyDescent="0.25">
      <c r="G1691" t="str">
        <f t="shared" si="27"/>
        <v/>
      </c>
    </row>
    <row r="1692" spans="7:7" x14ac:dyDescent="0.25">
      <c r="G1692" t="str">
        <f t="shared" si="27"/>
        <v/>
      </c>
    </row>
    <row r="1693" spans="7:7" x14ac:dyDescent="0.25">
      <c r="G1693" t="str">
        <f t="shared" si="27"/>
        <v/>
      </c>
    </row>
    <row r="1694" spans="7:7" x14ac:dyDescent="0.25">
      <c r="G1694" t="str">
        <f t="shared" si="27"/>
        <v/>
      </c>
    </row>
    <row r="1695" spans="7:7" x14ac:dyDescent="0.25">
      <c r="G1695" t="str">
        <f t="shared" si="27"/>
        <v/>
      </c>
    </row>
    <row r="1696" spans="7:7" x14ac:dyDescent="0.25">
      <c r="G1696" t="str">
        <f t="shared" si="27"/>
        <v/>
      </c>
    </row>
    <row r="1697" spans="7:7" x14ac:dyDescent="0.25">
      <c r="G1697" t="str">
        <f t="shared" si="27"/>
        <v/>
      </c>
    </row>
    <row r="1698" spans="7:7" x14ac:dyDescent="0.25">
      <c r="G1698" t="str">
        <f t="shared" si="27"/>
        <v/>
      </c>
    </row>
    <row r="1699" spans="7:7" x14ac:dyDescent="0.25">
      <c r="G1699" t="str">
        <f t="shared" si="27"/>
        <v/>
      </c>
    </row>
    <row r="1700" spans="7:7" x14ac:dyDescent="0.25">
      <c r="G1700" t="str">
        <f t="shared" si="27"/>
        <v/>
      </c>
    </row>
    <row r="1701" spans="7:7" x14ac:dyDescent="0.25">
      <c r="G1701" t="str">
        <f t="shared" si="27"/>
        <v/>
      </c>
    </row>
    <row r="1702" spans="7:7" x14ac:dyDescent="0.25">
      <c r="G1702" t="str">
        <f t="shared" si="27"/>
        <v/>
      </c>
    </row>
    <row r="1703" spans="7:7" x14ac:dyDescent="0.25">
      <c r="G1703" t="str">
        <f t="shared" si="27"/>
        <v/>
      </c>
    </row>
    <row r="1704" spans="7:7" x14ac:dyDescent="0.25">
      <c r="G1704" t="str">
        <f t="shared" si="27"/>
        <v/>
      </c>
    </row>
    <row r="1705" spans="7:7" x14ac:dyDescent="0.25">
      <c r="G1705" t="str">
        <f t="shared" si="27"/>
        <v/>
      </c>
    </row>
    <row r="1706" spans="7:7" x14ac:dyDescent="0.25">
      <c r="G1706" t="str">
        <f t="shared" si="27"/>
        <v/>
      </c>
    </row>
    <row r="1707" spans="7:7" x14ac:dyDescent="0.25">
      <c r="G1707" t="str">
        <f t="shared" si="27"/>
        <v/>
      </c>
    </row>
    <row r="1708" spans="7:7" x14ac:dyDescent="0.25">
      <c r="G1708" t="str">
        <f t="shared" si="27"/>
        <v/>
      </c>
    </row>
    <row r="1709" spans="7:7" x14ac:dyDescent="0.25">
      <c r="G1709" t="str">
        <f t="shared" si="27"/>
        <v/>
      </c>
    </row>
    <row r="1710" spans="7:7" x14ac:dyDescent="0.25">
      <c r="G1710" t="str">
        <f t="shared" si="27"/>
        <v/>
      </c>
    </row>
    <row r="1711" spans="7:7" x14ac:dyDescent="0.25">
      <c r="G1711" t="str">
        <f t="shared" si="27"/>
        <v/>
      </c>
    </row>
    <row r="1712" spans="7:7" x14ac:dyDescent="0.25">
      <c r="G1712" t="str">
        <f t="shared" si="27"/>
        <v/>
      </c>
    </row>
    <row r="1713" spans="7:7" x14ac:dyDescent="0.25">
      <c r="G1713" t="str">
        <f t="shared" si="27"/>
        <v/>
      </c>
    </row>
    <row r="1714" spans="7:7" x14ac:dyDescent="0.25">
      <c r="G1714" t="str">
        <f t="shared" si="27"/>
        <v/>
      </c>
    </row>
    <row r="1715" spans="7:7" x14ac:dyDescent="0.25">
      <c r="G1715" t="str">
        <f t="shared" si="27"/>
        <v/>
      </c>
    </row>
    <row r="1716" spans="7:7" x14ac:dyDescent="0.25">
      <c r="G1716" t="str">
        <f t="shared" si="27"/>
        <v/>
      </c>
    </row>
    <row r="1717" spans="7:7" x14ac:dyDescent="0.25">
      <c r="G1717" t="str">
        <f t="shared" si="27"/>
        <v/>
      </c>
    </row>
    <row r="1718" spans="7:7" x14ac:dyDescent="0.25">
      <c r="G1718" t="str">
        <f t="shared" si="27"/>
        <v/>
      </c>
    </row>
    <row r="1719" spans="7:7" x14ac:dyDescent="0.25">
      <c r="G1719" t="str">
        <f t="shared" si="27"/>
        <v/>
      </c>
    </row>
    <row r="1720" spans="7:7" x14ac:dyDescent="0.25">
      <c r="G1720" t="str">
        <f t="shared" si="27"/>
        <v/>
      </c>
    </row>
    <row r="1721" spans="7:7" x14ac:dyDescent="0.25">
      <c r="G1721" t="str">
        <f t="shared" si="27"/>
        <v/>
      </c>
    </row>
    <row r="1722" spans="7:7" x14ac:dyDescent="0.25">
      <c r="G1722" t="str">
        <f t="shared" si="27"/>
        <v/>
      </c>
    </row>
    <row r="1723" spans="7:7" x14ac:dyDescent="0.25">
      <c r="G1723" t="str">
        <f t="shared" si="27"/>
        <v/>
      </c>
    </row>
    <row r="1724" spans="7:7" x14ac:dyDescent="0.25">
      <c r="G1724" t="str">
        <f t="shared" si="27"/>
        <v/>
      </c>
    </row>
    <row r="1725" spans="7:7" x14ac:dyDescent="0.25">
      <c r="G1725" t="str">
        <f t="shared" si="27"/>
        <v/>
      </c>
    </row>
    <row r="1726" spans="7:7" x14ac:dyDescent="0.25">
      <c r="G1726" t="str">
        <f t="shared" si="27"/>
        <v/>
      </c>
    </row>
    <row r="1727" spans="7:7" x14ac:dyDescent="0.25">
      <c r="G1727" t="str">
        <f t="shared" si="27"/>
        <v/>
      </c>
    </row>
    <row r="1728" spans="7:7" x14ac:dyDescent="0.25">
      <c r="G1728" t="str">
        <f t="shared" si="27"/>
        <v/>
      </c>
    </row>
    <row r="1729" spans="7:7" x14ac:dyDescent="0.25">
      <c r="G1729" t="str">
        <f t="shared" si="27"/>
        <v/>
      </c>
    </row>
    <row r="1730" spans="7:7" x14ac:dyDescent="0.25">
      <c r="G1730" t="str">
        <f t="shared" si="27"/>
        <v/>
      </c>
    </row>
    <row r="1731" spans="7:7" x14ac:dyDescent="0.25">
      <c r="G1731" t="str">
        <f t="shared" si="27"/>
        <v/>
      </c>
    </row>
    <row r="1732" spans="7:7" x14ac:dyDescent="0.25">
      <c r="G1732" t="str">
        <f t="shared" si="27"/>
        <v/>
      </c>
    </row>
    <row r="1733" spans="7:7" x14ac:dyDescent="0.25">
      <c r="G1733" t="str">
        <f t="shared" si="27"/>
        <v/>
      </c>
    </row>
    <row r="1734" spans="7:7" x14ac:dyDescent="0.25">
      <c r="G1734" t="str">
        <f t="shared" si="27"/>
        <v/>
      </c>
    </row>
    <row r="1735" spans="7:7" x14ac:dyDescent="0.25">
      <c r="G1735" t="str">
        <f t="shared" si="27"/>
        <v/>
      </c>
    </row>
    <row r="1736" spans="7:7" x14ac:dyDescent="0.25">
      <c r="G1736" t="str">
        <f t="shared" si="27"/>
        <v/>
      </c>
    </row>
    <row r="1737" spans="7:7" x14ac:dyDescent="0.25">
      <c r="G1737" t="str">
        <f t="shared" si="27"/>
        <v/>
      </c>
    </row>
    <row r="1738" spans="7:7" x14ac:dyDescent="0.25">
      <c r="G1738" t="str">
        <f t="shared" ref="G1738:G1801" si="28">IF(H1738="","",G1737+1)</f>
        <v/>
      </c>
    </row>
    <row r="1739" spans="7:7" x14ac:dyDescent="0.25">
      <c r="G1739" t="str">
        <f t="shared" si="28"/>
        <v/>
      </c>
    </row>
    <row r="1740" spans="7:7" x14ac:dyDescent="0.25">
      <c r="G1740" t="str">
        <f t="shared" si="28"/>
        <v/>
      </c>
    </row>
    <row r="1741" spans="7:7" x14ac:dyDescent="0.25">
      <c r="G1741" t="str">
        <f t="shared" si="28"/>
        <v/>
      </c>
    </row>
    <row r="1742" spans="7:7" x14ac:dyDescent="0.25">
      <c r="G1742" t="str">
        <f t="shared" si="28"/>
        <v/>
      </c>
    </row>
    <row r="1743" spans="7:7" x14ac:dyDescent="0.25">
      <c r="G1743" t="str">
        <f t="shared" si="28"/>
        <v/>
      </c>
    </row>
    <row r="1744" spans="7:7" x14ac:dyDescent="0.25">
      <c r="G1744" t="str">
        <f t="shared" si="28"/>
        <v/>
      </c>
    </row>
    <row r="1745" spans="7:7" x14ac:dyDescent="0.25">
      <c r="G1745" t="str">
        <f t="shared" si="28"/>
        <v/>
      </c>
    </row>
    <row r="1746" spans="7:7" x14ac:dyDescent="0.25">
      <c r="G1746" t="str">
        <f t="shared" si="28"/>
        <v/>
      </c>
    </row>
    <row r="1747" spans="7:7" x14ac:dyDescent="0.25">
      <c r="G1747" t="str">
        <f t="shared" si="28"/>
        <v/>
      </c>
    </row>
    <row r="1748" spans="7:7" x14ac:dyDescent="0.25">
      <c r="G1748" t="str">
        <f t="shared" si="28"/>
        <v/>
      </c>
    </row>
    <row r="1749" spans="7:7" x14ac:dyDescent="0.25">
      <c r="G1749" t="str">
        <f t="shared" si="28"/>
        <v/>
      </c>
    </row>
    <row r="1750" spans="7:7" x14ac:dyDescent="0.25">
      <c r="G1750" t="str">
        <f t="shared" si="28"/>
        <v/>
      </c>
    </row>
    <row r="1751" spans="7:7" x14ac:dyDescent="0.25">
      <c r="G1751" t="str">
        <f t="shared" si="28"/>
        <v/>
      </c>
    </row>
    <row r="1752" spans="7:7" x14ac:dyDescent="0.25">
      <c r="G1752" t="str">
        <f t="shared" si="28"/>
        <v/>
      </c>
    </row>
    <row r="1753" spans="7:7" x14ac:dyDescent="0.25">
      <c r="G1753" t="str">
        <f t="shared" si="28"/>
        <v/>
      </c>
    </row>
    <row r="1754" spans="7:7" x14ac:dyDescent="0.25">
      <c r="G1754" t="str">
        <f t="shared" si="28"/>
        <v/>
      </c>
    </row>
    <row r="1755" spans="7:7" x14ac:dyDescent="0.25">
      <c r="G1755" t="str">
        <f t="shared" si="28"/>
        <v/>
      </c>
    </row>
    <row r="1756" spans="7:7" x14ac:dyDescent="0.25">
      <c r="G1756" t="str">
        <f t="shared" si="28"/>
        <v/>
      </c>
    </row>
    <row r="1757" spans="7:7" x14ac:dyDescent="0.25">
      <c r="G1757" t="str">
        <f t="shared" si="28"/>
        <v/>
      </c>
    </row>
    <row r="1758" spans="7:7" x14ac:dyDescent="0.25">
      <c r="G1758" t="str">
        <f t="shared" si="28"/>
        <v/>
      </c>
    </row>
    <row r="1759" spans="7:7" x14ac:dyDescent="0.25">
      <c r="G1759" t="str">
        <f t="shared" si="28"/>
        <v/>
      </c>
    </row>
    <row r="1760" spans="7:7" x14ac:dyDescent="0.25">
      <c r="G1760" t="str">
        <f t="shared" si="28"/>
        <v/>
      </c>
    </row>
    <row r="1761" spans="7:7" x14ac:dyDescent="0.25">
      <c r="G1761" t="str">
        <f t="shared" si="28"/>
        <v/>
      </c>
    </row>
    <row r="1762" spans="7:7" x14ac:dyDescent="0.25">
      <c r="G1762" t="str">
        <f t="shared" si="28"/>
        <v/>
      </c>
    </row>
    <row r="1763" spans="7:7" x14ac:dyDescent="0.25">
      <c r="G1763" t="str">
        <f t="shared" si="28"/>
        <v/>
      </c>
    </row>
    <row r="1764" spans="7:7" x14ac:dyDescent="0.25">
      <c r="G1764" t="str">
        <f t="shared" si="28"/>
        <v/>
      </c>
    </row>
    <row r="1765" spans="7:7" x14ac:dyDescent="0.25">
      <c r="G1765" t="str">
        <f t="shared" si="28"/>
        <v/>
      </c>
    </row>
    <row r="1766" spans="7:7" x14ac:dyDescent="0.25">
      <c r="G1766" t="str">
        <f t="shared" si="28"/>
        <v/>
      </c>
    </row>
    <row r="1767" spans="7:7" x14ac:dyDescent="0.25">
      <c r="G1767" t="str">
        <f t="shared" si="28"/>
        <v/>
      </c>
    </row>
    <row r="1768" spans="7:7" x14ac:dyDescent="0.25">
      <c r="G1768" t="str">
        <f t="shared" si="28"/>
        <v/>
      </c>
    </row>
    <row r="1769" spans="7:7" x14ac:dyDescent="0.25">
      <c r="G1769" t="str">
        <f t="shared" si="28"/>
        <v/>
      </c>
    </row>
    <row r="1770" spans="7:7" x14ac:dyDescent="0.25">
      <c r="G1770" t="str">
        <f t="shared" si="28"/>
        <v/>
      </c>
    </row>
    <row r="1771" spans="7:7" x14ac:dyDescent="0.25">
      <c r="G1771" t="str">
        <f t="shared" si="28"/>
        <v/>
      </c>
    </row>
    <row r="1772" spans="7:7" x14ac:dyDescent="0.25">
      <c r="G1772" t="str">
        <f t="shared" si="28"/>
        <v/>
      </c>
    </row>
    <row r="1773" spans="7:7" x14ac:dyDescent="0.25">
      <c r="G1773" t="str">
        <f t="shared" si="28"/>
        <v/>
      </c>
    </row>
    <row r="1774" spans="7:7" x14ac:dyDescent="0.25">
      <c r="G1774" t="str">
        <f t="shared" si="28"/>
        <v/>
      </c>
    </row>
    <row r="1775" spans="7:7" x14ac:dyDescent="0.25">
      <c r="G1775" t="str">
        <f t="shared" si="28"/>
        <v/>
      </c>
    </row>
    <row r="1776" spans="7:7" x14ac:dyDescent="0.25">
      <c r="G1776" t="str">
        <f t="shared" si="28"/>
        <v/>
      </c>
    </row>
    <row r="1777" spans="7:7" x14ac:dyDescent="0.25">
      <c r="G1777" t="str">
        <f t="shared" si="28"/>
        <v/>
      </c>
    </row>
    <row r="1778" spans="7:7" x14ac:dyDescent="0.25">
      <c r="G1778" t="str">
        <f t="shared" si="28"/>
        <v/>
      </c>
    </row>
    <row r="1779" spans="7:7" x14ac:dyDescent="0.25">
      <c r="G1779" t="str">
        <f t="shared" si="28"/>
        <v/>
      </c>
    </row>
    <row r="1780" spans="7:7" x14ac:dyDescent="0.25">
      <c r="G1780" t="str">
        <f t="shared" si="28"/>
        <v/>
      </c>
    </row>
    <row r="1781" spans="7:7" x14ac:dyDescent="0.25">
      <c r="G1781" t="str">
        <f t="shared" si="28"/>
        <v/>
      </c>
    </row>
    <row r="1782" spans="7:7" x14ac:dyDescent="0.25">
      <c r="G1782" t="str">
        <f t="shared" si="28"/>
        <v/>
      </c>
    </row>
    <row r="1783" spans="7:7" x14ac:dyDescent="0.25">
      <c r="G1783" t="str">
        <f t="shared" si="28"/>
        <v/>
      </c>
    </row>
    <row r="1784" spans="7:7" x14ac:dyDescent="0.25">
      <c r="G1784" t="str">
        <f t="shared" si="28"/>
        <v/>
      </c>
    </row>
    <row r="1785" spans="7:7" x14ac:dyDescent="0.25">
      <c r="G1785" t="str">
        <f t="shared" si="28"/>
        <v/>
      </c>
    </row>
    <row r="1786" spans="7:7" x14ac:dyDescent="0.25">
      <c r="G1786" t="str">
        <f t="shared" si="28"/>
        <v/>
      </c>
    </row>
    <row r="1787" spans="7:7" x14ac:dyDescent="0.25">
      <c r="G1787" t="str">
        <f t="shared" si="28"/>
        <v/>
      </c>
    </row>
    <row r="1788" spans="7:7" x14ac:dyDescent="0.25">
      <c r="G1788" t="str">
        <f t="shared" si="28"/>
        <v/>
      </c>
    </row>
    <row r="1789" spans="7:7" x14ac:dyDescent="0.25">
      <c r="G1789" t="str">
        <f t="shared" si="28"/>
        <v/>
      </c>
    </row>
    <row r="1790" spans="7:7" x14ac:dyDescent="0.25">
      <c r="G1790" t="str">
        <f t="shared" si="28"/>
        <v/>
      </c>
    </row>
    <row r="1791" spans="7:7" x14ac:dyDescent="0.25">
      <c r="G1791" t="str">
        <f t="shared" si="28"/>
        <v/>
      </c>
    </row>
    <row r="1792" spans="7:7" x14ac:dyDescent="0.25">
      <c r="G1792" t="str">
        <f t="shared" si="28"/>
        <v/>
      </c>
    </row>
    <row r="1793" spans="7:7" x14ac:dyDescent="0.25">
      <c r="G1793" t="str">
        <f t="shared" si="28"/>
        <v/>
      </c>
    </row>
    <row r="1794" spans="7:7" x14ac:dyDescent="0.25">
      <c r="G1794" t="str">
        <f t="shared" si="28"/>
        <v/>
      </c>
    </row>
    <row r="1795" spans="7:7" x14ac:dyDescent="0.25">
      <c r="G1795" t="str">
        <f t="shared" si="28"/>
        <v/>
      </c>
    </row>
    <row r="1796" spans="7:7" x14ac:dyDescent="0.25">
      <c r="G1796" t="str">
        <f t="shared" si="28"/>
        <v/>
      </c>
    </row>
    <row r="1797" spans="7:7" x14ac:dyDescent="0.25">
      <c r="G1797" t="str">
        <f t="shared" si="28"/>
        <v/>
      </c>
    </row>
    <row r="1798" spans="7:7" x14ac:dyDescent="0.25">
      <c r="G1798" t="str">
        <f t="shared" si="28"/>
        <v/>
      </c>
    </row>
    <row r="1799" spans="7:7" x14ac:dyDescent="0.25">
      <c r="G1799" t="str">
        <f t="shared" si="28"/>
        <v/>
      </c>
    </row>
    <row r="1800" spans="7:7" x14ac:dyDescent="0.25">
      <c r="G1800" t="str">
        <f t="shared" si="28"/>
        <v/>
      </c>
    </row>
    <row r="1801" spans="7:7" x14ac:dyDescent="0.25">
      <c r="G1801" t="str">
        <f t="shared" si="28"/>
        <v/>
      </c>
    </row>
    <row r="1802" spans="7:7" x14ac:dyDescent="0.25">
      <c r="G1802" t="str">
        <f t="shared" ref="G1802:G1865" si="29">IF(H1802="","",G1801+1)</f>
        <v/>
      </c>
    </row>
    <row r="1803" spans="7:7" x14ac:dyDescent="0.25">
      <c r="G1803" t="str">
        <f t="shared" si="29"/>
        <v/>
      </c>
    </row>
    <row r="1804" spans="7:7" x14ac:dyDescent="0.25">
      <c r="G1804" t="str">
        <f t="shared" si="29"/>
        <v/>
      </c>
    </row>
    <row r="1805" spans="7:7" x14ac:dyDescent="0.25">
      <c r="G1805" t="str">
        <f t="shared" si="29"/>
        <v/>
      </c>
    </row>
    <row r="1806" spans="7:7" x14ac:dyDescent="0.25">
      <c r="G1806" t="str">
        <f t="shared" si="29"/>
        <v/>
      </c>
    </row>
    <row r="1807" spans="7:7" x14ac:dyDescent="0.25">
      <c r="G1807" t="str">
        <f t="shared" si="29"/>
        <v/>
      </c>
    </row>
    <row r="1808" spans="7:7" x14ac:dyDescent="0.25">
      <c r="G1808" t="str">
        <f t="shared" si="29"/>
        <v/>
      </c>
    </row>
    <row r="1809" spans="7:7" x14ac:dyDescent="0.25">
      <c r="G1809" t="str">
        <f t="shared" si="29"/>
        <v/>
      </c>
    </row>
    <row r="1810" spans="7:7" x14ac:dyDescent="0.25">
      <c r="G1810" t="str">
        <f t="shared" si="29"/>
        <v/>
      </c>
    </row>
    <row r="1811" spans="7:7" x14ac:dyDescent="0.25">
      <c r="G1811" t="str">
        <f t="shared" si="29"/>
        <v/>
      </c>
    </row>
    <row r="1812" spans="7:7" x14ac:dyDescent="0.25">
      <c r="G1812" t="str">
        <f t="shared" si="29"/>
        <v/>
      </c>
    </row>
    <row r="1813" spans="7:7" x14ac:dyDescent="0.25">
      <c r="G1813" t="str">
        <f t="shared" si="29"/>
        <v/>
      </c>
    </row>
    <row r="1814" spans="7:7" x14ac:dyDescent="0.25">
      <c r="G1814" t="str">
        <f t="shared" si="29"/>
        <v/>
      </c>
    </row>
    <row r="1815" spans="7:7" x14ac:dyDescent="0.25">
      <c r="G1815" t="str">
        <f t="shared" si="29"/>
        <v/>
      </c>
    </row>
    <row r="1816" spans="7:7" x14ac:dyDescent="0.25">
      <c r="G1816" t="str">
        <f t="shared" si="29"/>
        <v/>
      </c>
    </row>
    <row r="1817" spans="7:7" x14ac:dyDescent="0.25">
      <c r="G1817" t="str">
        <f t="shared" si="29"/>
        <v/>
      </c>
    </row>
    <row r="1818" spans="7:7" x14ac:dyDescent="0.25">
      <c r="G1818" t="str">
        <f t="shared" si="29"/>
        <v/>
      </c>
    </row>
    <row r="1819" spans="7:7" x14ac:dyDescent="0.25">
      <c r="G1819" t="str">
        <f t="shared" si="29"/>
        <v/>
      </c>
    </row>
    <row r="1820" spans="7:7" x14ac:dyDescent="0.25">
      <c r="G1820" t="str">
        <f t="shared" si="29"/>
        <v/>
      </c>
    </row>
    <row r="1821" spans="7:7" x14ac:dyDescent="0.25">
      <c r="G1821" t="str">
        <f t="shared" si="29"/>
        <v/>
      </c>
    </row>
    <row r="1822" spans="7:7" x14ac:dyDescent="0.25">
      <c r="G1822" t="str">
        <f t="shared" si="29"/>
        <v/>
      </c>
    </row>
    <row r="1823" spans="7:7" x14ac:dyDescent="0.25">
      <c r="G1823" t="str">
        <f t="shared" si="29"/>
        <v/>
      </c>
    </row>
    <row r="1824" spans="7:7" x14ac:dyDescent="0.25">
      <c r="G1824" t="str">
        <f t="shared" si="29"/>
        <v/>
      </c>
    </row>
    <row r="1825" spans="7:7" x14ac:dyDescent="0.25">
      <c r="G1825" t="str">
        <f t="shared" si="29"/>
        <v/>
      </c>
    </row>
    <row r="1826" spans="7:7" x14ac:dyDescent="0.25">
      <c r="G1826" t="str">
        <f t="shared" si="29"/>
        <v/>
      </c>
    </row>
    <row r="1827" spans="7:7" x14ac:dyDescent="0.25">
      <c r="G1827" t="str">
        <f t="shared" si="29"/>
        <v/>
      </c>
    </row>
    <row r="1828" spans="7:7" x14ac:dyDescent="0.25">
      <c r="G1828" t="str">
        <f t="shared" si="29"/>
        <v/>
      </c>
    </row>
    <row r="1829" spans="7:7" x14ac:dyDescent="0.25">
      <c r="G1829" t="str">
        <f t="shared" si="29"/>
        <v/>
      </c>
    </row>
    <row r="1830" spans="7:7" x14ac:dyDescent="0.25">
      <c r="G1830" t="str">
        <f t="shared" si="29"/>
        <v/>
      </c>
    </row>
    <row r="1831" spans="7:7" x14ac:dyDescent="0.25">
      <c r="G1831" t="str">
        <f t="shared" si="29"/>
        <v/>
      </c>
    </row>
    <row r="1832" spans="7:7" x14ac:dyDescent="0.25">
      <c r="G1832" t="str">
        <f t="shared" si="29"/>
        <v/>
      </c>
    </row>
    <row r="1833" spans="7:7" x14ac:dyDescent="0.25">
      <c r="G1833" t="str">
        <f t="shared" si="29"/>
        <v/>
      </c>
    </row>
    <row r="1834" spans="7:7" x14ac:dyDescent="0.25">
      <c r="G1834" t="str">
        <f t="shared" si="29"/>
        <v/>
      </c>
    </row>
    <row r="1835" spans="7:7" x14ac:dyDescent="0.25">
      <c r="G1835" t="str">
        <f t="shared" si="29"/>
        <v/>
      </c>
    </row>
    <row r="1836" spans="7:7" x14ac:dyDescent="0.25">
      <c r="G1836" t="str">
        <f t="shared" si="29"/>
        <v/>
      </c>
    </row>
    <row r="1837" spans="7:7" x14ac:dyDescent="0.25">
      <c r="G1837" t="str">
        <f t="shared" si="29"/>
        <v/>
      </c>
    </row>
    <row r="1838" spans="7:7" x14ac:dyDescent="0.25">
      <c r="G1838" t="str">
        <f t="shared" si="29"/>
        <v/>
      </c>
    </row>
    <row r="1839" spans="7:7" x14ac:dyDescent="0.25">
      <c r="G1839" t="str">
        <f t="shared" si="29"/>
        <v/>
      </c>
    </row>
    <row r="1840" spans="7:7" x14ac:dyDescent="0.25">
      <c r="G1840" t="str">
        <f t="shared" si="29"/>
        <v/>
      </c>
    </row>
    <row r="1841" spans="7:7" x14ac:dyDescent="0.25">
      <c r="G1841" t="str">
        <f t="shared" si="29"/>
        <v/>
      </c>
    </row>
    <row r="1842" spans="7:7" x14ac:dyDescent="0.25">
      <c r="G1842" t="str">
        <f t="shared" si="29"/>
        <v/>
      </c>
    </row>
    <row r="1843" spans="7:7" x14ac:dyDescent="0.25">
      <c r="G1843" t="str">
        <f t="shared" si="29"/>
        <v/>
      </c>
    </row>
    <row r="1844" spans="7:7" x14ac:dyDescent="0.25">
      <c r="G1844" t="str">
        <f t="shared" si="29"/>
        <v/>
      </c>
    </row>
    <row r="1845" spans="7:7" x14ac:dyDescent="0.25">
      <c r="G1845" t="str">
        <f t="shared" si="29"/>
        <v/>
      </c>
    </row>
    <row r="1846" spans="7:7" x14ac:dyDescent="0.25">
      <c r="G1846" t="str">
        <f t="shared" si="29"/>
        <v/>
      </c>
    </row>
    <row r="1847" spans="7:7" x14ac:dyDescent="0.25">
      <c r="G1847" t="str">
        <f t="shared" si="29"/>
        <v/>
      </c>
    </row>
    <row r="1848" spans="7:7" x14ac:dyDescent="0.25">
      <c r="G1848" t="str">
        <f t="shared" si="29"/>
        <v/>
      </c>
    </row>
    <row r="1849" spans="7:7" x14ac:dyDescent="0.25">
      <c r="G1849" t="str">
        <f t="shared" si="29"/>
        <v/>
      </c>
    </row>
    <row r="1850" spans="7:7" x14ac:dyDescent="0.25">
      <c r="G1850" t="str">
        <f t="shared" si="29"/>
        <v/>
      </c>
    </row>
    <row r="1851" spans="7:7" x14ac:dyDescent="0.25">
      <c r="G1851" t="str">
        <f t="shared" si="29"/>
        <v/>
      </c>
    </row>
    <row r="1852" spans="7:7" x14ac:dyDescent="0.25">
      <c r="G1852" t="str">
        <f t="shared" si="29"/>
        <v/>
      </c>
    </row>
    <row r="1853" spans="7:7" x14ac:dyDescent="0.25">
      <c r="G1853" t="str">
        <f t="shared" si="29"/>
        <v/>
      </c>
    </row>
    <row r="1854" spans="7:7" x14ac:dyDescent="0.25">
      <c r="G1854" t="str">
        <f t="shared" si="29"/>
        <v/>
      </c>
    </row>
    <row r="1855" spans="7:7" x14ac:dyDescent="0.25">
      <c r="G1855" t="str">
        <f t="shared" si="29"/>
        <v/>
      </c>
    </row>
    <row r="1856" spans="7:7" x14ac:dyDescent="0.25">
      <c r="G1856" t="str">
        <f t="shared" si="29"/>
        <v/>
      </c>
    </row>
    <row r="1857" spans="7:7" x14ac:dyDescent="0.25">
      <c r="G1857" t="str">
        <f t="shared" si="29"/>
        <v/>
      </c>
    </row>
    <row r="1858" spans="7:7" x14ac:dyDescent="0.25">
      <c r="G1858" t="str">
        <f t="shared" si="29"/>
        <v/>
      </c>
    </row>
    <row r="1859" spans="7:7" x14ac:dyDescent="0.25">
      <c r="G1859" t="str">
        <f t="shared" si="29"/>
        <v/>
      </c>
    </row>
    <row r="1860" spans="7:7" x14ac:dyDescent="0.25">
      <c r="G1860" t="str">
        <f t="shared" si="29"/>
        <v/>
      </c>
    </row>
    <row r="1861" spans="7:7" x14ac:dyDescent="0.25">
      <c r="G1861" t="str">
        <f t="shared" si="29"/>
        <v/>
      </c>
    </row>
    <row r="1862" spans="7:7" x14ac:dyDescent="0.25">
      <c r="G1862" t="str">
        <f t="shared" si="29"/>
        <v/>
      </c>
    </row>
    <row r="1863" spans="7:7" x14ac:dyDescent="0.25">
      <c r="G1863" t="str">
        <f t="shared" si="29"/>
        <v/>
      </c>
    </row>
    <row r="1864" spans="7:7" x14ac:dyDescent="0.25">
      <c r="G1864" t="str">
        <f t="shared" si="29"/>
        <v/>
      </c>
    </row>
    <row r="1865" spans="7:7" x14ac:dyDescent="0.25">
      <c r="G1865" t="str">
        <f t="shared" si="29"/>
        <v/>
      </c>
    </row>
    <row r="1866" spans="7:7" x14ac:dyDescent="0.25">
      <c r="G1866" t="str">
        <f t="shared" ref="G1866:G1929" si="30">IF(H1866="","",G1865+1)</f>
        <v/>
      </c>
    </row>
    <row r="1867" spans="7:7" x14ac:dyDescent="0.25">
      <c r="G1867" t="str">
        <f t="shared" si="30"/>
        <v/>
      </c>
    </row>
    <row r="1868" spans="7:7" x14ac:dyDescent="0.25">
      <c r="G1868" t="str">
        <f t="shared" si="30"/>
        <v/>
      </c>
    </row>
    <row r="1869" spans="7:7" x14ac:dyDescent="0.25">
      <c r="G1869" t="str">
        <f t="shared" si="30"/>
        <v/>
      </c>
    </row>
    <row r="1870" spans="7:7" x14ac:dyDescent="0.25">
      <c r="G1870" t="str">
        <f t="shared" si="30"/>
        <v/>
      </c>
    </row>
    <row r="1871" spans="7:7" x14ac:dyDescent="0.25">
      <c r="G1871" t="str">
        <f t="shared" si="30"/>
        <v/>
      </c>
    </row>
    <row r="1872" spans="7:7" x14ac:dyDescent="0.25">
      <c r="G1872" t="str">
        <f t="shared" si="30"/>
        <v/>
      </c>
    </row>
    <row r="1873" spans="7:7" x14ac:dyDescent="0.25">
      <c r="G1873" t="str">
        <f t="shared" si="30"/>
        <v/>
      </c>
    </row>
    <row r="1874" spans="7:7" x14ac:dyDescent="0.25">
      <c r="G1874" t="str">
        <f t="shared" si="30"/>
        <v/>
      </c>
    </row>
    <row r="1875" spans="7:7" x14ac:dyDescent="0.25">
      <c r="G1875" t="str">
        <f t="shared" si="30"/>
        <v/>
      </c>
    </row>
    <row r="1876" spans="7:7" x14ac:dyDescent="0.25">
      <c r="G1876" t="str">
        <f t="shared" si="30"/>
        <v/>
      </c>
    </row>
    <row r="1877" spans="7:7" x14ac:dyDescent="0.25">
      <c r="G1877" t="str">
        <f t="shared" si="30"/>
        <v/>
      </c>
    </row>
    <row r="1878" spans="7:7" x14ac:dyDescent="0.25">
      <c r="G1878" t="str">
        <f t="shared" si="30"/>
        <v/>
      </c>
    </row>
    <row r="1879" spans="7:7" x14ac:dyDescent="0.25">
      <c r="G1879" t="str">
        <f t="shared" si="30"/>
        <v/>
      </c>
    </row>
    <row r="1880" spans="7:7" x14ac:dyDescent="0.25">
      <c r="G1880" t="str">
        <f t="shared" si="30"/>
        <v/>
      </c>
    </row>
    <row r="1881" spans="7:7" x14ac:dyDescent="0.25">
      <c r="G1881" t="str">
        <f t="shared" si="30"/>
        <v/>
      </c>
    </row>
    <row r="1882" spans="7:7" x14ac:dyDescent="0.25">
      <c r="G1882" t="str">
        <f t="shared" si="30"/>
        <v/>
      </c>
    </row>
    <row r="1883" spans="7:7" x14ac:dyDescent="0.25">
      <c r="G1883" t="str">
        <f t="shared" si="30"/>
        <v/>
      </c>
    </row>
    <row r="1884" spans="7:7" x14ac:dyDescent="0.25">
      <c r="G1884" t="str">
        <f t="shared" si="30"/>
        <v/>
      </c>
    </row>
    <row r="1885" spans="7:7" x14ac:dyDescent="0.25">
      <c r="G1885" t="str">
        <f t="shared" si="30"/>
        <v/>
      </c>
    </row>
    <row r="1886" spans="7:7" x14ac:dyDescent="0.25">
      <c r="G1886" t="str">
        <f t="shared" si="30"/>
        <v/>
      </c>
    </row>
    <row r="1887" spans="7:7" x14ac:dyDescent="0.25">
      <c r="G1887" t="str">
        <f t="shared" si="30"/>
        <v/>
      </c>
    </row>
    <row r="1888" spans="7:7" x14ac:dyDescent="0.25">
      <c r="G1888" t="str">
        <f t="shared" si="30"/>
        <v/>
      </c>
    </row>
    <row r="1889" spans="7:7" x14ac:dyDescent="0.25">
      <c r="G1889" t="str">
        <f t="shared" si="30"/>
        <v/>
      </c>
    </row>
    <row r="1890" spans="7:7" x14ac:dyDescent="0.25">
      <c r="G1890" t="str">
        <f t="shared" si="30"/>
        <v/>
      </c>
    </row>
    <row r="1891" spans="7:7" x14ac:dyDescent="0.25">
      <c r="G1891" t="str">
        <f t="shared" si="30"/>
        <v/>
      </c>
    </row>
    <row r="1892" spans="7:7" x14ac:dyDescent="0.25">
      <c r="G1892" t="str">
        <f t="shared" si="30"/>
        <v/>
      </c>
    </row>
    <row r="1893" spans="7:7" x14ac:dyDescent="0.25">
      <c r="G1893" t="str">
        <f t="shared" si="30"/>
        <v/>
      </c>
    </row>
    <row r="1894" spans="7:7" x14ac:dyDescent="0.25">
      <c r="G1894" t="str">
        <f t="shared" si="30"/>
        <v/>
      </c>
    </row>
    <row r="1895" spans="7:7" x14ac:dyDescent="0.25">
      <c r="G1895" t="str">
        <f t="shared" si="30"/>
        <v/>
      </c>
    </row>
    <row r="1896" spans="7:7" x14ac:dyDescent="0.25">
      <c r="G1896" t="str">
        <f t="shared" si="30"/>
        <v/>
      </c>
    </row>
    <row r="1897" spans="7:7" x14ac:dyDescent="0.25">
      <c r="G1897" t="str">
        <f t="shared" si="30"/>
        <v/>
      </c>
    </row>
    <row r="1898" spans="7:7" x14ac:dyDescent="0.25">
      <c r="G1898" t="str">
        <f t="shared" si="30"/>
        <v/>
      </c>
    </row>
    <row r="1899" spans="7:7" x14ac:dyDescent="0.25">
      <c r="G1899" t="str">
        <f t="shared" si="30"/>
        <v/>
      </c>
    </row>
    <row r="1900" spans="7:7" x14ac:dyDescent="0.25">
      <c r="G1900" t="str">
        <f t="shared" si="30"/>
        <v/>
      </c>
    </row>
    <row r="1901" spans="7:7" x14ac:dyDescent="0.25">
      <c r="G1901" t="str">
        <f t="shared" si="30"/>
        <v/>
      </c>
    </row>
    <row r="1902" spans="7:7" x14ac:dyDescent="0.25">
      <c r="G1902" t="str">
        <f t="shared" si="30"/>
        <v/>
      </c>
    </row>
    <row r="1903" spans="7:7" x14ac:dyDescent="0.25">
      <c r="G1903" t="str">
        <f t="shared" si="30"/>
        <v/>
      </c>
    </row>
    <row r="1904" spans="7:7" x14ac:dyDescent="0.25">
      <c r="G1904" t="str">
        <f t="shared" si="30"/>
        <v/>
      </c>
    </row>
    <row r="1905" spans="7:7" x14ac:dyDescent="0.25">
      <c r="G1905" t="str">
        <f t="shared" si="30"/>
        <v/>
      </c>
    </row>
    <row r="1906" spans="7:7" x14ac:dyDescent="0.25">
      <c r="G1906" t="str">
        <f t="shared" si="30"/>
        <v/>
      </c>
    </row>
    <row r="1907" spans="7:7" x14ac:dyDescent="0.25">
      <c r="G1907" t="str">
        <f t="shared" si="30"/>
        <v/>
      </c>
    </row>
    <row r="1908" spans="7:7" x14ac:dyDescent="0.25">
      <c r="G1908" t="str">
        <f t="shared" si="30"/>
        <v/>
      </c>
    </row>
    <row r="1909" spans="7:7" x14ac:dyDescent="0.25">
      <c r="G1909" t="str">
        <f t="shared" si="30"/>
        <v/>
      </c>
    </row>
    <row r="1910" spans="7:7" x14ac:dyDescent="0.25">
      <c r="G1910" t="str">
        <f t="shared" si="30"/>
        <v/>
      </c>
    </row>
    <row r="1911" spans="7:7" x14ac:dyDescent="0.25">
      <c r="G1911" t="str">
        <f t="shared" si="30"/>
        <v/>
      </c>
    </row>
    <row r="1912" spans="7:7" x14ac:dyDescent="0.25">
      <c r="G1912" t="str">
        <f t="shared" si="30"/>
        <v/>
      </c>
    </row>
    <row r="1913" spans="7:7" x14ac:dyDescent="0.25">
      <c r="G1913" t="str">
        <f t="shared" si="30"/>
        <v/>
      </c>
    </row>
    <row r="1914" spans="7:7" x14ac:dyDescent="0.25">
      <c r="G1914" t="str">
        <f t="shared" si="30"/>
        <v/>
      </c>
    </row>
    <row r="1915" spans="7:7" x14ac:dyDescent="0.25">
      <c r="G1915" t="str">
        <f t="shared" si="30"/>
        <v/>
      </c>
    </row>
    <row r="1916" spans="7:7" x14ac:dyDescent="0.25">
      <c r="G1916" t="str">
        <f t="shared" si="30"/>
        <v/>
      </c>
    </row>
    <row r="1917" spans="7:7" x14ac:dyDescent="0.25">
      <c r="G1917" t="str">
        <f t="shared" si="30"/>
        <v/>
      </c>
    </row>
    <row r="1918" spans="7:7" x14ac:dyDescent="0.25">
      <c r="G1918" t="str">
        <f t="shared" si="30"/>
        <v/>
      </c>
    </row>
    <row r="1919" spans="7:7" x14ac:dyDescent="0.25">
      <c r="G1919" t="str">
        <f t="shared" si="30"/>
        <v/>
      </c>
    </row>
    <row r="1920" spans="7:7" x14ac:dyDescent="0.25">
      <c r="G1920" t="str">
        <f t="shared" si="30"/>
        <v/>
      </c>
    </row>
    <row r="1921" spans="7:7" x14ac:dyDescent="0.25">
      <c r="G1921" t="str">
        <f t="shared" si="30"/>
        <v/>
      </c>
    </row>
    <row r="1922" spans="7:7" x14ac:dyDescent="0.25">
      <c r="G1922" t="str">
        <f t="shared" si="30"/>
        <v/>
      </c>
    </row>
    <row r="1923" spans="7:7" x14ac:dyDescent="0.25">
      <c r="G1923" t="str">
        <f t="shared" si="30"/>
        <v/>
      </c>
    </row>
    <row r="1924" spans="7:7" x14ac:dyDescent="0.25">
      <c r="G1924" t="str">
        <f t="shared" si="30"/>
        <v/>
      </c>
    </row>
    <row r="1925" spans="7:7" x14ac:dyDescent="0.25">
      <c r="G1925" t="str">
        <f t="shared" si="30"/>
        <v/>
      </c>
    </row>
    <row r="1926" spans="7:7" x14ac:dyDescent="0.25">
      <c r="G1926" t="str">
        <f t="shared" si="30"/>
        <v/>
      </c>
    </row>
    <row r="1927" spans="7:7" x14ac:dyDescent="0.25">
      <c r="G1927" t="str">
        <f t="shared" si="30"/>
        <v/>
      </c>
    </row>
    <row r="1928" spans="7:7" x14ac:dyDescent="0.25">
      <c r="G1928" t="str">
        <f t="shared" si="30"/>
        <v/>
      </c>
    </row>
    <row r="1929" spans="7:7" x14ac:dyDescent="0.25">
      <c r="G1929" t="str">
        <f t="shared" si="30"/>
        <v/>
      </c>
    </row>
    <row r="1930" spans="7:7" x14ac:dyDescent="0.25">
      <c r="G1930" t="str">
        <f t="shared" ref="G1930:G1993" si="31">IF(H1930="","",G1929+1)</f>
        <v/>
      </c>
    </row>
    <row r="1931" spans="7:7" x14ac:dyDescent="0.25">
      <c r="G1931" t="str">
        <f t="shared" si="31"/>
        <v/>
      </c>
    </row>
    <row r="1932" spans="7:7" x14ac:dyDescent="0.25">
      <c r="G1932" t="str">
        <f t="shared" si="31"/>
        <v/>
      </c>
    </row>
    <row r="1933" spans="7:7" x14ac:dyDescent="0.25">
      <c r="G1933" t="str">
        <f t="shared" si="31"/>
        <v/>
      </c>
    </row>
    <row r="1934" spans="7:7" x14ac:dyDescent="0.25">
      <c r="G1934" t="str">
        <f t="shared" si="31"/>
        <v/>
      </c>
    </row>
    <row r="1935" spans="7:7" x14ac:dyDescent="0.25">
      <c r="G1935" t="str">
        <f t="shared" si="31"/>
        <v/>
      </c>
    </row>
    <row r="1936" spans="7:7" x14ac:dyDescent="0.25">
      <c r="G1936" t="str">
        <f t="shared" si="31"/>
        <v/>
      </c>
    </row>
    <row r="1937" spans="7:7" x14ac:dyDescent="0.25">
      <c r="G1937" t="str">
        <f t="shared" si="31"/>
        <v/>
      </c>
    </row>
    <row r="1938" spans="7:7" x14ac:dyDescent="0.25">
      <c r="G1938" t="str">
        <f t="shared" si="31"/>
        <v/>
      </c>
    </row>
    <row r="1939" spans="7:7" x14ac:dyDescent="0.25">
      <c r="G1939" t="str">
        <f t="shared" si="31"/>
        <v/>
      </c>
    </row>
    <row r="1940" spans="7:7" x14ac:dyDescent="0.25">
      <c r="G1940" t="str">
        <f t="shared" si="31"/>
        <v/>
      </c>
    </row>
    <row r="1941" spans="7:7" x14ac:dyDescent="0.25">
      <c r="G1941" t="str">
        <f t="shared" si="31"/>
        <v/>
      </c>
    </row>
    <row r="1942" spans="7:7" x14ac:dyDescent="0.25">
      <c r="G1942" t="str">
        <f t="shared" si="31"/>
        <v/>
      </c>
    </row>
    <row r="1943" spans="7:7" x14ac:dyDescent="0.25">
      <c r="G1943" t="str">
        <f t="shared" si="31"/>
        <v/>
      </c>
    </row>
    <row r="1944" spans="7:7" x14ac:dyDescent="0.25">
      <c r="G1944" t="str">
        <f t="shared" si="31"/>
        <v/>
      </c>
    </row>
    <row r="1945" spans="7:7" x14ac:dyDescent="0.25">
      <c r="G1945" t="str">
        <f t="shared" si="31"/>
        <v/>
      </c>
    </row>
    <row r="1946" spans="7:7" x14ac:dyDescent="0.25">
      <c r="G1946" t="str">
        <f t="shared" si="31"/>
        <v/>
      </c>
    </row>
    <row r="1947" spans="7:7" x14ac:dyDescent="0.25">
      <c r="G1947" t="str">
        <f t="shared" si="31"/>
        <v/>
      </c>
    </row>
    <row r="1948" spans="7:7" x14ac:dyDescent="0.25">
      <c r="G1948" t="str">
        <f t="shared" si="31"/>
        <v/>
      </c>
    </row>
    <row r="1949" spans="7:7" x14ac:dyDescent="0.25">
      <c r="G1949" t="str">
        <f t="shared" si="31"/>
        <v/>
      </c>
    </row>
    <row r="1950" spans="7:7" x14ac:dyDescent="0.25">
      <c r="G1950" t="str">
        <f t="shared" si="31"/>
        <v/>
      </c>
    </row>
    <row r="1951" spans="7:7" x14ac:dyDescent="0.25">
      <c r="G1951" t="str">
        <f t="shared" si="31"/>
        <v/>
      </c>
    </row>
    <row r="1952" spans="7:7" x14ac:dyDescent="0.25">
      <c r="G1952" t="str">
        <f t="shared" si="31"/>
        <v/>
      </c>
    </row>
    <row r="1953" spans="7:7" x14ac:dyDescent="0.25">
      <c r="G1953" t="str">
        <f t="shared" si="31"/>
        <v/>
      </c>
    </row>
    <row r="1954" spans="7:7" x14ac:dyDescent="0.25">
      <c r="G1954" t="str">
        <f t="shared" si="31"/>
        <v/>
      </c>
    </row>
    <row r="1955" spans="7:7" x14ac:dyDescent="0.25">
      <c r="G1955" t="str">
        <f t="shared" si="31"/>
        <v/>
      </c>
    </row>
    <row r="1956" spans="7:7" x14ac:dyDescent="0.25">
      <c r="G1956" t="str">
        <f t="shared" si="31"/>
        <v/>
      </c>
    </row>
    <row r="1957" spans="7:7" x14ac:dyDescent="0.25">
      <c r="G1957" t="str">
        <f t="shared" si="31"/>
        <v/>
      </c>
    </row>
    <row r="1958" spans="7:7" x14ac:dyDescent="0.25">
      <c r="G1958" t="str">
        <f t="shared" si="31"/>
        <v/>
      </c>
    </row>
    <row r="1959" spans="7:7" x14ac:dyDescent="0.25">
      <c r="G1959" t="str">
        <f t="shared" si="31"/>
        <v/>
      </c>
    </row>
    <row r="1960" spans="7:7" x14ac:dyDescent="0.25">
      <c r="G1960" t="str">
        <f t="shared" si="31"/>
        <v/>
      </c>
    </row>
    <row r="1961" spans="7:7" x14ac:dyDescent="0.25">
      <c r="G1961" t="str">
        <f t="shared" si="31"/>
        <v/>
      </c>
    </row>
    <row r="1962" spans="7:7" x14ac:dyDescent="0.25">
      <c r="G1962" t="str">
        <f t="shared" si="31"/>
        <v/>
      </c>
    </row>
    <row r="1963" spans="7:7" x14ac:dyDescent="0.25">
      <c r="G1963" t="str">
        <f t="shared" si="31"/>
        <v/>
      </c>
    </row>
    <row r="1964" spans="7:7" x14ac:dyDescent="0.25">
      <c r="G1964" t="str">
        <f t="shared" si="31"/>
        <v/>
      </c>
    </row>
    <row r="1965" spans="7:7" x14ac:dyDescent="0.25">
      <c r="G1965" t="str">
        <f t="shared" si="31"/>
        <v/>
      </c>
    </row>
    <row r="1966" spans="7:7" x14ac:dyDescent="0.25">
      <c r="G1966" t="str">
        <f t="shared" si="31"/>
        <v/>
      </c>
    </row>
    <row r="1967" spans="7:7" x14ac:dyDescent="0.25">
      <c r="G1967" t="str">
        <f t="shared" si="31"/>
        <v/>
      </c>
    </row>
    <row r="1968" spans="7:7" x14ac:dyDescent="0.25">
      <c r="G1968" t="str">
        <f t="shared" si="31"/>
        <v/>
      </c>
    </row>
    <row r="1969" spans="7:7" x14ac:dyDescent="0.25">
      <c r="G1969" t="str">
        <f t="shared" si="31"/>
        <v/>
      </c>
    </row>
    <row r="1970" spans="7:7" x14ac:dyDescent="0.25">
      <c r="G1970" t="str">
        <f t="shared" si="31"/>
        <v/>
      </c>
    </row>
    <row r="1971" spans="7:7" x14ac:dyDescent="0.25">
      <c r="G1971" t="str">
        <f t="shared" si="31"/>
        <v/>
      </c>
    </row>
    <row r="1972" spans="7:7" x14ac:dyDescent="0.25">
      <c r="G1972" t="str">
        <f t="shared" si="31"/>
        <v/>
      </c>
    </row>
    <row r="1973" spans="7:7" x14ac:dyDescent="0.25">
      <c r="G1973" t="str">
        <f t="shared" si="31"/>
        <v/>
      </c>
    </row>
    <row r="1974" spans="7:7" x14ac:dyDescent="0.25">
      <c r="G1974" t="str">
        <f t="shared" si="31"/>
        <v/>
      </c>
    </row>
    <row r="1975" spans="7:7" x14ac:dyDescent="0.25">
      <c r="G1975" t="str">
        <f t="shared" si="31"/>
        <v/>
      </c>
    </row>
    <row r="1976" spans="7:7" x14ac:dyDescent="0.25">
      <c r="G1976" t="str">
        <f t="shared" si="31"/>
        <v/>
      </c>
    </row>
    <row r="1977" spans="7:7" x14ac:dyDescent="0.25">
      <c r="G1977" t="str">
        <f t="shared" si="31"/>
        <v/>
      </c>
    </row>
    <row r="1978" spans="7:7" x14ac:dyDescent="0.25">
      <c r="G1978" t="str">
        <f t="shared" si="31"/>
        <v/>
      </c>
    </row>
    <row r="1979" spans="7:7" x14ac:dyDescent="0.25">
      <c r="G1979" t="str">
        <f t="shared" si="31"/>
        <v/>
      </c>
    </row>
    <row r="1980" spans="7:7" x14ac:dyDescent="0.25">
      <c r="G1980" t="str">
        <f t="shared" si="31"/>
        <v/>
      </c>
    </row>
    <row r="1981" spans="7:7" x14ac:dyDescent="0.25">
      <c r="G1981" t="str">
        <f t="shared" si="31"/>
        <v/>
      </c>
    </row>
    <row r="1982" spans="7:7" x14ac:dyDescent="0.25">
      <c r="G1982" t="str">
        <f t="shared" si="31"/>
        <v/>
      </c>
    </row>
    <row r="1983" spans="7:7" x14ac:dyDescent="0.25">
      <c r="G1983" t="str">
        <f t="shared" si="31"/>
        <v/>
      </c>
    </row>
    <row r="1984" spans="7:7" x14ac:dyDescent="0.25">
      <c r="G1984" t="str">
        <f t="shared" si="31"/>
        <v/>
      </c>
    </row>
    <row r="1985" spans="7:7" x14ac:dyDescent="0.25">
      <c r="G1985" t="str">
        <f t="shared" si="31"/>
        <v/>
      </c>
    </row>
    <row r="1986" spans="7:7" x14ac:dyDescent="0.25">
      <c r="G1986" t="str">
        <f t="shared" si="31"/>
        <v/>
      </c>
    </row>
    <row r="1987" spans="7:7" x14ac:dyDescent="0.25">
      <c r="G1987" t="str">
        <f t="shared" si="31"/>
        <v/>
      </c>
    </row>
    <row r="1988" spans="7:7" x14ac:dyDescent="0.25">
      <c r="G1988" t="str">
        <f t="shared" si="31"/>
        <v/>
      </c>
    </row>
    <row r="1989" spans="7:7" x14ac:dyDescent="0.25">
      <c r="G1989" t="str">
        <f t="shared" si="31"/>
        <v/>
      </c>
    </row>
    <row r="1990" spans="7:7" x14ac:dyDescent="0.25">
      <c r="G1990" t="str">
        <f t="shared" si="31"/>
        <v/>
      </c>
    </row>
    <row r="1991" spans="7:7" x14ac:dyDescent="0.25">
      <c r="G1991" t="str">
        <f t="shared" si="31"/>
        <v/>
      </c>
    </row>
    <row r="1992" spans="7:7" x14ac:dyDescent="0.25">
      <c r="G1992" t="str">
        <f t="shared" si="31"/>
        <v/>
      </c>
    </row>
    <row r="1993" spans="7:7" x14ac:dyDescent="0.25">
      <c r="G1993" t="str">
        <f t="shared" si="31"/>
        <v/>
      </c>
    </row>
    <row r="1994" spans="7:7" x14ac:dyDescent="0.25">
      <c r="G1994" t="str">
        <f t="shared" ref="G1994:G2057" si="32">IF(H1994="","",G1993+1)</f>
        <v/>
      </c>
    </row>
    <row r="1995" spans="7:7" x14ac:dyDescent="0.25">
      <c r="G1995" t="str">
        <f t="shared" si="32"/>
        <v/>
      </c>
    </row>
    <row r="1996" spans="7:7" x14ac:dyDescent="0.25">
      <c r="G1996" t="str">
        <f t="shared" si="32"/>
        <v/>
      </c>
    </row>
    <row r="1997" spans="7:7" x14ac:dyDescent="0.25">
      <c r="G1997" t="str">
        <f t="shared" si="32"/>
        <v/>
      </c>
    </row>
    <row r="1998" spans="7:7" x14ac:dyDescent="0.25">
      <c r="G1998" t="str">
        <f t="shared" si="32"/>
        <v/>
      </c>
    </row>
    <row r="1999" spans="7:7" x14ac:dyDescent="0.25">
      <c r="G1999" t="str">
        <f t="shared" si="32"/>
        <v/>
      </c>
    </row>
    <row r="2000" spans="7:7" x14ac:dyDescent="0.25">
      <c r="G2000" t="str">
        <f t="shared" si="32"/>
        <v/>
      </c>
    </row>
    <row r="2001" spans="7:7" x14ac:dyDescent="0.25">
      <c r="G2001" t="str">
        <f t="shared" si="32"/>
        <v/>
      </c>
    </row>
    <row r="2002" spans="7:7" x14ac:dyDescent="0.25">
      <c r="G2002" t="str">
        <f t="shared" si="32"/>
        <v/>
      </c>
    </row>
    <row r="2003" spans="7:7" x14ac:dyDescent="0.25">
      <c r="G2003" t="str">
        <f t="shared" si="32"/>
        <v/>
      </c>
    </row>
    <row r="2004" spans="7:7" x14ac:dyDescent="0.25">
      <c r="G2004" t="str">
        <f t="shared" si="32"/>
        <v/>
      </c>
    </row>
    <row r="2005" spans="7:7" x14ac:dyDescent="0.25">
      <c r="G2005" t="str">
        <f t="shared" si="32"/>
        <v/>
      </c>
    </row>
    <row r="2006" spans="7:7" x14ac:dyDescent="0.25">
      <c r="G2006" t="str">
        <f t="shared" si="32"/>
        <v/>
      </c>
    </row>
    <row r="2007" spans="7:7" x14ac:dyDescent="0.25">
      <c r="G2007" t="str">
        <f t="shared" si="32"/>
        <v/>
      </c>
    </row>
    <row r="2008" spans="7:7" x14ac:dyDescent="0.25">
      <c r="G2008" t="str">
        <f t="shared" si="32"/>
        <v/>
      </c>
    </row>
    <row r="2009" spans="7:7" x14ac:dyDescent="0.25">
      <c r="G2009" t="str">
        <f t="shared" si="32"/>
        <v/>
      </c>
    </row>
    <row r="2010" spans="7:7" x14ac:dyDescent="0.25">
      <c r="G2010" t="str">
        <f t="shared" si="32"/>
        <v/>
      </c>
    </row>
    <row r="2011" spans="7:7" x14ac:dyDescent="0.25">
      <c r="G2011" t="str">
        <f t="shared" si="32"/>
        <v/>
      </c>
    </row>
    <row r="2012" spans="7:7" x14ac:dyDescent="0.25">
      <c r="G2012" t="str">
        <f t="shared" si="32"/>
        <v/>
      </c>
    </row>
    <row r="2013" spans="7:7" x14ac:dyDescent="0.25">
      <c r="G2013" t="str">
        <f t="shared" si="32"/>
        <v/>
      </c>
    </row>
    <row r="2014" spans="7:7" x14ac:dyDescent="0.25">
      <c r="G2014" t="str">
        <f t="shared" si="32"/>
        <v/>
      </c>
    </row>
    <row r="2015" spans="7:7" x14ac:dyDescent="0.25">
      <c r="G2015" t="str">
        <f t="shared" si="32"/>
        <v/>
      </c>
    </row>
    <row r="2016" spans="7:7" x14ac:dyDescent="0.25">
      <c r="G2016" t="str">
        <f t="shared" si="32"/>
        <v/>
      </c>
    </row>
    <row r="2017" spans="7:7" x14ac:dyDescent="0.25">
      <c r="G2017" t="str">
        <f t="shared" si="32"/>
        <v/>
      </c>
    </row>
    <row r="2018" spans="7:7" x14ac:dyDescent="0.25">
      <c r="G2018" t="str">
        <f t="shared" si="32"/>
        <v/>
      </c>
    </row>
    <row r="2019" spans="7:7" x14ac:dyDescent="0.25">
      <c r="G2019" t="str">
        <f t="shared" si="32"/>
        <v/>
      </c>
    </row>
    <row r="2020" spans="7:7" x14ac:dyDescent="0.25">
      <c r="G2020" t="str">
        <f t="shared" si="32"/>
        <v/>
      </c>
    </row>
    <row r="2021" spans="7:7" x14ac:dyDescent="0.25">
      <c r="G2021" t="str">
        <f t="shared" si="32"/>
        <v/>
      </c>
    </row>
    <row r="2022" spans="7:7" x14ac:dyDescent="0.25">
      <c r="G2022" t="str">
        <f t="shared" si="32"/>
        <v/>
      </c>
    </row>
    <row r="2023" spans="7:7" x14ac:dyDescent="0.25">
      <c r="G2023" t="str">
        <f t="shared" si="32"/>
        <v/>
      </c>
    </row>
    <row r="2024" spans="7:7" x14ac:dyDescent="0.25">
      <c r="G2024" t="str">
        <f t="shared" si="32"/>
        <v/>
      </c>
    </row>
    <row r="2025" spans="7:7" x14ac:dyDescent="0.25">
      <c r="G2025" t="str">
        <f t="shared" si="32"/>
        <v/>
      </c>
    </row>
    <row r="2026" spans="7:7" x14ac:dyDescent="0.25">
      <c r="G2026" t="str">
        <f t="shared" si="32"/>
        <v/>
      </c>
    </row>
    <row r="2027" spans="7:7" x14ac:dyDescent="0.25">
      <c r="G2027" t="str">
        <f t="shared" si="32"/>
        <v/>
      </c>
    </row>
    <row r="2028" spans="7:7" x14ac:dyDescent="0.25">
      <c r="G2028" t="str">
        <f t="shared" si="32"/>
        <v/>
      </c>
    </row>
    <row r="2029" spans="7:7" x14ac:dyDescent="0.25">
      <c r="G2029" t="str">
        <f t="shared" si="32"/>
        <v/>
      </c>
    </row>
    <row r="2030" spans="7:7" x14ac:dyDescent="0.25">
      <c r="G2030" t="str">
        <f t="shared" si="32"/>
        <v/>
      </c>
    </row>
    <row r="2031" spans="7:7" x14ac:dyDescent="0.25">
      <c r="G2031" t="str">
        <f t="shared" si="32"/>
        <v/>
      </c>
    </row>
    <row r="2032" spans="7:7" x14ac:dyDescent="0.25">
      <c r="G2032" t="str">
        <f t="shared" si="32"/>
        <v/>
      </c>
    </row>
    <row r="2033" spans="7:7" x14ac:dyDescent="0.25">
      <c r="G2033" t="str">
        <f t="shared" si="32"/>
        <v/>
      </c>
    </row>
    <row r="2034" spans="7:7" x14ac:dyDescent="0.25">
      <c r="G2034" t="str">
        <f t="shared" si="32"/>
        <v/>
      </c>
    </row>
    <row r="2035" spans="7:7" x14ac:dyDescent="0.25">
      <c r="G2035" t="str">
        <f t="shared" si="32"/>
        <v/>
      </c>
    </row>
    <row r="2036" spans="7:7" x14ac:dyDescent="0.25">
      <c r="G2036" t="str">
        <f t="shared" si="32"/>
        <v/>
      </c>
    </row>
    <row r="2037" spans="7:7" x14ac:dyDescent="0.25">
      <c r="G2037" t="str">
        <f t="shared" si="32"/>
        <v/>
      </c>
    </row>
    <row r="2038" spans="7:7" x14ac:dyDescent="0.25">
      <c r="G2038" t="str">
        <f t="shared" si="32"/>
        <v/>
      </c>
    </row>
    <row r="2039" spans="7:7" x14ac:dyDescent="0.25">
      <c r="G2039" t="str">
        <f t="shared" si="32"/>
        <v/>
      </c>
    </row>
    <row r="2040" spans="7:7" x14ac:dyDescent="0.25">
      <c r="G2040" t="str">
        <f t="shared" si="32"/>
        <v/>
      </c>
    </row>
    <row r="2041" spans="7:7" x14ac:dyDescent="0.25">
      <c r="G2041" t="str">
        <f t="shared" si="32"/>
        <v/>
      </c>
    </row>
    <row r="2042" spans="7:7" x14ac:dyDescent="0.25">
      <c r="G2042" t="str">
        <f t="shared" si="32"/>
        <v/>
      </c>
    </row>
    <row r="2043" spans="7:7" x14ac:dyDescent="0.25">
      <c r="G2043" t="str">
        <f t="shared" si="32"/>
        <v/>
      </c>
    </row>
    <row r="2044" spans="7:7" x14ac:dyDescent="0.25">
      <c r="G2044" t="str">
        <f t="shared" si="32"/>
        <v/>
      </c>
    </row>
    <row r="2045" spans="7:7" x14ac:dyDescent="0.25">
      <c r="G2045" t="str">
        <f t="shared" si="32"/>
        <v/>
      </c>
    </row>
    <row r="2046" spans="7:7" x14ac:dyDescent="0.25">
      <c r="G2046" t="str">
        <f t="shared" si="32"/>
        <v/>
      </c>
    </row>
    <row r="2047" spans="7:7" x14ac:dyDescent="0.25">
      <c r="G2047" t="str">
        <f t="shared" si="32"/>
        <v/>
      </c>
    </row>
    <row r="2048" spans="7:7" x14ac:dyDescent="0.25">
      <c r="G2048" t="str">
        <f t="shared" si="32"/>
        <v/>
      </c>
    </row>
    <row r="2049" spans="7:7" x14ac:dyDescent="0.25">
      <c r="G2049" t="str">
        <f t="shared" si="32"/>
        <v/>
      </c>
    </row>
    <row r="2050" spans="7:7" x14ac:dyDescent="0.25">
      <c r="G2050" t="str">
        <f t="shared" si="32"/>
        <v/>
      </c>
    </row>
    <row r="2051" spans="7:7" x14ac:dyDescent="0.25">
      <c r="G2051" t="str">
        <f t="shared" si="32"/>
        <v/>
      </c>
    </row>
    <row r="2052" spans="7:7" x14ac:dyDescent="0.25">
      <c r="G2052" t="str">
        <f t="shared" si="32"/>
        <v/>
      </c>
    </row>
    <row r="2053" spans="7:7" x14ac:dyDescent="0.25">
      <c r="G2053" t="str">
        <f t="shared" si="32"/>
        <v/>
      </c>
    </row>
    <row r="2054" spans="7:7" x14ac:dyDescent="0.25">
      <c r="G2054" t="str">
        <f t="shared" si="32"/>
        <v/>
      </c>
    </row>
    <row r="2055" spans="7:7" x14ac:dyDescent="0.25">
      <c r="G2055" t="str">
        <f t="shared" si="32"/>
        <v/>
      </c>
    </row>
    <row r="2056" spans="7:7" x14ac:dyDescent="0.25">
      <c r="G2056" t="str">
        <f t="shared" si="32"/>
        <v/>
      </c>
    </row>
    <row r="2057" spans="7:7" x14ac:dyDescent="0.25">
      <c r="G2057" t="str">
        <f t="shared" si="32"/>
        <v/>
      </c>
    </row>
    <row r="2058" spans="7:7" x14ac:dyDescent="0.25">
      <c r="G2058" t="str">
        <f t="shared" ref="G2058:G2121" si="33">IF(H2058="","",G2057+1)</f>
        <v/>
      </c>
    </row>
    <row r="2059" spans="7:7" x14ac:dyDescent="0.25">
      <c r="G2059" t="str">
        <f t="shared" si="33"/>
        <v/>
      </c>
    </row>
    <row r="2060" spans="7:7" x14ac:dyDescent="0.25">
      <c r="G2060" t="str">
        <f t="shared" si="33"/>
        <v/>
      </c>
    </row>
    <row r="2061" spans="7:7" x14ac:dyDescent="0.25">
      <c r="G2061" t="str">
        <f t="shared" si="33"/>
        <v/>
      </c>
    </row>
    <row r="2062" spans="7:7" x14ac:dyDescent="0.25">
      <c r="G2062" t="str">
        <f t="shared" si="33"/>
        <v/>
      </c>
    </row>
    <row r="2063" spans="7:7" x14ac:dyDescent="0.25">
      <c r="G2063" t="str">
        <f t="shared" si="33"/>
        <v/>
      </c>
    </row>
    <row r="2064" spans="7:7" x14ac:dyDescent="0.25">
      <c r="G2064" t="str">
        <f t="shared" si="33"/>
        <v/>
      </c>
    </row>
    <row r="2065" spans="7:7" x14ac:dyDescent="0.25">
      <c r="G2065" t="str">
        <f t="shared" si="33"/>
        <v/>
      </c>
    </row>
    <row r="2066" spans="7:7" x14ac:dyDescent="0.25">
      <c r="G2066" t="str">
        <f t="shared" si="33"/>
        <v/>
      </c>
    </row>
    <row r="2067" spans="7:7" x14ac:dyDescent="0.25">
      <c r="G2067" t="str">
        <f t="shared" si="33"/>
        <v/>
      </c>
    </row>
    <row r="2068" spans="7:7" x14ac:dyDescent="0.25">
      <c r="G2068" t="str">
        <f t="shared" si="33"/>
        <v/>
      </c>
    </row>
    <row r="2069" spans="7:7" x14ac:dyDescent="0.25">
      <c r="G2069" t="str">
        <f t="shared" si="33"/>
        <v/>
      </c>
    </row>
    <row r="2070" spans="7:7" x14ac:dyDescent="0.25">
      <c r="G2070" t="str">
        <f t="shared" si="33"/>
        <v/>
      </c>
    </row>
    <row r="2071" spans="7:7" x14ac:dyDescent="0.25">
      <c r="G2071" t="str">
        <f t="shared" si="33"/>
        <v/>
      </c>
    </row>
    <row r="2072" spans="7:7" x14ac:dyDescent="0.25">
      <c r="G2072" t="str">
        <f t="shared" si="33"/>
        <v/>
      </c>
    </row>
    <row r="2073" spans="7:7" x14ac:dyDescent="0.25">
      <c r="G2073" t="str">
        <f t="shared" si="33"/>
        <v/>
      </c>
    </row>
    <row r="2074" spans="7:7" x14ac:dyDescent="0.25">
      <c r="G2074" t="str">
        <f t="shared" si="33"/>
        <v/>
      </c>
    </row>
    <row r="2075" spans="7:7" x14ac:dyDescent="0.25">
      <c r="G2075" t="str">
        <f t="shared" si="33"/>
        <v/>
      </c>
    </row>
    <row r="2076" spans="7:7" x14ac:dyDescent="0.25">
      <c r="G2076" t="str">
        <f t="shared" si="33"/>
        <v/>
      </c>
    </row>
    <row r="2077" spans="7:7" x14ac:dyDescent="0.25">
      <c r="G2077" t="str">
        <f t="shared" si="33"/>
        <v/>
      </c>
    </row>
    <row r="2078" spans="7:7" x14ac:dyDescent="0.25">
      <c r="G2078" t="str">
        <f t="shared" si="33"/>
        <v/>
      </c>
    </row>
    <row r="2079" spans="7:7" x14ac:dyDescent="0.25">
      <c r="G2079" t="str">
        <f t="shared" si="33"/>
        <v/>
      </c>
    </row>
    <row r="2080" spans="7:7" x14ac:dyDescent="0.25">
      <c r="G2080" t="str">
        <f t="shared" si="33"/>
        <v/>
      </c>
    </row>
    <row r="2081" spans="7:7" x14ac:dyDescent="0.25">
      <c r="G2081" t="str">
        <f t="shared" si="33"/>
        <v/>
      </c>
    </row>
    <row r="2082" spans="7:7" x14ac:dyDescent="0.25">
      <c r="G2082" t="str">
        <f t="shared" si="33"/>
        <v/>
      </c>
    </row>
    <row r="2083" spans="7:7" x14ac:dyDescent="0.25">
      <c r="G2083" t="str">
        <f t="shared" si="33"/>
        <v/>
      </c>
    </row>
    <row r="2084" spans="7:7" x14ac:dyDescent="0.25">
      <c r="G2084" t="str">
        <f t="shared" si="33"/>
        <v/>
      </c>
    </row>
    <row r="2085" spans="7:7" x14ac:dyDescent="0.25">
      <c r="G2085" t="str">
        <f t="shared" si="33"/>
        <v/>
      </c>
    </row>
    <row r="2086" spans="7:7" x14ac:dyDescent="0.25">
      <c r="G2086" t="str">
        <f t="shared" si="33"/>
        <v/>
      </c>
    </row>
    <row r="2087" spans="7:7" x14ac:dyDescent="0.25">
      <c r="G2087" t="str">
        <f t="shared" si="33"/>
        <v/>
      </c>
    </row>
    <row r="2088" spans="7:7" x14ac:dyDescent="0.25">
      <c r="G2088" t="str">
        <f t="shared" si="33"/>
        <v/>
      </c>
    </row>
    <row r="2089" spans="7:7" x14ac:dyDescent="0.25">
      <c r="G2089" t="str">
        <f t="shared" si="33"/>
        <v/>
      </c>
    </row>
    <row r="2090" spans="7:7" x14ac:dyDescent="0.25">
      <c r="G2090" t="str">
        <f t="shared" si="33"/>
        <v/>
      </c>
    </row>
    <row r="2091" spans="7:7" x14ac:dyDescent="0.25">
      <c r="G2091" t="str">
        <f t="shared" si="33"/>
        <v/>
      </c>
    </row>
    <row r="2092" spans="7:7" x14ac:dyDescent="0.25">
      <c r="G2092" t="str">
        <f t="shared" si="33"/>
        <v/>
      </c>
    </row>
    <row r="2093" spans="7:7" x14ac:dyDescent="0.25">
      <c r="G2093" t="str">
        <f t="shared" si="33"/>
        <v/>
      </c>
    </row>
    <row r="2094" spans="7:7" x14ac:dyDescent="0.25">
      <c r="G2094" t="str">
        <f t="shared" si="33"/>
        <v/>
      </c>
    </row>
    <row r="2095" spans="7:7" x14ac:dyDescent="0.25">
      <c r="G2095" t="str">
        <f t="shared" si="33"/>
        <v/>
      </c>
    </row>
    <row r="2096" spans="7:7" x14ac:dyDescent="0.25">
      <c r="G2096" t="str">
        <f t="shared" si="33"/>
        <v/>
      </c>
    </row>
    <row r="2097" spans="7:7" x14ac:dyDescent="0.25">
      <c r="G2097" t="str">
        <f t="shared" si="33"/>
        <v/>
      </c>
    </row>
    <row r="2098" spans="7:7" x14ac:dyDescent="0.25">
      <c r="G2098" t="str">
        <f t="shared" si="33"/>
        <v/>
      </c>
    </row>
    <row r="2099" spans="7:7" x14ac:dyDescent="0.25">
      <c r="G2099" t="str">
        <f t="shared" si="33"/>
        <v/>
      </c>
    </row>
    <row r="2100" spans="7:7" x14ac:dyDescent="0.25">
      <c r="G2100" t="str">
        <f t="shared" si="33"/>
        <v/>
      </c>
    </row>
    <row r="2101" spans="7:7" x14ac:dyDescent="0.25">
      <c r="G2101" t="str">
        <f t="shared" si="33"/>
        <v/>
      </c>
    </row>
    <row r="2102" spans="7:7" x14ac:dyDescent="0.25">
      <c r="G2102" t="str">
        <f t="shared" si="33"/>
        <v/>
      </c>
    </row>
    <row r="2103" spans="7:7" x14ac:dyDescent="0.25">
      <c r="G2103" t="str">
        <f t="shared" si="33"/>
        <v/>
      </c>
    </row>
    <row r="2104" spans="7:7" x14ac:dyDescent="0.25">
      <c r="G2104" t="str">
        <f t="shared" si="33"/>
        <v/>
      </c>
    </row>
    <row r="2105" spans="7:7" x14ac:dyDescent="0.25">
      <c r="G2105" t="str">
        <f t="shared" si="33"/>
        <v/>
      </c>
    </row>
    <row r="2106" spans="7:7" x14ac:dyDescent="0.25">
      <c r="G2106" t="str">
        <f t="shared" si="33"/>
        <v/>
      </c>
    </row>
    <row r="2107" spans="7:7" x14ac:dyDescent="0.25">
      <c r="G2107" t="str">
        <f t="shared" si="33"/>
        <v/>
      </c>
    </row>
    <row r="2108" spans="7:7" x14ac:dyDescent="0.25">
      <c r="G2108" t="str">
        <f t="shared" si="33"/>
        <v/>
      </c>
    </row>
    <row r="2109" spans="7:7" x14ac:dyDescent="0.25">
      <c r="G2109" t="str">
        <f t="shared" si="33"/>
        <v/>
      </c>
    </row>
    <row r="2110" spans="7:7" x14ac:dyDescent="0.25">
      <c r="G2110" t="str">
        <f t="shared" si="33"/>
        <v/>
      </c>
    </row>
    <row r="2111" spans="7:7" x14ac:dyDescent="0.25">
      <c r="G2111" t="str">
        <f t="shared" si="33"/>
        <v/>
      </c>
    </row>
    <row r="2112" spans="7:7" x14ac:dyDescent="0.25">
      <c r="G2112" t="str">
        <f t="shared" si="33"/>
        <v/>
      </c>
    </row>
    <row r="2113" spans="7:7" x14ac:dyDescent="0.25">
      <c r="G2113" t="str">
        <f t="shared" si="33"/>
        <v/>
      </c>
    </row>
    <row r="2114" spans="7:7" x14ac:dyDescent="0.25">
      <c r="G2114" t="str">
        <f t="shared" si="33"/>
        <v/>
      </c>
    </row>
    <row r="2115" spans="7:7" x14ac:dyDescent="0.25">
      <c r="G2115" t="str">
        <f t="shared" si="33"/>
        <v/>
      </c>
    </row>
    <row r="2116" spans="7:7" x14ac:dyDescent="0.25">
      <c r="G2116" t="str">
        <f t="shared" si="33"/>
        <v/>
      </c>
    </row>
    <row r="2117" spans="7:7" x14ac:dyDescent="0.25">
      <c r="G2117" t="str">
        <f t="shared" si="33"/>
        <v/>
      </c>
    </row>
    <row r="2118" spans="7:7" x14ac:dyDescent="0.25">
      <c r="G2118" t="str">
        <f t="shared" si="33"/>
        <v/>
      </c>
    </row>
    <row r="2119" spans="7:7" x14ac:dyDescent="0.25">
      <c r="G2119" t="str">
        <f t="shared" si="33"/>
        <v/>
      </c>
    </row>
    <row r="2120" spans="7:7" x14ac:dyDescent="0.25">
      <c r="G2120" t="str">
        <f t="shared" si="33"/>
        <v/>
      </c>
    </row>
    <row r="2121" spans="7:7" x14ac:dyDescent="0.25">
      <c r="G2121" t="str">
        <f t="shared" si="33"/>
        <v/>
      </c>
    </row>
    <row r="2122" spans="7:7" x14ac:dyDescent="0.25">
      <c r="G2122" t="str">
        <f t="shared" ref="G2122:G2185" si="34">IF(H2122="","",G2121+1)</f>
        <v/>
      </c>
    </row>
    <row r="2123" spans="7:7" x14ac:dyDescent="0.25">
      <c r="G2123" t="str">
        <f t="shared" si="34"/>
        <v/>
      </c>
    </row>
    <row r="2124" spans="7:7" x14ac:dyDescent="0.25">
      <c r="G2124" t="str">
        <f t="shared" si="34"/>
        <v/>
      </c>
    </row>
    <row r="2125" spans="7:7" x14ac:dyDescent="0.25">
      <c r="G2125" t="str">
        <f t="shared" si="34"/>
        <v/>
      </c>
    </row>
    <row r="2126" spans="7:7" x14ac:dyDescent="0.25">
      <c r="G2126" t="str">
        <f t="shared" si="34"/>
        <v/>
      </c>
    </row>
    <row r="2127" spans="7:7" x14ac:dyDescent="0.25">
      <c r="G2127" t="str">
        <f t="shared" si="34"/>
        <v/>
      </c>
    </row>
    <row r="2128" spans="7:7" x14ac:dyDescent="0.25">
      <c r="G2128" t="str">
        <f t="shared" si="34"/>
        <v/>
      </c>
    </row>
    <row r="2129" spans="7:7" x14ac:dyDescent="0.25">
      <c r="G2129" t="str">
        <f t="shared" si="34"/>
        <v/>
      </c>
    </row>
    <row r="2130" spans="7:7" x14ac:dyDescent="0.25">
      <c r="G2130" t="str">
        <f t="shared" si="34"/>
        <v/>
      </c>
    </row>
    <row r="2131" spans="7:7" x14ac:dyDescent="0.25">
      <c r="G2131" t="str">
        <f t="shared" si="34"/>
        <v/>
      </c>
    </row>
    <row r="2132" spans="7:7" x14ac:dyDescent="0.25">
      <c r="G2132" t="str">
        <f t="shared" si="34"/>
        <v/>
      </c>
    </row>
    <row r="2133" spans="7:7" x14ac:dyDescent="0.25">
      <c r="G2133" t="str">
        <f t="shared" si="34"/>
        <v/>
      </c>
    </row>
    <row r="2134" spans="7:7" x14ac:dyDescent="0.25">
      <c r="G2134" t="str">
        <f t="shared" si="34"/>
        <v/>
      </c>
    </row>
    <row r="2135" spans="7:7" x14ac:dyDescent="0.25">
      <c r="G2135" t="str">
        <f t="shared" si="34"/>
        <v/>
      </c>
    </row>
    <row r="2136" spans="7:7" x14ac:dyDescent="0.25">
      <c r="G2136" t="str">
        <f t="shared" si="34"/>
        <v/>
      </c>
    </row>
    <row r="2137" spans="7:7" x14ac:dyDescent="0.25">
      <c r="G2137" t="str">
        <f t="shared" si="34"/>
        <v/>
      </c>
    </row>
    <row r="2138" spans="7:7" x14ac:dyDescent="0.25">
      <c r="G2138" t="str">
        <f t="shared" si="34"/>
        <v/>
      </c>
    </row>
    <row r="2139" spans="7:7" x14ac:dyDescent="0.25">
      <c r="G2139" t="str">
        <f t="shared" si="34"/>
        <v/>
      </c>
    </row>
    <row r="2140" spans="7:7" x14ac:dyDescent="0.25">
      <c r="G2140" t="str">
        <f t="shared" si="34"/>
        <v/>
      </c>
    </row>
    <row r="2141" spans="7:7" x14ac:dyDescent="0.25">
      <c r="G2141" t="str">
        <f t="shared" si="34"/>
        <v/>
      </c>
    </row>
    <row r="2142" spans="7:7" x14ac:dyDescent="0.25">
      <c r="G2142" t="str">
        <f t="shared" si="34"/>
        <v/>
      </c>
    </row>
    <row r="2143" spans="7:7" x14ac:dyDescent="0.25">
      <c r="G2143" t="str">
        <f t="shared" si="34"/>
        <v/>
      </c>
    </row>
    <row r="2144" spans="7:7" x14ac:dyDescent="0.25">
      <c r="G2144" t="str">
        <f t="shared" si="34"/>
        <v/>
      </c>
    </row>
    <row r="2145" spans="7:7" x14ac:dyDescent="0.25">
      <c r="G2145" t="str">
        <f t="shared" si="34"/>
        <v/>
      </c>
    </row>
    <row r="2146" spans="7:7" x14ac:dyDescent="0.25">
      <c r="G2146" t="str">
        <f t="shared" si="34"/>
        <v/>
      </c>
    </row>
    <row r="2147" spans="7:7" x14ac:dyDescent="0.25">
      <c r="G2147" t="str">
        <f t="shared" si="34"/>
        <v/>
      </c>
    </row>
    <row r="2148" spans="7:7" x14ac:dyDescent="0.25">
      <c r="G2148" t="str">
        <f t="shared" si="34"/>
        <v/>
      </c>
    </row>
    <row r="2149" spans="7:7" x14ac:dyDescent="0.25">
      <c r="G2149" t="str">
        <f t="shared" si="34"/>
        <v/>
      </c>
    </row>
    <row r="2150" spans="7:7" x14ac:dyDescent="0.25">
      <c r="G2150" t="str">
        <f t="shared" si="34"/>
        <v/>
      </c>
    </row>
    <row r="2151" spans="7:7" x14ac:dyDescent="0.25">
      <c r="G2151" t="str">
        <f t="shared" si="34"/>
        <v/>
      </c>
    </row>
    <row r="2152" spans="7:7" x14ac:dyDescent="0.25">
      <c r="G2152" t="str">
        <f t="shared" si="34"/>
        <v/>
      </c>
    </row>
    <row r="2153" spans="7:7" x14ac:dyDescent="0.25">
      <c r="G2153" t="str">
        <f t="shared" si="34"/>
        <v/>
      </c>
    </row>
    <row r="2154" spans="7:7" x14ac:dyDescent="0.25">
      <c r="G2154" t="str">
        <f t="shared" si="34"/>
        <v/>
      </c>
    </row>
    <row r="2155" spans="7:7" x14ac:dyDescent="0.25">
      <c r="G2155" t="str">
        <f t="shared" si="34"/>
        <v/>
      </c>
    </row>
    <row r="2156" spans="7:7" x14ac:dyDescent="0.25">
      <c r="G2156" t="str">
        <f t="shared" si="34"/>
        <v/>
      </c>
    </row>
    <row r="2157" spans="7:7" x14ac:dyDescent="0.25">
      <c r="G2157" t="str">
        <f t="shared" si="34"/>
        <v/>
      </c>
    </row>
    <row r="2158" spans="7:7" x14ac:dyDescent="0.25">
      <c r="G2158" t="str">
        <f t="shared" si="34"/>
        <v/>
      </c>
    </row>
    <row r="2159" spans="7:7" x14ac:dyDescent="0.25">
      <c r="G2159" t="str">
        <f t="shared" si="34"/>
        <v/>
      </c>
    </row>
    <row r="2160" spans="7:7" x14ac:dyDescent="0.25">
      <c r="G2160" t="str">
        <f t="shared" si="34"/>
        <v/>
      </c>
    </row>
    <row r="2161" spans="7:7" x14ac:dyDescent="0.25">
      <c r="G2161" t="str">
        <f t="shared" si="34"/>
        <v/>
      </c>
    </row>
    <row r="2162" spans="7:7" x14ac:dyDescent="0.25">
      <c r="G2162" t="str">
        <f t="shared" si="34"/>
        <v/>
      </c>
    </row>
    <row r="2163" spans="7:7" x14ac:dyDescent="0.25">
      <c r="G2163" t="str">
        <f t="shared" si="34"/>
        <v/>
      </c>
    </row>
    <row r="2164" spans="7:7" x14ac:dyDescent="0.25">
      <c r="G2164" t="str">
        <f t="shared" si="34"/>
        <v/>
      </c>
    </row>
    <row r="2165" spans="7:7" x14ac:dyDescent="0.25">
      <c r="G2165" t="str">
        <f t="shared" si="34"/>
        <v/>
      </c>
    </row>
    <row r="2166" spans="7:7" x14ac:dyDescent="0.25">
      <c r="G2166" t="str">
        <f t="shared" si="34"/>
        <v/>
      </c>
    </row>
    <row r="2167" spans="7:7" x14ac:dyDescent="0.25">
      <c r="G2167" t="str">
        <f t="shared" si="34"/>
        <v/>
      </c>
    </row>
    <row r="2168" spans="7:7" x14ac:dyDescent="0.25">
      <c r="G2168" t="str">
        <f t="shared" si="34"/>
        <v/>
      </c>
    </row>
    <row r="2169" spans="7:7" x14ac:dyDescent="0.25">
      <c r="G2169" t="str">
        <f t="shared" si="34"/>
        <v/>
      </c>
    </row>
    <row r="2170" spans="7:7" x14ac:dyDescent="0.25">
      <c r="G2170" t="str">
        <f t="shared" si="34"/>
        <v/>
      </c>
    </row>
    <row r="2171" spans="7:7" x14ac:dyDescent="0.25">
      <c r="G2171" t="str">
        <f t="shared" si="34"/>
        <v/>
      </c>
    </row>
    <row r="2172" spans="7:7" x14ac:dyDescent="0.25">
      <c r="G2172" t="str">
        <f t="shared" si="34"/>
        <v/>
      </c>
    </row>
    <row r="2173" spans="7:7" x14ac:dyDescent="0.25">
      <c r="G2173" t="str">
        <f t="shared" si="34"/>
        <v/>
      </c>
    </row>
    <row r="2174" spans="7:7" x14ac:dyDescent="0.25">
      <c r="G2174" t="str">
        <f t="shared" si="34"/>
        <v/>
      </c>
    </row>
    <row r="2175" spans="7:7" x14ac:dyDescent="0.25">
      <c r="G2175" t="str">
        <f t="shared" si="34"/>
        <v/>
      </c>
    </row>
    <row r="2176" spans="7:7" x14ac:dyDescent="0.25">
      <c r="G2176" t="str">
        <f t="shared" si="34"/>
        <v/>
      </c>
    </row>
    <row r="2177" spans="7:7" x14ac:dyDescent="0.25">
      <c r="G2177" t="str">
        <f t="shared" si="34"/>
        <v/>
      </c>
    </row>
    <row r="2178" spans="7:7" x14ac:dyDescent="0.25">
      <c r="G2178" t="str">
        <f t="shared" si="34"/>
        <v/>
      </c>
    </row>
    <row r="2179" spans="7:7" x14ac:dyDescent="0.25">
      <c r="G2179" t="str">
        <f t="shared" si="34"/>
        <v/>
      </c>
    </row>
    <row r="2180" spans="7:7" x14ac:dyDescent="0.25">
      <c r="G2180" t="str">
        <f t="shared" si="34"/>
        <v/>
      </c>
    </row>
    <row r="2181" spans="7:7" x14ac:dyDescent="0.25">
      <c r="G2181" t="str">
        <f t="shared" si="34"/>
        <v/>
      </c>
    </row>
    <row r="2182" spans="7:7" x14ac:dyDescent="0.25">
      <c r="G2182" t="str">
        <f t="shared" si="34"/>
        <v/>
      </c>
    </row>
    <row r="2183" spans="7:7" x14ac:dyDescent="0.25">
      <c r="G2183" t="str">
        <f t="shared" si="34"/>
        <v/>
      </c>
    </row>
    <row r="2184" spans="7:7" x14ac:dyDescent="0.25">
      <c r="G2184" t="str">
        <f t="shared" si="34"/>
        <v/>
      </c>
    </row>
    <row r="2185" spans="7:7" x14ac:dyDescent="0.25">
      <c r="G2185" t="str">
        <f t="shared" si="34"/>
        <v/>
      </c>
    </row>
    <row r="2186" spans="7:7" x14ac:dyDescent="0.25">
      <c r="G2186" t="str">
        <f t="shared" ref="G2186:G2249" si="35">IF(H2186="","",G2185+1)</f>
        <v/>
      </c>
    </row>
    <row r="2187" spans="7:7" x14ac:dyDescent="0.25">
      <c r="G2187" t="str">
        <f t="shared" si="35"/>
        <v/>
      </c>
    </row>
    <row r="2188" spans="7:7" x14ac:dyDescent="0.25">
      <c r="G2188" t="str">
        <f t="shared" si="35"/>
        <v/>
      </c>
    </row>
    <row r="2189" spans="7:7" x14ac:dyDescent="0.25">
      <c r="G2189" t="str">
        <f t="shared" si="35"/>
        <v/>
      </c>
    </row>
    <row r="2190" spans="7:7" x14ac:dyDescent="0.25">
      <c r="G2190" t="str">
        <f t="shared" si="35"/>
        <v/>
      </c>
    </row>
    <row r="2191" spans="7:7" x14ac:dyDescent="0.25">
      <c r="G2191" t="str">
        <f t="shared" si="35"/>
        <v/>
      </c>
    </row>
    <row r="2192" spans="7:7" x14ac:dyDescent="0.25">
      <c r="G2192" t="str">
        <f t="shared" si="35"/>
        <v/>
      </c>
    </row>
    <row r="2193" spans="7:7" x14ac:dyDescent="0.25">
      <c r="G2193" t="str">
        <f t="shared" si="35"/>
        <v/>
      </c>
    </row>
    <row r="2194" spans="7:7" x14ac:dyDescent="0.25">
      <c r="G2194" t="str">
        <f t="shared" si="35"/>
        <v/>
      </c>
    </row>
    <row r="2195" spans="7:7" x14ac:dyDescent="0.25">
      <c r="G2195" t="str">
        <f t="shared" si="35"/>
        <v/>
      </c>
    </row>
    <row r="2196" spans="7:7" x14ac:dyDescent="0.25">
      <c r="G2196" t="str">
        <f t="shared" si="35"/>
        <v/>
      </c>
    </row>
    <row r="2197" spans="7:7" x14ac:dyDescent="0.25">
      <c r="G2197" t="str">
        <f t="shared" si="35"/>
        <v/>
      </c>
    </row>
    <row r="2198" spans="7:7" x14ac:dyDescent="0.25">
      <c r="G2198" t="str">
        <f t="shared" si="35"/>
        <v/>
      </c>
    </row>
    <row r="2199" spans="7:7" x14ac:dyDescent="0.25">
      <c r="G2199" t="str">
        <f t="shared" si="35"/>
        <v/>
      </c>
    </row>
    <row r="2200" spans="7:7" x14ac:dyDescent="0.25">
      <c r="G2200" t="str">
        <f t="shared" si="35"/>
        <v/>
      </c>
    </row>
    <row r="2201" spans="7:7" x14ac:dyDescent="0.25">
      <c r="G2201" t="str">
        <f t="shared" si="35"/>
        <v/>
      </c>
    </row>
    <row r="2202" spans="7:7" x14ac:dyDescent="0.25">
      <c r="G2202" t="str">
        <f t="shared" si="35"/>
        <v/>
      </c>
    </row>
    <row r="2203" spans="7:7" x14ac:dyDescent="0.25">
      <c r="G2203" t="str">
        <f t="shared" si="35"/>
        <v/>
      </c>
    </row>
    <row r="2204" spans="7:7" x14ac:dyDescent="0.25">
      <c r="G2204" t="str">
        <f t="shared" si="35"/>
        <v/>
      </c>
    </row>
    <row r="2205" spans="7:7" x14ac:dyDescent="0.25">
      <c r="G2205" t="str">
        <f t="shared" si="35"/>
        <v/>
      </c>
    </row>
    <row r="2206" spans="7:7" x14ac:dyDescent="0.25">
      <c r="G2206" t="str">
        <f t="shared" si="35"/>
        <v/>
      </c>
    </row>
    <row r="2207" spans="7:7" x14ac:dyDescent="0.25">
      <c r="G2207" t="str">
        <f t="shared" si="35"/>
        <v/>
      </c>
    </row>
    <row r="2208" spans="7:7" x14ac:dyDescent="0.25">
      <c r="G2208" t="str">
        <f t="shared" si="35"/>
        <v/>
      </c>
    </row>
    <row r="2209" spans="7:7" x14ac:dyDescent="0.25">
      <c r="G2209" t="str">
        <f t="shared" si="35"/>
        <v/>
      </c>
    </row>
    <row r="2210" spans="7:7" x14ac:dyDescent="0.25">
      <c r="G2210" t="str">
        <f t="shared" si="35"/>
        <v/>
      </c>
    </row>
    <row r="2211" spans="7:7" x14ac:dyDescent="0.25">
      <c r="G2211" t="str">
        <f t="shared" si="35"/>
        <v/>
      </c>
    </row>
    <row r="2212" spans="7:7" x14ac:dyDescent="0.25">
      <c r="G2212" t="str">
        <f t="shared" si="35"/>
        <v/>
      </c>
    </row>
    <row r="2213" spans="7:7" x14ac:dyDescent="0.25">
      <c r="G2213" t="str">
        <f t="shared" si="35"/>
        <v/>
      </c>
    </row>
    <row r="2214" spans="7:7" x14ac:dyDescent="0.25">
      <c r="G2214" t="str">
        <f t="shared" si="35"/>
        <v/>
      </c>
    </row>
    <row r="2215" spans="7:7" x14ac:dyDescent="0.25">
      <c r="G2215" t="str">
        <f t="shared" si="35"/>
        <v/>
      </c>
    </row>
    <row r="2216" spans="7:7" x14ac:dyDescent="0.25">
      <c r="G2216" t="str">
        <f t="shared" si="35"/>
        <v/>
      </c>
    </row>
    <row r="2217" spans="7:7" x14ac:dyDescent="0.25">
      <c r="G2217" t="str">
        <f t="shared" si="35"/>
        <v/>
      </c>
    </row>
    <row r="2218" spans="7:7" x14ac:dyDescent="0.25">
      <c r="G2218" t="str">
        <f t="shared" si="35"/>
        <v/>
      </c>
    </row>
    <row r="2219" spans="7:7" x14ac:dyDescent="0.25">
      <c r="G2219" t="str">
        <f t="shared" si="35"/>
        <v/>
      </c>
    </row>
    <row r="2220" spans="7:7" x14ac:dyDescent="0.25">
      <c r="G2220" t="str">
        <f t="shared" si="35"/>
        <v/>
      </c>
    </row>
    <row r="2221" spans="7:7" x14ac:dyDescent="0.25">
      <c r="G2221" t="str">
        <f t="shared" si="35"/>
        <v/>
      </c>
    </row>
    <row r="2222" spans="7:7" x14ac:dyDescent="0.25">
      <c r="G2222" t="str">
        <f t="shared" si="35"/>
        <v/>
      </c>
    </row>
    <row r="2223" spans="7:7" x14ac:dyDescent="0.25">
      <c r="G2223" t="str">
        <f t="shared" si="35"/>
        <v/>
      </c>
    </row>
    <row r="2224" spans="7:7" x14ac:dyDescent="0.25">
      <c r="G2224" t="str">
        <f t="shared" si="35"/>
        <v/>
      </c>
    </row>
    <row r="2225" spans="7:7" x14ac:dyDescent="0.25">
      <c r="G2225" t="str">
        <f t="shared" si="35"/>
        <v/>
      </c>
    </row>
    <row r="2226" spans="7:7" x14ac:dyDescent="0.25">
      <c r="G2226" t="str">
        <f t="shared" si="35"/>
        <v/>
      </c>
    </row>
    <row r="2227" spans="7:7" x14ac:dyDescent="0.25">
      <c r="G2227" t="str">
        <f t="shared" si="35"/>
        <v/>
      </c>
    </row>
    <row r="2228" spans="7:7" x14ac:dyDescent="0.25">
      <c r="G2228" t="str">
        <f t="shared" si="35"/>
        <v/>
      </c>
    </row>
    <row r="2229" spans="7:7" x14ac:dyDescent="0.25">
      <c r="G2229" t="str">
        <f t="shared" si="35"/>
        <v/>
      </c>
    </row>
    <row r="2230" spans="7:7" x14ac:dyDescent="0.25">
      <c r="G2230" t="str">
        <f t="shared" si="35"/>
        <v/>
      </c>
    </row>
    <row r="2231" spans="7:7" x14ac:dyDescent="0.25">
      <c r="G2231" t="str">
        <f t="shared" si="35"/>
        <v/>
      </c>
    </row>
    <row r="2232" spans="7:7" x14ac:dyDescent="0.25">
      <c r="G2232" t="str">
        <f t="shared" si="35"/>
        <v/>
      </c>
    </row>
    <row r="2233" spans="7:7" x14ac:dyDescent="0.25">
      <c r="G2233" t="str">
        <f t="shared" si="35"/>
        <v/>
      </c>
    </row>
    <row r="2234" spans="7:7" x14ac:dyDescent="0.25">
      <c r="G2234" t="str">
        <f t="shared" si="35"/>
        <v/>
      </c>
    </row>
    <row r="2235" spans="7:7" x14ac:dyDescent="0.25">
      <c r="G2235" t="str">
        <f t="shared" si="35"/>
        <v/>
      </c>
    </row>
    <row r="2236" spans="7:7" x14ac:dyDescent="0.25">
      <c r="G2236" t="str">
        <f t="shared" si="35"/>
        <v/>
      </c>
    </row>
    <row r="2237" spans="7:7" x14ac:dyDescent="0.25">
      <c r="G2237" t="str">
        <f t="shared" si="35"/>
        <v/>
      </c>
    </row>
    <row r="2238" spans="7:7" x14ac:dyDescent="0.25">
      <c r="G2238" t="str">
        <f t="shared" si="35"/>
        <v/>
      </c>
    </row>
    <row r="2239" spans="7:7" x14ac:dyDescent="0.25">
      <c r="G2239" t="str">
        <f t="shared" si="35"/>
        <v/>
      </c>
    </row>
    <row r="2240" spans="7:7" x14ac:dyDescent="0.25">
      <c r="G2240" t="str">
        <f t="shared" si="35"/>
        <v/>
      </c>
    </row>
    <row r="2241" spans="7:7" x14ac:dyDescent="0.25">
      <c r="G2241" t="str">
        <f t="shared" si="35"/>
        <v/>
      </c>
    </row>
    <row r="2242" spans="7:7" x14ac:dyDescent="0.25">
      <c r="G2242" t="str">
        <f t="shared" si="35"/>
        <v/>
      </c>
    </row>
    <row r="2243" spans="7:7" x14ac:dyDescent="0.25">
      <c r="G2243" t="str">
        <f t="shared" si="35"/>
        <v/>
      </c>
    </row>
    <row r="2244" spans="7:7" x14ac:dyDescent="0.25">
      <c r="G2244" t="str">
        <f t="shared" si="35"/>
        <v/>
      </c>
    </row>
    <row r="2245" spans="7:7" x14ac:dyDescent="0.25">
      <c r="G2245" t="str">
        <f t="shared" si="35"/>
        <v/>
      </c>
    </row>
    <row r="2246" spans="7:7" x14ac:dyDescent="0.25">
      <c r="G2246" t="str">
        <f t="shared" si="35"/>
        <v/>
      </c>
    </row>
    <row r="2247" spans="7:7" x14ac:dyDescent="0.25">
      <c r="G2247" t="str">
        <f t="shared" si="35"/>
        <v/>
      </c>
    </row>
    <row r="2248" spans="7:7" x14ac:dyDescent="0.25">
      <c r="G2248" t="str">
        <f t="shared" si="35"/>
        <v/>
      </c>
    </row>
    <row r="2249" spans="7:7" x14ac:dyDescent="0.25">
      <c r="G2249" t="str">
        <f t="shared" si="35"/>
        <v/>
      </c>
    </row>
    <row r="2250" spans="7:7" x14ac:dyDescent="0.25">
      <c r="G2250" t="str">
        <f t="shared" ref="G2250:G2313" si="36">IF(H2250="","",G2249+1)</f>
        <v/>
      </c>
    </row>
    <row r="2251" spans="7:7" x14ac:dyDescent="0.25">
      <c r="G2251" t="str">
        <f t="shared" si="36"/>
        <v/>
      </c>
    </row>
    <row r="2252" spans="7:7" x14ac:dyDescent="0.25">
      <c r="G2252" t="str">
        <f t="shared" si="36"/>
        <v/>
      </c>
    </row>
    <row r="2253" spans="7:7" x14ac:dyDescent="0.25">
      <c r="G2253" t="str">
        <f t="shared" si="36"/>
        <v/>
      </c>
    </row>
    <row r="2254" spans="7:7" x14ac:dyDescent="0.25">
      <c r="G2254" t="str">
        <f t="shared" si="36"/>
        <v/>
      </c>
    </row>
    <row r="2255" spans="7:7" x14ac:dyDescent="0.25">
      <c r="G2255" t="str">
        <f t="shared" si="36"/>
        <v/>
      </c>
    </row>
    <row r="2256" spans="7:7" x14ac:dyDescent="0.25">
      <c r="G2256" t="str">
        <f t="shared" si="36"/>
        <v/>
      </c>
    </row>
    <row r="2257" spans="7:7" x14ac:dyDescent="0.25">
      <c r="G2257" t="str">
        <f t="shared" si="36"/>
        <v/>
      </c>
    </row>
    <row r="2258" spans="7:7" x14ac:dyDescent="0.25">
      <c r="G2258" t="str">
        <f t="shared" si="36"/>
        <v/>
      </c>
    </row>
    <row r="2259" spans="7:7" x14ac:dyDescent="0.25">
      <c r="G2259" t="str">
        <f t="shared" si="36"/>
        <v/>
      </c>
    </row>
    <row r="2260" spans="7:7" x14ac:dyDescent="0.25">
      <c r="G2260" t="str">
        <f t="shared" si="36"/>
        <v/>
      </c>
    </row>
    <row r="2261" spans="7:7" x14ac:dyDescent="0.25">
      <c r="G2261" t="str">
        <f t="shared" si="36"/>
        <v/>
      </c>
    </row>
    <row r="2262" spans="7:7" x14ac:dyDescent="0.25">
      <c r="G2262" t="str">
        <f t="shared" si="36"/>
        <v/>
      </c>
    </row>
    <row r="2263" spans="7:7" x14ac:dyDescent="0.25">
      <c r="G2263" t="str">
        <f t="shared" si="36"/>
        <v/>
      </c>
    </row>
    <row r="2264" spans="7:7" x14ac:dyDescent="0.25">
      <c r="G2264" t="str">
        <f t="shared" si="36"/>
        <v/>
      </c>
    </row>
    <row r="2265" spans="7:7" x14ac:dyDescent="0.25">
      <c r="G2265" t="str">
        <f t="shared" si="36"/>
        <v/>
      </c>
    </row>
    <row r="2266" spans="7:7" x14ac:dyDescent="0.25">
      <c r="G2266" t="str">
        <f t="shared" si="36"/>
        <v/>
      </c>
    </row>
    <row r="2267" spans="7:7" x14ac:dyDescent="0.25">
      <c r="G2267" t="str">
        <f t="shared" si="36"/>
        <v/>
      </c>
    </row>
    <row r="2268" spans="7:7" x14ac:dyDescent="0.25">
      <c r="G2268" t="str">
        <f t="shared" si="36"/>
        <v/>
      </c>
    </row>
    <row r="2269" spans="7:7" x14ac:dyDescent="0.25">
      <c r="G2269" t="str">
        <f t="shared" si="36"/>
        <v/>
      </c>
    </row>
    <row r="2270" spans="7:7" x14ac:dyDescent="0.25">
      <c r="G2270" t="str">
        <f t="shared" si="36"/>
        <v/>
      </c>
    </row>
    <row r="2271" spans="7:7" x14ac:dyDescent="0.25">
      <c r="G2271" t="str">
        <f t="shared" si="36"/>
        <v/>
      </c>
    </row>
    <row r="2272" spans="7:7" x14ac:dyDescent="0.25">
      <c r="G2272" t="str">
        <f t="shared" si="36"/>
        <v/>
      </c>
    </row>
    <row r="2273" spans="7:7" x14ac:dyDescent="0.25">
      <c r="G2273" t="str">
        <f t="shared" si="36"/>
        <v/>
      </c>
    </row>
    <row r="2274" spans="7:7" x14ac:dyDescent="0.25">
      <c r="G2274" t="str">
        <f t="shared" si="36"/>
        <v/>
      </c>
    </row>
    <row r="2275" spans="7:7" x14ac:dyDescent="0.25">
      <c r="G2275" t="str">
        <f t="shared" si="36"/>
        <v/>
      </c>
    </row>
    <row r="2276" spans="7:7" x14ac:dyDescent="0.25">
      <c r="G2276" t="str">
        <f t="shared" si="36"/>
        <v/>
      </c>
    </row>
    <row r="2277" spans="7:7" x14ac:dyDescent="0.25">
      <c r="G2277" t="str">
        <f t="shared" si="36"/>
        <v/>
      </c>
    </row>
    <row r="2278" spans="7:7" x14ac:dyDescent="0.25">
      <c r="G2278" t="str">
        <f t="shared" si="36"/>
        <v/>
      </c>
    </row>
    <row r="2279" spans="7:7" x14ac:dyDescent="0.25">
      <c r="G2279" t="str">
        <f t="shared" si="36"/>
        <v/>
      </c>
    </row>
    <row r="2280" spans="7:7" x14ac:dyDescent="0.25">
      <c r="G2280" t="str">
        <f t="shared" si="36"/>
        <v/>
      </c>
    </row>
    <row r="2281" spans="7:7" x14ac:dyDescent="0.25">
      <c r="G2281" t="str">
        <f t="shared" si="36"/>
        <v/>
      </c>
    </row>
    <row r="2282" spans="7:7" x14ac:dyDescent="0.25">
      <c r="G2282" t="str">
        <f t="shared" si="36"/>
        <v/>
      </c>
    </row>
    <row r="2283" spans="7:7" x14ac:dyDescent="0.25">
      <c r="G2283" t="str">
        <f t="shared" si="36"/>
        <v/>
      </c>
    </row>
    <row r="2284" spans="7:7" x14ac:dyDescent="0.25">
      <c r="G2284" t="str">
        <f t="shared" si="36"/>
        <v/>
      </c>
    </row>
    <row r="2285" spans="7:7" x14ac:dyDescent="0.25">
      <c r="G2285" t="str">
        <f t="shared" si="36"/>
        <v/>
      </c>
    </row>
    <row r="2286" spans="7:7" x14ac:dyDescent="0.25">
      <c r="G2286" t="str">
        <f t="shared" si="36"/>
        <v/>
      </c>
    </row>
    <row r="2287" spans="7:7" x14ac:dyDescent="0.25">
      <c r="G2287" t="str">
        <f t="shared" si="36"/>
        <v/>
      </c>
    </row>
    <row r="2288" spans="7:7" x14ac:dyDescent="0.25">
      <c r="G2288" t="str">
        <f t="shared" si="36"/>
        <v/>
      </c>
    </row>
    <row r="2289" spans="7:7" x14ac:dyDescent="0.25">
      <c r="G2289" t="str">
        <f t="shared" si="36"/>
        <v/>
      </c>
    </row>
    <row r="2290" spans="7:7" x14ac:dyDescent="0.25">
      <c r="G2290" t="str">
        <f t="shared" si="36"/>
        <v/>
      </c>
    </row>
    <row r="2291" spans="7:7" x14ac:dyDescent="0.25">
      <c r="G2291" t="str">
        <f t="shared" si="36"/>
        <v/>
      </c>
    </row>
    <row r="2292" spans="7:7" x14ac:dyDescent="0.25">
      <c r="G2292" t="str">
        <f t="shared" si="36"/>
        <v/>
      </c>
    </row>
    <row r="2293" spans="7:7" x14ac:dyDescent="0.25">
      <c r="G2293" t="str">
        <f t="shared" si="36"/>
        <v/>
      </c>
    </row>
    <row r="2294" spans="7:7" x14ac:dyDescent="0.25">
      <c r="G2294" t="str">
        <f t="shared" si="36"/>
        <v/>
      </c>
    </row>
    <row r="2295" spans="7:7" x14ac:dyDescent="0.25">
      <c r="G2295" t="str">
        <f t="shared" si="36"/>
        <v/>
      </c>
    </row>
    <row r="2296" spans="7:7" x14ac:dyDescent="0.25">
      <c r="G2296" t="str">
        <f t="shared" si="36"/>
        <v/>
      </c>
    </row>
    <row r="2297" spans="7:7" x14ac:dyDescent="0.25">
      <c r="G2297" t="str">
        <f t="shared" si="36"/>
        <v/>
      </c>
    </row>
    <row r="2298" spans="7:7" x14ac:dyDescent="0.25">
      <c r="G2298" t="str">
        <f t="shared" si="36"/>
        <v/>
      </c>
    </row>
    <row r="2299" spans="7:7" x14ac:dyDescent="0.25">
      <c r="G2299" t="str">
        <f t="shared" si="36"/>
        <v/>
      </c>
    </row>
    <row r="2300" spans="7:7" x14ac:dyDescent="0.25">
      <c r="G2300" t="str">
        <f t="shared" si="36"/>
        <v/>
      </c>
    </row>
    <row r="2301" spans="7:7" x14ac:dyDescent="0.25">
      <c r="G2301" t="str">
        <f t="shared" si="36"/>
        <v/>
      </c>
    </row>
    <row r="2302" spans="7:7" x14ac:dyDescent="0.25">
      <c r="G2302" t="str">
        <f t="shared" si="36"/>
        <v/>
      </c>
    </row>
    <row r="2303" spans="7:7" x14ac:dyDescent="0.25">
      <c r="G2303" t="str">
        <f t="shared" si="36"/>
        <v/>
      </c>
    </row>
    <row r="2304" spans="7:7" x14ac:dyDescent="0.25">
      <c r="G2304" t="str">
        <f t="shared" si="36"/>
        <v/>
      </c>
    </row>
    <row r="2305" spans="7:7" x14ac:dyDescent="0.25">
      <c r="G2305" t="str">
        <f t="shared" si="36"/>
        <v/>
      </c>
    </row>
    <row r="2306" spans="7:7" x14ac:dyDescent="0.25">
      <c r="G2306" t="str">
        <f t="shared" si="36"/>
        <v/>
      </c>
    </row>
    <row r="2307" spans="7:7" x14ac:dyDescent="0.25">
      <c r="G2307" t="str">
        <f t="shared" si="36"/>
        <v/>
      </c>
    </row>
    <row r="2308" spans="7:7" x14ac:dyDescent="0.25">
      <c r="G2308" t="str">
        <f t="shared" si="36"/>
        <v/>
      </c>
    </row>
    <row r="2309" spans="7:7" x14ac:dyDescent="0.25">
      <c r="G2309" t="str">
        <f t="shared" si="36"/>
        <v/>
      </c>
    </row>
    <row r="2310" spans="7:7" x14ac:dyDescent="0.25">
      <c r="G2310" t="str">
        <f t="shared" si="36"/>
        <v/>
      </c>
    </row>
    <row r="2311" spans="7:7" x14ac:dyDescent="0.25">
      <c r="G2311" t="str">
        <f t="shared" si="36"/>
        <v/>
      </c>
    </row>
    <row r="2312" spans="7:7" x14ac:dyDescent="0.25">
      <c r="G2312" t="str">
        <f t="shared" si="36"/>
        <v/>
      </c>
    </row>
    <row r="2313" spans="7:7" x14ac:dyDescent="0.25">
      <c r="G2313" t="str">
        <f t="shared" si="36"/>
        <v/>
      </c>
    </row>
    <row r="2314" spans="7:7" x14ac:dyDescent="0.25">
      <c r="G2314" t="str">
        <f t="shared" ref="G2314:G2377" si="37">IF(H2314="","",G2313+1)</f>
        <v/>
      </c>
    </row>
    <row r="2315" spans="7:7" x14ac:dyDescent="0.25">
      <c r="G2315" t="str">
        <f t="shared" si="37"/>
        <v/>
      </c>
    </row>
    <row r="2316" spans="7:7" x14ac:dyDescent="0.25">
      <c r="G2316" t="str">
        <f t="shared" si="37"/>
        <v/>
      </c>
    </row>
    <row r="2317" spans="7:7" x14ac:dyDescent="0.25">
      <c r="G2317" t="str">
        <f t="shared" si="37"/>
        <v/>
      </c>
    </row>
    <row r="2318" spans="7:7" x14ac:dyDescent="0.25">
      <c r="G2318" t="str">
        <f t="shared" si="37"/>
        <v/>
      </c>
    </row>
    <row r="2319" spans="7:7" x14ac:dyDescent="0.25">
      <c r="G2319" t="str">
        <f t="shared" si="37"/>
        <v/>
      </c>
    </row>
    <row r="2320" spans="7:7" x14ac:dyDescent="0.25">
      <c r="G2320" t="str">
        <f t="shared" si="37"/>
        <v/>
      </c>
    </row>
    <row r="2321" spans="7:7" x14ac:dyDescent="0.25">
      <c r="G2321" t="str">
        <f t="shared" si="37"/>
        <v/>
      </c>
    </row>
    <row r="2322" spans="7:7" x14ac:dyDescent="0.25">
      <c r="G2322" t="str">
        <f t="shared" si="37"/>
        <v/>
      </c>
    </row>
    <row r="2323" spans="7:7" x14ac:dyDescent="0.25">
      <c r="G2323" t="str">
        <f t="shared" si="37"/>
        <v/>
      </c>
    </row>
    <row r="2324" spans="7:7" x14ac:dyDescent="0.25">
      <c r="G2324" t="str">
        <f t="shared" si="37"/>
        <v/>
      </c>
    </row>
    <row r="2325" spans="7:7" x14ac:dyDescent="0.25">
      <c r="G2325" t="str">
        <f t="shared" si="37"/>
        <v/>
      </c>
    </row>
    <row r="2326" spans="7:7" x14ac:dyDescent="0.25">
      <c r="G2326" t="str">
        <f t="shared" si="37"/>
        <v/>
      </c>
    </row>
    <row r="2327" spans="7:7" x14ac:dyDescent="0.25">
      <c r="G2327" t="str">
        <f t="shared" si="37"/>
        <v/>
      </c>
    </row>
    <row r="2328" spans="7:7" x14ac:dyDescent="0.25">
      <c r="G2328" t="str">
        <f t="shared" si="37"/>
        <v/>
      </c>
    </row>
    <row r="2329" spans="7:7" x14ac:dyDescent="0.25">
      <c r="G2329" t="str">
        <f t="shared" si="37"/>
        <v/>
      </c>
    </row>
    <row r="2330" spans="7:7" x14ac:dyDescent="0.25">
      <c r="G2330" t="str">
        <f t="shared" si="37"/>
        <v/>
      </c>
    </row>
    <row r="2331" spans="7:7" x14ac:dyDescent="0.25">
      <c r="G2331" t="str">
        <f t="shared" si="37"/>
        <v/>
      </c>
    </row>
    <row r="2332" spans="7:7" x14ac:dyDescent="0.25">
      <c r="G2332" t="str">
        <f t="shared" si="37"/>
        <v/>
      </c>
    </row>
    <row r="2333" spans="7:7" x14ac:dyDescent="0.25">
      <c r="G2333" t="str">
        <f t="shared" si="37"/>
        <v/>
      </c>
    </row>
    <row r="2334" spans="7:7" x14ac:dyDescent="0.25">
      <c r="G2334" t="str">
        <f t="shared" si="37"/>
        <v/>
      </c>
    </row>
    <row r="2335" spans="7:7" x14ac:dyDescent="0.25">
      <c r="G2335" t="str">
        <f t="shared" si="37"/>
        <v/>
      </c>
    </row>
    <row r="2336" spans="7:7" x14ac:dyDescent="0.25">
      <c r="G2336" t="str">
        <f t="shared" si="37"/>
        <v/>
      </c>
    </row>
    <row r="2337" spans="7:7" x14ac:dyDescent="0.25">
      <c r="G2337" t="str">
        <f t="shared" si="37"/>
        <v/>
      </c>
    </row>
    <row r="2338" spans="7:7" x14ac:dyDescent="0.25">
      <c r="G2338" t="str">
        <f t="shared" si="37"/>
        <v/>
      </c>
    </row>
    <row r="2339" spans="7:7" x14ac:dyDescent="0.25">
      <c r="G2339" t="str">
        <f t="shared" si="37"/>
        <v/>
      </c>
    </row>
    <row r="2340" spans="7:7" x14ac:dyDescent="0.25">
      <c r="G2340" t="str">
        <f t="shared" si="37"/>
        <v/>
      </c>
    </row>
    <row r="2341" spans="7:7" x14ac:dyDescent="0.25">
      <c r="G2341" t="str">
        <f t="shared" si="37"/>
        <v/>
      </c>
    </row>
    <row r="2342" spans="7:7" x14ac:dyDescent="0.25">
      <c r="G2342" t="str">
        <f t="shared" si="37"/>
        <v/>
      </c>
    </row>
    <row r="2343" spans="7:7" x14ac:dyDescent="0.25">
      <c r="G2343" t="str">
        <f t="shared" si="37"/>
        <v/>
      </c>
    </row>
    <row r="2344" spans="7:7" x14ac:dyDescent="0.25">
      <c r="G2344" t="str">
        <f t="shared" si="37"/>
        <v/>
      </c>
    </row>
    <row r="2345" spans="7:7" x14ac:dyDescent="0.25">
      <c r="G2345" t="str">
        <f t="shared" si="37"/>
        <v/>
      </c>
    </row>
    <row r="2346" spans="7:7" x14ac:dyDescent="0.25">
      <c r="G2346" t="str">
        <f t="shared" si="37"/>
        <v/>
      </c>
    </row>
    <row r="2347" spans="7:7" x14ac:dyDescent="0.25">
      <c r="G2347" t="str">
        <f t="shared" si="37"/>
        <v/>
      </c>
    </row>
    <row r="2348" spans="7:7" x14ac:dyDescent="0.25">
      <c r="G2348" t="str">
        <f t="shared" si="37"/>
        <v/>
      </c>
    </row>
    <row r="2349" spans="7:7" x14ac:dyDescent="0.25">
      <c r="G2349" t="str">
        <f t="shared" si="37"/>
        <v/>
      </c>
    </row>
    <row r="2350" spans="7:7" x14ac:dyDescent="0.25">
      <c r="G2350" t="str">
        <f t="shared" si="37"/>
        <v/>
      </c>
    </row>
    <row r="2351" spans="7:7" x14ac:dyDescent="0.25">
      <c r="G2351" t="str">
        <f t="shared" si="37"/>
        <v/>
      </c>
    </row>
    <row r="2352" spans="7:7" x14ac:dyDescent="0.25">
      <c r="G2352" t="str">
        <f t="shared" si="37"/>
        <v/>
      </c>
    </row>
    <row r="2353" spans="7:7" x14ac:dyDescent="0.25">
      <c r="G2353" t="str">
        <f t="shared" si="37"/>
        <v/>
      </c>
    </row>
    <row r="2354" spans="7:7" x14ac:dyDescent="0.25">
      <c r="G2354" t="str">
        <f t="shared" si="37"/>
        <v/>
      </c>
    </row>
    <row r="2355" spans="7:7" x14ac:dyDescent="0.25">
      <c r="G2355" t="str">
        <f t="shared" si="37"/>
        <v/>
      </c>
    </row>
    <row r="2356" spans="7:7" x14ac:dyDescent="0.25">
      <c r="G2356" t="str">
        <f t="shared" si="37"/>
        <v/>
      </c>
    </row>
    <row r="2357" spans="7:7" x14ac:dyDescent="0.25">
      <c r="G2357" t="str">
        <f t="shared" si="37"/>
        <v/>
      </c>
    </row>
    <row r="2358" spans="7:7" x14ac:dyDescent="0.25">
      <c r="G2358" t="str">
        <f t="shared" si="37"/>
        <v/>
      </c>
    </row>
    <row r="2359" spans="7:7" x14ac:dyDescent="0.25">
      <c r="G2359" t="str">
        <f t="shared" si="37"/>
        <v/>
      </c>
    </row>
    <row r="2360" spans="7:7" x14ac:dyDescent="0.25">
      <c r="G2360" t="str">
        <f t="shared" si="37"/>
        <v/>
      </c>
    </row>
    <row r="2361" spans="7:7" x14ac:dyDescent="0.25">
      <c r="G2361" t="str">
        <f t="shared" si="37"/>
        <v/>
      </c>
    </row>
    <row r="2362" spans="7:7" x14ac:dyDescent="0.25">
      <c r="G2362" t="str">
        <f t="shared" si="37"/>
        <v/>
      </c>
    </row>
    <row r="2363" spans="7:7" x14ac:dyDescent="0.25">
      <c r="G2363" t="str">
        <f t="shared" si="37"/>
        <v/>
      </c>
    </row>
    <row r="2364" spans="7:7" x14ac:dyDescent="0.25">
      <c r="G2364" t="str">
        <f t="shared" si="37"/>
        <v/>
      </c>
    </row>
    <row r="2365" spans="7:7" x14ac:dyDescent="0.25">
      <c r="G2365" t="str">
        <f t="shared" si="37"/>
        <v/>
      </c>
    </row>
    <row r="2366" spans="7:7" x14ac:dyDescent="0.25">
      <c r="G2366" t="str">
        <f t="shared" si="37"/>
        <v/>
      </c>
    </row>
    <row r="2367" spans="7:7" x14ac:dyDescent="0.25">
      <c r="G2367" t="str">
        <f t="shared" si="37"/>
        <v/>
      </c>
    </row>
    <row r="2368" spans="7:7" x14ac:dyDescent="0.25">
      <c r="G2368" t="str">
        <f t="shared" si="37"/>
        <v/>
      </c>
    </row>
    <row r="2369" spans="7:7" x14ac:dyDescent="0.25">
      <c r="G2369" t="str">
        <f t="shared" si="37"/>
        <v/>
      </c>
    </row>
    <row r="2370" spans="7:7" x14ac:dyDescent="0.25">
      <c r="G2370" t="str">
        <f t="shared" si="37"/>
        <v/>
      </c>
    </row>
    <row r="2371" spans="7:7" x14ac:dyDescent="0.25">
      <c r="G2371" t="str">
        <f t="shared" si="37"/>
        <v/>
      </c>
    </row>
    <row r="2372" spans="7:7" x14ac:dyDescent="0.25">
      <c r="G2372" t="str">
        <f t="shared" si="37"/>
        <v/>
      </c>
    </row>
    <row r="2373" spans="7:7" x14ac:dyDescent="0.25">
      <c r="G2373" t="str">
        <f t="shared" si="37"/>
        <v/>
      </c>
    </row>
    <row r="2374" spans="7:7" x14ac:dyDescent="0.25">
      <c r="G2374" t="str">
        <f t="shared" si="37"/>
        <v/>
      </c>
    </row>
    <row r="2375" spans="7:7" x14ac:dyDescent="0.25">
      <c r="G2375" t="str">
        <f t="shared" si="37"/>
        <v/>
      </c>
    </row>
    <row r="2376" spans="7:7" x14ac:dyDescent="0.25">
      <c r="G2376" t="str">
        <f t="shared" si="37"/>
        <v/>
      </c>
    </row>
    <row r="2377" spans="7:7" x14ac:dyDescent="0.25">
      <c r="G2377" t="str">
        <f t="shared" si="37"/>
        <v/>
      </c>
    </row>
    <row r="2378" spans="7:7" x14ac:dyDescent="0.25">
      <c r="G2378" t="str">
        <f t="shared" ref="G2378:G2441" si="38">IF(H2378="","",G2377+1)</f>
        <v/>
      </c>
    </row>
    <row r="2379" spans="7:7" x14ac:dyDescent="0.25">
      <c r="G2379" t="str">
        <f t="shared" si="38"/>
        <v/>
      </c>
    </row>
    <row r="2380" spans="7:7" x14ac:dyDescent="0.25">
      <c r="G2380" t="str">
        <f t="shared" si="38"/>
        <v/>
      </c>
    </row>
    <row r="2381" spans="7:7" x14ac:dyDescent="0.25">
      <c r="G2381" t="str">
        <f t="shared" si="38"/>
        <v/>
      </c>
    </row>
    <row r="2382" spans="7:7" x14ac:dyDescent="0.25">
      <c r="G2382" t="str">
        <f t="shared" si="38"/>
        <v/>
      </c>
    </row>
    <row r="2383" spans="7:7" x14ac:dyDescent="0.25">
      <c r="G2383" t="str">
        <f t="shared" si="38"/>
        <v/>
      </c>
    </row>
    <row r="2384" spans="7:7" x14ac:dyDescent="0.25">
      <c r="G2384" t="str">
        <f t="shared" si="38"/>
        <v/>
      </c>
    </row>
    <row r="2385" spans="7:7" x14ac:dyDescent="0.25">
      <c r="G2385" t="str">
        <f t="shared" si="38"/>
        <v/>
      </c>
    </row>
    <row r="2386" spans="7:7" x14ac:dyDescent="0.25">
      <c r="G2386" t="str">
        <f t="shared" si="38"/>
        <v/>
      </c>
    </row>
    <row r="2387" spans="7:7" x14ac:dyDescent="0.25">
      <c r="G2387" t="str">
        <f t="shared" si="38"/>
        <v/>
      </c>
    </row>
    <row r="2388" spans="7:7" x14ac:dyDescent="0.25">
      <c r="G2388" t="str">
        <f t="shared" si="38"/>
        <v/>
      </c>
    </row>
    <row r="2389" spans="7:7" x14ac:dyDescent="0.25">
      <c r="G2389" t="str">
        <f t="shared" si="38"/>
        <v/>
      </c>
    </row>
    <row r="2390" spans="7:7" x14ac:dyDescent="0.25">
      <c r="G2390" t="str">
        <f t="shared" si="38"/>
        <v/>
      </c>
    </row>
    <row r="2391" spans="7:7" x14ac:dyDescent="0.25">
      <c r="G2391" t="str">
        <f t="shared" si="38"/>
        <v/>
      </c>
    </row>
    <row r="2392" spans="7:7" x14ac:dyDescent="0.25">
      <c r="G2392" t="str">
        <f t="shared" si="38"/>
        <v/>
      </c>
    </row>
    <row r="2393" spans="7:7" x14ac:dyDescent="0.25">
      <c r="G2393" t="str">
        <f t="shared" si="38"/>
        <v/>
      </c>
    </row>
    <row r="2394" spans="7:7" x14ac:dyDescent="0.25">
      <c r="G2394" t="str">
        <f t="shared" si="38"/>
        <v/>
      </c>
    </row>
    <row r="2395" spans="7:7" x14ac:dyDescent="0.25">
      <c r="G2395" t="str">
        <f t="shared" si="38"/>
        <v/>
      </c>
    </row>
    <row r="2396" spans="7:7" x14ac:dyDescent="0.25">
      <c r="G2396" t="str">
        <f t="shared" si="38"/>
        <v/>
      </c>
    </row>
    <row r="2397" spans="7:7" x14ac:dyDescent="0.25">
      <c r="G2397" t="str">
        <f t="shared" si="38"/>
        <v/>
      </c>
    </row>
    <row r="2398" spans="7:7" x14ac:dyDescent="0.25">
      <c r="G2398" t="str">
        <f t="shared" si="38"/>
        <v/>
      </c>
    </row>
    <row r="2399" spans="7:7" x14ac:dyDescent="0.25">
      <c r="G2399" t="str">
        <f t="shared" si="38"/>
        <v/>
      </c>
    </row>
    <row r="2400" spans="7:7" x14ac:dyDescent="0.25">
      <c r="G2400" t="str">
        <f t="shared" si="38"/>
        <v/>
      </c>
    </row>
    <row r="2401" spans="7:7" x14ac:dyDescent="0.25">
      <c r="G2401" t="str">
        <f t="shared" si="38"/>
        <v/>
      </c>
    </row>
    <row r="2402" spans="7:7" x14ac:dyDescent="0.25">
      <c r="G2402" t="str">
        <f t="shared" si="38"/>
        <v/>
      </c>
    </row>
    <row r="2403" spans="7:7" x14ac:dyDescent="0.25">
      <c r="G2403" t="str">
        <f t="shared" si="38"/>
        <v/>
      </c>
    </row>
    <row r="2404" spans="7:7" x14ac:dyDescent="0.25">
      <c r="G2404" t="str">
        <f t="shared" si="38"/>
        <v/>
      </c>
    </row>
    <row r="2405" spans="7:7" x14ac:dyDescent="0.25">
      <c r="G2405" t="str">
        <f t="shared" si="38"/>
        <v/>
      </c>
    </row>
    <row r="2406" spans="7:7" x14ac:dyDescent="0.25">
      <c r="G2406" t="str">
        <f t="shared" si="38"/>
        <v/>
      </c>
    </row>
    <row r="2407" spans="7:7" x14ac:dyDescent="0.25">
      <c r="G2407" t="str">
        <f t="shared" si="38"/>
        <v/>
      </c>
    </row>
    <row r="2408" spans="7:7" x14ac:dyDescent="0.25">
      <c r="G2408" t="str">
        <f t="shared" si="38"/>
        <v/>
      </c>
    </row>
    <row r="2409" spans="7:7" x14ac:dyDescent="0.25">
      <c r="G2409" t="str">
        <f t="shared" si="38"/>
        <v/>
      </c>
    </row>
    <row r="2410" spans="7:7" x14ac:dyDescent="0.25">
      <c r="G2410" t="str">
        <f t="shared" si="38"/>
        <v/>
      </c>
    </row>
    <row r="2411" spans="7:7" x14ac:dyDescent="0.25">
      <c r="G2411" t="str">
        <f t="shared" si="38"/>
        <v/>
      </c>
    </row>
    <row r="2412" spans="7:7" x14ac:dyDescent="0.25">
      <c r="G2412" t="str">
        <f t="shared" si="38"/>
        <v/>
      </c>
    </row>
    <row r="2413" spans="7:7" x14ac:dyDescent="0.25">
      <c r="G2413" t="str">
        <f t="shared" si="38"/>
        <v/>
      </c>
    </row>
    <row r="2414" spans="7:7" x14ac:dyDescent="0.25">
      <c r="G2414" t="str">
        <f t="shared" si="38"/>
        <v/>
      </c>
    </row>
    <row r="2415" spans="7:7" x14ac:dyDescent="0.25">
      <c r="G2415" t="str">
        <f t="shared" si="38"/>
        <v/>
      </c>
    </row>
    <row r="2416" spans="7:7" x14ac:dyDescent="0.25">
      <c r="G2416" t="str">
        <f t="shared" si="38"/>
        <v/>
      </c>
    </row>
    <row r="2417" spans="7:7" x14ac:dyDescent="0.25">
      <c r="G2417" t="str">
        <f t="shared" si="38"/>
        <v/>
      </c>
    </row>
    <row r="2418" spans="7:7" x14ac:dyDescent="0.25">
      <c r="G2418" t="str">
        <f t="shared" si="38"/>
        <v/>
      </c>
    </row>
    <row r="2419" spans="7:7" x14ac:dyDescent="0.25">
      <c r="G2419" t="str">
        <f t="shared" si="38"/>
        <v/>
      </c>
    </row>
    <row r="2420" spans="7:7" x14ac:dyDescent="0.25">
      <c r="G2420" t="str">
        <f t="shared" si="38"/>
        <v/>
      </c>
    </row>
    <row r="2421" spans="7:7" x14ac:dyDescent="0.25">
      <c r="G2421" t="str">
        <f t="shared" si="38"/>
        <v/>
      </c>
    </row>
    <row r="2422" spans="7:7" x14ac:dyDescent="0.25">
      <c r="G2422" t="str">
        <f t="shared" si="38"/>
        <v/>
      </c>
    </row>
    <row r="2423" spans="7:7" x14ac:dyDescent="0.25">
      <c r="G2423" t="str">
        <f t="shared" si="38"/>
        <v/>
      </c>
    </row>
    <row r="2424" spans="7:7" x14ac:dyDescent="0.25">
      <c r="G2424" t="str">
        <f t="shared" si="38"/>
        <v/>
      </c>
    </row>
    <row r="2425" spans="7:7" x14ac:dyDescent="0.25">
      <c r="G2425" t="str">
        <f t="shared" si="38"/>
        <v/>
      </c>
    </row>
    <row r="2426" spans="7:7" x14ac:dyDescent="0.25">
      <c r="G2426" t="str">
        <f t="shared" si="38"/>
        <v/>
      </c>
    </row>
    <row r="2427" spans="7:7" x14ac:dyDescent="0.25">
      <c r="G2427" t="str">
        <f t="shared" si="38"/>
        <v/>
      </c>
    </row>
    <row r="2428" spans="7:7" x14ac:dyDescent="0.25">
      <c r="G2428" t="str">
        <f t="shared" si="38"/>
        <v/>
      </c>
    </row>
    <row r="2429" spans="7:7" x14ac:dyDescent="0.25">
      <c r="G2429" t="str">
        <f t="shared" si="38"/>
        <v/>
      </c>
    </row>
    <row r="2430" spans="7:7" x14ac:dyDescent="0.25">
      <c r="G2430" t="str">
        <f t="shared" si="38"/>
        <v/>
      </c>
    </row>
    <row r="2431" spans="7:7" x14ac:dyDescent="0.25">
      <c r="G2431" t="str">
        <f t="shared" si="38"/>
        <v/>
      </c>
    </row>
    <row r="2432" spans="7:7" x14ac:dyDescent="0.25">
      <c r="G2432" t="str">
        <f t="shared" si="38"/>
        <v/>
      </c>
    </row>
    <row r="2433" spans="7:7" x14ac:dyDescent="0.25">
      <c r="G2433" t="str">
        <f t="shared" si="38"/>
        <v/>
      </c>
    </row>
    <row r="2434" spans="7:7" x14ac:dyDescent="0.25">
      <c r="G2434" t="str">
        <f t="shared" si="38"/>
        <v/>
      </c>
    </row>
    <row r="2435" spans="7:7" x14ac:dyDescent="0.25">
      <c r="G2435" t="str">
        <f t="shared" si="38"/>
        <v/>
      </c>
    </row>
    <row r="2436" spans="7:7" x14ac:dyDescent="0.25">
      <c r="G2436" t="str">
        <f t="shared" si="38"/>
        <v/>
      </c>
    </row>
    <row r="2437" spans="7:7" x14ac:dyDescent="0.25">
      <c r="G2437" t="str">
        <f t="shared" si="38"/>
        <v/>
      </c>
    </row>
    <row r="2438" spans="7:7" x14ac:dyDescent="0.25">
      <c r="G2438" t="str">
        <f t="shared" si="38"/>
        <v/>
      </c>
    </row>
    <row r="2439" spans="7:7" x14ac:dyDescent="0.25">
      <c r="G2439" t="str">
        <f t="shared" si="38"/>
        <v/>
      </c>
    </row>
    <row r="2440" spans="7:7" x14ac:dyDescent="0.25">
      <c r="G2440" t="str">
        <f t="shared" si="38"/>
        <v/>
      </c>
    </row>
    <row r="2441" spans="7:7" x14ac:dyDescent="0.25">
      <c r="G2441" t="str">
        <f t="shared" si="38"/>
        <v/>
      </c>
    </row>
    <row r="2442" spans="7:7" x14ac:dyDescent="0.25">
      <c r="G2442" t="str">
        <f t="shared" ref="G2442:G2505" si="39">IF(H2442="","",G2441+1)</f>
        <v/>
      </c>
    </row>
    <row r="2443" spans="7:7" x14ac:dyDescent="0.25">
      <c r="G2443" t="str">
        <f t="shared" si="39"/>
        <v/>
      </c>
    </row>
    <row r="2444" spans="7:7" x14ac:dyDescent="0.25">
      <c r="G2444" t="str">
        <f t="shared" si="39"/>
        <v/>
      </c>
    </row>
    <row r="2445" spans="7:7" x14ac:dyDescent="0.25">
      <c r="G2445" t="str">
        <f t="shared" si="39"/>
        <v/>
      </c>
    </row>
    <row r="2446" spans="7:7" x14ac:dyDescent="0.25">
      <c r="G2446" t="str">
        <f t="shared" si="39"/>
        <v/>
      </c>
    </row>
    <row r="2447" spans="7:7" x14ac:dyDescent="0.25">
      <c r="G2447" t="str">
        <f t="shared" si="39"/>
        <v/>
      </c>
    </row>
    <row r="2448" spans="7:7" x14ac:dyDescent="0.25">
      <c r="G2448" t="str">
        <f t="shared" si="39"/>
        <v/>
      </c>
    </row>
    <row r="2449" spans="7:7" x14ac:dyDescent="0.25">
      <c r="G2449" t="str">
        <f t="shared" si="39"/>
        <v/>
      </c>
    </row>
    <row r="2450" spans="7:7" x14ac:dyDescent="0.25">
      <c r="G2450" t="str">
        <f t="shared" si="39"/>
        <v/>
      </c>
    </row>
    <row r="2451" spans="7:7" x14ac:dyDescent="0.25">
      <c r="G2451" t="str">
        <f t="shared" si="39"/>
        <v/>
      </c>
    </row>
    <row r="2452" spans="7:7" x14ac:dyDescent="0.25">
      <c r="G2452" t="str">
        <f t="shared" si="39"/>
        <v/>
      </c>
    </row>
    <row r="2453" spans="7:7" x14ac:dyDescent="0.25">
      <c r="G2453" t="str">
        <f t="shared" si="39"/>
        <v/>
      </c>
    </row>
    <row r="2454" spans="7:7" x14ac:dyDescent="0.25">
      <c r="G2454" t="str">
        <f t="shared" si="39"/>
        <v/>
      </c>
    </row>
    <row r="2455" spans="7:7" x14ac:dyDescent="0.25">
      <c r="G2455" t="str">
        <f t="shared" si="39"/>
        <v/>
      </c>
    </row>
    <row r="2456" spans="7:7" x14ac:dyDescent="0.25">
      <c r="G2456" t="str">
        <f t="shared" si="39"/>
        <v/>
      </c>
    </row>
    <row r="2457" spans="7:7" x14ac:dyDescent="0.25">
      <c r="G2457" t="str">
        <f t="shared" si="39"/>
        <v/>
      </c>
    </row>
    <row r="2458" spans="7:7" x14ac:dyDescent="0.25">
      <c r="G2458" t="str">
        <f t="shared" si="39"/>
        <v/>
      </c>
    </row>
    <row r="2459" spans="7:7" x14ac:dyDescent="0.25">
      <c r="G2459" t="str">
        <f t="shared" si="39"/>
        <v/>
      </c>
    </row>
    <row r="2460" spans="7:7" x14ac:dyDescent="0.25">
      <c r="G2460" t="str">
        <f t="shared" si="39"/>
        <v/>
      </c>
    </row>
    <row r="2461" spans="7:7" x14ac:dyDescent="0.25">
      <c r="G2461" t="str">
        <f t="shared" si="39"/>
        <v/>
      </c>
    </row>
    <row r="2462" spans="7:7" x14ac:dyDescent="0.25">
      <c r="G2462" t="str">
        <f t="shared" si="39"/>
        <v/>
      </c>
    </row>
    <row r="2463" spans="7:7" x14ac:dyDescent="0.25">
      <c r="G2463" t="str">
        <f t="shared" si="39"/>
        <v/>
      </c>
    </row>
    <row r="2464" spans="7:7" x14ac:dyDescent="0.25">
      <c r="G2464" t="str">
        <f t="shared" si="39"/>
        <v/>
      </c>
    </row>
    <row r="2465" spans="7:7" x14ac:dyDescent="0.25">
      <c r="G2465" t="str">
        <f t="shared" si="39"/>
        <v/>
      </c>
    </row>
    <row r="2466" spans="7:7" x14ac:dyDescent="0.25">
      <c r="G2466" t="str">
        <f t="shared" si="39"/>
        <v/>
      </c>
    </row>
    <row r="2467" spans="7:7" x14ac:dyDescent="0.25">
      <c r="G2467" t="str">
        <f t="shared" si="39"/>
        <v/>
      </c>
    </row>
    <row r="2468" spans="7:7" x14ac:dyDescent="0.25">
      <c r="G2468" t="str">
        <f t="shared" si="39"/>
        <v/>
      </c>
    </row>
    <row r="2469" spans="7:7" x14ac:dyDescent="0.25">
      <c r="G2469" t="str">
        <f t="shared" si="39"/>
        <v/>
      </c>
    </row>
    <row r="2470" spans="7:7" x14ac:dyDescent="0.25">
      <c r="G2470" t="str">
        <f t="shared" si="39"/>
        <v/>
      </c>
    </row>
    <row r="2471" spans="7:7" x14ac:dyDescent="0.25">
      <c r="G2471" t="str">
        <f t="shared" si="39"/>
        <v/>
      </c>
    </row>
    <row r="2472" spans="7:7" x14ac:dyDescent="0.25">
      <c r="G2472" t="str">
        <f t="shared" si="39"/>
        <v/>
      </c>
    </row>
    <row r="2473" spans="7:7" x14ac:dyDescent="0.25">
      <c r="G2473" t="str">
        <f t="shared" si="39"/>
        <v/>
      </c>
    </row>
    <row r="2474" spans="7:7" x14ac:dyDescent="0.25">
      <c r="G2474" t="str">
        <f t="shared" si="39"/>
        <v/>
      </c>
    </row>
    <row r="2475" spans="7:7" x14ac:dyDescent="0.25">
      <c r="G2475" t="str">
        <f t="shared" si="39"/>
        <v/>
      </c>
    </row>
    <row r="2476" spans="7:7" x14ac:dyDescent="0.25">
      <c r="G2476" t="str">
        <f t="shared" si="39"/>
        <v/>
      </c>
    </row>
    <row r="2477" spans="7:7" x14ac:dyDescent="0.25">
      <c r="G2477" t="str">
        <f t="shared" si="39"/>
        <v/>
      </c>
    </row>
    <row r="2478" spans="7:7" x14ac:dyDescent="0.25">
      <c r="G2478" t="str">
        <f t="shared" si="39"/>
        <v/>
      </c>
    </row>
    <row r="2479" spans="7:7" x14ac:dyDescent="0.25">
      <c r="G2479" t="str">
        <f t="shared" si="39"/>
        <v/>
      </c>
    </row>
    <row r="2480" spans="7:7" x14ac:dyDescent="0.25">
      <c r="G2480" t="str">
        <f t="shared" si="39"/>
        <v/>
      </c>
    </row>
    <row r="2481" spans="7:7" x14ac:dyDescent="0.25">
      <c r="G2481" t="str">
        <f t="shared" si="39"/>
        <v/>
      </c>
    </row>
    <row r="2482" spans="7:7" x14ac:dyDescent="0.25">
      <c r="G2482" t="str">
        <f t="shared" si="39"/>
        <v/>
      </c>
    </row>
    <row r="2483" spans="7:7" x14ac:dyDescent="0.25">
      <c r="G2483" t="str">
        <f t="shared" si="39"/>
        <v/>
      </c>
    </row>
    <row r="2484" spans="7:7" x14ac:dyDescent="0.25">
      <c r="G2484" t="str">
        <f t="shared" si="39"/>
        <v/>
      </c>
    </row>
    <row r="2485" spans="7:7" x14ac:dyDescent="0.25">
      <c r="G2485" t="str">
        <f t="shared" si="39"/>
        <v/>
      </c>
    </row>
    <row r="2486" spans="7:7" x14ac:dyDescent="0.25">
      <c r="G2486" t="str">
        <f t="shared" si="39"/>
        <v/>
      </c>
    </row>
    <row r="2487" spans="7:7" x14ac:dyDescent="0.25">
      <c r="G2487" t="str">
        <f t="shared" si="39"/>
        <v/>
      </c>
    </row>
    <row r="2488" spans="7:7" x14ac:dyDescent="0.25">
      <c r="G2488" t="str">
        <f t="shared" si="39"/>
        <v/>
      </c>
    </row>
    <row r="2489" spans="7:7" x14ac:dyDescent="0.25">
      <c r="G2489" t="str">
        <f t="shared" si="39"/>
        <v/>
      </c>
    </row>
    <row r="2490" spans="7:7" x14ac:dyDescent="0.25">
      <c r="G2490" t="str">
        <f t="shared" si="39"/>
        <v/>
      </c>
    </row>
    <row r="2491" spans="7:7" x14ac:dyDescent="0.25">
      <c r="G2491" t="str">
        <f t="shared" si="39"/>
        <v/>
      </c>
    </row>
    <row r="2492" spans="7:7" x14ac:dyDescent="0.25">
      <c r="G2492" t="str">
        <f t="shared" si="39"/>
        <v/>
      </c>
    </row>
    <row r="2493" spans="7:7" x14ac:dyDescent="0.25">
      <c r="G2493" t="str">
        <f t="shared" si="39"/>
        <v/>
      </c>
    </row>
    <row r="2494" spans="7:7" x14ac:dyDescent="0.25">
      <c r="G2494" t="str">
        <f t="shared" si="39"/>
        <v/>
      </c>
    </row>
    <row r="2495" spans="7:7" x14ac:dyDescent="0.25">
      <c r="G2495" t="str">
        <f t="shared" si="39"/>
        <v/>
      </c>
    </row>
    <row r="2496" spans="7:7" x14ac:dyDescent="0.25">
      <c r="G2496" t="str">
        <f t="shared" si="39"/>
        <v/>
      </c>
    </row>
    <row r="2497" spans="7:7" x14ac:dyDescent="0.25">
      <c r="G2497" t="str">
        <f t="shared" si="39"/>
        <v/>
      </c>
    </row>
    <row r="2498" spans="7:7" x14ac:dyDescent="0.25">
      <c r="G2498" t="str">
        <f t="shared" si="39"/>
        <v/>
      </c>
    </row>
    <row r="2499" spans="7:7" x14ac:dyDescent="0.25">
      <c r="G2499" t="str">
        <f t="shared" si="39"/>
        <v/>
      </c>
    </row>
    <row r="2500" spans="7:7" x14ac:dyDescent="0.25">
      <c r="G2500" t="str">
        <f t="shared" si="39"/>
        <v/>
      </c>
    </row>
    <row r="2501" spans="7:7" x14ac:dyDescent="0.25">
      <c r="G2501" t="str">
        <f t="shared" si="39"/>
        <v/>
      </c>
    </row>
    <row r="2502" spans="7:7" x14ac:dyDescent="0.25">
      <c r="G2502" t="str">
        <f t="shared" si="39"/>
        <v/>
      </c>
    </row>
    <row r="2503" spans="7:7" x14ac:dyDescent="0.25">
      <c r="G2503" t="str">
        <f t="shared" si="39"/>
        <v/>
      </c>
    </row>
    <row r="2504" spans="7:7" x14ac:dyDescent="0.25">
      <c r="G2504" t="str">
        <f t="shared" si="39"/>
        <v/>
      </c>
    </row>
    <row r="2505" spans="7:7" x14ac:dyDescent="0.25">
      <c r="G2505" t="str">
        <f t="shared" si="39"/>
        <v/>
      </c>
    </row>
    <row r="2506" spans="7:7" x14ac:dyDescent="0.25">
      <c r="G2506" t="str">
        <f t="shared" ref="G2506:G2569" si="40">IF(H2506="","",G2505+1)</f>
        <v/>
      </c>
    </row>
    <row r="2507" spans="7:7" x14ac:dyDescent="0.25">
      <c r="G2507" t="str">
        <f t="shared" si="40"/>
        <v/>
      </c>
    </row>
    <row r="2508" spans="7:7" x14ac:dyDescent="0.25">
      <c r="G2508" t="str">
        <f t="shared" si="40"/>
        <v/>
      </c>
    </row>
    <row r="2509" spans="7:7" x14ac:dyDescent="0.25">
      <c r="G2509" t="str">
        <f t="shared" si="40"/>
        <v/>
      </c>
    </row>
    <row r="2510" spans="7:7" x14ac:dyDescent="0.25">
      <c r="G2510" t="str">
        <f t="shared" si="40"/>
        <v/>
      </c>
    </row>
    <row r="2511" spans="7:7" x14ac:dyDescent="0.25">
      <c r="G2511" t="str">
        <f t="shared" si="40"/>
        <v/>
      </c>
    </row>
    <row r="2512" spans="7:7" x14ac:dyDescent="0.25">
      <c r="G2512" t="str">
        <f t="shared" si="40"/>
        <v/>
      </c>
    </row>
    <row r="2513" spans="7:7" x14ac:dyDescent="0.25">
      <c r="G2513" t="str">
        <f t="shared" si="40"/>
        <v/>
      </c>
    </row>
    <row r="2514" spans="7:7" x14ac:dyDescent="0.25">
      <c r="G2514" t="str">
        <f t="shared" si="40"/>
        <v/>
      </c>
    </row>
    <row r="2515" spans="7:7" x14ac:dyDescent="0.25">
      <c r="G2515" t="str">
        <f t="shared" si="40"/>
        <v/>
      </c>
    </row>
    <row r="2516" spans="7:7" x14ac:dyDescent="0.25">
      <c r="G2516" t="str">
        <f t="shared" si="40"/>
        <v/>
      </c>
    </row>
    <row r="2517" spans="7:7" x14ac:dyDescent="0.25">
      <c r="G2517" t="str">
        <f t="shared" si="40"/>
        <v/>
      </c>
    </row>
    <row r="2518" spans="7:7" x14ac:dyDescent="0.25">
      <c r="G2518" t="str">
        <f t="shared" si="40"/>
        <v/>
      </c>
    </row>
    <row r="2519" spans="7:7" x14ac:dyDescent="0.25">
      <c r="G2519" t="str">
        <f t="shared" si="40"/>
        <v/>
      </c>
    </row>
    <row r="2520" spans="7:7" x14ac:dyDescent="0.25">
      <c r="G2520" t="str">
        <f t="shared" si="40"/>
        <v/>
      </c>
    </row>
    <row r="2521" spans="7:7" x14ac:dyDescent="0.25">
      <c r="G2521" t="str">
        <f t="shared" si="40"/>
        <v/>
      </c>
    </row>
    <row r="2522" spans="7:7" x14ac:dyDescent="0.25">
      <c r="G2522" t="str">
        <f t="shared" si="40"/>
        <v/>
      </c>
    </row>
    <row r="2523" spans="7:7" x14ac:dyDescent="0.25">
      <c r="G2523" t="str">
        <f t="shared" si="40"/>
        <v/>
      </c>
    </row>
    <row r="2524" spans="7:7" x14ac:dyDescent="0.25">
      <c r="G2524" t="str">
        <f t="shared" si="40"/>
        <v/>
      </c>
    </row>
    <row r="2525" spans="7:7" x14ac:dyDescent="0.25">
      <c r="G2525" t="str">
        <f t="shared" si="40"/>
        <v/>
      </c>
    </row>
    <row r="2526" spans="7:7" x14ac:dyDescent="0.25">
      <c r="G2526" t="str">
        <f t="shared" si="40"/>
        <v/>
      </c>
    </row>
    <row r="2527" spans="7:7" x14ac:dyDescent="0.25">
      <c r="G2527" t="str">
        <f t="shared" si="40"/>
        <v/>
      </c>
    </row>
    <row r="2528" spans="7:7" x14ac:dyDescent="0.25">
      <c r="G2528" t="str">
        <f t="shared" si="40"/>
        <v/>
      </c>
    </row>
    <row r="2529" spans="7:7" x14ac:dyDescent="0.25">
      <c r="G2529" t="str">
        <f t="shared" si="40"/>
        <v/>
      </c>
    </row>
    <row r="2530" spans="7:7" x14ac:dyDescent="0.25">
      <c r="G2530" t="str">
        <f t="shared" si="40"/>
        <v/>
      </c>
    </row>
    <row r="2531" spans="7:7" x14ac:dyDescent="0.25">
      <c r="G2531" t="str">
        <f t="shared" si="40"/>
        <v/>
      </c>
    </row>
    <row r="2532" spans="7:7" x14ac:dyDescent="0.25">
      <c r="G2532" t="str">
        <f t="shared" si="40"/>
        <v/>
      </c>
    </row>
    <row r="2533" spans="7:7" x14ac:dyDescent="0.25">
      <c r="G2533" t="str">
        <f t="shared" si="40"/>
        <v/>
      </c>
    </row>
    <row r="2534" spans="7:7" x14ac:dyDescent="0.25">
      <c r="G2534" t="str">
        <f t="shared" si="40"/>
        <v/>
      </c>
    </row>
    <row r="2535" spans="7:7" x14ac:dyDescent="0.25">
      <c r="G2535" t="str">
        <f t="shared" si="40"/>
        <v/>
      </c>
    </row>
    <row r="2536" spans="7:7" x14ac:dyDescent="0.25">
      <c r="G2536" t="str">
        <f t="shared" si="40"/>
        <v/>
      </c>
    </row>
    <row r="2537" spans="7:7" x14ac:dyDescent="0.25">
      <c r="G2537" t="str">
        <f t="shared" si="40"/>
        <v/>
      </c>
    </row>
    <row r="2538" spans="7:7" x14ac:dyDescent="0.25">
      <c r="G2538" t="str">
        <f t="shared" si="40"/>
        <v/>
      </c>
    </row>
    <row r="2539" spans="7:7" x14ac:dyDescent="0.25">
      <c r="G2539" t="str">
        <f t="shared" si="40"/>
        <v/>
      </c>
    </row>
    <row r="2540" spans="7:7" x14ac:dyDescent="0.25">
      <c r="G2540" t="str">
        <f t="shared" si="40"/>
        <v/>
      </c>
    </row>
    <row r="2541" spans="7:7" x14ac:dyDescent="0.25">
      <c r="G2541" t="str">
        <f t="shared" si="40"/>
        <v/>
      </c>
    </row>
    <row r="2542" spans="7:7" x14ac:dyDescent="0.25">
      <c r="G2542" t="str">
        <f t="shared" si="40"/>
        <v/>
      </c>
    </row>
    <row r="2543" spans="7:7" x14ac:dyDescent="0.25">
      <c r="G2543" t="str">
        <f t="shared" si="40"/>
        <v/>
      </c>
    </row>
    <row r="2544" spans="7:7" x14ac:dyDescent="0.25">
      <c r="G2544" t="str">
        <f t="shared" si="40"/>
        <v/>
      </c>
    </row>
    <row r="2545" spans="7:7" x14ac:dyDescent="0.25">
      <c r="G2545" t="str">
        <f t="shared" si="40"/>
        <v/>
      </c>
    </row>
    <row r="2546" spans="7:7" x14ac:dyDescent="0.25">
      <c r="G2546" t="str">
        <f t="shared" si="40"/>
        <v/>
      </c>
    </row>
    <row r="2547" spans="7:7" x14ac:dyDescent="0.25">
      <c r="G2547" t="str">
        <f t="shared" si="40"/>
        <v/>
      </c>
    </row>
    <row r="2548" spans="7:7" x14ac:dyDescent="0.25">
      <c r="G2548" t="str">
        <f t="shared" si="40"/>
        <v/>
      </c>
    </row>
    <row r="2549" spans="7:7" x14ac:dyDescent="0.25">
      <c r="G2549" t="str">
        <f t="shared" si="40"/>
        <v/>
      </c>
    </row>
    <row r="2550" spans="7:7" x14ac:dyDescent="0.25">
      <c r="G2550" t="str">
        <f t="shared" si="40"/>
        <v/>
      </c>
    </row>
    <row r="2551" spans="7:7" x14ac:dyDescent="0.25">
      <c r="G2551" t="str">
        <f t="shared" si="40"/>
        <v/>
      </c>
    </row>
    <row r="2552" spans="7:7" x14ac:dyDescent="0.25">
      <c r="G2552" t="str">
        <f t="shared" si="40"/>
        <v/>
      </c>
    </row>
    <row r="2553" spans="7:7" x14ac:dyDescent="0.25">
      <c r="G2553" t="str">
        <f t="shared" si="40"/>
        <v/>
      </c>
    </row>
    <row r="2554" spans="7:7" x14ac:dyDescent="0.25">
      <c r="G2554" t="str">
        <f t="shared" si="40"/>
        <v/>
      </c>
    </row>
    <row r="2555" spans="7:7" x14ac:dyDescent="0.25">
      <c r="G2555" t="str">
        <f t="shared" si="40"/>
        <v/>
      </c>
    </row>
    <row r="2556" spans="7:7" x14ac:dyDescent="0.25">
      <c r="G2556" t="str">
        <f t="shared" si="40"/>
        <v/>
      </c>
    </row>
    <row r="2557" spans="7:7" x14ac:dyDescent="0.25">
      <c r="G2557" t="str">
        <f t="shared" si="40"/>
        <v/>
      </c>
    </row>
    <row r="2558" spans="7:7" x14ac:dyDescent="0.25">
      <c r="G2558" t="str">
        <f t="shared" si="40"/>
        <v/>
      </c>
    </row>
    <row r="2559" spans="7:7" x14ac:dyDescent="0.25">
      <c r="G2559" t="str">
        <f t="shared" si="40"/>
        <v/>
      </c>
    </row>
    <row r="2560" spans="7:7" x14ac:dyDescent="0.25">
      <c r="G2560" t="str">
        <f t="shared" si="40"/>
        <v/>
      </c>
    </row>
    <row r="2561" spans="7:7" x14ac:dyDescent="0.25">
      <c r="G2561" t="str">
        <f t="shared" si="40"/>
        <v/>
      </c>
    </row>
    <row r="2562" spans="7:7" x14ac:dyDescent="0.25">
      <c r="G2562" t="str">
        <f t="shared" si="40"/>
        <v/>
      </c>
    </row>
    <row r="2563" spans="7:7" x14ac:dyDescent="0.25">
      <c r="G2563" t="str">
        <f t="shared" si="40"/>
        <v/>
      </c>
    </row>
    <row r="2564" spans="7:7" x14ac:dyDescent="0.25">
      <c r="G2564" t="str">
        <f t="shared" si="40"/>
        <v/>
      </c>
    </row>
    <row r="2565" spans="7:7" x14ac:dyDescent="0.25">
      <c r="G2565" t="str">
        <f t="shared" si="40"/>
        <v/>
      </c>
    </row>
    <row r="2566" spans="7:7" x14ac:dyDescent="0.25">
      <c r="G2566" t="str">
        <f t="shared" si="40"/>
        <v/>
      </c>
    </row>
    <row r="2567" spans="7:7" x14ac:dyDescent="0.25">
      <c r="G2567" t="str">
        <f t="shared" si="40"/>
        <v/>
      </c>
    </row>
    <row r="2568" spans="7:7" x14ac:dyDescent="0.25">
      <c r="G2568" t="str">
        <f t="shared" si="40"/>
        <v/>
      </c>
    </row>
    <row r="2569" spans="7:7" x14ac:dyDescent="0.25">
      <c r="G2569" t="str">
        <f t="shared" si="40"/>
        <v/>
      </c>
    </row>
    <row r="2570" spans="7:7" x14ac:dyDescent="0.25">
      <c r="G2570" t="str">
        <f t="shared" ref="G2570:G2633" si="41">IF(H2570="","",G2569+1)</f>
        <v/>
      </c>
    </row>
    <row r="2571" spans="7:7" x14ac:dyDescent="0.25">
      <c r="G2571" t="str">
        <f t="shared" si="41"/>
        <v/>
      </c>
    </row>
    <row r="2572" spans="7:7" x14ac:dyDescent="0.25">
      <c r="G2572" t="str">
        <f t="shared" si="41"/>
        <v/>
      </c>
    </row>
    <row r="2573" spans="7:7" x14ac:dyDescent="0.25">
      <c r="G2573" t="str">
        <f t="shared" si="41"/>
        <v/>
      </c>
    </row>
    <row r="2574" spans="7:7" x14ac:dyDescent="0.25">
      <c r="G2574" t="str">
        <f t="shared" si="41"/>
        <v/>
      </c>
    </row>
    <row r="2575" spans="7:7" x14ac:dyDescent="0.25">
      <c r="G2575" t="str">
        <f t="shared" si="41"/>
        <v/>
      </c>
    </row>
    <row r="2576" spans="7:7" x14ac:dyDescent="0.25">
      <c r="G2576" t="str">
        <f t="shared" si="41"/>
        <v/>
      </c>
    </row>
    <row r="2577" spans="7:7" x14ac:dyDescent="0.25">
      <c r="G2577" t="str">
        <f t="shared" si="41"/>
        <v/>
      </c>
    </row>
    <row r="2578" spans="7:7" x14ac:dyDescent="0.25">
      <c r="G2578" t="str">
        <f t="shared" si="41"/>
        <v/>
      </c>
    </row>
    <row r="2579" spans="7:7" x14ac:dyDescent="0.25">
      <c r="G2579" t="str">
        <f t="shared" si="41"/>
        <v/>
      </c>
    </row>
    <row r="2580" spans="7:7" x14ac:dyDescent="0.25">
      <c r="G2580" t="str">
        <f t="shared" si="41"/>
        <v/>
      </c>
    </row>
    <row r="2581" spans="7:7" x14ac:dyDescent="0.25">
      <c r="G2581" t="str">
        <f t="shared" si="41"/>
        <v/>
      </c>
    </row>
    <row r="2582" spans="7:7" x14ac:dyDescent="0.25">
      <c r="G2582" t="str">
        <f t="shared" si="41"/>
        <v/>
      </c>
    </row>
    <row r="2583" spans="7:7" x14ac:dyDescent="0.25">
      <c r="G2583" t="str">
        <f t="shared" si="41"/>
        <v/>
      </c>
    </row>
    <row r="2584" spans="7:7" x14ac:dyDescent="0.25">
      <c r="G2584" t="str">
        <f t="shared" si="41"/>
        <v/>
      </c>
    </row>
    <row r="2585" spans="7:7" x14ac:dyDescent="0.25">
      <c r="G2585" t="str">
        <f t="shared" si="41"/>
        <v/>
      </c>
    </row>
    <row r="2586" spans="7:7" x14ac:dyDescent="0.25">
      <c r="G2586" t="str">
        <f t="shared" si="41"/>
        <v/>
      </c>
    </row>
    <row r="2587" spans="7:7" x14ac:dyDescent="0.25">
      <c r="G2587" t="str">
        <f t="shared" si="41"/>
        <v/>
      </c>
    </row>
    <row r="2588" spans="7:7" x14ac:dyDescent="0.25">
      <c r="G2588" t="str">
        <f t="shared" si="41"/>
        <v/>
      </c>
    </row>
    <row r="2589" spans="7:7" x14ac:dyDescent="0.25">
      <c r="G2589" t="str">
        <f t="shared" si="41"/>
        <v/>
      </c>
    </row>
    <row r="2590" spans="7:7" x14ac:dyDescent="0.25">
      <c r="G2590" t="str">
        <f t="shared" si="41"/>
        <v/>
      </c>
    </row>
    <row r="2591" spans="7:7" x14ac:dyDescent="0.25">
      <c r="G2591" t="str">
        <f t="shared" si="41"/>
        <v/>
      </c>
    </row>
    <row r="2592" spans="7:7" x14ac:dyDescent="0.25">
      <c r="G2592" t="str">
        <f t="shared" si="41"/>
        <v/>
      </c>
    </row>
    <row r="2593" spans="7:7" x14ac:dyDescent="0.25">
      <c r="G2593" t="str">
        <f t="shared" si="41"/>
        <v/>
      </c>
    </row>
    <row r="2594" spans="7:7" x14ac:dyDescent="0.25">
      <c r="G2594" t="str">
        <f t="shared" si="41"/>
        <v/>
      </c>
    </row>
    <row r="2595" spans="7:7" x14ac:dyDescent="0.25">
      <c r="G2595" t="str">
        <f t="shared" si="41"/>
        <v/>
      </c>
    </row>
    <row r="2596" spans="7:7" x14ac:dyDescent="0.25">
      <c r="G2596" t="str">
        <f t="shared" si="41"/>
        <v/>
      </c>
    </row>
    <row r="2597" spans="7:7" x14ac:dyDescent="0.25">
      <c r="G2597" t="str">
        <f t="shared" si="41"/>
        <v/>
      </c>
    </row>
    <row r="2598" spans="7:7" x14ac:dyDescent="0.25">
      <c r="G2598" t="str">
        <f t="shared" si="41"/>
        <v/>
      </c>
    </row>
    <row r="2599" spans="7:7" x14ac:dyDescent="0.25">
      <c r="G2599" t="str">
        <f t="shared" si="41"/>
        <v/>
      </c>
    </row>
    <row r="2600" spans="7:7" x14ac:dyDescent="0.25">
      <c r="G2600" t="str">
        <f t="shared" si="41"/>
        <v/>
      </c>
    </row>
    <row r="2601" spans="7:7" x14ac:dyDescent="0.25">
      <c r="G2601" t="str">
        <f t="shared" si="41"/>
        <v/>
      </c>
    </row>
    <row r="2602" spans="7:7" x14ac:dyDescent="0.25">
      <c r="G2602" t="str">
        <f t="shared" si="41"/>
        <v/>
      </c>
    </row>
    <row r="2603" spans="7:7" x14ac:dyDescent="0.25">
      <c r="G2603" t="str">
        <f t="shared" si="41"/>
        <v/>
      </c>
    </row>
    <row r="2604" spans="7:7" x14ac:dyDescent="0.25">
      <c r="G2604" t="str">
        <f t="shared" si="41"/>
        <v/>
      </c>
    </row>
    <row r="2605" spans="7:7" x14ac:dyDescent="0.25">
      <c r="G2605" t="str">
        <f t="shared" si="41"/>
        <v/>
      </c>
    </row>
    <row r="2606" spans="7:7" x14ac:dyDescent="0.25">
      <c r="G2606" t="str">
        <f t="shared" si="41"/>
        <v/>
      </c>
    </row>
    <row r="2607" spans="7:7" x14ac:dyDescent="0.25">
      <c r="G2607" t="str">
        <f t="shared" si="41"/>
        <v/>
      </c>
    </row>
    <row r="2608" spans="7:7" x14ac:dyDescent="0.25">
      <c r="G2608" t="str">
        <f t="shared" si="41"/>
        <v/>
      </c>
    </row>
    <row r="2609" spans="7:7" x14ac:dyDescent="0.25">
      <c r="G2609" t="str">
        <f t="shared" si="41"/>
        <v/>
      </c>
    </row>
    <row r="2610" spans="7:7" x14ac:dyDescent="0.25">
      <c r="G2610" t="str">
        <f t="shared" si="41"/>
        <v/>
      </c>
    </row>
    <row r="2611" spans="7:7" x14ac:dyDescent="0.25">
      <c r="G2611" t="str">
        <f t="shared" si="41"/>
        <v/>
      </c>
    </row>
    <row r="2612" spans="7:7" x14ac:dyDescent="0.25">
      <c r="G2612" t="str">
        <f t="shared" si="41"/>
        <v/>
      </c>
    </row>
    <row r="2613" spans="7:7" x14ac:dyDescent="0.25">
      <c r="G2613" t="str">
        <f t="shared" si="41"/>
        <v/>
      </c>
    </row>
    <row r="2614" spans="7:7" x14ac:dyDescent="0.25">
      <c r="G2614" t="str">
        <f t="shared" si="41"/>
        <v/>
      </c>
    </row>
    <row r="2615" spans="7:7" x14ac:dyDescent="0.25">
      <c r="G2615" t="str">
        <f t="shared" si="41"/>
        <v/>
      </c>
    </row>
    <row r="2616" spans="7:7" x14ac:dyDescent="0.25">
      <c r="G2616" t="str">
        <f t="shared" si="41"/>
        <v/>
      </c>
    </row>
    <row r="2617" spans="7:7" x14ac:dyDescent="0.25">
      <c r="G2617" t="str">
        <f t="shared" si="41"/>
        <v/>
      </c>
    </row>
    <row r="2618" spans="7:7" x14ac:dyDescent="0.25">
      <c r="G2618" t="str">
        <f t="shared" si="41"/>
        <v/>
      </c>
    </row>
    <row r="2619" spans="7:7" x14ac:dyDescent="0.25">
      <c r="G2619" t="str">
        <f t="shared" si="41"/>
        <v/>
      </c>
    </row>
    <row r="2620" spans="7:7" x14ac:dyDescent="0.25">
      <c r="G2620" t="str">
        <f t="shared" si="41"/>
        <v/>
      </c>
    </row>
    <row r="2621" spans="7:7" x14ac:dyDescent="0.25">
      <c r="G2621" t="str">
        <f t="shared" si="41"/>
        <v/>
      </c>
    </row>
    <row r="2622" spans="7:7" x14ac:dyDescent="0.25">
      <c r="G2622" t="str">
        <f t="shared" si="41"/>
        <v/>
      </c>
    </row>
    <row r="2623" spans="7:7" x14ac:dyDescent="0.25">
      <c r="G2623" t="str">
        <f t="shared" si="41"/>
        <v/>
      </c>
    </row>
    <row r="2624" spans="7:7" x14ac:dyDescent="0.25">
      <c r="G2624" t="str">
        <f t="shared" si="41"/>
        <v/>
      </c>
    </row>
    <row r="2625" spans="7:7" x14ac:dyDescent="0.25">
      <c r="G2625" t="str">
        <f t="shared" si="41"/>
        <v/>
      </c>
    </row>
    <row r="2626" spans="7:7" x14ac:dyDescent="0.25">
      <c r="G2626" t="str">
        <f t="shared" si="41"/>
        <v/>
      </c>
    </row>
    <row r="2627" spans="7:7" x14ac:dyDescent="0.25">
      <c r="G2627" t="str">
        <f t="shared" si="41"/>
        <v/>
      </c>
    </row>
    <row r="2628" spans="7:7" x14ac:dyDescent="0.25">
      <c r="G2628" t="str">
        <f t="shared" si="41"/>
        <v/>
      </c>
    </row>
    <row r="2629" spans="7:7" x14ac:dyDescent="0.25">
      <c r="G2629" t="str">
        <f t="shared" si="41"/>
        <v/>
      </c>
    </row>
    <row r="2630" spans="7:7" x14ac:dyDescent="0.25">
      <c r="G2630" t="str">
        <f t="shared" si="41"/>
        <v/>
      </c>
    </row>
    <row r="2631" spans="7:7" x14ac:dyDescent="0.25">
      <c r="G2631" t="str">
        <f t="shared" si="41"/>
        <v/>
      </c>
    </row>
    <row r="2632" spans="7:7" x14ac:dyDescent="0.25">
      <c r="G2632" t="str">
        <f t="shared" si="41"/>
        <v/>
      </c>
    </row>
    <row r="2633" spans="7:7" x14ac:dyDescent="0.25">
      <c r="G2633" t="str">
        <f t="shared" si="41"/>
        <v/>
      </c>
    </row>
    <row r="2634" spans="7:7" x14ac:dyDescent="0.25">
      <c r="G2634" t="str">
        <f t="shared" ref="G2634:G2697" si="42">IF(H2634="","",G2633+1)</f>
        <v/>
      </c>
    </row>
    <row r="2635" spans="7:7" x14ac:dyDescent="0.25">
      <c r="G2635" t="str">
        <f t="shared" si="42"/>
        <v/>
      </c>
    </row>
    <row r="2636" spans="7:7" x14ac:dyDescent="0.25">
      <c r="G2636" t="str">
        <f t="shared" si="42"/>
        <v/>
      </c>
    </row>
    <row r="2637" spans="7:7" x14ac:dyDescent="0.25">
      <c r="G2637" t="str">
        <f t="shared" si="42"/>
        <v/>
      </c>
    </row>
    <row r="2638" spans="7:7" x14ac:dyDescent="0.25">
      <c r="G2638" t="str">
        <f t="shared" si="42"/>
        <v/>
      </c>
    </row>
    <row r="2639" spans="7:7" x14ac:dyDescent="0.25">
      <c r="G2639" t="str">
        <f t="shared" si="42"/>
        <v/>
      </c>
    </row>
    <row r="2640" spans="7:7" x14ac:dyDescent="0.25">
      <c r="G2640" t="str">
        <f t="shared" si="42"/>
        <v/>
      </c>
    </row>
    <row r="2641" spans="7:7" x14ac:dyDescent="0.25">
      <c r="G2641" t="str">
        <f t="shared" si="42"/>
        <v/>
      </c>
    </row>
    <row r="2642" spans="7:7" x14ac:dyDescent="0.25">
      <c r="G2642" t="str">
        <f t="shared" si="42"/>
        <v/>
      </c>
    </row>
    <row r="2643" spans="7:7" x14ac:dyDescent="0.25">
      <c r="G2643" t="str">
        <f t="shared" si="42"/>
        <v/>
      </c>
    </row>
    <row r="2644" spans="7:7" x14ac:dyDescent="0.25">
      <c r="G2644" t="str">
        <f t="shared" si="42"/>
        <v/>
      </c>
    </row>
    <row r="2645" spans="7:7" x14ac:dyDescent="0.25">
      <c r="G2645" t="str">
        <f t="shared" si="42"/>
        <v/>
      </c>
    </row>
    <row r="2646" spans="7:7" x14ac:dyDescent="0.25">
      <c r="G2646" t="str">
        <f t="shared" si="42"/>
        <v/>
      </c>
    </row>
    <row r="2647" spans="7:7" x14ac:dyDescent="0.25">
      <c r="G2647" t="str">
        <f t="shared" si="42"/>
        <v/>
      </c>
    </row>
    <row r="2648" spans="7:7" x14ac:dyDescent="0.25">
      <c r="G2648" t="str">
        <f t="shared" si="42"/>
        <v/>
      </c>
    </row>
    <row r="2649" spans="7:7" x14ac:dyDescent="0.25">
      <c r="G2649" t="str">
        <f t="shared" si="42"/>
        <v/>
      </c>
    </row>
    <row r="2650" spans="7:7" x14ac:dyDescent="0.25">
      <c r="G2650" t="str">
        <f t="shared" si="42"/>
        <v/>
      </c>
    </row>
    <row r="2651" spans="7:7" x14ac:dyDescent="0.25">
      <c r="G2651" t="str">
        <f t="shared" si="42"/>
        <v/>
      </c>
    </row>
    <row r="2652" spans="7:7" x14ac:dyDescent="0.25">
      <c r="G2652" t="str">
        <f t="shared" si="42"/>
        <v/>
      </c>
    </row>
    <row r="2653" spans="7:7" x14ac:dyDescent="0.25">
      <c r="G2653" t="str">
        <f t="shared" si="42"/>
        <v/>
      </c>
    </row>
    <row r="2654" spans="7:7" x14ac:dyDescent="0.25">
      <c r="G2654" t="str">
        <f t="shared" si="42"/>
        <v/>
      </c>
    </row>
    <row r="2655" spans="7:7" x14ac:dyDescent="0.25">
      <c r="G2655" t="str">
        <f t="shared" si="42"/>
        <v/>
      </c>
    </row>
    <row r="2656" spans="7:7" x14ac:dyDescent="0.25">
      <c r="G2656" t="str">
        <f t="shared" si="42"/>
        <v/>
      </c>
    </row>
    <row r="2657" spans="7:7" x14ac:dyDescent="0.25">
      <c r="G2657" t="str">
        <f t="shared" si="42"/>
        <v/>
      </c>
    </row>
    <row r="2658" spans="7:7" x14ac:dyDescent="0.25">
      <c r="G2658" t="str">
        <f t="shared" si="42"/>
        <v/>
      </c>
    </row>
    <row r="2659" spans="7:7" x14ac:dyDescent="0.25">
      <c r="G2659" t="str">
        <f t="shared" si="42"/>
        <v/>
      </c>
    </row>
    <row r="2660" spans="7:7" x14ac:dyDescent="0.25">
      <c r="G2660" t="str">
        <f t="shared" si="42"/>
        <v/>
      </c>
    </row>
    <row r="2661" spans="7:7" x14ac:dyDescent="0.25">
      <c r="G2661" t="str">
        <f t="shared" si="42"/>
        <v/>
      </c>
    </row>
    <row r="2662" spans="7:7" x14ac:dyDescent="0.25">
      <c r="G2662" t="str">
        <f t="shared" si="42"/>
        <v/>
      </c>
    </row>
    <row r="2663" spans="7:7" x14ac:dyDescent="0.25">
      <c r="G2663" t="str">
        <f t="shared" si="42"/>
        <v/>
      </c>
    </row>
    <row r="2664" spans="7:7" x14ac:dyDescent="0.25">
      <c r="G2664" t="str">
        <f t="shared" si="42"/>
        <v/>
      </c>
    </row>
    <row r="2665" spans="7:7" x14ac:dyDescent="0.25">
      <c r="G2665" t="str">
        <f t="shared" si="42"/>
        <v/>
      </c>
    </row>
    <row r="2666" spans="7:7" x14ac:dyDescent="0.25">
      <c r="G2666" t="str">
        <f t="shared" si="42"/>
        <v/>
      </c>
    </row>
    <row r="2667" spans="7:7" x14ac:dyDescent="0.25">
      <c r="G2667" t="str">
        <f t="shared" si="42"/>
        <v/>
      </c>
    </row>
    <row r="2668" spans="7:7" x14ac:dyDescent="0.25">
      <c r="G2668" t="str">
        <f t="shared" si="42"/>
        <v/>
      </c>
    </row>
    <row r="2669" spans="7:7" x14ac:dyDescent="0.25">
      <c r="G2669" t="str">
        <f t="shared" si="42"/>
        <v/>
      </c>
    </row>
    <row r="2670" spans="7:7" x14ac:dyDescent="0.25">
      <c r="G2670" t="str">
        <f t="shared" si="42"/>
        <v/>
      </c>
    </row>
    <row r="2671" spans="7:7" x14ac:dyDescent="0.25">
      <c r="G2671" t="str">
        <f t="shared" si="42"/>
        <v/>
      </c>
    </row>
    <row r="2672" spans="7:7" x14ac:dyDescent="0.25">
      <c r="G2672" t="str">
        <f t="shared" si="42"/>
        <v/>
      </c>
    </row>
    <row r="2673" spans="7:7" x14ac:dyDescent="0.25">
      <c r="G2673" t="str">
        <f t="shared" si="42"/>
        <v/>
      </c>
    </row>
    <row r="2674" spans="7:7" x14ac:dyDescent="0.25">
      <c r="G2674" t="str">
        <f t="shared" si="42"/>
        <v/>
      </c>
    </row>
    <row r="2675" spans="7:7" x14ac:dyDescent="0.25">
      <c r="G2675" t="str">
        <f t="shared" si="42"/>
        <v/>
      </c>
    </row>
    <row r="2676" spans="7:7" x14ac:dyDescent="0.25">
      <c r="G2676" t="str">
        <f t="shared" si="42"/>
        <v/>
      </c>
    </row>
    <row r="2677" spans="7:7" x14ac:dyDescent="0.25">
      <c r="G2677" t="str">
        <f t="shared" si="42"/>
        <v/>
      </c>
    </row>
    <row r="2678" spans="7:7" x14ac:dyDescent="0.25">
      <c r="G2678" t="str">
        <f t="shared" si="42"/>
        <v/>
      </c>
    </row>
    <row r="2679" spans="7:7" x14ac:dyDescent="0.25">
      <c r="G2679" t="str">
        <f t="shared" si="42"/>
        <v/>
      </c>
    </row>
    <row r="2680" spans="7:7" x14ac:dyDescent="0.25">
      <c r="G2680" t="str">
        <f t="shared" si="42"/>
        <v/>
      </c>
    </row>
    <row r="2681" spans="7:7" x14ac:dyDescent="0.25">
      <c r="G2681" t="str">
        <f t="shared" si="42"/>
        <v/>
      </c>
    </row>
    <row r="2682" spans="7:7" x14ac:dyDescent="0.25">
      <c r="G2682" t="str">
        <f t="shared" si="42"/>
        <v/>
      </c>
    </row>
    <row r="2683" spans="7:7" x14ac:dyDescent="0.25">
      <c r="G2683" t="str">
        <f t="shared" si="42"/>
        <v/>
      </c>
    </row>
    <row r="2684" spans="7:7" x14ac:dyDescent="0.25">
      <c r="G2684" t="str">
        <f t="shared" si="42"/>
        <v/>
      </c>
    </row>
    <row r="2685" spans="7:7" x14ac:dyDescent="0.25">
      <c r="G2685" t="str">
        <f t="shared" si="42"/>
        <v/>
      </c>
    </row>
    <row r="2686" spans="7:7" x14ac:dyDescent="0.25">
      <c r="G2686" t="str">
        <f t="shared" si="42"/>
        <v/>
      </c>
    </row>
    <row r="2687" spans="7:7" x14ac:dyDescent="0.25">
      <c r="G2687" t="str">
        <f t="shared" si="42"/>
        <v/>
      </c>
    </row>
    <row r="2688" spans="7:7" x14ac:dyDescent="0.25">
      <c r="G2688" t="str">
        <f t="shared" si="42"/>
        <v/>
      </c>
    </row>
    <row r="2689" spans="7:7" x14ac:dyDescent="0.25">
      <c r="G2689" t="str">
        <f t="shared" si="42"/>
        <v/>
      </c>
    </row>
    <row r="2690" spans="7:7" x14ac:dyDescent="0.25">
      <c r="G2690" t="str">
        <f t="shared" si="42"/>
        <v/>
      </c>
    </row>
    <row r="2691" spans="7:7" x14ac:dyDescent="0.25">
      <c r="G2691" t="str">
        <f t="shared" si="42"/>
        <v/>
      </c>
    </row>
    <row r="2692" spans="7:7" x14ac:dyDescent="0.25">
      <c r="G2692" t="str">
        <f t="shared" si="42"/>
        <v/>
      </c>
    </row>
    <row r="2693" spans="7:7" x14ac:dyDescent="0.25">
      <c r="G2693" t="str">
        <f t="shared" si="42"/>
        <v/>
      </c>
    </row>
    <row r="2694" spans="7:7" x14ac:dyDescent="0.25">
      <c r="G2694" t="str">
        <f t="shared" si="42"/>
        <v/>
      </c>
    </row>
    <row r="2695" spans="7:7" x14ac:dyDescent="0.25">
      <c r="G2695" t="str">
        <f t="shared" si="42"/>
        <v/>
      </c>
    </row>
    <row r="2696" spans="7:7" x14ac:dyDescent="0.25">
      <c r="G2696" t="str">
        <f t="shared" si="42"/>
        <v/>
      </c>
    </row>
    <row r="2697" spans="7:7" x14ac:dyDescent="0.25">
      <c r="G2697" t="str">
        <f t="shared" si="42"/>
        <v/>
      </c>
    </row>
    <row r="2698" spans="7:7" x14ac:dyDescent="0.25">
      <c r="G2698" t="str">
        <f t="shared" ref="G2698:G2761" si="43">IF(H2698="","",G2697+1)</f>
        <v/>
      </c>
    </row>
    <row r="2699" spans="7:7" x14ac:dyDescent="0.25">
      <c r="G2699" t="str">
        <f t="shared" si="43"/>
        <v/>
      </c>
    </row>
    <row r="2700" spans="7:7" x14ac:dyDescent="0.25">
      <c r="G2700" t="str">
        <f t="shared" si="43"/>
        <v/>
      </c>
    </row>
    <row r="2701" spans="7:7" x14ac:dyDescent="0.25">
      <c r="G2701" t="str">
        <f t="shared" si="43"/>
        <v/>
      </c>
    </row>
    <row r="2702" spans="7:7" x14ac:dyDescent="0.25">
      <c r="G2702" t="str">
        <f t="shared" si="43"/>
        <v/>
      </c>
    </row>
    <row r="2703" spans="7:7" x14ac:dyDescent="0.25">
      <c r="G2703" t="str">
        <f t="shared" si="43"/>
        <v/>
      </c>
    </row>
    <row r="2704" spans="7:7" x14ac:dyDescent="0.25">
      <c r="G2704" t="str">
        <f t="shared" si="43"/>
        <v/>
      </c>
    </row>
    <row r="2705" spans="7:7" x14ac:dyDescent="0.25">
      <c r="G2705" t="str">
        <f t="shared" si="43"/>
        <v/>
      </c>
    </row>
    <row r="2706" spans="7:7" x14ac:dyDescent="0.25">
      <c r="G2706" t="str">
        <f t="shared" si="43"/>
        <v/>
      </c>
    </row>
    <row r="2707" spans="7:7" x14ac:dyDescent="0.25">
      <c r="G2707" t="str">
        <f t="shared" si="43"/>
        <v/>
      </c>
    </row>
    <row r="2708" spans="7:7" x14ac:dyDescent="0.25">
      <c r="G2708" t="str">
        <f t="shared" si="43"/>
        <v/>
      </c>
    </row>
    <row r="2709" spans="7:7" x14ac:dyDescent="0.25">
      <c r="G2709" t="str">
        <f t="shared" si="43"/>
        <v/>
      </c>
    </row>
    <row r="2710" spans="7:7" x14ac:dyDescent="0.25">
      <c r="G2710" t="str">
        <f t="shared" si="43"/>
        <v/>
      </c>
    </row>
    <row r="2711" spans="7:7" x14ac:dyDescent="0.25">
      <c r="G2711" t="str">
        <f t="shared" si="43"/>
        <v/>
      </c>
    </row>
    <row r="2712" spans="7:7" x14ac:dyDescent="0.25">
      <c r="G2712" t="str">
        <f t="shared" si="43"/>
        <v/>
      </c>
    </row>
    <row r="2713" spans="7:7" x14ac:dyDescent="0.25">
      <c r="G2713" t="str">
        <f t="shared" si="43"/>
        <v/>
      </c>
    </row>
    <row r="2714" spans="7:7" x14ac:dyDescent="0.25">
      <c r="G2714" t="str">
        <f t="shared" si="43"/>
        <v/>
      </c>
    </row>
    <row r="2715" spans="7:7" x14ac:dyDescent="0.25">
      <c r="G2715" t="str">
        <f t="shared" si="43"/>
        <v/>
      </c>
    </row>
    <row r="2716" spans="7:7" x14ac:dyDescent="0.25">
      <c r="G2716" t="str">
        <f t="shared" si="43"/>
        <v/>
      </c>
    </row>
    <row r="2717" spans="7:7" x14ac:dyDescent="0.25">
      <c r="G2717" t="str">
        <f t="shared" si="43"/>
        <v/>
      </c>
    </row>
    <row r="2718" spans="7:7" x14ac:dyDescent="0.25">
      <c r="G2718" t="str">
        <f t="shared" si="43"/>
        <v/>
      </c>
    </row>
    <row r="2719" spans="7:7" x14ac:dyDescent="0.25">
      <c r="G2719" t="str">
        <f t="shared" si="43"/>
        <v/>
      </c>
    </row>
    <row r="2720" spans="7:7" x14ac:dyDescent="0.25">
      <c r="G2720" t="str">
        <f t="shared" si="43"/>
        <v/>
      </c>
    </row>
    <row r="2721" spans="7:7" x14ac:dyDescent="0.25">
      <c r="G2721" t="str">
        <f t="shared" si="43"/>
        <v/>
      </c>
    </row>
    <row r="2722" spans="7:7" x14ac:dyDescent="0.25">
      <c r="G2722" t="str">
        <f t="shared" si="43"/>
        <v/>
      </c>
    </row>
    <row r="2723" spans="7:7" x14ac:dyDescent="0.25">
      <c r="G2723" t="str">
        <f t="shared" si="43"/>
        <v/>
      </c>
    </row>
    <row r="2724" spans="7:7" x14ac:dyDescent="0.25">
      <c r="G2724" t="str">
        <f t="shared" si="43"/>
        <v/>
      </c>
    </row>
    <row r="2725" spans="7:7" x14ac:dyDescent="0.25">
      <c r="G2725" t="str">
        <f t="shared" si="43"/>
        <v/>
      </c>
    </row>
    <row r="2726" spans="7:7" x14ac:dyDescent="0.25">
      <c r="G2726" t="str">
        <f t="shared" si="43"/>
        <v/>
      </c>
    </row>
    <row r="2727" spans="7:7" x14ac:dyDescent="0.25">
      <c r="G2727" t="str">
        <f t="shared" si="43"/>
        <v/>
      </c>
    </row>
    <row r="2728" spans="7:7" x14ac:dyDescent="0.25">
      <c r="G2728" t="str">
        <f t="shared" si="43"/>
        <v/>
      </c>
    </row>
    <row r="2729" spans="7:7" x14ac:dyDescent="0.25">
      <c r="G2729" t="str">
        <f t="shared" si="43"/>
        <v/>
      </c>
    </row>
    <row r="2730" spans="7:7" x14ac:dyDescent="0.25">
      <c r="G2730" t="str">
        <f t="shared" si="43"/>
        <v/>
      </c>
    </row>
    <row r="2731" spans="7:7" x14ac:dyDescent="0.25">
      <c r="G2731" t="str">
        <f t="shared" si="43"/>
        <v/>
      </c>
    </row>
    <row r="2732" spans="7:7" x14ac:dyDescent="0.25">
      <c r="G2732" t="str">
        <f t="shared" si="43"/>
        <v/>
      </c>
    </row>
    <row r="2733" spans="7:7" x14ac:dyDescent="0.25">
      <c r="G2733" t="str">
        <f t="shared" si="43"/>
        <v/>
      </c>
    </row>
    <row r="2734" spans="7:7" x14ac:dyDescent="0.25">
      <c r="G2734" t="str">
        <f t="shared" si="43"/>
        <v/>
      </c>
    </row>
    <row r="2735" spans="7:7" x14ac:dyDescent="0.25">
      <c r="G2735" t="str">
        <f t="shared" si="43"/>
        <v/>
      </c>
    </row>
    <row r="2736" spans="7:7" x14ac:dyDescent="0.25">
      <c r="G2736" t="str">
        <f t="shared" si="43"/>
        <v/>
      </c>
    </row>
    <row r="2737" spans="7:7" x14ac:dyDescent="0.25">
      <c r="G2737" t="str">
        <f t="shared" si="43"/>
        <v/>
      </c>
    </row>
    <row r="2738" spans="7:7" x14ac:dyDescent="0.25">
      <c r="G2738" t="str">
        <f t="shared" si="43"/>
        <v/>
      </c>
    </row>
    <row r="2739" spans="7:7" x14ac:dyDescent="0.25">
      <c r="G2739" t="str">
        <f t="shared" si="43"/>
        <v/>
      </c>
    </row>
    <row r="2740" spans="7:7" x14ac:dyDescent="0.25">
      <c r="G2740" t="str">
        <f t="shared" si="43"/>
        <v/>
      </c>
    </row>
    <row r="2741" spans="7:7" x14ac:dyDescent="0.25">
      <c r="G2741" t="str">
        <f t="shared" si="43"/>
        <v/>
      </c>
    </row>
    <row r="2742" spans="7:7" x14ac:dyDescent="0.25">
      <c r="G2742" t="str">
        <f t="shared" si="43"/>
        <v/>
      </c>
    </row>
    <row r="2743" spans="7:7" x14ac:dyDescent="0.25">
      <c r="G2743" t="str">
        <f t="shared" si="43"/>
        <v/>
      </c>
    </row>
    <row r="2744" spans="7:7" x14ac:dyDescent="0.25">
      <c r="G2744" t="str">
        <f t="shared" si="43"/>
        <v/>
      </c>
    </row>
    <row r="2745" spans="7:7" x14ac:dyDescent="0.25">
      <c r="G2745" t="str">
        <f t="shared" si="43"/>
        <v/>
      </c>
    </row>
    <row r="2746" spans="7:7" x14ac:dyDescent="0.25">
      <c r="G2746" t="str">
        <f t="shared" si="43"/>
        <v/>
      </c>
    </row>
    <row r="2747" spans="7:7" x14ac:dyDescent="0.25">
      <c r="G2747" t="str">
        <f t="shared" si="43"/>
        <v/>
      </c>
    </row>
    <row r="2748" spans="7:7" x14ac:dyDescent="0.25">
      <c r="G2748" t="str">
        <f t="shared" si="43"/>
        <v/>
      </c>
    </row>
    <row r="2749" spans="7:7" x14ac:dyDescent="0.25">
      <c r="G2749" t="str">
        <f t="shared" si="43"/>
        <v/>
      </c>
    </row>
    <row r="2750" spans="7:7" x14ac:dyDescent="0.25">
      <c r="G2750" t="str">
        <f t="shared" si="43"/>
        <v/>
      </c>
    </row>
    <row r="2751" spans="7:7" x14ac:dyDescent="0.25">
      <c r="G2751" t="str">
        <f t="shared" si="43"/>
        <v/>
      </c>
    </row>
    <row r="2752" spans="7:7" x14ac:dyDescent="0.25">
      <c r="G2752" t="str">
        <f t="shared" si="43"/>
        <v/>
      </c>
    </row>
    <row r="2753" spans="7:7" x14ac:dyDescent="0.25">
      <c r="G2753" t="str">
        <f t="shared" si="43"/>
        <v/>
      </c>
    </row>
    <row r="2754" spans="7:7" x14ac:dyDescent="0.25">
      <c r="G2754" t="str">
        <f t="shared" si="43"/>
        <v/>
      </c>
    </row>
    <row r="2755" spans="7:7" x14ac:dyDescent="0.25">
      <c r="G2755" t="str">
        <f t="shared" si="43"/>
        <v/>
      </c>
    </row>
    <row r="2756" spans="7:7" x14ac:dyDescent="0.25">
      <c r="G2756" t="str">
        <f t="shared" si="43"/>
        <v/>
      </c>
    </row>
    <row r="2757" spans="7:7" x14ac:dyDescent="0.25">
      <c r="G2757" t="str">
        <f t="shared" si="43"/>
        <v/>
      </c>
    </row>
    <row r="2758" spans="7:7" x14ac:dyDescent="0.25">
      <c r="G2758" t="str">
        <f t="shared" si="43"/>
        <v/>
      </c>
    </row>
    <row r="2759" spans="7:7" x14ac:dyDescent="0.25">
      <c r="G2759" t="str">
        <f t="shared" si="43"/>
        <v/>
      </c>
    </row>
    <row r="2760" spans="7:7" x14ac:dyDescent="0.25">
      <c r="G2760" t="str">
        <f t="shared" si="43"/>
        <v/>
      </c>
    </row>
    <row r="2761" spans="7:7" x14ac:dyDescent="0.25">
      <c r="G2761" t="str">
        <f t="shared" si="43"/>
        <v/>
      </c>
    </row>
    <row r="2762" spans="7:7" x14ac:dyDescent="0.25">
      <c r="G2762" t="str">
        <f t="shared" ref="G2762:G2825" si="44">IF(H2762="","",G2761+1)</f>
        <v/>
      </c>
    </row>
    <row r="2763" spans="7:7" x14ac:dyDescent="0.25">
      <c r="G2763" t="str">
        <f t="shared" si="44"/>
        <v/>
      </c>
    </row>
    <row r="2764" spans="7:7" x14ac:dyDescent="0.25">
      <c r="G2764" t="str">
        <f t="shared" si="44"/>
        <v/>
      </c>
    </row>
    <row r="2765" spans="7:7" x14ac:dyDescent="0.25">
      <c r="G2765" t="str">
        <f t="shared" si="44"/>
        <v/>
      </c>
    </row>
    <row r="2766" spans="7:7" x14ac:dyDescent="0.25">
      <c r="G2766" t="str">
        <f t="shared" si="44"/>
        <v/>
      </c>
    </row>
    <row r="2767" spans="7:7" x14ac:dyDescent="0.25">
      <c r="G2767" t="str">
        <f t="shared" si="44"/>
        <v/>
      </c>
    </row>
    <row r="2768" spans="7:7" x14ac:dyDescent="0.25">
      <c r="G2768" t="str">
        <f t="shared" si="44"/>
        <v/>
      </c>
    </row>
    <row r="2769" spans="7:7" x14ac:dyDescent="0.25">
      <c r="G2769" t="str">
        <f t="shared" si="44"/>
        <v/>
      </c>
    </row>
    <row r="2770" spans="7:7" x14ac:dyDescent="0.25">
      <c r="G2770" t="str">
        <f t="shared" si="44"/>
        <v/>
      </c>
    </row>
    <row r="2771" spans="7:7" x14ac:dyDescent="0.25">
      <c r="G2771" t="str">
        <f t="shared" si="44"/>
        <v/>
      </c>
    </row>
    <row r="2772" spans="7:7" x14ac:dyDescent="0.25">
      <c r="G2772" t="str">
        <f t="shared" si="44"/>
        <v/>
      </c>
    </row>
    <row r="2773" spans="7:7" x14ac:dyDescent="0.25">
      <c r="G2773" t="str">
        <f t="shared" si="44"/>
        <v/>
      </c>
    </row>
    <row r="2774" spans="7:7" x14ac:dyDescent="0.25">
      <c r="G2774" t="str">
        <f t="shared" si="44"/>
        <v/>
      </c>
    </row>
    <row r="2775" spans="7:7" x14ac:dyDescent="0.25">
      <c r="G2775" t="str">
        <f t="shared" si="44"/>
        <v/>
      </c>
    </row>
    <row r="2776" spans="7:7" x14ac:dyDescent="0.25">
      <c r="G2776" t="str">
        <f t="shared" si="44"/>
        <v/>
      </c>
    </row>
    <row r="2777" spans="7:7" x14ac:dyDescent="0.25">
      <c r="G2777" t="str">
        <f t="shared" si="44"/>
        <v/>
      </c>
    </row>
    <row r="2778" spans="7:7" x14ac:dyDescent="0.25">
      <c r="G2778" t="str">
        <f t="shared" si="44"/>
        <v/>
      </c>
    </row>
    <row r="2779" spans="7:7" x14ac:dyDescent="0.25">
      <c r="G2779" t="str">
        <f t="shared" si="44"/>
        <v/>
      </c>
    </row>
    <row r="2780" spans="7:7" x14ac:dyDescent="0.25">
      <c r="G2780" t="str">
        <f t="shared" si="44"/>
        <v/>
      </c>
    </row>
    <row r="2781" spans="7:7" x14ac:dyDescent="0.25">
      <c r="G2781" t="str">
        <f t="shared" si="44"/>
        <v/>
      </c>
    </row>
    <row r="2782" spans="7:7" x14ac:dyDescent="0.25">
      <c r="G2782" t="str">
        <f t="shared" si="44"/>
        <v/>
      </c>
    </row>
    <row r="2783" spans="7:7" x14ac:dyDescent="0.25">
      <c r="G2783" t="str">
        <f t="shared" si="44"/>
        <v/>
      </c>
    </row>
    <row r="2784" spans="7:7" x14ac:dyDescent="0.25">
      <c r="G2784" t="str">
        <f t="shared" si="44"/>
        <v/>
      </c>
    </row>
    <row r="2785" spans="7:7" x14ac:dyDescent="0.25">
      <c r="G2785" t="str">
        <f t="shared" si="44"/>
        <v/>
      </c>
    </row>
    <row r="2786" spans="7:7" x14ac:dyDescent="0.25">
      <c r="G2786" t="str">
        <f t="shared" si="44"/>
        <v/>
      </c>
    </row>
    <row r="2787" spans="7:7" x14ac:dyDescent="0.25">
      <c r="G2787" t="str">
        <f t="shared" si="44"/>
        <v/>
      </c>
    </row>
    <row r="2788" spans="7:7" x14ac:dyDescent="0.25">
      <c r="G2788" t="str">
        <f t="shared" si="44"/>
        <v/>
      </c>
    </row>
    <row r="2789" spans="7:7" x14ac:dyDescent="0.25">
      <c r="G2789" t="str">
        <f t="shared" si="44"/>
        <v/>
      </c>
    </row>
    <row r="2790" spans="7:7" x14ac:dyDescent="0.25">
      <c r="G2790" t="str">
        <f t="shared" si="44"/>
        <v/>
      </c>
    </row>
    <row r="2791" spans="7:7" x14ac:dyDescent="0.25">
      <c r="G2791" t="str">
        <f t="shared" si="44"/>
        <v/>
      </c>
    </row>
    <row r="2792" spans="7:7" x14ac:dyDescent="0.25">
      <c r="G2792" t="str">
        <f t="shared" si="44"/>
        <v/>
      </c>
    </row>
    <row r="2793" spans="7:7" x14ac:dyDescent="0.25">
      <c r="G2793" t="str">
        <f t="shared" si="44"/>
        <v/>
      </c>
    </row>
    <row r="2794" spans="7:7" x14ac:dyDescent="0.25">
      <c r="G2794" t="str">
        <f t="shared" si="44"/>
        <v/>
      </c>
    </row>
    <row r="2795" spans="7:7" x14ac:dyDescent="0.25">
      <c r="G2795" t="str">
        <f t="shared" si="44"/>
        <v/>
      </c>
    </row>
    <row r="2796" spans="7:7" x14ac:dyDescent="0.25">
      <c r="G2796" t="str">
        <f t="shared" si="44"/>
        <v/>
      </c>
    </row>
    <row r="2797" spans="7:7" x14ac:dyDescent="0.25">
      <c r="G2797" t="str">
        <f t="shared" si="44"/>
        <v/>
      </c>
    </row>
    <row r="2798" spans="7:7" x14ac:dyDescent="0.25">
      <c r="G2798" t="str">
        <f t="shared" si="44"/>
        <v/>
      </c>
    </row>
    <row r="2799" spans="7:7" x14ac:dyDescent="0.25">
      <c r="G2799" t="str">
        <f t="shared" si="44"/>
        <v/>
      </c>
    </row>
    <row r="2800" spans="7:7" x14ac:dyDescent="0.25">
      <c r="G2800" t="str">
        <f t="shared" si="44"/>
        <v/>
      </c>
    </row>
    <row r="2801" spans="7:7" x14ac:dyDescent="0.25">
      <c r="G2801" t="str">
        <f t="shared" si="44"/>
        <v/>
      </c>
    </row>
    <row r="2802" spans="7:7" x14ac:dyDescent="0.25">
      <c r="G2802" t="str">
        <f t="shared" si="44"/>
        <v/>
      </c>
    </row>
    <row r="2803" spans="7:7" x14ac:dyDescent="0.25">
      <c r="G2803" t="str">
        <f t="shared" si="44"/>
        <v/>
      </c>
    </row>
    <row r="2804" spans="7:7" x14ac:dyDescent="0.25">
      <c r="G2804" t="str">
        <f t="shared" si="44"/>
        <v/>
      </c>
    </row>
    <row r="2805" spans="7:7" x14ac:dyDescent="0.25">
      <c r="G2805" t="str">
        <f t="shared" si="44"/>
        <v/>
      </c>
    </row>
    <row r="2806" spans="7:7" x14ac:dyDescent="0.25">
      <c r="G2806" t="str">
        <f t="shared" si="44"/>
        <v/>
      </c>
    </row>
    <row r="2807" spans="7:7" x14ac:dyDescent="0.25">
      <c r="G2807" t="str">
        <f t="shared" si="44"/>
        <v/>
      </c>
    </row>
    <row r="2808" spans="7:7" x14ac:dyDescent="0.25">
      <c r="G2808" t="str">
        <f t="shared" si="44"/>
        <v/>
      </c>
    </row>
    <row r="2809" spans="7:7" x14ac:dyDescent="0.25">
      <c r="G2809" t="str">
        <f t="shared" si="44"/>
        <v/>
      </c>
    </row>
    <row r="2810" spans="7:7" x14ac:dyDescent="0.25">
      <c r="G2810" t="str">
        <f t="shared" si="44"/>
        <v/>
      </c>
    </row>
    <row r="2811" spans="7:7" x14ac:dyDescent="0.25">
      <c r="G2811" t="str">
        <f t="shared" si="44"/>
        <v/>
      </c>
    </row>
    <row r="2812" spans="7:7" x14ac:dyDescent="0.25">
      <c r="G2812" t="str">
        <f t="shared" si="44"/>
        <v/>
      </c>
    </row>
    <row r="2813" spans="7:7" x14ac:dyDescent="0.25">
      <c r="G2813" t="str">
        <f t="shared" si="44"/>
        <v/>
      </c>
    </row>
    <row r="2814" spans="7:7" x14ac:dyDescent="0.25">
      <c r="G2814" t="str">
        <f t="shared" si="44"/>
        <v/>
      </c>
    </row>
    <row r="2815" spans="7:7" x14ac:dyDescent="0.25">
      <c r="G2815" t="str">
        <f t="shared" si="44"/>
        <v/>
      </c>
    </row>
    <row r="2816" spans="7:7" x14ac:dyDescent="0.25">
      <c r="G2816" t="str">
        <f t="shared" si="44"/>
        <v/>
      </c>
    </row>
    <row r="2817" spans="7:7" x14ac:dyDescent="0.25">
      <c r="G2817" t="str">
        <f t="shared" si="44"/>
        <v/>
      </c>
    </row>
    <row r="2818" spans="7:7" x14ac:dyDescent="0.25">
      <c r="G2818" t="str">
        <f t="shared" si="44"/>
        <v/>
      </c>
    </row>
    <row r="2819" spans="7:7" x14ac:dyDescent="0.25">
      <c r="G2819" t="str">
        <f t="shared" si="44"/>
        <v/>
      </c>
    </row>
    <row r="2820" spans="7:7" x14ac:dyDescent="0.25">
      <c r="G2820" t="str">
        <f t="shared" si="44"/>
        <v/>
      </c>
    </row>
    <row r="2821" spans="7:7" x14ac:dyDescent="0.25">
      <c r="G2821" t="str">
        <f t="shared" si="44"/>
        <v/>
      </c>
    </row>
    <row r="2822" spans="7:7" x14ac:dyDescent="0.25">
      <c r="G2822" t="str">
        <f t="shared" si="44"/>
        <v/>
      </c>
    </row>
    <row r="2823" spans="7:7" x14ac:dyDescent="0.25">
      <c r="G2823" t="str">
        <f t="shared" si="44"/>
        <v/>
      </c>
    </row>
    <row r="2824" spans="7:7" x14ac:dyDescent="0.25">
      <c r="G2824" t="str">
        <f t="shared" si="44"/>
        <v/>
      </c>
    </row>
    <row r="2825" spans="7:7" x14ac:dyDescent="0.25">
      <c r="G2825" t="str">
        <f t="shared" si="44"/>
        <v/>
      </c>
    </row>
    <row r="2826" spans="7:7" x14ac:dyDescent="0.25">
      <c r="G2826" t="str">
        <f t="shared" ref="G2826:G2889" si="45">IF(H2826="","",G2825+1)</f>
        <v/>
      </c>
    </row>
    <row r="2827" spans="7:7" x14ac:dyDescent="0.25">
      <c r="G2827" t="str">
        <f t="shared" si="45"/>
        <v/>
      </c>
    </row>
    <row r="2828" spans="7:7" x14ac:dyDescent="0.25">
      <c r="G2828" t="str">
        <f t="shared" si="45"/>
        <v/>
      </c>
    </row>
    <row r="2829" spans="7:7" x14ac:dyDescent="0.25">
      <c r="G2829" t="str">
        <f t="shared" si="45"/>
        <v/>
      </c>
    </row>
    <row r="2830" spans="7:7" x14ac:dyDescent="0.25">
      <c r="G2830" t="str">
        <f t="shared" si="45"/>
        <v/>
      </c>
    </row>
    <row r="2831" spans="7:7" x14ac:dyDescent="0.25">
      <c r="G2831" t="str">
        <f t="shared" si="45"/>
        <v/>
      </c>
    </row>
    <row r="2832" spans="7:7" x14ac:dyDescent="0.25">
      <c r="G2832" t="str">
        <f t="shared" si="45"/>
        <v/>
      </c>
    </row>
    <row r="2833" spans="7:7" x14ac:dyDescent="0.25">
      <c r="G2833" t="str">
        <f t="shared" si="45"/>
        <v/>
      </c>
    </row>
    <row r="2834" spans="7:7" x14ac:dyDescent="0.25">
      <c r="G2834" t="str">
        <f t="shared" si="45"/>
        <v/>
      </c>
    </row>
    <row r="2835" spans="7:7" x14ac:dyDescent="0.25">
      <c r="G2835" t="str">
        <f t="shared" si="45"/>
        <v/>
      </c>
    </row>
    <row r="2836" spans="7:7" x14ac:dyDescent="0.25">
      <c r="G2836" t="str">
        <f t="shared" si="45"/>
        <v/>
      </c>
    </row>
    <row r="2837" spans="7:7" x14ac:dyDescent="0.25">
      <c r="G2837" t="str">
        <f t="shared" si="45"/>
        <v/>
      </c>
    </row>
    <row r="2838" spans="7:7" x14ac:dyDescent="0.25">
      <c r="G2838" t="str">
        <f t="shared" si="45"/>
        <v/>
      </c>
    </row>
    <row r="2839" spans="7:7" x14ac:dyDescent="0.25">
      <c r="G2839" t="str">
        <f t="shared" si="45"/>
        <v/>
      </c>
    </row>
    <row r="2840" spans="7:7" x14ac:dyDescent="0.25">
      <c r="G2840" t="str">
        <f t="shared" si="45"/>
        <v/>
      </c>
    </row>
    <row r="2841" spans="7:7" x14ac:dyDescent="0.25">
      <c r="G2841" t="str">
        <f t="shared" si="45"/>
        <v/>
      </c>
    </row>
    <row r="2842" spans="7:7" x14ac:dyDescent="0.25">
      <c r="G2842" t="str">
        <f t="shared" si="45"/>
        <v/>
      </c>
    </row>
    <row r="2843" spans="7:7" x14ac:dyDescent="0.25">
      <c r="G2843" t="str">
        <f t="shared" si="45"/>
        <v/>
      </c>
    </row>
    <row r="2844" spans="7:7" x14ac:dyDescent="0.25">
      <c r="G2844" t="str">
        <f t="shared" si="45"/>
        <v/>
      </c>
    </row>
    <row r="2845" spans="7:7" x14ac:dyDescent="0.25">
      <c r="G2845" t="str">
        <f t="shared" si="45"/>
        <v/>
      </c>
    </row>
    <row r="2846" spans="7:7" x14ac:dyDescent="0.25">
      <c r="G2846" t="str">
        <f t="shared" si="45"/>
        <v/>
      </c>
    </row>
    <row r="2847" spans="7:7" x14ac:dyDescent="0.25">
      <c r="G2847" t="str">
        <f t="shared" si="45"/>
        <v/>
      </c>
    </row>
    <row r="2848" spans="7:7" x14ac:dyDescent="0.25">
      <c r="G2848" t="str">
        <f t="shared" si="45"/>
        <v/>
      </c>
    </row>
    <row r="2849" spans="7:7" x14ac:dyDescent="0.25">
      <c r="G2849" t="str">
        <f t="shared" si="45"/>
        <v/>
      </c>
    </row>
    <row r="2850" spans="7:7" x14ac:dyDescent="0.25">
      <c r="G2850" t="str">
        <f t="shared" si="45"/>
        <v/>
      </c>
    </row>
    <row r="2851" spans="7:7" x14ac:dyDescent="0.25">
      <c r="G2851" t="str">
        <f t="shared" si="45"/>
        <v/>
      </c>
    </row>
    <row r="2852" spans="7:7" x14ac:dyDescent="0.25">
      <c r="G2852" t="str">
        <f t="shared" si="45"/>
        <v/>
      </c>
    </row>
    <row r="2853" spans="7:7" x14ac:dyDescent="0.25">
      <c r="G2853" t="str">
        <f t="shared" si="45"/>
        <v/>
      </c>
    </row>
    <row r="2854" spans="7:7" x14ac:dyDescent="0.25">
      <c r="G2854" t="str">
        <f t="shared" si="45"/>
        <v/>
      </c>
    </row>
    <row r="2855" spans="7:7" x14ac:dyDescent="0.25">
      <c r="G2855" t="str">
        <f t="shared" si="45"/>
        <v/>
      </c>
    </row>
    <row r="2856" spans="7:7" x14ac:dyDescent="0.25">
      <c r="G2856" t="str">
        <f t="shared" si="45"/>
        <v/>
      </c>
    </row>
    <row r="2857" spans="7:7" x14ac:dyDescent="0.25">
      <c r="G2857" t="str">
        <f t="shared" si="45"/>
        <v/>
      </c>
    </row>
    <row r="2858" spans="7:7" x14ac:dyDescent="0.25">
      <c r="G2858" t="str">
        <f t="shared" si="45"/>
        <v/>
      </c>
    </row>
    <row r="2859" spans="7:7" x14ac:dyDescent="0.25">
      <c r="G2859" t="str">
        <f t="shared" si="45"/>
        <v/>
      </c>
    </row>
    <row r="2860" spans="7:7" x14ac:dyDescent="0.25">
      <c r="G2860" t="str">
        <f t="shared" si="45"/>
        <v/>
      </c>
    </row>
    <row r="2861" spans="7:7" x14ac:dyDescent="0.25">
      <c r="G2861" t="str">
        <f t="shared" si="45"/>
        <v/>
      </c>
    </row>
    <row r="2862" spans="7:7" x14ac:dyDescent="0.25">
      <c r="G2862" t="str">
        <f t="shared" si="45"/>
        <v/>
      </c>
    </row>
    <row r="2863" spans="7:7" x14ac:dyDescent="0.25">
      <c r="G2863" t="str">
        <f t="shared" si="45"/>
        <v/>
      </c>
    </row>
    <row r="2864" spans="7:7" x14ac:dyDescent="0.25">
      <c r="G2864" t="str">
        <f t="shared" si="45"/>
        <v/>
      </c>
    </row>
    <row r="2865" spans="7:7" x14ac:dyDescent="0.25">
      <c r="G2865" t="str">
        <f t="shared" si="45"/>
        <v/>
      </c>
    </row>
    <row r="2866" spans="7:7" x14ac:dyDescent="0.25">
      <c r="G2866" t="str">
        <f t="shared" si="45"/>
        <v/>
      </c>
    </row>
    <row r="2867" spans="7:7" x14ac:dyDescent="0.25">
      <c r="G2867" t="str">
        <f t="shared" si="45"/>
        <v/>
      </c>
    </row>
    <row r="2868" spans="7:7" x14ac:dyDescent="0.25">
      <c r="G2868" t="str">
        <f t="shared" si="45"/>
        <v/>
      </c>
    </row>
    <row r="2869" spans="7:7" x14ac:dyDescent="0.25">
      <c r="G2869" t="str">
        <f t="shared" si="45"/>
        <v/>
      </c>
    </row>
    <row r="2870" spans="7:7" x14ac:dyDescent="0.25">
      <c r="G2870" t="str">
        <f t="shared" si="45"/>
        <v/>
      </c>
    </row>
    <row r="2871" spans="7:7" x14ac:dyDescent="0.25">
      <c r="G2871" t="str">
        <f t="shared" si="45"/>
        <v/>
      </c>
    </row>
    <row r="2872" spans="7:7" x14ac:dyDescent="0.25">
      <c r="G2872" t="str">
        <f t="shared" si="45"/>
        <v/>
      </c>
    </row>
    <row r="2873" spans="7:7" x14ac:dyDescent="0.25">
      <c r="G2873" t="str">
        <f t="shared" si="45"/>
        <v/>
      </c>
    </row>
    <row r="2874" spans="7:7" x14ac:dyDescent="0.25">
      <c r="G2874" t="str">
        <f t="shared" si="45"/>
        <v/>
      </c>
    </row>
    <row r="2875" spans="7:7" x14ac:dyDescent="0.25">
      <c r="G2875" t="str">
        <f t="shared" si="45"/>
        <v/>
      </c>
    </row>
    <row r="2876" spans="7:7" x14ac:dyDescent="0.25">
      <c r="G2876" t="str">
        <f t="shared" si="45"/>
        <v/>
      </c>
    </row>
    <row r="2877" spans="7:7" x14ac:dyDescent="0.25">
      <c r="G2877" t="str">
        <f t="shared" si="45"/>
        <v/>
      </c>
    </row>
    <row r="2878" spans="7:7" x14ac:dyDescent="0.25">
      <c r="G2878" t="str">
        <f t="shared" si="45"/>
        <v/>
      </c>
    </row>
    <row r="2879" spans="7:7" x14ac:dyDescent="0.25">
      <c r="G2879" t="str">
        <f t="shared" si="45"/>
        <v/>
      </c>
    </row>
    <row r="2880" spans="7:7" x14ac:dyDescent="0.25">
      <c r="G2880" t="str">
        <f t="shared" si="45"/>
        <v/>
      </c>
    </row>
    <row r="2881" spans="7:7" x14ac:dyDescent="0.25">
      <c r="G2881" t="str">
        <f t="shared" si="45"/>
        <v/>
      </c>
    </row>
    <row r="2882" spans="7:7" x14ac:dyDescent="0.25">
      <c r="G2882" t="str">
        <f t="shared" si="45"/>
        <v/>
      </c>
    </row>
    <row r="2883" spans="7:7" x14ac:dyDescent="0.25">
      <c r="G2883" t="str">
        <f t="shared" si="45"/>
        <v/>
      </c>
    </row>
    <row r="2884" spans="7:7" x14ac:dyDescent="0.25">
      <c r="G2884" t="str">
        <f t="shared" si="45"/>
        <v/>
      </c>
    </row>
    <row r="2885" spans="7:7" x14ac:dyDescent="0.25">
      <c r="G2885" t="str">
        <f t="shared" si="45"/>
        <v/>
      </c>
    </row>
    <row r="2886" spans="7:7" x14ac:dyDescent="0.25">
      <c r="G2886" t="str">
        <f t="shared" si="45"/>
        <v/>
      </c>
    </row>
    <row r="2887" spans="7:7" x14ac:dyDescent="0.25">
      <c r="G2887" t="str">
        <f t="shared" si="45"/>
        <v/>
      </c>
    </row>
    <row r="2888" spans="7:7" x14ac:dyDescent="0.25">
      <c r="G2888" t="str">
        <f t="shared" si="45"/>
        <v/>
      </c>
    </row>
    <row r="2889" spans="7:7" x14ac:dyDescent="0.25">
      <c r="G2889" t="str">
        <f t="shared" si="45"/>
        <v/>
      </c>
    </row>
    <row r="2890" spans="7:7" x14ac:dyDescent="0.25">
      <c r="G2890" t="str">
        <f t="shared" ref="G2890:G2953" si="46">IF(H2890="","",G2889+1)</f>
        <v/>
      </c>
    </row>
    <row r="2891" spans="7:7" x14ac:dyDescent="0.25">
      <c r="G2891" t="str">
        <f t="shared" si="46"/>
        <v/>
      </c>
    </row>
    <row r="2892" spans="7:7" x14ac:dyDescent="0.25">
      <c r="G2892" t="str">
        <f t="shared" si="46"/>
        <v/>
      </c>
    </row>
    <row r="2893" spans="7:7" x14ac:dyDescent="0.25">
      <c r="G2893" t="str">
        <f t="shared" si="46"/>
        <v/>
      </c>
    </row>
    <row r="2894" spans="7:7" x14ac:dyDescent="0.25">
      <c r="G2894" t="str">
        <f t="shared" si="46"/>
        <v/>
      </c>
    </row>
    <row r="2895" spans="7:7" x14ac:dyDescent="0.25">
      <c r="G2895" t="str">
        <f t="shared" si="46"/>
        <v/>
      </c>
    </row>
    <row r="2896" spans="7:7" x14ac:dyDescent="0.25">
      <c r="G2896" t="str">
        <f t="shared" si="46"/>
        <v/>
      </c>
    </row>
    <row r="2897" spans="7:7" x14ac:dyDescent="0.25">
      <c r="G2897" t="str">
        <f t="shared" si="46"/>
        <v/>
      </c>
    </row>
    <row r="2898" spans="7:7" x14ac:dyDescent="0.25">
      <c r="G2898" t="str">
        <f t="shared" si="46"/>
        <v/>
      </c>
    </row>
    <row r="2899" spans="7:7" x14ac:dyDescent="0.25">
      <c r="G2899" t="str">
        <f t="shared" si="46"/>
        <v/>
      </c>
    </row>
    <row r="2900" spans="7:7" x14ac:dyDescent="0.25">
      <c r="G2900" t="str">
        <f t="shared" si="46"/>
        <v/>
      </c>
    </row>
    <row r="2901" spans="7:7" x14ac:dyDescent="0.25">
      <c r="G2901" t="str">
        <f t="shared" si="46"/>
        <v/>
      </c>
    </row>
    <row r="2902" spans="7:7" x14ac:dyDescent="0.25">
      <c r="G2902" t="str">
        <f t="shared" si="46"/>
        <v/>
      </c>
    </row>
    <row r="2903" spans="7:7" x14ac:dyDescent="0.25">
      <c r="G2903" t="str">
        <f t="shared" si="46"/>
        <v/>
      </c>
    </row>
    <row r="2904" spans="7:7" x14ac:dyDescent="0.25">
      <c r="G2904" t="str">
        <f t="shared" si="46"/>
        <v/>
      </c>
    </row>
    <row r="2905" spans="7:7" x14ac:dyDescent="0.25">
      <c r="G2905" t="str">
        <f t="shared" si="46"/>
        <v/>
      </c>
    </row>
    <row r="2906" spans="7:7" x14ac:dyDescent="0.25">
      <c r="G2906" t="str">
        <f t="shared" si="46"/>
        <v/>
      </c>
    </row>
    <row r="2907" spans="7:7" x14ac:dyDescent="0.25">
      <c r="G2907" t="str">
        <f t="shared" si="46"/>
        <v/>
      </c>
    </row>
    <row r="2908" spans="7:7" x14ac:dyDescent="0.25">
      <c r="G2908" t="str">
        <f t="shared" si="46"/>
        <v/>
      </c>
    </row>
    <row r="2909" spans="7:7" x14ac:dyDescent="0.25">
      <c r="G2909" t="str">
        <f t="shared" si="46"/>
        <v/>
      </c>
    </row>
    <row r="2910" spans="7:7" x14ac:dyDescent="0.25">
      <c r="G2910" t="str">
        <f t="shared" si="46"/>
        <v/>
      </c>
    </row>
    <row r="2911" spans="7:7" x14ac:dyDescent="0.25">
      <c r="G2911" t="str">
        <f t="shared" si="46"/>
        <v/>
      </c>
    </row>
    <row r="2912" spans="7:7" x14ac:dyDescent="0.25">
      <c r="G2912" t="str">
        <f t="shared" si="46"/>
        <v/>
      </c>
    </row>
    <row r="2913" spans="7:7" x14ac:dyDescent="0.25">
      <c r="G2913" t="str">
        <f t="shared" si="46"/>
        <v/>
      </c>
    </row>
    <row r="2914" spans="7:7" x14ac:dyDescent="0.25">
      <c r="G2914" t="str">
        <f t="shared" si="46"/>
        <v/>
      </c>
    </row>
    <row r="2915" spans="7:7" x14ac:dyDescent="0.25">
      <c r="G2915" t="str">
        <f t="shared" si="46"/>
        <v/>
      </c>
    </row>
    <row r="2916" spans="7:7" x14ac:dyDescent="0.25">
      <c r="G2916" t="str">
        <f t="shared" si="46"/>
        <v/>
      </c>
    </row>
    <row r="2917" spans="7:7" x14ac:dyDescent="0.25">
      <c r="G2917" t="str">
        <f t="shared" si="46"/>
        <v/>
      </c>
    </row>
    <row r="2918" spans="7:7" x14ac:dyDescent="0.25">
      <c r="G2918" t="str">
        <f t="shared" si="46"/>
        <v/>
      </c>
    </row>
    <row r="2919" spans="7:7" x14ac:dyDescent="0.25">
      <c r="G2919" t="str">
        <f t="shared" si="46"/>
        <v/>
      </c>
    </row>
    <row r="2920" spans="7:7" x14ac:dyDescent="0.25">
      <c r="G2920" t="str">
        <f t="shared" si="46"/>
        <v/>
      </c>
    </row>
    <row r="2921" spans="7:7" x14ac:dyDescent="0.25">
      <c r="G2921" t="str">
        <f t="shared" si="46"/>
        <v/>
      </c>
    </row>
    <row r="2922" spans="7:7" x14ac:dyDescent="0.25">
      <c r="G2922" t="str">
        <f t="shared" si="46"/>
        <v/>
      </c>
    </row>
    <row r="2923" spans="7:7" x14ac:dyDescent="0.25">
      <c r="G2923" t="str">
        <f t="shared" si="46"/>
        <v/>
      </c>
    </row>
    <row r="2924" spans="7:7" x14ac:dyDescent="0.25">
      <c r="G2924" t="str">
        <f t="shared" si="46"/>
        <v/>
      </c>
    </row>
    <row r="2925" spans="7:7" x14ac:dyDescent="0.25">
      <c r="G2925" t="str">
        <f t="shared" si="46"/>
        <v/>
      </c>
    </row>
    <row r="2926" spans="7:7" x14ac:dyDescent="0.25">
      <c r="G2926" t="str">
        <f t="shared" si="46"/>
        <v/>
      </c>
    </row>
    <row r="2927" spans="7:7" x14ac:dyDescent="0.25">
      <c r="G2927" t="str">
        <f t="shared" si="46"/>
        <v/>
      </c>
    </row>
    <row r="2928" spans="7:7" x14ac:dyDescent="0.25">
      <c r="G2928" t="str">
        <f t="shared" si="46"/>
        <v/>
      </c>
    </row>
    <row r="2929" spans="7:7" x14ac:dyDescent="0.25">
      <c r="G2929" t="str">
        <f t="shared" si="46"/>
        <v/>
      </c>
    </row>
    <row r="2930" spans="7:7" x14ac:dyDescent="0.25">
      <c r="G2930" t="str">
        <f t="shared" si="46"/>
        <v/>
      </c>
    </row>
    <row r="2931" spans="7:7" x14ac:dyDescent="0.25">
      <c r="G2931" t="str">
        <f t="shared" si="46"/>
        <v/>
      </c>
    </row>
    <row r="2932" spans="7:7" x14ac:dyDescent="0.25">
      <c r="G2932" t="str">
        <f t="shared" si="46"/>
        <v/>
      </c>
    </row>
    <row r="2933" spans="7:7" x14ac:dyDescent="0.25">
      <c r="G2933" t="str">
        <f t="shared" si="46"/>
        <v/>
      </c>
    </row>
    <row r="2934" spans="7:7" x14ac:dyDescent="0.25">
      <c r="G2934" t="str">
        <f t="shared" si="46"/>
        <v/>
      </c>
    </row>
    <row r="2935" spans="7:7" x14ac:dyDescent="0.25">
      <c r="G2935" t="str">
        <f t="shared" si="46"/>
        <v/>
      </c>
    </row>
    <row r="2936" spans="7:7" x14ac:dyDescent="0.25">
      <c r="G2936" t="str">
        <f t="shared" si="46"/>
        <v/>
      </c>
    </row>
    <row r="2937" spans="7:7" x14ac:dyDescent="0.25">
      <c r="G2937" t="str">
        <f t="shared" si="46"/>
        <v/>
      </c>
    </row>
    <row r="2938" spans="7:7" x14ac:dyDescent="0.25">
      <c r="G2938" t="str">
        <f t="shared" si="46"/>
        <v/>
      </c>
    </row>
    <row r="2939" spans="7:7" x14ac:dyDescent="0.25">
      <c r="G2939" t="str">
        <f t="shared" si="46"/>
        <v/>
      </c>
    </row>
    <row r="2940" spans="7:7" x14ac:dyDescent="0.25">
      <c r="G2940" t="str">
        <f t="shared" si="46"/>
        <v/>
      </c>
    </row>
    <row r="2941" spans="7:7" x14ac:dyDescent="0.25">
      <c r="G2941" t="str">
        <f t="shared" si="46"/>
        <v/>
      </c>
    </row>
    <row r="2942" spans="7:7" x14ac:dyDescent="0.25">
      <c r="G2942" t="str">
        <f t="shared" si="46"/>
        <v/>
      </c>
    </row>
    <row r="2943" spans="7:7" x14ac:dyDescent="0.25">
      <c r="G2943" t="str">
        <f t="shared" si="46"/>
        <v/>
      </c>
    </row>
    <row r="2944" spans="7:7" x14ac:dyDescent="0.25">
      <c r="G2944" t="str">
        <f t="shared" si="46"/>
        <v/>
      </c>
    </row>
    <row r="2945" spans="7:7" x14ac:dyDescent="0.25">
      <c r="G2945" t="str">
        <f t="shared" si="46"/>
        <v/>
      </c>
    </row>
    <row r="2946" spans="7:7" x14ac:dyDescent="0.25">
      <c r="G2946" t="str">
        <f t="shared" si="46"/>
        <v/>
      </c>
    </row>
    <row r="2947" spans="7:7" x14ac:dyDescent="0.25">
      <c r="G2947" t="str">
        <f t="shared" si="46"/>
        <v/>
      </c>
    </row>
    <row r="2948" spans="7:7" x14ac:dyDescent="0.25">
      <c r="G2948" t="str">
        <f t="shared" si="46"/>
        <v/>
      </c>
    </row>
    <row r="2949" spans="7:7" x14ac:dyDescent="0.25">
      <c r="G2949" t="str">
        <f t="shared" si="46"/>
        <v/>
      </c>
    </row>
    <row r="2950" spans="7:7" x14ac:dyDescent="0.25">
      <c r="G2950" t="str">
        <f t="shared" si="46"/>
        <v/>
      </c>
    </row>
    <row r="2951" spans="7:7" x14ac:dyDescent="0.25">
      <c r="G2951" t="str">
        <f t="shared" si="46"/>
        <v/>
      </c>
    </row>
    <row r="2952" spans="7:7" x14ac:dyDescent="0.25">
      <c r="G2952" t="str">
        <f t="shared" si="46"/>
        <v/>
      </c>
    </row>
    <row r="2953" spans="7:7" x14ac:dyDescent="0.25">
      <c r="G2953" t="str">
        <f t="shared" si="46"/>
        <v/>
      </c>
    </row>
    <row r="2954" spans="7:7" x14ac:dyDescent="0.25">
      <c r="G2954" t="str">
        <f t="shared" ref="G2954:G3017" si="47">IF(H2954="","",G2953+1)</f>
        <v/>
      </c>
    </row>
    <row r="2955" spans="7:7" x14ac:dyDescent="0.25">
      <c r="G2955" t="str">
        <f t="shared" si="47"/>
        <v/>
      </c>
    </row>
    <row r="2956" spans="7:7" x14ac:dyDescent="0.25">
      <c r="G2956" t="str">
        <f t="shared" si="47"/>
        <v/>
      </c>
    </row>
    <row r="2957" spans="7:7" x14ac:dyDescent="0.25">
      <c r="G2957" t="str">
        <f t="shared" si="47"/>
        <v/>
      </c>
    </row>
    <row r="2958" spans="7:7" x14ac:dyDescent="0.25">
      <c r="G2958" t="str">
        <f t="shared" si="47"/>
        <v/>
      </c>
    </row>
    <row r="2959" spans="7:7" x14ac:dyDescent="0.25">
      <c r="G2959" t="str">
        <f t="shared" si="47"/>
        <v/>
      </c>
    </row>
    <row r="2960" spans="7:7" x14ac:dyDescent="0.25">
      <c r="G2960" t="str">
        <f t="shared" si="47"/>
        <v/>
      </c>
    </row>
    <row r="2961" spans="7:7" x14ac:dyDescent="0.25">
      <c r="G2961" t="str">
        <f t="shared" si="47"/>
        <v/>
      </c>
    </row>
    <row r="2962" spans="7:7" x14ac:dyDescent="0.25">
      <c r="G2962" t="str">
        <f t="shared" si="47"/>
        <v/>
      </c>
    </row>
    <row r="2963" spans="7:7" x14ac:dyDescent="0.25">
      <c r="G2963" t="str">
        <f t="shared" si="47"/>
        <v/>
      </c>
    </row>
    <row r="2964" spans="7:7" x14ac:dyDescent="0.25">
      <c r="G2964" t="str">
        <f t="shared" si="47"/>
        <v/>
      </c>
    </row>
    <row r="2965" spans="7:7" x14ac:dyDescent="0.25">
      <c r="G2965" t="str">
        <f t="shared" si="47"/>
        <v/>
      </c>
    </row>
    <row r="2966" spans="7:7" x14ac:dyDescent="0.25">
      <c r="G2966" t="str">
        <f t="shared" si="47"/>
        <v/>
      </c>
    </row>
    <row r="2967" spans="7:7" x14ac:dyDescent="0.25">
      <c r="G2967" t="str">
        <f t="shared" si="47"/>
        <v/>
      </c>
    </row>
    <row r="2968" spans="7:7" x14ac:dyDescent="0.25">
      <c r="G2968" t="str">
        <f t="shared" si="47"/>
        <v/>
      </c>
    </row>
    <row r="2969" spans="7:7" x14ac:dyDescent="0.25">
      <c r="G2969" t="str">
        <f t="shared" si="47"/>
        <v/>
      </c>
    </row>
    <row r="2970" spans="7:7" x14ac:dyDescent="0.25">
      <c r="G2970" t="str">
        <f t="shared" si="47"/>
        <v/>
      </c>
    </row>
    <row r="2971" spans="7:7" x14ac:dyDescent="0.25">
      <c r="G2971" t="str">
        <f t="shared" si="47"/>
        <v/>
      </c>
    </row>
    <row r="2972" spans="7:7" x14ac:dyDescent="0.25">
      <c r="G2972" t="str">
        <f t="shared" si="47"/>
        <v/>
      </c>
    </row>
    <row r="2973" spans="7:7" x14ac:dyDescent="0.25">
      <c r="G2973" t="str">
        <f t="shared" si="47"/>
        <v/>
      </c>
    </row>
    <row r="2974" spans="7:7" x14ac:dyDescent="0.25">
      <c r="G2974" t="str">
        <f t="shared" si="47"/>
        <v/>
      </c>
    </row>
    <row r="2975" spans="7:7" x14ac:dyDescent="0.25">
      <c r="G2975" t="str">
        <f t="shared" si="47"/>
        <v/>
      </c>
    </row>
    <row r="2976" spans="7:7" x14ac:dyDescent="0.25">
      <c r="G2976" t="str">
        <f t="shared" si="47"/>
        <v/>
      </c>
    </row>
    <row r="2977" spans="7:7" x14ac:dyDescent="0.25">
      <c r="G2977" t="str">
        <f t="shared" si="47"/>
        <v/>
      </c>
    </row>
    <row r="2978" spans="7:7" x14ac:dyDescent="0.25">
      <c r="G2978" t="str">
        <f t="shared" si="47"/>
        <v/>
      </c>
    </row>
    <row r="2979" spans="7:7" x14ac:dyDescent="0.25">
      <c r="G2979" t="str">
        <f t="shared" si="47"/>
        <v/>
      </c>
    </row>
    <row r="2980" spans="7:7" x14ac:dyDescent="0.25">
      <c r="G2980" t="str">
        <f t="shared" si="47"/>
        <v/>
      </c>
    </row>
    <row r="2981" spans="7:7" x14ac:dyDescent="0.25">
      <c r="G2981" t="str">
        <f t="shared" si="47"/>
        <v/>
      </c>
    </row>
    <row r="2982" spans="7:7" x14ac:dyDescent="0.25">
      <c r="G2982" t="str">
        <f t="shared" si="47"/>
        <v/>
      </c>
    </row>
    <row r="2983" spans="7:7" x14ac:dyDescent="0.25">
      <c r="G2983" t="str">
        <f t="shared" si="47"/>
        <v/>
      </c>
    </row>
    <row r="2984" spans="7:7" x14ac:dyDescent="0.25">
      <c r="G2984" t="str">
        <f t="shared" si="47"/>
        <v/>
      </c>
    </row>
    <row r="2985" spans="7:7" x14ac:dyDescent="0.25">
      <c r="G2985" t="str">
        <f t="shared" si="47"/>
        <v/>
      </c>
    </row>
    <row r="2986" spans="7:7" x14ac:dyDescent="0.25">
      <c r="G2986" t="str">
        <f t="shared" si="47"/>
        <v/>
      </c>
    </row>
    <row r="2987" spans="7:7" x14ac:dyDescent="0.25">
      <c r="G2987" t="str">
        <f t="shared" si="47"/>
        <v/>
      </c>
    </row>
    <row r="2988" spans="7:7" x14ac:dyDescent="0.25">
      <c r="G2988" t="str">
        <f t="shared" si="47"/>
        <v/>
      </c>
    </row>
    <row r="2989" spans="7:7" x14ac:dyDescent="0.25">
      <c r="G2989" t="str">
        <f t="shared" si="47"/>
        <v/>
      </c>
    </row>
    <row r="2990" spans="7:7" x14ac:dyDescent="0.25">
      <c r="G2990" t="str">
        <f t="shared" si="47"/>
        <v/>
      </c>
    </row>
    <row r="2991" spans="7:7" x14ac:dyDescent="0.25">
      <c r="G2991" t="str">
        <f t="shared" si="47"/>
        <v/>
      </c>
    </row>
    <row r="2992" spans="7:7" x14ac:dyDescent="0.25">
      <c r="G2992" t="str">
        <f t="shared" si="47"/>
        <v/>
      </c>
    </row>
    <row r="2993" spans="7:7" x14ac:dyDescent="0.25">
      <c r="G2993" t="str">
        <f t="shared" si="47"/>
        <v/>
      </c>
    </row>
    <row r="2994" spans="7:7" x14ac:dyDescent="0.25">
      <c r="G2994" t="str">
        <f t="shared" si="47"/>
        <v/>
      </c>
    </row>
    <row r="2995" spans="7:7" x14ac:dyDescent="0.25">
      <c r="G2995" t="str">
        <f t="shared" si="47"/>
        <v/>
      </c>
    </row>
    <row r="2996" spans="7:7" x14ac:dyDescent="0.25">
      <c r="G2996" t="str">
        <f t="shared" si="47"/>
        <v/>
      </c>
    </row>
    <row r="2997" spans="7:7" x14ac:dyDescent="0.25">
      <c r="G2997" t="str">
        <f t="shared" si="47"/>
        <v/>
      </c>
    </row>
    <row r="2998" spans="7:7" x14ac:dyDescent="0.25">
      <c r="G2998" t="str">
        <f t="shared" si="47"/>
        <v/>
      </c>
    </row>
    <row r="2999" spans="7:7" x14ac:dyDescent="0.25">
      <c r="G2999" t="str">
        <f t="shared" si="47"/>
        <v/>
      </c>
    </row>
    <row r="3000" spans="7:7" x14ac:dyDescent="0.25">
      <c r="G3000" t="str">
        <f t="shared" si="47"/>
        <v/>
      </c>
    </row>
    <row r="3001" spans="7:7" x14ac:dyDescent="0.25">
      <c r="G3001" t="str">
        <f t="shared" si="47"/>
        <v/>
      </c>
    </row>
    <row r="3002" spans="7:7" x14ac:dyDescent="0.25">
      <c r="G3002" t="str">
        <f t="shared" si="47"/>
        <v/>
      </c>
    </row>
    <row r="3003" spans="7:7" x14ac:dyDescent="0.25">
      <c r="G3003" t="str">
        <f t="shared" si="47"/>
        <v/>
      </c>
    </row>
    <row r="3004" spans="7:7" x14ac:dyDescent="0.25">
      <c r="G3004" t="str">
        <f t="shared" si="47"/>
        <v/>
      </c>
    </row>
    <row r="3005" spans="7:7" x14ac:dyDescent="0.25">
      <c r="G3005" t="str">
        <f t="shared" si="47"/>
        <v/>
      </c>
    </row>
    <row r="3006" spans="7:7" x14ac:dyDescent="0.25">
      <c r="G3006" t="str">
        <f t="shared" si="47"/>
        <v/>
      </c>
    </row>
    <row r="3007" spans="7:7" x14ac:dyDescent="0.25">
      <c r="G3007" t="str">
        <f t="shared" si="47"/>
        <v/>
      </c>
    </row>
    <row r="3008" spans="7:7" x14ac:dyDescent="0.25">
      <c r="G3008" t="str">
        <f t="shared" si="47"/>
        <v/>
      </c>
    </row>
    <row r="3009" spans="7:7" x14ac:dyDescent="0.25">
      <c r="G3009" t="str">
        <f t="shared" si="47"/>
        <v/>
      </c>
    </row>
    <row r="3010" spans="7:7" x14ac:dyDescent="0.25">
      <c r="G3010" t="str">
        <f t="shared" si="47"/>
        <v/>
      </c>
    </row>
    <row r="3011" spans="7:7" x14ac:dyDescent="0.25">
      <c r="G3011" t="str">
        <f t="shared" si="47"/>
        <v/>
      </c>
    </row>
    <row r="3012" spans="7:7" x14ac:dyDescent="0.25">
      <c r="G3012" t="str">
        <f t="shared" si="47"/>
        <v/>
      </c>
    </row>
    <row r="3013" spans="7:7" x14ac:dyDescent="0.25">
      <c r="G3013" t="str">
        <f t="shared" si="47"/>
        <v/>
      </c>
    </row>
    <row r="3014" spans="7:7" x14ac:dyDescent="0.25">
      <c r="G3014" t="str">
        <f t="shared" si="47"/>
        <v/>
      </c>
    </row>
    <row r="3015" spans="7:7" x14ac:dyDescent="0.25">
      <c r="G3015" t="str">
        <f t="shared" si="47"/>
        <v/>
      </c>
    </row>
    <row r="3016" spans="7:7" x14ac:dyDescent="0.25">
      <c r="G3016" t="str">
        <f t="shared" si="47"/>
        <v/>
      </c>
    </row>
    <row r="3017" spans="7:7" x14ac:dyDescent="0.25">
      <c r="G3017" t="str">
        <f t="shared" si="47"/>
        <v/>
      </c>
    </row>
    <row r="3018" spans="7:7" x14ac:dyDescent="0.25">
      <c r="G3018" t="str">
        <f t="shared" ref="G3018:G3081" si="48">IF(H3018="","",G3017+1)</f>
        <v/>
      </c>
    </row>
    <row r="3019" spans="7:7" x14ac:dyDescent="0.25">
      <c r="G3019" t="str">
        <f t="shared" si="48"/>
        <v/>
      </c>
    </row>
    <row r="3020" spans="7:7" x14ac:dyDescent="0.25">
      <c r="G3020" t="str">
        <f t="shared" si="48"/>
        <v/>
      </c>
    </row>
    <row r="3021" spans="7:7" x14ac:dyDescent="0.25">
      <c r="G3021" t="str">
        <f t="shared" si="48"/>
        <v/>
      </c>
    </row>
    <row r="3022" spans="7:7" x14ac:dyDescent="0.25">
      <c r="G3022" t="str">
        <f t="shared" si="48"/>
        <v/>
      </c>
    </row>
    <row r="3023" spans="7:7" x14ac:dyDescent="0.25">
      <c r="G3023" t="str">
        <f t="shared" si="48"/>
        <v/>
      </c>
    </row>
    <row r="3024" spans="7:7" x14ac:dyDescent="0.25">
      <c r="G3024" t="str">
        <f t="shared" si="48"/>
        <v/>
      </c>
    </row>
    <row r="3025" spans="7:7" x14ac:dyDescent="0.25">
      <c r="G3025" t="str">
        <f t="shared" si="48"/>
        <v/>
      </c>
    </row>
    <row r="3026" spans="7:7" x14ac:dyDescent="0.25">
      <c r="G3026" t="str">
        <f t="shared" si="48"/>
        <v/>
      </c>
    </row>
    <row r="3027" spans="7:7" x14ac:dyDescent="0.25">
      <c r="G3027" t="str">
        <f t="shared" si="48"/>
        <v/>
      </c>
    </row>
    <row r="3028" spans="7:7" x14ac:dyDescent="0.25">
      <c r="G3028" t="str">
        <f t="shared" si="48"/>
        <v/>
      </c>
    </row>
    <row r="3029" spans="7:7" x14ac:dyDescent="0.25">
      <c r="G3029" t="str">
        <f t="shared" si="48"/>
        <v/>
      </c>
    </row>
    <row r="3030" spans="7:7" x14ac:dyDescent="0.25">
      <c r="G3030" t="str">
        <f t="shared" si="48"/>
        <v/>
      </c>
    </row>
    <row r="3031" spans="7:7" x14ac:dyDescent="0.25">
      <c r="G3031" t="str">
        <f t="shared" si="48"/>
        <v/>
      </c>
    </row>
    <row r="3032" spans="7:7" x14ac:dyDescent="0.25">
      <c r="G3032" t="str">
        <f t="shared" si="48"/>
        <v/>
      </c>
    </row>
    <row r="3033" spans="7:7" x14ac:dyDescent="0.25">
      <c r="G3033" t="str">
        <f t="shared" si="48"/>
        <v/>
      </c>
    </row>
    <row r="3034" spans="7:7" x14ac:dyDescent="0.25">
      <c r="G3034" t="str">
        <f t="shared" si="48"/>
        <v/>
      </c>
    </row>
    <row r="3035" spans="7:7" x14ac:dyDescent="0.25">
      <c r="G3035" t="str">
        <f t="shared" si="48"/>
        <v/>
      </c>
    </row>
    <row r="3036" spans="7:7" x14ac:dyDescent="0.25">
      <c r="G3036" t="str">
        <f t="shared" si="48"/>
        <v/>
      </c>
    </row>
    <row r="3037" spans="7:7" x14ac:dyDescent="0.25">
      <c r="G3037" t="str">
        <f t="shared" si="48"/>
        <v/>
      </c>
    </row>
    <row r="3038" spans="7:7" x14ac:dyDescent="0.25">
      <c r="G3038" t="str">
        <f t="shared" si="48"/>
        <v/>
      </c>
    </row>
    <row r="3039" spans="7:7" x14ac:dyDescent="0.25">
      <c r="G3039" t="str">
        <f t="shared" si="48"/>
        <v/>
      </c>
    </row>
    <row r="3040" spans="7:7" x14ac:dyDescent="0.25">
      <c r="G3040" t="str">
        <f t="shared" si="48"/>
        <v/>
      </c>
    </row>
    <row r="3041" spans="7:7" x14ac:dyDescent="0.25">
      <c r="G3041" t="str">
        <f t="shared" si="48"/>
        <v/>
      </c>
    </row>
    <row r="3042" spans="7:7" x14ac:dyDescent="0.25">
      <c r="G3042" t="str">
        <f t="shared" si="48"/>
        <v/>
      </c>
    </row>
    <row r="3043" spans="7:7" x14ac:dyDescent="0.25">
      <c r="G3043" t="str">
        <f t="shared" si="48"/>
        <v/>
      </c>
    </row>
    <row r="3044" spans="7:7" x14ac:dyDescent="0.25">
      <c r="G3044" t="str">
        <f t="shared" si="48"/>
        <v/>
      </c>
    </row>
    <row r="3045" spans="7:7" x14ac:dyDescent="0.25">
      <c r="G3045" t="str">
        <f t="shared" si="48"/>
        <v/>
      </c>
    </row>
    <row r="3046" spans="7:7" x14ac:dyDescent="0.25">
      <c r="G3046" t="str">
        <f t="shared" si="48"/>
        <v/>
      </c>
    </row>
    <row r="3047" spans="7:7" x14ac:dyDescent="0.25">
      <c r="G3047" t="str">
        <f t="shared" si="48"/>
        <v/>
      </c>
    </row>
    <row r="3048" spans="7:7" x14ac:dyDescent="0.25">
      <c r="G3048" t="str">
        <f t="shared" si="48"/>
        <v/>
      </c>
    </row>
    <row r="3049" spans="7:7" x14ac:dyDescent="0.25">
      <c r="G3049" t="str">
        <f t="shared" si="48"/>
        <v/>
      </c>
    </row>
    <row r="3050" spans="7:7" x14ac:dyDescent="0.25">
      <c r="G3050" t="str">
        <f t="shared" si="48"/>
        <v/>
      </c>
    </row>
    <row r="3051" spans="7:7" x14ac:dyDescent="0.25">
      <c r="G3051" t="str">
        <f t="shared" si="48"/>
        <v/>
      </c>
    </row>
    <row r="3052" spans="7:7" x14ac:dyDescent="0.25">
      <c r="G3052" t="str">
        <f t="shared" si="48"/>
        <v/>
      </c>
    </row>
    <row r="3053" spans="7:7" x14ac:dyDescent="0.25">
      <c r="G3053" t="str">
        <f t="shared" si="48"/>
        <v/>
      </c>
    </row>
    <row r="3054" spans="7:7" x14ac:dyDescent="0.25">
      <c r="G3054" t="str">
        <f t="shared" si="48"/>
        <v/>
      </c>
    </row>
    <row r="3055" spans="7:7" x14ac:dyDescent="0.25">
      <c r="G3055" t="str">
        <f t="shared" si="48"/>
        <v/>
      </c>
    </row>
    <row r="3056" spans="7:7" x14ac:dyDescent="0.25">
      <c r="G3056" t="str">
        <f t="shared" si="48"/>
        <v/>
      </c>
    </row>
    <row r="3057" spans="7:7" x14ac:dyDescent="0.25">
      <c r="G3057" t="str">
        <f t="shared" si="48"/>
        <v/>
      </c>
    </row>
    <row r="3058" spans="7:7" x14ac:dyDescent="0.25">
      <c r="G3058" t="str">
        <f t="shared" si="48"/>
        <v/>
      </c>
    </row>
    <row r="3059" spans="7:7" x14ac:dyDescent="0.25">
      <c r="G3059" t="str">
        <f t="shared" si="48"/>
        <v/>
      </c>
    </row>
    <row r="3060" spans="7:7" x14ac:dyDescent="0.25">
      <c r="G3060" t="str">
        <f t="shared" si="48"/>
        <v/>
      </c>
    </row>
    <row r="3061" spans="7:7" x14ac:dyDescent="0.25">
      <c r="G3061" t="str">
        <f t="shared" si="48"/>
        <v/>
      </c>
    </row>
    <row r="3062" spans="7:7" x14ac:dyDescent="0.25">
      <c r="G3062" t="str">
        <f t="shared" si="48"/>
        <v/>
      </c>
    </row>
    <row r="3063" spans="7:7" x14ac:dyDescent="0.25">
      <c r="G3063" t="str">
        <f t="shared" si="48"/>
        <v/>
      </c>
    </row>
    <row r="3064" spans="7:7" x14ac:dyDescent="0.25">
      <c r="G3064" t="str">
        <f t="shared" si="48"/>
        <v/>
      </c>
    </row>
    <row r="3065" spans="7:7" x14ac:dyDescent="0.25">
      <c r="G3065" t="str">
        <f t="shared" si="48"/>
        <v/>
      </c>
    </row>
    <row r="3066" spans="7:7" x14ac:dyDescent="0.25">
      <c r="G3066" t="str">
        <f t="shared" si="48"/>
        <v/>
      </c>
    </row>
    <row r="3067" spans="7:7" x14ac:dyDescent="0.25">
      <c r="G3067" t="str">
        <f t="shared" si="48"/>
        <v/>
      </c>
    </row>
    <row r="3068" spans="7:7" x14ac:dyDescent="0.25">
      <c r="G3068" t="str">
        <f t="shared" si="48"/>
        <v/>
      </c>
    </row>
    <row r="3069" spans="7:7" x14ac:dyDescent="0.25">
      <c r="G3069" t="str">
        <f t="shared" si="48"/>
        <v/>
      </c>
    </row>
    <row r="3070" spans="7:7" x14ac:dyDescent="0.25">
      <c r="G3070" t="str">
        <f t="shared" si="48"/>
        <v/>
      </c>
    </row>
    <row r="3071" spans="7:7" x14ac:dyDescent="0.25">
      <c r="G3071" t="str">
        <f t="shared" si="48"/>
        <v/>
      </c>
    </row>
    <row r="3072" spans="7:7" x14ac:dyDescent="0.25">
      <c r="G3072" t="str">
        <f t="shared" si="48"/>
        <v/>
      </c>
    </row>
    <row r="3073" spans="7:7" x14ac:dyDescent="0.25">
      <c r="G3073" t="str">
        <f t="shared" si="48"/>
        <v/>
      </c>
    </row>
    <row r="3074" spans="7:7" x14ac:dyDescent="0.25">
      <c r="G3074" t="str">
        <f t="shared" si="48"/>
        <v/>
      </c>
    </row>
    <row r="3075" spans="7:7" x14ac:dyDescent="0.25">
      <c r="G3075" t="str">
        <f t="shared" si="48"/>
        <v/>
      </c>
    </row>
    <row r="3076" spans="7:7" x14ac:dyDescent="0.25">
      <c r="G3076" t="str">
        <f t="shared" si="48"/>
        <v/>
      </c>
    </row>
    <row r="3077" spans="7:7" x14ac:dyDescent="0.25">
      <c r="G3077" t="str">
        <f t="shared" si="48"/>
        <v/>
      </c>
    </row>
    <row r="3078" spans="7:7" x14ac:dyDescent="0.25">
      <c r="G3078" t="str">
        <f t="shared" si="48"/>
        <v/>
      </c>
    </row>
    <row r="3079" spans="7:7" x14ac:dyDescent="0.25">
      <c r="G3079" t="str">
        <f t="shared" si="48"/>
        <v/>
      </c>
    </row>
    <row r="3080" spans="7:7" x14ac:dyDescent="0.25">
      <c r="G3080" t="str">
        <f t="shared" si="48"/>
        <v/>
      </c>
    </row>
    <row r="3081" spans="7:7" x14ac:dyDescent="0.25">
      <c r="G3081" t="str">
        <f t="shared" si="48"/>
        <v/>
      </c>
    </row>
    <row r="3082" spans="7:7" x14ac:dyDescent="0.25">
      <c r="G3082" t="str">
        <f t="shared" ref="G3082:G3145" si="49">IF(H3082="","",G3081+1)</f>
        <v/>
      </c>
    </row>
    <row r="3083" spans="7:7" x14ac:dyDescent="0.25">
      <c r="G3083" t="str">
        <f t="shared" si="49"/>
        <v/>
      </c>
    </row>
    <row r="3084" spans="7:7" x14ac:dyDescent="0.25">
      <c r="G3084" t="str">
        <f t="shared" si="49"/>
        <v/>
      </c>
    </row>
    <row r="3085" spans="7:7" x14ac:dyDescent="0.25">
      <c r="G3085" t="str">
        <f t="shared" si="49"/>
        <v/>
      </c>
    </row>
    <row r="3086" spans="7:7" x14ac:dyDescent="0.25">
      <c r="G3086" t="str">
        <f t="shared" si="49"/>
        <v/>
      </c>
    </row>
    <row r="3087" spans="7:7" x14ac:dyDescent="0.25">
      <c r="G3087" t="str">
        <f t="shared" si="49"/>
        <v/>
      </c>
    </row>
    <row r="3088" spans="7:7" x14ac:dyDescent="0.25">
      <c r="G3088" t="str">
        <f t="shared" si="49"/>
        <v/>
      </c>
    </row>
    <row r="3089" spans="7:7" x14ac:dyDescent="0.25">
      <c r="G3089" t="str">
        <f t="shared" si="49"/>
        <v/>
      </c>
    </row>
    <row r="3090" spans="7:7" x14ac:dyDescent="0.25">
      <c r="G3090" t="str">
        <f t="shared" si="49"/>
        <v/>
      </c>
    </row>
    <row r="3091" spans="7:7" x14ac:dyDescent="0.25">
      <c r="G3091" t="str">
        <f t="shared" si="49"/>
        <v/>
      </c>
    </row>
    <row r="3092" spans="7:7" x14ac:dyDescent="0.25">
      <c r="G3092" t="str">
        <f t="shared" si="49"/>
        <v/>
      </c>
    </row>
    <row r="3093" spans="7:7" x14ac:dyDescent="0.25">
      <c r="G3093" t="str">
        <f t="shared" si="49"/>
        <v/>
      </c>
    </row>
    <row r="3094" spans="7:7" x14ac:dyDescent="0.25">
      <c r="G3094" t="str">
        <f t="shared" si="49"/>
        <v/>
      </c>
    </row>
    <row r="3095" spans="7:7" x14ac:dyDescent="0.25">
      <c r="G3095" t="str">
        <f t="shared" si="49"/>
        <v/>
      </c>
    </row>
    <row r="3096" spans="7:7" x14ac:dyDescent="0.25">
      <c r="G3096" t="str">
        <f t="shared" si="49"/>
        <v/>
      </c>
    </row>
    <row r="3097" spans="7:7" x14ac:dyDescent="0.25">
      <c r="G3097" t="str">
        <f t="shared" si="49"/>
        <v/>
      </c>
    </row>
    <row r="3098" spans="7:7" x14ac:dyDescent="0.25">
      <c r="G3098" t="str">
        <f t="shared" si="49"/>
        <v/>
      </c>
    </row>
    <row r="3099" spans="7:7" x14ac:dyDescent="0.25">
      <c r="G3099" t="str">
        <f t="shared" si="49"/>
        <v/>
      </c>
    </row>
    <row r="3100" spans="7:7" x14ac:dyDescent="0.25">
      <c r="G3100" t="str">
        <f t="shared" si="49"/>
        <v/>
      </c>
    </row>
    <row r="3101" spans="7:7" x14ac:dyDescent="0.25">
      <c r="G3101" t="str">
        <f t="shared" si="49"/>
        <v/>
      </c>
    </row>
    <row r="3102" spans="7:7" x14ac:dyDescent="0.25">
      <c r="G3102" t="str">
        <f t="shared" si="49"/>
        <v/>
      </c>
    </row>
    <row r="3103" spans="7:7" x14ac:dyDescent="0.25">
      <c r="G3103" t="str">
        <f t="shared" si="49"/>
        <v/>
      </c>
    </row>
    <row r="3104" spans="7:7" x14ac:dyDescent="0.25">
      <c r="G3104" t="str">
        <f t="shared" si="49"/>
        <v/>
      </c>
    </row>
    <row r="3105" spans="7:7" x14ac:dyDescent="0.25">
      <c r="G3105" t="str">
        <f t="shared" si="49"/>
        <v/>
      </c>
    </row>
    <row r="3106" spans="7:7" x14ac:dyDescent="0.25">
      <c r="G3106" t="str">
        <f t="shared" si="49"/>
        <v/>
      </c>
    </row>
    <row r="3107" spans="7:7" x14ac:dyDescent="0.25">
      <c r="G3107" t="str">
        <f t="shared" si="49"/>
        <v/>
      </c>
    </row>
    <row r="3108" spans="7:7" x14ac:dyDescent="0.25">
      <c r="G3108" t="str">
        <f t="shared" si="49"/>
        <v/>
      </c>
    </row>
    <row r="3109" spans="7:7" x14ac:dyDescent="0.25">
      <c r="G3109" t="str">
        <f t="shared" si="49"/>
        <v/>
      </c>
    </row>
    <row r="3110" spans="7:7" x14ac:dyDescent="0.25">
      <c r="G3110" t="str">
        <f t="shared" si="49"/>
        <v/>
      </c>
    </row>
    <row r="3111" spans="7:7" x14ac:dyDescent="0.25">
      <c r="G3111" t="str">
        <f t="shared" si="49"/>
        <v/>
      </c>
    </row>
    <row r="3112" spans="7:7" x14ac:dyDescent="0.25">
      <c r="G3112" t="str">
        <f t="shared" si="49"/>
        <v/>
      </c>
    </row>
    <row r="3113" spans="7:7" x14ac:dyDescent="0.25">
      <c r="G3113" t="str">
        <f t="shared" si="49"/>
        <v/>
      </c>
    </row>
    <row r="3114" spans="7:7" x14ac:dyDescent="0.25">
      <c r="G3114" t="str">
        <f t="shared" si="49"/>
        <v/>
      </c>
    </row>
    <row r="3115" spans="7:7" x14ac:dyDescent="0.25">
      <c r="G3115" t="str">
        <f t="shared" si="49"/>
        <v/>
      </c>
    </row>
    <row r="3116" spans="7:7" x14ac:dyDescent="0.25">
      <c r="G3116" t="str">
        <f t="shared" si="49"/>
        <v/>
      </c>
    </row>
    <row r="3117" spans="7:7" x14ac:dyDescent="0.25">
      <c r="G3117" t="str">
        <f t="shared" si="49"/>
        <v/>
      </c>
    </row>
    <row r="3118" spans="7:7" x14ac:dyDescent="0.25">
      <c r="G3118" t="str">
        <f t="shared" si="49"/>
        <v/>
      </c>
    </row>
    <row r="3119" spans="7:7" x14ac:dyDescent="0.25">
      <c r="G3119" t="str">
        <f t="shared" si="49"/>
        <v/>
      </c>
    </row>
    <row r="3120" spans="7:7" x14ac:dyDescent="0.25">
      <c r="G3120" t="str">
        <f t="shared" si="49"/>
        <v/>
      </c>
    </row>
    <row r="3121" spans="7:7" x14ac:dyDescent="0.25">
      <c r="G3121" t="str">
        <f t="shared" si="49"/>
        <v/>
      </c>
    </row>
    <row r="3122" spans="7:7" x14ac:dyDescent="0.25">
      <c r="G3122" t="str">
        <f t="shared" si="49"/>
        <v/>
      </c>
    </row>
    <row r="3123" spans="7:7" x14ac:dyDescent="0.25">
      <c r="G3123" t="str">
        <f t="shared" si="49"/>
        <v/>
      </c>
    </row>
    <row r="3124" spans="7:7" x14ac:dyDescent="0.25">
      <c r="G3124" t="str">
        <f t="shared" si="49"/>
        <v/>
      </c>
    </row>
    <row r="3125" spans="7:7" x14ac:dyDescent="0.25">
      <c r="G3125" t="str">
        <f t="shared" si="49"/>
        <v/>
      </c>
    </row>
    <row r="3126" spans="7:7" x14ac:dyDescent="0.25">
      <c r="G3126" t="str">
        <f t="shared" si="49"/>
        <v/>
      </c>
    </row>
    <row r="3127" spans="7:7" x14ac:dyDescent="0.25">
      <c r="G3127" t="str">
        <f t="shared" si="49"/>
        <v/>
      </c>
    </row>
    <row r="3128" spans="7:7" x14ac:dyDescent="0.25">
      <c r="G3128" t="str">
        <f t="shared" si="49"/>
        <v/>
      </c>
    </row>
    <row r="3129" spans="7:7" x14ac:dyDescent="0.25">
      <c r="G3129" t="str">
        <f t="shared" si="49"/>
        <v/>
      </c>
    </row>
    <row r="3130" spans="7:7" x14ac:dyDescent="0.25">
      <c r="G3130" t="str">
        <f t="shared" si="49"/>
        <v/>
      </c>
    </row>
    <row r="3131" spans="7:7" x14ac:dyDescent="0.25">
      <c r="G3131" t="str">
        <f t="shared" si="49"/>
        <v/>
      </c>
    </row>
    <row r="3132" spans="7:7" x14ac:dyDescent="0.25">
      <c r="G3132" t="str">
        <f t="shared" si="49"/>
        <v/>
      </c>
    </row>
    <row r="3133" spans="7:7" x14ac:dyDescent="0.25">
      <c r="G3133" t="str">
        <f t="shared" si="49"/>
        <v/>
      </c>
    </row>
    <row r="3134" spans="7:7" x14ac:dyDescent="0.25">
      <c r="G3134" t="str">
        <f t="shared" si="49"/>
        <v/>
      </c>
    </row>
    <row r="3135" spans="7:7" x14ac:dyDescent="0.25">
      <c r="G3135" t="str">
        <f t="shared" si="49"/>
        <v/>
      </c>
    </row>
    <row r="3136" spans="7:7" x14ac:dyDescent="0.25">
      <c r="G3136" t="str">
        <f t="shared" si="49"/>
        <v/>
      </c>
    </row>
    <row r="3137" spans="7:7" x14ac:dyDescent="0.25">
      <c r="G3137" t="str">
        <f t="shared" si="49"/>
        <v/>
      </c>
    </row>
    <row r="3138" spans="7:7" x14ac:dyDescent="0.25">
      <c r="G3138" t="str">
        <f t="shared" si="49"/>
        <v/>
      </c>
    </row>
    <row r="3139" spans="7:7" x14ac:dyDescent="0.25">
      <c r="G3139" t="str">
        <f t="shared" si="49"/>
        <v/>
      </c>
    </row>
    <row r="3140" spans="7:7" x14ac:dyDescent="0.25">
      <c r="G3140" t="str">
        <f t="shared" si="49"/>
        <v/>
      </c>
    </row>
    <row r="3141" spans="7:7" x14ac:dyDescent="0.25">
      <c r="G3141" t="str">
        <f t="shared" si="49"/>
        <v/>
      </c>
    </row>
    <row r="3142" spans="7:7" x14ac:dyDescent="0.25">
      <c r="G3142" t="str">
        <f t="shared" si="49"/>
        <v/>
      </c>
    </row>
    <row r="3143" spans="7:7" x14ac:dyDescent="0.25">
      <c r="G3143" t="str">
        <f t="shared" si="49"/>
        <v/>
      </c>
    </row>
    <row r="3144" spans="7:7" x14ac:dyDescent="0.25">
      <c r="G3144" t="str">
        <f t="shared" si="49"/>
        <v/>
      </c>
    </row>
    <row r="3145" spans="7:7" x14ac:dyDescent="0.25">
      <c r="G3145" t="str">
        <f t="shared" si="49"/>
        <v/>
      </c>
    </row>
    <row r="3146" spans="7:7" x14ac:dyDescent="0.25">
      <c r="G3146" t="str">
        <f t="shared" ref="G3146:G3209" si="50">IF(H3146="","",G3145+1)</f>
        <v/>
      </c>
    </row>
    <row r="3147" spans="7:7" x14ac:dyDescent="0.25">
      <c r="G3147" t="str">
        <f t="shared" si="50"/>
        <v/>
      </c>
    </row>
    <row r="3148" spans="7:7" x14ac:dyDescent="0.25">
      <c r="G3148" t="str">
        <f t="shared" si="50"/>
        <v/>
      </c>
    </row>
    <row r="3149" spans="7:7" x14ac:dyDescent="0.25">
      <c r="G3149" t="str">
        <f t="shared" si="50"/>
        <v/>
      </c>
    </row>
    <row r="3150" spans="7:7" x14ac:dyDescent="0.25">
      <c r="G3150" t="str">
        <f t="shared" si="50"/>
        <v/>
      </c>
    </row>
    <row r="3151" spans="7:7" x14ac:dyDescent="0.25">
      <c r="G3151" t="str">
        <f t="shared" si="50"/>
        <v/>
      </c>
    </row>
    <row r="3152" spans="7:7" x14ac:dyDescent="0.25">
      <c r="G3152" t="str">
        <f t="shared" si="50"/>
        <v/>
      </c>
    </row>
    <row r="3153" spans="7:7" x14ac:dyDescent="0.25">
      <c r="G3153" t="str">
        <f t="shared" si="50"/>
        <v/>
      </c>
    </row>
    <row r="3154" spans="7:7" x14ac:dyDescent="0.25">
      <c r="G3154" t="str">
        <f t="shared" si="50"/>
        <v/>
      </c>
    </row>
    <row r="3155" spans="7:7" x14ac:dyDescent="0.25">
      <c r="G3155" t="str">
        <f t="shared" si="50"/>
        <v/>
      </c>
    </row>
    <row r="3156" spans="7:7" x14ac:dyDescent="0.25">
      <c r="G3156" t="str">
        <f t="shared" si="50"/>
        <v/>
      </c>
    </row>
    <row r="3157" spans="7:7" x14ac:dyDescent="0.25">
      <c r="G3157" t="str">
        <f t="shared" si="50"/>
        <v/>
      </c>
    </row>
    <row r="3158" spans="7:7" x14ac:dyDescent="0.25">
      <c r="G3158" t="str">
        <f t="shared" si="50"/>
        <v/>
      </c>
    </row>
    <row r="3159" spans="7:7" x14ac:dyDescent="0.25">
      <c r="G3159" t="str">
        <f t="shared" si="50"/>
        <v/>
      </c>
    </row>
    <row r="3160" spans="7:7" x14ac:dyDescent="0.25">
      <c r="G3160" t="str">
        <f t="shared" si="50"/>
        <v/>
      </c>
    </row>
    <row r="3161" spans="7:7" x14ac:dyDescent="0.25">
      <c r="G3161" t="str">
        <f t="shared" si="50"/>
        <v/>
      </c>
    </row>
    <row r="3162" spans="7:7" x14ac:dyDescent="0.25">
      <c r="G3162" t="str">
        <f t="shared" si="50"/>
        <v/>
      </c>
    </row>
    <row r="3163" spans="7:7" x14ac:dyDescent="0.25">
      <c r="G3163" t="str">
        <f t="shared" si="50"/>
        <v/>
      </c>
    </row>
    <row r="3164" spans="7:7" x14ac:dyDescent="0.25">
      <c r="G3164" t="str">
        <f t="shared" si="50"/>
        <v/>
      </c>
    </row>
    <row r="3165" spans="7:7" x14ac:dyDescent="0.25">
      <c r="G3165" t="str">
        <f t="shared" si="50"/>
        <v/>
      </c>
    </row>
    <row r="3166" spans="7:7" x14ac:dyDescent="0.25">
      <c r="G3166" t="str">
        <f t="shared" si="50"/>
        <v/>
      </c>
    </row>
    <row r="3167" spans="7:7" x14ac:dyDescent="0.25">
      <c r="G3167" t="str">
        <f t="shared" si="50"/>
        <v/>
      </c>
    </row>
    <row r="3168" spans="7:7" x14ac:dyDescent="0.25">
      <c r="G3168" t="str">
        <f t="shared" si="50"/>
        <v/>
      </c>
    </row>
    <row r="3169" spans="7:7" x14ac:dyDescent="0.25">
      <c r="G3169" t="str">
        <f t="shared" si="50"/>
        <v/>
      </c>
    </row>
    <row r="3170" spans="7:7" x14ac:dyDescent="0.25">
      <c r="G3170" t="str">
        <f t="shared" si="50"/>
        <v/>
      </c>
    </row>
    <row r="3171" spans="7:7" x14ac:dyDescent="0.25">
      <c r="G3171" t="str">
        <f t="shared" si="50"/>
        <v/>
      </c>
    </row>
    <row r="3172" spans="7:7" x14ac:dyDescent="0.25">
      <c r="G3172" t="str">
        <f t="shared" si="50"/>
        <v/>
      </c>
    </row>
    <row r="3173" spans="7:7" x14ac:dyDescent="0.25">
      <c r="G3173" t="str">
        <f t="shared" si="50"/>
        <v/>
      </c>
    </row>
    <row r="3174" spans="7:7" x14ac:dyDescent="0.25">
      <c r="G3174" t="str">
        <f t="shared" si="50"/>
        <v/>
      </c>
    </row>
    <row r="3175" spans="7:7" x14ac:dyDescent="0.25">
      <c r="G3175" t="str">
        <f t="shared" si="50"/>
        <v/>
      </c>
    </row>
    <row r="3176" spans="7:7" x14ac:dyDescent="0.25">
      <c r="G3176" t="str">
        <f t="shared" si="50"/>
        <v/>
      </c>
    </row>
    <row r="3177" spans="7:7" x14ac:dyDescent="0.25">
      <c r="G3177" t="str">
        <f t="shared" si="50"/>
        <v/>
      </c>
    </row>
    <row r="3178" spans="7:7" x14ac:dyDescent="0.25">
      <c r="G3178" t="str">
        <f t="shared" si="50"/>
        <v/>
      </c>
    </row>
    <row r="3179" spans="7:7" x14ac:dyDescent="0.25">
      <c r="G3179" t="str">
        <f t="shared" si="50"/>
        <v/>
      </c>
    </row>
    <row r="3180" spans="7:7" x14ac:dyDescent="0.25">
      <c r="G3180" t="str">
        <f t="shared" si="50"/>
        <v/>
      </c>
    </row>
    <row r="3181" spans="7:7" x14ac:dyDescent="0.25">
      <c r="G3181" t="str">
        <f t="shared" si="50"/>
        <v/>
      </c>
    </row>
    <row r="3182" spans="7:7" x14ac:dyDescent="0.25">
      <c r="G3182" t="str">
        <f t="shared" si="50"/>
        <v/>
      </c>
    </row>
    <row r="3183" spans="7:7" x14ac:dyDescent="0.25">
      <c r="G3183" t="str">
        <f t="shared" si="50"/>
        <v/>
      </c>
    </row>
    <row r="3184" spans="7:7" x14ac:dyDescent="0.25">
      <c r="G3184" t="str">
        <f t="shared" si="50"/>
        <v/>
      </c>
    </row>
    <row r="3185" spans="7:7" x14ac:dyDescent="0.25">
      <c r="G3185" t="str">
        <f t="shared" si="50"/>
        <v/>
      </c>
    </row>
    <row r="3186" spans="7:7" x14ac:dyDescent="0.25">
      <c r="G3186" t="str">
        <f t="shared" si="50"/>
        <v/>
      </c>
    </row>
    <row r="3187" spans="7:7" x14ac:dyDescent="0.25">
      <c r="G3187" t="str">
        <f t="shared" si="50"/>
        <v/>
      </c>
    </row>
    <row r="3188" spans="7:7" x14ac:dyDescent="0.25">
      <c r="G3188" t="str">
        <f t="shared" si="50"/>
        <v/>
      </c>
    </row>
    <row r="3189" spans="7:7" x14ac:dyDescent="0.25">
      <c r="G3189" t="str">
        <f t="shared" si="50"/>
        <v/>
      </c>
    </row>
    <row r="3190" spans="7:7" x14ac:dyDescent="0.25">
      <c r="G3190" t="str">
        <f t="shared" si="50"/>
        <v/>
      </c>
    </row>
    <row r="3191" spans="7:7" x14ac:dyDescent="0.25">
      <c r="G3191" t="str">
        <f t="shared" si="50"/>
        <v/>
      </c>
    </row>
    <row r="3192" spans="7:7" x14ac:dyDescent="0.25">
      <c r="G3192" t="str">
        <f t="shared" si="50"/>
        <v/>
      </c>
    </row>
    <row r="3193" spans="7:7" x14ac:dyDescent="0.25">
      <c r="G3193" t="str">
        <f t="shared" si="50"/>
        <v/>
      </c>
    </row>
    <row r="3194" spans="7:7" x14ac:dyDescent="0.25">
      <c r="G3194" t="str">
        <f t="shared" si="50"/>
        <v/>
      </c>
    </row>
    <row r="3195" spans="7:7" x14ac:dyDescent="0.25">
      <c r="G3195" t="str">
        <f t="shared" si="50"/>
        <v/>
      </c>
    </row>
    <row r="3196" spans="7:7" x14ac:dyDescent="0.25">
      <c r="G3196" t="str">
        <f t="shared" si="50"/>
        <v/>
      </c>
    </row>
    <row r="3197" spans="7:7" x14ac:dyDescent="0.25">
      <c r="G3197" t="str">
        <f t="shared" si="50"/>
        <v/>
      </c>
    </row>
    <row r="3198" spans="7:7" x14ac:dyDescent="0.25">
      <c r="G3198" t="str">
        <f t="shared" si="50"/>
        <v/>
      </c>
    </row>
    <row r="3199" spans="7:7" x14ac:dyDescent="0.25">
      <c r="G3199" t="str">
        <f t="shared" si="50"/>
        <v/>
      </c>
    </row>
    <row r="3200" spans="7:7" x14ac:dyDescent="0.25">
      <c r="G3200" t="str">
        <f t="shared" si="50"/>
        <v/>
      </c>
    </row>
    <row r="3201" spans="7:7" x14ac:dyDescent="0.25">
      <c r="G3201" t="str">
        <f t="shared" si="50"/>
        <v/>
      </c>
    </row>
    <row r="3202" spans="7:7" x14ac:dyDescent="0.25">
      <c r="G3202" t="str">
        <f t="shared" si="50"/>
        <v/>
      </c>
    </row>
    <row r="3203" spans="7:7" x14ac:dyDescent="0.25">
      <c r="G3203" t="str">
        <f t="shared" si="50"/>
        <v/>
      </c>
    </row>
    <row r="3204" spans="7:7" x14ac:dyDescent="0.25">
      <c r="G3204" t="str">
        <f t="shared" si="50"/>
        <v/>
      </c>
    </row>
    <row r="3205" spans="7:7" x14ac:dyDescent="0.25">
      <c r="G3205" t="str">
        <f t="shared" si="50"/>
        <v/>
      </c>
    </row>
    <row r="3206" spans="7:7" x14ac:dyDescent="0.25">
      <c r="G3206" t="str">
        <f t="shared" si="50"/>
        <v/>
      </c>
    </row>
    <row r="3207" spans="7:7" x14ac:dyDescent="0.25">
      <c r="G3207" t="str">
        <f t="shared" si="50"/>
        <v/>
      </c>
    </row>
    <row r="3208" spans="7:7" x14ac:dyDescent="0.25">
      <c r="G3208" t="str">
        <f t="shared" si="50"/>
        <v/>
      </c>
    </row>
    <row r="3209" spans="7:7" x14ac:dyDescent="0.25">
      <c r="G3209" t="str">
        <f t="shared" si="50"/>
        <v/>
      </c>
    </row>
    <row r="3210" spans="7:7" x14ac:dyDescent="0.25">
      <c r="G3210" t="str">
        <f t="shared" ref="G3210:G3273" si="51">IF(H3210="","",G3209+1)</f>
        <v/>
      </c>
    </row>
    <row r="3211" spans="7:7" x14ac:dyDescent="0.25">
      <c r="G3211" t="str">
        <f t="shared" si="51"/>
        <v/>
      </c>
    </row>
    <row r="3212" spans="7:7" x14ac:dyDescent="0.25">
      <c r="G3212" t="str">
        <f t="shared" si="51"/>
        <v/>
      </c>
    </row>
    <row r="3213" spans="7:7" x14ac:dyDescent="0.25">
      <c r="G3213" t="str">
        <f t="shared" si="51"/>
        <v/>
      </c>
    </row>
    <row r="3214" spans="7:7" x14ac:dyDescent="0.25">
      <c r="G3214" t="str">
        <f t="shared" si="51"/>
        <v/>
      </c>
    </row>
    <row r="3215" spans="7:7" x14ac:dyDescent="0.25">
      <c r="G3215" t="str">
        <f t="shared" si="51"/>
        <v/>
      </c>
    </row>
    <row r="3216" spans="7:7" x14ac:dyDescent="0.25">
      <c r="G3216" t="str">
        <f t="shared" si="51"/>
        <v/>
      </c>
    </row>
    <row r="3217" spans="7:7" x14ac:dyDescent="0.25">
      <c r="G3217" t="str">
        <f t="shared" si="51"/>
        <v/>
      </c>
    </row>
    <row r="3218" spans="7:7" x14ac:dyDescent="0.25">
      <c r="G3218" t="str">
        <f t="shared" si="51"/>
        <v/>
      </c>
    </row>
    <row r="3219" spans="7:7" x14ac:dyDescent="0.25">
      <c r="G3219" t="str">
        <f t="shared" si="51"/>
        <v/>
      </c>
    </row>
    <row r="3220" spans="7:7" x14ac:dyDescent="0.25">
      <c r="G3220" t="str">
        <f t="shared" si="51"/>
        <v/>
      </c>
    </row>
    <row r="3221" spans="7:7" x14ac:dyDescent="0.25">
      <c r="G3221" t="str">
        <f t="shared" si="51"/>
        <v/>
      </c>
    </row>
    <row r="3222" spans="7:7" x14ac:dyDescent="0.25">
      <c r="G3222" t="str">
        <f t="shared" si="51"/>
        <v/>
      </c>
    </row>
    <row r="3223" spans="7:7" x14ac:dyDescent="0.25">
      <c r="G3223" t="str">
        <f t="shared" si="51"/>
        <v/>
      </c>
    </row>
    <row r="3224" spans="7:7" x14ac:dyDescent="0.25">
      <c r="G3224" t="str">
        <f t="shared" si="51"/>
        <v/>
      </c>
    </row>
    <row r="3225" spans="7:7" x14ac:dyDescent="0.25">
      <c r="G3225" t="str">
        <f t="shared" si="51"/>
        <v/>
      </c>
    </row>
    <row r="3226" spans="7:7" x14ac:dyDescent="0.25">
      <c r="G3226" t="str">
        <f t="shared" si="51"/>
        <v/>
      </c>
    </row>
    <row r="3227" spans="7:7" x14ac:dyDescent="0.25">
      <c r="G3227" t="str">
        <f t="shared" si="51"/>
        <v/>
      </c>
    </row>
    <row r="3228" spans="7:7" x14ac:dyDescent="0.25">
      <c r="G3228" t="str">
        <f t="shared" si="51"/>
        <v/>
      </c>
    </row>
    <row r="3229" spans="7:7" x14ac:dyDescent="0.25">
      <c r="G3229" t="str">
        <f t="shared" si="51"/>
        <v/>
      </c>
    </row>
    <row r="3230" spans="7:7" x14ac:dyDescent="0.25">
      <c r="G3230" t="str">
        <f t="shared" si="51"/>
        <v/>
      </c>
    </row>
    <row r="3231" spans="7:7" x14ac:dyDescent="0.25">
      <c r="G3231" t="str">
        <f t="shared" si="51"/>
        <v/>
      </c>
    </row>
    <row r="3232" spans="7:7" x14ac:dyDescent="0.25">
      <c r="G3232" t="str">
        <f t="shared" si="51"/>
        <v/>
      </c>
    </row>
    <row r="3233" spans="7:7" x14ac:dyDescent="0.25">
      <c r="G3233" t="str">
        <f t="shared" si="51"/>
        <v/>
      </c>
    </row>
    <row r="3234" spans="7:7" x14ac:dyDescent="0.25">
      <c r="G3234" t="str">
        <f t="shared" si="51"/>
        <v/>
      </c>
    </row>
    <row r="3235" spans="7:7" x14ac:dyDescent="0.25">
      <c r="G3235" t="str">
        <f t="shared" si="51"/>
        <v/>
      </c>
    </row>
    <row r="3236" spans="7:7" x14ac:dyDescent="0.25">
      <c r="G3236" t="str">
        <f t="shared" si="51"/>
        <v/>
      </c>
    </row>
    <row r="3237" spans="7:7" x14ac:dyDescent="0.25">
      <c r="G3237" t="str">
        <f t="shared" si="51"/>
        <v/>
      </c>
    </row>
    <row r="3238" spans="7:7" x14ac:dyDescent="0.25">
      <c r="G3238" t="str">
        <f t="shared" si="51"/>
        <v/>
      </c>
    </row>
    <row r="3239" spans="7:7" x14ac:dyDescent="0.25">
      <c r="G3239" t="str">
        <f t="shared" si="51"/>
        <v/>
      </c>
    </row>
    <row r="3240" spans="7:7" x14ac:dyDescent="0.25">
      <c r="G3240" t="str">
        <f t="shared" si="51"/>
        <v/>
      </c>
    </row>
    <row r="3241" spans="7:7" x14ac:dyDescent="0.25">
      <c r="G3241" t="str">
        <f t="shared" si="51"/>
        <v/>
      </c>
    </row>
    <row r="3242" spans="7:7" x14ac:dyDescent="0.25">
      <c r="G3242" t="str">
        <f t="shared" si="51"/>
        <v/>
      </c>
    </row>
    <row r="3243" spans="7:7" x14ac:dyDescent="0.25">
      <c r="G3243" t="str">
        <f t="shared" si="51"/>
        <v/>
      </c>
    </row>
    <row r="3244" spans="7:7" x14ac:dyDescent="0.25">
      <c r="G3244" t="str">
        <f t="shared" si="51"/>
        <v/>
      </c>
    </row>
    <row r="3245" spans="7:7" x14ac:dyDescent="0.25">
      <c r="G3245" t="str">
        <f t="shared" si="51"/>
        <v/>
      </c>
    </row>
    <row r="3246" spans="7:7" x14ac:dyDescent="0.25">
      <c r="G3246" t="str">
        <f t="shared" si="51"/>
        <v/>
      </c>
    </row>
    <row r="3247" spans="7:7" x14ac:dyDescent="0.25">
      <c r="G3247" t="str">
        <f t="shared" si="51"/>
        <v/>
      </c>
    </row>
    <row r="3248" spans="7:7" x14ac:dyDescent="0.25">
      <c r="G3248" t="str">
        <f t="shared" si="51"/>
        <v/>
      </c>
    </row>
    <row r="3249" spans="7:7" x14ac:dyDescent="0.25">
      <c r="G3249" t="str">
        <f t="shared" si="51"/>
        <v/>
      </c>
    </row>
    <row r="3250" spans="7:7" x14ac:dyDescent="0.25">
      <c r="G3250" t="str">
        <f t="shared" si="51"/>
        <v/>
      </c>
    </row>
    <row r="3251" spans="7:7" x14ac:dyDescent="0.25">
      <c r="G3251" t="str">
        <f t="shared" si="51"/>
        <v/>
      </c>
    </row>
    <row r="3252" spans="7:7" x14ac:dyDescent="0.25">
      <c r="G3252" t="str">
        <f t="shared" si="51"/>
        <v/>
      </c>
    </row>
    <row r="3253" spans="7:7" x14ac:dyDescent="0.25">
      <c r="G3253" t="str">
        <f t="shared" si="51"/>
        <v/>
      </c>
    </row>
    <row r="3254" spans="7:7" x14ac:dyDescent="0.25">
      <c r="G3254" t="str">
        <f t="shared" si="51"/>
        <v/>
      </c>
    </row>
    <row r="3255" spans="7:7" x14ac:dyDescent="0.25">
      <c r="G3255" t="str">
        <f t="shared" si="51"/>
        <v/>
      </c>
    </row>
    <row r="3256" spans="7:7" x14ac:dyDescent="0.25">
      <c r="G3256" t="str">
        <f t="shared" si="51"/>
        <v/>
      </c>
    </row>
    <row r="3257" spans="7:7" x14ac:dyDescent="0.25">
      <c r="G3257" t="str">
        <f t="shared" si="51"/>
        <v/>
      </c>
    </row>
    <row r="3258" spans="7:7" x14ac:dyDescent="0.25">
      <c r="G3258" t="str">
        <f t="shared" si="51"/>
        <v/>
      </c>
    </row>
    <row r="3259" spans="7:7" x14ac:dyDescent="0.25">
      <c r="G3259" t="str">
        <f t="shared" si="51"/>
        <v/>
      </c>
    </row>
    <row r="3260" spans="7:7" x14ac:dyDescent="0.25">
      <c r="G3260" t="str">
        <f t="shared" si="51"/>
        <v/>
      </c>
    </row>
    <row r="3261" spans="7:7" x14ac:dyDescent="0.25">
      <c r="G3261" t="str">
        <f t="shared" si="51"/>
        <v/>
      </c>
    </row>
    <row r="3262" spans="7:7" x14ac:dyDescent="0.25">
      <c r="G3262" t="str">
        <f t="shared" si="51"/>
        <v/>
      </c>
    </row>
    <row r="3263" spans="7:7" x14ac:dyDescent="0.25">
      <c r="G3263" t="str">
        <f t="shared" si="51"/>
        <v/>
      </c>
    </row>
    <row r="3264" spans="7:7" x14ac:dyDescent="0.25">
      <c r="G3264" t="str">
        <f t="shared" si="51"/>
        <v/>
      </c>
    </row>
    <row r="3265" spans="7:7" x14ac:dyDescent="0.25">
      <c r="G3265" t="str">
        <f t="shared" si="51"/>
        <v/>
      </c>
    </row>
    <row r="3266" spans="7:7" x14ac:dyDescent="0.25">
      <c r="G3266" t="str">
        <f t="shared" si="51"/>
        <v/>
      </c>
    </row>
    <row r="3267" spans="7:7" x14ac:dyDescent="0.25">
      <c r="G3267" t="str">
        <f t="shared" si="51"/>
        <v/>
      </c>
    </row>
    <row r="3268" spans="7:7" x14ac:dyDescent="0.25">
      <c r="G3268" t="str">
        <f t="shared" si="51"/>
        <v/>
      </c>
    </row>
    <row r="3269" spans="7:7" x14ac:dyDescent="0.25">
      <c r="G3269" t="str">
        <f t="shared" si="51"/>
        <v/>
      </c>
    </row>
    <row r="3270" spans="7:7" x14ac:dyDescent="0.25">
      <c r="G3270" t="str">
        <f t="shared" si="51"/>
        <v/>
      </c>
    </row>
    <row r="3271" spans="7:7" x14ac:dyDescent="0.25">
      <c r="G3271" t="str">
        <f t="shared" si="51"/>
        <v/>
      </c>
    </row>
    <row r="3272" spans="7:7" x14ac:dyDescent="0.25">
      <c r="G3272" t="str">
        <f t="shared" si="51"/>
        <v/>
      </c>
    </row>
    <row r="3273" spans="7:7" x14ac:dyDescent="0.25">
      <c r="G3273" t="str">
        <f t="shared" si="51"/>
        <v/>
      </c>
    </row>
    <row r="3274" spans="7:7" x14ac:dyDescent="0.25">
      <c r="G3274" t="str">
        <f t="shared" ref="G3274:G3337" si="52">IF(H3274="","",G3273+1)</f>
        <v/>
      </c>
    </row>
    <row r="3275" spans="7:7" x14ac:dyDescent="0.25">
      <c r="G3275" t="str">
        <f t="shared" si="52"/>
        <v/>
      </c>
    </row>
    <row r="3276" spans="7:7" x14ac:dyDescent="0.25">
      <c r="G3276" t="str">
        <f t="shared" si="52"/>
        <v/>
      </c>
    </row>
    <row r="3277" spans="7:7" x14ac:dyDescent="0.25">
      <c r="G3277" t="str">
        <f t="shared" si="52"/>
        <v/>
      </c>
    </row>
    <row r="3278" spans="7:7" x14ac:dyDescent="0.25">
      <c r="G3278" t="str">
        <f t="shared" si="52"/>
        <v/>
      </c>
    </row>
    <row r="3279" spans="7:7" x14ac:dyDescent="0.25">
      <c r="G3279" t="str">
        <f t="shared" si="52"/>
        <v/>
      </c>
    </row>
    <row r="3280" spans="7:7" x14ac:dyDescent="0.25">
      <c r="G3280" t="str">
        <f t="shared" si="52"/>
        <v/>
      </c>
    </row>
    <row r="3281" spans="7:7" x14ac:dyDescent="0.25">
      <c r="G3281" t="str">
        <f t="shared" si="52"/>
        <v/>
      </c>
    </row>
    <row r="3282" spans="7:7" x14ac:dyDescent="0.25">
      <c r="G3282" t="str">
        <f t="shared" si="52"/>
        <v/>
      </c>
    </row>
    <row r="3283" spans="7:7" x14ac:dyDescent="0.25">
      <c r="G3283" t="str">
        <f t="shared" si="52"/>
        <v/>
      </c>
    </row>
    <row r="3284" spans="7:7" x14ac:dyDescent="0.25">
      <c r="G3284" t="str">
        <f t="shared" si="52"/>
        <v/>
      </c>
    </row>
    <row r="3285" spans="7:7" x14ac:dyDescent="0.25">
      <c r="G3285" t="str">
        <f t="shared" si="52"/>
        <v/>
      </c>
    </row>
    <row r="3286" spans="7:7" x14ac:dyDescent="0.25">
      <c r="G3286" t="str">
        <f t="shared" si="52"/>
        <v/>
      </c>
    </row>
    <row r="3287" spans="7:7" x14ac:dyDescent="0.25">
      <c r="G3287" t="str">
        <f t="shared" si="52"/>
        <v/>
      </c>
    </row>
    <row r="3288" spans="7:7" x14ac:dyDescent="0.25">
      <c r="G3288" t="str">
        <f t="shared" si="52"/>
        <v/>
      </c>
    </row>
    <row r="3289" spans="7:7" x14ac:dyDescent="0.25">
      <c r="G3289" t="str">
        <f t="shared" si="52"/>
        <v/>
      </c>
    </row>
    <row r="3290" spans="7:7" x14ac:dyDescent="0.25">
      <c r="G3290" t="str">
        <f t="shared" si="52"/>
        <v/>
      </c>
    </row>
    <row r="3291" spans="7:7" x14ac:dyDescent="0.25">
      <c r="G3291" t="str">
        <f t="shared" si="52"/>
        <v/>
      </c>
    </row>
    <row r="3292" spans="7:7" x14ac:dyDescent="0.25">
      <c r="G3292" t="str">
        <f t="shared" si="52"/>
        <v/>
      </c>
    </row>
    <row r="3293" spans="7:7" x14ac:dyDescent="0.25">
      <c r="G3293" t="str">
        <f t="shared" si="52"/>
        <v/>
      </c>
    </row>
    <row r="3294" spans="7:7" x14ac:dyDescent="0.25">
      <c r="G3294" t="str">
        <f t="shared" si="52"/>
        <v/>
      </c>
    </row>
    <row r="3295" spans="7:7" x14ac:dyDescent="0.25">
      <c r="G3295" t="str">
        <f t="shared" si="52"/>
        <v/>
      </c>
    </row>
    <row r="3296" spans="7:7" x14ac:dyDescent="0.25">
      <c r="G3296" t="str">
        <f t="shared" si="52"/>
        <v/>
      </c>
    </row>
    <row r="3297" spans="7:7" x14ac:dyDescent="0.25">
      <c r="G3297" t="str">
        <f t="shared" si="52"/>
        <v/>
      </c>
    </row>
    <row r="3298" spans="7:7" x14ac:dyDescent="0.25">
      <c r="G3298" t="str">
        <f t="shared" si="52"/>
        <v/>
      </c>
    </row>
    <row r="3299" spans="7:7" x14ac:dyDescent="0.25">
      <c r="G3299" t="str">
        <f t="shared" si="52"/>
        <v/>
      </c>
    </row>
    <row r="3300" spans="7:7" x14ac:dyDescent="0.25">
      <c r="G3300" t="str">
        <f t="shared" si="52"/>
        <v/>
      </c>
    </row>
    <row r="3301" spans="7:7" x14ac:dyDescent="0.25">
      <c r="G3301" t="str">
        <f t="shared" si="52"/>
        <v/>
      </c>
    </row>
    <row r="3302" spans="7:7" x14ac:dyDescent="0.25">
      <c r="G3302" t="str">
        <f t="shared" si="52"/>
        <v/>
      </c>
    </row>
    <row r="3303" spans="7:7" x14ac:dyDescent="0.25">
      <c r="G3303" t="str">
        <f t="shared" si="52"/>
        <v/>
      </c>
    </row>
    <row r="3304" spans="7:7" x14ac:dyDescent="0.25">
      <c r="G3304" t="str">
        <f t="shared" si="52"/>
        <v/>
      </c>
    </row>
    <row r="3305" spans="7:7" x14ac:dyDescent="0.25">
      <c r="G3305" t="str">
        <f t="shared" si="52"/>
        <v/>
      </c>
    </row>
    <row r="3306" spans="7:7" x14ac:dyDescent="0.25">
      <c r="G3306" t="str">
        <f t="shared" si="52"/>
        <v/>
      </c>
    </row>
    <row r="3307" spans="7:7" x14ac:dyDescent="0.25">
      <c r="G3307" t="str">
        <f t="shared" si="52"/>
        <v/>
      </c>
    </row>
    <row r="3308" spans="7:7" x14ac:dyDescent="0.25">
      <c r="G3308" t="str">
        <f t="shared" si="52"/>
        <v/>
      </c>
    </row>
    <row r="3309" spans="7:7" x14ac:dyDescent="0.25">
      <c r="G3309" t="str">
        <f t="shared" si="52"/>
        <v/>
      </c>
    </row>
    <row r="3310" spans="7:7" x14ac:dyDescent="0.25">
      <c r="G3310" t="str">
        <f t="shared" si="52"/>
        <v/>
      </c>
    </row>
    <row r="3311" spans="7:7" x14ac:dyDescent="0.25">
      <c r="G3311" t="str">
        <f t="shared" si="52"/>
        <v/>
      </c>
    </row>
    <row r="3312" spans="7:7" x14ac:dyDescent="0.25">
      <c r="G3312" t="str">
        <f t="shared" si="52"/>
        <v/>
      </c>
    </row>
    <row r="3313" spans="7:7" x14ac:dyDescent="0.25">
      <c r="G3313" t="str">
        <f t="shared" si="52"/>
        <v/>
      </c>
    </row>
    <row r="3314" spans="7:7" x14ac:dyDescent="0.25">
      <c r="G3314" t="str">
        <f t="shared" si="52"/>
        <v/>
      </c>
    </row>
    <row r="3315" spans="7:7" x14ac:dyDescent="0.25">
      <c r="G3315" t="str">
        <f t="shared" si="52"/>
        <v/>
      </c>
    </row>
    <row r="3316" spans="7:7" x14ac:dyDescent="0.25">
      <c r="G3316" t="str">
        <f t="shared" si="52"/>
        <v/>
      </c>
    </row>
    <row r="3317" spans="7:7" x14ac:dyDescent="0.25">
      <c r="G3317" t="str">
        <f t="shared" si="52"/>
        <v/>
      </c>
    </row>
    <row r="3318" spans="7:7" x14ac:dyDescent="0.25">
      <c r="G3318" t="str">
        <f t="shared" si="52"/>
        <v/>
      </c>
    </row>
    <row r="3319" spans="7:7" x14ac:dyDescent="0.25">
      <c r="G3319" t="str">
        <f t="shared" si="52"/>
        <v/>
      </c>
    </row>
    <row r="3320" spans="7:7" x14ac:dyDescent="0.25">
      <c r="G3320" t="str">
        <f t="shared" si="52"/>
        <v/>
      </c>
    </row>
    <row r="3321" spans="7:7" x14ac:dyDescent="0.25">
      <c r="G3321" t="str">
        <f t="shared" si="52"/>
        <v/>
      </c>
    </row>
    <row r="3322" spans="7:7" x14ac:dyDescent="0.25">
      <c r="G3322" t="str">
        <f t="shared" si="52"/>
        <v/>
      </c>
    </row>
    <row r="3323" spans="7:7" x14ac:dyDescent="0.25">
      <c r="G3323" t="str">
        <f t="shared" si="52"/>
        <v/>
      </c>
    </row>
    <row r="3324" spans="7:7" x14ac:dyDescent="0.25">
      <c r="G3324" t="str">
        <f t="shared" si="52"/>
        <v/>
      </c>
    </row>
    <row r="3325" spans="7:7" x14ac:dyDescent="0.25">
      <c r="G3325" t="str">
        <f t="shared" si="52"/>
        <v/>
      </c>
    </row>
    <row r="3326" spans="7:7" x14ac:dyDescent="0.25">
      <c r="G3326" t="str">
        <f t="shared" si="52"/>
        <v/>
      </c>
    </row>
    <row r="3327" spans="7:7" x14ac:dyDescent="0.25">
      <c r="G3327" t="str">
        <f t="shared" si="52"/>
        <v/>
      </c>
    </row>
    <row r="3328" spans="7:7" x14ac:dyDescent="0.25">
      <c r="G3328" t="str">
        <f t="shared" si="52"/>
        <v/>
      </c>
    </row>
    <row r="3329" spans="7:7" x14ac:dyDescent="0.25">
      <c r="G3329" t="str">
        <f t="shared" si="52"/>
        <v/>
      </c>
    </row>
    <row r="3330" spans="7:7" x14ac:dyDescent="0.25">
      <c r="G3330" t="str">
        <f t="shared" si="52"/>
        <v/>
      </c>
    </row>
    <row r="3331" spans="7:7" x14ac:dyDescent="0.25">
      <c r="G3331" t="str">
        <f t="shared" si="52"/>
        <v/>
      </c>
    </row>
    <row r="3332" spans="7:7" x14ac:dyDescent="0.25">
      <c r="G3332" t="str">
        <f t="shared" si="52"/>
        <v/>
      </c>
    </row>
    <row r="3333" spans="7:7" x14ac:dyDescent="0.25">
      <c r="G3333" t="str">
        <f t="shared" si="52"/>
        <v/>
      </c>
    </row>
    <row r="3334" spans="7:7" x14ac:dyDescent="0.25">
      <c r="G3334" t="str">
        <f t="shared" si="52"/>
        <v/>
      </c>
    </row>
    <row r="3335" spans="7:7" x14ac:dyDescent="0.25">
      <c r="G3335" t="str">
        <f t="shared" si="52"/>
        <v/>
      </c>
    </row>
    <row r="3336" spans="7:7" x14ac:dyDescent="0.25">
      <c r="G3336" t="str">
        <f t="shared" si="52"/>
        <v/>
      </c>
    </row>
    <row r="3337" spans="7:7" x14ac:dyDescent="0.25">
      <c r="G3337" t="str">
        <f t="shared" si="52"/>
        <v/>
      </c>
    </row>
    <row r="3338" spans="7:7" x14ac:dyDescent="0.25">
      <c r="G3338" t="str">
        <f t="shared" ref="G3338:G3401" si="53">IF(H3338="","",G3337+1)</f>
        <v/>
      </c>
    </row>
    <row r="3339" spans="7:7" x14ac:dyDescent="0.25">
      <c r="G3339" t="str">
        <f t="shared" si="53"/>
        <v/>
      </c>
    </row>
    <row r="3340" spans="7:7" x14ac:dyDescent="0.25">
      <c r="G3340" t="str">
        <f t="shared" si="53"/>
        <v/>
      </c>
    </row>
    <row r="3341" spans="7:7" x14ac:dyDescent="0.25">
      <c r="G3341" t="str">
        <f t="shared" si="53"/>
        <v/>
      </c>
    </row>
    <row r="3342" spans="7:7" x14ac:dyDescent="0.25">
      <c r="G3342" t="str">
        <f t="shared" si="53"/>
        <v/>
      </c>
    </row>
    <row r="3343" spans="7:7" x14ac:dyDescent="0.25">
      <c r="G3343" t="str">
        <f t="shared" si="53"/>
        <v/>
      </c>
    </row>
    <row r="3344" spans="7:7" x14ac:dyDescent="0.25">
      <c r="G3344" t="str">
        <f t="shared" si="53"/>
        <v/>
      </c>
    </row>
    <row r="3345" spans="7:7" x14ac:dyDescent="0.25">
      <c r="G3345" t="str">
        <f t="shared" si="53"/>
        <v/>
      </c>
    </row>
    <row r="3346" spans="7:7" x14ac:dyDescent="0.25">
      <c r="G3346" t="str">
        <f t="shared" si="53"/>
        <v/>
      </c>
    </row>
    <row r="3347" spans="7:7" x14ac:dyDescent="0.25">
      <c r="G3347" t="str">
        <f t="shared" si="53"/>
        <v/>
      </c>
    </row>
    <row r="3348" spans="7:7" x14ac:dyDescent="0.25">
      <c r="G3348" t="str">
        <f t="shared" si="53"/>
        <v/>
      </c>
    </row>
    <row r="3349" spans="7:7" x14ac:dyDescent="0.25">
      <c r="G3349" t="str">
        <f t="shared" si="53"/>
        <v/>
      </c>
    </row>
    <row r="3350" spans="7:7" x14ac:dyDescent="0.25">
      <c r="G3350" t="str">
        <f t="shared" si="53"/>
        <v/>
      </c>
    </row>
    <row r="3351" spans="7:7" x14ac:dyDescent="0.25">
      <c r="G3351" t="str">
        <f t="shared" si="53"/>
        <v/>
      </c>
    </row>
    <row r="3352" spans="7:7" x14ac:dyDescent="0.25">
      <c r="G3352" t="str">
        <f t="shared" si="53"/>
        <v/>
      </c>
    </row>
    <row r="3353" spans="7:7" x14ac:dyDescent="0.25">
      <c r="G3353" t="str">
        <f t="shared" si="53"/>
        <v/>
      </c>
    </row>
    <row r="3354" spans="7:7" x14ac:dyDescent="0.25">
      <c r="G3354" t="str">
        <f t="shared" si="53"/>
        <v/>
      </c>
    </row>
    <row r="3355" spans="7:7" x14ac:dyDescent="0.25">
      <c r="G3355" t="str">
        <f t="shared" si="53"/>
        <v/>
      </c>
    </row>
    <row r="3356" spans="7:7" x14ac:dyDescent="0.25">
      <c r="G3356" t="str">
        <f t="shared" si="53"/>
        <v/>
      </c>
    </row>
    <row r="3357" spans="7:7" x14ac:dyDescent="0.25">
      <c r="G3357" t="str">
        <f t="shared" si="53"/>
        <v/>
      </c>
    </row>
    <row r="3358" spans="7:7" x14ac:dyDescent="0.25">
      <c r="G3358" t="str">
        <f t="shared" si="53"/>
        <v/>
      </c>
    </row>
    <row r="3359" spans="7:7" x14ac:dyDescent="0.25">
      <c r="G3359" t="str">
        <f t="shared" si="53"/>
        <v/>
      </c>
    </row>
    <row r="3360" spans="7:7" x14ac:dyDescent="0.25">
      <c r="G3360" t="str">
        <f t="shared" si="53"/>
        <v/>
      </c>
    </row>
    <row r="3361" spans="7:7" x14ac:dyDescent="0.25">
      <c r="G3361" t="str">
        <f t="shared" si="53"/>
        <v/>
      </c>
    </row>
    <row r="3362" spans="7:7" x14ac:dyDescent="0.25">
      <c r="G3362" t="str">
        <f t="shared" si="53"/>
        <v/>
      </c>
    </row>
    <row r="3363" spans="7:7" x14ac:dyDescent="0.25">
      <c r="G3363" t="str">
        <f t="shared" si="53"/>
        <v/>
      </c>
    </row>
    <row r="3364" spans="7:7" x14ac:dyDescent="0.25">
      <c r="G3364" t="str">
        <f t="shared" si="53"/>
        <v/>
      </c>
    </row>
    <row r="3365" spans="7:7" x14ac:dyDescent="0.25">
      <c r="G3365" t="str">
        <f t="shared" si="53"/>
        <v/>
      </c>
    </row>
    <row r="3366" spans="7:7" x14ac:dyDescent="0.25">
      <c r="G3366" t="str">
        <f t="shared" si="53"/>
        <v/>
      </c>
    </row>
    <row r="3367" spans="7:7" x14ac:dyDescent="0.25">
      <c r="G3367" t="str">
        <f t="shared" si="53"/>
        <v/>
      </c>
    </row>
    <row r="3368" spans="7:7" x14ac:dyDescent="0.25">
      <c r="G3368" t="str">
        <f t="shared" si="53"/>
        <v/>
      </c>
    </row>
    <row r="3369" spans="7:7" x14ac:dyDescent="0.25">
      <c r="G3369" t="str">
        <f t="shared" si="53"/>
        <v/>
      </c>
    </row>
    <row r="3370" spans="7:7" x14ac:dyDescent="0.25">
      <c r="G3370" t="str">
        <f t="shared" si="53"/>
        <v/>
      </c>
    </row>
    <row r="3371" spans="7:7" x14ac:dyDescent="0.25">
      <c r="G3371" t="str">
        <f t="shared" si="53"/>
        <v/>
      </c>
    </row>
    <row r="3372" spans="7:7" x14ac:dyDescent="0.25">
      <c r="G3372" t="str">
        <f t="shared" si="53"/>
        <v/>
      </c>
    </row>
    <row r="3373" spans="7:7" x14ac:dyDescent="0.25">
      <c r="G3373" t="str">
        <f t="shared" si="53"/>
        <v/>
      </c>
    </row>
    <row r="3374" spans="7:7" x14ac:dyDescent="0.25">
      <c r="G3374" t="str">
        <f t="shared" si="53"/>
        <v/>
      </c>
    </row>
    <row r="3375" spans="7:7" x14ac:dyDescent="0.25">
      <c r="G3375" t="str">
        <f t="shared" si="53"/>
        <v/>
      </c>
    </row>
    <row r="3376" spans="7:7" x14ac:dyDescent="0.25">
      <c r="G3376" t="str">
        <f t="shared" si="53"/>
        <v/>
      </c>
    </row>
    <row r="3377" spans="7:7" x14ac:dyDescent="0.25">
      <c r="G3377" t="str">
        <f t="shared" si="53"/>
        <v/>
      </c>
    </row>
    <row r="3378" spans="7:7" x14ac:dyDescent="0.25">
      <c r="G3378" t="str">
        <f t="shared" si="53"/>
        <v/>
      </c>
    </row>
    <row r="3379" spans="7:7" x14ac:dyDescent="0.25">
      <c r="G3379" t="str">
        <f t="shared" si="53"/>
        <v/>
      </c>
    </row>
    <row r="3380" spans="7:7" x14ac:dyDescent="0.25">
      <c r="G3380" t="str">
        <f t="shared" si="53"/>
        <v/>
      </c>
    </row>
    <row r="3381" spans="7:7" x14ac:dyDescent="0.25">
      <c r="G3381" t="str">
        <f t="shared" si="53"/>
        <v/>
      </c>
    </row>
    <row r="3382" spans="7:7" x14ac:dyDescent="0.25">
      <c r="G3382" t="str">
        <f t="shared" si="53"/>
        <v/>
      </c>
    </row>
    <row r="3383" spans="7:7" x14ac:dyDescent="0.25">
      <c r="G3383" t="str">
        <f t="shared" si="53"/>
        <v/>
      </c>
    </row>
    <row r="3384" spans="7:7" x14ac:dyDescent="0.25">
      <c r="G3384" t="str">
        <f t="shared" si="53"/>
        <v/>
      </c>
    </row>
    <row r="3385" spans="7:7" x14ac:dyDescent="0.25">
      <c r="G3385" t="str">
        <f t="shared" si="53"/>
        <v/>
      </c>
    </row>
    <row r="3386" spans="7:7" x14ac:dyDescent="0.25">
      <c r="G3386" t="str">
        <f t="shared" si="53"/>
        <v/>
      </c>
    </row>
    <row r="3387" spans="7:7" x14ac:dyDescent="0.25">
      <c r="G3387" t="str">
        <f t="shared" si="53"/>
        <v/>
      </c>
    </row>
    <row r="3388" spans="7:7" x14ac:dyDescent="0.25">
      <c r="G3388" t="str">
        <f t="shared" si="53"/>
        <v/>
      </c>
    </row>
    <row r="3389" spans="7:7" x14ac:dyDescent="0.25">
      <c r="G3389" t="str">
        <f t="shared" si="53"/>
        <v/>
      </c>
    </row>
    <row r="3390" spans="7:7" x14ac:dyDescent="0.25">
      <c r="G3390" t="str">
        <f t="shared" si="53"/>
        <v/>
      </c>
    </row>
    <row r="3391" spans="7:7" x14ac:dyDescent="0.25">
      <c r="G3391" t="str">
        <f t="shared" si="53"/>
        <v/>
      </c>
    </row>
    <row r="3392" spans="7:7" x14ac:dyDescent="0.25">
      <c r="G3392" t="str">
        <f t="shared" si="53"/>
        <v/>
      </c>
    </row>
    <row r="3393" spans="7:7" x14ac:dyDescent="0.25">
      <c r="G3393" t="str">
        <f t="shared" si="53"/>
        <v/>
      </c>
    </row>
    <row r="3394" spans="7:7" x14ac:dyDescent="0.25">
      <c r="G3394" t="str">
        <f t="shared" si="53"/>
        <v/>
      </c>
    </row>
    <row r="3395" spans="7:7" x14ac:dyDescent="0.25">
      <c r="G3395" t="str">
        <f t="shared" si="53"/>
        <v/>
      </c>
    </row>
    <row r="3396" spans="7:7" x14ac:dyDescent="0.25">
      <c r="G3396" t="str">
        <f t="shared" si="53"/>
        <v/>
      </c>
    </row>
    <row r="3397" spans="7:7" x14ac:dyDescent="0.25">
      <c r="G3397" t="str">
        <f t="shared" si="53"/>
        <v/>
      </c>
    </row>
    <row r="3398" spans="7:7" x14ac:dyDescent="0.25">
      <c r="G3398" t="str">
        <f t="shared" si="53"/>
        <v/>
      </c>
    </row>
    <row r="3399" spans="7:7" x14ac:dyDescent="0.25">
      <c r="G3399" t="str">
        <f t="shared" si="53"/>
        <v/>
      </c>
    </row>
    <row r="3400" spans="7:7" x14ac:dyDescent="0.25">
      <c r="G3400" t="str">
        <f t="shared" si="53"/>
        <v/>
      </c>
    </row>
    <row r="3401" spans="7:7" x14ac:dyDescent="0.25">
      <c r="G3401" t="str">
        <f t="shared" si="53"/>
        <v/>
      </c>
    </row>
    <row r="3402" spans="7:7" x14ac:dyDescent="0.25">
      <c r="G3402" t="str">
        <f t="shared" ref="G3402:G3465" si="54">IF(H3402="","",G3401+1)</f>
        <v/>
      </c>
    </row>
    <row r="3403" spans="7:7" x14ac:dyDescent="0.25">
      <c r="G3403" t="str">
        <f t="shared" si="54"/>
        <v/>
      </c>
    </row>
    <row r="3404" spans="7:7" x14ac:dyDescent="0.25">
      <c r="G3404" t="str">
        <f t="shared" si="54"/>
        <v/>
      </c>
    </row>
    <row r="3405" spans="7:7" x14ac:dyDescent="0.25">
      <c r="G3405" t="str">
        <f t="shared" si="54"/>
        <v/>
      </c>
    </row>
    <row r="3406" spans="7:7" x14ac:dyDescent="0.25">
      <c r="G3406" t="str">
        <f t="shared" si="54"/>
        <v/>
      </c>
    </row>
    <row r="3407" spans="7:7" x14ac:dyDescent="0.25">
      <c r="G3407" t="str">
        <f t="shared" si="54"/>
        <v/>
      </c>
    </row>
    <row r="3408" spans="7:7" x14ac:dyDescent="0.25">
      <c r="G3408" t="str">
        <f t="shared" si="54"/>
        <v/>
      </c>
    </row>
    <row r="3409" spans="7:7" x14ac:dyDescent="0.25">
      <c r="G3409" t="str">
        <f t="shared" si="54"/>
        <v/>
      </c>
    </row>
    <row r="3410" spans="7:7" x14ac:dyDescent="0.25">
      <c r="G3410" t="str">
        <f t="shared" si="54"/>
        <v/>
      </c>
    </row>
    <row r="3411" spans="7:7" x14ac:dyDescent="0.25">
      <c r="G3411" t="str">
        <f t="shared" si="54"/>
        <v/>
      </c>
    </row>
    <row r="3412" spans="7:7" x14ac:dyDescent="0.25">
      <c r="G3412" t="str">
        <f t="shared" si="54"/>
        <v/>
      </c>
    </row>
    <row r="3413" spans="7:7" x14ac:dyDescent="0.25">
      <c r="G3413" t="str">
        <f t="shared" si="54"/>
        <v/>
      </c>
    </row>
    <row r="3414" spans="7:7" x14ac:dyDescent="0.25">
      <c r="G3414" t="str">
        <f t="shared" si="54"/>
        <v/>
      </c>
    </row>
    <row r="3415" spans="7:7" x14ac:dyDescent="0.25">
      <c r="G3415" t="str">
        <f t="shared" si="54"/>
        <v/>
      </c>
    </row>
    <row r="3416" spans="7:7" x14ac:dyDescent="0.25">
      <c r="G3416" t="str">
        <f t="shared" si="54"/>
        <v/>
      </c>
    </row>
    <row r="3417" spans="7:7" x14ac:dyDescent="0.25">
      <c r="G3417" t="str">
        <f t="shared" si="54"/>
        <v/>
      </c>
    </row>
    <row r="3418" spans="7:7" x14ac:dyDescent="0.25">
      <c r="G3418" t="str">
        <f t="shared" si="54"/>
        <v/>
      </c>
    </row>
    <row r="3419" spans="7:7" x14ac:dyDescent="0.25">
      <c r="G3419" t="str">
        <f t="shared" si="54"/>
        <v/>
      </c>
    </row>
    <row r="3420" spans="7:7" x14ac:dyDescent="0.25">
      <c r="G3420" t="str">
        <f t="shared" si="54"/>
        <v/>
      </c>
    </row>
    <row r="3421" spans="7:7" x14ac:dyDescent="0.25">
      <c r="G3421" t="str">
        <f t="shared" si="54"/>
        <v/>
      </c>
    </row>
    <row r="3422" spans="7:7" x14ac:dyDescent="0.25">
      <c r="G3422" t="str">
        <f t="shared" si="54"/>
        <v/>
      </c>
    </row>
    <row r="3423" spans="7:7" x14ac:dyDescent="0.25">
      <c r="G3423" t="str">
        <f t="shared" si="54"/>
        <v/>
      </c>
    </row>
    <row r="3424" spans="7:7" x14ac:dyDescent="0.25">
      <c r="G3424" t="str">
        <f t="shared" si="54"/>
        <v/>
      </c>
    </row>
    <row r="3425" spans="7:7" x14ac:dyDescent="0.25">
      <c r="G3425" t="str">
        <f t="shared" si="54"/>
        <v/>
      </c>
    </row>
    <row r="3426" spans="7:7" x14ac:dyDescent="0.25">
      <c r="G3426" t="str">
        <f t="shared" si="54"/>
        <v/>
      </c>
    </row>
    <row r="3427" spans="7:7" x14ac:dyDescent="0.25">
      <c r="G3427" t="str">
        <f t="shared" si="54"/>
        <v/>
      </c>
    </row>
    <row r="3428" spans="7:7" x14ac:dyDescent="0.25">
      <c r="G3428" t="str">
        <f t="shared" si="54"/>
        <v/>
      </c>
    </row>
    <row r="3429" spans="7:7" x14ac:dyDescent="0.25">
      <c r="G3429" t="str">
        <f t="shared" si="54"/>
        <v/>
      </c>
    </row>
    <row r="3430" spans="7:7" x14ac:dyDescent="0.25">
      <c r="G3430" t="str">
        <f t="shared" si="54"/>
        <v/>
      </c>
    </row>
    <row r="3431" spans="7:7" x14ac:dyDescent="0.25">
      <c r="G3431" t="str">
        <f t="shared" si="54"/>
        <v/>
      </c>
    </row>
    <row r="3432" spans="7:7" x14ac:dyDescent="0.25">
      <c r="G3432" t="str">
        <f t="shared" si="54"/>
        <v/>
      </c>
    </row>
    <row r="3433" spans="7:7" x14ac:dyDescent="0.25">
      <c r="G3433" t="str">
        <f t="shared" si="54"/>
        <v/>
      </c>
    </row>
    <row r="3434" spans="7:7" x14ac:dyDescent="0.25">
      <c r="G3434" t="str">
        <f t="shared" si="54"/>
        <v/>
      </c>
    </row>
    <row r="3435" spans="7:7" x14ac:dyDescent="0.25">
      <c r="G3435" t="str">
        <f t="shared" si="54"/>
        <v/>
      </c>
    </row>
    <row r="3436" spans="7:7" x14ac:dyDescent="0.25">
      <c r="G3436" t="str">
        <f t="shared" si="54"/>
        <v/>
      </c>
    </row>
    <row r="3437" spans="7:7" x14ac:dyDescent="0.25">
      <c r="G3437" t="str">
        <f t="shared" si="54"/>
        <v/>
      </c>
    </row>
    <row r="3438" spans="7:7" x14ac:dyDescent="0.25">
      <c r="G3438" t="str">
        <f t="shared" si="54"/>
        <v/>
      </c>
    </row>
    <row r="3439" spans="7:7" x14ac:dyDescent="0.25">
      <c r="G3439" t="str">
        <f t="shared" si="54"/>
        <v/>
      </c>
    </row>
    <row r="3440" spans="7:7" x14ac:dyDescent="0.25">
      <c r="G3440" t="str">
        <f t="shared" si="54"/>
        <v/>
      </c>
    </row>
    <row r="3441" spans="7:7" x14ac:dyDescent="0.25">
      <c r="G3441" t="str">
        <f t="shared" si="54"/>
        <v/>
      </c>
    </row>
    <row r="3442" spans="7:7" x14ac:dyDescent="0.25">
      <c r="G3442" t="str">
        <f t="shared" si="54"/>
        <v/>
      </c>
    </row>
    <row r="3443" spans="7:7" x14ac:dyDescent="0.25">
      <c r="G3443" t="str">
        <f t="shared" si="54"/>
        <v/>
      </c>
    </row>
    <row r="3444" spans="7:7" x14ac:dyDescent="0.25">
      <c r="G3444" t="str">
        <f t="shared" si="54"/>
        <v/>
      </c>
    </row>
    <row r="3445" spans="7:7" x14ac:dyDescent="0.25">
      <c r="G3445" t="str">
        <f t="shared" si="54"/>
        <v/>
      </c>
    </row>
    <row r="3446" spans="7:7" x14ac:dyDescent="0.25">
      <c r="G3446" t="str">
        <f t="shared" si="54"/>
        <v/>
      </c>
    </row>
    <row r="3447" spans="7:7" x14ac:dyDescent="0.25">
      <c r="G3447" t="str">
        <f t="shared" si="54"/>
        <v/>
      </c>
    </row>
    <row r="3448" spans="7:7" x14ac:dyDescent="0.25">
      <c r="G3448" t="str">
        <f t="shared" si="54"/>
        <v/>
      </c>
    </row>
    <row r="3449" spans="7:7" x14ac:dyDescent="0.25">
      <c r="G3449" t="str">
        <f t="shared" si="54"/>
        <v/>
      </c>
    </row>
    <row r="3450" spans="7:7" x14ac:dyDescent="0.25">
      <c r="G3450" t="str">
        <f t="shared" si="54"/>
        <v/>
      </c>
    </row>
    <row r="3451" spans="7:7" x14ac:dyDescent="0.25">
      <c r="G3451" t="str">
        <f t="shared" si="54"/>
        <v/>
      </c>
    </row>
    <row r="3452" spans="7:7" x14ac:dyDescent="0.25">
      <c r="G3452" t="str">
        <f t="shared" si="54"/>
        <v/>
      </c>
    </row>
    <row r="3453" spans="7:7" x14ac:dyDescent="0.25">
      <c r="G3453" t="str">
        <f t="shared" si="54"/>
        <v/>
      </c>
    </row>
    <row r="3454" spans="7:7" x14ac:dyDescent="0.25">
      <c r="G3454" t="str">
        <f t="shared" si="54"/>
        <v/>
      </c>
    </row>
    <row r="3455" spans="7:7" x14ac:dyDescent="0.25">
      <c r="G3455" t="str">
        <f t="shared" si="54"/>
        <v/>
      </c>
    </row>
    <row r="3456" spans="7:7" x14ac:dyDescent="0.25">
      <c r="G3456" t="str">
        <f t="shared" si="54"/>
        <v/>
      </c>
    </row>
    <row r="3457" spans="7:7" x14ac:dyDescent="0.25">
      <c r="G3457" t="str">
        <f t="shared" si="54"/>
        <v/>
      </c>
    </row>
    <row r="3458" spans="7:7" x14ac:dyDescent="0.25">
      <c r="G3458" t="str">
        <f t="shared" si="54"/>
        <v/>
      </c>
    </row>
    <row r="3459" spans="7:7" x14ac:dyDescent="0.25">
      <c r="G3459" t="str">
        <f t="shared" si="54"/>
        <v/>
      </c>
    </row>
    <row r="3460" spans="7:7" x14ac:dyDescent="0.25">
      <c r="G3460" t="str">
        <f t="shared" si="54"/>
        <v/>
      </c>
    </row>
    <row r="3461" spans="7:7" x14ac:dyDescent="0.25">
      <c r="G3461" t="str">
        <f t="shared" si="54"/>
        <v/>
      </c>
    </row>
    <row r="3462" spans="7:7" x14ac:dyDescent="0.25">
      <c r="G3462" t="str">
        <f t="shared" si="54"/>
        <v/>
      </c>
    </row>
    <row r="3463" spans="7:7" x14ac:dyDescent="0.25">
      <c r="G3463" t="str">
        <f t="shared" si="54"/>
        <v/>
      </c>
    </row>
    <row r="3464" spans="7:7" x14ac:dyDescent="0.25">
      <c r="G3464" t="str">
        <f t="shared" si="54"/>
        <v/>
      </c>
    </row>
    <row r="3465" spans="7:7" x14ac:dyDescent="0.25">
      <c r="G3465" t="str">
        <f t="shared" si="54"/>
        <v/>
      </c>
    </row>
    <row r="3466" spans="7:7" x14ac:dyDescent="0.25">
      <c r="G3466" t="str">
        <f t="shared" ref="G3466:G3529" si="55">IF(H3466="","",G3465+1)</f>
        <v/>
      </c>
    </row>
    <row r="3467" spans="7:7" x14ac:dyDescent="0.25">
      <c r="G3467" t="str">
        <f t="shared" si="55"/>
        <v/>
      </c>
    </row>
    <row r="3468" spans="7:7" x14ac:dyDescent="0.25">
      <c r="G3468" t="str">
        <f t="shared" si="55"/>
        <v/>
      </c>
    </row>
    <row r="3469" spans="7:7" x14ac:dyDescent="0.25">
      <c r="G3469" t="str">
        <f t="shared" si="55"/>
        <v/>
      </c>
    </row>
    <row r="3470" spans="7:7" x14ac:dyDescent="0.25">
      <c r="G3470" t="str">
        <f t="shared" si="55"/>
        <v/>
      </c>
    </row>
    <row r="3471" spans="7:7" x14ac:dyDescent="0.25">
      <c r="G3471" t="str">
        <f t="shared" si="55"/>
        <v/>
      </c>
    </row>
    <row r="3472" spans="7:7" x14ac:dyDescent="0.25">
      <c r="G3472" t="str">
        <f t="shared" si="55"/>
        <v/>
      </c>
    </row>
    <row r="3473" spans="7:7" x14ac:dyDescent="0.25">
      <c r="G3473" t="str">
        <f t="shared" si="55"/>
        <v/>
      </c>
    </row>
    <row r="3474" spans="7:7" x14ac:dyDescent="0.25">
      <c r="G3474" t="str">
        <f t="shared" si="55"/>
        <v/>
      </c>
    </row>
    <row r="3475" spans="7:7" x14ac:dyDescent="0.25">
      <c r="G3475" t="str">
        <f t="shared" si="55"/>
        <v/>
      </c>
    </row>
    <row r="3476" spans="7:7" x14ac:dyDescent="0.25">
      <c r="G3476" t="str">
        <f t="shared" si="55"/>
        <v/>
      </c>
    </row>
    <row r="3477" spans="7:7" x14ac:dyDescent="0.25">
      <c r="G3477" t="str">
        <f t="shared" si="55"/>
        <v/>
      </c>
    </row>
    <row r="3478" spans="7:7" x14ac:dyDescent="0.25">
      <c r="G3478" t="str">
        <f t="shared" si="55"/>
        <v/>
      </c>
    </row>
    <row r="3479" spans="7:7" x14ac:dyDescent="0.25">
      <c r="G3479" t="str">
        <f t="shared" si="55"/>
        <v/>
      </c>
    </row>
    <row r="3480" spans="7:7" x14ac:dyDescent="0.25">
      <c r="G3480" t="str">
        <f t="shared" si="55"/>
        <v/>
      </c>
    </row>
    <row r="3481" spans="7:7" x14ac:dyDescent="0.25">
      <c r="G3481" t="str">
        <f t="shared" si="55"/>
        <v/>
      </c>
    </row>
    <row r="3482" spans="7:7" x14ac:dyDescent="0.25">
      <c r="G3482" t="str">
        <f t="shared" si="55"/>
        <v/>
      </c>
    </row>
    <row r="3483" spans="7:7" x14ac:dyDescent="0.25">
      <c r="G3483" t="str">
        <f t="shared" si="55"/>
        <v/>
      </c>
    </row>
    <row r="3484" spans="7:7" x14ac:dyDescent="0.25">
      <c r="G3484" t="str">
        <f t="shared" si="55"/>
        <v/>
      </c>
    </row>
    <row r="3485" spans="7:7" x14ac:dyDescent="0.25">
      <c r="G3485" t="str">
        <f t="shared" si="55"/>
        <v/>
      </c>
    </row>
    <row r="3486" spans="7:7" x14ac:dyDescent="0.25">
      <c r="G3486" t="str">
        <f t="shared" si="55"/>
        <v/>
      </c>
    </row>
    <row r="3487" spans="7:7" x14ac:dyDescent="0.25">
      <c r="G3487" t="str">
        <f t="shared" si="55"/>
        <v/>
      </c>
    </row>
    <row r="3488" spans="7:7" x14ac:dyDescent="0.25">
      <c r="G3488" t="str">
        <f t="shared" si="55"/>
        <v/>
      </c>
    </row>
    <row r="3489" spans="7:7" x14ac:dyDescent="0.25">
      <c r="G3489" t="str">
        <f t="shared" si="55"/>
        <v/>
      </c>
    </row>
    <row r="3490" spans="7:7" x14ac:dyDescent="0.25">
      <c r="G3490" t="str">
        <f t="shared" si="55"/>
        <v/>
      </c>
    </row>
    <row r="3491" spans="7:7" x14ac:dyDescent="0.25">
      <c r="G3491" t="str">
        <f t="shared" si="55"/>
        <v/>
      </c>
    </row>
    <row r="3492" spans="7:7" x14ac:dyDescent="0.25">
      <c r="G3492" t="str">
        <f t="shared" si="55"/>
        <v/>
      </c>
    </row>
    <row r="3493" spans="7:7" x14ac:dyDescent="0.25">
      <c r="G3493" t="str">
        <f t="shared" si="55"/>
        <v/>
      </c>
    </row>
    <row r="3494" spans="7:7" x14ac:dyDescent="0.25">
      <c r="G3494" t="str">
        <f t="shared" si="55"/>
        <v/>
      </c>
    </row>
    <row r="3495" spans="7:7" x14ac:dyDescent="0.25">
      <c r="G3495" t="str">
        <f t="shared" si="55"/>
        <v/>
      </c>
    </row>
    <row r="3496" spans="7:7" x14ac:dyDescent="0.25">
      <c r="G3496" t="str">
        <f t="shared" si="55"/>
        <v/>
      </c>
    </row>
    <row r="3497" spans="7:7" x14ac:dyDescent="0.25">
      <c r="G3497" t="str">
        <f t="shared" si="55"/>
        <v/>
      </c>
    </row>
    <row r="3498" spans="7:7" x14ac:dyDescent="0.25">
      <c r="G3498" t="str">
        <f t="shared" si="55"/>
        <v/>
      </c>
    </row>
    <row r="3499" spans="7:7" x14ac:dyDescent="0.25">
      <c r="G3499" t="str">
        <f t="shared" si="55"/>
        <v/>
      </c>
    </row>
    <row r="3500" spans="7:7" x14ac:dyDescent="0.25">
      <c r="G3500" t="str">
        <f t="shared" si="55"/>
        <v/>
      </c>
    </row>
    <row r="3501" spans="7:7" x14ac:dyDescent="0.25">
      <c r="G3501" t="str">
        <f t="shared" si="55"/>
        <v/>
      </c>
    </row>
    <row r="3502" spans="7:7" x14ac:dyDescent="0.25">
      <c r="G3502" t="str">
        <f t="shared" si="55"/>
        <v/>
      </c>
    </row>
    <row r="3503" spans="7:7" x14ac:dyDescent="0.25">
      <c r="G3503" t="str">
        <f t="shared" si="55"/>
        <v/>
      </c>
    </row>
    <row r="3504" spans="7:7" x14ac:dyDescent="0.25">
      <c r="G3504" t="str">
        <f t="shared" si="55"/>
        <v/>
      </c>
    </row>
    <row r="3505" spans="7:7" x14ac:dyDescent="0.25">
      <c r="G3505" t="str">
        <f t="shared" si="55"/>
        <v/>
      </c>
    </row>
    <row r="3506" spans="7:7" x14ac:dyDescent="0.25">
      <c r="G3506" t="str">
        <f t="shared" si="55"/>
        <v/>
      </c>
    </row>
    <row r="3507" spans="7:7" x14ac:dyDescent="0.25">
      <c r="G3507" t="str">
        <f t="shared" si="55"/>
        <v/>
      </c>
    </row>
    <row r="3508" spans="7:7" x14ac:dyDescent="0.25">
      <c r="G3508" t="str">
        <f t="shared" si="55"/>
        <v/>
      </c>
    </row>
    <row r="3509" spans="7:7" x14ac:dyDescent="0.25">
      <c r="G3509" t="str">
        <f t="shared" si="55"/>
        <v/>
      </c>
    </row>
    <row r="3510" spans="7:7" x14ac:dyDescent="0.25">
      <c r="G3510" t="str">
        <f t="shared" si="55"/>
        <v/>
      </c>
    </row>
    <row r="3511" spans="7:7" x14ac:dyDescent="0.25">
      <c r="G3511" t="str">
        <f t="shared" si="55"/>
        <v/>
      </c>
    </row>
    <row r="3512" spans="7:7" x14ac:dyDescent="0.25">
      <c r="G3512" t="str">
        <f t="shared" si="55"/>
        <v/>
      </c>
    </row>
    <row r="3513" spans="7:7" x14ac:dyDescent="0.25">
      <c r="G3513" t="str">
        <f t="shared" si="55"/>
        <v/>
      </c>
    </row>
    <row r="3514" spans="7:7" x14ac:dyDescent="0.25">
      <c r="G3514" t="str">
        <f t="shared" si="55"/>
        <v/>
      </c>
    </row>
    <row r="3515" spans="7:7" x14ac:dyDescent="0.25">
      <c r="G3515" t="str">
        <f t="shared" si="55"/>
        <v/>
      </c>
    </row>
    <row r="3516" spans="7:7" x14ac:dyDescent="0.25">
      <c r="G3516" t="str">
        <f t="shared" si="55"/>
        <v/>
      </c>
    </row>
    <row r="3517" spans="7:7" x14ac:dyDescent="0.25">
      <c r="G3517" t="str">
        <f t="shared" si="55"/>
        <v/>
      </c>
    </row>
    <row r="3518" spans="7:7" x14ac:dyDescent="0.25">
      <c r="G3518" t="str">
        <f t="shared" si="55"/>
        <v/>
      </c>
    </row>
    <row r="3519" spans="7:7" x14ac:dyDescent="0.25">
      <c r="G3519" t="str">
        <f t="shared" si="55"/>
        <v/>
      </c>
    </row>
    <row r="3520" spans="7:7" x14ac:dyDescent="0.25">
      <c r="G3520" t="str">
        <f t="shared" si="55"/>
        <v/>
      </c>
    </row>
    <row r="3521" spans="7:7" x14ac:dyDescent="0.25">
      <c r="G3521" t="str">
        <f t="shared" si="55"/>
        <v/>
      </c>
    </row>
    <row r="3522" spans="7:7" x14ac:dyDescent="0.25">
      <c r="G3522" t="str">
        <f t="shared" si="55"/>
        <v/>
      </c>
    </row>
    <row r="3523" spans="7:7" x14ac:dyDescent="0.25">
      <c r="G3523" t="str">
        <f t="shared" si="55"/>
        <v/>
      </c>
    </row>
    <row r="3524" spans="7:7" x14ac:dyDescent="0.25">
      <c r="G3524" t="str">
        <f t="shared" si="55"/>
        <v/>
      </c>
    </row>
    <row r="3525" spans="7:7" x14ac:dyDescent="0.25">
      <c r="G3525" t="str">
        <f t="shared" si="55"/>
        <v/>
      </c>
    </row>
    <row r="3526" spans="7:7" x14ac:dyDescent="0.25">
      <c r="G3526" t="str">
        <f t="shared" si="55"/>
        <v/>
      </c>
    </row>
    <row r="3527" spans="7:7" x14ac:dyDescent="0.25">
      <c r="G3527" t="str">
        <f t="shared" si="55"/>
        <v/>
      </c>
    </row>
    <row r="3528" spans="7:7" x14ac:dyDescent="0.25">
      <c r="G3528" t="str">
        <f t="shared" si="55"/>
        <v/>
      </c>
    </row>
    <row r="3529" spans="7:7" x14ac:dyDescent="0.25">
      <c r="G3529" t="str">
        <f t="shared" si="55"/>
        <v/>
      </c>
    </row>
    <row r="3530" spans="7:7" x14ac:dyDescent="0.25">
      <c r="G3530" t="str">
        <f t="shared" ref="G3530:G3593" si="56">IF(H3530="","",G3529+1)</f>
        <v/>
      </c>
    </row>
    <row r="3531" spans="7:7" x14ac:dyDescent="0.25">
      <c r="G3531" t="str">
        <f t="shared" si="56"/>
        <v/>
      </c>
    </row>
    <row r="3532" spans="7:7" x14ac:dyDescent="0.25">
      <c r="G3532" t="str">
        <f t="shared" si="56"/>
        <v/>
      </c>
    </row>
    <row r="3533" spans="7:7" x14ac:dyDescent="0.25">
      <c r="G3533" t="str">
        <f t="shared" si="56"/>
        <v/>
      </c>
    </row>
    <row r="3534" spans="7:7" x14ac:dyDescent="0.25">
      <c r="G3534" t="str">
        <f t="shared" si="56"/>
        <v/>
      </c>
    </row>
    <row r="3535" spans="7:7" x14ac:dyDescent="0.25">
      <c r="G3535" t="str">
        <f t="shared" si="56"/>
        <v/>
      </c>
    </row>
    <row r="3536" spans="7:7" x14ac:dyDescent="0.25">
      <c r="G3536" t="str">
        <f t="shared" si="56"/>
        <v/>
      </c>
    </row>
    <row r="3537" spans="7:7" x14ac:dyDescent="0.25">
      <c r="G3537" t="str">
        <f t="shared" si="56"/>
        <v/>
      </c>
    </row>
    <row r="3538" spans="7:7" x14ac:dyDescent="0.25">
      <c r="G3538" t="str">
        <f t="shared" si="56"/>
        <v/>
      </c>
    </row>
    <row r="3539" spans="7:7" x14ac:dyDescent="0.25">
      <c r="G3539" t="str">
        <f t="shared" si="56"/>
        <v/>
      </c>
    </row>
    <row r="3540" spans="7:7" x14ac:dyDescent="0.25">
      <c r="G3540" t="str">
        <f t="shared" si="56"/>
        <v/>
      </c>
    </row>
    <row r="3541" spans="7:7" x14ac:dyDescent="0.25">
      <c r="G3541" t="str">
        <f t="shared" si="56"/>
        <v/>
      </c>
    </row>
    <row r="3542" spans="7:7" x14ac:dyDescent="0.25">
      <c r="G3542" t="str">
        <f t="shared" si="56"/>
        <v/>
      </c>
    </row>
    <row r="3543" spans="7:7" x14ac:dyDescent="0.25">
      <c r="G3543" t="str">
        <f t="shared" si="56"/>
        <v/>
      </c>
    </row>
    <row r="3544" spans="7:7" x14ac:dyDescent="0.25">
      <c r="G3544" t="str">
        <f t="shared" si="56"/>
        <v/>
      </c>
    </row>
    <row r="3545" spans="7:7" x14ac:dyDescent="0.25">
      <c r="G3545" t="str">
        <f t="shared" si="56"/>
        <v/>
      </c>
    </row>
    <row r="3546" spans="7:7" x14ac:dyDescent="0.25">
      <c r="G3546" t="str">
        <f t="shared" si="56"/>
        <v/>
      </c>
    </row>
    <row r="3547" spans="7:7" x14ac:dyDescent="0.25">
      <c r="G3547" t="str">
        <f t="shared" si="56"/>
        <v/>
      </c>
    </row>
    <row r="3548" spans="7:7" x14ac:dyDescent="0.25">
      <c r="G3548" t="str">
        <f t="shared" si="56"/>
        <v/>
      </c>
    </row>
    <row r="3549" spans="7:7" x14ac:dyDescent="0.25">
      <c r="G3549" t="str">
        <f t="shared" si="56"/>
        <v/>
      </c>
    </row>
    <row r="3550" spans="7:7" x14ac:dyDescent="0.25">
      <c r="G3550" t="str">
        <f t="shared" si="56"/>
        <v/>
      </c>
    </row>
    <row r="3551" spans="7:7" x14ac:dyDescent="0.25">
      <c r="G3551" t="str">
        <f t="shared" si="56"/>
        <v/>
      </c>
    </row>
    <row r="3552" spans="7:7" x14ac:dyDescent="0.25">
      <c r="G3552" t="str">
        <f t="shared" si="56"/>
        <v/>
      </c>
    </row>
    <row r="3553" spans="7:7" x14ac:dyDescent="0.25">
      <c r="G3553" t="str">
        <f t="shared" si="56"/>
        <v/>
      </c>
    </row>
    <row r="3554" spans="7:7" x14ac:dyDescent="0.25">
      <c r="G3554" t="str">
        <f t="shared" si="56"/>
        <v/>
      </c>
    </row>
    <row r="3555" spans="7:7" x14ac:dyDescent="0.25">
      <c r="G3555" t="str">
        <f t="shared" si="56"/>
        <v/>
      </c>
    </row>
    <row r="3556" spans="7:7" x14ac:dyDescent="0.25">
      <c r="G3556" t="str">
        <f t="shared" si="56"/>
        <v/>
      </c>
    </row>
    <row r="3557" spans="7:7" x14ac:dyDescent="0.25">
      <c r="G3557" t="str">
        <f t="shared" si="56"/>
        <v/>
      </c>
    </row>
    <row r="3558" spans="7:7" x14ac:dyDescent="0.25">
      <c r="G3558" t="str">
        <f t="shared" si="56"/>
        <v/>
      </c>
    </row>
    <row r="3559" spans="7:7" x14ac:dyDescent="0.25">
      <c r="G3559" t="str">
        <f t="shared" si="56"/>
        <v/>
      </c>
    </row>
    <row r="3560" spans="7:7" x14ac:dyDescent="0.25">
      <c r="G3560" t="str">
        <f t="shared" si="56"/>
        <v/>
      </c>
    </row>
    <row r="3561" spans="7:7" x14ac:dyDescent="0.25">
      <c r="G3561" t="str">
        <f t="shared" si="56"/>
        <v/>
      </c>
    </row>
    <row r="3562" spans="7:7" x14ac:dyDescent="0.25">
      <c r="G3562" t="str">
        <f t="shared" si="56"/>
        <v/>
      </c>
    </row>
    <row r="3563" spans="7:7" x14ac:dyDescent="0.25">
      <c r="G3563" t="str">
        <f t="shared" si="56"/>
        <v/>
      </c>
    </row>
    <row r="3564" spans="7:7" x14ac:dyDescent="0.25">
      <c r="G3564" t="str">
        <f t="shared" si="56"/>
        <v/>
      </c>
    </row>
    <row r="3565" spans="7:7" x14ac:dyDescent="0.25">
      <c r="G3565" t="str">
        <f t="shared" si="56"/>
        <v/>
      </c>
    </row>
    <row r="3566" spans="7:7" x14ac:dyDescent="0.25">
      <c r="G3566" t="str">
        <f t="shared" si="56"/>
        <v/>
      </c>
    </row>
    <row r="3567" spans="7:7" x14ac:dyDescent="0.25">
      <c r="G3567" t="str">
        <f t="shared" si="56"/>
        <v/>
      </c>
    </row>
    <row r="3568" spans="7:7" x14ac:dyDescent="0.25">
      <c r="G3568" t="str">
        <f t="shared" si="56"/>
        <v/>
      </c>
    </row>
    <row r="3569" spans="7:7" x14ac:dyDescent="0.25">
      <c r="G3569" t="str">
        <f t="shared" si="56"/>
        <v/>
      </c>
    </row>
    <row r="3570" spans="7:7" x14ac:dyDescent="0.25">
      <c r="G3570" t="str">
        <f t="shared" si="56"/>
        <v/>
      </c>
    </row>
    <row r="3571" spans="7:7" x14ac:dyDescent="0.25">
      <c r="G3571" t="str">
        <f t="shared" si="56"/>
        <v/>
      </c>
    </row>
    <row r="3572" spans="7:7" x14ac:dyDescent="0.25">
      <c r="G3572" t="str">
        <f t="shared" si="56"/>
        <v/>
      </c>
    </row>
    <row r="3573" spans="7:7" x14ac:dyDescent="0.25">
      <c r="G3573" t="str">
        <f t="shared" si="56"/>
        <v/>
      </c>
    </row>
    <row r="3574" spans="7:7" x14ac:dyDescent="0.25">
      <c r="G3574" t="str">
        <f t="shared" si="56"/>
        <v/>
      </c>
    </row>
    <row r="3575" spans="7:7" x14ac:dyDescent="0.25">
      <c r="G3575" t="str">
        <f t="shared" si="56"/>
        <v/>
      </c>
    </row>
    <row r="3576" spans="7:7" x14ac:dyDescent="0.25">
      <c r="G3576" t="str">
        <f t="shared" si="56"/>
        <v/>
      </c>
    </row>
    <row r="3577" spans="7:7" x14ac:dyDescent="0.25">
      <c r="G3577" t="str">
        <f t="shared" si="56"/>
        <v/>
      </c>
    </row>
    <row r="3578" spans="7:7" x14ac:dyDescent="0.25">
      <c r="G3578" t="str">
        <f t="shared" si="56"/>
        <v/>
      </c>
    </row>
    <row r="3579" spans="7:7" x14ac:dyDescent="0.25">
      <c r="G3579" t="str">
        <f t="shared" si="56"/>
        <v/>
      </c>
    </row>
    <row r="3580" spans="7:7" x14ac:dyDescent="0.25">
      <c r="G3580" t="str">
        <f t="shared" si="56"/>
        <v/>
      </c>
    </row>
    <row r="3581" spans="7:7" x14ac:dyDescent="0.25">
      <c r="G3581" t="str">
        <f t="shared" si="56"/>
        <v/>
      </c>
    </row>
    <row r="3582" spans="7:7" x14ac:dyDescent="0.25">
      <c r="G3582" t="str">
        <f t="shared" si="56"/>
        <v/>
      </c>
    </row>
    <row r="3583" spans="7:7" x14ac:dyDescent="0.25">
      <c r="G3583" t="str">
        <f t="shared" si="56"/>
        <v/>
      </c>
    </row>
    <row r="3584" spans="7:7" x14ac:dyDescent="0.25">
      <c r="G3584" t="str">
        <f t="shared" si="56"/>
        <v/>
      </c>
    </row>
    <row r="3585" spans="7:7" x14ac:dyDescent="0.25">
      <c r="G3585" t="str">
        <f t="shared" si="56"/>
        <v/>
      </c>
    </row>
    <row r="3586" spans="7:7" x14ac:dyDescent="0.25">
      <c r="G3586" t="str">
        <f t="shared" si="56"/>
        <v/>
      </c>
    </row>
    <row r="3587" spans="7:7" x14ac:dyDescent="0.25">
      <c r="G3587" t="str">
        <f t="shared" si="56"/>
        <v/>
      </c>
    </row>
    <row r="3588" spans="7:7" x14ac:dyDescent="0.25">
      <c r="G3588" t="str">
        <f t="shared" si="56"/>
        <v/>
      </c>
    </row>
    <row r="3589" spans="7:7" x14ac:dyDescent="0.25">
      <c r="G3589" t="str">
        <f t="shared" si="56"/>
        <v/>
      </c>
    </row>
    <row r="3590" spans="7:7" x14ac:dyDescent="0.25">
      <c r="G3590" t="str">
        <f t="shared" si="56"/>
        <v/>
      </c>
    </row>
    <row r="3591" spans="7:7" x14ac:dyDescent="0.25">
      <c r="G3591" t="str">
        <f t="shared" si="56"/>
        <v/>
      </c>
    </row>
    <row r="3592" spans="7:7" x14ac:dyDescent="0.25">
      <c r="G3592" t="str">
        <f t="shared" si="56"/>
        <v/>
      </c>
    </row>
    <row r="3593" spans="7:7" x14ac:dyDescent="0.25">
      <c r="G3593" t="str">
        <f t="shared" si="56"/>
        <v/>
      </c>
    </row>
    <row r="3594" spans="7:7" x14ac:dyDescent="0.25">
      <c r="G3594" t="str">
        <f t="shared" ref="G3594:G3657" si="57">IF(H3594="","",G3593+1)</f>
        <v/>
      </c>
    </row>
    <row r="3595" spans="7:7" x14ac:dyDescent="0.25">
      <c r="G3595" t="str">
        <f t="shared" si="57"/>
        <v/>
      </c>
    </row>
    <row r="3596" spans="7:7" x14ac:dyDescent="0.25">
      <c r="G3596" t="str">
        <f t="shared" si="57"/>
        <v/>
      </c>
    </row>
    <row r="3597" spans="7:7" x14ac:dyDescent="0.25">
      <c r="G3597" t="str">
        <f t="shared" si="57"/>
        <v/>
      </c>
    </row>
    <row r="3598" spans="7:7" x14ac:dyDescent="0.25">
      <c r="G3598" t="str">
        <f t="shared" si="57"/>
        <v/>
      </c>
    </row>
    <row r="3599" spans="7:7" x14ac:dyDescent="0.25">
      <c r="G3599" t="str">
        <f t="shared" si="57"/>
        <v/>
      </c>
    </row>
    <row r="3600" spans="7:7" x14ac:dyDescent="0.25">
      <c r="G3600" t="str">
        <f t="shared" si="57"/>
        <v/>
      </c>
    </row>
    <row r="3601" spans="7:7" x14ac:dyDescent="0.25">
      <c r="G3601" t="str">
        <f t="shared" si="57"/>
        <v/>
      </c>
    </row>
    <row r="3602" spans="7:7" x14ac:dyDescent="0.25">
      <c r="G3602" t="str">
        <f t="shared" si="57"/>
        <v/>
      </c>
    </row>
    <row r="3603" spans="7:7" x14ac:dyDescent="0.25">
      <c r="G3603" t="str">
        <f t="shared" si="57"/>
        <v/>
      </c>
    </row>
    <row r="3604" spans="7:7" x14ac:dyDescent="0.25">
      <c r="G3604" t="str">
        <f t="shared" si="57"/>
        <v/>
      </c>
    </row>
    <row r="3605" spans="7:7" x14ac:dyDescent="0.25">
      <c r="G3605" t="str">
        <f t="shared" si="57"/>
        <v/>
      </c>
    </row>
    <row r="3606" spans="7:7" x14ac:dyDescent="0.25">
      <c r="G3606" t="str">
        <f t="shared" si="57"/>
        <v/>
      </c>
    </row>
    <row r="3607" spans="7:7" x14ac:dyDescent="0.25">
      <c r="G3607" t="str">
        <f t="shared" si="57"/>
        <v/>
      </c>
    </row>
    <row r="3608" spans="7:7" x14ac:dyDescent="0.25">
      <c r="G3608" t="str">
        <f t="shared" si="57"/>
        <v/>
      </c>
    </row>
    <row r="3609" spans="7:7" x14ac:dyDescent="0.25">
      <c r="G3609" t="str">
        <f t="shared" si="57"/>
        <v/>
      </c>
    </row>
    <row r="3610" spans="7:7" x14ac:dyDescent="0.25">
      <c r="G3610" t="str">
        <f t="shared" si="57"/>
        <v/>
      </c>
    </row>
    <row r="3611" spans="7:7" x14ac:dyDescent="0.25">
      <c r="G3611" t="str">
        <f t="shared" si="57"/>
        <v/>
      </c>
    </row>
    <row r="3612" spans="7:7" x14ac:dyDescent="0.25">
      <c r="G3612" t="str">
        <f t="shared" si="57"/>
        <v/>
      </c>
    </row>
    <row r="3613" spans="7:7" x14ac:dyDescent="0.25">
      <c r="G3613" t="str">
        <f t="shared" si="57"/>
        <v/>
      </c>
    </row>
    <row r="3614" spans="7:7" x14ac:dyDescent="0.25">
      <c r="G3614" t="str">
        <f t="shared" si="57"/>
        <v/>
      </c>
    </row>
    <row r="3615" spans="7:7" x14ac:dyDescent="0.25">
      <c r="G3615" t="str">
        <f t="shared" si="57"/>
        <v/>
      </c>
    </row>
    <row r="3616" spans="7:7" x14ac:dyDescent="0.25">
      <c r="G3616" t="str">
        <f t="shared" si="57"/>
        <v/>
      </c>
    </row>
    <row r="3617" spans="7:7" x14ac:dyDescent="0.25">
      <c r="G3617" t="str">
        <f t="shared" si="57"/>
        <v/>
      </c>
    </row>
    <row r="3618" spans="7:7" x14ac:dyDescent="0.25">
      <c r="G3618" t="str">
        <f t="shared" si="57"/>
        <v/>
      </c>
    </row>
    <row r="3619" spans="7:7" x14ac:dyDescent="0.25">
      <c r="G3619" t="str">
        <f t="shared" si="57"/>
        <v/>
      </c>
    </row>
    <row r="3620" spans="7:7" x14ac:dyDescent="0.25">
      <c r="G3620" t="str">
        <f t="shared" si="57"/>
        <v/>
      </c>
    </row>
    <row r="3621" spans="7:7" x14ac:dyDescent="0.25">
      <c r="G3621" t="str">
        <f t="shared" si="57"/>
        <v/>
      </c>
    </row>
    <row r="3622" spans="7:7" x14ac:dyDescent="0.25">
      <c r="G3622" t="str">
        <f t="shared" si="57"/>
        <v/>
      </c>
    </row>
    <row r="3623" spans="7:7" x14ac:dyDescent="0.25">
      <c r="G3623" t="str">
        <f t="shared" si="57"/>
        <v/>
      </c>
    </row>
    <row r="3624" spans="7:7" x14ac:dyDescent="0.25">
      <c r="G3624" t="str">
        <f t="shared" si="57"/>
        <v/>
      </c>
    </row>
    <row r="3625" spans="7:7" x14ac:dyDescent="0.25">
      <c r="G3625" t="str">
        <f t="shared" si="57"/>
        <v/>
      </c>
    </row>
    <row r="3626" spans="7:7" x14ac:dyDescent="0.25">
      <c r="G3626" t="str">
        <f t="shared" si="57"/>
        <v/>
      </c>
    </row>
    <row r="3627" spans="7:7" x14ac:dyDescent="0.25">
      <c r="G3627" t="str">
        <f t="shared" si="57"/>
        <v/>
      </c>
    </row>
    <row r="3628" spans="7:7" x14ac:dyDescent="0.25">
      <c r="G3628" t="str">
        <f t="shared" si="57"/>
        <v/>
      </c>
    </row>
    <row r="3629" spans="7:7" x14ac:dyDescent="0.25">
      <c r="G3629" t="str">
        <f t="shared" si="57"/>
        <v/>
      </c>
    </row>
    <row r="3630" spans="7:7" x14ac:dyDescent="0.25">
      <c r="G3630" t="str">
        <f t="shared" si="57"/>
        <v/>
      </c>
    </row>
    <row r="3631" spans="7:7" x14ac:dyDescent="0.25">
      <c r="G3631" t="str">
        <f t="shared" si="57"/>
        <v/>
      </c>
    </row>
    <row r="3632" spans="7:7" x14ac:dyDescent="0.25">
      <c r="G3632" t="str">
        <f t="shared" si="57"/>
        <v/>
      </c>
    </row>
    <row r="3633" spans="7:7" x14ac:dyDescent="0.25">
      <c r="G3633" t="str">
        <f t="shared" si="57"/>
        <v/>
      </c>
    </row>
    <row r="3634" spans="7:7" x14ac:dyDescent="0.25">
      <c r="G3634" t="str">
        <f t="shared" si="57"/>
        <v/>
      </c>
    </row>
    <row r="3635" spans="7:7" x14ac:dyDescent="0.25">
      <c r="G3635" t="str">
        <f t="shared" si="57"/>
        <v/>
      </c>
    </row>
    <row r="3636" spans="7:7" x14ac:dyDescent="0.25">
      <c r="G3636" t="str">
        <f t="shared" si="57"/>
        <v/>
      </c>
    </row>
    <row r="3637" spans="7:7" x14ac:dyDescent="0.25">
      <c r="G3637" t="str">
        <f t="shared" si="57"/>
        <v/>
      </c>
    </row>
    <row r="3638" spans="7:7" x14ac:dyDescent="0.25">
      <c r="G3638" t="str">
        <f t="shared" si="57"/>
        <v/>
      </c>
    </row>
    <row r="3639" spans="7:7" x14ac:dyDescent="0.25">
      <c r="G3639" t="str">
        <f t="shared" si="57"/>
        <v/>
      </c>
    </row>
    <row r="3640" spans="7:7" x14ac:dyDescent="0.25">
      <c r="G3640" t="str">
        <f t="shared" si="57"/>
        <v/>
      </c>
    </row>
    <row r="3641" spans="7:7" x14ac:dyDescent="0.25">
      <c r="G3641" t="str">
        <f t="shared" si="57"/>
        <v/>
      </c>
    </row>
    <row r="3642" spans="7:7" x14ac:dyDescent="0.25">
      <c r="G3642" t="str">
        <f t="shared" si="57"/>
        <v/>
      </c>
    </row>
    <row r="3643" spans="7:7" x14ac:dyDescent="0.25">
      <c r="G3643" t="str">
        <f t="shared" si="57"/>
        <v/>
      </c>
    </row>
    <row r="3644" spans="7:7" x14ac:dyDescent="0.25">
      <c r="G3644" t="str">
        <f t="shared" si="57"/>
        <v/>
      </c>
    </row>
    <row r="3645" spans="7:7" x14ac:dyDescent="0.25">
      <c r="G3645" t="str">
        <f t="shared" si="57"/>
        <v/>
      </c>
    </row>
    <row r="3646" spans="7:7" x14ac:dyDescent="0.25">
      <c r="G3646" t="str">
        <f t="shared" si="57"/>
        <v/>
      </c>
    </row>
    <row r="3647" spans="7:7" x14ac:dyDescent="0.25">
      <c r="G3647" t="str">
        <f t="shared" si="57"/>
        <v/>
      </c>
    </row>
    <row r="3648" spans="7:7" x14ac:dyDescent="0.25">
      <c r="G3648" t="str">
        <f t="shared" si="57"/>
        <v/>
      </c>
    </row>
    <row r="3649" spans="7:7" x14ac:dyDescent="0.25">
      <c r="G3649" t="str">
        <f t="shared" si="57"/>
        <v/>
      </c>
    </row>
    <row r="3650" spans="7:7" x14ac:dyDescent="0.25">
      <c r="G3650" t="str">
        <f t="shared" si="57"/>
        <v/>
      </c>
    </row>
    <row r="3651" spans="7:7" x14ac:dyDescent="0.25">
      <c r="G3651" t="str">
        <f t="shared" si="57"/>
        <v/>
      </c>
    </row>
    <row r="3652" spans="7:7" x14ac:dyDescent="0.25">
      <c r="G3652" t="str">
        <f t="shared" si="57"/>
        <v/>
      </c>
    </row>
    <row r="3653" spans="7:7" x14ac:dyDescent="0.25">
      <c r="G3653" t="str">
        <f t="shared" si="57"/>
        <v/>
      </c>
    </row>
    <row r="3654" spans="7:7" x14ac:dyDescent="0.25">
      <c r="G3654" t="str">
        <f t="shared" si="57"/>
        <v/>
      </c>
    </row>
    <row r="3655" spans="7:7" x14ac:dyDescent="0.25">
      <c r="G3655" t="str">
        <f t="shared" si="57"/>
        <v/>
      </c>
    </row>
    <row r="3656" spans="7:7" x14ac:dyDescent="0.25">
      <c r="G3656" t="str">
        <f t="shared" si="57"/>
        <v/>
      </c>
    </row>
    <row r="3657" spans="7:7" x14ac:dyDescent="0.25">
      <c r="G3657" t="str">
        <f t="shared" si="57"/>
        <v/>
      </c>
    </row>
    <row r="3658" spans="7:7" x14ac:dyDescent="0.25">
      <c r="G3658" t="str">
        <f t="shared" ref="G3658:G3721" si="58">IF(H3658="","",G3657+1)</f>
        <v/>
      </c>
    </row>
    <row r="3659" spans="7:7" x14ac:dyDescent="0.25">
      <c r="G3659" t="str">
        <f t="shared" si="58"/>
        <v/>
      </c>
    </row>
    <row r="3660" spans="7:7" x14ac:dyDescent="0.25">
      <c r="G3660" t="str">
        <f t="shared" si="58"/>
        <v/>
      </c>
    </row>
    <row r="3661" spans="7:7" x14ac:dyDescent="0.25">
      <c r="G3661" t="str">
        <f t="shared" si="58"/>
        <v/>
      </c>
    </row>
    <row r="3662" spans="7:7" x14ac:dyDescent="0.25">
      <c r="G3662" t="str">
        <f t="shared" si="58"/>
        <v/>
      </c>
    </row>
    <row r="3663" spans="7:7" x14ac:dyDescent="0.25">
      <c r="G3663" t="str">
        <f t="shared" si="58"/>
        <v/>
      </c>
    </row>
    <row r="3664" spans="7:7" x14ac:dyDescent="0.25">
      <c r="G3664" t="str">
        <f t="shared" si="58"/>
        <v/>
      </c>
    </row>
    <row r="3665" spans="7:7" x14ac:dyDescent="0.25">
      <c r="G3665" t="str">
        <f t="shared" si="58"/>
        <v/>
      </c>
    </row>
    <row r="3666" spans="7:7" x14ac:dyDescent="0.25">
      <c r="G3666" t="str">
        <f t="shared" si="58"/>
        <v/>
      </c>
    </row>
    <row r="3667" spans="7:7" x14ac:dyDescent="0.25">
      <c r="G3667" t="str">
        <f t="shared" si="58"/>
        <v/>
      </c>
    </row>
    <row r="3668" spans="7:7" x14ac:dyDescent="0.25">
      <c r="G3668" t="str">
        <f t="shared" si="58"/>
        <v/>
      </c>
    </row>
    <row r="3669" spans="7:7" x14ac:dyDescent="0.25">
      <c r="G3669" t="str">
        <f t="shared" si="58"/>
        <v/>
      </c>
    </row>
    <row r="3670" spans="7:7" x14ac:dyDescent="0.25">
      <c r="G3670" t="str">
        <f t="shared" si="58"/>
        <v/>
      </c>
    </row>
    <row r="3671" spans="7:7" x14ac:dyDescent="0.25">
      <c r="G3671" t="str">
        <f t="shared" si="58"/>
        <v/>
      </c>
    </row>
    <row r="3672" spans="7:7" x14ac:dyDescent="0.25">
      <c r="G3672" t="str">
        <f t="shared" si="58"/>
        <v/>
      </c>
    </row>
    <row r="3673" spans="7:7" x14ac:dyDescent="0.25">
      <c r="G3673" t="str">
        <f t="shared" si="58"/>
        <v/>
      </c>
    </row>
    <row r="3674" spans="7:7" x14ac:dyDescent="0.25">
      <c r="G3674" t="str">
        <f t="shared" si="58"/>
        <v/>
      </c>
    </row>
    <row r="3675" spans="7:7" x14ac:dyDescent="0.25">
      <c r="G3675" t="str">
        <f t="shared" si="58"/>
        <v/>
      </c>
    </row>
    <row r="3676" spans="7:7" x14ac:dyDescent="0.25">
      <c r="G3676" t="str">
        <f t="shared" si="58"/>
        <v/>
      </c>
    </row>
    <row r="3677" spans="7:7" x14ac:dyDescent="0.25">
      <c r="G3677" t="str">
        <f t="shared" si="58"/>
        <v/>
      </c>
    </row>
    <row r="3678" spans="7:7" x14ac:dyDescent="0.25">
      <c r="G3678" t="str">
        <f t="shared" si="58"/>
        <v/>
      </c>
    </row>
    <row r="3679" spans="7:7" x14ac:dyDescent="0.25">
      <c r="G3679" t="str">
        <f t="shared" si="58"/>
        <v/>
      </c>
    </row>
    <row r="3680" spans="7:7" x14ac:dyDescent="0.25">
      <c r="G3680" t="str">
        <f t="shared" si="58"/>
        <v/>
      </c>
    </row>
    <row r="3681" spans="7:7" x14ac:dyDescent="0.25">
      <c r="G3681" t="str">
        <f t="shared" si="58"/>
        <v/>
      </c>
    </row>
    <row r="3682" spans="7:7" x14ac:dyDescent="0.25">
      <c r="G3682" t="str">
        <f t="shared" si="58"/>
        <v/>
      </c>
    </row>
    <row r="3683" spans="7:7" x14ac:dyDescent="0.25">
      <c r="G3683" t="str">
        <f t="shared" si="58"/>
        <v/>
      </c>
    </row>
    <row r="3684" spans="7:7" x14ac:dyDescent="0.25">
      <c r="G3684" t="str">
        <f t="shared" si="58"/>
        <v/>
      </c>
    </row>
    <row r="3685" spans="7:7" x14ac:dyDescent="0.25">
      <c r="G3685" t="str">
        <f t="shared" si="58"/>
        <v/>
      </c>
    </row>
    <row r="3686" spans="7:7" x14ac:dyDescent="0.25">
      <c r="G3686" t="str">
        <f t="shared" si="58"/>
        <v/>
      </c>
    </row>
    <row r="3687" spans="7:7" x14ac:dyDescent="0.25">
      <c r="G3687" t="str">
        <f t="shared" si="58"/>
        <v/>
      </c>
    </row>
    <row r="3688" spans="7:7" x14ac:dyDescent="0.25">
      <c r="G3688" t="str">
        <f t="shared" si="58"/>
        <v/>
      </c>
    </row>
    <row r="3689" spans="7:7" x14ac:dyDescent="0.25">
      <c r="G3689" t="str">
        <f t="shared" si="58"/>
        <v/>
      </c>
    </row>
    <row r="3690" spans="7:7" x14ac:dyDescent="0.25">
      <c r="G3690" t="str">
        <f t="shared" si="58"/>
        <v/>
      </c>
    </row>
    <row r="3691" spans="7:7" x14ac:dyDescent="0.25">
      <c r="G3691" t="str">
        <f t="shared" si="58"/>
        <v/>
      </c>
    </row>
    <row r="3692" spans="7:7" x14ac:dyDescent="0.25">
      <c r="G3692" t="str">
        <f t="shared" si="58"/>
        <v/>
      </c>
    </row>
    <row r="3693" spans="7:7" x14ac:dyDescent="0.25">
      <c r="G3693" t="str">
        <f t="shared" si="58"/>
        <v/>
      </c>
    </row>
    <row r="3694" spans="7:7" x14ac:dyDescent="0.25">
      <c r="G3694" t="str">
        <f t="shared" si="58"/>
        <v/>
      </c>
    </row>
    <row r="3695" spans="7:7" x14ac:dyDescent="0.25">
      <c r="G3695" t="str">
        <f t="shared" si="58"/>
        <v/>
      </c>
    </row>
    <row r="3696" spans="7:7" x14ac:dyDescent="0.25">
      <c r="G3696" t="str">
        <f t="shared" si="58"/>
        <v/>
      </c>
    </row>
    <row r="3697" spans="7:7" x14ac:dyDescent="0.25">
      <c r="G3697" t="str">
        <f t="shared" si="58"/>
        <v/>
      </c>
    </row>
    <row r="3698" spans="7:7" x14ac:dyDescent="0.25">
      <c r="G3698" t="str">
        <f t="shared" si="58"/>
        <v/>
      </c>
    </row>
    <row r="3699" spans="7:7" x14ac:dyDescent="0.25">
      <c r="G3699" t="str">
        <f t="shared" si="58"/>
        <v/>
      </c>
    </row>
    <row r="3700" spans="7:7" x14ac:dyDescent="0.25">
      <c r="G3700" t="str">
        <f t="shared" si="58"/>
        <v/>
      </c>
    </row>
    <row r="3701" spans="7:7" x14ac:dyDescent="0.25">
      <c r="G3701" t="str">
        <f t="shared" si="58"/>
        <v/>
      </c>
    </row>
    <row r="3702" spans="7:7" x14ac:dyDescent="0.25">
      <c r="G3702" t="str">
        <f t="shared" si="58"/>
        <v/>
      </c>
    </row>
    <row r="3703" spans="7:7" x14ac:dyDescent="0.25">
      <c r="G3703" t="str">
        <f t="shared" si="58"/>
        <v/>
      </c>
    </row>
    <row r="3704" spans="7:7" x14ac:dyDescent="0.25">
      <c r="G3704" t="str">
        <f t="shared" si="58"/>
        <v/>
      </c>
    </row>
    <row r="3705" spans="7:7" x14ac:dyDescent="0.25">
      <c r="G3705" t="str">
        <f t="shared" si="58"/>
        <v/>
      </c>
    </row>
    <row r="3706" spans="7:7" x14ac:dyDescent="0.25">
      <c r="G3706" t="str">
        <f t="shared" si="58"/>
        <v/>
      </c>
    </row>
    <row r="3707" spans="7:7" x14ac:dyDescent="0.25">
      <c r="G3707" t="str">
        <f t="shared" si="58"/>
        <v/>
      </c>
    </row>
    <row r="3708" spans="7:7" x14ac:dyDescent="0.25">
      <c r="G3708" t="str">
        <f t="shared" si="58"/>
        <v/>
      </c>
    </row>
    <row r="3709" spans="7:7" x14ac:dyDescent="0.25">
      <c r="G3709" t="str">
        <f t="shared" si="58"/>
        <v/>
      </c>
    </row>
    <row r="3710" spans="7:7" x14ac:dyDescent="0.25">
      <c r="G3710" t="str">
        <f t="shared" si="58"/>
        <v/>
      </c>
    </row>
    <row r="3711" spans="7:7" x14ac:dyDescent="0.25">
      <c r="G3711" t="str">
        <f t="shared" si="58"/>
        <v/>
      </c>
    </row>
    <row r="3712" spans="7:7" x14ac:dyDescent="0.25">
      <c r="G3712" t="str">
        <f t="shared" si="58"/>
        <v/>
      </c>
    </row>
    <row r="3713" spans="7:7" x14ac:dyDescent="0.25">
      <c r="G3713" t="str">
        <f t="shared" si="58"/>
        <v/>
      </c>
    </row>
    <row r="3714" spans="7:7" x14ac:dyDescent="0.25">
      <c r="G3714" t="str">
        <f t="shared" si="58"/>
        <v/>
      </c>
    </row>
    <row r="3715" spans="7:7" x14ac:dyDescent="0.25">
      <c r="G3715" t="str">
        <f t="shared" si="58"/>
        <v/>
      </c>
    </row>
    <row r="3716" spans="7:7" x14ac:dyDescent="0.25">
      <c r="G3716" t="str">
        <f t="shared" si="58"/>
        <v/>
      </c>
    </row>
    <row r="3717" spans="7:7" x14ac:dyDescent="0.25">
      <c r="G3717" t="str">
        <f t="shared" si="58"/>
        <v/>
      </c>
    </row>
    <row r="3718" spans="7:7" x14ac:dyDescent="0.25">
      <c r="G3718" t="str">
        <f t="shared" si="58"/>
        <v/>
      </c>
    </row>
    <row r="3719" spans="7:7" x14ac:dyDescent="0.25">
      <c r="G3719" t="str">
        <f t="shared" si="58"/>
        <v/>
      </c>
    </row>
    <row r="3720" spans="7:7" x14ac:dyDescent="0.25">
      <c r="G3720" t="str">
        <f t="shared" si="58"/>
        <v/>
      </c>
    </row>
    <row r="3721" spans="7:7" x14ac:dyDescent="0.25">
      <c r="G3721" t="str">
        <f t="shared" si="58"/>
        <v/>
      </c>
    </row>
    <row r="3722" spans="7:7" x14ac:dyDescent="0.25">
      <c r="G3722" t="str">
        <f t="shared" ref="G3722:G3785" si="59">IF(H3722="","",G3721+1)</f>
        <v/>
      </c>
    </row>
    <row r="3723" spans="7:7" x14ac:dyDescent="0.25">
      <c r="G3723" t="str">
        <f t="shared" si="59"/>
        <v/>
      </c>
    </row>
    <row r="3724" spans="7:7" x14ac:dyDescent="0.25">
      <c r="G3724" t="str">
        <f t="shared" si="59"/>
        <v/>
      </c>
    </row>
    <row r="3725" spans="7:7" x14ac:dyDescent="0.25">
      <c r="G3725" t="str">
        <f t="shared" si="59"/>
        <v/>
      </c>
    </row>
    <row r="3726" spans="7:7" x14ac:dyDescent="0.25">
      <c r="G3726" t="str">
        <f t="shared" si="59"/>
        <v/>
      </c>
    </row>
    <row r="3727" spans="7:7" x14ac:dyDescent="0.25">
      <c r="G3727" t="str">
        <f t="shared" si="59"/>
        <v/>
      </c>
    </row>
    <row r="3728" spans="7:7" x14ac:dyDescent="0.25">
      <c r="G3728" t="str">
        <f t="shared" si="59"/>
        <v/>
      </c>
    </row>
    <row r="3729" spans="7:7" x14ac:dyDescent="0.25">
      <c r="G3729" t="str">
        <f t="shared" si="59"/>
        <v/>
      </c>
    </row>
    <row r="3730" spans="7:7" x14ac:dyDescent="0.25">
      <c r="G3730" t="str">
        <f t="shared" si="59"/>
        <v/>
      </c>
    </row>
    <row r="3731" spans="7:7" x14ac:dyDescent="0.25">
      <c r="G3731" t="str">
        <f t="shared" si="59"/>
        <v/>
      </c>
    </row>
    <row r="3732" spans="7:7" x14ac:dyDescent="0.25">
      <c r="G3732" t="str">
        <f t="shared" si="59"/>
        <v/>
      </c>
    </row>
    <row r="3733" spans="7:7" x14ac:dyDescent="0.25">
      <c r="G3733" t="str">
        <f t="shared" si="59"/>
        <v/>
      </c>
    </row>
    <row r="3734" spans="7:7" x14ac:dyDescent="0.25">
      <c r="G3734" t="str">
        <f t="shared" si="59"/>
        <v/>
      </c>
    </row>
    <row r="3735" spans="7:7" x14ac:dyDescent="0.25">
      <c r="G3735" t="str">
        <f t="shared" si="59"/>
        <v/>
      </c>
    </row>
    <row r="3736" spans="7:7" x14ac:dyDescent="0.25">
      <c r="G3736" t="str">
        <f t="shared" si="59"/>
        <v/>
      </c>
    </row>
    <row r="3737" spans="7:7" x14ac:dyDescent="0.25">
      <c r="G3737" t="str">
        <f t="shared" si="59"/>
        <v/>
      </c>
    </row>
    <row r="3738" spans="7:7" x14ac:dyDescent="0.25">
      <c r="G3738" t="str">
        <f t="shared" si="59"/>
        <v/>
      </c>
    </row>
    <row r="3739" spans="7:7" x14ac:dyDescent="0.25">
      <c r="G3739" t="str">
        <f t="shared" si="59"/>
        <v/>
      </c>
    </row>
    <row r="3740" spans="7:7" x14ac:dyDescent="0.25">
      <c r="G3740" t="str">
        <f t="shared" si="59"/>
        <v/>
      </c>
    </row>
    <row r="3741" spans="7:7" x14ac:dyDescent="0.25">
      <c r="G3741" t="str">
        <f t="shared" si="59"/>
        <v/>
      </c>
    </row>
    <row r="3742" spans="7:7" x14ac:dyDescent="0.25">
      <c r="G3742" t="str">
        <f t="shared" si="59"/>
        <v/>
      </c>
    </row>
    <row r="3743" spans="7:7" x14ac:dyDescent="0.25">
      <c r="G3743" t="str">
        <f t="shared" si="59"/>
        <v/>
      </c>
    </row>
    <row r="3744" spans="7:7" x14ac:dyDescent="0.25">
      <c r="G3744" t="str">
        <f t="shared" si="59"/>
        <v/>
      </c>
    </row>
    <row r="3745" spans="7:7" x14ac:dyDescent="0.25">
      <c r="G3745" t="str">
        <f t="shared" si="59"/>
        <v/>
      </c>
    </row>
    <row r="3746" spans="7:7" x14ac:dyDescent="0.25">
      <c r="G3746" t="str">
        <f t="shared" si="59"/>
        <v/>
      </c>
    </row>
    <row r="3747" spans="7:7" x14ac:dyDescent="0.25">
      <c r="G3747" t="str">
        <f t="shared" si="59"/>
        <v/>
      </c>
    </row>
    <row r="3748" spans="7:7" x14ac:dyDescent="0.25">
      <c r="G3748" t="str">
        <f t="shared" si="59"/>
        <v/>
      </c>
    </row>
    <row r="3749" spans="7:7" x14ac:dyDescent="0.25">
      <c r="G3749" t="str">
        <f t="shared" si="59"/>
        <v/>
      </c>
    </row>
    <row r="3750" spans="7:7" x14ac:dyDescent="0.25">
      <c r="G3750" t="str">
        <f t="shared" si="59"/>
        <v/>
      </c>
    </row>
    <row r="3751" spans="7:7" x14ac:dyDescent="0.25">
      <c r="G3751" t="str">
        <f t="shared" si="59"/>
        <v/>
      </c>
    </row>
    <row r="3752" spans="7:7" x14ac:dyDescent="0.25">
      <c r="G3752" t="str">
        <f t="shared" si="59"/>
        <v/>
      </c>
    </row>
    <row r="3753" spans="7:7" x14ac:dyDescent="0.25">
      <c r="G3753" t="str">
        <f t="shared" si="59"/>
        <v/>
      </c>
    </row>
    <row r="3754" spans="7:7" x14ac:dyDescent="0.25">
      <c r="G3754" t="str">
        <f t="shared" si="59"/>
        <v/>
      </c>
    </row>
    <row r="3755" spans="7:7" x14ac:dyDescent="0.25">
      <c r="G3755" t="str">
        <f t="shared" si="59"/>
        <v/>
      </c>
    </row>
    <row r="3756" spans="7:7" x14ac:dyDescent="0.25">
      <c r="G3756" t="str">
        <f t="shared" si="59"/>
        <v/>
      </c>
    </row>
    <row r="3757" spans="7:7" x14ac:dyDescent="0.25">
      <c r="G3757" t="str">
        <f t="shared" si="59"/>
        <v/>
      </c>
    </row>
    <row r="3758" spans="7:7" x14ac:dyDescent="0.25">
      <c r="G3758" t="str">
        <f t="shared" si="59"/>
        <v/>
      </c>
    </row>
    <row r="3759" spans="7:7" x14ac:dyDescent="0.25">
      <c r="G3759" t="str">
        <f t="shared" si="59"/>
        <v/>
      </c>
    </row>
    <row r="3760" spans="7:7" x14ac:dyDescent="0.25">
      <c r="G3760" t="str">
        <f t="shared" si="59"/>
        <v/>
      </c>
    </row>
    <row r="3761" spans="7:7" x14ac:dyDescent="0.25">
      <c r="G3761" t="str">
        <f t="shared" si="59"/>
        <v/>
      </c>
    </row>
    <row r="3762" spans="7:7" x14ac:dyDescent="0.25">
      <c r="G3762" t="str">
        <f t="shared" si="59"/>
        <v/>
      </c>
    </row>
    <row r="3763" spans="7:7" x14ac:dyDescent="0.25">
      <c r="G3763" t="str">
        <f t="shared" si="59"/>
        <v/>
      </c>
    </row>
    <row r="3764" spans="7:7" x14ac:dyDescent="0.25">
      <c r="G3764" t="str">
        <f t="shared" si="59"/>
        <v/>
      </c>
    </row>
    <row r="3765" spans="7:7" x14ac:dyDescent="0.25">
      <c r="G3765" t="str">
        <f t="shared" si="59"/>
        <v/>
      </c>
    </row>
    <row r="3766" spans="7:7" x14ac:dyDescent="0.25">
      <c r="G3766" t="str">
        <f t="shared" si="59"/>
        <v/>
      </c>
    </row>
    <row r="3767" spans="7:7" x14ac:dyDescent="0.25">
      <c r="G3767" t="str">
        <f t="shared" si="59"/>
        <v/>
      </c>
    </row>
    <row r="3768" spans="7:7" x14ac:dyDescent="0.25">
      <c r="G3768" t="str">
        <f t="shared" si="59"/>
        <v/>
      </c>
    </row>
    <row r="3769" spans="7:7" x14ac:dyDescent="0.25">
      <c r="G3769" t="str">
        <f t="shared" si="59"/>
        <v/>
      </c>
    </row>
    <row r="3770" spans="7:7" x14ac:dyDescent="0.25">
      <c r="G3770" t="str">
        <f t="shared" si="59"/>
        <v/>
      </c>
    </row>
    <row r="3771" spans="7:7" x14ac:dyDescent="0.25">
      <c r="G3771" t="str">
        <f t="shared" si="59"/>
        <v/>
      </c>
    </row>
    <row r="3772" spans="7:7" x14ac:dyDescent="0.25">
      <c r="G3772" t="str">
        <f t="shared" si="59"/>
        <v/>
      </c>
    </row>
    <row r="3773" spans="7:7" x14ac:dyDescent="0.25">
      <c r="G3773" t="str">
        <f t="shared" si="59"/>
        <v/>
      </c>
    </row>
    <row r="3774" spans="7:7" x14ac:dyDescent="0.25">
      <c r="G3774" t="str">
        <f t="shared" si="59"/>
        <v/>
      </c>
    </row>
    <row r="3775" spans="7:7" x14ac:dyDescent="0.25">
      <c r="G3775" t="str">
        <f t="shared" si="59"/>
        <v/>
      </c>
    </row>
    <row r="3776" spans="7:7" x14ac:dyDescent="0.25">
      <c r="G3776" t="str">
        <f t="shared" si="59"/>
        <v/>
      </c>
    </row>
    <row r="3777" spans="7:7" x14ac:dyDescent="0.25">
      <c r="G3777" t="str">
        <f t="shared" si="59"/>
        <v/>
      </c>
    </row>
    <row r="3778" spans="7:7" x14ac:dyDescent="0.25">
      <c r="G3778" t="str">
        <f t="shared" si="59"/>
        <v/>
      </c>
    </row>
    <row r="3779" spans="7:7" x14ac:dyDescent="0.25">
      <c r="G3779" t="str">
        <f t="shared" si="59"/>
        <v/>
      </c>
    </row>
    <row r="3780" spans="7:7" x14ac:dyDescent="0.25">
      <c r="G3780" t="str">
        <f t="shared" si="59"/>
        <v/>
      </c>
    </row>
    <row r="3781" spans="7:7" x14ac:dyDescent="0.25">
      <c r="G3781" t="str">
        <f t="shared" si="59"/>
        <v/>
      </c>
    </row>
    <row r="3782" spans="7:7" x14ac:dyDescent="0.25">
      <c r="G3782" t="str">
        <f t="shared" si="59"/>
        <v/>
      </c>
    </row>
    <row r="3783" spans="7:7" x14ac:dyDescent="0.25">
      <c r="G3783" t="str">
        <f t="shared" si="59"/>
        <v/>
      </c>
    </row>
    <row r="3784" spans="7:7" x14ac:dyDescent="0.25">
      <c r="G3784" t="str">
        <f t="shared" si="59"/>
        <v/>
      </c>
    </row>
    <row r="3785" spans="7:7" x14ac:dyDescent="0.25">
      <c r="G3785" t="str">
        <f t="shared" si="59"/>
        <v/>
      </c>
    </row>
    <row r="3786" spans="7:7" x14ac:dyDescent="0.25">
      <c r="G3786" t="str">
        <f t="shared" ref="G3786:G3849" si="60">IF(H3786="","",G3785+1)</f>
        <v/>
      </c>
    </row>
    <row r="3787" spans="7:7" x14ac:dyDescent="0.25">
      <c r="G3787" t="str">
        <f t="shared" si="60"/>
        <v/>
      </c>
    </row>
    <row r="3788" spans="7:7" x14ac:dyDescent="0.25">
      <c r="G3788" t="str">
        <f t="shared" si="60"/>
        <v/>
      </c>
    </row>
    <row r="3789" spans="7:7" x14ac:dyDescent="0.25">
      <c r="G3789" t="str">
        <f t="shared" si="60"/>
        <v/>
      </c>
    </row>
    <row r="3790" spans="7:7" x14ac:dyDescent="0.25">
      <c r="G3790" t="str">
        <f t="shared" si="60"/>
        <v/>
      </c>
    </row>
    <row r="3791" spans="7:7" x14ac:dyDescent="0.25">
      <c r="G3791" t="str">
        <f t="shared" si="60"/>
        <v/>
      </c>
    </row>
    <row r="3792" spans="7:7" x14ac:dyDescent="0.25">
      <c r="G3792" t="str">
        <f t="shared" si="60"/>
        <v/>
      </c>
    </row>
    <row r="3793" spans="7:7" x14ac:dyDescent="0.25">
      <c r="G3793" t="str">
        <f t="shared" si="60"/>
        <v/>
      </c>
    </row>
    <row r="3794" spans="7:7" x14ac:dyDescent="0.25">
      <c r="G3794" t="str">
        <f t="shared" si="60"/>
        <v/>
      </c>
    </row>
    <row r="3795" spans="7:7" x14ac:dyDescent="0.25">
      <c r="G3795" t="str">
        <f t="shared" si="60"/>
        <v/>
      </c>
    </row>
    <row r="3796" spans="7:7" x14ac:dyDescent="0.25">
      <c r="G3796" t="str">
        <f t="shared" si="60"/>
        <v/>
      </c>
    </row>
    <row r="3797" spans="7:7" x14ac:dyDescent="0.25">
      <c r="G3797" t="str">
        <f t="shared" si="60"/>
        <v/>
      </c>
    </row>
    <row r="3798" spans="7:7" x14ac:dyDescent="0.25">
      <c r="G3798" t="str">
        <f t="shared" si="60"/>
        <v/>
      </c>
    </row>
    <row r="3799" spans="7:7" x14ac:dyDescent="0.25">
      <c r="G3799" t="str">
        <f t="shared" si="60"/>
        <v/>
      </c>
    </row>
    <row r="3800" spans="7:7" x14ac:dyDescent="0.25">
      <c r="G3800" t="str">
        <f t="shared" si="60"/>
        <v/>
      </c>
    </row>
    <row r="3801" spans="7:7" x14ac:dyDescent="0.25">
      <c r="G3801" t="str">
        <f t="shared" si="60"/>
        <v/>
      </c>
    </row>
    <row r="3802" spans="7:7" x14ac:dyDescent="0.25">
      <c r="G3802" t="str">
        <f t="shared" si="60"/>
        <v/>
      </c>
    </row>
    <row r="3803" spans="7:7" x14ac:dyDescent="0.25">
      <c r="G3803" t="str">
        <f t="shared" si="60"/>
        <v/>
      </c>
    </row>
    <row r="3804" spans="7:7" x14ac:dyDescent="0.25">
      <c r="G3804" t="str">
        <f t="shared" si="60"/>
        <v/>
      </c>
    </row>
    <row r="3805" spans="7:7" x14ac:dyDescent="0.25">
      <c r="G3805" t="str">
        <f t="shared" si="60"/>
        <v/>
      </c>
    </row>
    <row r="3806" spans="7:7" x14ac:dyDescent="0.25">
      <c r="G3806" t="str">
        <f t="shared" si="60"/>
        <v/>
      </c>
    </row>
    <row r="3807" spans="7:7" x14ac:dyDescent="0.25">
      <c r="G3807" t="str">
        <f t="shared" si="60"/>
        <v/>
      </c>
    </row>
    <row r="3808" spans="7:7" x14ac:dyDescent="0.25">
      <c r="G3808" t="str">
        <f t="shared" si="60"/>
        <v/>
      </c>
    </row>
    <row r="3809" spans="7:7" x14ac:dyDescent="0.25">
      <c r="G3809" t="str">
        <f t="shared" si="60"/>
        <v/>
      </c>
    </row>
    <row r="3810" spans="7:7" x14ac:dyDescent="0.25">
      <c r="G3810" t="str">
        <f t="shared" si="60"/>
        <v/>
      </c>
    </row>
    <row r="3811" spans="7:7" x14ac:dyDescent="0.25">
      <c r="G3811" t="str">
        <f t="shared" si="60"/>
        <v/>
      </c>
    </row>
    <row r="3812" spans="7:7" x14ac:dyDescent="0.25">
      <c r="G3812" t="str">
        <f t="shared" si="60"/>
        <v/>
      </c>
    </row>
    <row r="3813" spans="7:7" x14ac:dyDescent="0.25">
      <c r="G3813" t="str">
        <f t="shared" si="60"/>
        <v/>
      </c>
    </row>
    <row r="3814" spans="7:7" x14ac:dyDescent="0.25">
      <c r="G3814" t="str">
        <f t="shared" si="60"/>
        <v/>
      </c>
    </row>
    <row r="3815" spans="7:7" x14ac:dyDescent="0.25">
      <c r="G3815" t="str">
        <f t="shared" si="60"/>
        <v/>
      </c>
    </row>
    <row r="3816" spans="7:7" x14ac:dyDescent="0.25">
      <c r="G3816" t="str">
        <f t="shared" si="60"/>
        <v/>
      </c>
    </row>
    <row r="3817" spans="7:7" x14ac:dyDescent="0.25">
      <c r="G3817" t="str">
        <f t="shared" si="60"/>
        <v/>
      </c>
    </row>
    <row r="3818" spans="7:7" x14ac:dyDescent="0.25">
      <c r="G3818" t="str">
        <f t="shared" si="60"/>
        <v/>
      </c>
    </row>
    <row r="3819" spans="7:7" x14ac:dyDescent="0.25">
      <c r="G3819" t="str">
        <f t="shared" si="60"/>
        <v/>
      </c>
    </row>
    <row r="3820" spans="7:7" x14ac:dyDescent="0.25">
      <c r="G3820" t="str">
        <f t="shared" si="60"/>
        <v/>
      </c>
    </row>
    <row r="3821" spans="7:7" x14ac:dyDescent="0.25">
      <c r="G3821" t="str">
        <f t="shared" si="60"/>
        <v/>
      </c>
    </row>
    <row r="3822" spans="7:7" x14ac:dyDescent="0.25">
      <c r="G3822" t="str">
        <f t="shared" si="60"/>
        <v/>
      </c>
    </row>
    <row r="3823" spans="7:7" x14ac:dyDescent="0.25">
      <c r="G3823" t="str">
        <f t="shared" si="60"/>
        <v/>
      </c>
    </row>
    <row r="3824" spans="7:7" x14ac:dyDescent="0.25">
      <c r="G3824" t="str">
        <f t="shared" si="60"/>
        <v/>
      </c>
    </row>
    <row r="3825" spans="7:7" x14ac:dyDescent="0.25">
      <c r="G3825" t="str">
        <f t="shared" si="60"/>
        <v/>
      </c>
    </row>
    <row r="3826" spans="7:7" x14ac:dyDescent="0.25">
      <c r="G3826" t="str">
        <f t="shared" si="60"/>
        <v/>
      </c>
    </row>
    <row r="3827" spans="7:7" x14ac:dyDescent="0.25">
      <c r="G3827" t="str">
        <f t="shared" si="60"/>
        <v/>
      </c>
    </row>
    <row r="3828" spans="7:7" x14ac:dyDescent="0.25">
      <c r="G3828" t="str">
        <f t="shared" si="60"/>
        <v/>
      </c>
    </row>
    <row r="3829" spans="7:7" x14ac:dyDescent="0.25">
      <c r="G3829" t="str">
        <f t="shared" si="60"/>
        <v/>
      </c>
    </row>
    <row r="3830" spans="7:7" x14ac:dyDescent="0.25">
      <c r="G3830" t="str">
        <f t="shared" si="60"/>
        <v/>
      </c>
    </row>
    <row r="3831" spans="7:7" x14ac:dyDescent="0.25">
      <c r="G3831" t="str">
        <f t="shared" si="60"/>
        <v/>
      </c>
    </row>
    <row r="3832" spans="7:7" x14ac:dyDescent="0.25">
      <c r="G3832" t="str">
        <f t="shared" si="60"/>
        <v/>
      </c>
    </row>
    <row r="3833" spans="7:7" x14ac:dyDescent="0.25">
      <c r="G3833" t="str">
        <f t="shared" si="60"/>
        <v/>
      </c>
    </row>
    <row r="3834" spans="7:7" x14ac:dyDescent="0.25">
      <c r="G3834" t="str">
        <f t="shared" si="60"/>
        <v/>
      </c>
    </row>
    <row r="3835" spans="7:7" x14ac:dyDescent="0.25">
      <c r="G3835" t="str">
        <f t="shared" si="60"/>
        <v/>
      </c>
    </row>
    <row r="3836" spans="7:7" x14ac:dyDescent="0.25">
      <c r="G3836" t="str">
        <f t="shared" si="60"/>
        <v/>
      </c>
    </row>
    <row r="3837" spans="7:7" x14ac:dyDescent="0.25">
      <c r="G3837" t="str">
        <f t="shared" si="60"/>
        <v/>
      </c>
    </row>
    <row r="3838" spans="7:7" x14ac:dyDescent="0.25">
      <c r="G3838" t="str">
        <f t="shared" si="60"/>
        <v/>
      </c>
    </row>
    <row r="3839" spans="7:7" x14ac:dyDescent="0.25">
      <c r="G3839" t="str">
        <f t="shared" si="60"/>
        <v/>
      </c>
    </row>
    <row r="3840" spans="7:7" x14ac:dyDescent="0.25">
      <c r="G3840" t="str">
        <f t="shared" si="60"/>
        <v/>
      </c>
    </row>
    <row r="3841" spans="7:7" x14ac:dyDescent="0.25">
      <c r="G3841" t="str">
        <f t="shared" si="60"/>
        <v/>
      </c>
    </row>
    <row r="3842" spans="7:7" x14ac:dyDescent="0.25">
      <c r="G3842" t="str">
        <f t="shared" si="60"/>
        <v/>
      </c>
    </row>
    <row r="3843" spans="7:7" x14ac:dyDescent="0.25">
      <c r="G3843" t="str">
        <f t="shared" si="60"/>
        <v/>
      </c>
    </row>
    <row r="3844" spans="7:7" x14ac:dyDescent="0.25">
      <c r="G3844" t="str">
        <f t="shared" si="60"/>
        <v/>
      </c>
    </row>
    <row r="3845" spans="7:7" x14ac:dyDescent="0.25">
      <c r="G3845" t="str">
        <f t="shared" si="60"/>
        <v/>
      </c>
    </row>
    <row r="3846" spans="7:7" x14ac:dyDescent="0.25">
      <c r="G3846" t="str">
        <f t="shared" si="60"/>
        <v/>
      </c>
    </row>
    <row r="3847" spans="7:7" x14ac:dyDescent="0.25">
      <c r="G3847" t="str">
        <f t="shared" si="60"/>
        <v/>
      </c>
    </row>
    <row r="3848" spans="7:7" x14ac:dyDescent="0.25">
      <c r="G3848" t="str">
        <f t="shared" si="60"/>
        <v/>
      </c>
    </row>
    <row r="3849" spans="7:7" x14ac:dyDescent="0.25">
      <c r="G3849" t="str">
        <f t="shared" si="60"/>
        <v/>
      </c>
    </row>
    <row r="3850" spans="7:7" x14ac:dyDescent="0.25">
      <c r="G3850" t="str">
        <f t="shared" ref="G3850:G3913" si="61">IF(H3850="","",G3849+1)</f>
        <v/>
      </c>
    </row>
    <row r="3851" spans="7:7" x14ac:dyDescent="0.25">
      <c r="G3851" t="str">
        <f t="shared" si="61"/>
        <v/>
      </c>
    </row>
    <row r="3852" spans="7:7" x14ac:dyDescent="0.25">
      <c r="G3852" t="str">
        <f t="shared" si="61"/>
        <v/>
      </c>
    </row>
    <row r="3853" spans="7:7" x14ac:dyDescent="0.25">
      <c r="G3853" t="str">
        <f t="shared" si="61"/>
        <v/>
      </c>
    </row>
    <row r="3854" spans="7:7" x14ac:dyDescent="0.25">
      <c r="G3854" t="str">
        <f t="shared" si="61"/>
        <v/>
      </c>
    </row>
    <row r="3855" spans="7:7" x14ac:dyDescent="0.25">
      <c r="G3855" t="str">
        <f t="shared" si="61"/>
        <v/>
      </c>
    </row>
    <row r="3856" spans="7:7" x14ac:dyDescent="0.25">
      <c r="G3856" t="str">
        <f t="shared" si="61"/>
        <v/>
      </c>
    </row>
    <row r="3857" spans="7:7" x14ac:dyDescent="0.25">
      <c r="G3857" t="str">
        <f t="shared" si="61"/>
        <v/>
      </c>
    </row>
    <row r="3858" spans="7:7" x14ac:dyDescent="0.25">
      <c r="G3858" t="str">
        <f t="shared" si="61"/>
        <v/>
      </c>
    </row>
    <row r="3859" spans="7:7" x14ac:dyDescent="0.25">
      <c r="G3859" t="str">
        <f t="shared" si="61"/>
        <v/>
      </c>
    </row>
    <row r="3860" spans="7:7" x14ac:dyDescent="0.25">
      <c r="G3860" t="str">
        <f t="shared" si="61"/>
        <v/>
      </c>
    </row>
    <row r="3861" spans="7:7" x14ac:dyDescent="0.25">
      <c r="G3861" t="str">
        <f t="shared" si="61"/>
        <v/>
      </c>
    </row>
    <row r="3862" spans="7:7" x14ac:dyDescent="0.25">
      <c r="G3862" t="str">
        <f t="shared" si="61"/>
        <v/>
      </c>
    </row>
    <row r="3863" spans="7:7" x14ac:dyDescent="0.25">
      <c r="G3863" t="str">
        <f t="shared" si="61"/>
        <v/>
      </c>
    </row>
    <row r="3864" spans="7:7" x14ac:dyDescent="0.25">
      <c r="G3864" t="str">
        <f t="shared" si="61"/>
        <v/>
      </c>
    </row>
    <row r="3865" spans="7:7" x14ac:dyDescent="0.25">
      <c r="G3865" t="str">
        <f t="shared" si="61"/>
        <v/>
      </c>
    </row>
    <row r="3866" spans="7:7" x14ac:dyDescent="0.25">
      <c r="G3866" t="str">
        <f t="shared" si="61"/>
        <v/>
      </c>
    </row>
    <row r="3867" spans="7:7" x14ac:dyDescent="0.25">
      <c r="G3867" t="str">
        <f t="shared" si="61"/>
        <v/>
      </c>
    </row>
    <row r="3868" spans="7:7" x14ac:dyDescent="0.25">
      <c r="G3868" t="str">
        <f t="shared" si="61"/>
        <v/>
      </c>
    </row>
    <row r="3869" spans="7:7" x14ac:dyDescent="0.25">
      <c r="G3869" t="str">
        <f t="shared" si="61"/>
        <v/>
      </c>
    </row>
    <row r="3870" spans="7:7" x14ac:dyDescent="0.25">
      <c r="G3870" t="str">
        <f t="shared" si="61"/>
        <v/>
      </c>
    </row>
    <row r="3871" spans="7:7" x14ac:dyDescent="0.25">
      <c r="G3871" t="str">
        <f t="shared" si="61"/>
        <v/>
      </c>
    </row>
    <row r="3872" spans="7:7" x14ac:dyDescent="0.25">
      <c r="G3872" t="str">
        <f t="shared" si="61"/>
        <v/>
      </c>
    </row>
    <row r="3873" spans="7:7" x14ac:dyDescent="0.25">
      <c r="G3873" t="str">
        <f t="shared" si="61"/>
        <v/>
      </c>
    </row>
    <row r="3874" spans="7:7" x14ac:dyDescent="0.25">
      <c r="G3874" t="str">
        <f t="shared" si="61"/>
        <v/>
      </c>
    </row>
    <row r="3875" spans="7:7" x14ac:dyDescent="0.25">
      <c r="G3875" t="str">
        <f t="shared" si="61"/>
        <v/>
      </c>
    </row>
    <row r="3876" spans="7:7" x14ac:dyDescent="0.25">
      <c r="G3876" t="str">
        <f t="shared" si="61"/>
        <v/>
      </c>
    </row>
    <row r="3877" spans="7:7" x14ac:dyDescent="0.25">
      <c r="G3877" t="str">
        <f t="shared" si="61"/>
        <v/>
      </c>
    </row>
    <row r="3878" spans="7:7" x14ac:dyDescent="0.25">
      <c r="G3878" t="str">
        <f t="shared" si="61"/>
        <v/>
      </c>
    </row>
    <row r="3879" spans="7:7" x14ac:dyDescent="0.25">
      <c r="G3879" t="str">
        <f t="shared" si="61"/>
        <v/>
      </c>
    </row>
    <row r="3880" spans="7:7" x14ac:dyDescent="0.25">
      <c r="G3880" t="str">
        <f t="shared" si="61"/>
        <v/>
      </c>
    </row>
    <row r="3881" spans="7:7" x14ac:dyDescent="0.25">
      <c r="G3881" t="str">
        <f t="shared" si="61"/>
        <v/>
      </c>
    </row>
    <row r="3882" spans="7:7" x14ac:dyDescent="0.25">
      <c r="G3882" t="str">
        <f t="shared" si="61"/>
        <v/>
      </c>
    </row>
    <row r="3883" spans="7:7" x14ac:dyDescent="0.25">
      <c r="G3883" t="str">
        <f t="shared" si="61"/>
        <v/>
      </c>
    </row>
    <row r="3884" spans="7:7" x14ac:dyDescent="0.25">
      <c r="G3884" t="str">
        <f t="shared" si="61"/>
        <v/>
      </c>
    </row>
    <row r="3885" spans="7:7" x14ac:dyDescent="0.25">
      <c r="G3885" t="str">
        <f t="shared" si="61"/>
        <v/>
      </c>
    </row>
    <row r="3886" spans="7:7" x14ac:dyDescent="0.25">
      <c r="G3886" t="str">
        <f t="shared" si="61"/>
        <v/>
      </c>
    </row>
    <row r="3887" spans="7:7" x14ac:dyDescent="0.25">
      <c r="G3887" t="str">
        <f t="shared" si="61"/>
        <v/>
      </c>
    </row>
    <row r="3888" spans="7:7" x14ac:dyDescent="0.25">
      <c r="G3888" t="str">
        <f t="shared" si="61"/>
        <v/>
      </c>
    </row>
    <row r="3889" spans="7:7" x14ac:dyDescent="0.25">
      <c r="G3889" t="str">
        <f t="shared" si="61"/>
        <v/>
      </c>
    </row>
    <row r="3890" spans="7:7" x14ac:dyDescent="0.25">
      <c r="G3890" t="str">
        <f t="shared" si="61"/>
        <v/>
      </c>
    </row>
    <row r="3891" spans="7:7" x14ac:dyDescent="0.25">
      <c r="G3891" t="str">
        <f t="shared" si="61"/>
        <v/>
      </c>
    </row>
    <row r="3892" spans="7:7" x14ac:dyDescent="0.25">
      <c r="G3892" t="str">
        <f t="shared" si="61"/>
        <v/>
      </c>
    </row>
    <row r="3893" spans="7:7" x14ac:dyDescent="0.25">
      <c r="G3893" t="str">
        <f t="shared" si="61"/>
        <v/>
      </c>
    </row>
    <row r="3894" spans="7:7" x14ac:dyDescent="0.25">
      <c r="G3894" t="str">
        <f t="shared" si="61"/>
        <v/>
      </c>
    </row>
    <row r="3895" spans="7:7" x14ac:dyDescent="0.25">
      <c r="G3895" t="str">
        <f t="shared" si="61"/>
        <v/>
      </c>
    </row>
    <row r="3896" spans="7:7" x14ac:dyDescent="0.25">
      <c r="G3896" t="str">
        <f t="shared" si="61"/>
        <v/>
      </c>
    </row>
    <row r="3897" spans="7:7" x14ac:dyDescent="0.25">
      <c r="G3897" t="str">
        <f t="shared" si="61"/>
        <v/>
      </c>
    </row>
    <row r="3898" spans="7:7" x14ac:dyDescent="0.25">
      <c r="G3898" t="str">
        <f t="shared" si="61"/>
        <v/>
      </c>
    </row>
    <row r="3899" spans="7:7" x14ac:dyDescent="0.25">
      <c r="G3899" t="str">
        <f t="shared" si="61"/>
        <v/>
      </c>
    </row>
    <row r="3900" spans="7:7" x14ac:dyDescent="0.25">
      <c r="G3900" t="str">
        <f t="shared" si="61"/>
        <v/>
      </c>
    </row>
    <row r="3901" spans="7:7" x14ac:dyDescent="0.25">
      <c r="G3901" t="str">
        <f t="shared" si="61"/>
        <v/>
      </c>
    </row>
    <row r="3902" spans="7:7" x14ac:dyDescent="0.25">
      <c r="G3902" t="str">
        <f t="shared" si="61"/>
        <v/>
      </c>
    </row>
    <row r="3903" spans="7:7" x14ac:dyDescent="0.25">
      <c r="G3903" t="str">
        <f t="shared" si="61"/>
        <v/>
      </c>
    </row>
    <row r="3904" spans="7:7" x14ac:dyDescent="0.25">
      <c r="G3904" t="str">
        <f t="shared" si="61"/>
        <v/>
      </c>
    </row>
    <row r="3905" spans="7:7" x14ac:dyDescent="0.25">
      <c r="G3905" t="str">
        <f t="shared" si="61"/>
        <v/>
      </c>
    </row>
    <row r="3906" spans="7:7" x14ac:dyDescent="0.25">
      <c r="G3906" t="str">
        <f t="shared" si="61"/>
        <v/>
      </c>
    </row>
    <row r="3907" spans="7:7" x14ac:dyDescent="0.25">
      <c r="G3907" t="str">
        <f t="shared" si="61"/>
        <v/>
      </c>
    </row>
    <row r="3908" spans="7:7" x14ac:dyDescent="0.25">
      <c r="G3908" t="str">
        <f t="shared" si="61"/>
        <v/>
      </c>
    </row>
    <row r="3909" spans="7:7" x14ac:dyDescent="0.25">
      <c r="G3909" t="str">
        <f t="shared" si="61"/>
        <v/>
      </c>
    </row>
    <row r="3910" spans="7:7" x14ac:dyDescent="0.25">
      <c r="G3910" t="str">
        <f t="shared" si="61"/>
        <v/>
      </c>
    </row>
    <row r="3911" spans="7:7" x14ac:dyDescent="0.25">
      <c r="G3911" t="str">
        <f t="shared" si="61"/>
        <v/>
      </c>
    </row>
    <row r="3912" spans="7:7" x14ac:dyDescent="0.25">
      <c r="G3912" t="str">
        <f t="shared" si="61"/>
        <v/>
      </c>
    </row>
    <row r="3913" spans="7:7" x14ac:dyDescent="0.25">
      <c r="G3913" t="str">
        <f t="shared" si="61"/>
        <v/>
      </c>
    </row>
    <row r="3914" spans="7:7" x14ac:dyDescent="0.25">
      <c r="G3914" t="str">
        <f t="shared" ref="G3914:G3977" si="62">IF(H3914="","",G3913+1)</f>
        <v/>
      </c>
    </row>
    <row r="3915" spans="7:7" x14ac:dyDescent="0.25">
      <c r="G3915" t="str">
        <f t="shared" si="62"/>
        <v/>
      </c>
    </row>
    <row r="3916" spans="7:7" x14ac:dyDescent="0.25">
      <c r="G3916" t="str">
        <f t="shared" si="62"/>
        <v/>
      </c>
    </row>
    <row r="3917" spans="7:7" x14ac:dyDescent="0.25">
      <c r="G3917" t="str">
        <f t="shared" si="62"/>
        <v/>
      </c>
    </row>
    <row r="3918" spans="7:7" x14ac:dyDescent="0.25">
      <c r="G3918" t="str">
        <f t="shared" si="62"/>
        <v/>
      </c>
    </row>
    <row r="3919" spans="7:7" x14ac:dyDescent="0.25">
      <c r="G3919" t="str">
        <f t="shared" si="62"/>
        <v/>
      </c>
    </row>
    <row r="3920" spans="7:7" x14ac:dyDescent="0.25">
      <c r="G3920" t="str">
        <f t="shared" si="62"/>
        <v/>
      </c>
    </row>
    <row r="3921" spans="7:7" x14ac:dyDescent="0.25">
      <c r="G3921" t="str">
        <f t="shared" si="62"/>
        <v/>
      </c>
    </row>
    <row r="3922" spans="7:7" x14ac:dyDescent="0.25">
      <c r="G3922" t="str">
        <f t="shared" si="62"/>
        <v/>
      </c>
    </row>
    <row r="3923" spans="7:7" x14ac:dyDescent="0.25">
      <c r="G3923" t="str">
        <f t="shared" si="62"/>
        <v/>
      </c>
    </row>
    <row r="3924" spans="7:7" x14ac:dyDescent="0.25">
      <c r="G3924" t="str">
        <f t="shared" si="62"/>
        <v/>
      </c>
    </row>
    <row r="3925" spans="7:7" x14ac:dyDescent="0.25">
      <c r="G3925" t="str">
        <f t="shared" si="62"/>
        <v/>
      </c>
    </row>
    <row r="3926" spans="7:7" x14ac:dyDescent="0.25">
      <c r="G3926" t="str">
        <f t="shared" si="62"/>
        <v/>
      </c>
    </row>
    <row r="3927" spans="7:7" x14ac:dyDescent="0.25">
      <c r="G3927" t="str">
        <f t="shared" si="62"/>
        <v/>
      </c>
    </row>
    <row r="3928" spans="7:7" x14ac:dyDescent="0.25">
      <c r="G3928" t="str">
        <f t="shared" si="62"/>
        <v/>
      </c>
    </row>
    <row r="3929" spans="7:7" x14ac:dyDescent="0.25">
      <c r="G3929" t="str">
        <f t="shared" si="62"/>
        <v/>
      </c>
    </row>
    <row r="3930" spans="7:7" x14ac:dyDescent="0.25">
      <c r="G3930" t="str">
        <f t="shared" si="62"/>
        <v/>
      </c>
    </row>
    <row r="3931" spans="7:7" x14ac:dyDescent="0.25">
      <c r="G3931" t="str">
        <f t="shared" si="62"/>
        <v/>
      </c>
    </row>
    <row r="3932" spans="7:7" x14ac:dyDescent="0.25">
      <c r="G3932" t="str">
        <f t="shared" si="62"/>
        <v/>
      </c>
    </row>
    <row r="3933" spans="7:7" x14ac:dyDescent="0.25">
      <c r="G3933" t="str">
        <f t="shared" si="62"/>
        <v/>
      </c>
    </row>
    <row r="3934" spans="7:7" x14ac:dyDescent="0.25">
      <c r="G3934" t="str">
        <f t="shared" si="62"/>
        <v/>
      </c>
    </row>
    <row r="3935" spans="7:7" x14ac:dyDescent="0.25">
      <c r="G3935" t="str">
        <f t="shared" si="62"/>
        <v/>
      </c>
    </row>
    <row r="3936" spans="7:7" x14ac:dyDescent="0.25">
      <c r="G3936" t="str">
        <f t="shared" si="62"/>
        <v/>
      </c>
    </row>
    <row r="3937" spans="7:7" x14ac:dyDescent="0.25">
      <c r="G3937" t="str">
        <f t="shared" si="62"/>
        <v/>
      </c>
    </row>
    <row r="3938" spans="7:7" x14ac:dyDescent="0.25">
      <c r="G3938" t="str">
        <f t="shared" si="62"/>
        <v/>
      </c>
    </row>
    <row r="3939" spans="7:7" x14ac:dyDescent="0.25">
      <c r="G3939" t="str">
        <f t="shared" si="62"/>
        <v/>
      </c>
    </row>
    <row r="3940" spans="7:7" x14ac:dyDescent="0.25">
      <c r="G3940" t="str">
        <f t="shared" si="62"/>
        <v/>
      </c>
    </row>
    <row r="3941" spans="7:7" x14ac:dyDescent="0.25">
      <c r="G3941" t="str">
        <f t="shared" si="62"/>
        <v/>
      </c>
    </row>
    <row r="3942" spans="7:7" x14ac:dyDescent="0.25">
      <c r="G3942" t="str">
        <f t="shared" si="62"/>
        <v/>
      </c>
    </row>
    <row r="3943" spans="7:7" x14ac:dyDescent="0.25">
      <c r="G3943" t="str">
        <f t="shared" si="62"/>
        <v/>
      </c>
    </row>
    <row r="3944" spans="7:7" x14ac:dyDescent="0.25">
      <c r="G3944" t="str">
        <f t="shared" si="62"/>
        <v/>
      </c>
    </row>
    <row r="3945" spans="7:7" x14ac:dyDescent="0.25">
      <c r="G3945" t="str">
        <f t="shared" si="62"/>
        <v/>
      </c>
    </row>
    <row r="3946" spans="7:7" x14ac:dyDescent="0.25">
      <c r="G3946" t="str">
        <f t="shared" si="62"/>
        <v/>
      </c>
    </row>
    <row r="3947" spans="7:7" x14ac:dyDescent="0.25">
      <c r="G3947" t="str">
        <f t="shared" si="62"/>
        <v/>
      </c>
    </row>
    <row r="3948" spans="7:7" x14ac:dyDescent="0.25">
      <c r="G3948" t="str">
        <f t="shared" si="62"/>
        <v/>
      </c>
    </row>
    <row r="3949" spans="7:7" x14ac:dyDescent="0.25">
      <c r="G3949" t="str">
        <f t="shared" si="62"/>
        <v/>
      </c>
    </row>
    <row r="3950" spans="7:7" x14ac:dyDescent="0.25">
      <c r="G3950" t="str">
        <f t="shared" si="62"/>
        <v/>
      </c>
    </row>
    <row r="3951" spans="7:7" x14ac:dyDescent="0.25">
      <c r="G3951" t="str">
        <f t="shared" si="62"/>
        <v/>
      </c>
    </row>
    <row r="3952" spans="7:7" x14ac:dyDescent="0.25">
      <c r="G3952" t="str">
        <f t="shared" si="62"/>
        <v/>
      </c>
    </row>
    <row r="3953" spans="7:7" x14ac:dyDescent="0.25">
      <c r="G3953" t="str">
        <f t="shared" si="62"/>
        <v/>
      </c>
    </row>
    <row r="3954" spans="7:7" x14ac:dyDescent="0.25">
      <c r="G3954" t="str">
        <f t="shared" si="62"/>
        <v/>
      </c>
    </row>
    <row r="3955" spans="7:7" x14ac:dyDescent="0.25">
      <c r="G3955" t="str">
        <f t="shared" si="62"/>
        <v/>
      </c>
    </row>
    <row r="3956" spans="7:7" x14ac:dyDescent="0.25">
      <c r="G3956" t="str">
        <f t="shared" si="62"/>
        <v/>
      </c>
    </row>
    <row r="3957" spans="7:7" x14ac:dyDescent="0.25">
      <c r="G3957" t="str">
        <f t="shared" si="62"/>
        <v/>
      </c>
    </row>
    <row r="3958" spans="7:7" x14ac:dyDescent="0.25">
      <c r="G3958" t="str">
        <f t="shared" si="62"/>
        <v/>
      </c>
    </row>
    <row r="3959" spans="7:7" x14ac:dyDescent="0.25">
      <c r="G3959" t="str">
        <f t="shared" si="62"/>
        <v/>
      </c>
    </row>
    <row r="3960" spans="7:7" x14ac:dyDescent="0.25">
      <c r="G3960" t="str">
        <f t="shared" si="62"/>
        <v/>
      </c>
    </row>
    <row r="3961" spans="7:7" x14ac:dyDescent="0.25">
      <c r="G3961" t="str">
        <f t="shared" si="62"/>
        <v/>
      </c>
    </row>
    <row r="3962" spans="7:7" x14ac:dyDescent="0.25">
      <c r="G3962" t="str">
        <f t="shared" si="62"/>
        <v/>
      </c>
    </row>
    <row r="3963" spans="7:7" x14ac:dyDescent="0.25">
      <c r="G3963" t="str">
        <f t="shared" si="62"/>
        <v/>
      </c>
    </row>
    <row r="3964" spans="7:7" x14ac:dyDescent="0.25">
      <c r="G3964" t="str">
        <f t="shared" si="62"/>
        <v/>
      </c>
    </row>
    <row r="3965" spans="7:7" x14ac:dyDescent="0.25">
      <c r="G3965" t="str">
        <f t="shared" si="62"/>
        <v/>
      </c>
    </row>
    <row r="3966" spans="7:7" x14ac:dyDescent="0.25">
      <c r="G3966" t="str">
        <f t="shared" si="62"/>
        <v/>
      </c>
    </row>
    <row r="3967" spans="7:7" x14ac:dyDescent="0.25">
      <c r="G3967" t="str">
        <f t="shared" si="62"/>
        <v/>
      </c>
    </row>
    <row r="3968" spans="7:7" x14ac:dyDescent="0.25">
      <c r="G3968" t="str">
        <f t="shared" si="62"/>
        <v/>
      </c>
    </row>
    <row r="3969" spans="7:7" x14ac:dyDescent="0.25">
      <c r="G3969" t="str">
        <f t="shared" si="62"/>
        <v/>
      </c>
    </row>
    <row r="3970" spans="7:7" x14ac:dyDescent="0.25">
      <c r="G3970" t="str">
        <f t="shared" si="62"/>
        <v/>
      </c>
    </row>
    <row r="3971" spans="7:7" x14ac:dyDescent="0.25">
      <c r="G3971" t="str">
        <f t="shared" si="62"/>
        <v/>
      </c>
    </row>
    <row r="3972" spans="7:7" x14ac:dyDescent="0.25">
      <c r="G3972" t="str">
        <f t="shared" si="62"/>
        <v/>
      </c>
    </row>
    <row r="3973" spans="7:7" x14ac:dyDescent="0.25">
      <c r="G3973" t="str">
        <f t="shared" si="62"/>
        <v/>
      </c>
    </row>
    <row r="3974" spans="7:7" x14ac:dyDescent="0.25">
      <c r="G3974" t="str">
        <f t="shared" si="62"/>
        <v/>
      </c>
    </row>
    <row r="3975" spans="7:7" x14ac:dyDescent="0.25">
      <c r="G3975" t="str">
        <f t="shared" si="62"/>
        <v/>
      </c>
    </row>
    <row r="3976" spans="7:7" x14ac:dyDescent="0.25">
      <c r="G3976" t="str">
        <f t="shared" si="62"/>
        <v/>
      </c>
    </row>
    <row r="3977" spans="7:7" x14ac:dyDescent="0.25">
      <c r="G3977" t="str">
        <f t="shared" si="62"/>
        <v/>
      </c>
    </row>
    <row r="3978" spans="7:7" x14ac:dyDescent="0.25">
      <c r="G3978" t="str">
        <f t="shared" ref="G3978:G4041" si="63">IF(H3978="","",G3977+1)</f>
        <v/>
      </c>
    </row>
    <row r="3979" spans="7:7" x14ac:dyDescent="0.25">
      <c r="G3979" t="str">
        <f t="shared" si="63"/>
        <v/>
      </c>
    </row>
    <row r="3980" spans="7:7" x14ac:dyDescent="0.25">
      <c r="G3980" t="str">
        <f t="shared" si="63"/>
        <v/>
      </c>
    </row>
    <row r="3981" spans="7:7" x14ac:dyDescent="0.25">
      <c r="G3981" t="str">
        <f t="shared" si="63"/>
        <v/>
      </c>
    </row>
    <row r="3982" spans="7:7" x14ac:dyDescent="0.25">
      <c r="G3982" t="str">
        <f t="shared" si="63"/>
        <v/>
      </c>
    </row>
    <row r="3983" spans="7:7" x14ac:dyDescent="0.25">
      <c r="G3983" t="str">
        <f t="shared" si="63"/>
        <v/>
      </c>
    </row>
    <row r="3984" spans="7:7" x14ac:dyDescent="0.25">
      <c r="G3984" t="str">
        <f t="shared" si="63"/>
        <v/>
      </c>
    </row>
    <row r="3985" spans="7:7" x14ac:dyDescent="0.25">
      <c r="G3985" t="str">
        <f t="shared" si="63"/>
        <v/>
      </c>
    </row>
    <row r="3986" spans="7:7" x14ac:dyDescent="0.25">
      <c r="G3986" t="str">
        <f t="shared" si="63"/>
        <v/>
      </c>
    </row>
    <row r="3987" spans="7:7" x14ac:dyDescent="0.25">
      <c r="G3987" t="str">
        <f t="shared" si="63"/>
        <v/>
      </c>
    </row>
    <row r="3988" spans="7:7" x14ac:dyDescent="0.25">
      <c r="G3988" t="str">
        <f t="shared" si="63"/>
        <v/>
      </c>
    </row>
    <row r="3989" spans="7:7" x14ac:dyDescent="0.25">
      <c r="G3989" t="str">
        <f t="shared" si="63"/>
        <v/>
      </c>
    </row>
    <row r="3990" spans="7:7" x14ac:dyDescent="0.25">
      <c r="G3990" t="str">
        <f t="shared" si="63"/>
        <v/>
      </c>
    </row>
    <row r="3991" spans="7:7" x14ac:dyDescent="0.25">
      <c r="G3991" t="str">
        <f t="shared" si="63"/>
        <v/>
      </c>
    </row>
    <row r="3992" spans="7:7" x14ac:dyDescent="0.25">
      <c r="G3992" t="str">
        <f t="shared" si="63"/>
        <v/>
      </c>
    </row>
    <row r="3993" spans="7:7" x14ac:dyDescent="0.25">
      <c r="G3993" t="str">
        <f t="shared" si="63"/>
        <v/>
      </c>
    </row>
    <row r="3994" spans="7:7" x14ac:dyDescent="0.25">
      <c r="G3994" t="str">
        <f t="shared" si="63"/>
        <v/>
      </c>
    </row>
    <row r="3995" spans="7:7" x14ac:dyDescent="0.25">
      <c r="G3995" t="str">
        <f t="shared" si="63"/>
        <v/>
      </c>
    </row>
    <row r="3996" spans="7:7" x14ac:dyDescent="0.25">
      <c r="G3996" t="str">
        <f t="shared" si="63"/>
        <v/>
      </c>
    </row>
    <row r="3997" spans="7:7" x14ac:dyDescent="0.25">
      <c r="G3997" t="str">
        <f t="shared" si="63"/>
        <v/>
      </c>
    </row>
    <row r="3998" spans="7:7" x14ac:dyDescent="0.25">
      <c r="G3998" t="str">
        <f t="shared" si="63"/>
        <v/>
      </c>
    </row>
    <row r="3999" spans="7:7" x14ac:dyDescent="0.25">
      <c r="G3999" t="str">
        <f t="shared" si="63"/>
        <v/>
      </c>
    </row>
    <row r="4000" spans="7:7" x14ac:dyDescent="0.25">
      <c r="G4000" t="str">
        <f t="shared" si="63"/>
        <v/>
      </c>
    </row>
    <row r="4001" spans="7:7" x14ac:dyDescent="0.25">
      <c r="G4001" t="str">
        <f t="shared" si="63"/>
        <v/>
      </c>
    </row>
    <row r="4002" spans="7:7" x14ac:dyDescent="0.25">
      <c r="G4002" t="str">
        <f t="shared" si="63"/>
        <v/>
      </c>
    </row>
    <row r="4003" spans="7:7" x14ac:dyDescent="0.25">
      <c r="G4003" t="str">
        <f t="shared" si="63"/>
        <v/>
      </c>
    </row>
    <row r="4004" spans="7:7" x14ac:dyDescent="0.25">
      <c r="G4004" t="str">
        <f t="shared" si="63"/>
        <v/>
      </c>
    </row>
    <row r="4005" spans="7:7" x14ac:dyDescent="0.25">
      <c r="G4005" t="str">
        <f t="shared" si="63"/>
        <v/>
      </c>
    </row>
    <row r="4006" spans="7:7" x14ac:dyDescent="0.25">
      <c r="G4006" t="str">
        <f t="shared" si="63"/>
        <v/>
      </c>
    </row>
    <row r="4007" spans="7:7" x14ac:dyDescent="0.25">
      <c r="G4007" t="str">
        <f t="shared" si="63"/>
        <v/>
      </c>
    </row>
    <row r="4008" spans="7:7" x14ac:dyDescent="0.25">
      <c r="G4008" t="str">
        <f t="shared" si="63"/>
        <v/>
      </c>
    </row>
    <row r="4009" spans="7:7" x14ac:dyDescent="0.25">
      <c r="G4009" t="str">
        <f t="shared" si="63"/>
        <v/>
      </c>
    </row>
    <row r="4010" spans="7:7" x14ac:dyDescent="0.25">
      <c r="G4010" t="str">
        <f t="shared" si="63"/>
        <v/>
      </c>
    </row>
    <row r="4011" spans="7:7" x14ac:dyDescent="0.25">
      <c r="G4011" t="str">
        <f t="shared" si="63"/>
        <v/>
      </c>
    </row>
    <row r="4012" spans="7:7" x14ac:dyDescent="0.25">
      <c r="G4012" t="str">
        <f t="shared" si="63"/>
        <v/>
      </c>
    </row>
    <row r="4013" spans="7:7" x14ac:dyDescent="0.25">
      <c r="G4013" t="str">
        <f t="shared" si="63"/>
        <v/>
      </c>
    </row>
    <row r="4014" spans="7:7" x14ac:dyDescent="0.25">
      <c r="G4014" t="str">
        <f t="shared" si="63"/>
        <v/>
      </c>
    </row>
    <row r="4015" spans="7:7" x14ac:dyDescent="0.25">
      <c r="G4015" t="str">
        <f t="shared" si="63"/>
        <v/>
      </c>
    </row>
    <row r="4016" spans="7:7" x14ac:dyDescent="0.25">
      <c r="G4016" t="str">
        <f t="shared" si="63"/>
        <v/>
      </c>
    </row>
    <row r="4017" spans="7:7" x14ac:dyDescent="0.25">
      <c r="G4017" t="str">
        <f t="shared" si="63"/>
        <v/>
      </c>
    </row>
    <row r="4018" spans="7:7" x14ac:dyDescent="0.25">
      <c r="G4018" t="str">
        <f t="shared" si="63"/>
        <v/>
      </c>
    </row>
    <row r="4019" spans="7:7" x14ac:dyDescent="0.25">
      <c r="G4019" t="str">
        <f t="shared" si="63"/>
        <v/>
      </c>
    </row>
    <row r="4020" spans="7:7" x14ac:dyDescent="0.25">
      <c r="G4020" t="str">
        <f t="shared" si="63"/>
        <v/>
      </c>
    </row>
    <row r="4021" spans="7:7" x14ac:dyDescent="0.25">
      <c r="G4021" t="str">
        <f t="shared" si="63"/>
        <v/>
      </c>
    </row>
    <row r="4022" spans="7:7" x14ac:dyDescent="0.25">
      <c r="G4022" t="str">
        <f t="shared" si="63"/>
        <v/>
      </c>
    </row>
    <row r="4023" spans="7:7" x14ac:dyDescent="0.25">
      <c r="G4023" t="str">
        <f t="shared" si="63"/>
        <v/>
      </c>
    </row>
    <row r="4024" spans="7:7" x14ac:dyDescent="0.25">
      <c r="G4024" t="str">
        <f t="shared" si="63"/>
        <v/>
      </c>
    </row>
    <row r="4025" spans="7:7" x14ac:dyDescent="0.25">
      <c r="G4025" t="str">
        <f t="shared" si="63"/>
        <v/>
      </c>
    </row>
    <row r="4026" spans="7:7" x14ac:dyDescent="0.25">
      <c r="G4026" t="str">
        <f t="shared" si="63"/>
        <v/>
      </c>
    </row>
    <row r="4027" spans="7:7" x14ac:dyDescent="0.25">
      <c r="G4027" t="str">
        <f t="shared" si="63"/>
        <v/>
      </c>
    </row>
    <row r="4028" spans="7:7" x14ac:dyDescent="0.25">
      <c r="G4028" t="str">
        <f t="shared" si="63"/>
        <v/>
      </c>
    </row>
    <row r="4029" spans="7:7" x14ac:dyDescent="0.25">
      <c r="G4029" t="str">
        <f t="shared" si="63"/>
        <v/>
      </c>
    </row>
    <row r="4030" spans="7:7" x14ac:dyDescent="0.25">
      <c r="G4030" t="str">
        <f t="shared" si="63"/>
        <v/>
      </c>
    </row>
    <row r="4031" spans="7:7" x14ac:dyDescent="0.25">
      <c r="G4031" t="str">
        <f t="shared" si="63"/>
        <v/>
      </c>
    </row>
    <row r="4032" spans="7:7" x14ac:dyDescent="0.25">
      <c r="G4032" t="str">
        <f t="shared" si="63"/>
        <v/>
      </c>
    </row>
    <row r="4033" spans="7:7" x14ac:dyDescent="0.25">
      <c r="G4033" t="str">
        <f t="shared" si="63"/>
        <v/>
      </c>
    </row>
    <row r="4034" spans="7:7" x14ac:dyDescent="0.25">
      <c r="G4034" t="str">
        <f t="shared" si="63"/>
        <v/>
      </c>
    </row>
    <row r="4035" spans="7:7" x14ac:dyDescent="0.25">
      <c r="G4035" t="str">
        <f t="shared" si="63"/>
        <v/>
      </c>
    </row>
    <row r="4036" spans="7:7" x14ac:dyDescent="0.25">
      <c r="G4036" t="str">
        <f t="shared" si="63"/>
        <v/>
      </c>
    </row>
    <row r="4037" spans="7:7" x14ac:dyDescent="0.25">
      <c r="G4037" t="str">
        <f t="shared" si="63"/>
        <v/>
      </c>
    </row>
    <row r="4038" spans="7:7" x14ac:dyDescent="0.25">
      <c r="G4038" t="str">
        <f t="shared" si="63"/>
        <v/>
      </c>
    </row>
    <row r="4039" spans="7:7" x14ac:dyDescent="0.25">
      <c r="G4039" t="str">
        <f t="shared" si="63"/>
        <v/>
      </c>
    </row>
    <row r="4040" spans="7:7" x14ac:dyDescent="0.25">
      <c r="G4040" t="str">
        <f t="shared" si="63"/>
        <v/>
      </c>
    </row>
    <row r="4041" spans="7:7" x14ac:dyDescent="0.25">
      <c r="G4041" t="str">
        <f t="shared" si="63"/>
        <v/>
      </c>
    </row>
    <row r="4042" spans="7:7" x14ac:dyDescent="0.25">
      <c r="G4042" t="str">
        <f t="shared" ref="G4042:G4105" si="64">IF(H4042="","",G4041+1)</f>
        <v/>
      </c>
    </row>
    <row r="4043" spans="7:7" x14ac:dyDescent="0.25">
      <c r="G4043" t="str">
        <f t="shared" si="64"/>
        <v/>
      </c>
    </row>
    <row r="4044" spans="7:7" x14ac:dyDescent="0.25">
      <c r="G4044" t="str">
        <f t="shared" si="64"/>
        <v/>
      </c>
    </row>
    <row r="4045" spans="7:7" x14ac:dyDescent="0.25">
      <c r="G4045" t="str">
        <f t="shared" si="64"/>
        <v/>
      </c>
    </row>
    <row r="4046" spans="7:7" x14ac:dyDescent="0.25">
      <c r="G4046" t="str">
        <f t="shared" si="64"/>
        <v/>
      </c>
    </row>
    <row r="4047" spans="7:7" x14ac:dyDescent="0.25">
      <c r="G4047" t="str">
        <f t="shared" si="64"/>
        <v/>
      </c>
    </row>
    <row r="4048" spans="7:7" x14ac:dyDescent="0.25">
      <c r="G4048" t="str">
        <f t="shared" si="64"/>
        <v/>
      </c>
    </row>
    <row r="4049" spans="7:7" x14ac:dyDescent="0.25">
      <c r="G4049" t="str">
        <f t="shared" si="64"/>
        <v/>
      </c>
    </row>
    <row r="4050" spans="7:7" x14ac:dyDescent="0.25">
      <c r="G4050" t="str">
        <f t="shared" si="64"/>
        <v/>
      </c>
    </row>
    <row r="4051" spans="7:7" x14ac:dyDescent="0.25">
      <c r="G4051" t="str">
        <f t="shared" si="64"/>
        <v/>
      </c>
    </row>
    <row r="4052" spans="7:7" x14ac:dyDescent="0.25">
      <c r="G4052" t="str">
        <f t="shared" si="64"/>
        <v/>
      </c>
    </row>
    <row r="4053" spans="7:7" x14ac:dyDescent="0.25">
      <c r="G4053" t="str">
        <f t="shared" si="64"/>
        <v/>
      </c>
    </row>
    <row r="4054" spans="7:7" x14ac:dyDescent="0.25">
      <c r="G4054" t="str">
        <f t="shared" si="64"/>
        <v/>
      </c>
    </row>
    <row r="4055" spans="7:7" x14ac:dyDescent="0.25">
      <c r="G4055" t="str">
        <f t="shared" si="64"/>
        <v/>
      </c>
    </row>
    <row r="4056" spans="7:7" x14ac:dyDescent="0.25">
      <c r="G4056" t="str">
        <f t="shared" si="64"/>
        <v/>
      </c>
    </row>
    <row r="4057" spans="7:7" x14ac:dyDescent="0.25">
      <c r="G4057" t="str">
        <f t="shared" si="64"/>
        <v/>
      </c>
    </row>
    <row r="4058" spans="7:7" x14ac:dyDescent="0.25">
      <c r="G4058" t="str">
        <f t="shared" si="64"/>
        <v/>
      </c>
    </row>
    <row r="4059" spans="7:7" x14ac:dyDescent="0.25">
      <c r="G4059" t="str">
        <f t="shared" si="64"/>
        <v/>
      </c>
    </row>
    <row r="4060" spans="7:7" x14ac:dyDescent="0.25">
      <c r="G4060" t="str">
        <f t="shared" si="64"/>
        <v/>
      </c>
    </row>
    <row r="4061" spans="7:7" x14ac:dyDescent="0.25">
      <c r="G4061" t="str">
        <f t="shared" si="64"/>
        <v/>
      </c>
    </row>
    <row r="4062" spans="7:7" x14ac:dyDescent="0.25">
      <c r="G4062" t="str">
        <f t="shared" si="64"/>
        <v/>
      </c>
    </row>
    <row r="4063" spans="7:7" x14ac:dyDescent="0.25">
      <c r="G4063" t="str">
        <f t="shared" si="64"/>
        <v/>
      </c>
    </row>
    <row r="4064" spans="7:7" x14ac:dyDescent="0.25">
      <c r="G4064" t="str">
        <f t="shared" si="64"/>
        <v/>
      </c>
    </row>
    <row r="4065" spans="7:7" x14ac:dyDescent="0.25">
      <c r="G4065" t="str">
        <f t="shared" si="64"/>
        <v/>
      </c>
    </row>
    <row r="4066" spans="7:7" x14ac:dyDescent="0.25">
      <c r="G4066" t="str">
        <f t="shared" si="64"/>
        <v/>
      </c>
    </row>
    <row r="4067" spans="7:7" x14ac:dyDescent="0.25">
      <c r="G4067" t="str">
        <f t="shared" si="64"/>
        <v/>
      </c>
    </row>
    <row r="4068" spans="7:7" x14ac:dyDescent="0.25">
      <c r="G4068" t="str">
        <f t="shared" si="64"/>
        <v/>
      </c>
    </row>
    <row r="4069" spans="7:7" x14ac:dyDescent="0.25">
      <c r="G4069" t="str">
        <f t="shared" si="64"/>
        <v/>
      </c>
    </row>
    <row r="4070" spans="7:7" x14ac:dyDescent="0.25">
      <c r="G4070" t="str">
        <f t="shared" si="64"/>
        <v/>
      </c>
    </row>
    <row r="4071" spans="7:7" x14ac:dyDescent="0.25">
      <c r="G4071" t="str">
        <f t="shared" si="64"/>
        <v/>
      </c>
    </row>
    <row r="4072" spans="7:7" x14ac:dyDescent="0.25">
      <c r="G4072" t="str">
        <f t="shared" si="64"/>
        <v/>
      </c>
    </row>
    <row r="4073" spans="7:7" x14ac:dyDescent="0.25">
      <c r="G4073" t="str">
        <f t="shared" si="64"/>
        <v/>
      </c>
    </row>
    <row r="4074" spans="7:7" x14ac:dyDescent="0.25">
      <c r="G4074" t="str">
        <f t="shared" si="64"/>
        <v/>
      </c>
    </row>
    <row r="4075" spans="7:7" x14ac:dyDescent="0.25">
      <c r="G4075" t="str">
        <f t="shared" si="64"/>
        <v/>
      </c>
    </row>
    <row r="4076" spans="7:7" x14ac:dyDescent="0.25">
      <c r="G4076" t="str">
        <f t="shared" si="64"/>
        <v/>
      </c>
    </row>
    <row r="4077" spans="7:7" x14ac:dyDescent="0.25">
      <c r="G4077" t="str">
        <f t="shared" si="64"/>
        <v/>
      </c>
    </row>
    <row r="4078" spans="7:7" x14ac:dyDescent="0.25">
      <c r="G4078" t="str">
        <f t="shared" si="64"/>
        <v/>
      </c>
    </row>
    <row r="4079" spans="7:7" x14ac:dyDescent="0.25">
      <c r="G4079" t="str">
        <f t="shared" si="64"/>
        <v/>
      </c>
    </row>
    <row r="4080" spans="7:7" x14ac:dyDescent="0.25">
      <c r="G4080" t="str">
        <f t="shared" si="64"/>
        <v/>
      </c>
    </row>
    <row r="4081" spans="7:7" x14ac:dyDescent="0.25">
      <c r="G4081" t="str">
        <f t="shared" si="64"/>
        <v/>
      </c>
    </row>
    <row r="4082" spans="7:7" x14ac:dyDescent="0.25">
      <c r="G4082" t="str">
        <f t="shared" si="64"/>
        <v/>
      </c>
    </row>
    <row r="4083" spans="7:7" x14ac:dyDescent="0.25">
      <c r="G4083" t="str">
        <f t="shared" si="64"/>
        <v/>
      </c>
    </row>
    <row r="4084" spans="7:7" x14ac:dyDescent="0.25">
      <c r="G4084" t="str">
        <f t="shared" si="64"/>
        <v/>
      </c>
    </row>
    <row r="4085" spans="7:7" x14ac:dyDescent="0.25">
      <c r="G4085" t="str">
        <f t="shared" si="64"/>
        <v/>
      </c>
    </row>
    <row r="4086" spans="7:7" x14ac:dyDescent="0.25">
      <c r="G4086" t="str">
        <f t="shared" si="64"/>
        <v/>
      </c>
    </row>
    <row r="4087" spans="7:7" x14ac:dyDescent="0.25">
      <c r="G4087" t="str">
        <f t="shared" si="64"/>
        <v/>
      </c>
    </row>
    <row r="4088" spans="7:7" x14ac:dyDescent="0.25">
      <c r="G4088" t="str">
        <f t="shared" si="64"/>
        <v/>
      </c>
    </row>
    <row r="4089" spans="7:7" x14ac:dyDescent="0.25">
      <c r="G4089" t="str">
        <f t="shared" si="64"/>
        <v/>
      </c>
    </row>
    <row r="4090" spans="7:7" x14ac:dyDescent="0.25">
      <c r="G4090" t="str">
        <f t="shared" si="64"/>
        <v/>
      </c>
    </row>
    <row r="4091" spans="7:7" x14ac:dyDescent="0.25">
      <c r="G4091" t="str">
        <f t="shared" si="64"/>
        <v/>
      </c>
    </row>
    <row r="4092" spans="7:7" x14ac:dyDescent="0.25">
      <c r="G4092" t="str">
        <f t="shared" si="64"/>
        <v/>
      </c>
    </row>
    <row r="4093" spans="7:7" x14ac:dyDescent="0.25">
      <c r="G4093" t="str">
        <f t="shared" si="64"/>
        <v/>
      </c>
    </row>
    <row r="4094" spans="7:7" x14ac:dyDescent="0.25">
      <c r="G4094" t="str">
        <f t="shared" si="64"/>
        <v/>
      </c>
    </row>
    <row r="4095" spans="7:7" x14ac:dyDescent="0.25">
      <c r="G4095" t="str">
        <f t="shared" si="64"/>
        <v/>
      </c>
    </row>
    <row r="4096" spans="7:7" x14ac:dyDescent="0.25">
      <c r="G4096" t="str">
        <f t="shared" si="64"/>
        <v/>
      </c>
    </row>
    <row r="4097" spans="7:7" x14ac:dyDescent="0.25">
      <c r="G4097" t="str">
        <f t="shared" si="64"/>
        <v/>
      </c>
    </row>
    <row r="4098" spans="7:7" x14ac:dyDescent="0.25">
      <c r="G4098" t="str">
        <f t="shared" si="64"/>
        <v/>
      </c>
    </row>
    <row r="4099" spans="7:7" x14ac:dyDescent="0.25">
      <c r="G4099" t="str">
        <f t="shared" si="64"/>
        <v/>
      </c>
    </row>
    <row r="4100" spans="7:7" x14ac:dyDescent="0.25">
      <c r="G4100" t="str">
        <f t="shared" si="64"/>
        <v/>
      </c>
    </row>
    <row r="4101" spans="7:7" x14ac:dyDescent="0.25">
      <c r="G4101" t="str">
        <f t="shared" si="64"/>
        <v/>
      </c>
    </row>
    <row r="4102" spans="7:7" x14ac:dyDescent="0.25">
      <c r="G4102" t="str">
        <f t="shared" si="64"/>
        <v/>
      </c>
    </row>
    <row r="4103" spans="7:7" x14ac:dyDescent="0.25">
      <c r="G4103" t="str">
        <f t="shared" si="64"/>
        <v/>
      </c>
    </row>
    <row r="4104" spans="7:7" x14ac:dyDescent="0.25">
      <c r="G4104" t="str">
        <f t="shared" si="64"/>
        <v/>
      </c>
    </row>
    <row r="4105" spans="7:7" x14ac:dyDescent="0.25">
      <c r="G4105" t="str">
        <f t="shared" si="64"/>
        <v/>
      </c>
    </row>
    <row r="4106" spans="7:7" x14ac:dyDescent="0.25">
      <c r="G4106" t="str">
        <f t="shared" ref="G4106:G4169" si="65">IF(H4106="","",G4105+1)</f>
        <v/>
      </c>
    </row>
    <row r="4107" spans="7:7" x14ac:dyDescent="0.25">
      <c r="G4107" t="str">
        <f t="shared" si="65"/>
        <v/>
      </c>
    </row>
    <row r="4108" spans="7:7" x14ac:dyDescent="0.25">
      <c r="G4108" t="str">
        <f t="shared" si="65"/>
        <v/>
      </c>
    </row>
    <row r="4109" spans="7:7" x14ac:dyDescent="0.25">
      <c r="G4109" t="str">
        <f t="shared" si="65"/>
        <v/>
      </c>
    </row>
    <row r="4110" spans="7:7" x14ac:dyDescent="0.25">
      <c r="G4110" t="str">
        <f t="shared" si="65"/>
        <v/>
      </c>
    </row>
    <row r="4111" spans="7:7" x14ac:dyDescent="0.25">
      <c r="G4111" t="str">
        <f t="shared" si="65"/>
        <v/>
      </c>
    </row>
    <row r="4112" spans="7:7" x14ac:dyDescent="0.25">
      <c r="G4112" t="str">
        <f t="shared" si="65"/>
        <v/>
      </c>
    </row>
    <row r="4113" spans="7:7" x14ac:dyDescent="0.25">
      <c r="G4113" t="str">
        <f t="shared" si="65"/>
        <v/>
      </c>
    </row>
    <row r="4114" spans="7:7" x14ac:dyDescent="0.25">
      <c r="G4114" t="str">
        <f t="shared" si="65"/>
        <v/>
      </c>
    </row>
    <row r="4115" spans="7:7" x14ac:dyDescent="0.25">
      <c r="G4115" t="str">
        <f t="shared" si="65"/>
        <v/>
      </c>
    </row>
    <row r="4116" spans="7:7" x14ac:dyDescent="0.25">
      <c r="G4116" t="str">
        <f t="shared" si="65"/>
        <v/>
      </c>
    </row>
    <row r="4117" spans="7:7" x14ac:dyDescent="0.25">
      <c r="G4117" t="str">
        <f t="shared" si="65"/>
        <v/>
      </c>
    </row>
    <row r="4118" spans="7:7" x14ac:dyDescent="0.25">
      <c r="G4118" t="str">
        <f t="shared" si="65"/>
        <v/>
      </c>
    </row>
    <row r="4119" spans="7:7" x14ac:dyDescent="0.25">
      <c r="G4119" t="str">
        <f t="shared" si="65"/>
        <v/>
      </c>
    </row>
    <row r="4120" spans="7:7" x14ac:dyDescent="0.25">
      <c r="G4120" t="str">
        <f t="shared" si="65"/>
        <v/>
      </c>
    </row>
    <row r="4121" spans="7:7" x14ac:dyDescent="0.25">
      <c r="G4121" t="str">
        <f t="shared" si="65"/>
        <v/>
      </c>
    </row>
    <row r="4122" spans="7:7" x14ac:dyDescent="0.25">
      <c r="G4122" t="str">
        <f t="shared" si="65"/>
        <v/>
      </c>
    </row>
    <row r="4123" spans="7:7" x14ac:dyDescent="0.25">
      <c r="G4123" t="str">
        <f t="shared" si="65"/>
        <v/>
      </c>
    </row>
    <row r="4124" spans="7:7" x14ac:dyDescent="0.25">
      <c r="G4124" t="str">
        <f t="shared" si="65"/>
        <v/>
      </c>
    </row>
    <row r="4125" spans="7:7" x14ac:dyDescent="0.25">
      <c r="G4125" t="str">
        <f t="shared" si="65"/>
        <v/>
      </c>
    </row>
    <row r="4126" spans="7:7" x14ac:dyDescent="0.25">
      <c r="G4126" t="str">
        <f t="shared" si="65"/>
        <v/>
      </c>
    </row>
    <row r="4127" spans="7:7" x14ac:dyDescent="0.25">
      <c r="G4127" t="str">
        <f t="shared" si="65"/>
        <v/>
      </c>
    </row>
    <row r="4128" spans="7:7" x14ac:dyDescent="0.25">
      <c r="G4128" t="str">
        <f t="shared" si="65"/>
        <v/>
      </c>
    </row>
    <row r="4129" spans="7:7" x14ac:dyDescent="0.25">
      <c r="G4129" t="str">
        <f t="shared" si="65"/>
        <v/>
      </c>
    </row>
    <row r="4130" spans="7:7" x14ac:dyDescent="0.25">
      <c r="G4130" t="str">
        <f t="shared" si="65"/>
        <v/>
      </c>
    </row>
    <row r="4131" spans="7:7" x14ac:dyDescent="0.25">
      <c r="G4131" t="str">
        <f t="shared" si="65"/>
        <v/>
      </c>
    </row>
    <row r="4132" spans="7:7" x14ac:dyDescent="0.25">
      <c r="G4132" t="str">
        <f t="shared" si="65"/>
        <v/>
      </c>
    </row>
    <row r="4133" spans="7:7" x14ac:dyDescent="0.25">
      <c r="G4133" t="str">
        <f t="shared" si="65"/>
        <v/>
      </c>
    </row>
    <row r="4134" spans="7:7" x14ac:dyDescent="0.25">
      <c r="G4134" t="str">
        <f t="shared" si="65"/>
        <v/>
      </c>
    </row>
    <row r="4135" spans="7:7" x14ac:dyDescent="0.25">
      <c r="G4135" t="str">
        <f t="shared" si="65"/>
        <v/>
      </c>
    </row>
    <row r="4136" spans="7:7" x14ac:dyDescent="0.25">
      <c r="G4136" t="str">
        <f t="shared" si="65"/>
        <v/>
      </c>
    </row>
    <row r="4137" spans="7:7" x14ac:dyDescent="0.25">
      <c r="G4137" t="str">
        <f t="shared" si="65"/>
        <v/>
      </c>
    </row>
    <row r="4138" spans="7:7" x14ac:dyDescent="0.25">
      <c r="G4138" t="str">
        <f t="shared" si="65"/>
        <v/>
      </c>
    </row>
    <row r="4139" spans="7:7" x14ac:dyDescent="0.25">
      <c r="G4139" t="str">
        <f t="shared" si="65"/>
        <v/>
      </c>
    </row>
    <row r="4140" spans="7:7" x14ac:dyDescent="0.25">
      <c r="G4140" t="str">
        <f t="shared" si="65"/>
        <v/>
      </c>
    </row>
    <row r="4141" spans="7:7" x14ac:dyDescent="0.25">
      <c r="G4141" t="str">
        <f t="shared" si="65"/>
        <v/>
      </c>
    </row>
    <row r="4142" spans="7:7" x14ac:dyDescent="0.25">
      <c r="G4142" t="str">
        <f t="shared" si="65"/>
        <v/>
      </c>
    </row>
    <row r="4143" spans="7:7" x14ac:dyDescent="0.25">
      <c r="G4143" t="str">
        <f t="shared" si="65"/>
        <v/>
      </c>
    </row>
    <row r="4144" spans="7:7" x14ac:dyDescent="0.25">
      <c r="G4144" t="str">
        <f t="shared" si="65"/>
        <v/>
      </c>
    </row>
    <row r="4145" spans="7:7" x14ac:dyDescent="0.25">
      <c r="G4145" t="str">
        <f t="shared" si="65"/>
        <v/>
      </c>
    </row>
    <row r="4146" spans="7:7" x14ac:dyDescent="0.25">
      <c r="G4146" t="str">
        <f t="shared" si="65"/>
        <v/>
      </c>
    </row>
    <row r="4147" spans="7:7" x14ac:dyDescent="0.25">
      <c r="G4147" t="str">
        <f t="shared" si="65"/>
        <v/>
      </c>
    </row>
    <row r="4148" spans="7:7" x14ac:dyDescent="0.25">
      <c r="G4148" t="str">
        <f t="shared" si="65"/>
        <v/>
      </c>
    </row>
    <row r="4149" spans="7:7" x14ac:dyDescent="0.25">
      <c r="G4149" t="str">
        <f t="shared" si="65"/>
        <v/>
      </c>
    </row>
    <row r="4150" spans="7:7" x14ac:dyDescent="0.25">
      <c r="G4150" t="str">
        <f t="shared" si="65"/>
        <v/>
      </c>
    </row>
    <row r="4151" spans="7:7" x14ac:dyDescent="0.25">
      <c r="G4151" t="str">
        <f t="shared" si="65"/>
        <v/>
      </c>
    </row>
    <row r="4152" spans="7:7" x14ac:dyDescent="0.25">
      <c r="G4152" t="str">
        <f t="shared" si="65"/>
        <v/>
      </c>
    </row>
    <row r="4153" spans="7:7" x14ac:dyDescent="0.25">
      <c r="G4153" t="str">
        <f t="shared" si="65"/>
        <v/>
      </c>
    </row>
    <row r="4154" spans="7:7" x14ac:dyDescent="0.25">
      <c r="G4154" t="str">
        <f t="shared" si="65"/>
        <v/>
      </c>
    </row>
    <row r="4155" spans="7:7" x14ac:dyDescent="0.25">
      <c r="G4155" t="str">
        <f t="shared" si="65"/>
        <v/>
      </c>
    </row>
    <row r="4156" spans="7:7" x14ac:dyDescent="0.25">
      <c r="G4156" t="str">
        <f t="shared" si="65"/>
        <v/>
      </c>
    </row>
    <row r="4157" spans="7:7" x14ac:dyDescent="0.25">
      <c r="G4157" t="str">
        <f t="shared" si="65"/>
        <v/>
      </c>
    </row>
    <row r="4158" spans="7:7" x14ac:dyDescent="0.25">
      <c r="G4158" t="str">
        <f t="shared" si="65"/>
        <v/>
      </c>
    </row>
    <row r="4159" spans="7:7" x14ac:dyDescent="0.25">
      <c r="G4159" t="str">
        <f t="shared" si="65"/>
        <v/>
      </c>
    </row>
    <row r="4160" spans="7:7" x14ac:dyDescent="0.25">
      <c r="G4160" t="str">
        <f t="shared" si="65"/>
        <v/>
      </c>
    </row>
    <row r="4161" spans="7:7" x14ac:dyDescent="0.25">
      <c r="G4161" t="str">
        <f t="shared" si="65"/>
        <v/>
      </c>
    </row>
    <row r="4162" spans="7:7" x14ac:dyDescent="0.25">
      <c r="G4162" t="str">
        <f t="shared" si="65"/>
        <v/>
      </c>
    </row>
    <row r="4163" spans="7:7" x14ac:dyDescent="0.25">
      <c r="G4163" t="str">
        <f t="shared" si="65"/>
        <v/>
      </c>
    </row>
    <row r="4164" spans="7:7" x14ac:dyDescent="0.25">
      <c r="G4164" t="str">
        <f t="shared" si="65"/>
        <v/>
      </c>
    </row>
    <row r="4165" spans="7:7" x14ac:dyDescent="0.25">
      <c r="G4165" t="str">
        <f t="shared" si="65"/>
        <v/>
      </c>
    </row>
    <row r="4166" spans="7:7" x14ac:dyDescent="0.25">
      <c r="G4166" t="str">
        <f t="shared" si="65"/>
        <v/>
      </c>
    </row>
    <row r="4167" spans="7:7" x14ac:dyDescent="0.25">
      <c r="G4167" t="str">
        <f t="shared" si="65"/>
        <v/>
      </c>
    </row>
    <row r="4168" spans="7:7" x14ac:dyDescent="0.25">
      <c r="G4168" t="str">
        <f t="shared" si="65"/>
        <v/>
      </c>
    </row>
    <row r="4169" spans="7:7" x14ac:dyDescent="0.25">
      <c r="G4169" t="str">
        <f t="shared" si="65"/>
        <v/>
      </c>
    </row>
    <row r="4170" spans="7:7" x14ac:dyDescent="0.25">
      <c r="G4170" t="str">
        <f t="shared" ref="G4170:G4233" si="66">IF(H4170="","",G4169+1)</f>
        <v/>
      </c>
    </row>
    <row r="4171" spans="7:7" x14ac:dyDescent="0.25">
      <c r="G4171" t="str">
        <f t="shared" si="66"/>
        <v/>
      </c>
    </row>
    <row r="4172" spans="7:7" x14ac:dyDescent="0.25">
      <c r="G4172" t="str">
        <f t="shared" si="66"/>
        <v/>
      </c>
    </row>
    <row r="4173" spans="7:7" x14ac:dyDescent="0.25">
      <c r="G4173" t="str">
        <f t="shared" si="66"/>
        <v/>
      </c>
    </row>
    <row r="4174" spans="7:7" x14ac:dyDescent="0.25">
      <c r="G4174" t="str">
        <f t="shared" si="66"/>
        <v/>
      </c>
    </row>
    <row r="4175" spans="7:7" x14ac:dyDescent="0.25">
      <c r="G4175" t="str">
        <f t="shared" si="66"/>
        <v/>
      </c>
    </row>
    <row r="4176" spans="7:7" x14ac:dyDescent="0.25">
      <c r="G4176" t="str">
        <f t="shared" si="66"/>
        <v/>
      </c>
    </row>
    <row r="4177" spans="7:7" x14ac:dyDescent="0.25">
      <c r="G4177" t="str">
        <f t="shared" si="66"/>
        <v/>
      </c>
    </row>
    <row r="4178" spans="7:7" x14ac:dyDescent="0.25">
      <c r="G4178" t="str">
        <f t="shared" si="66"/>
        <v/>
      </c>
    </row>
    <row r="4179" spans="7:7" x14ac:dyDescent="0.25">
      <c r="G4179" t="str">
        <f t="shared" si="66"/>
        <v/>
      </c>
    </row>
    <row r="4180" spans="7:7" x14ac:dyDescent="0.25">
      <c r="G4180" t="str">
        <f t="shared" si="66"/>
        <v/>
      </c>
    </row>
    <row r="4181" spans="7:7" x14ac:dyDescent="0.25">
      <c r="G4181" t="str">
        <f t="shared" si="66"/>
        <v/>
      </c>
    </row>
    <row r="4182" spans="7:7" x14ac:dyDescent="0.25">
      <c r="G4182" t="str">
        <f t="shared" si="66"/>
        <v/>
      </c>
    </row>
    <row r="4183" spans="7:7" x14ac:dyDescent="0.25">
      <c r="G4183" t="str">
        <f t="shared" si="66"/>
        <v/>
      </c>
    </row>
    <row r="4184" spans="7:7" x14ac:dyDescent="0.25">
      <c r="G4184" t="str">
        <f t="shared" si="66"/>
        <v/>
      </c>
    </row>
    <row r="4185" spans="7:7" x14ac:dyDescent="0.25">
      <c r="G4185" t="str">
        <f t="shared" si="66"/>
        <v/>
      </c>
    </row>
    <row r="4186" spans="7:7" x14ac:dyDescent="0.25">
      <c r="G4186" t="str">
        <f t="shared" si="66"/>
        <v/>
      </c>
    </row>
    <row r="4187" spans="7:7" x14ac:dyDescent="0.25">
      <c r="G4187" t="str">
        <f t="shared" si="66"/>
        <v/>
      </c>
    </row>
    <row r="4188" spans="7:7" x14ac:dyDescent="0.25">
      <c r="G4188" t="str">
        <f t="shared" si="66"/>
        <v/>
      </c>
    </row>
    <row r="4189" spans="7:7" x14ac:dyDescent="0.25">
      <c r="G4189" t="str">
        <f t="shared" si="66"/>
        <v/>
      </c>
    </row>
    <row r="4190" spans="7:7" x14ac:dyDescent="0.25">
      <c r="G4190" t="str">
        <f t="shared" si="66"/>
        <v/>
      </c>
    </row>
    <row r="4191" spans="7:7" x14ac:dyDescent="0.25">
      <c r="G4191" t="str">
        <f t="shared" si="66"/>
        <v/>
      </c>
    </row>
    <row r="4192" spans="7:7" x14ac:dyDescent="0.25">
      <c r="G4192" t="str">
        <f t="shared" si="66"/>
        <v/>
      </c>
    </row>
    <row r="4193" spans="7:7" x14ac:dyDescent="0.25">
      <c r="G4193" t="str">
        <f t="shared" si="66"/>
        <v/>
      </c>
    </row>
    <row r="4194" spans="7:7" x14ac:dyDescent="0.25">
      <c r="G4194" t="str">
        <f t="shared" si="66"/>
        <v/>
      </c>
    </row>
    <row r="4195" spans="7:7" x14ac:dyDescent="0.25">
      <c r="G4195" t="str">
        <f t="shared" si="66"/>
        <v/>
      </c>
    </row>
    <row r="4196" spans="7:7" x14ac:dyDescent="0.25">
      <c r="G4196" t="str">
        <f t="shared" si="66"/>
        <v/>
      </c>
    </row>
    <row r="4197" spans="7:7" x14ac:dyDescent="0.25">
      <c r="G4197" t="str">
        <f t="shared" si="66"/>
        <v/>
      </c>
    </row>
    <row r="4198" spans="7:7" x14ac:dyDescent="0.25">
      <c r="G4198" t="str">
        <f t="shared" si="66"/>
        <v/>
      </c>
    </row>
    <row r="4199" spans="7:7" x14ac:dyDescent="0.25">
      <c r="G4199" t="str">
        <f t="shared" si="66"/>
        <v/>
      </c>
    </row>
    <row r="4200" spans="7:7" x14ac:dyDescent="0.25">
      <c r="G4200" t="str">
        <f t="shared" si="66"/>
        <v/>
      </c>
    </row>
    <row r="4201" spans="7:7" x14ac:dyDescent="0.25">
      <c r="G4201" t="str">
        <f t="shared" si="66"/>
        <v/>
      </c>
    </row>
    <row r="4202" spans="7:7" x14ac:dyDescent="0.25">
      <c r="G4202" t="str">
        <f t="shared" si="66"/>
        <v/>
      </c>
    </row>
    <row r="4203" spans="7:7" x14ac:dyDescent="0.25">
      <c r="G4203" t="str">
        <f t="shared" si="66"/>
        <v/>
      </c>
    </row>
    <row r="4204" spans="7:7" x14ac:dyDescent="0.25">
      <c r="G4204" t="str">
        <f t="shared" si="66"/>
        <v/>
      </c>
    </row>
    <row r="4205" spans="7:7" x14ac:dyDescent="0.25">
      <c r="G4205" t="str">
        <f t="shared" si="66"/>
        <v/>
      </c>
    </row>
    <row r="4206" spans="7:7" x14ac:dyDescent="0.25">
      <c r="G4206" t="str">
        <f t="shared" si="66"/>
        <v/>
      </c>
    </row>
    <row r="4207" spans="7:7" x14ac:dyDescent="0.25">
      <c r="G4207" t="str">
        <f t="shared" si="66"/>
        <v/>
      </c>
    </row>
    <row r="4208" spans="7:7" x14ac:dyDescent="0.25">
      <c r="G4208" t="str">
        <f t="shared" si="66"/>
        <v/>
      </c>
    </row>
    <row r="4209" spans="7:7" x14ac:dyDescent="0.25">
      <c r="G4209" t="str">
        <f t="shared" si="66"/>
        <v/>
      </c>
    </row>
    <row r="4210" spans="7:7" x14ac:dyDescent="0.25">
      <c r="G4210" t="str">
        <f t="shared" si="66"/>
        <v/>
      </c>
    </row>
    <row r="4211" spans="7:7" x14ac:dyDescent="0.25">
      <c r="G4211" t="str">
        <f t="shared" si="66"/>
        <v/>
      </c>
    </row>
    <row r="4212" spans="7:7" x14ac:dyDescent="0.25">
      <c r="G4212" t="str">
        <f t="shared" si="66"/>
        <v/>
      </c>
    </row>
    <row r="4213" spans="7:7" x14ac:dyDescent="0.25">
      <c r="G4213" t="str">
        <f t="shared" si="66"/>
        <v/>
      </c>
    </row>
    <row r="4214" spans="7:7" x14ac:dyDescent="0.25">
      <c r="G4214" t="str">
        <f t="shared" si="66"/>
        <v/>
      </c>
    </row>
    <row r="4215" spans="7:7" x14ac:dyDescent="0.25">
      <c r="G4215" t="str">
        <f t="shared" si="66"/>
        <v/>
      </c>
    </row>
    <row r="4216" spans="7:7" x14ac:dyDescent="0.25">
      <c r="G4216" t="str">
        <f t="shared" si="66"/>
        <v/>
      </c>
    </row>
    <row r="4217" spans="7:7" x14ac:dyDescent="0.25">
      <c r="G4217" t="str">
        <f t="shared" si="66"/>
        <v/>
      </c>
    </row>
    <row r="4218" spans="7:7" x14ac:dyDescent="0.25">
      <c r="G4218" t="str">
        <f t="shared" si="66"/>
        <v/>
      </c>
    </row>
    <row r="4219" spans="7:7" x14ac:dyDescent="0.25">
      <c r="G4219" t="str">
        <f t="shared" si="66"/>
        <v/>
      </c>
    </row>
    <row r="4220" spans="7:7" x14ac:dyDescent="0.25">
      <c r="G4220" t="str">
        <f t="shared" si="66"/>
        <v/>
      </c>
    </row>
    <row r="4221" spans="7:7" x14ac:dyDescent="0.25">
      <c r="G4221" t="str">
        <f t="shared" si="66"/>
        <v/>
      </c>
    </row>
    <row r="4222" spans="7:7" x14ac:dyDescent="0.25">
      <c r="G4222" t="str">
        <f t="shared" si="66"/>
        <v/>
      </c>
    </row>
    <row r="4223" spans="7:7" x14ac:dyDescent="0.25">
      <c r="G4223" t="str">
        <f t="shared" si="66"/>
        <v/>
      </c>
    </row>
    <row r="4224" spans="7:7" x14ac:dyDescent="0.25">
      <c r="G4224" t="str">
        <f t="shared" si="66"/>
        <v/>
      </c>
    </row>
    <row r="4225" spans="7:7" x14ac:dyDescent="0.25">
      <c r="G4225" t="str">
        <f t="shared" si="66"/>
        <v/>
      </c>
    </row>
    <row r="4226" spans="7:7" x14ac:dyDescent="0.25">
      <c r="G4226" t="str">
        <f t="shared" si="66"/>
        <v/>
      </c>
    </row>
    <row r="4227" spans="7:7" x14ac:dyDescent="0.25">
      <c r="G4227" t="str">
        <f t="shared" si="66"/>
        <v/>
      </c>
    </row>
    <row r="4228" spans="7:7" x14ac:dyDescent="0.25">
      <c r="G4228" t="str">
        <f t="shared" si="66"/>
        <v/>
      </c>
    </row>
    <row r="4229" spans="7:7" x14ac:dyDescent="0.25">
      <c r="G4229" t="str">
        <f t="shared" si="66"/>
        <v/>
      </c>
    </row>
    <row r="4230" spans="7:7" x14ac:dyDescent="0.25">
      <c r="G4230" t="str">
        <f t="shared" si="66"/>
        <v/>
      </c>
    </row>
    <row r="4231" spans="7:7" x14ac:dyDescent="0.25">
      <c r="G4231" t="str">
        <f t="shared" si="66"/>
        <v/>
      </c>
    </row>
    <row r="4232" spans="7:7" x14ac:dyDescent="0.25">
      <c r="G4232" t="str">
        <f t="shared" si="66"/>
        <v/>
      </c>
    </row>
    <row r="4233" spans="7:7" x14ac:dyDescent="0.25">
      <c r="G4233" t="str">
        <f t="shared" si="66"/>
        <v/>
      </c>
    </row>
    <row r="4234" spans="7:7" x14ac:dyDescent="0.25">
      <c r="G4234" t="str">
        <f t="shared" ref="G4234:G4297" si="67">IF(H4234="","",G4233+1)</f>
        <v/>
      </c>
    </row>
    <row r="4235" spans="7:7" x14ac:dyDescent="0.25">
      <c r="G4235" t="str">
        <f t="shared" si="67"/>
        <v/>
      </c>
    </row>
    <row r="4236" spans="7:7" x14ac:dyDescent="0.25">
      <c r="G4236" t="str">
        <f t="shared" si="67"/>
        <v/>
      </c>
    </row>
    <row r="4237" spans="7:7" x14ac:dyDescent="0.25">
      <c r="G4237" t="str">
        <f t="shared" si="67"/>
        <v/>
      </c>
    </row>
    <row r="4238" spans="7:7" x14ac:dyDescent="0.25">
      <c r="G4238" t="str">
        <f t="shared" si="67"/>
        <v/>
      </c>
    </row>
    <row r="4239" spans="7:7" x14ac:dyDescent="0.25">
      <c r="G4239" t="str">
        <f t="shared" si="67"/>
        <v/>
      </c>
    </row>
    <row r="4240" spans="7:7" x14ac:dyDescent="0.25">
      <c r="G4240" t="str">
        <f t="shared" si="67"/>
        <v/>
      </c>
    </row>
    <row r="4241" spans="7:7" x14ac:dyDescent="0.25">
      <c r="G4241" t="str">
        <f t="shared" si="67"/>
        <v/>
      </c>
    </row>
    <row r="4242" spans="7:7" x14ac:dyDescent="0.25">
      <c r="G4242" t="str">
        <f t="shared" si="67"/>
        <v/>
      </c>
    </row>
    <row r="4243" spans="7:7" x14ac:dyDescent="0.25">
      <c r="G4243" t="str">
        <f t="shared" si="67"/>
        <v/>
      </c>
    </row>
    <row r="4244" spans="7:7" x14ac:dyDescent="0.25">
      <c r="G4244" t="str">
        <f t="shared" si="67"/>
        <v/>
      </c>
    </row>
    <row r="4245" spans="7:7" x14ac:dyDescent="0.25">
      <c r="G4245" t="str">
        <f t="shared" si="67"/>
        <v/>
      </c>
    </row>
    <row r="4246" spans="7:7" x14ac:dyDescent="0.25">
      <c r="G4246" t="str">
        <f t="shared" si="67"/>
        <v/>
      </c>
    </row>
    <row r="4247" spans="7:7" x14ac:dyDescent="0.25">
      <c r="G4247" t="str">
        <f t="shared" si="67"/>
        <v/>
      </c>
    </row>
    <row r="4248" spans="7:7" x14ac:dyDescent="0.25">
      <c r="G4248" t="str">
        <f t="shared" si="67"/>
        <v/>
      </c>
    </row>
    <row r="4249" spans="7:7" x14ac:dyDescent="0.25">
      <c r="G4249" t="str">
        <f t="shared" si="67"/>
        <v/>
      </c>
    </row>
    <row r="4250" spans="7:7" x14ac:dyDescent="0.25">
      <c r="G4250" t="str">
        <f t="shared" si="67"/>
        <v/>
      </c>
    </row>
    <row r="4251" spans="7:7" x14ac:dyDescent="0.25">
      <c r="G4251" t="str">
        <f t="shared" si="67"/>
        <v/>
      </c>
    </row>
    <row r="4252" spans="7:7" x14ac:dyDescent="0.25">
      <c r="G4252" t="str">
        <f t="shared" si="67"/>
        <v/>
      </c>
    </row>
    <row r="4253" spans="7:7" x14ac:dyDescent="0.25">
      <c r="G4253" t="str">
        <f t="shared" si="67"/>
        <v/>
      </c>
    </row>
    <row r="4254" spans="7:7" x14ac:dyDescent="0.25">
      <c r="G4254" t="str">
        <f t="shared" si="67"/>
        <v/>
      </c>
    </row>
    <row r="4255" spans="7:7" x14ac:dyDescent="0.25">
      <c r="G4255" t="str">
        <f t="shared" si="67"/>
        <v/>
      </c>
    </row>
    <row r="4256" spans="7:7" x14ac:dyDescent="0.25">
      <c r="G4256" t="str">
        <f t="shared" si="67"/>
        <v/>
      </c>
    </row>
    <row r="4257" spans="7:7" x14ac:dyDescent="0.25">
      <c r="G4257" t="str">
        <f t="shared" si="67"/>
        <v/>
      </c>
    </row>
    <row r="4258" spans="7:7" x14ac:dyDescent="0.25">
      <c r="G4258" t="str">
        <f t="shared" si="67"/>
        <v/>
      </c>
    </row>
    <row r="4259" spans="7:7" x14ac:dyDescent="0.25">
      <c r="G4259" t="str">
        <f t="shared" si="67"/>
        <v/>
      </c>
    </row>
    <row r="4260" spans="7:7" x14ac:dyDescent="0.25">
      <c r="G4260" t="str">
        <f t="shared" si="67"/>
        <v/>
      </c>
    </row>
    <row r="4261" spans="7:7" x14ac:dyDescent="0.25">
      <c r="G4261" t="str">
        <f t="shared" si="67"/>
        <v/>
      </c>
    </row>
    <row r="4262" spans="7:7" x14ac:dyDescent="0.25">
      <c r="G4262" t="str">
        <f t="shared" si="67"/>
        <v/>
      </c>
    </row>
    <row r="4263" spans="7:7" x14ac:dyDescent="0.25">
      <c r="G4263" t="str">
        <f t="shared" si="67"/>
        <v/>
      </c>
    </row>
    <row r="4264" spans="7:7" x14ac:dyDescent="0.25">
      <c r="G4264" t="str">
        <f t="shared" si="67"/>
        <v/>
      </c>
    </row>
    <row r="4265" spans="7:7" x14ac:dyDescent="0.25">
      <c r="G4265" t="str">
        <f t="shared" si="67"/>
        <v/>
      </c>
    </row>
    <row r="4266" spans="7:7" x14ac:dyDescent="0.25">
      <c r="G4266" t="str">
        <f t="shared" si="67"/>
        <v/>
      </c>
    </row>
    <row r="4267" spans="7:7" x14ac:dyDescent="0.25">
      <c r="G4267" t="str">
        <f t="shared" si="67"/>
        <v/>
      </c>
    </row>
    <row r="4268" spans="7:7" x14ac:dyDescent="0.25">
      <c r="G4268" t="str">
        <f t="shared" si="67"/>
        <v/>
      </c>
    </row>
    <row r="4269" spans="7:7" x14ac:dyDescent="0.25">
      <c r="G4269" t="str">
        <f t="shared" si="67"/>
        <v/>
      </c>
    </row>
    <row r="4270" spans="7:7" x14ac:dyDescent="0.25">
      <c r="G4270" t="str">
        <f t="shared" si="67"/>
        <v/>
      </c>
    </row>
    <row r="4271" spans="7:7" x14ac:dyDescent="0.25">
      <c r="G4271" t="str">
        <f t="shared" si="67"/>
        <v/>
      </c>
    </row>
    <row r="4272" spans="7:7" x14ac:dyDescent="0.25">
      <c r="G4272" t="str">
        <f t="shared" si="67"/>
        <v/>
      </c>
    </row>
    <row r="4273" spans="7:7" x14ac:dyDescent="0.25">
      <c r="G4273" t="str">
        <f t="shared" si="67"/>
        <v/>
      </c>
    </row>
    <row r="4274" spans="7:7" x14ac:dyDescent="0.25">
      <c r="G4274" t="str">
        <f t="shared" si="67"/>
        <v/>
      </c>
    </row>
    <row r="4275" spans="7:7" x14ac:dyDescent="0.25">
      <c r="G4275" t="str">
        <f t="shared" si="67"/>
        <v/>
      </c>
    </row>
    <row r="4276" spans="7:7" x14ac:dyDescent="0.25">
      <c r="G4276" t="str">
        <f t="shared" si="67"/>
        <v/>
      </c>
    </row>
    <row r="4277" spans="7:7" x14ac:dyDescent="0.25">
      <c r="G4277" t="str">
        <f t="shared" si="67"/>
        <v/>
      </c>
    </row>
    <row r="4278" spans="7:7" x14ac:dyDescent="0.25">
      <c r="G4278" t="str">
        <f t="shared" si="67"/>
        <v/>
      </c>
    </row>
    <row r="4279" spans="7:7" x14ac:dyDescent="0.25">
      <c r="G4279" t="str">
        <f t="shared" si="67"/>
        <v/>
      </c>
    </row>
    <row r="4280" spans="7:7" x14ac:dyDescent="0.25">
      <c r="G4280" t="str">
        <f t="shared" si="67"/>
        <v/>
      </c>
    </row>
    <row r="4281" spans="7:7" x14ac:dyDescent="0.25">
      <c r="G4281" t="str">
        <f t="shared" si="67"/>
        <v/>
      </c>
    </row>
    <row r="4282" spans="7:7" x14ac:dyDescent="0.25">
      <c r="G4282" t="str">
        <f t="shared" si="67"/>
        <v/>
      </c>
    </row>
    <row r="4283" spans="7:7" x14ac:dyDescent="0.25">
      <c r="G4283" t="str">
        <f t="shared" si="67"/>
        <v/>
      </c>
    </row>
    <row r="4284" spans="7:7" x14ac:dyDescent="0.25">
      <c r="G4284" t="str">
        <f t="shared" si="67"/>
        <v/>
      </c>
    </row>
    <row r="4285" spans="7:7" x14ac:dyDescent="0.25">
      <c r="G4285" t="str">
        <f t="shared" si="67"/>
        <v/>
      </c>
    </row>
    <row r="4286" spans="7:7" x14ac:dyDescent="0.25">
      <c r="G4286" t="str">
        <f t="shared" si="67"/>
        <v/>
      </c>
    </row>
    <row r="4287" spans="7:7" x14ac:dyDescent="0.25">
      <c r="G4287" t="str">
        <f t="shared" si="67"/>
        <v/>
      </c>
    </row>
    <row r="4288" spans="7:7" x14ac:dyDescent="0.25">
      <c r="G4288" t="str">
        <f t="shared" si="67"/>
        <v/>
      </c>
    </row>
    <row r="4289" spans="7:7" x14ac:dyDescent="0.25">
      <c r="G4289" t="str">
        <f t="shared" si="67"/>
        <v/>
      </c>
    </row>
    <row r="4290" spans="7:7" x14ac:dyDescent="0.25">
      <c r="G4290" t="str">
        <f t="shared" si="67"/>
        <v/>
      </c>
    </row>
    <row r="4291" spans="7:7" x14ac:dyDescent="0.25">
      <c r="G4291" t="str">
        <f t="shared" si="67"/>
        <v/>
      </c>
    </row>
    <row r="4292" spans="7:7" x14ac:dyDescent="0.25">
      <c r="G4292" t="str">
        <f t="shared" si="67"/>
        <v/>
      </c>
    </row>
    <row r="4293" spans="7:7" x14ac:dyDescent="0.25">
      <c r="G4293" t="str">
        <f t="shared" si="67"/>
        <v/>
      </c>
    </row>
    <row r="4294" spans="7:7" x14ac:dyDescent="0.25">
      <c r="G4294" t="str">
        <f t="shared" si="67"/>
        <v/>
      </c>
    </row>
    <row r="4295" spans="7:7" x14ac:dyDescent="0.25">
      <c r="G4295" t="str">
        <f t="shared" si="67"/>
        <v/>
      </c>
    </row>
    <row r="4296" spans="7:7" x14ac:dyDescent="0.25">
      <c r="G4296" t="str">
        <f t="shared" si="67"/>
        <v/>
      </c>
    </row>
    <row r="4297" spans="7:7" x14ac:dyDescent="0.25">
      <c r="G4297" t="str">
        <f t="shared" si="67"/>
        <v/>
      </c>
    </row>
    <row r="4298" spans="7:7" x14ac:dyDescent="0.25">
      <c r="G4298" t="str">
        <f t="shared" ref="G4298:G4361" si="68">IF(H4298="","",G4297+1)</f>
        <v/>
      </c>
    </row>
    <row r="4299" spans="7:7" x14ac:dyDescent="0.25">
      <c r="G4299" t="str">
        <f t="shared" si="68"/>
        <v/>
      </c>
    </row>
    <row r="4300" spans="7:7" x14ac:dyDescent="0.25">
      <c r="G4300" t="str">
        <f t="shared" si="68"/>
        <v/>
      </c>
    </row>
    <row r="4301" spans="7:7" x14ac:dyDescent="0.25">
      <c r="G4301" t="str">
        <f t="shared" si="68"/>
        <v/>
      </c>
    </row>
    <row r="4302" spans="7:7" x14ac:dyDescent="0.25">
      <c r="G4302" t="str">
        <f t="shared" si="68"/>
        <v/>
      </c>
    </row>
    <row r="4303" spans="7:7" x14ac:dyDescent="0.25">
      <c r="G4303" t="str">
        <f t="shared" si="68"/>
        <v/>
      </c>
    </row>
    <row r="4304" spans="7:7" x14ac:dyDescent="0.25">
      <c r="G4304" t="str">
        <f t="shared" si="68"/>
        <v/>
      </c>
    </row>
    <row r="4305" spans="7:7" x14ac:dyDescent="0.25">
      <c r="G4305" t="str">
        <f t="shared" si="68"/>
        <v/>
      </c>
    </row>
    <row r="4306" spans="7:7" x14ac:dyDescent="0.25">
      <c r="G4306" t="str">
        <f t="shared" si="68"/>
        <v/>
      </c>
    </row>
    <row r="4307" spans="7:7" x14ac:dyDescent="0.25">
      <c r="G4307" t="str">
        <f t="shared" si="68"/>
        <v/>
      </c>
    </row>
    <row r="4308" spans="7:7" x14ac:dyDescent="0.25">
      <c r="G4308" t="str">
        <f t="shared" si="68"/>
        <v/>
      </c>
    </row>
    <row r="4309" spans="7:7" x14ac:dyDescent="0.25">
      <c r="G4309" t="str">
        <f t="shared" si="68"/>
        <v/>
      </c>
    </row>
    <row r="4310" spans="7:7" x14ac:dyDescent="0.25">
      <c r="G4310" t="str">
        <f t="shared" si="68"/>
        <v/>
      </c>
    </row>
    <row r="4311" spans="7:7" x14ac:dyDescent="0.25">
      <c r="G4311" t="str">
        <f t="shared" si="68"/>
        <v/>
      </c>
    </row>
    <row r="4312" spans="7:7" x14ac:dyDescent="0.25">
      <c r="G4312" t="str">
        <f t="shared" si="68"/>
        <v/>
      </c>
    </row>
    <row r="4313" spans="7:7" x14ac:dyDescent="0.25">
      <c r="G4313" t="str">
        <f t="shared" si="68"/>
        <v/>
      </c>
    </row>
    <row r="4314" spans="7:7" x14ac:dyDescent="0.25">
      <c r="G4314" t="str">
        <f t="shared" si="68"/>
        <v/>
      </c>
    </row>
    <row r="4315" spans="7:7" x14ac:dyDescent="0.25">
      <c r="G4315" t="str">
        <f t="shared" si="68"/>
        <v/>
      </c>
    </row>
    <row r="4316" spans="7:7" x14ac:dyDescent="0.25">
      <c r="G4316" t="str">
        <f t="shared" si="68"/>
        <v/>
      </c>
    </row>
    <row r="4317" spans="7:7" x14ac:dyDescent="0.25">
      <c r="G4317" t="str">
        <f t="shared" si="68"/>
        <v/>
      </c>
    </row>
    <row r="4318" spans="7:7" x14ac:dyDescent="0.25">
      <c r="G4318" t="str">
        <f t="shared" si="68"/>
        <v/>
      </c>
    </row>
    <row r="4319" spans="7:7" x14ac:dyDescent="0.25">
      <c r="G4319" t="str">
        <f t="shared" si="68"/>
        <v/>
      </c>
    </row>
    <row r="4320" spans="7:7" x14ac:dyDescent="0.25">
      <c r="G4320" t="str">
        <f t="shared" si="68"/>
        <v/>
      </c>
    </row>
    <row r="4321" spans="7:7" x14ac:dyDescent="0.25">
      <c r="G4321" t="str">
        <f t="shared" si="68"/>
        <v/>
      </c>
    </row>
    <row r="4322" spans="7:7" x14ac:dyDescent="0.25">
      <c r="G4322" t="str">
        <f t="shared" si="68"/>
        <v/>
      </c>
    </row>
    <row r="4323" spans="7:7" x14ac:dyDescent="0.25">
      <c r="G4323" t="str">
        <f t="shared" si="68"/>
        <v/>
      </c>
    </row>
    <row r="4324" spans="7:7" x14ac:dyDescent="0.25">
      <c r="G4324" t="str">
        <f t="shared" si="68"/>
        <v/>
      </c>
    </row>
    <row r="4325" spans="7:7" x14ac:dyDescent="0.25">
      <c r="G4325" t="str">
        <f t="shared" si="68"/>
        <v/>
      </c>
    </row>
    <row r="4326" spans="7:7" x14ac:dyDescent="0.25">
      <c r="G4326" t="str">
        <f t="shared" si="68"/>
        <v/>
      </c>
    </row>
    <row r="4327" spans="7:7" x14ac:dyDescent="0.25">
      <c r="G4327" t="str">
        <f t="shared" si="68"/>
        <v/>
      </c>
    </row>
    <row r="4328" spans="7:7" x14ac:dyDescent="0.25">
      <c r="G4328" t="str">
        <f t="shared" si="68"/>
        <v/>
      </c>
    </row>
    <row r="4329" spans="7:7" x14ac:dyDescent="0.25">
      <c r="G4329" t="str">
        <f t="shared" si="68"/>
        <v/>
      </c>
    </row>
    <row r="4330" spans="7:7" x14ac:dyDescent="0.25">
      <c r="G4330" t="str">
        <f t="shared" si="68"/>
        <v/>
      </c>
    </row>
    <row r="4331" spans="7:7" x14ac:dyDescent="0.25">
      <c r="G4331" t="str">
        <f t="shared" si="68"/>
        <v/>
      </c>
    </row>
    <row r="4332" spans="7:7" x14ac:dyDescent="0.25">
      <c r="G4332" t="str">
        <f t="shared" si="68"/>
        <v/>
      </c>
    </row>
    <row r="4333" spans="7:7" x14ac:dyDescent="0.25">
      <c r="G4333" t="str">
        <f t="shared" si="68"/>
        <v/>
      </c>
    </row>
    <row r="4334" spans="7:7" x14ac:dyDescent="0.25">
      <c r="G4334" t="str">
        <f t="shared" si="68"/>
        <v/>
      </c>
    </row>
    <row r="4335" spans="7:7" x14ac:dyDescent="0.25">
      <c r="G4335" t="str">
        <f t="shared" si="68"/>
        <v/>
      </c>
    </row>
    <row r="4336" spans="7:7" x14ac:dyDescent="0.25">
      <c r="G4336" t="str">
        <f t="shared" si="68"/>
        <v/>
      </c>
    </row>
    <row r="4337" spans="7:7" x14ac:dyDescent="0.25">
      <c r="G4337" t="str">
        <f t="shared" si="68"/>
        <v/>
      </c>
    </row>
    <row r="4338" spans="7:7" x14ac:dyDescent="0.25">
      <c r="G4338" t="str">
        <f t="shared" si="68"/>
        <v/>
      </c>
    </row>
    <row r="4339" spans="7:7" x14ac:dyDescent="0.25">
      <c r="G4339" t="str">
        <f t="shared" si="68"/>
        <v/>
      </c>
    </row>
    <row r="4340" spans="7:7" x14ac:dyDescent="0.25">
      <c r="G4340" t="str">
        <f t="shared" si="68"/>
        <v/>
      </c>
    </row>
    <row r="4341" spans="7:7" x14ac:dyDescent="0.25">
      <c r="G4341" t="str">
        <f t="shared" si="68"/>
        <v/>
      </c>
    </row>
    <row r="4342" spans="7:7" x14ac:dyDescent="0.25">
      <c r="G4342" t="str">
        <f t="shared" si="68"/>
        <v/>
      </c>
    </row>
    <row r="4343" spans="7:7" x14ac:dyDescent="0.25">
      <c r="G4343" t="str">
        <f t="shared" si="68"/>
        <v/>
      </c>
    </row>
    <row r="4344" spans="7:7" x14ac:dyDescent="0.25">
      <c r="G4344" t="str">
        <f t="shared" si="68"/>
        <v/>
      </c>
    </row>
    <row r="4345" spans="7:7" x14ac:dyDescent="0.25">
      <c r="G4345" t="str">
        <f t="shared" si="68"/>
        <v/>
      </c>
    </row>
    <row r="4346" spans="7:7" x14ac:dyDescent="0.25">
      <c r="G4346" t="str">
        <f t="shared" si="68"/>
        <v/>
      </c>
    </row>
    <row r="4347" spans="7:7" x14ac:dyDescent="0.25">
      <c r="G4347" t="str">
        <f t="shared" si="68"/>
        <v/>
      </c>
    </row>
    <row r="4348" spans="7:7" x14ac:dyDescent="0.25">
      <c r="G4348" t="str">
        <f t="shared" si="68"/>
        <v/>
      </c>
    </row>
    <row r="4349" spans="7:7" x14ac:dyDescent="0.25">
      <c r="G4349" t="str">
        <f t="shared" si="68"/>
        <v/>
      </c>
    </row>
    <row r="4350" spans="7:7" x14ac:dyDescent="0.25">
      <c r="G4350" t="str">
        <f t="shared" si="68"/>
        <v/>
      </c>
    </row>
    <row r="4351" spans="7:7" x14ac:dyDescent="0.25">
      <c r="G4351" t="str">
        <f t="shared" si="68"/>
        <v/>
      </c>
    </row>
    <row r="4352" spans="7:7" x14ac:dyDescent="0.25">
      <c r="G4352" t="str">
        <f t="shared" si="68"/>
        <v/>
      </c>
    </row>
    <row r="4353" spans="7:7" x14ac:dyDescent="0.25">
      <c r="G4353" t="str">
        <f t="shared" si="68"/>
        <v/>
      </c>
    </row>
    <row r="4354" spans="7:7" x14ac:dyDescent="0.25">
      <c r="G4354" t="str">
        <f t="shared" si="68"/>
        <v/>
      </c>
    </row>
    <row r="4355" spans="7:7" x14ac:dyDescent="0.25">
      <c r="G4355" t="str">
        <f t="shared" si="68"/>
        <v/>
      </c>
    </row>
    <row r="4356" spans="7:7" x14ac:dyDescent="0.25">
      <c r="G4356" t="str">
        <f t="shared" si="68"/>
        <v/>
      </c>
    </row>
    <row r="4357" spans="7:7" x14ac:dyDescent="0.25">
      <c r="G4357" t="str">
        <f t="shared" si="68"/>
        <v/>
      </c>
    </row>
    <row r="4358" spans="7:7" x14ac:dyDescent="0.25">
      <c r="G4358" t="str">
        <f t="shared" si="68"/>
        <v/>
      </c>
    </row>
    <row r="4359" spans="7:7" x14ac:dyDescent="0.25">
      <c r="G4359" t="str">
        <f t="shared" si="68"/>
        <v/>
      </c>
    </row>
    <row r="4360" spans="7:7" x14ac:dyDescent="0.25">
      <c r="G4360" t="str">
        <f t="shared" si="68"/>
        <v/>
      </c>
    </row>
    <row r="4361" spans="7:7" x14ac:dyDescent="0.25">
      <c r="G4361" t="str">
        <f t="shared" si="68"/>
        <v/>
      </c>
    </row>
    <row r="4362" spans="7:7" x14ac:dyDescent="0.25">
      <c r="G4362" t="str">
        <f t="shared" ref="G4362:G4425" si="69">IF(H4362="","",G4361+1)</f>
        <v/>
      </c>
    </row>
    <row r="4363" spans="7:7" x14ac:dyDescent="0.25">
      <c r="G4363" t="str">
        <f t="shared" si="69"/>
        <v/>
      </c>
    </row>
    <row r="4364" spans="7:7" x14ac:dyDescent="0.25">
      <c r="G4364" t="str">
        <f t="shared" si="69"/>
        <v/>
      </c>
    </row>
    <row r="4365" spans="7:7" x14ac:dyDescent="0.25">
      <c r="G4365" t="str">
        <f t="shared" si="69"/>
        <v/>
      </c>
    </row>
    <row r="4366" spans="7:7" x14ac:dyDescent="0.25">
      <c r="G4366" t="str">
        <f t="shared" si="69"/>
        <v/>
      </c>
    </row>
    <row r="4367" spans="7:7" x14ac:dyDescent="0.25">
      <c r="G4367" t="str">
        <f t="shared" si="69"/>
        <v/>
      </c>
    </row>
    <row r="4368" spans="7:7" x14ac:dyDescent="0.25">
      <c r="G4368" t="str">
        <f t="shared" si="69"/>
        <v/>
      </c>
    </row>
    <row r="4369" spans="7:7" x14ac:dyDescent="0.25">
      <c r="G4369" t="str">
        <f t="shared" si="69"/>
        <v/>
      </c>
    </row>
    <row r="4370" spans="7:7" x14ac:dyDescent="0.25">
      <c r="G4370" t="str">
        <f t="shared" si="69"/>
        <v/>
      </c>
    </row>
    <row r="4371" spans="7:7" x14ac:dyDescent="0.25">
      <c r="G4371" t="str">
        <f t="shared" si="69"/>
        <v/>
      </c>
    </row>
    <row r="4372" spans="7:7" x14ac:dyDescent="0.25">
      <c r="G4372" t="str">
        <f t="shared" si="69"/>
        <v/>
      </c>
    </row>
    <row r="4373" spans="7:7" x14ac:dyDescent="0.25">
      <c r="G4373" t="str">
        <f t="shared" si="69"/>
        <v/>
      </c>
    </row>
    <row r="4374" spans="7:7" x14ac:dyDescent="0.25">
      <c r="G4374" t="str">
        <f t="shared" si="69"/>
        <v/>
      </c>
    </row>
    <row r="4375" spans="7:7" x14ac:dyDescent="0.25">
      <c r="G4375" t="str">
        <f t="shared" si="69"/>
        <v/>
      </c>
    </row>
    <row r="4376" spans="7:7" x14ac:dyDescent="0.25">
      <c r="G4376" t="str">
        <f t="shared" si="69"/>
        <v/>
      </c>
    </row>
    <row r="4377" spans="7:7" x14ac:dyDescent="0.25">
      <c r="G4377" t="str">
        <f t="shared" si="69"/>
        <v/>
      </c>
    </row>
    <row r="4378" spans="7:7" x14ac:dyDescent="0.25">
      <c r="G4378" t="str">
        <f t="shared" si="69"/>
        <v/>
      </c>
    </row>
    <row r="4379" spans="7:7" x14ac:dyDescent="0.25">
      <c r="G4379" t="str">
        <f t="shared" si="69"/>
        <v/>
      </c>
    </row>
    <row r="4380" spans="7:7" x14ac:dyDescent="0.25">
      <c r="G4380" t="str">
        <f t="shared" si="69"/>
        <v/>
      </c>
    </row>
    <row r="4381" spans="7:7" x14ac:dyDescent="0.25">
      <c r="G4381" t="str">
        <f t="shared" si="69"/>
        <v/>
      </c>
    </row>
    <row r="4382" spans="7:7" x14ac:dyDescent="0.25">
      <c r="G4382" t="str">
        <f t="shared" si="69"/>
        <v/>
      </c>
    </row>
    <row r="4383" spans="7:7" x14ac:dyDescent="0.25">
      <c r="G4383" t="str">
        <f t="shared" si="69"/>
        <v/>
      </c>
    </row>
    <row r="4384" spans="7:7" x14ac:dyDescent="0.25">
      <c r="G4384" t="str">
        <f t="shared" si="69"/>
        <v/>
      </c>
    </row>
    <row r="4385" spans="7:7" x14ac:dyDescent="0.25">
      <c r="G4385" t="str">
        <f t="shared" si="69"/>
        <v/>
      </c>
    </row>
    <row r="4386" spans="7:7" x14ac:dyDescent="0.25">
      <c r="G4386" t="str">
        <f t="shared" si="69"/>
        <v/>
      </c>
    </row>
    <row r="4387" spans="7:7" x14ac:dyDescent="0.25">
      <c r="G4387" t="str">
        <f t="shared" si="69"/>
        <v/>
      </c>
    </row>
    <row r="4388" spans="7:7" x14ac:dyDescent="0.25">
      <c r="G4388" t="str">
        <f t="shared" si="69"/>
        <v/>
      </c>
    </row>
    <row r="4389" spans="7:7" x14ac:dyDescent="0.25">
      <c r="G4389" t="str">
        <f t="shared" si="69"/>
        <v/>
      </c>
    </row>
    <row r="4390" spans="7:7" x14ac:dyDescent="0.25">
      <c r="G4390" t="str">
        <f t="shared" si="69"/>
        <v/>
      </c>
    </row>
    <row r="4391" spans="7:7" x14ac:dyDescent="0.25">
      <c r="G4391" t="str">
        <f t="shared" si="69"/>
        <v/>
      </c>
    </row>
    <row r="4392" spans="7:7" x14ac:dyDescent="0.25">
      <c r="G4392" t="str">
        <f t="shared" si="69"/>
        <v/>
      </c>
    </row>
    <row r="4393" spans="7:7" x14ac:dyDescent="0.25">
      <c r="G4393" t="str">
        <f t="shared" si="69"/>
        <v/>
      </c>
    </row>
    <row r="4394" spans="7:7" x14ac:dyDescent="0.25">
      <c r="G4394" t="str">
        <f t="shared" si="69"/>
        <v/>
      </c>
    </row>
    <row r="4395" spans="7:7" x14ac:dyDescent="0.25">
      <c r="G4395" t="str">
        <f t="shared" si="69"/>
        <v/>
      </c>
    </row>
    <row r="4396" spans="7:7" x14ac:dyDescent="0.25">
      <c r="G4396" t="str">
        <f t="shared" si="69"/>
        <v/>
      </c>
    </row>
    <row r="4397" spans="7:7" x14ac:dyDescent="0.25">
      <c r="G4397" t="str">
        <f t="shared" si="69"/>
        <v/>
      </c>
    </row>
    <row r="4398" spans="7:7" x14ac:dyDescent="0.25">
      <c r="G4398" t="str">
        <f t="shared" si="69"/>
        <v/>
      </c>
    </row>
    <row r="4399" spans="7:7" x14ac:dyDescent="0.25">
      <c r="G4399" t="str">
        <f t="shared" si="69"/>
        <v/>
      </c>
    </row>
    <row r="4400" spans="7:7" x14ac:dyDescent="0.25">
      <c r="G4400" t="str">
        <f t="shared" si="69"/>
        <v/>
      </c>
    </row>
    <row r="4401" spans="7:7" x14ac:dyDescent="0.25">
      <c r="G4401" t="str">
        <f t="shared" si="69"/>
        <v/>
      </c>
    </row>
    <row r="4402" spans="7:7" x14ac:dyDescent="0.25">
      <c r="G4402" t="str">
        <f t="shared" si="69"/>
        <v/>
      </c>
    </row>
    <row r="4403" spans="7:7" x14ac:dyDescent="0.25">
      <c r="G4403" t="str">
        <f t="shared" si="69"/>
        <v/>
      </c>
    </row>
    <row r="4404" spans="7:7" x14ac:dyDescent="0.25">
      <c r="G4404" t="str">
        <f t="shared" si="69"/>
        <v/>
      </c>
    </row>
    <row r="4405" spans="7:7" x14ac:dyDescent="0.25">
      <c r="G4405" t="str">
        <f t="shared" si="69"/>
        <v/>
      </c>
    </row>
    <row r="4406" spans="7:7" x14ac:dyDescent="0.25">
      <c r="G4406" t="str">
        <f t="shared" si="69"/>
        <v/>
      </c>
    </row>
    <row r="4407" spans="7:7" x14ac:dyDescent="0.25">
      <c r="G4407" t="str">
        <f t="shared" si="69"/>
        <v/>
      </c>
    </row>
    <row r="4408" spans="7:7" x14ac:dyDescent="0.25">
      <c r="G4408" t="str">
        <f t="shared" si="69"/>
        <v/>
      </c>
    </row>
    <row r="4409" spans="7:7" x14ac:dyDescent="0.25">
      <c r="G4409" t="str">
        <f t="shared" si="69"/>
        <v/>
      </c>
    </row>
    <row r="4410" spans="7:7" x14ac:dyDescent="0.25">
      <c r="G4410" t="str">
        <f t="shared" si="69"/>
        <v/>
      </c>
    </row>
    <row r="4411" spans="7:7" x14ac:dyDescent="0.25">
      <c r="G4411" t="str">
        <f t="shared" si="69"/>
        <v/>
      </c>
    </row>
    <row r="4412" spans="7:7" x14ac:dyDescent="0.25">
      <c r="G4412" t="str">
        <f t="shared" si="69"/>
        <v/>
      </c>
    </row>
    <row r="4413" spans="7:7" x14ac:dyDescent="0.25">
      <c r="G4413" t="str">
        <f t="shared" si="69"/>
        <v/>
      </c>
    </row>
    <row r="4414" spans="7:7" x14ac:dyDescent="0.25">
      <c r="G4414" t="str">
        <f t="shared" si="69"/>
        <v/>
      </c>
    </row>
    <row r="4415" spans="7:7" x14ac:dyDescent="0.25">
      <c r="G4415" t="str">
        <f t="shared" si="69"/>
        <v/>
      </c>
    </row>
    <row r="4416" spans="7:7" x14ac:dyDescent="0.25">
      <c r="G4416" t="str">
        <f t="shared" si="69"/>
        <v/>
      </c>
    </row>
    <row r="4417" spans="7:7" x14ac:dyDescent="0.25">
      <c r="G4417" t="str">
        <f t="shared" si="69"/>
        <v/>
      </c>
    </row>
    <row r="4418" spans="7:7" x14ac:dyDescent="0.25">
      <c r="G4418" t="str">
        <f t="shared" si="69"/>
        <v/>
      </c>
    </row>
    <row r="4419" spans="7:7" x14ac:dyDescent="0.25">
      <c r="G4419" t="str">
        <f t="shared" si="69"/>
        <v/>
      </c>
    </row>
    <row r="4420" spans="7:7" x14ac:dyDescent="0.25">
      <c r="G4420" t="str">
        <f t="shared" si="69"/>
        <v/>
      </c>
    </row>
    <row r="4421" spans="7:7" x14ac:dyDescent="0.25">
      <c r="G4421" t="str">
        <f t="shared" si="69"/>
        <v/>
      </c>
    </row>
    <row r="4422" spans="7:7" x14ac:dyDescent="0.25">
      <c r="G4422" t="str">
        <f t="shared" si="69"/>
        <v/>
      </c>
    </row>
    <row r="4423" spans="7:7" x14ac:dyDescent="0.25">
      <c r="G4423" t="str">
        <f t="shared" si="69"/>
        <v/>
      </c>
    </row>
    <row r="4424" spans="7:7" x14ac:dyDescent="0.25">
      <c r="G4424" t="str">
        <f t="shared" si="69"/>
        <v/>
      </c>
    </row>
    <row r="4425" spans="7:7" x14ac:dyDescent="0.25">
      <c r="G4425" t="str">
        <f t="shared" si="69"/>
        <v/>
      </c>
    </row>
    <row r="4426" spans="7:7" x14ac:dyDescent="0.25">
      <c r="G4426" t="str">
        <f t="shared" ref="G4426:G4489" si="70">IF(H4426="","",G4425+1)</f>
        <v/>
      </c>
    </row>
    <row r="4427" spans="7:7" x14ac:dyDescent="0.25">
      <c r="G4427" t="str">
        <f t="shared" si="70"/>
        <v/>
      </c>
    </row>
    <row r="4428" spans="7:7" x14ac:dyDescent="0.25">
      <c r="G4428" t="str">
        <f t="shared" si="70"/>
        <v/>
      </c>
    </row>
    <row r="4429" spans="7:7" x14ac:dyDescent="0.25">
      <c r="G4429" t="str">
        <f t="shared" si="70"/>
        <v/>
      </c>
    </row>
    <row r="4430" spans="7:7" x14ac:dyDescent="0.25">
      <c r="G4430" t="str">
        <f t="shared" si="70"/>
        <v/>
      </c>
    </row>
    <row r="4431" spans="7:7" x14ac:dyDescent="0.25">
      <c r="G4431" t="str">
        <f t="shared" si="70"/>
        <v/>
      </c>
    </row>
    <row r="4432" spans="7:7" x14ac:dyDescent="0.25">
      <c r="G4432" t="str">
        <f t="shared" si="70"/>
        <v/>
      </c>
    </row>
    <row r="4433" spans="7:7" x14ac:dyDescent="0.25">
      <c r="G4433" t="str">
        <f t="shared" si="70"/>
        <v/>
      </c>
    </row>
    <row r="4434" spans="7:7" x14ac:dyDescent="0.25">
      <c r="G4434" t="str">
        <f t="shared" si="70"/>
        <v/>
      </c>
    </row>
    <row r="4435" spans="7:7" x14ac:dyDescent="0.25">
      <c r="G4435" t="str">
        <f t="shared" si="70"/>
        <v/>
      </c>
    </row>
    <row r="4436" spans="7:7" x14ac:dyDescent="0.25">
      <c r="G4436" t="str">
        <f t="shared" si="70"/>
        <v/>
      </c>
    </row>
    <row r="4437" spans="7:7" x14ac:dyDescent="0.25">
      <c r="G4437" t="str">
        <f t="shared" si="70"/>
        <v/>
      </c>
    </row>
    <row r="4438" spans="7:7" x14ac:dyDescent="0.25">
      <c r="G4438" t="str">
        <f t="shared" si="70"/>
        <v/>
      </c>
    </row>
    <row r="4439" spans="7:7" x14ac:dyDescent="0.25">
      <c r="G4439" t="str">
        <f t="shared" si="70"/>
        <v/>
      </c>
    </row>
    <row r="4440" spans="7:7" x14ac:dyDescent="0.25">
      <c r="G4440" t="str">
        <f t="shared" si="70"/>
        <v/>
      </c>
    </row>
    <row r="4441" spans="7:7" x14ac:dyDescent="0.25">
      <c r="G4441" t="str">
        <f t="shared" si="70"/>
        <v/>
      </c>
    </row>
    <row r="4442" spans="7:7" x14ac:dyDescent="0.25">
      <c r="G4442" t="str">
        <f t="shared" si="70"/>
        <v/>
      </c>
    </row>
    <row r="4443" spans="7:7" x14ac:dyDescent="0.25">
      <c r="G4443" t="str">
        <f t="shared" si="70"/>
        <v/>
      </c>
    </row>
    <row r="4444" spans="7:7" x14ac:dyDescent="0.25">
      <c r="G4444" t="str">
        <f t="shared" si="70"/>
        <v/>
      </c>
    </row>
    <row r="4445" spans="7:7" x14ac:dyDescent="0.25">
      <c r="G4445" t="str">
        <f t="shared" si="70"/>
        <v/>
      </c>
    </row>
    <row r="4446" spans="7:7" x14ac:dyDescent="0.25">
      <c r="G4446" t="str">
        <f t="shared" si="70"/>
        <v/>
      </c>
    </row>
    <row r="4447" spans="7:7" x14ac:dyDescent="0.25">
      <c r="G4447" t="str">
        <f t="shared" si="70"/>
        <v/>
      </c>
    </row>
    <row r="4448" spans="7:7" x14ac:dyDescent="0.25">
      <c r="G4448" t="str">
        <f t="shared" si="70"/>
        <v/>
      </c>
    </row>
    <row r="4449" spans="7:7" x14ac:dyDescent="0.25">
      <c r="G4449" t="str">
        <f t="shared" si="70"/>
        <v/>
      </c>
    </row>
    <row r="4450" spans="7:7" x14ac:dyDescent="0.25">
      <c r="G4450" t="str">
        <f t="shared" si="70"/>
        <v/>
      </c>
    </row>
    <row r="4451" spans="7:7" x14ac:dyDescent="0.25">
      <c r="G4451" t="str">
        <f t="shared" si="70"/>
        <v/>
      </c>
    </row>
    <row r="4452" spans="7:7" x14ac:dyDescent="0.25">
      <c r="G4452" t="str">
        <f t="shared" si="70"/>
        <v/>
      </c>
    </row>
    <row r="4453" spans="7:7" x14ac:dyDescent="0.25">
      <c r="G4453" t="str">
        <f t="shared" si="70"/>
        <v/>
      </c>
    </row>
    <row r="4454" spans="7:7" x14ac:dyDescent="0.25">
      <c r="G4454" t="str">
        <f t="shared" si="70"/>
        <v/>
      </c>
    </row>
    <row r="4455" spans="7:7" x14ac:dyDescent="0.25">
      <c r="G4455" t="str">
        <f t="shared" si="70"/>
        <v/>
      </c>
    </row>
    <row r="4456" spans="7:7" x14ac:dyDescent="0.25">
      <c r="G4456" t="str">
        <f t="shared" si="70"/>
        <v/>
      </c>
    </row>
    <row r="4457" spans="7:7" x14ac:dyDescent="0.25">
      <c r="G4457" t="str">
        <f t="shared" si="70"/>
        <v/>
      </c>
    </row>
    <row r="4458" spans="7:7" x14ac:dyDescent="0.25">
      <c r="G4458" t="str">
        <f t="shared" si="70"/>
        <v/>
      </c>
    </row>
    <row r="4459" spans="7:7" x14ac:dyDescent="0.25">
      <c r="G4459" t="str">
        <f t="shared" si="70"/>
        <v/>
      </c>
    </row>
    <row r="4460" spans="7:7" x14ac:dyDescent="0.25">
      <c r="G4460" t="str">
        <f t="shared" si="70"/>
        <v/>
      </c>
    </row>
    <row r="4461" spans="7:7" x14ac:dyDescent="0.25">
      <c r="G4461" t="str">
        <f t="shared" si="70"/>
        <v/>
      </c>
    </row>
    <row r="4462" spans="7:7" x14ac:dyDescent="0.25">
      <c r="G4462" t="str">
        <f t="shared" si="70"/>
        <v/>
      </c>
    </row>
    <row r="4463" spans="7:7" x14ac:dyDescent="0.25">
      <c r="G4463" t="str">
        <f t="shared" si="70"/>
        <v/>
      </c>
    </row>
    <row r="4464" spans="7:7" x14ac:dyDescent="0.25">
      <c r="G4464" t="str">
        <f t="shared" si="70"/>
        <v/>
      </c>
    </row>
    <row r="4465" spans="7:7" x14ac:dyDescent="0.25">
      <c r="G4465" t="str">
        <f t="shared" si="70"/>
        <v/>
      </c>
    </row>
    <row r="4466" spans="7:7" x14ac:dyDescent="0.25">
      <c r="G4466" t="str">
        <f t="shared" si="70"/>
        <v/>
      </c>
    </row>
    <row r="4467" spans="7:7" x14ac:dyDescent="0.25">
      <c r="G4467" t="str">
        <f t="shared" si="70"/>
        <v/>
      </c>
    </row>
    <row r="4468" spans="7:7" x14ac:dyDescent="0.25">
      <c r="G4468" t="str">
        <f t="shared" si="70"/>
        <v/>
      </c>
    </row>
    <row r="4469" spans="7:7" x14ac:dyDescent="0.25">
      <c r="G4469" t="str">
        <f t="shared" si="70"/>
        <v/>
      </c>
    </row>
    <row r="4470" spans="7:7" x14ac:dyDescent="0.25">
      <c r="G4470" t="str">
        <f t="shared" si="70"/>
        <v/>
      </c>
    </row>
    <row r="4471" spans="7:7" x14ac:dyDescent="0.25">
      <c r="G4471" t="str">
        <f t="shared" si="70"/>
        <v/>
      </c>
    </row>
    <row r="4472" spans="7:7" x14ac:dyDescent="0.25">
      <c r="G4472" t="str">
        <f t="shared" si="70"/>
        <v/>
      </c>
    </row>
    <row r="4473" spans="7:7" x14ac:dyDescent="0.25">
      <c r="G4473" t="str">
        <f t="shared" si="70"/>
        <v/>
      </c>
    </row>
    <row r="4474" spans="7:7" x14ac:dyDescent="0.25">
      <c r="G4474" t="str">
        <f t="shared" si="70"/>
        <v/>
      </c>
    </row>
    <row r="4475" spans="7:7" x14ac:dyDescent="0.25">
      <c r="G4475" t="str">
        <f t="shared" si="70"/>
        <v/>
      </c>
    </row>
    <row r="4476" spans="7:7" x14ac:dyDescent="0.25">
      <c r="G4476" t="str">
        <f t="shared" si="70"/>
        <v/>
      </c>
    </row>
    <row r="4477" spans="7:7" x14ac:dyDescent="0.25">
      <c r="G4477" t="str">
        <f t="shared" si="70"/>
        <v/>
      </c>
    </row>
    <row r="4478" spans="7:7" x14ac:dyDescent="0.25">
      <c r="G4478" t="str">
        <f t="shared" si="70"/>
        <v/>
      </c>
    </row>
    <row r="4479" spans="7:7" x14ac:dyDescent="0.25">
      <c r="G4479" t="str">
        <f t="shared" si="70"/>
        <v/>
      </c>
    </row>
    <row r="4480" spans="7:7" x14ac:dyDescent="0.25">
      <c r="G4480" t="str">
        <f t="shared" si="70"/>
        <v/>
      </c>
    </row>
    <row r="4481" spans="7:7" x14ac:dyDescent="0.25">
      <c r="G4481" t="str">
        <f t="shared" si="70"/>
        <v/>
      </c>
    </row>
    <row r="4482" spans="7:7" x14ac:dyDescent="0.25">
      <c r="G4482" t="str">
        <f t="shared" si="70"/>
        <v/>
      </c>
    </row>
    <row r="4483" spans="7:7" x14ac:dyDescent="0.25">
      <c r="G4483" t="str">
        <f t="shared" si="70"/>
        <v/>
      </c>
    </row>
    <row r="4484" spans="7:7" x14ac:dyDescent="0.25">
      <c r="G4484" t="str">
        <f t="shared" si="70"/>
        <v/>
      </c>
    </row>
    <row r="4485" spans="7:7" x14ac:dyDescent="0.25">
      <c r="G4485" t="str">
        <f t="shared" si="70"/>
        <v/>
      </c>
    </row>
    <row r="4486" spans="7:7" x14ac:dyDescent="0.25">
      <c r="G4486" t="str">
        <f t="shared" si="70"/>
        <v/>
      </c>
    </row>
    <row r="4487" spans="7:7" x14ac:dyDescent="0.25">
      <c r="G4487" t="str">
        <f t="shared" si="70"/>
        <v/>
      </c>
    </row>
    <row r="4488" spans="7:7" x14ac:dyDescent="0.25">
      <c r="G4488" t="str">
        <f t="shared" si="70"/>
        <v/>
      </c>
    </row>
    <row r="4489" spans="7:7" x14ac:dyDescent="0.25">
      <c r="G4489" t="str">
        <f t="shared" si="70"/>
        <v/>
      </c>
    </row>
    <row r="4490" spans="7:7" x14ac:dyDescent="0.25">
      <c r="G4490" t="str">
        <f t="shared" ref="G4490:G4553" si="71">IF(H4490="","",G4489+1)</f>
        <v/>
      </c>
    </row>
    <row r="4491" spans="7:7" x14ac:dyDescent="0.25">
      <c r="G4491" t="str">
        <f t="shared" si="71"/>
        <v/>
      </c>
    </row>
    <row r="4492" spans="7:7" x14ac:dyDescent="0.25">
      <c r="G4492" t="str">
        <f t="shared" si="71"/>
        <v/>
      </c>
    </row>
    <row r="4493" spans="7:7" x14ac:dyDescent="0.25">
      <c r="G4493" t="str">
        <f t="shared" si="71"/>
        <v/>
      </c>
    </row>
    <row r="4494" spans="7:7" x14ac:dyDescent="0.25">
      <c r="G4494" t="str">
        <f t="shared" si="71"/>
        <v/>
      </c>
    </row>
    <row r="4495" spans="7:7" x14ac:dyDescent="0.25">
      <c r="G4495" t="str">
        <f t="shared" si="71"/>
        <v/>
      </c>
    </row>
    <row r="4496" spans="7:7" x14ac:dyDescent="0.25">
      <c r="G4496" t="str">
        <f t="shared" si="71"/>
        <v/>
      </c>
    </row>
    <row r="4497" spans="7:7" x14ac:dyDescent="0.25">
      <c r="G4497" t="str">
        <f t="shared" si="71"/>
        <v/>
      </c>
    </row>
    <row r="4498" spans="7:7" x14ac:dyDescent="0.25">
      <c r="G4498" t="str">
        <f t="shared" si="71"/>
        <v/>
      </c>
    </row>
    <row r="4499" spans="7:7" x14ac:dyDescent="0.25">
      <c r="G4499" t="str">
        <f t="shared" si="71"/>
        <v/>
      </c>
    </row>
    <row r="4500" spans="7:7" x14ac:dyDescent="0.25">
      <c r="G4500" t="str">
        <f t="shared" si="71"/>
        <v/>
      </c>
    </row>
    <row r="4501" spans="7:7" x14ac:dyDescent="0.25">
      <c r="G4501" t="str">
        <f t="shared" si="71"/>
        <v/>
      </c>
    </row>
    <row r="4502" spans="7:7" x14ac:dyDescent="0.25">
      <c r="G4502" t="str">
        <f t="shared" si="71"/>
        <v/>
      </c>
    </row>
    <row r="4503" spans="7:7" x14ac:dyDescent="0.25">
      <c r="G4503" t="str">
        <f t="shared" si="71"/>
        <v/>
      </c>
    </row>
    <row r="4504" spans="7:7" x14ac:dyDescent="0.25">
      <c r="G4504" t="str">
        <f t="shared" si="71"/>
        <v/>
      </c>
    </row>
    <row r="4505" spans="7:7" x14ac:dyDescent="0.25">
      <c r="G4505" t="str">
        <f t="shared" si="71"/>
        <v/>
      </c>
    </row>
    <row r="4506" spans="7:7" x14ac:dyDescent="0.25">
      <c r="G4506" t="str">
        <f t="shared" si="71"/>
        <v/>
      </c>
    </row>
    <row r="4507" spans="7:7" x14ac:dyDescent="0.25">
      <c r="G4507" t="str">
        <f t="shared" si="71"/>
        <v/>
      </c>
    </row>
    <row r="4508" spans="7:7" x14ac:dyDescent="0.25">
      <c r="G4508" t="str">
        <f t="shared" si="71"/>
        <v/>
      </c>
    </row>
    <row r="4509" spans="7:7" x14ac:dyDescent="0.25">
      <c r="G4509" t="str">
        <f t="shared" si="71"/>
        <v/>
      </c>
    </row>
    <row r="4510" spans="7:7" x14ac:dyDescent="0.25">
      <c r="G4510" t="str">
        <f t="shared" si="71"/>
        <v/>
      </c>
    </row>
    <row r="4511" spans="7:7" x14ac:dyDescent="0.25">
      <c r="G4511" t="str">
        <f t="shared" si="71"/>
        <v/>
      </c>
    </row>
    <row r="4512" spans="7:7" x14ac:dyDescent="0.25">
      <c r="G4512" t="str">
        <f t="shared" si="71"/>
        <v/>
      </c>
    </row>
    <row r="4513" spans="7:7" x14ac:dyDescent="0.25">
      <c r="G4513" t="str">
        <f t="shared" si="71"/>
        <v/>
      </c>
    </row>
    <row r="4514" spans="7:7" x14ac:dyDescent="0.25">
      <c r="G4514" t="str">
        <f t="shared" si="71"/>
        <v/>
      </c>
    </row>
    <row r="4515" spans="7:7" x14ac:dyDescent="0.25">
      <c r="G4515" t="str">
        <f t="shared" si="71"/>
        <v/>
      </c>
    </row>
    <row r="4516" spans="7:7" x14ac:dyDescent="0.25">
      <c r="G4516" t="str">
        <f t="shared" si="71"/>
        <v/>
      </c>
    </row>
    <row r="4517" spans="7:7" x14ac:dyDescent="0.25">
      <c r="G4517" t="str">
        <f t="shared" si="71"/>
        <v/>
      </c>
    </row>
    <row r="4518" spans="7:7" x14ac:dyDescent="0.25">
      <c r="G4518" t="str">
        <f t="shared" si="71"/>
        <v/>
      </c>
    </row>
    <row r="4519" spans="7:7" x14ac:dyDescent="0.25">
      <c r="G4519" t="str">
        <f t="shared" si="71"/>
        <v/>
      </c>
    </row>
    <row r="4520" spans="7:7" x14ac:dyDescent="0.25">
      <c r="G4520" t="str">
        <f t="shared" si="71"/>
        <v/>
      </c>
    </row>
    <row r="4521" spans="7:7" x14ac:dyDescent="0.25">
      <c r="G4521" t="str">
        <f t="shared" si="71"/>
        <v/>
      </c>
    </row>
    <row r="4522" spans="7:7" x14ac:dyDescent="0.25">
      <c r="G4522" t="str">
        <f t="shared" si="71"/>
        <v/>
      </c>
    </row>
    <row r="4523" spans="7:7" x14ac:dyDescent="0.25">
      <c r="G4523" t="str">
        <f t="shared" si="71"/>
        <v/>
      </c>
    </row>
    <row r="4524" spans="7:7" x14ac:dyDescent="0.25">
      <c r="G4524" t="str">
        <f t="shared" si="71"/>
        <v/>
      </c>
    </row>
    <row r="4525" spans="7:7" x14ac:dyDescent="0.25">
      <c r="G4525" t="str">
        <f t="shared" si="71"/>
        <v/>
      </c>
    </row>
    <row r="4526" spans="7:7" x14ac:dyDescent="0.25">
      <c r="G4526" t="str">
        <f t="shared" si="71"/>
        <v/>
      </c>
    </row>
    <row r="4527" spans="7:7" x14ac:dyDescent="0.25">
      <c r="G4527" t="str">
        <f t="shared" si="71"/>
        <v/>
      </c>
    </row>
    <row r="4528" spans="7:7" x14ac:dyDescent="0.25">
      <c r="G4528" t="str">
        <f t="shared" si="71"/>
        <v/>
      </c>
    </row>
    <row r="4529" spans="7:7" x14ac:dyDescent="0.25">
      <c r="G4529" t="str">
        <f t="shared" si="71"/>
        <v/>
      </c>
    </row>
    <row r="4530" spans="7:7" x14ac:dyDescent="0.25">
      <c r="G4530" t="str">
        <f t="shared" si="71"/>
        <v/>
      </c>
    </row>
    <row r="4531" spans="7:7" x14ac:dyDescent="0.25">
      <c r="G4531" t="str">
        <f t="shared" si="71"/>
        <v/>
      </c>
    </row>
    <row r="4532" spans="7:7" x14ac:dyDescent="0.25">
      <c r="G4532" t="str">
        <f t="shared" si="71"/>
        <v/>
      </c>
    </row>
    <row r="4533" spans="7:7" x14ac:dyDescent="0.25">
      <c r="G4533" t="str">
        <f t="shared" si="71"/>
        <v/>
      </c>
    </row>
    <row r="4534" spans="7:7" x14ac:dyDescent="0.25">
      <c r="G4534" t="str">
        <f t="shared" si="71"/>
        <v/>
      </c>
    </row>
    <row r="4535" spans="7:7" x14ac:dyDescent="0.25">
      <c r="G4535" t="str">
        <f t="shared" si="71"/>
        <v/>
      </c>
    </row>
    <row r="4536" spans="7:7" x14ac:dyDescent="0.25">
      <c r="G4536" t="str">
        <f t="shared" si="71"/>
        <v/>
      </c>
    </row>
    <row r="4537" spans="7:7" x14ac:dyDescent="0.25">
      <c r="G4537" t="str">
        <f t="shared" si="71"/>
        <v/>
      </c>
    </row>
    <row r="4538" spans="7:7" x14ac:dyDescent="0.25">
      <c r="G4538" t="str">
        <f t="shared" si="71"/>
        <v/>
      </c>
    </row>
    <row r="4539" spans="7:7" x14ac:dyDescent="0.25">
      <c r="G4539" t="str">
        <f t="shared" si="71"/>
        <v/>
      </c>
    </row>
    <row r="4540" spans="7:7" x14ac:dyDescent="0.25">
      <c r="G4540" t="str">
        <f t="shared" si="71"/>
        <v/>
      </c>
    </row>
    <row r="4541" spans="7:7" x14ac:dyDescent="0.25">
      <c r="G4541" t="str">
        <f t="shared" si="71"/>
        <v/>
      </c>
    </row>
    <row r="4542" spans="7:7" x14ac:dyDescent="0.25">
      <c r="G4542" t="str">
        <f t="shared" si="71"/>
        <v/>
      </c>
    </row>
    <row r="4543" spans="7:7" x14ac:dyDescent="0.25">
      <c r="G4543" t="str">
        <f t="shared" si="71"/>
        <v/>
      </c>
    </row>
    <row r="4544" spans="7:7" x14ac:dyDescent="0.25">
      <c r="G4544" t="str">
        <f t="shared" si="71"/>
        <v/>
      </c>
    </row>
    <row r="4545" spans="7:7" x14ac:dyDescent="0.25">
      <c r="G4545" t="str">
        <f t="shared" si="71"/>
        <v/>
      </c>
    </row>
    <row r="4546" spans="7:7" x14ac:dyDescent="0.25">
      <c r="G4546" t="str">
        <f t="shared" si="71"/>
        <v/>
      </c>
    </row>
    <row r="4547" spans="7:7" x14ac:dyDescent="0.25">
      <c r="G4547" t="str">
        <f t="shared" si="71"/>
        <v/>
      </c>
    </row>
    <row r="4548" spans="7:7" x14ac:dyDescent="0.25">
      <c r="G4548" t="str">
        <f t="shared" si="71"/>
        <v/>
      </c>
    </row>
    <row r="4549" spans="7:7" x14ac:dyDescent="0.25">
      <c r="G4549" t="str">
        <f t="shared" si="71"/>
        <v/>
      </c>
    </row>
    <row r="4550" spans="7:7" x14ac:dyDescent="0.25">
      <c r="G4550" t="str">
        <f t="shared" si="71"/>
        <v/>
      </c>
    </row>
    <row r="4551" spans="7:7" x14ac:dyDescent="0.25">
      <c r="G4551" t="str">
        <f t="shared" si="71"/>
        <v/>
      </c>
    </row>
    <row r="4552" spans="7:7" x14ac:dyDescent="0.25">
      <c r="G4552" t="str">
        <f t="shared" si="71"/>
        <v/>
      </c>
    </row>
    <row r="4553" spans="7:7" x14ac:dyDescent="0.25">
      <c r="G4553" t="str">
        <f t="shared" si="71"/>
        <v/>
      </c>
    </row>
    <row r="4554" spans="7:7" x14ac:dyDescent="0.25">
      <c r="G4554" t="str">
        <f t="shared" ref="G4554:G4617" si="72">IF(H4554="","",G4553+1)</f>
        <v/>
      </c>
    </row>
    <row r="4555" spans="7:7" x14ac:dyDescent="0.25">
      <c r="G4555" t="str">
        <f t="shared" si="72"/>
        <v/>
      </c>
    </row>
    <row r="4556" spans="7:7" x14ac:dyDescent="0.25">
      <c r="G4556" t="str">
        <f t="shared" si="72"/>
        <v/>
      </c>
    </row>
    <row r="4557" spans="7:7" x14ac:dyDescent="0.25">
      <c r="G4557" t="str">
        <f t="shared" si="72"/>
        <v/>
      </c>
    </row>
    <row r="4558" spans="7:7" x14ac:dyDescent="0.25">
      <c r="G4558" t="str">
        <f t="shared" si="72"/>
        <v/>
      </c>
    </row>
    <row r="4559" spans="7:7" x14ac:dyDescent="0.25">
      <c r="G4559" t="str">
        <f t="shared" si="72"/>
        <v/>
      </c>
    </row>
    <row r="4560" spans="7:7" x14ac:dyDescent="0.25">
      <c r="G4560" t="str">
        <f t="shared" si="72"/>
        <v/>
      </c>
    </row>
    <row r="4561" spans="7:7" x14ac:dyDescent="0.25">
      <c r="G4561" t="str">
        <f t="shared" si="72"/>
        <v/>
      </c>
    </row>
    <row r="4562" spans="7:7" x14ac:dyDescent="0.25">
      <c r="G4562" t="str">
        <f t="shared" si="72"/>
        <v/>
      </c>
    </row>
    <row r="4563" spans="7:7" x14ac:dyDescent="0.25">
      <c r="G4563" t="str">
        <f t="shared" si="72"/>
        <v/>
      </c>
    </row>
    <row r="4564" spans="7:7" x14ac:dyDescent="0.25">
      <c r="G4564" t="str">
        <f t="shared" si="72"/>
        <v/>
      </c>
    </row>
    <row r="4565" spans="7:7" x14ac:dyDescent="0.25">
      <c r="G4565" t="str">
        <f t="shared" si="72"/>
        <v/>
      </c>
    </row>
    <row r="4566" spans="7:7" x14ac:dyDescent="0.25">
      <c r="G4566" t="str">
        <f t="shared" si="72"/>
        <v/>
      </c>
    </row>
    <row r="4567" spans="7:7" x14ac:dyDescent="0.25">
      <c r="G4567" t="str">
        <f t="shared" si="72"/>
        <v/>
      </c>
    </row>
    <row r="4568" spans="7:7" x14ac:dyDescent="0.25">
      <c r="G4568" t="str">
        <f t="shared" si="72"/>
        <v/>
      </c>
    </row>
    <row r="4569" spans="7:7" x14ac:dyDescent="0.25">
      <c r="G4569" t="str">
        <f t="shared" si="72"/>
        <v/>
      </c>
    </row>
    <row r="4570" spans="7:7" x14ac:dyDescent="0.25">
      <c r="G4570" t="str">
        <f t="shared" si="72"/>
        <v/>
      </c>
    </row>
    <row r="4571" spans="7:7" x14ac:dyDescent="0.25">
      <c r="G4571" t="str">
        <f t="shared" si="72"/>
        <v/>
      </c>
    </row>
    <row r="4572" spans="7:7" x14ac:dyDescent="0.25">
      <c r="G4572" t="str">
        <f t="shared" si="72"/>
        <v/>
      </c>
    </row>
    <row r="4573" spans="7:7" x14ac:dyDescent="0.25">
      <c r="G4573" t="str">
        <f t="shared" si="72"/>
        <v/>
      </c>
    </row>
    <row r="4574" spans="7:7" x14ac:dyDescent="0.25">
      <c r="G4574" t="str">
        <f t="shared" si="72"/>
        <v/>
      </c>
    </row>
    <row r="4575" spans="7:7" x14ac:dyDescent="0.25">
      <c r="G4575" t="str">
        <f t="shared" si="72"/>
        <v/>
      </c>
    </row>
    <row r="4576" spans="7:7" x14ac:dyDescent="0.25">
      <c r="G4576" t="str">
        <f t="shared" si="72"/>
        <v/>
      </c>
    </row>
    <row r="4577" spans="7:7" x14ac:dyDescent="0.25">
      <c r="G4577" t="str">
        <f t="shared" si="72"/>
        <v/>
      </c>
    </row>
    <row r="4578" spans="7:7" x14ac:dyDescent="0.25">
      <c r="G4578" t="str">
        <f t="shared" si="72"/>
        <v/>
      </c>
    </row>
    <row r="4579" spans="7:7" x14ac:dyDescent="0.25">
      <c r="G4579" t="str">
        <f t="shared" si="72"/>
        <v/>
      </c>
    </row>
    <row r="4580" spans="7:7" x14ac:dyDescent="0.25">
      <c r="G4580" t="str">
        <f t="shared" si="72"/>
        <v/>
      </c>
    </row>
    <row r="4581" spans="7:7" x14ac:dyDescent="0.25">
      <c r="G4581" t="str">
        <f t="shared" si="72"/>
        <v/>
      </c>
    </row>
    <row r="4582" spans="7:7" x14ac:dyDescent="0.25">
      <c r="G4582" t="str">
        <f t="shared" si="72"/>
        <v/>
      </c>
    </row>
    <row r="4583" spans="7:7" x14ac:dyDescent="0.25">
      <c r="G4583" t="str">
        <f t="shared" si="72"/>
        <v/>
      </c>
    </row>
    <row r="4584" spans="7:7" x14ac:dyDescent="0.25">
      <c r="G4584" t="str">
        <f t="shared" si="72"/>
        <v/>
      </c>
    </row>
    <row r="4585" spans="7:7" x14ac:dyDescent="0.25">
      <c r="G4585" t="str">
        <f t="shared" si="72"/>
        <v/>
      </c>
    </row>
    <row r="4586" spans="7:7" x14ac:dyDescent="0.25">
      <c r="G4586" t="str">
        <f t="shared" si="72"/>
        <v/>
      </c>
    </row>
    <row r="4587" spans="7:7" x14ac:dyDescent="0.25">
      <c r="G4587" t="str">
        <f t="shared" si="72"/>
        <v/>
      </c>
    </row>
    <row r="4588" spans="7:7" x14ac:dyDescent="0.25">
      <c r="G4588" t="str">
        <f t="shared" si="72"/>
        <v/>
      </c>
    </row>
    <row r="4589" spans="7:7" x14ac:dyDescent="0.25">
      <c r="G4589" t="str">
        <f t="shared" si="72"/>
        <v/>
      </c>
    </row>
    <row r="4590" spans="7:7" x14ac:dyDescent="0.25">
      <c r="G4590" t="str">
        <f t="shared" si="72"/>
        <v/>
      </c>
    </row>
    <row r="4591" spans="7:7" x14ac:dyDescent="0.25">
      <c r="G4591" t="str">
        <f t="shared" si="72"/>
        <v/>
      </c>
    </row>
    <row r="4592" spans="7:7" x14ac:dyDescent="0.25">
      <c r="G4592" t="str">
        <f t="shared" si="72"/>
        <v/>
      </c>
    </row>
    <row r="4593" spans="7:7" x14ac:dyDescent="0.25">
      <c r="G4593" t="str">
        <f t="shared" si="72"/>
        <v/>
      </c>
    </row>
    <row r="4594" spans="7:7" x14ac:dyDescent="0.25">
      <c r="G4594" t="str">
        <f t="shared" si="72"/>
        <v/>
      </c>
    </row>
    <row r="4595" spans="7:7" x14ac:dyDescent="0.25">
      <c r="G4595" t="str">
        <f t="shared" si="72"/>
        <v/>
      </c>
    </row>
    <row r="4596" spans="7:7" x14ac:dyDescent="0.25">
      <c r="G4596" t="str">
        <f t="shared" si="72"/>
        <v/>
      </c>
    </row>
    <row r="4597" spans="7:7" x14ac:dyDescent="0.25">
      <c r="G4597" t="str">
        <f t="shared" si="72"/>
        <v/>
      </c>
    </row>
    <row r="4598" spans="7:7" x14ac:dyDescent="0.25">
      <c r="G4598" t="str">
        <f t="shared" si="72"/>
        <v/>
      </c>
    </row>
    <row r="4599" spans="7:7" x14ac:dyDescent="0.25">
      <c r="G4599" t="str">
        <f t="shared" si="72"/>
        <v/>
      </c>
    </row>
    <row r="4600" spans="7:7" x14ac:dyDescent="0.25">
      <c r="G4600" t="str">
        <f t="shared" si="72"/>
        <v/>
      </c>
    </row>
    <row r="4601" spans="7:7" x14ac:dyDescent="0.25">
      <c r="G4601" t="str">
        <f t="shared" si="72"/>
        <v/>
      </c>
    </row>
    <row r="4602" spans="7:7" x14ac:dyDescent="0.25">
      <c r="G4602" t="str">
        <f t="shared" si="72"/>
        <v/>
      </c>
    </row>
    <row r="4603" spans="7:7" x14ac:dyDescent="0.25">
      <c r="G4603" t="str">
        <f t="shared" si="72"/>
        <v/>
      </c>
    </row>
    <row r="4604" spans="7:7" x14ac:dyDescent="0.25">
      <c r="G4604" t="str">
        <f t="shared" si="72"/>
        <v/>
      </c>
    </row>
    <row r="4605" spans="7:7" x14ac:dyDescent="0.25">
      <c r="G4605" t="str">
        <f t="shared" si="72"/>
        <v/>
      </c>
    </row>
    <row r="4606" spans="7:7" x14ac:dyDescent="0.25">
      <c r="G4606" t="str">
        <f t="shared" si="72"/>
        <v/>
      </c>
    </row>
    <row r="4607" spans="7:7" x14ac:dyDescent="0.25">
      <c r="G4607" t="str">
        <f t="shared" si="72"/>
        <v/>
      </c>
    </row>
    <row r="4608" spans="7:7" x14ac:dyDescent="0.25">
      <c r="G4608" t="str">
        <f t="shared" si="72"/>
        <v/>
      </c>
    </row>
    <row r="4609" spans="7:7" x14ac:dyDescent="0.25">
      <c r="G4609" t="str">
        <f t="shared" si="72"/>
        <v/>
      </c>
    </row>
    <row r="4610" spans="7:7" x14ac:dyDescent="0.25">
      <c r="G4610" t="str">
        <f t="shared" si="72"/>
        <v/>
      </c>
    </row>
    <row r="4611" spans="7:7" x14ac:dyDescent="0.25">
      <c r="G4611" t="str">
        <f t="shared" si="72"/>
        <v/>
      </c>
    </row>
    <row r="4612" spans="7:7" x14ac:dyDescent="0.25">
      <c r="G4612" t="str">
        <f t="shared" si="72"/>
        <v/>
      </c>
    </row>
    <row r="4613" spans="7:7" x14ac:dyDescent="0.25">
      <c r="G4613" t="str">
        <f t="shared" si="72"/>
        <v/>
      </c>
    </row>
    <row r="4614" spans="7:7" x14ac:dyDescent="0.25">
      <c r="G4614" t="str">
        <f t="shared" si="72"/>
        <v/>
      </c>
    </row>
    <row r="4615" spans="7:7" x14ac:dyDescent="0.25">
      <c r="G4615" t="str">
        <f t="shared" si="72"/>
        <v/>
      </c>
    </row>
    <row r="4616" spans="7:7" x14ac:dyDescent="0.25">
      <c r="G4616" t="str">
        <f t="shared" si="72"/>
        <v/>
      </c>
    </row>
    <row r="4617" spans="7:7" x14ac:dyDescent="0.25">
      <c r="G4617" t="str">
        <f t="shared" si="72"/>
        <v/>
      </c>
    </row>
    <row r="4618" spans="7:7" x14ac:dyDescent="0.25">
      <c r="G4618" t="str">
        <f t="shared" ref="G4618:G4681" si="73">IF(H4618="","",G4617+1)</f>
        <v/>
      </c>
    </row>
    <row r="4619" spans="7:7" x14ac:dyDescent="0.25">
      <c r="G4619" t="str">
        <f t="shared" si="73"/>
        <v/>
      </c>
    </row>
    <row r="4620" spans="7:7" x14ac:dyDescent="0.25">
      <c r="G4620" t="str">
        <f t="shared" si="73"/>
        <v/>
      </c>
    </row>
    <row r="4621" spans="7:7" x14ac:dyDescent="0.25">
      <c r="G4621" t="str">
        <f t="shared" si="73"/>
        <v/>
      </c>
    </row>
    <row r="4622" spans="7:7" x14ac:dyDescent="0.25">
      <c r="G4622" t="str">
        <f t="shared" si="73"/>
        <v/>
      </c>
    </row>
    <row r="4623" spans="7:7" x14ac:dyDescent="0.25">
      <c r="G4623" t="str">
        <f t="shared" si="73"/>
        <v/>
      </c>
    </row>
    <row r="4624" spans="7:7" x14ac:dyDescent="0.25">
      <c r="G4624" t="str">
        <f t="shared" si="73"/>
        <v/>
      </c>
    </row>
    <row r="4625" spans="7:7" x14ac:dyDescent="0.25">
      <c r="G4625" t="str">
        <f t="shared" si="73"/>
        <v/>
      </c>
    </row>
    <row r="4626" spans="7:7" x14ac:dyDescent="0.25">
      <c r="G4626" t="str">
        <f t="shared" si="73"/>
        <v/>
      </c>
    </row>
    <row r="4627" spans="7:7" x14ac:dyDescent="0.25">
      <c r="G4627" t="str">
        <f t="shared" si="73"/>
        <v/>
      </c>
    </row>
    <row r="4628" spans="7:7" x14ac:dyDescent="0.25">
      <c r="G4628" t="str">
        <f t="shared" si="73"/>
        <v/>
      </c>
    </row>
    <row r="4629" spans="7:7" x14ac:dyDescent="0.25">
      <c r="G4629" t="str">
        <f t="shared" si="73"/>
        <v/>
      </c>
    </row>
    <row r="4630" spans="7:7" x14ac:dyDescent="0.25">
      <c r="G4630" t="str">
        <f t="shared" si="73"/>
        <v/>
      </c>
    </row>
    <row r="4631" spans="7:7" x14ac:dyDescent="0.25">
      <c r="G4631" t="str">
        <f t="shared" si="73"/>
        <v/>
      </c>
    </row>
    <row r="4632" spans="7:7" x14ac:dyDescent="0.25">
      <c r="G4632" t="str">
        <f t="shared" si="73"/>
        <v/>
      </c>
    </row>
    <row r="4633" spans="7:7" x14ac:dyDescent="0.25">
      <c r="G4633" t="str">
        <f t="shared" si="73"/>
        <v/>
      </c>
    </row>
    <row r="4634" spans="7:7" x14ac:dyDescent="0.25">
      <c r="G4634" t="str">
        <f t="shared" si="73"/>
        <v/>
      </c>
    </row>
    <row r="4635" spans="7:7" x14ac:dyDescent="0.25">
      <c r="G4635" t="str">
        <f t="shared" si="73"/>
        <v/>
      </c>
    </row>
    <row r="4636" spans="7:7" x14ac:dyDescent="0.25">
      <c r="G4636" t="str">
        <f t="shared" si="73"/>
        <v/>
      </c>
    </row>
    <row r="4637" spans="7:7" x14ac:dyDescent="0.25">
      <c r="G4637" t="str">
        <f t="shared" si="73"/>
        <v/>
      </c>
    </row>
    <row r="4638" spans="7:7" x14ac:dyDescent="0.25">
      <c r="G4638" t="str">
        <f t="shared" si="73"/>
        <v/>
      </c>
    </row>
    <row r="4639" spans="7:7" x14ac:dyDescent="0.25">
      <c r="G4639" t="str">
        <f t="shared" si="73"/>
        <v/>
      </c>
    </row>
    <row r="4640" spans="7:7" x14ac:dyDescent="0.25">
      <c r="G4640" t="str">
        <f t="shared" si="73"/>
        <v/>
      </c>
    </row>
    <row r="4641" spans="7:7" x14ac:dyDescent="0.25">
      <c r="G4641" t="str">
        <f t="shared" si="73"/>
        <v/>
      </c>
    </row>
    <row r="4642" spans="7:7" x14ac:dyDescent="0.25">
      <c r="G4642" t="str">
        <f t="shared" si="73"/>
        <v/>
      </c>
    </row>
    <row r="4643" spans="7:7" x14ac:dyDescent="0.25">
      <c r="G4643" t="str">
        <f t="shared" si="73"/>
        <v/>
      </c>
    </row>
    <row r="4644" spans="7:7" x14ac:dyDescent="0.25">
      <c r="G4644" t="str">
        <f t="shared" si="73"/>
        <v/>
      </c>
    </row>
    <row r="4645" spans="7:7" x14ac:dyDescent="0.25">
      <c r="G4645" t="str">
        <f t="shared" si="73"/>
        <v/>
      </c>
    </row>
    <row r="4646" spans="7:7" x14ac:dyDescent="0.25">
      <c r="G4646" t="str">
        <f t="shared" si="73"/>
        <v/>
      </c>
    </row>
    <row r="4647" spans="7:7" x14ac:dyDescent="0.25">
      <c r="G4647" t="str">
        <f t="shared" si="73"/>
        <v/>
      </c>
    </row>
    <row r="4648" spans="7:7" x14ac:dyDescent="0.25">
      <c r="G4648" t="str">
        <f t="shared" si="73"/>
        <v/>
      </c>
    </row>
    <row r="4649" spans="7:7" x14ac:dyDescent="0.25">
      <c r="G4649" t="str">
        <f t="shared" si="73"/>
        <v/>
      </c>
    </row>
    <row r="4650" spans="7:7" x14ac:dyDescent="0.25">
      <c r="G4650" t="str">
        <f t="shared" si="73"/>
        <v/>
      </c>
    </row>
    <row r="4651" spans="7:7" x14ac:dyDescent="0.25">
      <c r="G4651" t="str">
        <f t="shared" si="73"/>
        <v/>
      </c>
    </row>
    <row r="4652" spans="7:7" x14ac:dyDescent="0.25">
      <c r="G4652" t="str">
        <f t="shared" si="73"/>
        <v/>
      </c>
    </row>
    <row r="4653" spans="7:7" x14ac:dyDescent="0.25">
      <c r="G4653" t="str">
        <f t="shared" si="73"/>
        <v/>
      </c>
    </row>
    <row r="4654" spans="7:7" x14ac:dyDescent="0.25">
      <c r="G4654" t="str">
        <f t="shared" si="73"/>
        <v/>
      </c>
    </row>
    <row r="4655" spans="7:7" x14ac:dyDescent="0.25">
      <c r="G4655" t="str">
        <f t="shared" si="73"/>
        <v/>
      </c>
    </row>
    <row r="4656" spans="7:7" x14ac:dyDescent="0.25">
      <c r="G4656" t="str">
        <f t="shared" si="73"/>
        <v/>
      </c>
    </row>
    <row r="4657" spans="7:7" x14ac:dyDescent="0.25">
      <c r="G4657" t="str">
        <f t="shared" si="73"/>
        <v/>
      </c>
    </row>
    <row r="4658" spans="7:7" x14ac:dyDescent="0.25">
      <c r="G4658" t="str">
        <f t="shared" si="73"/>
        <v/>
      </c>
    </row>
    <row r="4659" spans="7:7" x14ac:dyDescent="0.25">
      <c r="G4659" t="str">
        <f t="shared" si="73"/>
        <v/>
      </c>
    </row>
    <row r="4660" spans="7:7" x14ac:dyDescent="0.25">
      <c r="G4660" t="str">
        <f t="shared" si="73"/>
        <v/>
      </c>
    </row>
    <row r="4661" spans="7:7" x14ac:dyDescent="0.25">
      <c r="G4661" t="str">
        <f t="shared" si="73"/>
        <v/>
      </c>
    </row>
    <row r="4662" spans="7:7" x14ac:dyDescent="0.25">
      <c r="G4662" t="str">
        <f t="shared" si="73"/>
        <v/>
      </c>
    </row>
    <row r="4663" spans="7:7" x14ac:dyDescent="0.25">
      <c r="G4663" t="str">
        <f t="shared" si="73"/>
        <v/>
      </c>
    </row>
    <row r="4664" spans="7:7" x14ac:dyDescent="0.25">
      <c r="G4664" t="str">
        <f t="shared" si="73"/>
        <v/>
      </c>
    </row>
    <row r="4665" spans="7:7" x14ac:dyDescent="0.25">
      <c r="G4665" t="str">
        <f t="shared" si="73"/>
        <v/>
      </c>
    </row>
    <row r="4666" spans="7:7" x14ac:dyDescent="0.25">
      <c r="G4666" t="str">
        <f t="shared" si="73"/>
        <v/>
      </c>
    </row>
    <row r="4667" spans="7:7" x14ac:dyDescent="0.25">
      <c r="G4667" t="str">
        <f t="shared" si="73"/>
        <v/>
      </c>
    </row>
    <row r="4668" spans="7:7" x14ac:dyDescent="0.25">
      <c r="G4668" t="str">
        <f t="shared" si="73"/>
        <v/>
      </c>
    </row>
    <row r="4669" spans="7:7" x14ac:dyDescent="0.25">
      <c r="G4669" t="str">
        <f t="shared" si="73"/>
        <v/>
      </c>
    </row>
    <row r="4670" spans="7:7" x14ac:dyDescent="0.25">
      <c r="G4670" t="str">
        <f t="shared" si="73"/>
        <v/>
      </c>
    </row>
    <row r="4671" spans="7:7" x14ac:dyDescent="0.25">
      <c r="G4671" t="str">
        <f t="shared" si="73"/>
        <v/>
      </c>
    </row>
    <row r="4672" spans="7:7" x14ac:dyDescent="0.25">
      <c r="G4672" t="str">
        <f t="shared" si="73"/>
        <v/>
      </c>
    </row>
    <row r="4673" spans="7:7" x14ac:dyDescent="0.25">
      <c r="G4673" t="str">
        <f t="shared" si="73"/>
        <v/>
      </c>
    </row>
    <row r="4674" spans="7:7" x14ac:dyDescent="0.25">
      <c r="G4674" t="str">
        <f t="shared" si="73"/>
        <v/>
      </c>
    </row>
    <row r="4675" spans="7:7" x14ac:dyDescent="0.25">
      <c r="G4675" t="str">
        <f t="shared" si="73"/>
        <v/>
      </c>
    </row>
    <row r="4676" spans="7:7" x14ac:dyDescent="0.25">
      <c r="G4676" t="str">
        <f t="shared" si="73"/>
        <v/>
      </c>
    </row>
    <row r="4677" spans="7:7" x14ac:dyDescent="0.25">
      <c r="G4677" t="str">
        <f t="shared" si="73"/>
        <v/>
      </c>
    </row>
    <row r="4678" spans="7:7" x14ac:dyDescent="0.25">
      <c r="G4678" t="str">
        <f t="shared" si="73"/>
        <v/>
      </c>
    </row>
    <row r="4679" spans="7:7" x14ac:dyDescent="0.25">
      <c r="G4679" t="str">
        <f t="shared" si="73"/>
        <v/>
      </c>
    </row>
    <row r="4680" spans="7:7" x14ac:dyDescent="0.25">
      <c r="G4680" t="str">
        <f t="shared" si="73"/>
        <v/>
      </c>
    </row>
    <row r="4681" spans="7:7" x14ac:dyDescent="0.25">
      <c r="G4681" t="str">
        <f t="shared" si="73"/>
        <v/>
      </c>
    </row>
    <row r="4682" spans="7:7" x14ac:dyDescent="0.25">
      <c r="G4682" t="str">
        <f t="shared" ref="G4682:G4745" si="74">IF(H4682="","",G4681+1)</f>
        <v/>
      </c>
    </row>
    <row r="4683" spans="7:7" x14ac:dyDescent="0.25">
      <c r="G4683" t="str">
        <f t="shared" si="74"/>
        <v/>
      </c>
    </row>
    <row r="4684" spans="7:7" x14ac:dyDescent="0.25">
      <c r="G4684" t="str">
        <f t="shared" si="74"/>
        <v/>
      </c>
    </row>
    <row r="4685" spans="7:7" x14ac:dyDescent="0.25">
      <c r="G4685" t="str">
        <f t="shared" si="74"/>
        <v/>
      </c>
    </row>
    <row r="4686" spans="7:7" x14ac:dyDescent="0.25">
      <c r="G4686" t="str">
        <f t="shared" si="74"/>
        <v/>
      </c>
    </row>
    <row r="4687" spans="7:7" x14ac:dyDescent="0.25">
      <c r="G4687" t="str">
        <f t="shared" si="74"/>
        <v/>
      </c>
    </row>
    <row r="4688" spans="7:7" x14ac:dyDescent="0.25">
      <c r="G4688" t="str">
        <f t="shared" si="74"/>
        <v/>
      </c>
    </row>
    <row r="4689" spans="7:7" x14ac:dyDescent="0.25">
      <c r="G4689" t="str">
        <f t="shared" si="74"/>
        <v/>
      </c>
    </row>
    <row r="4690" spans="7:7" x14ac:dyDescent="0.25">
      <c r="G4690" t="str">
        <f t="shared" si="74"/>
        <v/>
      </c>
    </row>
    <row r="4691" spans="7:7" x14ac:dyDescent="0.25">
      <c r="G4691" t="str">
        <f t="shared" si="74"/>
        <v/>
      </c>
    </row>
    <row r="4692" spans="7:7" x14ac:dyDescent="0.25">
      <c r="G4692" t="str">
        <f t="shared" si="74"/>
        <v/>
      </c>
    </row>
    <row r="4693" spans="7:7" x14ac:dyDescent="0.25">
      <c r="G4693" t="str">
        <f t="shared" si="74"/>
        <v/>
      </c>
    </row>
    <row r="4694" spans="7:7" x14ac:dyDescent="0.25">
      <c r="G4694" t="str">
        <f t="shared" si="74"/>
        <v/>
      </c>
    </row>
    <row r="4695" spans="7:7" x14ac:dyDescent="0.25">
      <c r="G4695" t="str">
        <f t="shared" si="74"/>
        <v/>
      </c>
    </row>
    <row r="4696" spans="7:7" x14ac:dyDescent="0.25">
      <c r="G4696" t="str">
        <f t="shared" si="74"/>
        <v/>
      </c>
    </row>
    <row r="4697" spans="7:7" x14ac:dyDescent="0.25">
      <c r="G4697" t="str">
        <f t="shared" si="74"/>
        <v/>
      </c>
    </row>
    <row r="4698" spans="7:7" x14ac:dyDescent="0.25">
      <c r="G4698" t="str">
        <f t="shared" si="74"/>
        <v/>
      </c>
    </row>
    <row r="4699" spans="7:7" x14ac:dyDescent="0.25">
      <c r="G4699" t="str">
        <f t="shared" si="74"/>
        <v/>
      </c>
    </row>
    <row r="4700" spans="7:7" x14ac:dyDescent="0.25">
      <c r="G4700" t="str">
        <f t="shared" si="74"/>
        <v/>
      </c>
    </row>
    <row r="4701" spans="7:7" x14ac:dyDescent="0.25">
      <c r="G4701" t="str">
        <f t="shared" si="74"/>
        <v/>
      </c>
    </row>
    <row r="4702" spans="7:7" x14ac:dyDescent="0.25">
      <c r="G4702" t="str">
        <f t="shared" si="74"/>
        <v/>
      </c>
    </row>
    <row r="4703" spans="7:7" x14ac:dyDescent="0.25">
      <c r="G4703" t="str">
        <f t="shared" si="74"/>
        <v/>
      </c>
    </row>
    <row r="4704" spans="7:7" x14ac:dyDescent="0.25">
      <c r="G4704" t="str">
        <f t="shared" si="74"/>
        <v/>
      </c>
    </row>
    <row r="4705" spans="7:7" x14ac:dyDescent="0.25">
      <c r="G4705" t="str">
        <f t="shared" si="74"/>
        <v/>
      </c>
    </row>
    <row r="4706" spans="7:7" x14ac:dyDescent="0.25">
      <c r="G4706" t="str">
        <f t="shared" si="74"/>
        <v/>
      </c>
    </row>
    <row r="4707" spans="7:7" x14ac:dyDescent="0.25">
      <c r="G4707" t="str">
        <f t="shared" si="74"/>
        <v/>
      </c>
    </row>
    <row r="4708" spans="7:7" x14ac:dyDescent="0.25">
      <c r="G4708" t="str">
        <f t="shared" si="74"/>
        <v/>
      </c>
    </row>
    <row r="4709" spans="7:7" x14ac:dyDescent="0.25">
      <c r="G4709" t="str">
        <f t="shared" si="74"/>
        <v/>
      </c>
    </row>
    <row r="4710" spans="7:7" x14ac:dyDescent="0.25">
      <c r="G4710" t="str">
        <f t="shared" si="74"/>
        <v/>
      </c>
    </row>
    <row r="4711" spans="7:7" x14ac:dyDescent="0.25">
      <c r="G4711" t="str">
        <f t="shared" si="74"/>
        <v/>
      </c>
    </row>
    <row r="4712" spans="7:7" x14ac:dyDescent="0.25">
      <c r="G4712" t="str">
        <f t="shared" si="74"/>
        <v/>
      </c>
    </row>
    <row r="4713" spans="7:7" x14ac:dyDescent="0.25">
      <c r="G4713" t="str">
        <f t="shared" si="74"/>
        <v/>
      </c>
    </row>
    <row r="4714" spans="7:7" x14ac:dyDescent="0.25">
      <c r="G4714" t="str">
        <f t="shared" si="74"/>
        <v/>
      </c>
    </row>
    <row r="4715" spans="7:7" x14ac:dyDescent="0.25">
      <c r="G4715" t="str">
        <f t="shared" si="74"/>
        <v/>
      </c>
    </row>
    <row r="4716" spans="7:7" x14ac:dyDescent="0.25">
      <c r="G4716" t="str">
        <f t="shared" si="74"/>
        <v/>
      </c>
    </row>
    <row r="4717" spans="7:7" x14ac:dyDescent="0.25">
      <c r="G4717" t="str">
        <f t="shared" si="74"/>
        <v/>
      </c>
    </row>
    <row r="4718" spans="7:7" x14ac:dyDescent="0.25">
      <c r="G4718" t="str">
        <f t="shared" si="74"/>
        <v/>
      </c>
    </row>
    <row r="4719" spans="7:7" x14ac:dyDescent="0.25">
      <c r="G4719" t="str">
        <f t="shared" si="74"/>
        <v/>
      </c>
    </row>
    <row r="4720" spans="7:7" x14ac:dyDescent="0.25">
      <c r="G4720" t="str">
        <f t="shared" si="74"/>
        <v/>
      </c>
    </row>
    <row r="4721" spans="7:7" x14ac:dyDescent="0.25">
      <c r="G4721" t="str">
        <f t="shared" si="74"/>
        <v/>
      </c>
    </row>
    <row r="4722" spans="7:7" x14ac:dyDescent="0.25">
      <c r="G4722" t="str">
        <f t="shared" si="74"/>
        <v/>
      </c>
    </row>
    <row r="4723" spans="7:7" x14ac:dyDescent="0.25">
      <c r="G4723" t="str">
        <f t="shared" si="74"/>
        <v/>
      </c>
    </row>
    <row r="4724" spans="7:7" x14ac:dyDescent="0.25">
      <c r="G4724" t="str">
        <f t="shared" si="74"/>
        <v/>
      </c>
    </row>
    <row r="4725" spans="7:7" x14ac:dyDescent="0.25">
      <c r="G4725" t="str">
        <f t="shared" si="74"/>
        <v/>
      </c>
    </row>
    <row r="4726" spans="7:7" x14ac:dyDescent="0.25">
      <c r="G4726" t="str">
        <f t="shared" si="74"/>
        <v/>
      </c>
    </row>
    <row r="4727" spans="7:7" x14ac:dyDescent="0.25">
      <c r="G4727" t="str">
        <f t="shared" si="74"/>
        <v/>
      </c>
    </row>
    <row r="4728" spans="7:7" x14ac:dyDescent="0.25">
      <c r="G4728" t="str">
        <f t="shared" si="74"/>
        <v/>
      </c>
    </row>
    <row r="4729" spans="7:7" x14ac:dyDescent="0.25">
      <c r="G4729" t="str">
        <f t="shared" si="74"/>
        <v/>
      </c>
    </row>
    <row r="4730" spans="7:7" x14ac:dyDescent="0.25">
      <c r="G4730" t="str">
        <f t="shared" si="74"/>
        <v/>
      </c>
    </row>
    <row r="4731" spans="7:7" x14ac:dyDescent="0.25">
      <c r="G4731" t="str">
        <f t="shared" si="74"/>
        <v/>
      </c>
    </row>
    <row r="4732" spans="7:7" x14ac:dyDescent="0.25">
      <c r="G4732" t="str">
        <f t="shared" si="74"/>
        <v/>
      </c>
    </row>
    <row r="4733" spans="7:7" x14ac:dyDescent="0.25">
      <c r="G4733" t="str">
        <f t="shared" si="74"/>
        <v/>
      </c>
    </row>
    <row r="4734" spans="7:7" x14ac:dyDescent="0.25">
      <c r="G4734" t="str">
        <f t="shared" si="74"/>
        <v/>
      </c>
    </row>
    <row r="4735" spans="7:7" x14ac:dyDescent="0.25">
      <c r="G4735" t="str">
        <f t="shared" si="74"/>
        <v/>
      </c>
    </row>
    <row r="4736" spans="7:7" x14ac:dyDescent="0.25">
      <c r="G4736" t="str">
        <f t="shared" si="74"/>
        <v/>
      </c>
    </row>
    <row r="4737" spans="7:7" x14ac:dyDescent="0.25">
      <c r="G4737" t="str">
        <f t="shared" si="74"/>
        <v/>
      </c>
    </row>
    <row r="4738" spans="7:7" x14ac:dyDescent="0.25">
      <c r="G4738" t="str">
        <f t="shared" si="74"/>
        <v/>
      </c>
    </row>
    <row r="4739" spans="7:7" x14ac:dyDescent="0.25">
      <c r="G4739" t="str">
        <f t="shared" si="74"/>
        <v/>
      </c>
    </row>
    <row r="4740" spans="7:7" x14ac:dyDescent="0.25">
      <c r="G4740" t="str">
        <f t="shared" si="74"/>
        <v/>
      </c>
    </row>
    <row r="4741" spans="7:7" x14ac:dyDescent="0.25">
      <c r="G4741" t="str">
        <f t="shared" si="74"/>
        <v/>
      </c>
    </row>
    <row r="4742" spans="7:7" x14ac:dyDescent="0.25">
      <c r="G4742" t="str">
        <f t="shared" si="74"/>
        <v/>
      </c>
    </row>
    <row r="4743" spans="7:7" x14ac:dyDescent="0.25">
      <c r="G4743" t="str">
        <f t="shared" si="74"/>
        <v/>
      </c>
    </row>
    <row r="4744" spans="7:7" x14ac:dyDescent="0.25">
      <c r="G4744" t="str">
        <f t="shared" si="74"/>
        <v/>
      </c>
    </row>
    <row r="4745" spans="7:7" x14ac:dyDescent="0.25">
      <c r="G4745" t="str">
        <f t="shared" si="74"/>
        <v/>
      </c>
    </row>
    <row r="4746" spans="7:7" x14ac:dyDescent="0.25">
      <c r="G4746" t="str">
        <f t="shared" ref="G4746:G4809" si="75">IF(H4746="","",G4745+1)</f>
        <v/>
      </c>
    </row>
    <row r="4747" spans="7:7" x14ac:dyDescent="0.25">
      <c r="G4747" t="str">
        <f t="shared" si="75"/>
        <v/>
      </c>
    </row>
    <row r="4748" spans="7:7" x14ac:dyDescent="0.25">
      <c r="G4748" t="str">
        <f t="shared" si="75"/>
        <v/>
      </c>
    </row>
    <row r="4749" spans="7:7" x14ac:dyDescent="0.25">
      <c r="G4749" t="str">
        <f t="shared" si="75"/>
        <v/>
      </c>
    </row>
    <row r="4750" spans="7:7" x14ac:dyDescent="0.25">
      <c r="G4750" t="str">
        <f t="shared" si="75"/>
        <v/>
      </c>
    </row>
    <row r="4751" spans="7:7" x14ac:dyDescent="0.25">
      <c r="G4751" t="str">
        <f t="shared" si="75"/>
        <v/>
      </c>
    </row>
    <row r="4752" spans="7:7" x14ac:dyDescent="0.25">
      <c r="G4752" t="str">
        <f t="shared" si="75"/>
        <v/>
      </c>
    </row>
    <row r="4753" spans="7:7" x14ac:dyDescent="0.25">
      <c r="G4753" t="str">
        <f t="shared" si="75"/>
        <v/>
      </c>
    </row>
    <row r="4754" spans="7:7" x14ac:dyDescent="0.25">
      <c r="G4754" t="str">
        <f t="shared" si="75"/>
        <v/>
      </c>
    </row>
    <row r="4755" spans="7:7" x14ac:dyDescent="0.25">
      <c r="G4755" t="str">
        <f t="shared" si="75"/>
        <v/>
      </c>
    </row>
    <row r="4756" spans="7:7" x14ac:dyDescent="0.25">
      <c r="G4756" t="str">
        <f t="shared" si="75"/>
        <v/>
      </c>
    </row>
    <row r="4757" spans="7:7" x14ac:dyDescent="0.25">
      <c r="G4757" t="str">
        <f t="shared" si="75"/>
        <v/>
      </c>
    </row>
    <row r="4758" spans="7:7" x14ac:dyDescent="0.25">
      <c r="G4758" t="str">
        <f t="shared" si="75"/>
        <v/>
      </c>
    </row>
    <row r="4759" spans="7:7" x14ac:dyDescent="0.25">
      <c r="G4759" t="str">
        <f t="shared" si="75"/>
        <v/>
      </c>
    </row>
    <row r="4760" spans="7:7" x14ac:dyDescent="0.25">
      <c r="G4760" t="str">
        <f t="shared" si="75"/>
        <v/>
      </c>
    </row>
    <row r="4761" spans="7:7" x14ac:dyDescent="0.25">
      <c r="G4761" t="str">
        <f t="shared" si="75"/>
        <v/>
      </c>
    </row>
    <row r="4762" spans="7:7" x14ac:dyDescent="0.25">
      <c r="G4762" t="str">
        <f t="shared" si="75"/>
        <v/>
      </c>
    </row>
    <row r="4763" spans="7:7" x14ac:dyDescent="0.25">
      <c r="G4763" t="str">
        <f t="shared" si="75"/>
        <v/>
      </c>
    </row>
    <row r="4764" spans="7:7" x14ac:dyDescent="0.25">
      <c r="G4764" t="str">
        <f t="shared" si="75"/>
        <v/>
      </c>
    </row>
    <row r="4765" spans="7:7" x14ac:dyDescent="0.25">
      <c r="G4765" t="str">
        <f t="shared" si="75"/>
        <v/>
      </c>
    </row>
    <row r="4766" spans="7:7" x14ac:dyDescent="0.25">
      <c r="G4766" t="str">
        <f t="shared" si="75"/>
        <v/>
      </c>
    </row>
    <row r="4767" spans="7:7" x14ac:dyDescent="0.25">
      <c r="G4767" t="str">
        <f t="shared" si="75"/>
        <v/>
      </c>
    </row>
    <row r="4768" spans="7:7" x14ac:dyDescent="0.25">
      <c r="G4768" t="str">
        <f t="shared" si="75"/>
        <v/>
      </c>
    </row>
    <row r="4769" spans="7:7" x14ac:dyDescent="0.25">
      <c r="G4769" t="str">
        <f t="shared" si="75"/>
        <v/>
      </c>
    </row>
    <row r="4770" spans="7:7" x14ac:dyDescent="0.25">
      <c r="G4770" t="str">
        <f t="shared" si="75"/>
        <v/>
      </c>
    </row>
    <row r="4771" spans="7:7" x14ac:dyDescent="0.25">
      <c r="G4771" t="str">
        <f t="shared" si="75"/>
        <v/>
      </c>
    </row>
    <row r="4772" spans="7:7" x14ac:dyDescent="0.25">
      <c r="G4772" t="str">
        <f t="shared" si="75"/>
        <v/>
      </c>
    </row>
    <row r="4773" spans="7:7" x14ac:dyDescent="0.25">
      <c r="G4773" t="str">
        <f t="shared" si="75"/>
        <v/>
      </c>
    </row>
    <row r="4774" spans="7:7" x14ac:dyDescent="0.25">
      <c r="G4774" t="str">
        <f t="shared" si="75"/>
        <v/>
      </c>
    </row>
    <row r="4775" spans="7:7" x14ac:dyDescent="0.25">
      <c r="G4775" t="str">
        <f t="shared" si="75"/>
        <v/>
      </c>
    </row>
    <row r="4776" spans="7:7" x14ac:dyDescent="0.25">
      <c r="G4776" t="str">
        <f t="shared" si="75"/>
        <v/>
      </c>
    </row>
    <row r="4777" spans="7:7" x14ac:dyDescent="0.25">
      <c r="G4777" t="str">
        <f t="shared" si="75"/>
        <v/>
      </c>
    </row>
    <row r="4778" spans="7:7" x14ac:dyDescent="0.25">
      <c r="G4778" t="str">
        <f t="shared" si="75"/>
        <v/>
      </c>
    </row>
    <row r="4779" spans="7:7" x14ac:dyDescent="0.25">
      <c r="G4779" t="str">
        <f t="shared" si="75"/>
        <v/>
      </c>
    </row>
    <row r="4780" spans="7:7" x14ac:dyDescent="0.25">
      <c r="G4780" t="str">
        <f t="shared" si="75"/>
        <v/>
      </c>
    </row>
    <row r="4781" spans="7:7" x14ac:dyDescent="0.25">
      <c r="G4781" t="str">
        <f t="shared" si="75"/>
        <v/>
      </c>
    </row>
    <row r="4782" spans="7:7" x14ac:dyDescent="0.25">
      <c r="G4782" t="str">
        <f t="shared" si="75"/>
        <v/>
      </c>
    </row>
    <row r="4783" spans="7:7" x14ac:dyDescent="0.25">
      <c r="G4783" t="str">
        <f t="shared" si="75"/>
        <v/>
      </c>
    </row>
    <row r="4784" spans="7:7" x14ac:dyDescent="0.25">
      <c r="G4784" t="str">
        <f t="shared" si="75"/>
        <v/>
      </c>
    </row>
    <row r="4785" spans="7:7" x14ac:dyDescent="0.25">
      <c r="G4785" t="str">
        <f t="shared" si="75"/>
        <v/>
      </c>
    </row>
    <row r="4786" spans="7:7" x14ac:dyDescent="0.25">
      <c r="G4786" t="str">
        <f t="shared" si="75"/>
        <v/>
      </c>
    </row>
    <row r="4787" spans="7:7" x14ac:dyDescent="0.25">
      <c r="G4787" t="str">
        <f t="shared" si="75"/>
        <v/>
      </c>
    </row>
    <row r="4788" spans="7:7" x14ac:dyDescent="0.25">
      <c r="G4788" t="str">
        <f t="shared" si="75"/>
        <v/>
      </c>
    </row>
    <row r="4789" spans="7:7" x14ac:dyDescent="0.25">
      <c r="G4789" t="str">
        <f t="shared" si="75"/>
        <v/>
      </c>
    </row>
    <row r="4790" spans="7:7" x14ac:dyDescent="0.25">
      <c r="G4790" t="str">
        <f t="shared" si="75"/>
        <v/>
      </c>
    </row>
    <row r="4791" spans="7:7" x14ac:dyDescent="0.25">
      <c r="G4791" t="str">
        <f t="shared" si="75"/>
        <v/>
      </c>
    </row>
    <row r="4792" spans="7:7" x14ac:dyDescent="0.25">
      <c r="G4792" t="str">
        <f t="shared" si="75"/>
        <v/>
      </c>
    </row>
    <row r="4793" spans="7:7" x14ac:dyDescent="0.25">
      <c r="G4793" t="str">
        <f t="shared" si="75"/>
        <v/>
      </c>
    </row>
    <row r="4794" spans="7:7" x14ac:dyDescent="0.25">
      <c r="G4794" t="str">
        <f t="shared" si="75"/>
        <v/>
      </c>
    </row>
    <row r="4795" spans="7:7" x14ac:dyDescent="0.25">
      <c r="G4795" t="str">
        <f t="shared" si="75"/>
        <v/>
      </c>
    </row>
    <row r="4796" spans="7:7" x14ac:dyDescent="0.25">
      <c r="G4796" t="str">
        <f t="shared" si="75"/>
        <v/>
      </c>
    </row>
    <row r="4797" spans="7:7" x14ac:dyDescent="0.25">
      <c r="G4797" t="str">
        <f t="shared" si="75"/>
        <v/>
      </c>
    </row>
    <row r="4798" spans="7:7" x14ac:dyDescent="0.25">
      <c r="G4798" t="str">
        <f t="shared" si="75"/>
        <v/>
      </c>
    </row>
    <row r="4799" spans="7:7" x14ac:dyDescent="0.25">
      <c r="G4799" t="str">
        <f t="shared" si="75"/>
        <v/>
      </c>
    </row>
    <row r="4800" spans="7:7" x14ac:dyDescent="0.25">
      <c r="G4800" t="str">
        <f t="shared" si="75"/>
        <v/>
      </c>
    </row>
    <row r="4801" spans="7:7" x14ac:dyDescent="0.25">
      <c r="G4801" t="str">
        <f t="shared" si="75"/>
        <v/>
      </c>
    </row>
    <row r="4802" spans="7:7" x14ac:dyDescent="0.25">
      <c r="G4802" t="str">
        <f t="shared" si="75"/>
        <v/>
      </c>
    </row>
    <row r="4803" spans="7:7" x14ac:dyDescent="0.25">
      <c r="G4803" t="str">
        <f t="shared" si="75"/>
        <v/>
      </c>
    </row>
    <row r="4804" spans="7:7" x14ac:dyDescent="0.25">
      <c r="G4804" t="str">
        <f t="shared" si="75"/>
        <v/>
      </c>
    </row>
    <row r="4805" spans="7:7" x14ac:dyDescent="0.25">
      <c r="G4805" t="str">
        <f t="shared" si="75"/>
        <v/>
      </c>
    </row>
    <row r="4806" spans="7:7" x14ac:dyDescent="0.25">
      <c r="G4806" t="str">
        <f t="shared" si="75"/>
        <v/>
      </c>
    </row>
    <row r="4807" spans="7:7" x14ac:dyDescent="0.25">
      <c r="G4807" t="str">
        <f t="shared" si="75"/>
        <v/>
      </c>
    </row>
    <row r="4808" spans="7:7" x14ac:dyDescent="0.25">
      <c r="G4808" t="str">
        <f t="shared" si="75"/>
        <v/>
      </c>
    </row>
    <row r="4809" spans="7:7" x14ac:dyDescent="0.25">
      <c r="G4809" t="str">
        <f t="shared" si="75"/>
        <v/>
      </c>
    </row>
    <row r="4810" spans="7:7" x14ac:dyDescent="0.25">
      <c r="G4810" t="str">
        <f t="shared" ref="G4810:G4873" si="76">IF(H4810="","",G4809+1)</f>
        <v/>
      </c>
    </row>
    <row r="4811" spans="7:7" x14ac:dyDescent="0.25">
      <c r="G4811" t="str">
        <f t="shared" si="76"/>
        <v/>
      </c>
    </row>
    <row r="4812" spans="7:7" x14ac:dyDescent="0.25">
      <c r="G4812" t="str">
        <f t="shared" si="76"/>
        <v/>
      </c>
    </row>
    <row r="4813" spans="7:7" x14ac:dyDescent="0.25">
      <c r="G4813" t="str">
        <f t="shared" si="76"/>
        <v/>
      </c>
    </row>
    <row r="4814" spans="7:7" x14ac:dyDescent="0.25">
      <c r="G4814" t="str">
        <f t="shared" si="76"/>
        <v/>
      </c>
    </row>
    <row r="4815" spans="7:7" x14ac:dyDescent="0.25">
      <c r="G4815" t="str">
        <f t="shared" si="76"/>
        <v/>
      </c>
    </row>
    <row r="4816" spans="7:7" x14ac:dyDescent="0.25">
      <c r="G4816" t="str">
        <f t="shared" si="76"/>
        <v/>
      </c>
    </row>
    <row r="4817" spans="7:7" x14ac:dyDescent="0.25">
      <c r="G4817" t="str">
        <f t="shared" si="76"/>
        <v/>
      </c>
    </row>
    <row r="4818" spans="7:7" x14ac:dyDescent="0.25">
      <c r="G4818" t="str">
        <f t="shared" si="76"/>
        <v/>
      </c>
    </row>
    <row r="4819" spans="7:7" x14ac:dyDescent="0.25">
      <c r="G4819" t="str">
        <f t="shared" si="76"/>
        <v/>
      </c>
    </row>
    <row r="4820" spans="7:7" x14ac:dyDescent="0.25">
      <c r="G4820" t="str">
        <f t="shared" si="76"/>
        <v/>
      </c>
    </row>
    <row r="4821" spans="7:7" x14ac:dyDescent="0.25">
      <c r="G4821" t="str">
        <f t="shared" si="76"/>
        <v/>
      </c>
    </row>
    <row r="4822" spans="7:7" x14ac:dyDescent="0.25">
      <c r="G4822" t="str">
        <f t="shared" si="76"/>
        <v/>
      </c>
    </row>
    <row r="4823" spans="7:7" x14ac:dyDescent="0.25">
      <c r="G4823" t="str">
        <f t="shared" si="76"/>
        <v/>
      </c>
    </row>
    <row r="4824" spans="7:7" x14ac:dyDescent="0.25">
      <c r="G4824" t="str">
        <f t="shared" si="76"/>
        <v/>
      </c>
    </row>
    <row r="4825" spans="7:7" x14ac:dyDescent="0.25">
      <c r="G4825" t="str">
        <f t="shared" si="76"/>
        <v/>
      </c>
    </row>
    <row r="4826" spans="7:7" x14ac:dyDescent="0.25">
      <c r="G4826" t="str">
        <f t="shared" si="76"/>
        <v/>
      </c>
    </row>
    <row r="4827" spans="7:7" x14ac:dyDescent="0.25">
      <c r="G4827" t="str">
        <f t="shared" si="76"/>
        <v/>
      </c>
    </row>
    <row r="4828" spans="7:7" x14ac:dyDescent="0.25">
      <c r="G4828" t="str">
        <f t="shared" si="76"/>
        <v/>
      </c>
    </row>
    <row r="4829" spans="7:7" x14ac:dyDescent="0.25">
      <c r="G4829" t="str">
        <f t="shared" si="76"/>
        <v/>
      </c>
    </row>
    <row r="4830" spans="7:7" x14ac:dyDescent="0.25">
      <c r="G4830" t="str">
        <f t="shared" si="76"/>
        <v/>
      </c>
    </row>
    <row r="4831" spans="7:7" x14ac:dyDescent="0.25">
      <c r="G4831" t="str">
        <f t="shared" si="76"/>
        <v/>
      </c>
    </row>
    <row r="4832" spans="7:7" x14ac:dyDescent="0.25">
      <c r="G4832" t="str">
        <f t="shared" si="76"/>
        <v/>
      </c>
    </row>
    <row r="4833" spans="7:7" x14ac:dyDescent="0.25">
      <c r="G4833" t="str">
        <f t="shared" si="76"/>
        <v/>
      </c>
    </row>
    <row r="4834" spans="7:7" x14ac:dyDescent="0.25">
      <c r="G4834" t="str">
        <f t="shared" si="76"/>
        <v/>
      </c>
    </row>
    <row r="4835" spans="7:7" x14ac:dyDescent="0.25">
      <c r="G4835" t="str">
        <f t="shared" si="76"/>
        <v/>
      </c>
    </row>
    <row r="4836" spans="7:7" x14ac:dyDescent="0.25">
      <c r="G4836" t="str">
        <f t="shared" si="76"/>
        <v/>
      </c>
    </row>
    <row r="4837" spans="7:7" x14ac:dyDescent="0.25">
      <c r="G4837" t="str">
        <f t="shared" si="76"/>
        <v/>
      </c>
    </row>
    <row r="4838" spans="7:7" x14ac:dyDescent="0.25">
      <c r="G4838" t="str">
        <f t="shared" si="76"/>
        <v/>
      </c>
    </row>
    <row r="4839" spans="7:7" x14ac:dyDescent="0.25">
      <c r="G4839" t="str">
        <f t="shared" si="76"/>
        <v/>
      </c>
    </row>
    <row r="4840" spans="7:7" x14ac:dyDescent="0.25">
      <c r="G4840" t="str">
        <f t="shared" si="76"/>
        <v/>
      </c>
    </row>
    <row r="4841" spans="7:7" x14ac:dyDescent="0.25">
      <c r="G4841" t="str">
        <f t="shared" si="76"/>
        <v/>
      </c>
    </row>
    <row r="4842" spans="7:7" x14ac:dyDescent="0.25">
      <c r="G4842" t="str">
        <f t="shared" si="76"/>
        <v/>
      </c>
    </row>
    <row r="4843" spans="7:7" x14ac:dyDescent="0.25">
      <c r="G4843" t="str">
        <f t="shared" si="76"/>
        <v/>
      </c>
    </row>
    <row r="4844" spans="7:7" x14ac:dyDescent="0.25">
      <c r="G4844" t="str">
        <f t="shared" si="76"/>
        <v/>
      </c>
    </row>
    <row r="4845" spans="7:7" x14ac:dyDescent="0.25">
      <c r="G4845" t="str">
        <f t="shared" si="76"/>
        <v/>
      </c>
    </row>
    <row r="4846" spans="7:7" x14ac:dyDescent="0.25">
      <c r="G4846" t="str">
        <f t="shared" si="76"/>
        <v/>
      </c>
    </row>
    <row r="4847" spans="7:7" x14ac:dyDescent="0.25">
      <c r="G4847" t="str">
        <f t="shared" si="76"/>
        <v/>
      </c>
    </row>
    <row r="4848" spans="7:7" x14ac:dyDescent="0.25">
      <c r="G4848" t="str">
        <f t="shared" si="76"/>
        <v/>
      </c>
    </row>
    <row r="4849" spans="7:7" x14ac:dyDescent="0.25">
      <c r="G4849" t="str">
        <f t="shared" si="76"/>
        <v/>
      </c>
    </row>
    <row r="4850" spans="7:7" x14ac:dyDescent="0.25">
      <c r="G4850" t="str">
        <f t="shared" si="76"/>
        <v/>
      </c>
    </row>
    <row r="4851" spans="7:7" x14ac:dyDescent="0.25">
      <c r="G4851" t="str">
        <f t="shared" si="76"/>
        <v/>
      </c>
    </row>
    <row r="4852" spans="7:7" x14ac:dyDescent="0.25">
      <c r="G4852" t="str">
        <f t="shared" si="76"/>
        <v/>
      </c>
    </row>
    <row r="4853" spans="7:7" x14ac:dyDescent="0.25">
      <c r="G4853" t="str">
        <f t="shared" si="76"/>
        <v/>
      </c>
    </row>
    <row r="4854" spans="7:7" x14ac:dyDescent="0.25">
      <c r="G4854" t="str">
        <f t="shared" si="76"/>
        <v/>
      </c>
    </row>
    <row r="4855" spans="7:7" x14ac:dyDescent="0.25">
      <c r="G4855" t="str">
        <f t="shared" si="76"/>
        <v/>
      </c>
    </row>
    <row r="4856" spans="7:7" x14ac:dyDescent="0.25">
      <c r="G4856" t="str">
        <f t="shared" si="76"/>
        <v/>
      </c>
    </row>
    <row r="4857" spans="7:7" x14ac:dyDescent="0.25">
      <c r="G4857" t="str">
        <f t="shared" si="76"/>
        <v/>
      </c>
    </row>
    <row r="4858" spans="7:7" x14ac:dyDescent="0.25">
      <c r="G4858" t="str">
        <f t="shared" si="76"/>
        <v/>
      </c>
    </row>
    <row r="4859" spans="7:7" x14ac:dyDescent="0.25">
      <c r="G4859" t="str">
        <f t="shared" si="76"/>
        <v/>
      </c>
    </row>
    <row r="4860" spans="7:7" x14ac:dyDescent="0.25">
      <c r="G4860" t="str">
        <f t="shared" si="76"/>
        <v/>
      </c>
    </row>
    <row r="4861" spans="7:7" x14ac:dyDescent="0.25">
      <c r="G4861" t="str">
        <f t="shared" si="76"/>
        <v/>
      </c>
    </row>
    <row r="4862" spans="7:7" x14ac:dyDescent="0.25">
      <c r="G4862" t="str">
        <f t="shared" si="76"/>
        <v/>
      </c>
    </row>
    <row r="4863" spans="7:7" x14ac:dyDescent="0.25">
      <c r="G4863" t="str">
        <f t="shared" si="76"/>
        <v/>
      </c>
    </row>
    <row r="4864" spans="7:7" x14ac:dyDescent="0.25">
      <c r="G4864" t="str">
        <f t="shared" si="76"/>
        <v/>
      </c>
    </row>
    <row r="4865" spans="7:7" x14ac:dyDescent="0.25">
      <c r="G4865" t="str">
        <f t="shared" si="76"/>
        <v/>
      </c>
    </row>
    <row r="4866" spans="7:7" x14ac:dyDescent="0.25">
      <c r="G4866" t="str">
        <f t="shared" si="76"/>
        <v/>
      </c>
    </row>
    <row r="4867" spans="7:7" x14ac:dyDescent="0.25">
      <c r="G4867" t="str">
        <f t="shared" si="76"/>
        <v/>
      </c>
    </row>
    <row r="4868" spans="7:7" x14ac:dyDescent="0.25">
      <c r="G4868" t="str">
        <f t="shared" si="76"/>
        <v/>
      </c>
    </row>
    <row r="4869" spans="7:7" x14ac:dyDescent="0.25">
      <c r="G4869" t="str">
        <f t="shared" si="76"/>
        <v/>
      </c>
    </row>
    <row r="4870" spans="7:7" x14ac:dyDescent="0.25">
      <c r="G4870" t="str">
        <f t="shared" si="76"/>
        <v/>
      </c>
    </row>
    <row r="4871" spans="7:7" x14ac:dyDescent="0.25">
      <c r="G4871" t="str">
        <f t="shared" si="76"/>
        <v/>
      </c>
    </row>
    <row r="4872" spans="7:7" x14ac:dyDescent="0.25">
      <c r="G4872" t="str">
        <f t="shared" si="76"/>
        <v/>
      </c>
    </row>
    <row r="4873" spans="7:7" x14ac:dyDescent="0.25">
      <c r="G4873" t="str">
        <f t="shared" si="76"/>
        <v/>
      </c>
    </row>
    <row r="4874" spans="7:7" x14ac:dyDescent="0.25">
      <c r="G4874" t="str">
        <f t="shared" ref="G4874:G4937" si="77">IF(H4874="","",G4873+1)</f>
        <v/>
      </c>
    </row>
    <row r="4875" spans="7:7" x14ac:dyDescent="0.25">
      <c r="G4875" t="str">
        <f t="shared" si="77"/>
        <v/>
      </c>
    </row>
    <row r="4876" spans="7:7" x14ac:dyDescent="0.25">
      <c r="G4876" t="str">
        <f t="shared" si="77"/>
        <v/>
      </c>
    </row>
    <row r="4877" spans="7:7" x14ac:dyDescent="0.25">
      <c r="G4877" t="str">
        <f t="shared" si="77"/>
        <v/>
      </c>
    </row>
    <row r="4878" spans="7:7" x14ac:dyDescent="0.25">
      <c r="G4878" t="str">
        <f t="shared" si="77"/>
        <v/>
      </c>
    </row>
    <row r="4879" spans="7:7" x14ac:dyDescent="0.25">
      <c r="G4879" t="str">
        <f t="shared" si="77"/>
        <v/>
      </c>
    </row>
    <row r="4880" spans="7:7" x14ac:dyDescent="0.25">
      <c r="G4880" t="str">
        <f t="shared" si="77"/>
        <v/>
      </c>
    </row>
    <row r="4881" spans="7:7" x14ac:dyDescent="0.25">
      <c r="G4881" t="str">
        <f t="shared" si="77"/>
        <v/>
      </c>
    </row>
    <row r="4882" spans="7:7" x14ac:dyDescent="0.25">
      <c r="G4882" t="str">
        <f t="shared" si="77"/>
        <v/>
      </c>
    </row>
    <row r="4883" spans="7:7" x14ac:dyDescent="0.25">
      <c r="G4883" t="str">
        <f t="shared" si="77"/>
        <v/>
      </c>
    </row>
    <row r="4884" spans="7:7" x14ac:dyDescent="0.25">
      <c r="G4884" t="str">
        <f t="shared" si="77"/>
        <v/>
      </c>
    </row>
    <row r="4885" spans="7:7" x14ac:dyDescent="0.25">
      <c r="G4885" t="str">
        <f t="shared" si="77"/>
        <v/>
      </c>
    </row>
    <row r="4886" spans="7:7" x14ac:dyDescent="0.25">
      <c r="G4886" t="str">
        <f t="shared" si="77"/>
        <v/>
      </c>
    </row>
    <row r="4887" spans="7:7" x14ac:dyDescent="0.25">
      <c r="G4887" t="str">
        <f t="shared" si="77"/>
        <v/>
      </c>
    </row>
    <row r="4888" spans="7:7" x14ac:dyDescent="0.25">
      <c r="G4888" t="str">
        <f t="shared" si="77"/>
        <v/>
      </c>
    </row>
    <row r="4889" spans="7:7" x14ac:dyDescent="0.25">
      <c r="G4889" t="str">
        <f t="shared" si="77"/>
        <v/>
      </c>
    </row>
    <row r="4890" spans="7:7" x14ac:dyDescent="0.25">
      <c r="G4890" t="str">
        <f t="shared" si="77"/>
        <v/>
      </c>
    </row>
    <row r="4891" spans="7:7" x14ac:dyDescent="0.25">
      <c r="G4891" t="str">
        <f t="shared" si="77"/>
        <v/>
      </c>
    </row>
    <row r="4892" spans="7:7" x14ac:dyDescent="0.25">
      <c r="G4892" t="str">
        <f t="shared" si="77"/>
        <v/>
      </c>
    </row>
    <row r="4893" spans="7:7" x14ac:dyDescent="0.25">
      <c r="G4893" t="str">
        <f t="shared" si="77"/>
        <v/>
      </c>
    </row>
    <row r="4894" spans="7:7" x14ac:dyDescent="0.25">
      <c r="G4894" t="str">
        <f t="shared" si="77"/>
        <v/>
      </c>
    </row>
    <row r="4895" spans="7:7" x14ac:dyDescent="0.25">
      <c r="G4895" t="str">
        <f t="shared" si="77"/>
        <v/>
      </c>
    </row>
    <row r="4896" spans="7:7" x14ac:dyDescent="0.25">
      <c r="G4896" t="str">
        <f t="shared" si="77"/>
        <v/>
      </c>
    </row>
    <row r="4897" spans="7:7" x14ac:dyDescent="0.25">
      <c r="G4897" t="str">
        <f t="shared" si="77"/>
        <v/>
      </c>
    </row>
    <row r="4898" spans="7:7" x14ac:dyDescent="0.25">
      <c r="G4898" t="str">
        <f t="shared" si="77"/>
        <v/>
      </c>
    </row>
    <row r="4899" spans="7:7" x14ac:dyDescent="0.25">
      <c r="G4899" t="str">
        <f t="shared" si="77"/>
        <v/>
      </c>
    </row>
    <row r="4900" spans="7:7" x14ac:dyDescent="0.25">
      <c r="G4900" t="str">
        <f t="shared" si="77"/>
        <v/>
      </c>
    </row>
    <row r="4901" spans="7:7" x14ac:dyDescent="0.25">
      <c r="G4901" t="str">
        <f t="shared" si="77"/>
        <v/>
      </c>
    </row>
    <row r="4902" spans="7:7" x14ac:dyDescent="0.25">
      <c r="G4902" t="str">
        <f t="shared" si="77"/>
        <v/>
      </c>
    </row>
    <row r="4903" spans="7:7" x14ac:dyDescent="0.25">
      <c r="G4903" t="str">
        <f t="shared" si="77"/>
        <v/>
      </c>
    </row>
    <row r="4904" spans="7:7" x14ac:dyDescent="0.25">
      <c r="G4904" t="str">
        <f t="shared" si="77"/>
        <v/>
      </c>
    </row>
    <row r="4905" spans="7:7" x14ac:dyDescent="0.25">
      <c r="G4905" t="str">
        <f t="shared" si="77"/>
        <v/>
      </c>
    </row>
    <row r="4906" spans="7:7" x14ac:dyDescent="0.25">
      <c r="G4906" t="str">
        <f t="shared" si="77"/>
        <v/>
      </c>
    </row>
    <row r="4907" spans="7:7" x14ac:dyDescent="0.25">
      <c r="G4907" t="str">
        <f t="shared" si="77"/>
        <v/>
      </c>
    </row>
    <row r="4908" spans="7:7" x14ac:dyDescent="0.25">
      <c r="G4908" t="str">
        <f t="shared" si="77"/>
        <v/>
      </c>
    </row>
    <row r="4909" spans="7:7" x14ac:dyDescent="0.25">
      <c r="G4909" t="str">
        <f t="shared" si="77"/>
        <v/>
      </c>
    </row>
    <row r="4910" spans="7:7" x14ac:dyDescent="0.25">
      <c r="G4910" t="str">
        <f t="shared" si="77"/>
        <v/>
      </c>
    </row>
    <row r="4911" spans="7:7" x14ac:dyDescent="0.25">
      <c r="G4911" t="str">
        <f t="shared" si="77"/>
        <v/>
      </c>
    </row>
    <row r="4912" spans="7:7" x14ac:dyDescent="0.25">
      <c r="G4912" t="str">
        <f t="shared" si="77"/>
        <v/>
      </c>
    </row>
    <row r="4913" spans="7:7" x14ac:dyDescent="0.25">
      <c r="G4913" t="str">
        <f t="shared" si="77"/>
        <v/>
      </c>
    </row>
    <row r="4914" spans="7:7" x14ac:dyDescent="0.25">
      <c r="G4914" t="str">
        <f t="shared" si="77"/>
        <v/>
      </c>
    </row>
    <row r="4915" spans="7:7" x14ac:dyDescent="0.25">
      <c r="G4915" t="str">
        <f t="shared" si="77"/>
        <v/>
      </c>
    </row>
    <row r="4916" spans="7:7" x14ac:dyDescent="0.25">
      <c r="G4916" t="str">
        <f t="shared" si="77"/>
        <v/>
      </c>
    </row>
    <row r="4917" spans="7:7" x14ac:dyDescent="0.25">
      <c r="G4917" t="str">
        <f t="shared" si="77"/>
        <v/>
      </c>
    </row>
    <row r="4918" spans="7:7" x14ac:dyDescent="0.25">
      <c r="G4918" t="str">
        <f t="shared" si="77"/>
        <v/>
      </c>
    </row>
    <row r="4919" spans="7:7" x14ac:dyDescent="0.25">
      <c r="G4919" t="str">
        <f t="shared" si="77"/>
        <v/>
      </c>
    </row>
    <row r="4920" spans="7:7" x14ac:dyDescent="0.25">
      <c r="G4920" t="str">
        <f t="shared" si="77"/>
        <v/>
      </c>
    </row>
    <row r="4921" spans="7:7" x14ac:dyDescent="0.25">
      <c r="G4921" t="str">
        <f t="shared" si="77"/>
        <v/>
      </c>
    </row>
    <row r="4922" spans="7:7" x14ac:dyDescent="0.25">
      <c r="G4922" t="str">
        <f t="shared" si="77"/>
        <v/>
      </c>
    </row>
    <row r="4923" spans="7:7" x14ac:dyDescent="0.25">
      <c r="G4923" t="str">
        <f t="shared" si="77"/>
        <v/>
      </c>
    </row>
    <row r="4924" spans="7:7" x14ac:dyDescent="0.25">
      <c r="G4924" t="str">
        <f t="shared" si="77"/>
        <v/>
      </c>
    </row>
    <row r="4925" spans="7:7" x14ac:dyDescent="0.25">
      <c r="G4925" t="str">
        <f t="shared" si="77"/>
        <v/>
      </c>
    </row>
    <row r="4926" spans="7:7" x14ac:dyDescent="0.25">
      <c r="G4926" t="str">
        <f t="shared" si="77"/>
        <v/>
      </c>
    </row>
    <row r="4927" spans="7:7" x14ac:dyDescent="0.25">
      <c r="G4927" t="str">
        <f t="shared" si="77"/>
        <v/>
      </c>
    </row>
    <row r="4928" spans="7:7" x14ac:dyDescent="0.25">
      <c r="G4928" t="str">
        <f t="shared" si="77"/>
        <v/>
      </c>
    </row>
    <row r="4929" spans="7:7" x14ac:dyDescent="0.25">
      <c r="G4929" t="str">
        <f t="shared" si="77"/>
        <v/>
      </c>
    </row>
    <row r="4930" spans="7:7" x14ac:dyDescent="0.25">
      <c r="G4930" t="str">
        <f t="shared" si="77"/>
        <v/>
      </c>
    </row>
    <row r="4931" spans="7:7" x14ac:dyDescent="0.25">
      <c r="G4931" t="str">
        <f t="shared" si="77"/>
        <v/>
      </c>
    </row>
    <row r="4932" spans="7:7" x14ac:dyDescent="0.25">
      <c r="G4932" t="str">
        <f t="shared" si="77"/>
        <v/>
      </c>
    </row>
    <row r="4933" spans="7:7" x14ac:dyDescent="0.25">
      <c r="G4933" t="str">
        <f t="shared" si="77"/>
        <v/>
      </c>
    </row>
    <row r="4934" spans="7:7" x14ac:dyDescent="0.25">
      <c r="G4934" t="str">
        <f t="shared" si="77"/>
        <v/>
      </c>
    </row>
    <row r="4935" spans="7:7" x14ac:dyDescent="0.25">
      <c r="G4935" t="str">
        <f t="shared" si="77"/>
        <v/>
      </c>
    </row>
    <row r="4936" spans="7:7" x14ac:dyDescent="0.25">
      <c r="G4936" t="str">
        <f t="shared" si="77"/>
        <v/>
      </c>
    </row>
    <row r="4937" spans="7:7" x14ac:dyDescent="0.25">
      <c r="G4937" t="str">
        <f t="shared" si="77"/>
        <v/>
      </c>
    </row>
    <row r="4938" spans="7:7" x14ac:dyDescent="0.25">
      <c r="G4938" t="str">
        <f t="shared" ref="G4938:G5001" si="78">IF(H4938="","",G4937+1)</f>
        <v/>
      </c>
    </row>
    <row r="4939" spans="7:7" x14ac:dyDescent="0.25">
      <c r="G4939" t="str">
        <f t="shared" si="78"/>
        <v/>
      </c>
    </row>
    <row r="4940" spans="7:7" x14ac:dyDescent="0.25">
      <c r="G4940" t="str">
        <f t="shared" si="78"/>
        <v/>
      </c>
    </row>
    <row r="4941" spans="7:7" x14ac:dyDescent="0.25">
      <c r="G4941" t="str">
        <f t="shared" si="78"/>
        <v/>
      </c>
    </row>
    <row r="4942" spans="7:7" x14ac:dyDescent="0.25">
      <c r="G4942" t="str">
        <f t="shared" si="78"/>
        <v/>
      </c>
    </row>
    <row r="4943" spans="7:7" x14ac:dyDescent="0.25">
      <c r="G4943" t="str">
        <f t="shared" si="78"/>
        <v/>
      </c>
    </row>
    <row r="4944" spans="7:7" x14ac:dyDescent="0.25">
      <c r="G4944" t="str">
        <f t="shared" si="78"/>
        <v/>
      </c>
    </row>
    <row r="4945" spans="7:7" x14ac:dyDescent="0.25">
      <c r="G4945" t="str">
        <f t="shared" si="78"/>
        <v/>
      </c>
    </row>
    <row r="4946" spans="7:7" x14ac:dyDescent="0.25">
      <c r="G4946" t="str">
        <f t="shared" si="78"/>
        <v/>
      </c>
    </row>
    <row r="4947" spans="7:7" x14ac:dyDescent="0.25">
      <c r="G4947" t="str">
        <f t="shared" si="78"/>
        <v/>
      </c>
    </row>
    <row r="4948" spans="7:7" x14ac:dyDescent="0.25">
      <c r="G4948" t="str">
        <f t="shared" si="78"/>
        <v/>
      </c>
    </row>
    <row r="4949" spans="7:7" x14ac:dyDescent="0.25">
      <c r="G4949" t="str">
        <f t="shared" si="78"/>
        <v/>
      </c>
    </row>
    <row r="4950" spans="7:7" x14ac:dyDescent="0.25">
      <c r="G4950" t="str">
        <f t="shared" si="78"/>
        <v/>
      </c>
    </row>
    <row r="4951" spans="7:7" x14ac:dyDescent="0.25">
      <c r="G4951" t="str">
        <f t="shared" si="78"/>
        <v/>
      </c>
    </row>
    <row r="4952" spans="7:7" x14ac:dyDescent="0.25">
      <c r="G4952" t="str">
        <f t="shared" si="78"/>
        <v/>
      </c>
    </row>
    <row r="4953" spans="7:7" x14ac:dyDescent="0.25">
      <c r="G4953" t="str">
        <f t="shared" si="78"/>
        <v/>
      </c>
    </row>
    <row r="4954" spans="7:7" x14ac:dyDescent="0.25">
      <c r="G4954" t="str">
        <f t="shared" si="78"/>
        <v/>
      </c>
    </row>
    <row r="4955" spans="7:7" x14ac:dyDescent="0.25">
      <c r="G4955" t="str">
        <f t="shared" si="78"/>
        <v/>
      </c>
    </row>
    <row r="4956" spans="7:7" x14ac:dyDescent="0.25">
      <c r="G4956" t="str">
        <f t="shared" si="78"/>
        <v/>
      </c>
    </row>
    <row r="4957" spans="7:7" x14ac:dyDescent="0.25">
      <c r="G4957" t="str">
        <f t="shared" si="78"/>
        <v/>
      </c>
    </row>
    <row r="4958" spans="7:7" x14ac:dyDescent="0.25">
      <c r="G4958" t="str">
        <f t="shared" si="78"/>
        <v/>
      </c>
    </row>
    <row r="4959" spans="7:7" x14ac:dyDescent="0.25">
      <c r="G4959" t="str">
        <f t="shared" si="78"/>
        <v/>
      </c>
    </row>
    <row r="4960" spans="7:7" x14ac:dyDescent="0.25">
      <c r="G4960" t="str">
        <f t="shared" si="78"/>
        <v/>
      </c>
    </row>
    <row r="4961" spans="7:7" x14ac:dyDescent="0.25">
      <c r="G4961" t="str">
        <f t="shared" si="78"/>
        <v/>
      </c>
    </row>
    <row r="4962" spans="7:7" x14ac:dyDescent="0.25">
      <c r="G4962" t="str">
        <f t="shared" si="78"/>
        <v/>
      </c>
    </row>
    <row r="4963" spans="7:7" x14ac:dyDescent="0.25">
      <c r="G4963" t="str">
        <f t="shared" si="78"/>
        <v/>
      </c>
    </row>
    <row r="4964" spans="7:7" x14ac:dyDescent="0.25">
      <c r="G4964" t="str">
        <f t="shared" si="78"/>
        <v/>
      </c>
    </row>
    <row r="4965" spans="7:7" x14ac:dyDescent="0.25">
      <c r="G4965" t="str">
        <f t="shared" si="78"/>
        <v/>
      </c>
    </row>
    <row r="4966" spans="7:7" x14ac:dyDescent="0.25">
      <c r="G4966" t="str">
        <f t="shared" si="78"/>
        <v/>
      </c>
    </row>
    <row r="4967" spans="7:7" x14ac:dyDescent="0.25">
      <c r="G4967" t="str">
        <f t="shared" si="78"/>
        <v/>
      </c>
    </row>
    <row r="4968" spans="7:7" x14ac:dyDescent="0.25">
      <c r="G4968" t="str">
        <f t="shared" si="78"/>
        <v/>
      </c>
    </row>
    <row r="4969" spans="7:7" x14ac:dyDescent="0.25">
      <c r="G4969" t="str">
        <f t="shared" si="78"/>
        <v/>
      </c>
    </row>
    <row r="4970" spans="7:7" x14ac:dyDescent="0.25">
      <c r="G4970" t="str">
        <f t="shared" si="78"/>
        <v/>
      </c>
    </row>
    <row r="4971" spans="7:7" x14ac:dyDescent="0.25">
      <c r="G4971" t="str">
        <f t="shared" si="78"/>
        <v/>
      </c>
    </row>
    <row r="4972" spans="7:7" x14ac:dyDescent="0.25">
      <c r="G4972" t="str">
        <f t="shared" si="78"/>
        <v/>
      </c>
    </row>
    <row r="4973" spans="7:7" x14ac:dyDescent="0.25">
      <c r="G4973" t="str">
        <f t="shared" si="78"/>
        <v/>
      </c>
    </row>
    <row r="4974" spans="7:7" x14ac:dyDescent="0.25">
      <c r="G4974" t="str">
        <f t="shared" si="78"/>
        <v/>
      </c>
    </row>
    <row r="4975" spans="7:7" x14ac:dyDescent="0.25">
      <c r="G4975" t="str">
        <f t="shared" si="78"/>
        <v/>
      </c>
    </row>
    <row r="4976" spans="7:7" x14ac:dyDescent="0.25">
      <c r="G4976" t="str">
        <f t="shared" si="78"/>
        <v/>
      </c>
    </row>
    <row r="4977" spans="7:7" x14ac:dyDescent="0.25">
      <c r="G4977" t="str">
        <f t="shared" si="78"/>
        <v/>
      </c>
    </row>
    <row r="4978" spans="7:7" x14ac:dyDescent="0.25">
      <c r="G4978" t="str">
        <f t="shared" si="78"/>
        <v/>
      </c>
    </row>
    <row r="4979" spans="7:7" x14ac:dyDescent="0.25">
      <c r="G4979" t="str">
        <f t="shared" si="78"/>
        <v/>
      </c>
    </row>
    <row r="4980" spans="7:7" x14ac:dyDescent="0.25">
      <c r="G4980" t="str">
        <f t="shared" si="78"/>
        <v/>
      </c>
    </row>
    <row r="4981" spans="7:7" x14ac:dyDescent="0.25">
      <c r="G4981" t="str">
        <f t="shared" si="78"/>
        <v/>
      </c>
    </row>
    <row r="4982" spans="7:7" x14ac:dyDescent="0.25">
      <c r="G4982" t="str">
        <f t="shared" si="78"/>
        <v/>
      </c>
    </row>
    <row r="4983" spans="7:7" x14ac:dyDescent="0.25">
      <c r="G4983" t="str">
        <f t="shared" si="78"/>
        <v/>
      </c>
    </row>
    <row r="4984" spans="7:7" x14ac:dyDescent="0.25">
      <c r="G4984" t="str">
        <f t="shared" si="78"/>
        <v/>
      </c>
    </row>
    <row r="4985" spans="7:7" x14ac:dyDescent="0.25">
      <c r="G4985" t="str">
        <f t="shared" si="78"/>
        <v/>
      </c>
    </row>
    <row r="4986" spans="7:7" x14ac:dyDescent="0.25">
      <c r="G4986" t="str">
        <f t="shared" si="78"/>
        <v/>
      </c>
    </row>
    <row r="4987" spans="7:7" x14ac:dyDescent="0.25">
      <c r="G4987" t="str">
        <f t="shared" si="78"/>
        <v/>
      </c>
    </row>
    <row r="4988" spans="7:7" x14ac:dyDescent="0.25">
      <c r="G4988" t="str">
        <f t="shared" si="78"/>
        <v/>
      </c>
    </row>
    <row r="4989" spans="7:7" x14ac:dyDescent="0.25">
      <c r="G4989" t="str">
        <f t="shared" si="78"/>
        <v/>
      </c>
    </row>
    <row r="4990" spans="7:7" x14ac:dyDescent="0.25">
      <c r="G4990" t="str">
        <f t="shared" si="78"/>
        <v/>
      </c>
    </row>
    <row r="4991" spans="7:7" x14ac:dyDescent="0.25">
      <c r="G4991" t="str">
        <f t="shared" si="78"/>
        <v/>
      </c>
    </row>
    <row r="4992" spans="7:7" x14ac:dyDescent="0.25">
      <c r="G4992" t="str">
        <f t="shared" si="78"/>
        <v/>
      </c>
    </row>
    <row r="4993" spans="7:7" x14ac:dyDescent="0.25">
      <c r="G4993" t="str">
        <f t="shared" si="78"/>
        <v/>
      </c>
    </row>
    <row r="4994" spans="7:7" x14ac:dyDescent="0.25">
      <c r="G4994" t="str">
        <f t="shared" si="78"/>
        <v/>
      </c>
    </row>
    <row r="4995" spans="7:7" x14ac:dyDescent="0.25">
      <c r="G4995" t="str">
        <f t="shared" si="78"/>
        <v/>
      </c>
    </row>
    <row r="4996" spans="7:7" x14ac:dyDescent="0.25">
      <c r="G4996" t="str">
        <f t="shared" si="78"/>
        <v/>
      </c>
    </row>
    <row r="4997" spans="7:7" x14ac:dyDescent="0.25">
      <c r="G4997" t="str">
        <f t="shared" si="78"/>
        <v/>
      </c>
    </row>
    <row r="4998" spans="7:7" x14ac:dyDescent="0.25">
      <c r="G4998" t="str">
        <f t="shared" si="78"/>
        <v/>
      </c>
    </row>
    <row r="4999" spans="7:7" x14ac:dyDescent="0.25">
      <c r="G4999" t="str">
        <f t="shared" si="78"/>
        <v/>
      </c>
    </row>
    <row r="5000" spans="7:7" x14ac:dyDescent="0.25">
      <c r="G5000" t="str">
        <f t="shared" si="78"/>
        <v/>
      </c>
    </row>
    <row r="5001" spans="7:7" x14ac:dyDescent="0.25">
      <c r="G5001" t="str">
        <f t="shared" si="78"/>
        <v/>
      </c>
    </row>
    <row r="5002" spans="7:7" x14ac:dyDescent="0.25">
      <c r="G5002" t="str">
        <f t="shared" ref="G5002:G5065" si="79">IF(H5002="","",G5001+1)</f>
        <v/>
      </c>
    </row>
    <row r="5003" spans="7:7" x14ac:dyDescent="0.25">
      <c r="G5003" t="str">
        <f t="shared" si="79"/>
        <v/>
      </c>
    </row>
    <row r="5004" spans="7:7" x14ac:dyDescent="0.25">
      <c r="G5004" t="str">
        <f t="shared" si="79"/>
        <v/>
      </c>
    </row>
    <row r="5005" spans="7:7" x14ac:dyDescent="0.25">
      <c r="G5005" t="str">
        <f t="shared" si="79"/>
        <v/>
      </c>
    </row>
    <row r="5006" spans="7:7" x14ac:dyDescent="0.25">
      <c r="G5006" t="str">
        <f t="shared" si="79"/>
        <v/>
      </c>
    </row>
    <row r="5007" spans="7:7" x14ac:dyDescent="0.25">
      <c r="G5007" t="str">
        <f t="shared" si="79"/>
        <v/>
      </c>
    </row>
    <row r="5008" spans="7:7" x14ac:dyDescent="0.25">
      <c r="G5008" t="str">
        <f t="shared" si="79"/>
        <v/>
      </c>
    </row>
    <row r="5009" spans="7:7" x14ac:dyDescent="0.25">
      <c r="G5009" t="str">
        <f t="shared" si="79"/>
        <v/>
      </c>
    </row>
    <row r="5010" spans="7:7" x14ac:dyDescent="0.25">
      <c r="G5010" t="str">
        <f t="shared" si="79"/>
        <v/>
      </c>
    </row>
    <row r="5011" spans="7:7" x14ac:dyDescent="0.25">
      <c r="G5011" t="str">
        <f t="shared" si="79"/>
        <v/>
      </c>
    </row>
    <row r="5012" spans="7:7" x14ac:dyDescent="0.25">
      <c r="G5012" t="str">
        <f t="shared" si="79"/>
        <v/>
      </c>
    </row>
    <row r="5013" spans="7:7" x14ac:dyDescent="0.25">
      <c r="G5013" t="str">
        <f t="shared" si="79"/>
        <v/>
      </c>
    </row>
    <row r="5014" spans="7:7" x14ac:dyDescent="0.25">
      <c r="G5014" t="str">
        <f t="shared" si="79"/>
        <v/>
      </c>
    </row>
    <row r="5015" spans="7:7" x14ac:dyDescent="0.25">
      <c r="G5015" t="str">
        <f t="shared" si="79"/>
        <v/>
      </c>
    </row>
    <row r="5016" spans="7:7" x14ac:dyDescent="0.25">
      <c r="G5016" t="str">
        <f t="shared" si="79"/>
        <v/>
      </c>
    </row>
    <row r="5017" spans="7:7" x14ac:dyDescent="0.25">
      <c r="G5017" t="str">
        <f t="shared" si="79"/>
        <v/>
      </c>
    </row>
    <row r="5018" spans="7:7" x14ac:dyDescent="0.25">
      <c r="G5018" t="str">
        <f t="shared" si="79"/>
        <v/>
      </c>
    </row>
    <row r="5019" spans="7:7" x14ac:dyDescent="0.25">
      <c r="G5019" t="str">
        <f t="shared" si="79"/>
        <v/>
      </c>
    </row>
    <row r="5020" spans="7:7" x14ac:dyDescent="0.25">
      <c r="G5020" t="str">
        <f t="shared" si="79"/>
        <v/>
      </c>
    </row>
    <row r="5021" spans="7:7" x14ac:dyDescent="0.25">
      <c r="G5021" t="str">
        <f t="shared" si="79"/>
        <v/>
      </c>
    </row>
    <row r="5022" spans="7:7" x14ac:dyDescent="0.25">
      <c r="G5022" t="str">
        <f t="shared" si="79"/>
        <v/>
      </c>
    </row>
    <row r="5023" spans="7:7" x14ac:dyDescent="0.25">
      <c r="G5023" t="str">
        <f t="shared" si="79"/>
        <v/>
      </c>
    </row>
    <row r="5024" spans="7:7" x14ac:dyDescent="0.25">
      <c r="G5024" t="str">
        <f t="shared" si="79"/>
        <v/>
      </c>
    </row>
    <row r="5025" spans="7:7" x14ac:dyDescent="0.25">
      <c r="G5025" t="str">
        <f t="shared" si="79"/>
        <v/>
      </c>
    </row>
    <row r="5026" spans="7:7" x14ac:dyDescent="0.25">
      <c r="G5026" t="str">
        <f t="shared" si="79"/>
        <v/>
      </c>
    </row>
    <row r="5027" spans="7:7" x14ac:dyDescent="0.25">
      <c r="G5027" t="str">
        <f t="shared" si="79"/>
        <v/>
      </c>
    </row>
    <row r="5028" spans="7:7" x14ac:dyDescent="0.25">
      <c r="G5028" t="str">
        <f t="shared" si="79"/>
        <v/>
      </c>
    </row>
    <row r="5029" spans="7:7" x14ac:dyDescent="0.25">
      <c r="G5029" t="str">
        <f t="shared" si="79"/>
        <v/>
      </c>
    </row>
    <row r="5030" spans="7:7" x14ac:dyDescent="0.25">
      <c r="G5030" t="str">
        <f t="shared" si="79"/>
        <v/>
      </c>
    </row>
    <row r="5031" spans="7:7" x14ac:dyDescent="0.25">
      <c r="G5031" t="str">
        <f t="shared" si="79"/>
        <v/>
      </c>
    </row>
    <row r="5032" spans="7:7" x14ac:dyDescent="0.25">
      <c r="G5032" t="str">
        <f t="shared" si="79"/>
        <v/>
      </c>
    </row>
    <row r="5033" spans="7:7" x14ac:dyDescent="0.25">
      <c r="G5033" t="str">
        <f t="shared" si="79"/>
        <v/>
      </c>
    </row>
    <row r="5034" spans="7:7" x14ac:dyDescent="0.25">
      <c r="G5034" t="str">
        <f t="shared" si="79"/>
        <v/>
      </c>
    </row>
    <row r="5035" spans="7:7" x14ac:dyDescent="0.25">
      <c r="G5035" t="str">
        <f t="shared" si="79"/>
        <v/>
      </c>
    </row>
    <row r="5036" spans="7:7" x14ac:dyDescent="0.25">
      <c r="G5036" t="str">
        <f t="shared" si="79"/>
        <v/>
      </c>
    </row>
    <row r="5037" spans="7:7" x14ac:dyDescent="0.25">
      <c r="G5037" t="str">
        <f t="shared" si="79"/>
        <v/>
      </c>
    </row>
    <row r="5038" spans="7:7" x14ac:dyDescent="0.25">
      <c r="G5038" t="str">
        <f t="shared" si="79"/>
        <v/>
      </c>
    </row>
    <row r="5039" spans="7:7" x14ac:dyDescent="0.25">
      <c r="G5039" t="str">
        <f t="shared" si="79"/>
        <v/>
      </c>
    </row>
    <row r="5040" spans="7:7" x14ac:dyDescent="0.25">
      <c r="G5040" t="str">
        <f t="shared" si="79"/>
        <v/>
      </c>
    </row>
    <row r="5041" spans="7:7" x14ac:dyDescent="0.25">
      <c r="G5041" t="str">
        <f t="shared" si="79"/>
        <v/>
      </c>
    </row>
    <row r="5042" spans="7:7" x14ac:dyDescent="0.25">
      <c r="G5042" t="str">
        <f t="shared" si="79"/>
        <v/>
      </c>
    </row>
    <row r="5043" spans="7:7" x14ac:dyDescent="0.25">
      <c r="G5043" t="str">
        <f t="shared" si="79"/>
        <v/>
      </c>
    </row>
    <row r="5044" spans="7:7" x14ac:dyDescent="0.25">
      <c r="G5044" t="str">
        <f t="shared" si="79"/>
        <v/>
      </c>
    </row>
    <row r="5045" spans="7:7" x14ac:dyDescent="0.25">
      <c r="G5045" t="str">
        <f t="shared" si="79"/>
        <v/>
      </c>
    </row>
    <row r="5046" spans="7:7" x14ac:dyDescent="0.25">
      <c r="G5046" t="str">
        <f t="shared" si="79"/>
        <v/>
      </c>
    </row>
    <row r="5047" spans="7:7" x14ac:dyDescent="0.25">
      <c r="G5047" t="str">
        <f t="shared" si="79"/>
        <v/>
      </c>
    </row>
    <row r="5048" spans="7:7" x14ac:dyDescent="0.25">
      <c r="G5048" t="str">
        <f t="shared" si="79"/>
        <v/>
      </c>
    </row>
    <row r="5049" spans="7:7" x14ac:dyDescent="0.25">
      <c r="G5049" t="str">
        <f t="shared" si="79"/>
        <v/>
      </c>
    </row>
    <row r="5050" spans="7:7" x14ac:dyDescent="0.25">
      <c r="G5050" t="str">
        <f t="shared" si="79"/>
        <v/>
      </c>
    </row>
    <row r="5051" spans="7:7" x14ac:dyDescent="0.25">
      <c r="G5051" t="str">
        <f t="shared" si="79"/>
        <v/>
      </c>
    </row>
    <row r="5052" spans="7:7" x14ac:dyDescent="0.25">
      <c r="G5052" t="str">
        <f t="shared" si="79"/>
        <v/>
      </c>
    </row>
    <row r="5053" spans="7:7" x14ac:dyDescent="0.25">
      <c r="G5053" t="str">
        <f t="shared" si="79"/>
        <v/>
      </c>
    </row>
    <row r="5054" spans="7:7" x14ac:dyDescent="0.25">
      <c r="G5054" t="str">
        <f t="shared" si="79"/>
        <v/>
      </c>
    </row>
    <row r="5055" spans="7:7" x14ac:dyDescent="0.25">
      <c r="G5055" t="str">
        <f t="shared" si="79"/>
        <v/>
      </c>
    </row>
    <row r="5056" spans="7:7" x14ac:dyDescent="0.25">
      <c r="G5056" t="str">
        <f t="shared" si="79"/>
        <v/>
      </c>
    </row>
    <row r="5057" spans="7:7" x14ac:dyDescent="0.25">
      <c r="G5057" t="str">
        <f t="shared" si="79"/>
        <v/>
      </c>
    </row>
    <row r="5058" spans="7:7" x14ac:dyDescent="0.25">
      <c r="G5058" t="str">
        <f t="shared" si="79"/>
        <v/>
      </c>
    </row>
    <row r="5059" spans="7:7" x14ac:dyDescent="0.25">
      <c r="G5059" t="str">
        <f t="shared" si="79"/>
        <v/>
      </c>
    </row>
    <row r="5060" spans="7:7" x14ac:dyDescent="0.25">
      <c r="G5060" t="str">
        <f t="shared" si="79"/>
        <v/>
      </c>
    </row>
    <row r="5061" spans="7:7" x14ac:dyDescent="0.25">
      <c r="G5061" t="str">
        <f t="shared" si="79"/>
        <v/>
      </c>
    </row>
    <row r="5062" spans="7:7" x14ac:dyDescent="0.25">
      <c r="G5062" t="str">
        <f t="shared" si="79"/>
        <v/>
      </c>
    </row>
    <row r="5063" spans="7:7" x14ac:dyDescent="0.25">
      <c r="G5063" t="str">
        <f t="shared" si="79"/>
        <v/>
      </c>
    </row>
    <row r="5064" spans="7:7" x14ac:dyDescent="0.25">
      <c r="G5064" t="str">
        <f t="shared" si="79"/>
        <v/>
      </c>
    </row>
    <row r="5065" spans="7:7" x14ac:dyDescent="0.25">
      <c r="G5065" t="str">
        <f t="shared" si="79"/>
        <v/>
      </c>
    </row>
    <row r="5066" spans="7:7" x14ac:dyDescent="0.25">
      <c r="G5066" t="str">
        <f t="shared" ref="G5066:G5129" si="80">IF(H5066="","",G5065+1)</f>
        <v/>
      </c>
    </row>
    <row r="5067" spans="7:7" x14ac:dyDescent="0.25">
      <c r="G5067" t="str">
        <f t="shared" si="80"/>
        <v/>
      </c>
    </row>
    <row r="5068" spans="7:7" x14ac:dyDescent="0.25">
      <c r="G5068" t="str">
        <f t="shared" si="80"/>
        <v/>
      </c>
    </row>
    <row r="5069" spans="7:7" x14ac:dyDescent="0.25">
      <c r="G5069" t="str">
        <f t="shared" si="80"/>
        <v/>
      </c>
    </row>
    <row r="5070" spans="7:7" x14ac:dyDescent="0.25">
      <c r="G5070" t="str">
        <f t="shared" si="80"/>
        <v/>
      </c>
    </row>
    <row r="5071" spans="7:7" x14ac:dyDescent="0.25">
      <c r="G5071" t="str">
        <f t="shared" si="80"/>
        <v/>
      </c>
    </row>
    <row r="5072" spans="7:7" x14ac:dyDescent="0.25">
      <c r="G5072" t="str">
        <f t="shared" si="80"/>
        <v/>
      </c>
    </row>
    <row r="5073" spans="7:7" x14ac:dyDescent="0.25">
      <c r="G5073" t="str">
        <f t="shared" si="80"/>
        <v/>
      </c>
    </row>
    <row r="5074" spans="7:7" x14ac:dyDescent="0.25">
      <c r="G5074" t="str">
        <f t="shared" si="80"/>
        <v/>
      </c>
    </row>
    <row r="5075" spans="7:7" x14ac:dyDescent="0.25">
      <c r="G5075" t="str">
        <f t="shared" si="80"/>
        <v/>
      </c>
    </row>
    <row r="5076" spans="7:7" x14ac:dyDescent="0.25">
      <c r="G5076" t="str">
        <f t="shared" si="80"/>
        <v/>
      </c>
    </row>
    <row r="5077" spans="7:7" x14ac:dyDescent="0.25">
      <c r="G5077" t="str">
        <f t="shared" si="80"/>
        <v/>
      </c>
    </row>
    <row r="5078" spans="7:7" x14ac:dyDescent="0.25">
      <c r="G5078" t="str">
        <f t="shared" si="80"/>
        <v/>
      </c>
    </row>
    <row r="5079" spans="7:7" x14ac:dyDescent="0.25">
      <c r="G5079" t="str">
        <f t="shared" si="80"/>
        <v/>
      </c>
    </row>
    <row r="5080" spans="7:7" x14ac:dyDescent="0.25">
      <c r="G5080" t="str">
        <f t="shared" si="80"/>
        <v/>
      </c>
    </row>
    <row r="5081" spans="7:7" x14ac:dyDescent="0.25">
      <c r="G5081" t="str">
        <f t="shared" si="80"/>
        <v/>
      </c>
    </row>
    <row r="5082" spans="7:7" x14ac:dyDescent="0.25">
      <c r="G5082" t="str">
        <f t="shared" si="80"/>
        <v/>
      </c>
    </row>
    <row r="5083" spans="7:7" x14ac:dyDescent="0.25">
      <c r="G5083" t="str">
        <f t="shared" si="80"/>
        <v/>
      </c>
    </row>
    <row r="5084" spans="7:7" x14ac:dyDescent="0.25">
      <c r="G5084" t="str">
        <f t="shared" si="80"/>
        <v/>
      </c>
    </row>
    <row r="5085" spans="7:7" x14ac:dyDescent="0.25">
      <c r="G5085" t="str">
        <f t="shared" si="80"/>
        <v/>
      </c>
    </row>
    <row r="5086" spans="7:7" x14ac:dyDescent="0.25">
      <c r="G5086" t="str">
        <f t="shared" si="80"/>
        <v/>
      </c>
    </row>
    <row r="5087" spans="7:7" x14ac:dyDescent="0.25">
      <c r="G5087" t="str">
        <f t="shared" si="80"/>
        <v/>
      </c>
    </row>
    <row r="5088" spans="7:7" x14ac:dyDescent="0.25">
      <c r="G5088" t="str">
        <f t="shared" si="80"/>
        <v/>
      </c>
    </row>
    <row r="5089" spans="7:7" x14ac:dyDescent="0.25">
      <c r="G5089" t="str">
        <f t="shared" si="80"/>
        <v/>
      </c>
    </row>
    <row r="5090" spans="7:7" x14ac:dyDescent="0.25">
      <c r="G5090" t="str">
        <f t="shared" si="80"/>
        <v/>
      </c>
    </row>
    <row r="5091" spans="7:7" x14ac:dyDescent="0.25">
      <c r="G5091" t="str">
        <f t="shared" si="80"/>
        <v/>
      </c>
    </row>
    <row r="5092" spans="7:7" x14ac:dyDescent="0.25">
      <c r="G5092" t="str">
        <f t="shared" si="80"/>
        <v/>
      </c>
    </row>
    <row r="5093" spans="7:7" x14ac:dyDescent="0.25">
      <c r="G5093" t="str">
        <f t="shared" si="80"/>
        <v/>
      </c>
    </row>
    <row r="5094" spans="7:7" x14ac:dyDescent="0.25">
      <c r="G5094" t="str">
        <f t="shared" si="80"/>
        <v/>
      </c>
    </row>
    <row r="5095" spans="7:7" x14ac:dyDescent="0.25">
      <c r="G5095" t="str">
        <f t="shared" si="80"/>
        <v/>
      </c>
    </row>
    <row r="5096" spans="7:7" x14ac:dyDescent="0.25">
      <c r="G5096" t="str">
        <f t="shared" si="80"/>
        <v/>
      </c>
    </row>
    <row r="5097" spans="7:7" x14ac:dyDescent="0.25">
      <c r="G5097" t="str">
        <f t="shared" si="80"/>
        <v/>
      </c>
    </row>
    <row r="5098" spans="7:7" x14ac:dyDescent="0.25">
      <c r="G5098" t="str">
        <f t="shared" si="80"/>
        <v/>
      </c>
    </row>
    <row r="5099" spans="7:7" x14ac:dyDescent="0.25">
      <c r="G5099" t="str">
        <f t="shared" si="80"/>
        <v/>
      </c>
    </row>
    <row r="5100" spans="7:7" x14ac:dyDescent="0.25">
      <c r="G5100" t="str">
        <f t="shared" si="80"/>
        <v/>
      </c>
    </row>
    <row r="5101" spans="7:7" x14ac:dyDescent="0.25">
      <c r="G5101" t="str">
        <f t="shared" si="80"/>
        <v/>
      </c>
    </row>
    <row r="5102" spans="7:7" x14ac:dyDescent="0.25">
      <c r="G5102" t="str">
        <f t="shared" si="80"/>
        <v/>
      </c>
    </row>
    <row r="5103" spans="7:7" x14ac:dyDescent="0.25">
      <c r="G5103" t="str">
        <f t="shared" si="80"/>
        <v/>
      </c>
    </row>
    <row r="5104" spans="7:7" x14ac:dyDescent="0.25">
      <c r="G5104" t="str">
        <f t="shared" si="80"/>
        <v/>
      </c>
    </row>
    <row r="5105" spans="7:7" x14ac:dyDescent="0.25">
      <c r="G5105" t="str">
        <f t="shared" si="80"/>
        <v/>
      </c>
    </row>
    <row r="5106" spans="7:7" x14ac:dyDescent="0.25">
      <c r="G5106" t="str">
        <f t="shared" si="80"/>
        <v/>
      </c>
    </row>
    <row r="5107" spans="7:7" x14ac:dyDescent="0.25">
      <c r="G5107" t="str">
        <f t="shared" si="80"/>
        <v/>
      </c>
    </row>
    <row r="5108" spans="7:7" x14ac:dyDescent="0.25">
      <c r="G5108" t="str">
        <f t="shared" si="80"/>
        <v/>
      </c>
    </row>
    <row r="5109" spans="7:7" x14ac:dyDescent="0.25">
      <c r="G5109" t="str">
        <f t="shared" si="80"/>
        <v/>
      </c>
    </row>
    <row r="5110" spans="7:7" x14ac:dyDescent="0.25">
      <c r="G5110" t="str">
        <f t="shared" si="80"/>
        <v/>
      </c>
    </row>
    <row r="5111" spans="7:7" x14ac:dyDescent="0.25">
      <c r="G5111" t="str">
        <f t="shared" si="80"/>
        <v/>
      </c>
    </row>
    <row r="5112" spans="7:7" x14ac:dyDescent="0.25">
      <c r="G5112" t="str">
        <f t="shared" si="80"/>
        <v/>
      </c>
    </row>
    <row r="5113" spans="7:7" x14ac:dyDescent="0.25">
      <c r="G5113" t="str">
        <f t="shared" si="80"/>
        <v/>
      </c>
    </row>
    <row r="5114" spans="7:7" x14ac:dyDescent="0.25">
      <c r="G5114" t="str">
        <f t="shared" si="80"/>
        <v/>
      </c>
    </row>
    <row r="5115" spans="7:7" x14ac:dyDescent="0.25">
      <c r="G5115" t="str">
        <f t="shared" si="80"/>
        <v/>
      </c>
    </row>
    <row r="5116" spans="7:7" x14ac:dyDescent="0.25">
      <c r="G5116" t="str">
        <f t="shared" si="80"/>
        <v/>
      </c>
    </row>
    <row r="5117" spans="7:7" x14ac:dyDescent="0.25">
      <c r="G5117" t="str">
        <f t="shared" si="80"/>
        <v/>
      </c>
    </row>
    <row r="5118" spans="7:7" x14ac:dyDescent="0.25">
      <c r="G5118" t="str">
        <f t="shared" si="80"/>
        <v/>
      </c>
    </row>
    <row r="5119" spans="7:7" x14ac:dyDescent="0.25">
      <c r="G5119" t="str">
        <f t="shared" si="80"/>
        <v/>
      </c>
    </row>
    <row r="5120" spans="7:7" x14ac:dyDescent="0.25">
      <c r="G5120" t="str">
        <f t="shared" si="80"/>
        <v/>
      </c>
    </row>
    <row r="5121" spans="7:7" x14ac:dyDescent="0.25">
      <c r="G5121" t="str">
        <f t="shared" si="80"/>
        <v/>
      </c>
    </row>
    <row r="5122" spans="7:7" x14ac:dyDescent="0.25">
      <c r="G5122" t="str">
        <f t="shared" si="80"/>
        <v/>
      </c>
    </row>
    <row r="5123" spans="7:7" x14ac:dyDescent="0.25">
      <c r="G5123" t="str">
        <f t="shared" si="80"/>
        <v/>
      </c>
    </row>
    <row r="5124" spans="7:7" x14ac:dyDescent="0.25">
      <c r="G5124" t="str">
        <f t="shared" si="80"/>
        <v/>
      </c>
    </row>
    <row r="5125" spans="7:7" x14ac:dyDescent="0.25">
      <c r="G5125" t="str">
        <f t="shared" si="80"/>
        <v/>
      </c>
    </row>
    <row r="5126" spans="7:7" x14ac:dyDescent="0.25">
      <c r="G5126" t="str">
        <f t="shared" si="80"/>
        <v/>
      </c>
    </row>
    <row r="5127" spans="7:7" x14ac:dyDescent="0.25">
      <c r="G5127" t="str">
        <f t="shared" si="80"/>
        <v/>
      </c>
    </row>
    <row r="5128" spans="7:7" x14ac:dyDescent="0.25">
      <c r="G5128" t="str">
        <f t="shared" si="80"/>
        <v/>
      </c>
    </row>
    <row r="5129" spans="7:7" x14ac:dyDescent="0.25">
      <c r="G5129" t="str">
        <f t="shared" si="80"/>
        <v/>
      </c>
    </row>
    <row r="5130" spans="7:7" x14ac:dyDescent="0.25">
      <c r="G5130" t="str">
        <f t="shared" ref="G5130:G5193" si="81">IF(H5130="","",G5129+1)</f>
        <v/>
      </c>
    </row>
    <row r="5131" spans="7:7" x14ac:dyDescent="0.25">
      <c r="G5131" t="str">
        <f t="shared" si="81"/>
        <v/>
      </c>
    </row>
    <row r="5132" spans="7:7" x14ac:dyDescent="0.25">
      <c r="G5132" t="str">
        <f t="shared" si="81"/>
        <v/>
      </c>
    </row>
    <row r="5133" spans="7:7" x14ac:dyDescent="0.25">
      <c r="G5133" t="str">
        <f t="shared" si="81"/>
        <v/>
      </c>
    </row>
    <row r="5134" spans="7:7" x14ac:dyDescent="0.25">
      <c r="G5134" t="str">
        <f t="shared" si="81"/>
        <v/>
      </c>
    </row>
    <row r="5135" spans="7:7" x14ac:dyDescent="0.25">
      <c r="G5135" t="str">
        <f t="shared" si="81"/>
        <v/>
      </c>
    </row>
    <row r="5136" spans="7:7" x14ac:dyDescent="0.25">
      <c r="G5136" t="str">
        <f t="shared" si="81"/>
        <v/>
      </c>
    </row>
    <row r="5137" spans="7:7" x14ac:dyDescent="0.25">
      <c r="G5137" t="str">
        <f t="shared" si="81"/>
        <v/>
      </c>
    </row>
    <row r="5138" spans="7:7" x14ac:dyDescent="0.25">
      <c r="G5138" t="str">
        <f t="shared" si="81"/>
        <v/>
      </c>
    </row>
    <row r="5139" spans="7:7" x14ac:dyDescent="0.25">
      <c r="G5139" t="str">
        <f t="shared" si="81"/>
        <v/>
      </c>
    </row>
    <row r="5140" spans="7:7" x14ac:dyDescent="0.25">
      <c r="G5140" t="str">
        <f t="shared" si="81"/>
        <v/>
      </c>
    </row>
    <row r="5141" spans="7:7" x14ac:dyDescent="0.25">
      <c r="G5141" t="str">
        <f t="shared" si="81"/>
        <v/>
      </c>
    </row>
    <row r="5142" spans="7:7" x14ac:dyDescent="0.25">
      <c r="G5142" t="str">
        <f t="shared" si="81"/>
        <v/>
      </c>
    </row>
    <row r="5143" spans="7:7" x14ac:dyDescent="0.25">
      <c r="G5143" t="str">
        <f t="shared" si="81"/>
        <v/>
      </c>
    </row>
    <row r="5144" spans="7:7" x14ac:dyDescent="0.25">
      <c r="G5144" t="str">
        <f t="shared" si="81"/>
        <v/>
      </c>
    </row>
    <row r="5145" spans="7:7" x14ac:dyDescent="0.25">
      <c r="G5145" t="str">
        <f t="shared" si="81"/>
        <v/>
      </c>
    </row>
    <row r="5146" spans="7:7" x14ac:dyDescent="0.25">
      <c r="G5146" t="str">
        <f t="shared" si="81"/>
        <v/>
      </c>
    </row>
    <row r="5147" spans="7:7" x14ac:dyDescent="0.25">
      <c r="G5147" t="str">
        <f t="shared" si="81"/>
        <v/>
      </c>
    </row>
    <row r="5148" spans="7:7" x14ac:dyDescent="0.25">
      <c r="G5148" t="str">
        <f t="shared" si="81"/>
        <v/>
      </c>
    </row>
    <row r="5149" spans="7:7" x14ac:dyDescent="0.25">
      <c r="G5149" t="str">
        <f t="shared" si="81"/>
        <v/>
      </c>
    </row>
    <row r="5150" spans="7:7" x14ac:dyDescent="0.25">
      <c r="G5150" t="str">
        <f t="shared" si="81"/>
        <v/>
      </c>
    </row>
    <row r="5151" spans="7:7" x14ac:dyDescent="0.25">
      <c r="G5151" t="str">
        <f t="shared" si="81"/>
        <v/>
      </c>
    </row>
    <row r="5152" spans="7:7" x14ac:dyDescent="0.25">
      <c r="G5152" t="str">
        <f t="shared" si="81"/>
        <v/>
      </c>
    </row>
    <row r="5153" spans="7:7" x14ac:dyDescent="0.25">
      <c r="G5153" t="str">
        <f t="shared" si="81"/>
        <v/>
      </c>
    </row>
    <row r="5154" spans="7:7" x14ac:dyDescent="0.25">
      <c r="G5154" t="str">
        <f t="shared" si="81"/>
        <v/>
      </c>
    </row>
    <row r="5155" spans="7:7" x14ac:dyDescent="0.25">
      <c r="G5155" t="str">
        <f t="shared" si="81"/>
        <v/>
      </c>
    </row>
    <row r="5156" spans="7:7" x14ac:dyDescent="0.25">
      <c r="G5156" t="str">
        <f t="shared" si="81"/>
        <v/>
      </c>
    </row>
    <row r="5157" spans="7:7" x14ac:dyDescent="0.25">
      <c r="G5157" t="str">
        <f t="shared" si="81"/>
        <v/>
      </c>
    </row>
    <row r="5158" spans="7:7" x14ac:dyDescent="0.25">
      <c r="G5158" t="str">
        <f t="shared" si="81"/>
        <v/>
      </c>
    </row>
    <row r="5159" spans="7:7" x14ac:dyDescent="0.25">
      <c r="G5159" t="str">
        <f t="shared" si="81"/>
        <v/>
      </c>
    </row>
    <row r="5160" spans="7:7" x14ac:dyDescent="0.25">
      <c r="G5160" t="str">
        <f t="shared" si="81"/>
        <v/>
      </c>
    </row>
    <row r="5161" spans="7:7" x14ac:dyDescent="0.25">
      <c r="G5161" t="str">
        <f t="shared" si="81"/>
        <v/>
      </c>
    </row>
    <row r="5162" spans="7:7" x14ac:dyDescent="0.25">
      <c r="G5162" t="str">
        <f t="shared" si="81"/>
        <v/>
      </c>
    </row>
    <row r="5163" spans="7:7" x14ac:dyDescent="0.25">
      <c r="G5163" t="str">
        <f t="shared" si="81"/>
        <v/>
      </c>
    </row>
    <row r="5164" spans="7:7" x14ac:dyDescent="0.25">
      <c r="G5164" t="str">
        <f t="shared" si="81"/>
        <v/>
      </c>
    </row>
    <row r="5165" spans="7:7" x14ac:dyDescent="0.25">
      <c r="G5165" t="str">
        <f t="shared" si="81"/>
        <v/>
      </c>
    </row>
    <row r="5166" spans="7:7" x14ac:dyDescent="0.25">
      <c r="G5166" t="str">
        <f t="shared" si="81"/>
        <v/>
      </c>
    </row>
    <row r="5167" spans="7:7" x14ac:dyDescent="0.25">
      <c r="G5167" t="str">
        <f t="shared" si="81"/>
        <v/>
      </c>
    </row>
    <row r="5168" spans="7:7" x14ac:dyDescent="0.25">
      <c r="G5168" t="str">
        <f t="shared" si="81"/>
        <v/>
      </c>
    </row>
    <row r="5169" spans="7:7" x14ac:dyDescent="0.25">
      <c r="G5169" t="str">
        <f t="shared" si="81"/>
        <v/>
      </c>
    </row>
    <row r="5170" spans="7:7" x14ac:dyDescent="0.25">
      <c r="G5170" t="str">
        <f t="shared" si="81"/>
        <v/>
      </c>
    </row>
    <row r="5171" spans="7:7" x14ac:dyDescent="0.25">
      <c r="G5171" t="str">
        <f t="shared" si="81"/>
        <v/>
      </c>
    </row>
    <row r="5172" spans="7:7" x14ac:dyDescent="0.25">
      <c r="G5172" t="str">
        <f t="shared" si="81"/>
        <v/>
      </c>
    </row>
    <row r="5173" spans="7:7" x14ac:dyDescent="0.25">
      <c r="G5173" t="str">
        <f t="shared" si="81"/>
        <v/>
      </c>
    </row>
    <row r="5174" spans="7:7" x14ac:dyDescent="0.25">
      <c r="G5174" t="str">
        <f t="shared" si="81"/>
        <v/>
      </c>
    </row>
    <row r="5175" spans="7:7" x14ac:dyDescent="0.25">
      <c r="G5175" t="str">
        <f t="shared" si="81"/>
        <v/>
      </c>
    </row>
    <row r="5176" spans="7:7" x14ac:dyDescent="0.25">
      <c r="G5176" t="str">
        <f t="shared" si="81"/>
        <v/>
      </c>
    </row>
    <row r="5177" spans="7:7" x14ac:dyDescent="0.25">
      <c r="G5177" t="str">
        <f t="shared" si="81"/>
        <v/>
      </c>
    </row>
    <row r="5178" spans="7:7" x14ac:dyDescent="0.25">
      <c r="G5178" t="str">
        <f t="shared" si="81"/>
        <v/>
      </c>
    </row>
    <row r="5179" spans="7:7" x14ac:dyDescent="0.25">
      <c r="G5179" t="str">
        <f t="shared" si="81"/>
        <v/>
      </c>
    </row>
    <row r="5180" spans="7:7" x14ac:dyDescent="0.25">
      <c r="G5180" t="str">
        <f t="shared" si="81"/>
        <v/>
      </c>
    </row>
    <row r="5181" spans="7:7" x14ac:dyDescent="0.25">
      <c r="G5181" t="str">
        <f t="shared" si="81"/>
        <v/>
      </c>
    </row>
    <row r="5182" spans="7:7" x14ac:dyDescent="0.25">
      <c r="G5182" t="str">
        <f t="shared" si="81"/>
        <v/>
      </c>
    </row>
    <row r="5183" spans="7:7" x14ac:dyDescent="0.25">
      <c r="G5183" t="str">
        <f t="shared" si="81"/>
        <v/>
      </c>
    </row>
    <row r="5184" spans="7:7" x14ac:dyDescent="0.25">
      <c r="G5184" t="str">
        <f t="shared" si="81"/>
        <v/>
      </c>
    </row>
    <row r="5185" spans="7:7" x14ac:dyDescent="0.25">
      <c r="G5185" t="str">
        <f t="shared" si="81"/>
        <v/>
      </c>
    </row>
    <row r="5186" spans="7:7" x14ac:dyDescent="0.25">
      <c r="G5186" t="str">
        <f t="shared" si="81"/>
        <v/>
      </c>
    </row>
    <row r="5187" spans="7:7" x14ac:dyDescent="0.25">
      <c r="G5187" t="str">
        <f t="shared" si="81"/>
        <v/>
      </c>
    </row>
    <row r="5188" spans="7:7" x14ac:dyDescent="0.25">
      <c r="G5188" t="str">
        <f t="shared" si="81"/>
        <v/>
      </c>
    </row>
    <row r="5189" spans="7:7" x14ac:dyDescent="0.25">
      <c r="G5189" t="str">
        <f t="shared" si="81"/>
        <v/>
      </c>
    </row>
    <row r="5190" spans="7:7" x14ac:dyDescent="0.25">
      <c r="G5190" t="str">
        <f t="shared" si="81"/>
        <v/>
      </c>
    </row>
    <row r="5191" spans="7:7" x14ac:dyDescent="0.25">
      <c r="G5191" t="str">
        <f t="shared" si="81"/>
        <v/>
      </c>
    </row>
    <row r="5192" spans="7:7" x14ac:dyDescent="0.25">
      <c r="G5192" t="str">
        <f t="shared" si="81"/>
        <v/>
      </c>
    </row>
    <row r="5193" spans="7:7" x14ac:dyDescent="0.25">
      <c r="G5193" t="str">
        <f t="shared" si="81"/>
        <v/>
      </c>
    </row>
    <row r="5194" spans="7:7" x14ac:dyDescent="0.25">
      <c r="G5194" t="str">
        <f t="shared" ref="G5194:G5257" si="82">IF(H5194="","",G5193+1)</f>
        <v/>
      </c>
    </row>
    <row r="5195" spans="7:7" x14ac:dyDescent="0.25">
      <c r="G5195" t="str">
        <f t="shared" si="82"/>
        <v/>
      </c>
    </row>
    <row r="5196" spans="7:7" x14ac:dyDescent="0.25">
      <c r="G5196" t="str">
        <f t="shared" si="82"/>
        <v/>
      </c>
    </row>
    <row r="5197" spans="7:7" x14ac:dyDescent="0.25">
      <c r="G5197" t="str">
        <f t="shared" si="82"/>
        <v/>
      </c>
    </row>
    <row r="5198" spans="7:7" x14ac:dyDescent="0.25">
      <c r="G5198" t="str">
        <f t="shared" si="82"/>
        <v/>
      </c>
    </row>
    <row r="5199" spans="7:7" x14ac:dyDescent="0.25">
      <c r="G5199" t="str">
        <f t="shared" si="82"/>
        <v/>
      </c>
    </row>
    <row r="5200" spans="7:7" x14ac:dyDescent="0.25">
      <c r="G5200" t="str">
        <f t="shared" si="82"/>
        <v/>
      </c>
    </row>
    <row r="5201" spans="7:7" x14ac:dyDescent="0.25">
      <c r="G5201" t="str">
        <f t="shared" si="82"/>
        <v/>
      </c>
    </row>
    <row r="5202" spans="7:7" x14ac:dyDescent="0.25">
      <c r="G5202" t="str">
        <f t="shared" si="82"/>
        <v/>
      </c>
    </row>
    <row r="5203" spans="7:7" x14ac:dyDescent="0.25">
      <c r="G5203" t="str">
        <f t="shared" si="82"/>
        <v/>
      </c>
    </row>
    <row r="5204" spans="7:7" x14ac:dyDescent="0.25">
      <c r="G5204" t="str">
        <f t="shared" si="82"/>
        <v/>
      </c>
    </row>
    <row r="5205" spans="7:7" x14ac:dyDescent="0.25">
      <c r="G5205" t="str">
        <f t="shared" si="82"/>
        <v/>
      </c>
    </row>
    <row r="5206" spans="7:7" x14ac:dyDescent="0.25">
      <c r="G5206" t="str">
        <f t="shared" si="82"/>
        <v/>
      </c>
    </row>
    <row r="5207" spans="7:7" x14ac:dyDescent="0.25">
      <c r="G5207" t="str">
        <f t="shared" si="82"/>
        <v/>
      </c>
    </row>
    <row r="5208" spans="7:7" x14ac:dyDescent="0.25">
      <c r="G5208" t="str">
        <f t="shared" si="82"/>
        <v/>
      </c>
    </row>
    <row r="5209" spans="7:7" x14ac:dyDescent="0.25">
      <c r="G5209" t="str">
        <f t="shared" si="82"/>
        <v/>
      </c>
    </row>
    <row r="5210" spans="7:7" x14ac:dyDescent="0.25">
      <c r="G5210" t="str">
        <f t="shared" si="82"/>
        <v/>
      </c>
    </row>
    <row r="5211" spans="7:7" x14ac:dyDescent="0.25">
      <c r="G5211" t="str">
        <f t="shared" si="82"/>
        <v/>
      </c>
    </row>
    <row r="5212" spans="7:7" x14ac:dyDescent="0.25">
      <c r="G5212" t="str">
        <f t="shared" si="82"/>
        <v/>
      </c>
    </row>
    <row r="5213" spans="7:7" x14ac:dyDescent="0.25">
      <c r="G5213" t="str">
        <f t="shared" si="82"/>
        <v/>
      </c>
    </row>
    <row r="5214" spans="7:7" x14ac:dyDescent="0.25">
      <c r="G5214" t="str">
        <f t="shared" si="82"/>
        <v/>
      </c>
    </row>
    <row r="5215" spans="7:7" x14ac:dyDescent="0.25">
      <c r="G5215" t="str">
        <f t="shared" si="82"/>
        <v/>
      </c>
    </row>
    <row r="5216" spans="7:7" x14ac:dyDescent="0.25">
      <c r="G5216" t="str">
        <f t="shared" si="82"/>
        <v/>
      </c>
    </row>
    <row r="5217" spans="7:7" x14ac:dyDescent="0.25">
      <c r="G5217" t="str">
        <f t="shared" si="82"/>
        <v/>
      </c>
    </row>
    <row r="5218" spans="7:7" x14ac:dyDescent="0.25">
      <c r="G5218" t="str">
        <f t="shared" si="82"/>
        <v/>
      </c>
    </row>
    <row r="5219" spans="7:7" x14ac:dyDescent="0.25">
      <c r="G5219" t="str">
        <f t="shared" si="82"/>
        <v/>
      </c>
    </row>
    <row r="5220" spans="7:7" x14ac:dyDescent="0.25">
      <c r="G5220" t="str">
        <f t="shared" si="82"/>
        <v/>
      </c>
    </row>
    <row r="5221" spans="7:7" x14ac:dyDescent="0.25">
      <c r="G5221" t="str">
        <f t="shared" si="82"/>
        <v/>
      </c>
    </row>
    <row r="5222" spans="7:7" x14ac:dyDescent="0.25">
      <c r="G5222" t="str">
        <f t="shared" si="82"/>
        <v/>
      </c>
    </row>
    <row r="5223" spans="7:7" x14ac:dyDescent="0.25">
      <c r="G5223" t="str">
        <f t="shared" si="82"/>
        <v/>
      </c>
    </row>
    <row r="5224" spans="7:7" x14ac:dyDescent="0.25">
      <c r="G5224" t="str">
        <f t="shared" si="82"/>
        <v/>
      </c>
    </row>
    <row r="5225" spans="7:7" x14ac:dyDescent="0.25">
      <c r="G5225" t="str">
        <f t="shared" si="82"/>
        <v/>
      </c>
    </row>
    <row r="5226" spans="7:7" x14ac:dyDescent="0.25">
      <c r="G5226" t="str">
        <f t="shared" si="82"/>
        <v/>
      </c>
    </row>
    <row r="5227" spans="7:7" x14ac:dyDescent="0.25">
      <c r="G5227" t="str">
        <f t="shared" si="82"/>
        <v/>
      </c>
    </row>
    <row r="5228" spans="7:7" x14ac:dyDescent="0.25">
      <c r="G5228" t="str">
        <f t="shared" si="82"/>
        <v/>
      </c>
    </row>
    <row r="5229" spans="7:7" x14ac:dyDescent="0.25">
      <c r="G5229" t="str">
        <f t="shared" si="82"/>
        <v/>
      </c>
    </row>
    <row r="5230" spans="7:7" x14ac:dyDescent="0.25">
      <c r="G5230" t="str">
        <f t="shared" si="82"/>
        <v/>
      </c>
    </row>
    <row r="5231" spans="7:7" x14ac:dyDescent="0.25">
      <c r="G5231" t="str">
        <f t="shared" si="82"/>
        <v/>
      </c>
    </row>
    <row r="5232" spans="7:7" x14ac:dyDescent="0.25">
      <c r="G5232" t="str">
        <f t="shared" si="82"/>
        <v/>
      </c>
    </row>
    <row r="5233" spans="7:7" x14ac:dyDescent="0.25">
      <c r="G5233" t="str">
        <f t="shared" si="82"/>
        <v/>
      </c>
    </row>
    <row r="5234" spans="7:7" x14ac:dyDescent="0.25">
      <c r="G5234" t="str">
        <f t="shared" si="82"/>
        <v/>
      </c>
    </row>
    <row r="5235" spans="7:7" x14ac:dyDescent="0.25">
      <c r="G5235" t="str">
        <f t="shared" si="82"/>
        <v/>
      </c>
    </row>
    <row r="5236" spans="7:7" x14ac:dyDescent="0.25">
      <c r="G5236" t="str">
        <f t="shared" si="82"/>
        <v/>
      </c>
    </row>
    <row r="5237" spans="7:7" x14ac:dyDescent="0.25">
      <c r="G5237" t="str">
        <f t="shared" si="82"/>
        <v/>
      </c>
    </row>
    <row r="5238" spans="7:7" x14ac:dyDescent="0.25">
      <c r="G5238" t="str">
        <f t="shared" si="82"/>
        <v/>
      </c>
    </row>
    <row r="5239" spans="7:7" x14ac:dyDescent="0.25">
      <c r="G5239" t="str">
        <f t="shared" si="82"/>
        <v/>
      </c>
    </row>
    <row r="5240" spans="7:7" x14ac:dyDescent="0.25">
      <c r="G5240" t="str">
        <f t="shared" si="82"/>
        <v/>
      </c>
    </row>
    <row r="5241" spans="7:7" x14ac:dyDescent="0.25">
      <c r="G5241" t="str">
        <f t="shared" si="82"/>
        <v/>
      </c>
    </row>
    <row r="5242" spans="7:7" x14ac:dyDescent="0.25">
      <c r="G5242" t="str">
        <f t="shared" si="82"/>
        <v/>
      </c>
    </row>
    <row r="5243" spans="7:7" x14ac:dyDescent="0.25">
      <c r="G5243" t="str">
        <f t="shared" si="82"/>
        <v/>
      </c>
    </row>
    <row r="5244" spans="7:7" x14ac:dyDescent="0.25">
      <c r="G5244" t="str">
        <f t="shared" si="82"/>
        <v/>
      </c>
    </row>
    <row r="5245" spans="7:7" x14ac:dyDescent="0.25">
      <c r="G5245" t="str">
        <f t="shared" si="82"/>
        <v/>
      </c>
    </row>
    <row r="5246" spans="7:7" x14ac:dyDescent="0.25">
      <c r="G5246" t="str">
        <f t="shared" si="82"/>
        <v/>
      </c>
    </row>
    <row r="5247" spans="7:7" x14ac:dyDescent="0.25">
      <c r="G5247" t="str">
        <f t="shared" si="82"/>
        <v/>
      </c>
    </row>
    <row r="5248" spans="7:7" x14ac:dyDescent="0.25">
      <c r="G5248" t="str">
        <f t="shared" si="82"/>
        <v/>
      </c>
    </row>
    <row r="5249" spans="7:7" x14ac:dyDescent="0.25">
      <c r="G5249" t="str">
        <f t="shared" si="82"/>
        <v/>
      </c>
    </row>
    <row r="5250" spans="7:7" x14ac:dyDescent="0.25">
      <c r="G5250" t="str">
        <f t="shared" si="82"/>
        <v/>
      </c>
    </row>
    <row r="5251" spans="7:7" x14ac:dyDescent="0.25">
      <c r="G5251" t="str">
        <f t="shared" si="82"/>
        <v/>
      </c>
    </row>
    <row r="5252" spans="7:7" x14ac:dyDescent="0.25">
      <c r="G5252" t="str">
        <f t="shared" si="82"/>
        <v/>
      </c>
    </row>
    <row r="5253" spans="7:7" x14ac:dyDescent="0.25">
      <c r="G5253" t="str">
        <f t="shared" si="82"/>
        <v/>
      </c>
    </row>
    <row r="5254" spans="7:7" x14ac:dyDescent="0.25">
      <c r="G5254" t="str">
        <f t="shared" si="82"/>
        <v/>
      </c>
    </row>
    <row r="5255" spans="7:7" x14ac:dyDescent="0.25">
      <c r="G5255" t="str">
        <f t="shared" si="82"/>
        <v/>
      </c>
    </row>
    <row r="5256" spans="7:7" x14ac:dyDescent="0.25">
      <c r="G5256" t="str">
        <f t="shared" si="82"/>
        <v/>
      </c>
    </row>
    <row r="5257" spans="7:7" x14ac:dyDescent="0.25">
      <c r="G5257" t="str">
        <f t="shared" si="82"/>
        <v/>
      </c>
    </row>
    <row r="5258" spans="7:7" x14ac:dyDescent="0.25">
      <c r="G5258" t="str">
        <f t="shared" ref="G5258:G5321" si="83">IF(H5258="","",G5257+1)</f>
        <v/>
      </c>
    </row>
    <row r="5259" spans="7:7" x14ac:dyDescent="0.25">
      <c r="G5259" t="str">
        <f t="shared" si="83"/>
        <v/>
      </c>
    </row>
    <row r="5260" spans="7:7" x14ac:dyDescent="0.25">
      <c r="G5260" t="str">
        <f t="shared" si="83"/>
        <v/>
      </c>
    </row>
    <row r="5261" spans="7:7" x14ac:dyDescent="0.25">
      <c r="G5261" t="str">
        <f t="shared" si="83"/>
        <v/>
      </c>
    </row>
    <row r="5262" spans="7:7" x14ac:dyDescent="0.25">
      <c r="G5262" t="str">
        <f t="shared" si="83"/>
        <v/>
      </c>
    </row>
    <row r="5263" spans="7:7" x14ac:dyDescent="0.25">
      <c r="G5263" t="str">
        <f t="shared" si="83"/>
        <v/>
      </c>
    </row>
    <row r="5264" spans="7:7" x14ac:dyDescent="0.25">
      <c r="G5264" t="str">
        <f t="shared" si="83"/>
        <v/>
      </c>
    </row>
    <row r="5265" spans="7:7" x14ac:dyDescent="0.25">
      <c r="G5265" t="str">
        <f t="shared" si="83"/>
        <v/>
      </c>
    </row>
    <row r="5266" spans="7:7" x14ac:dyDescent="0.25">
      <c r="G5266" t="str">
        <f t="shared" si="83"/>
        <v/>
      </c>
    </row>
    <row r="5267" spans="7:7" x14ac:dyDescent="0.25">
      <c r="G5267" t="str">
        <f t="shared" si="83"/>
        <v/>
      </c>
    </row>
    <row r="5268" spans="7:7" x14ac:dyDescent="0.25">
      <c r="G5268" t="str">
        <f t="shared" si="83"/>
        <v/>
      </c>
    </row>
    <row r="5269" spans="7:7" x14ac:dyDescent="0.25">
      <c r="G5269" t="str">
        <f t="shared" si="83"/>
        <v/>
      </c>
    </row>
    <row r="5270" spans="7:7" x14ac:dyDescent="0.25">
      <c r="G5270" t="str">
        <f t="shared" si="83"/>
        <v/>
      </c>
    </row>
    <row r="5271" spans="7:7" x14ac:dyDescent="0.25">
      <c r="G5271" t="str">
        <f t="shared" si="83"/>
        <v/>
      </c>
    </row>
    <row r="5272" spans="7:7" x14ac:dyDescent="0.25">
      <c r="G5272" t="str">
        <f t="shared" si="83"/>
        <v/>
      </c>
    </row>
    <row r="5273" spans="7:7" x14ac:dyDescent="0.25">
      <c r="G5273" t="str">
        <f t="shared" si="83"/>
        <v/>
      </c>
    </row>
    <row r="5274" spans="7:7" x14ac:dyDescent="0.25">
      <c r="G5274" t="str">
        <f t="shared" si="83"/>
        <v/>
      </c>
    </row>
    <row r="5275" spans="7:7" x14ac:dyDescent="0.25">
      <c r="G5275" t="str">
        <f t="shared" si="83"/>
        <v/>
      </c>
    </row>
    <row r="5276" spans="7:7" x14ac:dyDescent="0.25">
      <c r="G5276" t="str">
        <f t="shared" si="83"/>
        <v/>
      </c>
    </row>
    <row r="5277" spans="7:7" x14ac:dyDescent="0.25">
      <c r="G5277" t="str">
        <f t="shared" si="83"/>
        <v/>
      </c>
    </row>
    <row r="5278" spans="7:7" x14ac:dyDescent="0.25">
      <c r="G5278" t="str">
        <f t="shared" si="83"/>
        <v/>
      </c>
    </row>
    <row r="5279" spans="7:7" x14ac:dyDescent="0.25">
      <c r="G5279" t="str">
        <f t="shared" si="83"/>
        <v/>
      </c>
    </row>
    <row r="5280" spans="7:7" x14ac:dyDescent="0.25">
      <c r="G5280" t="str">
        <f t="shared" si="83"/>
        <v/>
      </c>
    </row>
    <row r="5281" spans="7:7" x14ac:dyDescent="0.25">
      <c r="G5281" t="str">
        <f t="shared" si="83"/>
        <v/>
      </c>
    </row>
    <row r="5282" spans="7:7" x14ac:dyDescent="0.25">
      <c r="G5282" t="str">
        <f t="shared" si="83"/>
        <v/>
      </c>
    </row>
    <row r="5283" spans="7:7" x14ac:dyDescent="0.25">
      <c r="G5283" t="str">
        <f t="shared" si="83"/>
        <v/>
      </c>
    </row>
    <row r="5284" spans="7:7" x14ac:dyDescent="0.25">
      <c r="G5284" t="str">
        <f t="shared" si="83"/>
        <v/>
      </c>
    </row>
    <row r="5285" spans="7:7" x14ac:dyDescent="0.25">
      <c r="G5285" t="str">
        <f t="shared" si="83"/>
        <v/>
      </c>
    </row>
    <row r="5286" spans="7:7" x14ac:dyDescent="0.25">
      <c r="G5286" t="str">
        <f t="shared" si="83"/>
        <v/>
      </c>
    </row>
    <row r="5287" spans="7:7" x14ac:dyDescent="0.25">
      <c r="G5287" t="str">
        <f t="shared" si="83"/>
        <v/>
      </c>
    </row>
    <row r="5288" spans="7:7" x14ac:dyDescent="0.25">
      <c r="G5288" t="str">
        <f t="shared" si="83"/>
        <v/>
      </c>
    </row>
    <row r="5289" spans="7:7" x14ac:dyDescent="0.25">
      <c r="G5289" t="str">
        <f t="shared" si="83"/>
        <v/>
      </c>
    </row>
    <row r="5290" spans="7:7" x14ac:dyDescent="0.25">
      <c r="G5290" t="str">
        <f t="shared" si="83"/>
        <v/>
      </c>
    </row>
    <row r="5291" spans="7:7" x14ac:dyDescent="0.25">
      <c r="G5291" t="str">
        <f t="shared" si="83"/>
        <v/>
      </c>
    </row>
    <row r="5292" spans="7:7" x14ac:dyDescent="0.25">
      <c r="G5292" t="str">
        <f t="shared" si="83"/>
        <v/>
      </c>
    </row>
    <row r="5293" spans="7:7" x14ac:dyDescent="0.25">
      <c r="G5293" t="str">
        <f t="shared" si="83"/>
        <v/>
      </c>
    </row>
    <row r="5294" spans="7:7" x14ac:dyDescent="0.25">
      <c r="G5294" t="str">
        <f t="shared" si="83"/>
        <v/>
      </c>
    </row>
    <row r="5295" spans="7:7" x14ac:dyDescent="0.25">
      <c r="G5295" t="str">
        <f t="shared" si="83"/>
        <v/>
      </c>
    </row>
    <row r="5296" spans="7:7" x14ac:dyDescent="0.25">
      <c r="G5296" t="str">
        <f t="shared" si="83"/>
        <v/>
      </c>
    </row>
    <row r="5297" spans="7:7" x14ac:dyDescent="0.25">
      <c r="G5297" t="str">
        <f t="shared" si="83"/>
        <v/>
      </c>
    </row>
    <row r="5298" spans="7:7" x14ac:dyDescent="0.25">
      <c r="G5298" t="str">
        <f t="shared" si="83"/>
        <v/>
      </c>
    </row>
    <row r="5299" spans="7:7" x14ac:dyDescent="0.25">
      <c r="G5299" t="str">
        <f t="shared" si="83"/>
        <v/>
      </c>
    </row>
    <row r="5300" spans="7:7" x14ac:dyDescent="0.25">
      <c r="G5300" t="str">
        <f t="shared" si="83"/>
        <v/>
      </c>
    </row>
    <row r="5301" spans="7:7" x14ac:dyDescent="0.25">
      <c r="G5301" t="str">
        <f t="shared" si="83"/>
        <v/>
      </c>
    </row>
    <row r="5302" spans="7:7" x14ac:dyDescent="0.25">
      <c r="G5302" t="str">
        <f t="shared" si="83"/>
        <v/>
      </c>
    </row>
    <row r="5303" spans="7:7" x14ac:dyDescent="0.25">
      <c r="G5303" t="str">
        <f t="shared" si="83"/>
        <v/>
      </c>
    </row>
    <row r="5304" spans="7:7" x14ac:dyDescent="0.25">
      <c r="G5304" t="str">
        <f t="shared" si="83"/>
        <v/>
      </c>
    </row>
    <row r="5305" spans="7:7" x14ac:dyDescent="0.25">
      <c r="G5305" t="str">
        <f t="shared" si="83"/>
        <v/>
      </c>
    </row>
    <row r="5306" spans="7:7" x14ac:dyDescent="0.25">
      <c r="G5306" t="str">
        <f t="shared" si="83"/>
        <v/>
      </c>
    </row>
    <row r="5307" spans="7:7" x14ac:dyDescent="0.25">
      <c r="G5307" t="str">
        <f t="shared" si="83"/>
        <v/>
      </c>
    </row>
    <row r="5308" spans="7:7" x14ac:dyDescent="0.25">
      <c r="G5308" t="str">
        <f t="shared" si="83"/>
        <v/>
      </c>
    </row>
    <row r="5309" spans="7:7" x14ac:dyDescent="0.25">
      <c r="G5309" t="str">
        <f t="shared" si="83"/>
        <v/>
      </c>
    </row>
    <row r="5310" spans="7:7" x14ac:dyDescent="0.25">
      <c r="G5310" t="str">
        <f t="shared" si="83"/>
        <v/>
      </c>
    </row>
    <row r="5311" spans="7:7" x14ac:dyDescent="0.25">
      <c r="G5311" t="str">
        <f t="shared" si="83"/>
        <v/>
      </c>
    </row>
    <row r="5312" spans="7:7" x14ac:dyDescent="0.25">
      <c r="G5312" t="str">
        <f t="shared" si="83"/>
        <v/>
      </c>
    </row>
    <row r="5313" spans="7:7" x14ac:dyDescent="0.25">
      <c r="G5313" t="str">
        <f t="shared" si="83"/>
        <v/>
      </c>
    </row>
    <row r="5314" spans="7:7" x14ac:dyDescent="0.25">
      <c r="G5314" t="str">
        <f t="shared" si="83"/>
        <v/>
      </c>
    </row>
    <row r="5315" spans="7:7" x14ac:dyDescent="0.25">
      <c r="G5315" t="str">
        <f t="shared" si="83"/>
        <v/>
      </c>
    </row>
    <row r="5316" spans="7:7" x14ac:dyDescent="0.25">
      <c r="G5316" t="str">
        <f t="shared" si="83"/>
        <v/>
      </c>
    </row>
    <row r="5317" spans="7:7" x14ac:dyDescent="0.25">
      <c r="G5317" t="str">
        <f t="shared" si="83"/>
        <v/>
      </c>
    </row>
    <row r="5318" spans="7:7" x14ac:dyDescent="0.25">
      <c r="G5318" t="str">
        <f t="shared" si="83"/>
        <v/>
      </c>
    </row>
    <row r="5319" spans="7:7" x14ac:dyDescent="0.25">
      <c r="G5319" t="str">
        <f t="shared" si="83"/>
        <v/>
      </c>
    </row>
    <row r="5320" spans="7:7" x14ac:dyDescent="0.25">
      <c r="G5320" t="str">
        <f t="shared" si="83"/>
        <v/>
      </c>
    </row>
    <row r="5321" spans="7:7" x14ac:dyDescent="0.25">
      <c r="G5321" t="str">
        <f t="shared" si="83"/>
        <v/>
      </c>
    </row>
    <row r="5322" spans="7:7" x14ac:dyDescent="0.25">
      <c r="G5322" t="str">
        <f t="shared" ref="G5322:G5385" si="84">IF(H5322="","",G5321+1)</f>
        <v/>
      </c>
    </row>
    <row r="5323" spans="7:7" x14ac:dyDescent="0.25">
      <c r="G5323" t="str">
        <f t="shared" si="84"/>
        <v/>
      </c>
    </row>
    <row r="5324" spans="7:7" x14ac:dyDescent="0.25">
      <c r="G5324" t="str">
        <f t="shared" si="84"/>
        <v/>
      </c>
    </row>
    <row r="5325" spans="7:7" x14ac:dyDescent="0.25">
      <c r="G5325" t="str">
        <f t="shared" si="84"/>
        <v/>
      </c>
    </row>
    <row r="5326" spans="7:7" x14ac:dyDescent="0.25">
      <c r="G5326" t="str">
        <f t="shared" si="84"/>
        <v/>
      </c>
    </row>
    <row r="5327" spans="7:7" x14ac:dyDescent="0.25">
      <c r="G5327" t="str">
        <f t="shared" si="84"/>
        <v/>
      </c>
    </row>
    <row r="5328" spans="7:7" x14ac:dyDescent="0.25">
      <c r="G5328" t="str">
        <f t="shared" si="84"/>
        <v/>
      </c>
    </row>
    <row r="5329" spans="7:7" x14ac:dyDescent="0.25">
      <c r="G5329" t="str">
        <f t="shared" si="84"/>
        <v/>
      </c>
    </row>
    <row r="5330" spans="7:7" x14ac:dyDescent="0.25">
      <c r="G5330" t="str">
        <f t="shared" si="84"/>
        <v/>
      </c>
    </row>
    <row r="5331" spans="7:7" x14ac:dyDescent="0.25">
      <c r="G5331" t="str">
        <f t="shared" si="84"/>
        <v/>
      </c>
    </row>
    <row r="5332" spans="7:7" x14ac:dyDescent="0.25">
      <c r="G5332" t="str">
        <f t="shared" si="84"/>
        <v/>
      </c>
    </row>
    <row r="5333" spans="7:7" x14ac:dyDescent="0.25">
      <c r="G5333" t="str">
        <f t="shared" si="84"/>
        <v/>
      </c>
    </row>
    <row r="5334" spans="7:7" x14ac:dyDescent="0.25">
      <c r="G5334" t="str">
        <f t="shared" si="84"/>
        <v/>
      </c>
    </row>
    <row r="5335" spans="7:7" x14ac:dyDescent="0.25">
      <c r="G5335" t="str">
        <f t="shared" si="84"/>
        <v/>
      </c>
    </row>
    <row r="5336" spans="7:7" x14ac:dyDescent="0.25">
      <c r="G5336" t="str">
        <f t="shared" si="84"/>
        <v/>
      </c>
    </row>
    <row r="5337" spans="7:7" x14ac:dyDescent="0.25">
      <c r="G5337" t="str">
        <f t="shared" si="84"/>
        <v/>
      </c>
    </row>
    <row r="5338" spans="7:7" x14ac:dyDescent="0.25">
      <c r="G5338" t="str">
        <f t="shared" si="84"/>
        <v/>
      </c>
    </row>
    <row r="5339" spans="7:7" x14ac:dyDescent="0.25">
      <c r="G5339" t="str">
        <f t="shared" si="84"/>
        <v/>
      </c>
    </row>
    <row r="5340" spans="7:7" x14ac:dyDescent="0.25">
      <c r="G5340" t="str">
        <f t="shared" si="84"/>
        <v/>
      </c>
    </row>
    <row r="5341" spans="7:7" x14ac:dyDescent="0.25">
      <c r="G5341" t="str">
        <f t="shared" si="84"/>
        <v/>
      </c>
    </row>
    <row r="5342" spans="7:7" x14ac:dyDescent="0.25">
      <c r="G5342" t="str">
        <f t="shared" si="84"/>
        <v/>
      </c>
    </row>
    <row r="5343" spans="7:7" x14ac:dyDescent="0.25">
      <c r="G5343" t="str">
        <f t="shared" si="84"/>
        <v/>
      </c>
    </row>
    <row r="5344" spans="7:7" x14ac:dyDescent="0.25">
      <c r="G5344" t="str">
        <f t="shared" si="84"/>
        <v/>
      </c>
    </row>
    <row r="5345" spans="7:7" x14ac:dyDescent="0.25">
      <c r="G5345" t="str">
        <f t="shared" si="84"/>
        <v/>
      </c>
    </row>
    <row r="5346" spans="7:7" x14ac:dyDescent="0.25">
      <c r="G5346" t="str">
        <f t="shared" si="84"/>
        <v/>
      </c>
    </row>
    <row r="5347" spans="7:7" x14ac:dyDescent="0.25">
      <c r="G5347" t="str">
        <f t="shared" si="84"/>
        <v/>
      </c>
    </row>
    <row r="5348" spans="7:7" x14ac:dyDescent="0.25">
      <c r="G5348" t="str">
        <f t="shared" si="84"/>
        <v/>
      </c>
    </row>
    <row r="5349" spans="7:7" x14ac:dyDescent="0.25">
      <c r="G5349" t="str">
        <f t="shared" si="84"/>
        <v/>
      </c>
    </row>
    <row r="5350" spans="7:7" x14ac:dyDescent="0.25">
      <c r="G5350" t="str">
        <f t="shared" si="84"/>
        <v/>
      </c>
    </row>
    <row r="5351" spans="7:7" x14ac:dyDescent="0.25">
      <c r="G5351" t="str">
        <f t="shared" si="84"/>
        <v/>
      </c>
    </row>
    <row r="5352" spans="7:7" x14ac:dyDescent="0.25">
      <c r="G5352" t="str">
        <f t="shared" si="84"/>
        <v/>
      </c>
    </row>
    <row r="5353" spans="7:7" x14ac:dyDescent="0.25">
      <c r="G5353" t="str">
        <f t="shared" si="84"/>
        <v/>
      </c>
    </row>
    <row r="5354" spans="7:7" x14ac:dyDescent="0.25">
      <c r="G5354" t="str">
        <f t="shared" si="84"/>
        <v/>
      </c>
    </row>
    <row r="5355" spans="7:7" x14ac:dyDescent="0.25">
      <c r="G5355" t="str">
        <f t="shared" si="84"/>
        <v/>
      </c>
    </row>
    <row r="5356" spans="7:7" x14ac:dyDescent="0.25">
      <c r="G5356" t="str">
        <f t="shared" si="84"/>
        <v/>
      </c>
    </row>
    <row r="5357" spans="7:7" x14ac:dyDescent="0.25">
      <c r="G5357" t="str">
        <f t="shared" si="84"/>
        <v/>
      </c>
    </row>
    <row r="5358" spans="7:7" x14ac:dyDescent="0.25">
      <c r="G5358" t="str">
        <f t="shared" si="84"/>
        <v/>
      </c>
    </row>
    <row r="5359" spans="7:7" x14ac:dyDescent="0.25">
      <c r="G5359" t="str">
        <f t="shared" si="84"/>
        <v/>
      </c>
    </row>
    <row r="5360" spans="7:7" x14ac:dyDescent="0.25">
      <c r="G5360" t="str">
        <f t="shared" si="84"/>
        <v/>
      </c>
    </row>
    <row r="5361" spans="7:7" x14ac:dyDescent="0.25">
      <c r="G5361" t="str">
        <f t="shared" si="84"/>
        <v/>
      </c>
    </row>
    <row r="5362" spans="7:7" x14ac:dyDescent="0.25">
      <c r="G5362" t="str">
        <f t="shared" si="84"/>
        <v/>
      </c>
    </row>
    <row r="5363" spans="7:7" x14ac:dyDescent="0.25">
      <c r="G5363" t="str">
        <f t="shared" si="84"/>
        <v/>
      </c>
    </row>
    <row r="5364" spans="7:7" x14ac:dyDescent="0.25">
      <c r="G5364" t="str">
        <f t="shared" si="84"/>
        <v/>
      </c>
    </row>
    <row r="5365" spans="7:7" x14ac:dyDescent="0.25">
      <c r="G5365" t="str">
        <f t="shared" si="84"/>
        <v/>
      </c>
    </row>
    <row r="5366" spans="7:7" x14ac:dyDescent="0.25">
      <c r="G5366" t="str">
        <f t="shared" si="84"/>
        <v/>
      </c>
    </row>
    <row r="5367" spans="7:7" x14ac:dyDescent="0.25">
      <c r="G5367" t="str">
        <f t="shared" si="84"/>
        <v/>
      </c>
    </row>
    <row r="5368" spans="7:7" x14ac:dyDescent="0.25">
      <c r="G5368" t="str">
        <f t="shared" si="84"/>
        <v/>
      </c>
    </row>
    <row r="5369" spans="7:7" x14ac:dyDescent="0.25">
      <c r="G5369" t="str">
        <f t="shared" si="84"/>
        <v/>
      </c>
    </row>
    <row r="5370" spans="7:7" x14ac:dyDescent="0.25">
      <c r="G5370" t="str">
        <f t="shared" si="84"/>
        <v/>
      </c>
    </row>
    <row r="5371" spans="7:7" x14ac:dyDescent="0.25">
      <c r="G5371" t="str">
        <f t="shared" si="84"/>
        <v/>
      </c>
    </row>
    <row r="5372" spans="7:7" x14ac:dyDescent="0.25">
      <c r="G5372" t="str">
        <f t="shared" si="84"/>
        <v/>
      </c>
    </row>
    <row r="5373" spans="7:7" x14ac:dyDescent="0.25">
      <c r="G5373" t="str">
        <f t="shared" si="84"/>
        <v/>
      </c>
    </row>
    <row r="5374" spans="7:7" x14ac:dyDescent="0.25">
      <c r="G5374" t="str">
        <f t="shared" si="84"/>
        <v/>
      </c>
    </row>
    <row r="5375" spans="7:7" x14ac:dyDescent="0.25">
      <c r="G5375" t="str">
        <f t="shared" si="84"/>
        <v/>
      </c>
    </row>
    <row r="5376" spans="7:7" x14ac:dyDescent="0.25">
      <c r="G5376" t="str">
        <f t="shared" si="84"/>
        <v/>
      </c>
    </row>
    <row r="5377" spans="7:7" x14ac:dyDescent="0.25">
      <c r="G5377" t="str">
        <f t="shared" si="84"/>
        <v/>
      </c>
    </row>
    <row r="5378" spans="7:7" x14ac:dyDescent="0.25">
      <c r="G5378" t="str">
        <f t="shared" si="84"/>
        <v/>
      </c>
    </row>
    <row r="5379" spans="7:7" x14ac:dyDescent="0.25">
      <c r="G5379" t="str">
        <f t="shared" si="84"/>
        <v/>
      </c>
    </row>
    <row r="5380" spans="7:7" x14ac:dyDescent="0.25">
      <c r="G5380" t="str">
        <f t="shared" si="84"/>
        <v/>
      </c>
    </row>
    <row r="5381" spans="7:7" x14ac:dyDescent="0.25">
      <c r="G5381" t="str">
        <f t="shared" si="84"/>
        <v/>
      </c>
    </row>
    <row r="5382" spans="7:7" x14ac:dyDescent="0.25">
      <c r="G5382" t="str">
        <f t="shared" si="84"/>
        <v/>
      </c>
    </row>
    <row r="5383" spans="7:7" x14ac:dyDescent="0.25">
      <c r="G5383" t="str">
        <f t="shared" si="84"/>
        <v/>
      </c>
    </row>
    <row r="5384" spans="7:7" x14ac:dyDescent="0.25">
      <c r="G5384" t="str">
        <f t="shared" si="84"/>
        <v/>
      </c>
    </row>
    <row r="5385" spans="7:7" x14ac:dyDescent="0.25">
      <c r="G5385" t="str">
        <f t="shared" si="84"/>
        <v/>
      </c>
    </row>
    <row r="5386" spans="7:7" x14ac:dyDescent="0.25">
      <c r="G5386" t="str">
        <f t="shared" ref="G5386:G5449" si="85">IF(H5386="","",G5385+1)</f>
        <v/>
      </c>
    </row>
    <row r="5387" spans="7:7" x14ac:dyDescent="0.25">
      <c r="G5387" t="str">
        <f t="shared" si="85"/>
        <v/>
      </c>
    </row>
    <row r="5388" spans="7:7" x14ac:dyDescent="0.25">
      <c r="G5388" t="str">
        <f t="shared" si="85"/>
        <v/>
      </c>
    </row>
    <row r="5389" spans="7:7" x14ac:dyDescent="0.25">
      <c r="G5389" t="str">
        <f t="shared" si="85"/>
        <v/>
      </c>
    </row>
    <row r="5390" spans="7:7" x14ac:dyDescent="0.25">
      <c r="G5390" t="str">
        <f t="shared" si="85"/>
        <v/>
      </c>
    </row>
    <row r="5391" spans="7:7" x14ac:dyDescent="0.25">
      <c r="G5391" t="str">
        <f t="shared" si="85"/>
        <v/>
      </c>
    </row>
    <row r="5392" spans="7:7" x14ac:dyDescent="0.25">
      <c r="G5392" t="str">
        <f t="shared" si="85"/>
        <v/>
      </c>
    </row>
    <row r="5393" spans="7:7" x14ac:dyDescent="0.25">
      <c r="G5393" t="str">
        <f t="shared" si="85"/>
        <v/>
      </c>
    </row>
    <row r="5394" spans="7:7" x14ac:dyDescent="0.25">
      <c r="G5394" t="str">
        <f t="shared" si="85"/>
        <v/>
      </c>
    </row>
    <row r="5395" spans="7:7" x14ac:dyDescent="0.25">
      <c r="G5395" t="str">
        <f t="shared" si="85"/>
        <v/>
      </c>
    </row>
    <row r="5396" spans="7:7" x14ac:dyDescent="0.25">
      <c r="G5396" t="str">
        <f t="shared" si="85"/>
        <v/>
      </c>
    </row>
    <row r="5397" spans="7:7" x14ac:dyDescent="0.25">
      <c r="G5397" t="str">
        <f t="shared" si="85"/>
        <v/>
      </c>
    </row>
    <row r="5398" spans="7:7" x14ac:dyDescent="0.25">
      <c r="G5398" t="str">
        <f t="shared" si="85"/>
        <v/>
      </c>
    </row>
    <row r="5399" spans="7:7" x14ac:dyDescent="0.25">
      <c r="G5399" t="str">
        <f t="shared" si="85"/>
        <v/>
      </c>
    </row>
    <row r="5400" spans="7:7" x14ac:dyDescent="0.25">
      <c r="G5400" t="str">
        <f t="shared" si="85"/>
        <v/>
      </c>
    </row>
    <row r="5401" spans="7:7" x14ac:dyDescent="0.25">
      <c r="G5401" t="str">
        <f t="shared" si="85"/>
        <v/>
      </c>
    </row>
    <row r="5402" spans="7:7" x14ac:dyDescent="0.25">
      <c r="G5402" t="str">
        <f t="shared" si="85"/>
        <v/>
      </c>
    </row>
    <row r="5403" spans="7:7" x14ac:dyDescent="0.25">
      <c r="G5403" t="str">
        <f t="shared" si="85"/>
        <v/>
      </c>
    </row>
    <row r="5404" spans="7:7" x14ac:dyDescent="0.25">
      <c r="G5404" t="str">
        <f t="shared" si="85"/>
        <v/>
      </c>
    </row>
    <row r="5405" spans="7:7" x14ac:dyDescent="0.25">
      <c r="G5405" t="str">
        <f t="shared" si="85"/>
        <v/>
      </c>
    </row>
    <row r="5406" spans="7:7" x14ac:dyDescent="0.25">
      <c r="G5406" t="str">
        <f t="shared" si="85"/>
        <v/>
      </c>
    </row>
    <row r="5407" spans="7:7" x14ac:dyDescent="0.25">
      <c r="G5407" t="str">
        <f t="shared" si="85"/>
        <v/>
      </c>
    </row>
    <row r="5408" spans="7:7" x14ac:dyDescent="0.25">
      <c r="G5408" t="str">
        <f t="shared" si="85"/>
        <v/>
      </c>
    </row>
    <row r="5409" spans="7:7" x14ac:dyDescent="0.25">
      <c r="G5409" t="str">
        <f t="shared" si="85"/>
        <v/>
      </c>
    </row>
    <row r="5410" spans="7:7" x14ac:dyDescent="0.25">
      <c r="G5410" t="str">
        <f t="shared" si="85"/>
        <v/>
      </c>
    </row>
    <row r="5411" spans="7:7" x14ac:dyDescent="0.25">
      <c r="G5411" t="str">
        <f t="shared" si="85"/>
        <v/>
      </c>
    </row>
    <row r="5412" spans="7:7" x14ac:dyDescent="0.25">
      <c r="G5412" t="str">
        <f t="shared" si="85"/>
        <v/>
      </c>
    </row>
    <row r="5413" spans="7:7" x14ac:dyDescent="0.25">
      <c r="G5413" t="str">
        <f t="shared" si="85"/>
        <v/>
      </c>
    </row>
    <row r="5414" spans="7:7" x14ac:dyDescent="0.25">
      <c r="G5414" t="str">
        <f t="shared" si="85"/>
        <v/>
      </c>
    </row>
    <row r="5415" spans="7:7" x14ac:dyDescent="0.25">
      <c r="G5415" t="str">
        <f t="shared" si="85"/>
        <v/>
      </c>
    </row>
    <row r="5416" spans="7:7" x14ac:dyDescent="0.25">
      <c r="G5416" t="str">
        <f t="shared" si="85"/>
        <v/>
      </c>
    </row>
    <row r="5417" spans="7:7" x14ac:dyDescent="0.25">
      <c r="G5417" t="str">
        <f t="shared" si="85"/>
        <v/>
      </c>
    </row>
    <row r="5418" spans="7:7" x14ac:dyDescent="0.25">
      <c r="G5418" t="str">
        <f t="shared" si="85"/>
        <v/>
      </c>
    </row>
    <row r="5419" spans="7:7" x14ac:dyDescent="0.25">
      <c r="G5419" t="str">
        <f t="shared" si="85"/>
        <v/>
      </c>
    </row>
    <row r="5420" spans="7:7" x14ac:dyDescent="0.25">
      <c r="G5420" t="str">
        <f t="shared" si="85"/>
        <v/>
      </c>
    </row>
    <row r="5421" spans="7:7" x14ac:dyDescent="0.25">
      <c r="G5421" t="str">
        <f t="shared" si="85"/>
        <v/>
      </c>
    </row>
    <row r="5422" spans="7:7" x14ac:dyDescent="0.25">
      <c r="G5422" t="str">
        <f t="shared" si="85"/>
        <v/>
      </c>
    </row>
    <row r="5423" spans="7:7" x14ac:dyDescent="0.25">
      <c r="G5423" t="str">
        <f t="shared" si="85"/>
        <v/>
      </c>
    </row>
    <row r="5424" spans="7:7" x14ac:dyDescent="0.25">
      <c r="G5424" t="str">
        <f t="shared" si="85"/>
        <v/>
      </c>
    </row>
    <row r="5425" spans="7:7" x14ac:dyDescent="0.25">
      <c r="G5425" t="str">
        <f t="shared" si="85"/>
        <v/>
      </c>
    </row>
    <row r="5426" spans="7:7" x14ac:dyDescent="0.25">
      <c r="G5426" t="str">
        <f t="shared" si="85"/>
        <v/>
      </c>
    </row>
    <row r="5427" spans="7:7" x14ac:dyDescent="0.25">
      <c r="G5427" t="str">
        <f t="shared" si="85"/>
        <v/>
      </c>
    </row>
    <row r="5428" spans="7:7" x14ac:dyDescent="0.25">
      <c r="G5428" t="str">
        <f t="shared" si="85"/>
        <v/>
      </c>
    </row>
    <row r="5429" spans="7:7" x14ac:dyDescent="0.25">
      <c r="G5429" t="str">
        <f t="shared" si="85"/>
        <v/>
      </c>
    </row>
    <row r="5430" spans="7:7" x14ac:dyDescent="0.25">
      <c r="G5430" t="str">
        <f t="shared" si="85"/>
        <v/>
      </c>
    </row>
    <row r="5431" spans="7:7" x14ac:dyDescent="0.25">
      <c r="G5431" t="str">
        <f t="shared" si="85"/>
        <v/>
      </c>
    </row>
    <row r="5432" spans="7:7" x14ac:dyDescent="0.25">
      <c r="G5432" t="str">
        <f t="shared" si="85"/>
        <v/>
      </c>
    </row>
    <row r="5433" spans="7:7" x14ac:dyDescent="0.25">
      <c r="G5433" t="str">
        <f t="shared" si="85"/>
        <v/>
      </c>
    </row>
    <row r="5434" spans="7:7" x14ac:dyDescent="0.25">
      <c r="G5434" t="str">
        <f t="shared" si="85"/>
        <v/>
      </c>
    </row>
    <row r="5435" spans="7:7" x14ac:dyDescent="0.25">
      <c r="G5435" t="str">
        <f t="shared" si="85"/>
        <v/>
      </c>
    </row>
    <row r="5436" spans="7:7" x14ac:dyDescent="0.25">
      <c r="G5436" t="str">
        <f t="shared" si="85"/>
        <v/>
      </c>
    </row>
    <row r="5437" spans="7:7" x14ac:dyDescent="0.25">
      <c r="G5437" t="str">
        <f t="shared" si="85"/>
        <v/>
      </c>
    </row>
    <row r="5438" spans="7:7" x14ac:dyDescent="0.25">
      <c r="G5438" t="str">
        <f t="shared" si="85"/>
        <v/>
      </c>
    </row>
    <row r="5439" spans="7:7" x14ac:dyDescent="0.25">
      <c r="G5439" t="str">
        <f t="shared" si="85"/>
        <v/>
      </c>
    </row>
    <row r="5440" spans="7:7" x14ac:dyDescent="0.25">
      <c r="G5440" t="str">
        <f t="shared" si="85"/>
        <v/>
      </c>
    </row>
    <row r="5441" spans="7:7" x14ac:dyDescent="0.25">
      <c r="G5441" t="str">
        <f t="shared" si="85"/>
        <v/>
      </c>
    </row>
    <row r="5442" spans="7:7" x14ac:dyDescent="0.25">
      <c r="G5442" t="str">
        <f t="shared" si="85"/>
        <v/>
      </c>
    </row>
    <row r="5443" spans="7:7" x14ac:dyDescent="0.25">
      <c r="G5443" t="str">
        <f t="shared" si="85"/>
        <v/>
      </c>
    </row>
    <row r="5444" spans="7:7" x14ac:dyDescent="0.25">
      <c r="G5444" t="str">
        <f t="shared" si="85"/>
        <v/>
      </c>
    </row>
    <row r="5445" spans="7:7" x14ac:dyDescent="0.25">
      <c r="G5445" t="str">
        <f t="shared" si="85"/>
        <v/>
      </c>
    </row>
    <row r="5446" spans="7:7" x14ac:dyDescent="0.25">
      <c r="G5446" t="str">
        <f t="shared" si="85"/>
        <v/>
      </c>
    </row>
    <row r="5447" spans="7:7" x14ac:dyDescent="0.25">
      <c r="G5447" t="str">
        <f t="shared" si="85"/>
        <v/>
      </c>
    </row>
    <row r="5448" spans="7:7" x14ac:dyDescent="0.25">
      <c r="G5448" t="str">
        <f t="shared" si="85"/>
        <v/>
      </c>
    </row>
    <row r="5449" spans="7:7" x14ac:dyDescent="0.25">
      <c r="G5449" t="str">
        <f t="shared" si="85"/>
        <v/>
      </c>
    </row>
    <row r="5450" spans="7:7" x14ac:dyDescent="0.25">
      <c r="G5450" t="str">
        <f t="shared" ref="G5450:G5513" si="86">IF(H5450="","",G5449+1)</f>
        <v/>
      </c>
    </row>
    <row r="5451" spans="7:7" x14ac:dyDescent="0.25">
      <c r="G5451" t="str">
        <f t="shared" si="86"/>
        <v/>
      </c>
    </row>
    <row r="5452" spans="7:7" x14ac:dyDescent="0.25">
      <c r="G5452" t="str">
        <f t="shared" si="86"/>
        <v/>
      </c>
    </row>
    <row r="5453" spans="7:7" x14ac:dyDescent="0.25">
      <c r="G5453" t="str">
        <f t="shared" si="86"/>
        <v/>
      </c>
    </row>
    <row r="5454" spans="7:7" x14ac:dyDescent="0.25">
      <c r="G5454" t="str">
        <f t="shared" si="86"/>
        <v/>
      </c>
    </row>
    <row r="5455" spans="7:7" x14ac:dyDescent="0.25">
      <c r="G5455" t="str">
        <f t="shared" si="86"/>
        <v/>
      </c>
    </row>
    <row r="5456" spans="7:7" x14ac:dyDescent="0.25">
      <c r="G5456" t="str">
        <f t="shared" si="86"/>
        <v/>
      </c>
    </row>
    <row r="5457" spans="7:7" x14ac:dyDescent="0.25">
      <c r="G5457" t="str">
        <f t="shared" si="86"/>
        <v/>
      </c>
    </row>
    <row r="5458" spans="7:7" x14ac:dyDescent="0.25">
      <c r="G5458" t="str">
        <f t="shared" si="86"/>
        <v/>
      </c>
    </row>
    <row r="5459" spans="7:7" x14ac:dyDescent="0.25">
      <c r="G5459" t="str">
        <f t="shared" si="86"/>
        <v/>
      </c>
    </row>
    <row r="5460" spans="7:7" x14ac:dyDescent="0.25">
      <c r="G5460" t="str">
        <f t="shared" si="86"/>
        <v/>
      </c>
    </row>
    <row r="5461" spans="7:7" x14ac:dyDescent="0.25">
      <c r="G5461" t="str">
        <f t="shared" si="86"/>
        <v/>
      </c>
    </row>
    <row r="5462" spans="7:7" x14ac:dyDescent="0.25">
      <c r="G5462" t="str">
        <f t="shared" si="86"/>
        <v/>
      </c>
    </row>
    <row r="5463" spans="7:7" x14ac:dyDescent="0.25">
      <c r="G5463" t="str">
        <f t="shared" si="86"/>
        <v/>
      </c>
    </row>
    <row r="5464" spans="7:7" x14ac:dyDescent="0.25">
      <c r="G5464" t="str">
        <f t="shared" si="86"/>
        <v/>
      </c>
    </row>
    <row r="5465" spans="7:7" x14ac:dyDescent="0.25">
      <c r="G5465" t="str">
        <f t="shared" si="86"/>
        <v/>
      </c>
    </row>
    <row r="5466" spans="7:7" x14ac:dyDescent="0.25">
      <c r="G5466" t="str">
        <f t="shared" si="86"/>
        <v/>
      </c>
    </row>
    <row r="5467" spans="7:7" x14ac:dyDescent="0.25">
      <c r="G5467" t="str">
        <f t="shared" si="86"/>
        <v/>
      </c>
    </row>
    <row r="5468" spans="7:7" x14ac:dyDescent="0.25">
      <c r="G5468" t="str">
        <f t="shared" si="86"/>
        <v/>
      </c>
    </row>
    <row r="5469" spans="7:7" x14ac:dyDescent="0.25">
      <c r="G5469" t="str">
        <f t="shared" si="86"/>
        <v/>
      </c>
    </row>
    <row r="5470" spans="7:7" x14ac:dyDescent="0.25">
      <c r="G5470" t="str">
        <f t="shared" si="86"/>
        <v/>
      </c>
    </row>
    <row r="5471" spans="7:7" x14ac:dyDescent="0.25">
      <c r="G5471" t="str">
        <f t="shared" si="86"/>
        <v/>
      </c>
    </row>
    <row r="5472" spans="7:7" x14ac:dyDescent="0.25">
      <c r="G5472" t="str">
        <f t="shared" si="86"/>
        <v/>
      </c>
    </row>
    <row r="5473" spans="7:7" x14ac:dyDescent="0.25">
      <c r="G5473" t="str">
        <f t="shared" si="86"/>
        <v/>
      </c>
    </row>
    <row r="5474" spans="7:7" x14ac:dyDescent="0.25">
      <c r="G5474" t="str">
        <f t="shared" si="86"/>
        <v/>
      </c>
    </row>
    <row r="5475" spans="7:7" x14ac:dyDescent="0.25">
      <c r="G5475" t="str">
        <f t="shared" si="86"/>
        <v/>
      </c>
    </row>
    <row r="5476" spans="7:7" x14ac:dyDescent="0.25">
      <c r="G5476" t="str">
        <f t="shared" si="86"/>
        <v/>
      </c>
    </row>
    <row r="5477" spans="7:7" x14ac:dyDescent="0.25">
      <c r="G5477" t="str">
        <f t="shared" si="86"/>
        <v/>
      </c>
    </row>
    <row r="5478" spans="7:7" x14ac:dyDescent="0.25">
      <c r="G5478" t="str">
        <f t="shared" si="86"/>
        <v/>
      </c>
    </row>
    <row r="5479" spans="7:7" x14ac:dyDescent="0.25">
      <c r="G5479" t="str">
        <f t="shared" si="86"/>
        <v/>
      </c>
    </row>
    <row r="5480" spans="7:7" x14ac:dyDescent="0.25">
      <c r="G5480" t="str">
        <f t="shared" si="86"/>
        <v/>
      </c>
    </row>
    <row r="5481" spans="7:7" x14ac:dyDescent="0.25">
      <c r="G5481" t="str">
        <f t="shared" si="86"/>
        <v/>
      </c>
    </row>
    <row r="5482" spans="7:7" x14ac:dyDescent="0.25">
      <c r="G5482" t="str">
        <f t="shared" si="86"/>
        <v/>
      </c>
    </row>
    <row r="5483" spans="7:7" x14ac:dyDescent="0.25">
      <c r="G5483" t="str">
        <f t="shared" si="86"/>
        <v/>
      </c>
    </row>
    <row r="5484" spans="7:7" x14ac:dyDescent="0.25">
      <c r="G5484" t="str">
        <f t="shared" si="86"/>
        <v/>
      </c>
    </row>
    <row r="5485" spans="7:7" x14ac:dyDescent="0.25">
      <c r="G5485" t="str">
        <f t="shared" si="86"/>
        <v/>
      </c>
    </row>
    <row r="5486" spans="7:7" x14ac:dyDescent="0.25">
      <c r="G5486" t="str">
        <f t="shared" si="86"/>
        <v/>
      </c>
    </row>
    <row r="5487" spans="7:7" x14ac:dyDescent="0.25">
      <c r="G5487" t="str">
        <f t="shared" si="86"/>
        <v/>
      </c>
    </row>
    <row r="5488" spans="7:7" x14ac:dyDescent="0.25">
      <c r="G5488" t="str">
        <f t="shared" si="86"/>
        <v/>
      </c>
    </row>
    <row r="5489" spans="7:7" x14ac:dyDescent="0.25">
      <c r="G5489" t="str">
        <f t="shared" si="86"/>
        <v/>
      </c>
    </row>
    <row r="5490" spans="7:7" x14ac:dyDescent="0.25">
      <c r="G5490" t="str">
        <f t="shared" si="86"/>
        <v/>
      </c>
    </row>
    <row r="5491" spans="7:7" x14ac:dyDescent="0.25">
      <c r="G5491" t="str">
        <f t="shared" si="86"/>
        <v/>
      </c>
    </row>
    <row r="5492" spans="7:7" x14ac:dyDescent="0.25">
      <c r="G5492" t="str">
        <f t="shared" si="86"/>
        <v/>
      </c>
    </row>
    <row r="5493" spans="7:7" x14ac:dyDescent="0.25">
      <c r="G5493" t="str">
        <f t="shared" si="86"/>
        <v/>
      </c>
    </row>
    <row r="5494" spans="7:7" x14ac:dyDescent="0.25">
      <c r="G5494" t="str">
        <f t="shared" si="86"/>
        <v/>
      </c>
    </row>
    <row r="5495" spans="7:7" x14ac:dyDescent="0.25">
      <c r="G5495" t="str">
        <f t="shared" si="86"/>
        <v/>
      </c>
    </row>
    <row r="5496" spans="7:7" x14ac:dyDescent="0.25">
      <c r="G5496" t="str">
        <f t="shared" si="86"/>
        <v/>
      </c>
    </row>
    <row r="5497" spans="7:7" x14ac:dyDescent="0.25">
      <c r="G5497" t="str">
        <f t="shared" si="86"/>
        <v/>
      </c>
    </row>
    <row r="5498" spans="7:7" x14ac:dyDescent="0.25">
      <c r="G5498" t="str">
        <f t="shared" si="86"/>
        <v/>
      </c>
    </row>
    <row r="5499" spans="7:7" x14ac:dyDescent="0.25">
      <c r="G5499" t="str">
        <f t="shared" si="86"/>
        <v/>
      </c>
    </row>
    <row r="5500" spans="7:7" x14ac:dyDescent="0.25">
      <c r="G5500" t="str">
        <f t="shared" si="86"/>
        <v/>
      </c>
    </row>
    <row r="5501" spans="7:7" x14ac:dyDescent="0.25">
      <c r="G5501" t="str">
        <f t="shared" si="86"/>
        <v/>
      </c>
    </row>
    <row r="5502" spans="7:7" x14ac:dyDescent="0.25">
      <c r="G5502" t="str">
        <f t="shared" si="86"/>
        <v/>
      </c>
    </row>
    <row r="5503" spans="7:7" x14ac:dyDescent="0.25">
      <c r="G5503" t="str">
        <f t="shared" si="86"/>
        <v/>
      </c>
    </row>
    <row r="5504" spans="7:7" x14ac:dyDescent="0.25">
      <c r="G5504" t="str">
        <f t="shared" si="86"/>
        <v/>
      </c>
    </row>
    <row r="5505" spans="7:7" x14ac:dyDescent="0.25">
      <c r="G5505" t="str">
        <f t="shared" si="86"/>
        <v/>
      </c>
    </row>
    <row r="5506" spans="7:7" x14ac:dyDescent="0.25">
      <c r="G5506" t="str">
        <f t="shared" si="86"/>
        <v/>
      </c>
    </row>
    <row r="5507" spans="7:7" x14ac:dyDescent="0.25">
      <c r="G5507" t="str">
        <f t="shared" si="86"/>
        <v/>
      </c>
    </row>
    <row r="5508" spans="7:7" x14ac:dyDescent="0.25">
      <c r="G5508" t="str">
        <f t="shared" si="86"/>
        <v/>
      </c>
    </row>
    <row r="5509" spans="7:7" x14ac:dyDescent="0.25">
      <c r="G5509" t="str">
        <f t="shared" si="86"/>
        <v/>
      </c>
    </row>
    <row r="5510" spans="7:7" x14ac:dyDescent="0.25">
      <c r="G5510" t="str">
        <f t="shared" si="86"/>
        <v/>
      </c>
    </row>
    <row r="5511" spans="7:7" x14ac:dyDescent="0.25">
      <c r="G5511" t="str">
        <f t="shared" si="86"/>
        <v/>
      </c>
    </row>
    <row r="5512" spans="7:7" x14ac:dyDescent="0.25">
      <c r="G5512" t="str">
        <f t="shared" si="86"/>
        <v/>
      </c>
    </row>
    <row r="5513" spans="7:7" x14ac:dyDescent="0.25">
      <c r="G5513" t="str">
        <f t="shared" si="86"/>
        <v/>
      </c>
    </row>
    <row r="5514" spans="7:7" x14ac:dyDescent="0.25">
      <c r="G5514" t="str">
        <f t="shared" ref="G5514:G5577" si="87">IF(H5514="","",G5513+1)</f>
        <v/>
      </c>
    </row>
    <row r="5515" spans="7:7" x14ac:dyDescent="0.25">
      <c r="G5515" t="str">
        <f t="shared" si="87"/>
        <v/>
      </c>
    </row>
    <row r="5516" spans="7:7" x14ac:dyDescent="0.25">
      <c r="G5516" t="str">
        <f t="shared" si="87"/>
        <v/>
      </c>
    </row>
    <row r="5517" spans="7:7" x14ac:dyDescent="0.25">
      <c r="G5517" t="str">
        <f t="shared" si="87"/>
        <v/>
      </c>
    </row>
    <row r="5518" spans="7:7" x14ac:dyDescent="0.25">
      <c r="G5518" t="str">
        <f t="shared" si="87"/>
        <v/>
      </c>
    </row>
    <row r="5519" spans="7:7" x14ac:dyDescent="0.25">
      <c r="G5519" t="str">
        <f t="shared" si="87"/>
        <v/>
      </c>
    </row>
    <row r="5520" spans="7:7" x14ac:dyDescent="0.25">
      <c r="G5520" t="str">
        <f t="shared" si="87"/>
        <v/>
      </c>
    </row>
    <row r="5521" spans="7:7" x14ac:dyDescent="0.25">
      <c r="G5521" t="str">
        <f t="shared" si="87"/>
        <v/>
      </c>
    </row>
    <row r="5522" spans="7:7" x14ac:dyDescent="0.25">
      <c r="G5522" t="str">
        <f t="shared" si="87"/>
        <v/>
      </c>
    </row>
    <row r="5523" spans="7:7" x14ac:dyDescent="0.25">
      <c r="G5523" t="str">
        <f t="shared" si="87"/>
        <v/>
      </c>
    </row>
    <row r="5524" spans="7:7" x14ac:dyDescent="0.25">
      <c r="G5524" t="str">
        <f t="shared" si="87"/>
        <v/>
      </c>
    </row>
    <row r="5525" spans="7:7" x14ac:dyDescent="0.25">
      <c r="G5525" t="str">
        <f t="shared" si="87"/>
        <v/>
      </c>
    </row>
    <row r="5526" spans="7:7" x14ac:dyDescent="0.25">
      <c r="G5526" t="str">
        <f t="shared" si="87"/>
        <v/>
      </c>
    </row>
    <row r="5527" spans="7:7" x14ac:dyDescent="0.25">
      <c r="G5527" t="str">
        <f t="shared" si="87"/>
        <v/>
      </c>
    </row>
    <row r="5528" spans="7:7" x14ac:dyDescent="0.25">
      <c r="G5528" t="str">
        <f t="shared" si="87"/>
        <v/>
      </c>
    </row>
    <row r="5529" spans="7:7" x14ac:dyDescent="0.25">
      <c r="G5529" t="str">
        <f t="shared" si="87"/>
        <v/>
      </c>
    </row>
    <row r="5530" spans="7:7" x14ac:dyDescent="0.25">
      <c r="G5530" t="str">
        <f t="shared" si="87"/>
        <v/>
      </c>
    </row>
    <row r="5531" spans="7:7" x14ac:dyDescent="0.25">
      <c r="G5531" t="str">
        <f t="shared" si="87"/>
        <v/>
      </c>
    </row>
    <row r="5532" spans="7:7" x14ac:dyDescent="0.25">
      <c r="G5532" t="str">
        <f t="shared" si="87"/>
        <v/>
      </c>
    </row>
    <row r="5533" spans="7:7" x14ac:dyDescent="0.25">
      <c r="G5533" t="str">
        <f t="shared" si="87"/>
        <v/>
      </c>
    </row>
    <row r="5534" spans="7:7" x14ac:dyDescent="0.25">
      <c r="G5534" t="str">
        <f t="shared" si="87"/>
        <v/>
      </c>
    </row>
    <row r="5535" spans="7:7" x14ac:dyDescent="0.25">
      <c r="G5535" t="str">
        <f t="shared" si="87"/>
        <v/>
      </c>
    </row>
    <row r="5536" spans="7:7" x14ac:dyDescent="0.25">
      <c r="G5536" t="str">
        <f t="shared" si="87"/>
        <v/>
      </c>
    </row>
    <row r="5537" spans="7:7" x14ac:dyDescent="0.25">
      <c r="G5537" t="str">
        <f t="shared" si="87"/>
        <v/>
      </c>
    </row>
    <row r="5538" spans="7:7" x14ac:dyDescent="0.25">
      <c r="G5538" t="str">
        <f t="shared" si="87"/>
        <v/>
      </c>
    </row>
    <row r="5539" spans="7:7" x14ac:dyDescent="0.25">
      <c r="G5539" t="str">
        <f t="shared" si="87"/>
        <v/>
      </c>
    </row>
    <row r="5540" spans="7:7" x14ac:dyDescent="0.25">
      <c r="G5540" t="str">
        <f t="shared" si="87"/>
        <v/>
      </c>
    </row>
    <row r="5541" spans="7:7" x14ac:dyDescent="0.25">
      <c r="G5541" t="str">
        <f t="shared" si="87"/>
        <v/>
      </c>
    </row>
    <row r="5542" spans="7:7" x14ac:dyDescent="0.25">
      <c r="G5542" t="str">
        <f t="shared" si="87"/>
        <v/>
      </c>
    </row>
    <row r="5543" spans="7:7" x14ac:dyDescent="0.25">
      <c r="G5543" t="str">
        <f t="shared" si="87"/>
        <v/>
      </c>
    </row>
    <row r="5544" spans="7:7" x14ac:dyDescent="0.25">
      <c r="G5544" t="str">
        <f t="shared" si="87"/>
        <v/>
      </c>
    </row>
    <row r="5545" spans="7:7" x14ac:dyDescent="0.25">
      <c r="G5545" t="str">
        <f t="shared" si="87"/>
        <v/>
      </c>
    </row>
    <row r="5546" spans="7:7" x14ac:dyDescent="0.25">
      <c r="G5546" t="str">
        <f t="shared" si="87"/>
        <v/>
      </c>
    </row>
    <row r="5547" spans="7:7" x14ac:dyDescent="0.25">
      <c r="G5547" t="str">
        <f t="shared" si="87"/>
        <v/>
      </c>
    </row>
    <row r="5548" spans="7:7" x14ac:dyDescent="0.25">
      <c r="G5548" t="str">
        <f t="shared" si="87"/>
        <v/>
      </c>
    </row>
    <row r="5549" spans="7:7" x14ac:dyDescent="0.25">
      <c r="G5549" t="str">
        <f t="shared" si="87"/>
        <v/>
      </c>
    </row>
    <row r="5550" spans="7:7" x14ac:dyDescent="0.25">
      <c r="G5550" t="str">
        <f t="shared" si="87"/>
        <v/>
      </c>
    </row>
    <row r="5551" spans="7:7" x14ac:dyDescent="0.25">
      <c r="G5551" t="str">
        <f t="shared" si="87"/>
        <v/>
      </c>
    </row>
    <row r="5552" spans="7:7" x14ac:dyDescent="0.25">
      <c r="G5552" t="str">
        <f t="shared" si="87"/>
        <v/>
      </c>
    </row>
    <row r="5553" spans="7:7" x14ac:dyDescent="0.25">
      <c r="G5553" t="str">
        <f t="shared" si="87"/>
        <v/>
      </c>
    </row>
    <row r="5554" spans="7:7" x14ac:dyDescent="0.25">
      <c r="G5554" t="str">
        <f t="shared" si="87"/>
        <v/>
      </c>
    </row>
    <row r="5555" spans="7:7" x14ac:dyDescent="0.25">
      <c r="G5555" t="str">
        <f t="shared" si="87"/>
        <v/>
      </c>
    </row>
    <row r="5556" spans="7:7" x14ac:dyDescent="0.25">
      <c r="G5556" t="str">
        <f t="shared" si="87"/>
        <v/>
      </c>
    </row>
    <row r="5557" spans="7:7" x14ac:dyDescent="0.25">
      <c r="G5557" t="str">
        <f t="shared" si="87"/>
        <v/>
      </c>
    </row>
    <row r="5558" spans="7:7" x14ac:dyDescent="0.25">
      <c r="G5558" t="str">
        <f t="shared" si="87"/>
        <v/>
      </c>
    </row>
    <row r="5559" spans="7:7" x14ac:dyDescent="0.25">
      <c r="G5559" t="str">
        <f t="shared" si="87"/>
        <v/>
      </c>
    </row>
    <row r="5560" spans="7:7" x14ac:dyDescent="0.25">
      <c r="G5560" t="str">
        <f t="shared" si="87"/>
        <v/>
      </c>
    </row>
    <row r="5561" spans="7:7" x14ac:dyDescent="0.25">
      <c r="G5561" t="str">
        <f t="shared" si="87"/>
        <v/>
      </c>
    </row>
    <row r="5562" spans="7:7" x14ac:dyDescent="0.25">
      <c r="G5562" t="str">
        <f t="shared" si="87"/>
        <v/>
      </c>
    </row>
    <row r="5563" spans="7:7" x14ac:dyDescent="0.25">
      <c r="G5563" t="str">
        <f t="shared" si="87"/>
        <v/>
      </c>
    </row>
    <row r="5564" spans="7:7" x14ac:dyDescent="0.25">
      <c r="G5564" t="str">
        <f t="shared" si="87"/>
        <v/>
      </c>
    </row>
    <row r="5565" spans="7:7" x14ac:dyDescent="0.25">
      <c r="G5565" t="str">
        <f t="shared" si="87"/>
        <v/>
      </c>
    </row>
    <row r="5566" spans="7:7" x14ac:dyDescent="0.25">
      <c r="G5566" t="str">
        <f t="shared" si="87"/>
        <v/>
      </c>
    </row>
    <row r="5567" spans="7:7" x14ac:dyDescent="0.25">
      <c r="G5567" t="str">
        <f t="shared" si="87"/>
        <v/>
      </c>
    </row>
    <row r="5568" spans="7:7" x14ac:dyDescent="0.25">
      <c r="G5568" t="str">
        <f t="shared" si="87"/>
        <v/>
      </c>
    </row>
    <row r="5569" spans="7:7" x14ac:dyDescent="0.25">
      <c r="G5569" t="str">
        <f t="shared" si="87"/>
        <v/>
      </c>
    </row>
    <row r="5570" spans="7:7" x14ac:dyDescent="0.25">
      <c r="G5570" t="str">
        <f t="shared" si="87"/>
        <v/>
      </c>
    </row>
    <row r="5571" spans="7:7" x14ac:dyDescent="0.25">
      <c r="G5571" t="str">
        <f t="shared" si="87"/>
        <v/>
      </c>
    </row>
    <row r="5572" spans="7:7" x14ac:dyDescent="0.25">
      <c r="G5572" t="str">
        <f t="shared" si="87"/>
        <v/>
      </c>
    </row>
    <row r="5573" spans="7:7" x14ac:dyDescent="0.25">
      <c r="G5573" t="str">
        <f t="shared" si="87"/>
        <v/>
      </c>
    </row>
    <row r="5574" spans="7:7" x14ac:dyDescent="0.25">
      <c r="G5574" t="str">
        <f t="shared" si="87"/>
        <v/>
      </c>
    </row>
    <row r="5575" spans="7:7" x14ac:dyDescent="0.25">
      <c r="G5575" t="str">
        <f t="shared" si="87"/>
        <v/>
      </c>
    </row>
    <row r="5576" spans="7:7" x14ac:dyDescent="0.25">
      <c r="G5576" t="str">
        <f t="shared" si="87"/>
        <v/>
      </c>
    </row>
    <row r="5577" spans="7:7" x14ac:dyDescent="0.25">
      <c r="G5577" t="str">
        <f t="shared" si="87"/>
        <v/>
      </c>
    </row>
    <row r="5578" spans="7:7" x14ac:dyDescent="0.25">
      <c r="G5578" t="str">
        <f t="shared" ref="G5578:G5641" si="88">IF(H5578="","",G5577+1)</f>
        <v/>
      </c>
    </row>
    <row r="5579" spans="7:7" x14ac:dyDescent="0.25">
      <c r="G5579" t="str">
        <f t="shared" si="88"/>
        <v/>
      </c>
    </row>
    <row r="5580" spans="7:7" x14ac:dyDescent="0.25">
      <c r="G5580" t="str">
        <f t="shared" si="88"/>
        <v/>
      </c>
    </row>
    <row r="5581" spans="7:7" x14ac:dyDescent="0.25">
      <c r="G5581" t="str">
        <f t="shared" si="88"/>
        <v/>
      </c>
    </row>
    <row r="5582" spans="7:7" x14ac:dyDescent="0.25">
      <c r="G5582" t="str">
        <f t="shared" si="88"/>
        <v/>
      </c>
    </row>
    <row r="5583" spans="7:7" x14ac:dyDescent="0.25">
      <c r="G5583" t="str">
        <f t="shared" si="88"/>
        <v/>
      </c>
    </row>
    <row r="5584" spans="7:7" x14ac:dyDescent="0.25">
      <c r="G5584" t="str">
        <f t="shared" si="88"/>
        <v/>
      </c>
    </row>
    <row r="5585" spans="7:7" x14ac:dyDescent="0.25">
      <c r="G5585" t="str">
        <f t="shared" si="88"/>
        <v/>
      </c>
    </row>
    <row r="5586" spans="7:7" x14ac:dyDescent="0.25">
      <c r="G5586" t="str">
        <f t="shared" si="88"/>
        <v/>
      </c>
    </row>
    <row r="5587" spans="7:7" x14ac:dyDescent="0.25">
      <c r="G5587" t="str">
        <f t="shared" si="88"/>
        <v/>
      </c>
    </row>
    <row r="5588" spans="7:7" x14ac:dyDescent="0.25">
      <c r="G5588" t="str">
        <f t="shared" si="88"/>
        <v/>
      </c>
    </row>
    <row r="5589" spans="7:7" x14ac:dyDescent="0.25">
      <c r="G5589" t="str">
        <f t="shared" si="88"/>
        <v/>
      </c>
    </row>
    <row r="5590" spans="7:7" x14ac:dyDescent="0.25">
      <c r="G5590" t="str">
        <f t="shared" si="88"/>
        <v/>
      </c>
    </row>
    <row r="5591" spans="7:7" x14ac:dyDescent="0.25">
      <c r="G5591" t="str">
        <f t="shared" si="88"/>
        <v/>
      </c>
    </row>
    <row r="5592" spans="7:7" x14ac:dyDescent="0.25">
      <c r="G5592" t="str">
        <f t="shared" si="88"/>
        <v/>
      </c>
    </row>
    <row r="5593" spans="7:7" x14ac:dyDescent="0.25">
      <c r="G5593" t="str">
        <f t="shared" si="88"/>
        <v/>
      </c>
    </row>
    <row r="5594" spans="7:7" x14ac:dyDescent="0.25">
      <c r="G5594" t="str">
        <f t="shared" si="88"/>
        <v/>
      </c>
    </row>
    <row r="5595" spans="7:7" x14ac:dyDescent="0.25">
      <c r="G5595" t="str">
        <f t="shared" si="88"/>
        <v/>
      </c>
    </row>
    <row r="5596" spans="7:7" x14ac:dyDescent="0.25">
      <c r="G5596" t="str">
        <f t="shared" si="88"/>
        <v/>
      </c>
    </row>
    <row r="5597" spans="7:7" x14ac:dyDescent="0.25">
      <c r="G5597" t="str">
        <f t="shared" si="88"/>
        <v/>
      </c>
    </row>
    <row r="5598" spans="7:7" x14ac:dyDescent="0.25">
      <c r="G5598" t="str">
        <f t="shared" si="88"/>
        <v/>
      </c>
    </row>
    <row r="5599" spans="7:7" x14ac:dyDescent="0.25">
      <c r="G5599" t="str">
        <f t="shared" si="88"/>
        <v/>
      </c>
    </row>
    <row r="5600" spans="7:7" x14ac:dyDescent="0.25">
      <c r="G5600" t="str">
        <f t="shared" si="88"/>
        <v/>
      </c>
    </row>
    <row r="5601" spans="7:7" x14ac:dyDescent="0.25">
      <c r="G5601" t="str">
        <f t="shared" si="88"/>
        <v/>
      </c>
    </row>
    <row r="5602" spans="7:7" x14ac:dyDescent="0.25">
      <c r="G5602" t="str">
        <f t="shared" si="88"/>
        <v/>
      </c>
    </row>
    <row r="5603" spans="7:7" x14ac:dyDescent="0.25">
      <c r="G5603" t="str">
        <f t="shared" si="88"/>
        <v/>
      </c>
    </row>
    <row r="5604" spans="7:7" x14ac:dyDescent="0.25">
      <c r="G5604" t="str">
        <f t="shared" si="88"/>
        <v/>
      </c>
    </row>
    <row r="5605" spans="7:7" x14ac:dyDescent="0.25">
      <c r="G5605" t="str">
        <f t="shared" si="88"/>
        <v/>
      </c>
    </row>
    <row r="5606" spans="7:7" x14ac:dyDescent="0.25">
      <c r="G5606" t="str">
        <f t="shared" si="88"/>
        <v/>
      </c>
    </row>
    <row r="5607" spans="7:7" x14ac:dyDescent="0.25">
      <c r="G5607" t="str">
        <f t="shared" si="88"/>
        <v/>
      </c>
    </row>
    <row r="5608" spans="7:7" x14ac:dyDescent="0.25">
      <c r="G5608" t="str">
        <f t="shared" si="88"/>
        <v/>
      </c>
    </row>
    <row r="5609" spans="7:7" x14ac:dyDescent="0.25">
      <c r="G5609" t="str">
        <f t="shared" si="88"/>
        <v/>
      </c>
    </row>
    <row r="5610" spans="7:7" x14ac:dyDescent="0.25">
      <c r="G5610" t="str">
        <f t="shared" si="88"/>
        <v/>
      </c>
    </row>
    <row r="5611" spans="7:7" x14ac:dyDescent="0.25">
      <c r="G5611" t="str">
        <f t="shared" si="88"/>
        <v/>
      </c>
    </row>
    <row r="5612" spans="7:7" x14ac:dyDescent="0.25">
      <c r="G5612" t="str">
        <f t="shared" si="88"/>
        <v/>
      </c>
    </row>
    <row r="5613" spans="7:7" x14ac:dyDescent="0.25">
      <c r="G5613" t="str">
        <f t="shared" si="88"/>
        <v/>
      </c>
    </row>
    <row r="5614" spans="7:7" x14ac:dyDescent="0.25">
      <c r="G5614" t="str">
        <f t="shared" si="88"/>
        <v/>
      </c>
    </row>
    <row r="5615" spans="7:7" x14ac:dyDescent="0.25">
      <c r="G5615" t="str">
        <f t="shared" si="88"/>
        <v/>
      </c>
    </row>
    <row r="5616" spans="7:7" x14ac:dyDescent="0.25">
      <c r="G5616" t="str">
        <f t="shared" si="88"/>
        <v/>
      </c>
    </row>
    <row r="5617" spans="7:7" x14ac:dyDescent="0.25">
      <c r="G5617" t="str">
        <f t="shared" si="88"/>
        <v/>
      </c>
    </row>
    <row r="5618" spans="7:7" x14ac:dyDescent="0.25">
      <c r="G5618" t="str">
        <f t="shared" si="88"/>
        <v/>
      </c>
    </row>
    <row r="5619" spans="7:7" x14ac:dyDescent="0.25">
      <c r="G5619" t="str">
        <f t="shared" si="88"/>
        <v/>
      </c>
    </row>
    <row r="5620" spans="7:7" x14ac:dyDescent="0.25">
      <c r="G5620" t="str">
        <f t="shared" si="88"/>
        <v/>
      </c>
    </row>
    <row r="5621" spans="7:7" x14ac:dyDescent="0.25">
      <c r="G5621" t="str">
        <f t="shared" si="88"/>
        <v/>
      </c>
    </row>
    <row r="5622" spans="7:7" x14ac:dyDescent="0.25">
      <c r="G5622" t="str">
        <f t="shared" si="88"/>
        <v/>
      </c>
    </row>
    <row r="5623" spans="7:7" x14ac:dyDescent="0.25">
      <c r="G5623" t="str">
        <f t="shared" si="88"/>
        <v/>
      </c>
    </row>
    <row r="5624" spans="7:7" x14ac:dyDescent="0.25">
      <c r="G5624" t="str">
        <f t="shared" si="88"/>
        <v/>
      </c>
    </row>
    <row r="5625" spans="7:7" x14ac:dyDescent="0.25">
      <c r="G5625" t="str">
        <f t="shared" si="88"/>
        <v/>
      </c>
    </row>
    <row r="5626" spans="7:7" x14ac:dyDescent="0.25">
      <c r="G5626" t="str">
        <f t="shared" si="88"/>
        <v/>
      </c>
    </row>
    <row r="5627" spans="7:7" x14ac:dyDescent="0.25">
      <c r="G5627" t="str">
        <f t="shared" si="88"/>
        <v/>
      </c>
    </row>
    <row r="5628" spans="7:7" x14ac:dyDescent="0.25">
      <c r="G5628" t="str">
        <f t="shared" si="88"/>
        <v/>
      </c>
    </row>
    <row r="5629" spans="7:7" x14ac:dyDescent="0.25">
      <c r="G5629" t="str">
        <f t="shared" si="88"/>
        <v/>
      </c>
    </row>
    <row r="5630" spans="7:7" x14ac:dyDescent="0.25">
      <c r="G5630" t="str">
        <f t="shared" si="88"/>
        <v/>
      </c>
    </row>
    <row r="5631" spans="7:7" x14ac:dyDescent="0.25">
      <c r="G5631" t="str">
        <f t="shared" si="88"/>
        <v/>
      </c>
    </row>
    <row r="5632" spans="7:7" x14ac:dyDescent="0.25">
      <c r="G5632" t="str">
        <f t="shared" si="88"/>
        <v/>
      </c>
    </row>
    <row r="5633" spans="7:7" x14ac:dyDescent="0.25">
      <c r="G5633" t="str">
        <f t="shared" si="88"/>
        <v/>
      </c>
    </row>
    <row r="5634" spans="7:7" x14ac:dyDescent="0.25">
      <c r="G5634" t="str">
        <f t="shared" si="88"/>
        <v/>
      </c>
    </row>
    <row r="5635" spans="7:7" x14ac:dyDescent="0.25">
      <c r="G5635" t="str">
        <f t="shared" si="88"/>
        <v/>
      </c>
    </row>
    <row r="5636" spans="7:7" x14ac:dyDescent="0.25">
      <c r="G5636" t="str">
        <f t="shared" si="88"/>
        <v/>
      </c>
    </row>
    <row r="5637" spans="7:7" x14ac:dyDescent="0.25">
      <c r="G5637" t="str">
        <f t="shared" si="88"/>
        <v/>
      </c>
    </row>
    <row r="5638" spans="7:7" x14ac:dyDescent="0.25">
      <c r="G5638" t="str">
        <f t="shared" si="88"/>
        <v/>
      </c>
    </row>
    <row r="5639" spans="7:7" x14ac:dyDescent="0.25">
      <c r="G5639" t="str">
        <f t="shared" si="88"/>
        <v/>
      </c>
    </row>
    <row r="5640" spans="7:7" x14ac:dyDescent="0.25">
      <c r="G5640" t="str">
        <f t="shared" si="88"/>
        <v/>
      </c>
    </row>
    <row r="5641" spans="7:7" x14ac:dyDescent="0.25">
      <c r="G5641" t="str">
        <f t="shared" si="88"/>
        <v/>
      </c>
    </row>
    <row r="5642" spans="7:7" x14ac:dyDescent="0.25">
      <c r="G5642" t="str">
        <f t="shared" ref="G5642:G5705" si="89">IF(H5642="","",G5641+1)</f>
        <v/>
      </c>
    </row>
    <row r="5643" spans="7:7" x14ac:dyDescent="0.25">
      <c r="G5643" t="str">
        <f t="shared" si="89"/>
        <v/>
      </c>
    </row>
    <row r="5644" spans="7:7" x14ac:dyDescent="0.25">
      <c r="G5644" t="str">
        <f t="shared" si="89"/>
        <v/>
      </c>
    </row>
    <row r="5645" spans="7:7" x14ac:dyDescent="0.25">
      <c r="G5645" t="str">
        <f t="shared" si="89"/>
        <v/>
      </c>
    </row>
    <row r="5646" spans="7:7" x14ac:dyDescent="0.25">
      <c r="G5646" t="str">
        <f t="shared" si="89"/>
        <v/>
      </c>
    </row>
    <row r="5647" spans="7:7" x14ac:dyDescent="0.25">
      <c r="G5647" t="str">
        <f t="shared" si="89"/>
        <v/>
      </c>
    </row>
    <row r="5648" spans="7:7" x14ac:dyDescent="0.25">
      <c r="G5648" t="str">
        <f t="shared" si="89"/>
        <v/>
      </c>
    </row>
    <row r="5649" spans="7:7" x14ac:dyDescent="0.25">
      <c r="G5649" t="str">
        <f t="shared" si="89"/>
        <v/>
      </c>
    </row>
    <row r="5650" spans="7:7" x14ac:dyDescent="0.25">
      <c r="G5650" t="str">
        <f t="shared" si="89"/>
        <v/>
      </c>
    </row>
    <row r="5651" spans="7:7" x14ac:dyDescent="0.25">
      <c r="G5651" t="str">
        <f t="shared" si="89"/>
        <v/>
      </c>
    </row>
    <row r="5652" spans="7:7" x14ac:dyDescent="0.25">
      <c r="G5652" t="str">
        <f t="shared" si="89"/>
        <v/>
      </c>
    </row>
    <row r="5653" spans="7:7" x14ac:dyDescent="0.25">
      <c r="G5653" t="str">
        <f t="shared" si="89"/>
        <v/>
      </c>
    </row>
    <row r="5654" spans="7:7" x14ac:dyDescent="0.25">
      <c r="G5654" t="str">
        <f t="shared" si="89"/>
        <v/>
      </c>
    </row>
    <row r="5655" spans="7:7" x14ac:dyDescent="0.25">
      <c r="G5655" t="str">
        <f t="shared" si="89"/>
        <v/>
      </c>
    </row>
    <row r="5656" spans="7:7" x14ac:dyDescent="0.25">
      <c r="G5656" t="str">
        <f t="shared" si="89"/>
        <v/>
      </c>
    </row>
    <row r="5657" spans="7:7" x14ac:dyDescent="0.25">
      <c r="G5657" t="str">
        <f t="shared" si="89"/>
        <v/>
      </c>
    </row>
    <row r="5658" spans="7:7" x14ac:dyDescent="0.25">
      <c r="G5658" t="str">
        <f t="shared" si="89"/>
        <v/>
      </c>
    </row>
    <row r="5659" spans="7:7" x14ac:dyDescent="0.25">
      <c r="G5659" t="str">
        <f t="shared" si="89"/>
        <v/>
      </c>
    </row>
    <row r="5660" spans="7:7" x14ac:dyDescent="0.25">
      <c r="G5660" t="str">
        <f t="shared" si="89"/>
        <v/>
      </c>
    </row>
    <row r="5661" spans="7:7" x14ac:dyDescent="0.25">
      <c r="G5661" t="str">
        <f t="shared" si="89"/>
        <v/>
      </c>
    </row>
    <row r="5662" spans="7:7" x14ac:dyDescent="0.25">
      <c r="G5662" t="str">
        <f t="shared" si="89"/>
        <v/>
      </c>
    </row>
    <row r="5663" spans="7:7" x14ac:dyDescent="0.25">
      <c r="G5663" t="str">
        <f t="shared" si="89"/>
        <v/>
      </c>
    </row>
    <row r="5664" spans="7:7" x14ac:dyDescent="0.25">
      <c r="G5664" t="str">
        <f t="shared" si="89"/>
        <v/>
      </c>
    </row>
    <row r="5665" spans="7:7" x14ac:dyDescent="0.25">
      <c r="G5665" t="str">
        <f t="shared" si="89"/>
        <v/>
      </c>
    </row>
    <row r="5666" spans="7:7" x14ac:dyDescent="0.25">
      <c r="G5666" t="str">
        <f t="shared" si="89"/>
        <v/>
      </c>
    </row>
    <row r="5667" spans="7:7" x14ac:dyDescent="0.25">
      <c r="G5667" t="str">
        <f t="shared" si="89"/>
        <v/>
      </c>
    </row>
    <row r="5668" spans="7:7" x14ac:dyDescent="0.25">
      <c r="G5668" t="str">
        <f t="shared" si="89"/>
        <v/>
      </c>
    </row>
    <row r="5669" spans="7:7" x14ac:dyDescent="0.25">
      <c r="G5669" t="str">
        <f t="shared" si="89"/>
        <v/>
      </c>
    </row>
    <row r="5670" spans="7:7" x14ac:dyDescent="0.25">
      <c r="G5670" t="str">
        <f t="shared" si="89"/>
        <v/>
      </c>
    </row>
    <row r="5671" spans="7:7" x14ac:dyDescent="0.25">
      <c r="G5671" t="str">
        <f t="shared" si="89"/>
        <v/>
      </c>
    </row>
    <row r="5672" spans="7:7" x14ac:dyDescent="0.25">
      <c r="G5672" t="str">
        <f t="shared" si="89"/>
        <v/>
      </c>
    </row>
    <row r="5673" spans="7:7" x14ac:dyDescent="0.25">
      <c r="G5673" t="str">
        <f t="shared" si="89"/>
        <v/>
      </c>
    </row>
    <row r="5674" spans="7:7" x14ac:dyDescent="0.25">
      <c r="G5674" t="str">
        <f t="shared" si="89"/>
        <v/>
      </c>
    </row>
    <row r="5675" spans="7:7" x14ac:dyDescent="0.25">
      <c r="G5675" t="str">
        <f t="shared" si="89"/>
        <v/>
      </c>
    </row>
    <row r="5676" spans="7:7" x14ac:dyDescent="0.25">
      <c r="G5676" t="str">
        <f t="shared" si="89"/>
        <v/>
      </c>
    </row>
    <row r="5677" spans="7:7" x14ac:dyDescent="0.25">
      <c r="G5677" t="str">
        <f t="shared" si="89"/>
        <v/>
      </c>
    </row>
    <row r="5678" spans="7:7" x14ac:dyDescent="0.25">
      <c r="G5678" t="str">
        <f t="shared" si="89"/>
        <v/>
      </c>
    </row>
    <row r="5679" spans="7:7" x14ac:dyDescent="0.25">
      <c r="G5679" t="str">
        <f t="shared" si="89"/>
        <v/>
      </c>
    </row>
    <row r="5680" spans="7:7" x14ac:dyDescent="0.25">
      <c r="G5680" t="str">
        <f t="shared" si="89"/>
        <v/>
      </c>
    </row>
    <row r="5681" spans="7:7" x14ac:dyDescent="0.25">
      <c r="G5681" t="str">
        <f t="shared" si="89"/>
        <v/>
      </c>
    </row>
    <row r="5682" spans="7:7" x14ac:dyDescent="0.25">
      <c r="G5682" t="str">
        <f t="shared" si="89"/>
        <v/>
      </c>
    </row>
    <row r="5683" spans="7:7" x14ac:dyDescent="0.25">
      <c r="G5683" t="str">
        <f t="shared" si="89"/>
        <v/>
      </c>
    </row>
    <row r="5684" spans="7:7" x14ac:dyDescent="0.25">
      <c r="G5684" t="str">
        <f t="shared" si="89"/>
        <v/>
      </c>
    </row>
    <row r="5685" spans="7:7" x14ac:dyDescent="0.25">
      <c r="G5685" t="str">
        <f t="shared" si="89"/>
        <v/>
      </c>
    </row>
    <row r="5686" spans="7:7" x14ac:dyDescent="0.25">
      <c r="G5686" t="str">
        <f t="shared" si="89"/>
        <v/>
      </c>
    </row>
    <row r="5687" spans="7:7" x14ac:dyDescent="0.25">
      <c r="G5687" t="str">
        <f t="shared" si="89"/>
        <v/>
      </c>
    </row>
    <row r="5688" spans="7:7" x14ac:dyDescent="0.25">
      <c r="G5688" t="str">
        <f t="shared" si="89"/>
        <v/>
      </c>
    </row>
    <row r="5689" spans="7:7" x14ac:dyDescent="0.25">
      <c r="G5689" t="str">
        <f t="shared" si="89"/>
        <v/>
      </c>
    </row>
    <row r="5690" spans="7:7" x14ac:dyDescent="0.25">
      <c r="G5690" t="str">
        <f t="shared" si="89"/>
        <v/>
      </c>
    </row>
    <row r="5691" spans="7:7" x14ac:dyDescent="0.25">
      <c r="G5691" t="str">
        <f t="shared" si="89"/>
        <v/>
      </c>
    </row>
    <row r="5692" spans="7:7" x14ac:dyDescent="0.25">
      <c r="G5692" t="str">
        <f t="shared" si="89"/>
        <v/>
      </c>
    </row>
    <row r="5693" spans="7:7" x14ac:dyDescent="0.25">
      <c r="G5693" t="str">
        <f t="shared" si="89"/>
        <v/>
      </c>
    </row>
    <row r="5694" spans="7:7" x14ac:dyDescent="0.25">
      <c r="G5694" t="str">
        <f t="shared" si="89"/>
        <v/>
      </c>
    </row>
    <row r="5695" spans="7:7" x14ac:dyDescent="0.25">
      <c r="G5695" t="str">
        <f t="shared" si="89"/>
        <v/>
      </c>
    </row>
    <row r="5696" spans="7:7" x14ac:dyDescent="0.25">
      <c r="G5696" t="str">
        <f t="shared" si="89"/>
        <v/>
      </c>
    </row>
    <row r="5697" spans="7:7" x14ac:dyDescent="0.25">
      <c r="G5697" t="str">
        <f t="shared" si="89"/>
        <v/>
      </c>
    </row>
    <row r="5698" spans="7:7" x14ac:dyDescent="0.25">
      <c r="G5698" t="str">
        <f t="shared" si="89"/>
        <v/>
      </c>
    </row>
    <row r="5699" spans="7:7" x14ac:dyDescent="0.25">
      <c r="G5699" t="str">
        <f t="shared" si="89"/>
        <v/>
      </c>
    </row>
    <row r="5700" spans="7:7" x14ac:dyDescent="0.25">
      <c r="G5700" t="str">
        <f t="shared" si="89"/>
        <v/>
      </c>
    </row>
    <row r="5701" spans="7:7" x14ac:dyDescent="0.25">
      <c r="G5701" t="str">
        <f t="shared" si="89"/>
        <v/>
      </c>
    </row>
    <row r="5702" spans="7:7" x14ac:dyDescent="0.25">
      <c r="G5702" t="str">
        <f t="shared" si="89"/>
        <v/>
      </c>
    </row>
    <row r="5703" spans="7:7" x14ac:dyDescent="0.25">
      <c r="G5703" t="str">
        <f t="shared" si="89"/>
        <v/>
      </c>
    </row>
    <row r="5704" spans="7:7" x14ac:dyDescent="0.25">
      <c r="G5704" t="str">
        <f t="shared" si="89"/>
        <v/>
      </c>
    </row>
    <row r="5705" spans="7:7" x14ac:dyDescent="0.25">
      <c r="G5705" t="str">
        <f t="shared" si="89"/>
        <v/>
      </c>
    </row>
    <row r="5706" spans="7:7" x14ac:dyDescent="0.25">
      <c r="G5706" t="str">
        <f t="shared" ref="G5706:G5769" si="90">IF(H5706="","",G5705+1)</f>
        <v/>
      </c>
    </row>
    <row r="5707" spans="7:7" x14ac:dyDescent="0.25">
      <c r="G5707" t="str">
        <f t="shared" si="90"/>
        <v/>
      </c>
    </row>
    <row r="5708" spans="7:7" x14ac:dyDescent="0.25">
      <c r="G5708" t="str">
        <f t="shared" si="90"/>
        <v/>
      </c>
    </row>
    <row r="5709" spans="7:7" x14ac:dyDescent="0.25">
      <c r="G5709" t="str">
        <f t="shared" si="90"/>
        <v/>
      </c>
    </row>
    <row r="5710" spans="7:7" x14ac:dyDescent="0.25">
      <c r="G5710" t="str">
        <f t="shared" si="90"/>
        <v/>
      </c>
    </row>
    <row r="5711" spans="7:7" x14ac:dyDescent="0.25">
      <c r="G5711" t="str">
        <f t="shared" si="90"/>
        <v/>
      </c>
    </row>
    <row r="5712" spans="7:7" x14ac:dyDescent="0.25">
      <c r="G5712" t="str">
        <f t="shared" si="90"/>
        <v/>
      </c>
    </row>
    <row r="5713" spans="7:7" x14ac:dyDescent="0.25">
      <c r="G5713" t="str">
        <f t="shared" si="90"/>
        <v/>
      </c>
    </row>
    <row r="5714" spans="7:7" x14ac:dyDescent="0.25">
      <c r="G5714" t="str">
        <f t="shared" si="90"/>
        <v/>
      </c>
    </row>
    <row r="5715" spans="7:7" x14ac:dyDescent="0.25">
      <c r="G5715" t="str">
        <f t="shared" si="90"/>
        <v/>
      </c>
    </row>
    <row r="5716" spans="7:7" x14ac:dyDescent="0.25">
      <c r="G5716" t="str">
        <f t="shared" si="90"/>
        <v/>
      </c>
    </row>
    <row r="5717" spans="7:7" x14ac:dyDescent="0.25">
      <c r="G5717" t="str">
        <f t="shared" si="90"/>
        <v/>
      </c>
    </row>
    <row r="5718" spans="7:7" x14ac:dyDescent="0.25">
      <c r="G5718" t="str">
        <f t="shared" si="90"/>
        <v/>
      </c>
    </row>
    <row r="5719" spans="7:7" x14ac:dyDescent="0.25">
      <c r="G5719" t="str">
        <f t="shared" si="90"/>
        <v/>
      </c>
    </row>
    <row r="5720" spans="7:7" x14ac:dyDescent="0.25">
      <c r="G5720" t="str">
        <f t="shared" si="90"/>
        <v/>
      </c>
    </row>
    <row r="5721" spans="7:7" x14ac:dyDescent="0.25">
      <c r="G5721" t="str">
        <f t="shared" si="90"/>
        <v/>
      </c>
    </row>
    <row r="5722" spans="7:7" x14ac:dyDescent="0.25">
      <c r="G5722" t="str">
        <f t="shared" si="90"/>
        <v/>
      </c>
    </row>
    <row r="5723" spans="7:7" x14ac:dyDescent="0.25">
      <c r="G5723" t="str">
        <f t="shared" si="90"/>
        <v/>
      </c>
    </row>
    <row r="5724" spans="7:7" x14ac:dyDescent="0.25">
      <c r="G5724" t="str">
        <f t="shared" si="90"/>
        <v/>
      </c>
    </row>
    <row r="5725" spans="7:7" x14ac:dyDescent="0.25">
      <c r="G5725" t="str">
        <f t="shared" si="90"/>
        <v/>
      </c>
    </row>
    <row r="5726" spans="7:7" x14ac:dyDescent="0.25">
      <c r="G5726" t="str">
        <f t="shared" si="90"/>
        <v/>
      </c>
    </row>
    <row r="5727" spans="7:7" x14ac:dyDescent="0.25">
      <c r="G5727" t="str">
        <f t="shared" si="90"/>
        <v/>
      </c>
    </row>
    <row r="5728" spans="7:7" x14ac:dyDescent="0.25">
      <c r="G5728" t="str">
        <f t="shared" si="90"/>
        <v/>
      </c>
    </row>
    <row r="5729" spans="7:7" x14ac:dyDescent="0.25">
      <c r="G5729" t="str">
        <f t="shared" si="90"/>
        <v/>
      </c>
    </row>
    <row r="5730" spans="7:7" x14ac:dyDescent="0.25">
      <c r="G5730" t="str">
        <f t="shared" si="90"/>
        <v/>
      </c>
    </row>
    <row r="5731" spans="7:7" x14ac:dyDescent="0.25">
      <c r="G5731" t="str">
        <f t="shared" si="90"/>
        <v/>
      </c>
    </row>
    <row r="5732" spans="7:7" x14ac:dyDescent="0.25">
      <c r="G5732" t="str">
        <f t="shared" si="90"/>
        <v/>
      </c>
    </row>
    <row r="5733" spans="7:7" x14ac:dyDescent="0.25">
      <c r="G5733" t="str">
        <f t="shared" si="90"/>
        <v/>
      </c>
    </row>
    <row r="5734" spans="7:7" x14ac:dyDescent="0.25">
      <c r="G5734" t="str">
        <f t="shared" si="90"/>
        <v/>
      </c>
    </row>
    <row r="5735" spans="7:7" x14ac:dyDescent="0.25">
      <c r="G5735" t="str">
        <f t="shared" si="90"/>
        <v/>
      </c>
    </row>
    <row r="5736" spans="7:7" x14ac:dyDescent="0.25">
      <c r="G5736" t="str">
        <f t="shared" si="90"/>
        <v/>
      </c>
    </row>
    <row r="5737" spans="7:7" x14ac:dyDescent="0.25">
      <c r="G5737" t="str">
        <f t="shared" si="90"/>
        <v/>
      </c>
    </row>
    <row r="5738" spans="7:7" x14ac:dyDescent="0.25">
      <c r="G5738" t="str">
        <f t="shared" si="90"/>
        <v/>
      </c>
    </row>
    <row r="5739" spans="7:7" x14ac:dyDescent="0.25">
      <c r="G5739" t="str">
        <f t="shared" si="90"/>
        <v/>
      </c>
    </row>
    <row r="5740" spans="7:7" x14ac:dyDescent="0.25">
      <c r="G5740" t="str">
        <f t="shared" si="90"/>
        <v/>
      </c>
    </row>
    <row r="5741" spans="7:7" x14ac:dyDescent="0.25">
      <c r="G5741" t="str">
        <f t="shared" si="90"/>
        <v/>
      </c>
    </row>
    <row r="5742" spans="7:7" x14ac:dyDescent="0.25">
      <c r="G5742" t="str">
        <f t="shared" si="90"/>
        <v/>
      </c>
    </row>
    <row r="5743" spans="7:7" x14ac:dyDescent="0.25">
      <c r="G5743" t="str">
        <f t="shared" si="90"/>
        <v/>
      </c>
    </row>
    <row r="5744" spans="7:7" x14ac:dyDescent="0.25">
      <c r="G5744" t="str">
        <f t="shared" si="90"/>
        <v/>
      </c>
    </row>
    <row r="5745" spans="7:7" x14ac:dyDescent="0.25">
      <c r="G5745" t="str">
        <f t="shared" si="90"/>
        <v/>
      </c>
    </row>
    <row r="5746" spans="7:7" x14ac:dyDescent="0.25">
      <c r="G5746" t="str">
        <f t="shared" si="90"/>
        <v/>
      </c>
    </row>
    <row r="5747" spans="7:7" x14ac:dyDescent="0.25">
      <c r="G5747" t="str">
        <f t="shared" si="90"/>
        <v/>
      </c>
    </row>
    <row r="5748" spans="7:7" x14ac:dyDescent="0.25">
      <c r="G5748" t="str">
        <f t="shared" si="90"/>
        <v/>
      </c>
    </row>
    <row r="5749" spans="7:7" x14ac:dyDescent="0.25">
      <c r="G5749" t="str">
        <f t="shared" si="90"/>
        <v/>
      </c>
    </row>
    <row r="5750" spans="7:7" x14ac:dyDescent="0.25">
      <c r="G5750" t="str">
        <f t="shared" si="90"/>
        <v/>
      </c>
    </row>
    <row r="5751" spans="7:7" x14ac:dyDescent="0.25">
      <c r="G5751" t="str">
        <f t="shared" si="90"/>
        <v/>
      </c>
    </row>
    <row r="5752" spans="7:7" x14ac:dyDescent="0.25">
      <c r="G5752" t="str">
        <f t="shared" si="90"/>
        <v/>
      </c>
    </row>
    <row r="5753" spans="7:7" x14ac:dyDescent="0.25">
      <c r="G5753" t="str">
        <f t="shared" si="90"/>
        <v/>
      </c>
    </row>
    <row r="5754" spans="7:7" x14ac:dyDescent="0.25">
      <c r="G5754" t="str">
        <f t="shared" si="90"/>
        <v/>
      </c>
    </row>
    <row r="5755" spans="7:7" x14ac:dyDescent="0.25">
      <c r="G5755" t="str">
        <f t="shared" si="90"/>
        <v/>
      </c>
    </row>
    <row r="5756" spans="7:7" x14ac:dyDescent="0.25">
      <c r="G5756" t="str">
        <f t="shared" si="90"/>
        <v/>
      </c>
    </row>
    <row r="5757" spans="7:7" x14ac:dyDescent="0.25">
      <c r="G5757" t="str">
        <f t="shared" si="90"/>
        <v/>
      </c>
    </row>
    <row r="5758" spans="7:7" x14ac:dyDescent="0.25">
      <c r="G5758" t="str">
        <f t="shared" si="90"/>
        <v/>
      </c>
    </row>
    <row r="5759" spans="7:7" x14ac:dyDescent="0.25">
      <c r="G5759" t="str">
        <f t="shared" si="90"/>
        <v/>
      </c>
    </row>
    <row r="5760" spans="7:7" x14ac:dyDescent="0.25">
      <c r="G5760" t="str">
        <f t="shared" si="90"/>
        <v/>
      </c>
    </row>
    <row r="5761" spans="7:7" x14ac:dyDescent="0.25">
      <c r="G5761" t="str">
        <f t="shared" si="90"/>
        <v/>
      </c>
    </row>
    <row r="5762" spans="7:7" x14ac:dyDescent="0.25">
      <c r="G5762" t="str">
        <f t="shared" si="90"/>
        <v/>
      </c>
    </row>
    <row r="5763" spans="7:7" x14ac:dyDescent="0.25">
      <c r="G5763" t="str">
        <f t="shared" si="90"/>
        <v/>
      </c>
    </row>
    <row r="5764" spans="7:7" x14ac:dyDescent="0.25">
      <c r="G5764" t="str">
        <f t="shared" si="90"/>
        <v/>
      </c>
    </row>
    <row r="5765" spans="7:7" x14ac:dyDescent="0.25">
      <c r="G5765" t="str">
        <f t="shared" si="90"/>
        <v/>
      </c>
    </row>
    <row r="5766" spans="7:7" x14ac:dyDescent="0.25">
      <c r="G5766" t="str">
        <f t="shared" si="90"/>
        <v/>
      </c>
    </row>
    <row r="5767" spans="7:7" x14ac:dyDescent="0.25">
      <c r="G5767" t="str">
        <f t="shared" si="90"/>
        <v/>
      </c>
    </row>
    <row r="5768" spans="7:7" x14ac:dyDescent="0.25">
      <c r="G5768" t="str">
        <f t="shared" si="90"/>
        <v/>
      </c>
    </row>
    <row r="5769" spans="7:7" x14ac:dyDescent="0.25">
      <c r="G5769" t="str">
        <f t="shared" si="90"/>
        <v/>
      </c>
    </row>
    <row r="5770" spans="7:7" x14ac:dyDescent="0.25">
      <c r="G5770" t="str">
        <f t="shared" ref="G5770:G5833" si="91">IF(H5770="","",G5769+1)</f>
        <v/>
      </c>
    </row>
    <row r="5771" spans="7:7" x14ac:dyDescent="0.25">
      <c r="G5771" t="str">
        <f t="shared" si="91"/>
        <v/>
      </c>
    </row>
    <row r="5772" spans="7:7" x14ac:dyDescent="0.25">
      <c r="G5772" t="str">
        <f t="shared" si="91"/>
        <v/>
      </c>
    </row>
    <row r="5773" spans="7:7" x14ac:dyDescent="0.25">
      <c r="G5773" t="str">
        <f t="shared" si="91"/>
        <v/>
      </c>
    </row>
    <row r="5774" spans="7:7" x14ac:dyDescent="0.25">
      <c r="G5774" t="str">
        <f t="shared" si="91"/>
        <v/>
      </c>
    </row>
    <row r="5775" spans="7:7" x14ac:dyDescent="0.25">
      <c r="G5775" t="str">
        <f t="shared" si="91"/>
        <v/>
      </c>
    </row>
    <row r="5776" spans="7:7" x14ac:dyDescent="0.25">
      <c r="G5776" t="str">
        <f t="shared" si="91"/>
        <v/>
      </c>
    </row>
    <row r="5777" spans="7:7" x14ac:dyDescent="0.25">
      <c r="G5777" t="str">
        <f t="shared" si="91"/>
        <v/>
      </c>
    </row>
    <row r="5778" spans="7:7" x14ac:dyDescent="0.25">
      <c r="G5778" t="str">
        <f t="shared" si="91"/>
        <v/>
      </c>
    </row>
    <row r="5779" spans="7:7" x14ac:dyDescent="0.25">
      <c r="G5779" t="str">
        <f t="shared" si="91"/>
        <v/>
      </c>
    </row>
    <row r="5780" spans="7:7" x14ac:dyDescent="0.25">
      <c r="G5780" t="str">
        <f t="shared" si="91"/>
        <v/>
      </c>
    </row>
    <row r="5781" spans="7:7" x14ac:dyDescent="0.25">
      <c r="G5781" t="str">
        <f t="shared" si="91"/>
        <v/>
      </c>
    </row>
    <row r="5782" spans="7:7" x14ac:dyDescent="0.25">
      <c r="G5782" t="str">
        <f t="shared" si="91"/>
        <v/>
      </c>
    </row>
    <row r="5783" spans="7:7" x14ac:dyDescent="0.25">
      <c r="G5783" t="str">
        <f t="shared" si="91"/>
        <v/>
      </c>
    </row>
    <row r="5784" spans="7:7" x14ac:dyDescent="0.25">
      <c r="G5784" t="str">
        <f t="shared" si="91"/>
        <v/>
      </c>
    </row>
    <row r="5785" spans="7:7" x14ac:dyDescent="0.25">
      <c r="G5785" t="str">
        <f t="shared" si="91"/>
        <v/>
      </c>
    </row>
    <row r="5786" spans="7:7" x14ac:dyDescent="0.25">
      <c r="G5786" t="str">
        <f t="shared" si="91"/>
        <v/>
      </c>
    </row>
    <row r="5787" spans="7:7" x14ac:dyDescent="0.25">
      <c r="G5787" t="str">
        <f t="shared" si="91"/>
        <v/>
      </c>
    </row>
    <row r="5788" spans="7:7" x14ac:dyDescent="0.25">
      <c r="G5788" t="str">
        <f t="shared" si="91"/>
        <v/>
      </c>
    </row>
    <row r="5789" spans="7:7" x14ac:dyDescent="0.25">
      <c r="G5789" t="str">
        <f t="shared" si="91"/>
        <v/>
      </c>
    </row>
    <row r="5790" spans="7:7" x14ac:dyDescent="0.25">
      <c r="G5790" t="str">
        <f t="shared" si="91"/>
        <v/>
      </c>
    </row>
    <row r="5791" spans="7:7" x14ac:dyDescent="0.25">
      <c r="G5791" t="str">
        <f t="shared" si="91"/>
        <v/>
      </c>
    </row>
    <row r="5792" spans="7:7" x14ac:dyDescent="0.25">
      <c r="G5792" t="str">
        <f t="shared" si="91"/>
        <v/>
      </c>
    </row>
    <row r="5793" spans="7:7" x14ac:dyDescent="0.25">
      <c r="G5793" t="str">
        <f t="shared" si="91"/>
        <v/>
      </c>
    </row>
    <row r="5794" spans="7:7" x14ac:dyDescent="0.25">
      <c r="G5794" t="str">
        <f t="shared" si="91"/>
        <v/>
      </c>
    </row>
    <row r="5795" spans="7:7" x14ac:dyDescent="0.25">
      <c r="G5795" t="str">
        <f t="shared" si="91"/>
        <v/>
      </c>
    </row>
    <row r="5796" spans="7:7" x14ac:dyDescent="0.25">
      <c r="G5796" t="str">
        <f t="shared" si="91"/>
        <v/>
      </c>
    </row>
    <row r="5797" spans="7:7" x14ac:dyDescent="0.25">
      <c r="G5797" t="str">
        <f t="shared" si="91"/>
        <v/>
      </c>
    </row>
    <row r="5798" spans="7:7" x14ac:dyDescent="0.25">
      <c r="G5798" t="str">
        <f t="shared" si="91"/>
        <v/>
      </c>
    </row>
    <row r="5799" spans="7:7" x14ac:dyDescent="0.25">
      <c r="G5799" t="str">
        <f t="shared" si="91"/>
        <v/>
      </c>
    </row>
    <row r="5800" spans="7:7" x14ac:dyDescent="0.25">
      <c r="G5800" t="str">
        <f t="shared" si="91"/>
        <v/>
      </c>
    </row>
    <row r="5801" spans="7:7" x14ac:dyDescent="0.25">
      <c r="G5801" t="str">
        <f t="shared" si="91"/>
        <v/>
      </c>
    </row>
    <row r="5802" spans="7:7" x14ac:dyDescent="0.25">
      <c r="G5802" t="str">
        <f t="shared" si="91"/>
        <v/>
      </c>
    </row>
    <row r="5803" spans="7:7" x14ac:dyDescent="0.25">
      <c r="G5803" t="str">
        <f t="shared" si="91"/>
        <v/>
      </c>
    </row>
    <row r="5804" spans="7:7" x14ac:dyDescent="0.25">
      <c r="G5804" t="str">
        <f t="shared" si="91"/>
        <v/>
      </c>
    </row>
    <row r="5805" spans="7:7" x14ac:dyDescent="0.25">
      <c r="G5805" t="str">
        <f t="shared" si="91"/>
        <v/>
      </c>
    </row>
    <row r="5806" spans="7:7" x14ac:dyDescent="0.25">
      <c r="G5806" t="str">
        <f t="shared" si="91"/>
        <v/>
      </c>
    </row>
    <row r="5807" spans="7:7" x14ac:dyDescent="0.25">
      <c r="G5807" t="str">
        <f t="shared" si="91"/>
        <v/>
      </c>
    </row>
    <row r="5808" spans="7:7" x14ac:dyDescent="0.25">
      <c r="G5808" t="str">
        <f t="shared" si="91"/>
        <v/>
      </c>
    </row>
    <row r="5809" spans="7:7" x14ac:dyDescent="0.25">
      <c r="G5809" t="str">
        <f t="shared" si="91"/>
        <v/>
      </c>
    </row>
    <row r="5810" spans="7:7" x14ac:dyDescent="0.25">
      <c r="G5810" t="str">
        <f t="shared" si="91"/>
        <v/>
      </c>
    </row>
    <row r="5811" spans="7:7" x14ac:dyDescent="0.25">
      <c r="G5811" t="str">
        <f t="shared" si="91"/>
        <v/>
      </c>
    </row>
    <row r="5812" spans="7:7" x14ac:dyDescent="0.25">
      <c r="G5812" t="str">
        <f t="shared" si="91"/>
        <v/>
      </c>
    </row>
    <row r="5813" spans="7:7" x14ac:dyDescent="0.25">
      <c r="G5813" t="str">
        <f t="shared" si="91"/>
        <v/>
      </c>
    </row>
    <row r="5814" spans="7:7" x14ac:dyDescent="0.25">
      <c r="G5814" t="str">
        <f t="shared" si="91"/>
        <v/>
      </c>
    </row>
    <row r="5815" spans="7:7" x14ac:dyDescent="0.25">
      <c r="G5815" t="str">
        <f t="shared" si="91"/>
        <v/>
      </c>
    </row>
    <row r="5816" spans="7:7" x14ac:dyDescent="0.25">
      <c r="G5816" t="str">
        <f t="shared" si="91"/>
        <v/>
      </c>
    </row>
    <row r="5817" spans="7:7" x14ac:dyDescent="0.25">
      <c r="G5817" t="str">
        <f t="shared" si="91"/>
        <v/>
      </c>
    </row>
    <row r="5818" spans="7:7" x14ac:dyDescent="0.25">
      <c r="G5818" t="str">
        <f t="shared" si="91"/>
        <v/>
      </c>
    </row>
    <row r="5819" spans="7:7" x14ac:dyDescent="0.25">
      <c r="G5819" t="str">
        <f t="shared" si="91"/>
        <v/>
      </c>
    </row>
    <row r="5820" spans="7:7" x14ac:dyDescent="0.25">
      <c r="G5820" t="str">
        <f t="shared" si="91"/>
        <v/>
      </c>
    </row>
    <row r="5821" spans="7:7" x14ac:dyDescent="0.25">
      <c r="G5821" t="str">
        <f t="shared" si="91"/>
        <v/>
      </c>
    </row>
    <row r="5822" spans="7:7" x14ac:dyDescent="0.25">
      <c r="G5822" t="str">
        <f t="shared" si="91"/>
        <v/>
      </c>
    </row>
    <row r="5823" spans="7:7" x14ac:dyDescent="0.25">
      <c r="G5823" t="str">
        <f t="shared" si="91"/>
        <v/>
      </c>
    </row>
    <row r="5824" spans="7:7" x14ac:dyDescent="0.25">
      <c r="G5824" t="str">
        <f t="shared" si="91"/>
        <v/>
      </c>
    </row>
    <row r="5825" spans="7:7" x14ac:dyDescent="0.25">
      <c r="G5825" t="str">
        <f t="shared" si="91"/>
        <v/>
      </c>
    </row>
    <row r="5826" spans="7:7" x14ac:dyDescent="0.25">
      <c r="G5826" t="str">
        <f t="shared" si="91"/>
        <v/>
      </c>
    </row>
    <row r="5827" spans="7:7" x14ac:dyDescent="0.25">
      <c r="G5827" t="str">
        <f t="shared" si="91"/>
        <v/>
      </c>
    </row>
    <row r="5828" spans="7:7" x14ac:dyDescent="0.25">
      <c r="G5828" t="str">
        <f t="shared" si="91"/>
        <v/>
      </c>
    </row>
    <row r="5829" spans="7:7" x14ac:dyDescent="0.25">
      <c r="G5829" t="str">
        <f t="shared" si="91"/>
        <v/>
      </c>
    </row>
    <row r="5830" spans="7:7" x14ac:dyDescent="0.25">
      <c r="G5830" t="str">
        <f t="shared" si="91"/>
        <v/>
      </c>
    </row>
    <row r="5831" spans="7:7" x14ac:dyDescent="0.25">
      <c r="G5831" t="str">
        <f t="shared" si="91"/>
        <v/>
      </c>
    </row>
    <row r="5832" spans="7:7" x14ac:dyDescent="0.25">
      <c r="G5832" t="str">
        <f t="shared" si="91"/>
        <v/>
      </c>
    </row>
    <row r="5833" spans="7:7" x14ac:dyDescent="0.25">
      <c r="G5833" t="str">
        <f t="shared" si="91"/>
        <v/>
      </c>
    </row>
    <row r="5834" spans="7:7" x14ac:dyDescent="0.25">
      <c r="G5834" t="str">
        <f t="shared" ref="G5834:G5897" si="92">IF(H5834="","",G5833+1)</f>
        <v/>
      </c>
    </row>
    <row r="5835" spans="7:7" x14ac:dyDescent="0.25">
      <c r="G5835" t="str">
        <f t="shared" si="92"/>
        <v/>
      </c>
    </row>
    <row r="5836" spans="7:7" x14ac:dyDescent="0.25">
      <c r="G5836" t="str">
        <f t="shared" si="92"/>
        <v/>
      </c>
    </row>
    <row r="5837" spans="7:7" x14ac:dyDescent="0.25">
      <c r="G5837" t="str">
        <f t="shared" si="92"/>
        <v/>
      </c>
    </row>
    <row r="5838" spans="7:7" x14ac:dyDescent="0.25">
      <c r="G5838" t="str">
        <f t="shared" si="92"/>
        <v/>
      </c>
    </row>
    <row r="5839" spans="7:7" x14ac:dyDescent="0.25">
      <c r="G5839" t="str">
        <f t="shared" si="92"/>
        <v/>
      </c>
    </row>
    <row r="5840" spans="7:7" x14ac:dyDescent="0.25">
      <c r="G5840" t="str">
        <f t="shared" si="92"/>
        <v/>
      </c>
    </row>
    <row r="5841" spans="7:7" x14ac:dyDescent="0.25">
      <c r="G5841" t="str">
        <f t="shared" si="92"/>
        <v/>
      </c>
    </row>
    <row r="5842" spans="7:7" x14ac:dyDescent="0.25">
      <c r="G5842" t="str">
        <f t="shared" si="92"/>
        <v/>
      </c>
    </row>
    <row r="5843" spans="7:7" x14ac:dyDescent="0.25">
      <c r="G5843" t="str">
        <f t="shared" si="92"/>
        <v/>
      </c>
    </row>
    <row r="5844" spans="7:7" x14ac:dyDescent="0.25">
      <c r="G5844" t="str">
        <f t="shared" si="92"/>
        <v/>
      </c>
    </row>
    <row r="5845" spans="7:7" x14ac:dyDescent="0.25">
      <c r="G5845" t="str">
        <f t="shared" si="92"/>
        <v/>
      </c>
    </row>
    <row r="5846" spans="7:7" x14ac:dyDescent="0.25">
      <c r="G5846" t="str">
        <f t="shared" si="92"/>
        <v/>
      </c>
    </row>
    <row r="5847" spans="7:7" x14ac:dyDescent="0.25">
      <c r="G5847" t="str">
        <f t="shared" si="92"/>
        <v/>
      </c>
    </row>
    <row r="5848" spans="7:7" x14ac:dyDescent="0.25">
      <c r="G5848" t="str">
        <f t="shared" si="92"/>
        <v/>
      </c>
    </row>
    <row r="5849" spans="7:7" x14ac:dyDescent="0.25">
      <c r="G5849" t="str">
        <f t="shared" si="92"/>
        <v/>
      </c>
    </row>
    <row r="5850" spans="7:7" x14ac:dyDescent="0.25">
      <c r="G5850" t="str">
        <f t="shared" si="92"/>
        <v/>
      </c>
    </row>
    <row r="5851" spans="7:7" x14ac:dyDescent="0.25">
      <c r="G5851" t="str">
        <f t="shared" si="92"/>
        <v/>
      </c>
    </row>
    <row r="5852" spans="7:7" x14ac:dyDescent="0.25">
      <c r="G5852" t="str">
        <f t="shared" si="92"/>
        <v/>
      </c>
    </row>
    <row r="5853" spans="7:7" x14ac:dyDescent="0.25">
      <c r="G5853" t="str">
        <f t="shared" si="92"/>
        <v/>
      </c>
    </row>
    <row r="5854" spans="7:7" x14ac:dyDescent="0.25">
      <c r="G5854" t="str">
        <f t="shared" si="92"/>
        <v/>
      </c>
    </row>
    <row r="5855" spans="7:7" x14ac:dyDescent="0.25">
      <c r="G5855" t="str">
        <f t="shared" si="92"/>
        <v/>
      </c>
    </row>
    <row r="5856" spans="7:7" x14ac:dyDescent="0.25">
      <c r="G5856" t="str">
        <f t="shared" si="92"/>
        <v/>
      </c>
    </row>
    <row r="5857" spans="7:7" x14ac:dyDescent="0.25">
      <c r="G5857" t="str">
        <f t="shared" si="92"/>
        <v/>
      </c>
    </row>
    <row r="5858" spans="7:7" x14ac:dyDescent="0.25">
      <c r="G5858" t="str">
        <f t="shared" si="92"/>
        <v/>
      </c>
    </row>
    <row r="5859" spans="7:7" x14ac:dyDescent="0.25">
      <c r="G5859" t="str">
        <f t="shared" si="92"/>
        <v/>
      </c>
    </row>
    <row r="5860" spans="7:7" x14ac:dyDescent="0.25">
      <c r="G5860" t="str">
        <f t="shared" si="92"/>
        <v/>
      </c>
    </row>
    <row r="5861" spans="7:7" x14ac:dyDescent="0.25">
      <c r="G5861" t="str">
        <f t="shared" si="92"/>
        <v/>
      </c>
    </row>
    <row r="5862" spans="7:7" x14ac:dyDescent="0.25">
      <c r="G5862" t="str">
        <f t="shared" si="92"/>
        <v/>
      </c>
    </row>
    <row r="5863" spans="7:7" x14ac:dyDescent="0.25">
      <c r="G5863" t="str">
        <f t="shared" si="92"/>
        <v/>
      </c>
    </row>
    <row r="5864" spans="7:7" x14ac:dyDescent="0.25">
      <c r="G5864" t="str">
        <f t="shared" si="92"/>
        <v/>
      </c>
    </row>
    <row r="5865" spans="7:7" x14ac:dyDescent="0.25">
      <c r="G5865" t="str">
        <f t="shared" si="92"/>
        <v/>
      </c>
    </row>
    <row r="5866" spans="7:7" x14ac:dyDescent="0.25">
      <c r="G5866" t="str">
        <f t="shared" si="92"/>
        <v/>
      </c>
    </row>
    <row r="5867" spans="7:7" x14ac:dyDescent="0.25">
      <c r="G5867" t="str">
        <f t="shared" si="92"/>
        <v/>
      </c>
    </row>
    <row r="5868" spans="7:7" x14ac:dyDescent="0.25">
      <c r="G5868" t="str">
        <f t="shared" si="92"/>
        <v/>
      </c>
    </row>
    <row r="5869" spans="7:7" x14ac:dyDescent="0.25">
      <c r="G5869" t="str">
        <f t="shared" si="92"/>
        <v/>
      </c>
    </row>
    <row r="5870" spans="7:7" x14ac:dyDescent="0.25">
      <c r="G5870" t="str">
        <f t="shared" si="92"/>
        <v/>
      </c>
    </row>
    <row r="5871" spans="7:7" x14ac:dyDescent="0.25">
      <c r="G5871" t="str">
        <f t="shared" si="92"/>
        <v/>
      </c>
    </row>
    <row r="5872" spans="7:7" x14ac:dyDescent="0.25">
      <c r="G5872" t="str">
        <f t="shared" si="92"/>
        <v/>
      </c>
    </row>
    <row r="5873" spans="7:7" x14ac:dyDescent="0.25">
      <c r="G5873" t="str">
        <f t="shared" si="92"/>
        <v/>
      </c>
    </row>
    <row r="5874" spans="7:7" x14ac:dyDescent="0.25">
      <c r="G5874" t="str">
        <f t="shared" si="92"/>
        <v/>
      </c>
    </row>
    <row r="5875" spans="7:7" x14ac:dyDescent="0.25">
      <c r="G5875" t="str">
        <f t="shared" si="92"/>
        <v/>
      </c>
    </row>
    <row r="5876" spans="7:7" x14ac:dyDescent="0.25">
      <c r="G5876" t="str">
        <f t="shared" si="92"/>
        <v/>
      </c>
    </row>
    <row r="5877" spans="7:7" x14ac:dyDescent="0.25">
      <c r="G5877" t="str">
        <f t="shared" si="92"/>
        <v/>
      </c>
    </row>
    <row r="5878" spans="7:7" x14ac:dyDescent="0.25">
      <c r="G5878" t="str">
        <f t="shared" si="92"/>
        <v/>
      </c>
    </row>
    <row r="5879" spans="7:7" x14ac:dyDescent="0.25">
      <c r="G5879" t="str">
        <f t="shared" si="92"/>
        <v/>
      </c>
    </row>
    <row r="5880" spans="7:7" x14ac:dyDescent="0.25">
      <c r="G5880" t="str">
        <f t="shared" si="92"/>
        <v/>
      </c>
    </row>
    <row r="5881" spans="7:7" x14ac:dyDescent="0.25">
      <c r="G5881" t="str">
        <f t="shared" si="92"/>
        <v/>
      </c>
    </row>
    <row r="5882" spans="7:7" x14ac:dyDescent="0.25">
      <c r="G5882" t="str">
        <f t="shared" si="92"/>
        <v/>
      </c>
    </row>
    <row r="5883" spans="7:7" x14ac:dyDescent="0.25">
      <c r="G5883" t="str">
        <f t="shared" si="92"/>
        <v/>
      </c>
    </row>
    <row r="5884" spans="7:7" x14ac:dyDescent="0.25">
      <c r="G5884" t="str">
        <f t="shared" si="92"/>
        <v/>
      </c>
    </row>
    <row r="5885" spans="7:7" x14ac:dyDescent="0.25">
      <c r="G5885" t="str">
        <f t="shared" si="92"/>
        <v/>
      </c>
    </row>
    <row r="5886" spans="7:7" x14ac:dyDescent="0.25">
      <c r="G5886" t="str">
        <f t="shared" si="92"/>
        <v/>
      </c>
    </row>
    <row r="5887" spans="7:7" x14ac:dyDescent="0.25">
      <c r="G5887" t="str">
        <f t="shared" si="92"/>
        <v/>
      </c>
    </row>
    <row r="5888" spans="7:7" x14ac:dyDescent="0.25">
      <c r="G5888" t="str">
        <f t="shared" si="92"/>
        <v/>
      </c>
    </row>
    <row r="5889" spans="7:7" x14ac:dyDescent="0.25">
      <c r="G5889" t="str">
        <f t="shared" si="92"/>
        <v/>
      </c>
    </row>
    <row r="5890" spans="7:7" x14ac:dyDescent="0.25">
      <c r="G5890" t="str">
        <f t="shared" si="92"/>
        <v/>
      </c>
    </row>
    <row r="5891" spans="7:7" x14ac:dyDescent="0.25">
      <c r="G5891" t="str">
        <f t="shared" si="92"/>
        <v/>
      </c>
    </row>
    <row r="5892" spans="7:7" x14ac:dyDescent="0.25">
      <c r="G5892" t="str">
        <f t="shared" si="92"/>
        <v/>
      </c>
    </row>
    <row r="5893" spans="7:7" x14ac:dyDescent="0.25">
      <c r="G5893" t="str">
        <f t="shared" si="92"/>
        <v/>
      </c>
    </row>
    <row r="5894" spans="7:7" x14ac:dyDescent="0.25">
      <c r="G5894" t="str">
        <f t="shared" si="92"/>
        <v/>
      </c>
    </row>
    <row r="5895" spans="7:7" x14ac:dyDescent="0.25">
      <c r="G5895" t="str">
        <f t="shared" si="92"/>
        <v/>
      </c>
    </row>
    <row r="5896" spans="7:7" x14ac:dyDescent="0.25">
      <c r="G5896" t="str">
        <f t="shared" si="92"/>
        <v/>
      </c>
    </row>
    <row r="5897" spans="7:7" x14ac:dyDescent="0.25">
      <c r="G5897" t="str">
        <f t="shared" si="92"/>
        <v/>
      </c>
    </row>
    <row r="5898" spans="7:7" x14ac:dyDescent="0.25">
      <c r="G5898" t="str">
        <f t="shared" ref="G5898:G5961" si="93">IF(H5898="","",G5897+1)</f>
        <v/>
      </c>
    </row>
    <row r="5899" spans="7:7" x14ac:dyDescent="0.25">
      <c r="G5899" t="str">
        <f t="shared" si="93"/>
        <v/>
      </c>
    </row>
    <row r="5900" spans="7:7" x14ac:dyDescent="0.25">
      <c r="G5900" t="str">
        <f t="shared" si="93"/>
        <v/>
      </c>
    </row>
    <row r="5901" spans="7:7" x14ac:dyDescent="0.25">
      <c r="G5901" t="str">
        <f t="shared" si="93"/>
        <v/>
      </c>
    </row>
    <row r="5902" spans="7:7" x14ac:dyDescent="0.25">
      <c r="G5902" t="str">
        <f t="shared" si="93"/>
        <v/>
      </c>
    </row>
    <row r="5903" spans="7:7" x14ac:dyDescent="0.25">
      <c r="G5903" t="str">
        <f t="shared" si="93"/>
        <v/>
      </c>
    </row>
    <row r="5904" spans="7:7" x14ac:dyDescent="0.25">
      <c r="G5904" t="str">
        <f t="shared" si="93"/>
        <v/>
      </c>
    </row>
    <row r="5905" spans="7:7" x14ac:dyDescent="0.25">
      <c r="G5905" t="str">
        <f t="shared" si="93"/>
        <v/>
      </c>
    </row>
    <row r="5906" spans="7:7" x14ac:dyDescent="0.25">
      <c r="G5906" t="str">
        <f t="shared" si="93"/>
        <v/>
      </c>
    </row>
    <row r="5907" spans="7:7" x14ac:dyDescent="0.25">
      <c r="G5907" t="str">
        <f t="shared" si="93"/>
        <v/>
      </c>
    </row>
    <row r="5908" spans="7:7" x14ac:dyDescent="0.25">
      <c r="G5908" t="str">
        <f t="shared" si="93"/>
        <v/>
      </c>
    </row>
    <row r="5909" spans="7:7" x14ac:dyDescent="0.25">
      <c r="G5909" t="str">
        <f t="shared" si="93"/>
        <v/>
      </c>
    </row>
    <row r="5910" spans="7:7" x14ac:dyDescent="0.25">
      <c r="G5910" t="str">
        <f t="shared" si="93"/>
        <v/>
      </c>
    </row>
    <row r="5911" spans="7:7" x14ac:dyDescent="0.25">
      <c r="G5911" t="str">
        <f t="shared" si="93"/>
        <v/>
      </c>
    </row>
    <row r="5912" spans="7:7" x14ac:dyDescent="0.25">
      <c r="G5912" t="str">
        <f t="shared" si="93"/>
        <v/>
      </c>
    </row>
    <row r="5913" spans="7:7" x14ac:dyDescent="0.25">
      <c r="G5913" t="str">
        <f t="shared" si="93"/>
        <v/>
      </c>
    </row>
    <row r="5914" spans="7:7" x14ac:dyDescent="0.25">
      <c r="G5914" t="str">
        <f t="shared" si="93"/>
        <v/>
      </c>
    </row>
    <row r="5915" spans="7:7" x14ac:dyDescent="0.25">
      <c r="G5915" t="str">
        <f t="shared" si="93"/>
        <v/>
      </c>
    </row>
    <row r="5916" spans="7:7" x14ac:dyDescent="0.25">
      <c r="G5916" t="str">
        <f t="shared" si="93"/>
        <v/>
      </c>
    </row>
    <row r="5917" spans="7:7" x14ac:dyDescent="0.25">
      <c r="G5917" t="str">
        <f t="shared" si="93"/>
        <v/>
      </c>
    </row>
    <row r="5918" spans="7:7" x14ac:dyDescent="0.25">
      <c r="G5918" t="str">
        <f t="shared" si="93"/>
        <v/>
      </c>
    </row>
    <row r="5919" spans="7:7" x14ac:dyDescent="0.25">
      <c r="G5919" t="str">
        <f t="shared" si="93"/>
        <v/>
      </c>
    </row>
    <row r="5920" spans="7:7" x14ac:dyDescent="0.25">
      <c r="G5920" t="str">
        <f t="shared" si="93"/>
        <v/>
      </c>
    </row>
    <row r="5921" spans="7:7" x14ac:dyDescent="0.25">
      <c r="G5921" t="str">
        <f t="shared" si="93"/>
        <v/>
      </c>
    </row>
    <row r="5922" spans="7:7" x14ac:dyDescent="0.25">
      <c r="G5922" t="str">
        <f t="shared" si="93"/>
        <v/>
      </c>
    </row>
    <row r="5923" spans="7:7" x14ac:dyDescent="0.25">
      <c r="G5923" t="str">
        <f t="shared" si="93"/>
        <v/>
      </c>
    </row>
    <row r="5924" spans="7:7" x14ac:dyDescent="0.25">
      <c r="G5924" t="str">
        <f t="shared" si="93"/>
        <v/>
      </c>
    </row>
    <row r="5925" spans="7:7" x14ac:dyDescent="0.25">
      <c r="G5925" t="str">
        <f t="shared" si="93"/>
        <v/>
      </c>
    </row>
    <row r="5926" spans="7:7" x14ac:dyDescent="0.25">
      <c r="G5926" t="str">
        <f t="shared" si="93"/>
        <v/>
      </c>
    </row>
    <row r="5927" spans="7:7" x14ac:dyDescent="0.25">
      <c r="G5927" t="str">
        <f t="shared" si="93"/>
        <v/>
      </c>
    </row>
    <row r="5928" spans="7:7" x14ac:dyDescent="0.25">
      <c r="G5928" t="str">
        <f t="shared" si="93"/>
        <v/>
      </c>
    </row>
    <row r="5929" spans="7:7" x14ac:dyDescent="0.25">
      <c r="G5929" t="str">
        <f t="shared" si="93"/>
        <v/>
      </c>
    </row>
    <row r="5930" spans="7:7" x14ac:dyDescent="0.25">
      <c r="G5930" t="str">
        <f t="shared" si="93"/>
        <v/>
      </c>
    </row>
    <row r="5931" spans="7:7" x14ac:dyDescent="0.25">
      <c r="G5931" t="str">
        <f t="shared" si="93"/>
        <v/>
      </c>
    </row>
    <row r="5932" spans="7:7" x14ac:dyDescent="0.25">
      <c r="G5932" t="str">
        <f t="shared" si="93"/>
        <v/>
      </c>
    </row>
    <row r="5933" spans="7:7" x14ac:dyDescent="0.25">
      <c r="G5933" t="str">
        <f t="shared" si="93"/>
        <v/>
      </c>
    </row>
    <row r="5934" spans="7:7" x14ac:dyDescent="0.25">
      <c r="G5934" t="str">
        <f t="shared" si="93"/>
        <v/>
      </c>
    </row>
    <row r="5935" spans="7:7" x14ac:dyDescent="0.25">
      <c r="G5935" t="str">
        <f t="shared" si="93"/>
        <v/>
      </c>
    </row>
    <row r="5936" spans="7:7" x14ac:dyDescent="0.25">
      <c r="G5936" t="str">
        <f t="shared" si="93"/>
        <v/>
      </c>
    </row>
    <row r="5937" spans="7:7" x14ac:dyDescent="0.25">
      <c r="G5937" t="str">
        <f t="shared" si="93"/>
        <v/>
      </c>
    </row>
    <row r="5938" spans="7:7" x14ac:dyDescent="0.25">
      <c r="G5938" t="str">
        <f t="shared" si="93"/>
        <v/>
      </c>
    </row>
    <row r="5939" spans="7:7" x14ac:dyDescent="0.25">
      <c r="G5939" t="str">
        <f t="shared" si="93"/>
        <v/>
      </c>
    </row>
    <row r="5940" spans="7:7" x14ac:dyDescent="0.25">
      <c r="G5940" t="str">
        <f t="shared" si="93"/>
        <v/>
      </c>
    </row>
    <row r="5941" spans="7:7" x14ac:dyDescent="0.25">
      <c r="G5941" t="str">
        <f t="shared" si="93"/>
        <v/>
      </c>
    </row>
    <row r="5942" spans="7:7" x14ac:dyDescent="0.25">
      <c r="G5942" t="str">
        <f t="shared" si="93"/>
        <v/>
      </c>
    </row>
    <row r="5943" spans="7:7" x14ac:dyDescent="0.25">
      <c r="G5943" t="str">
        <f t="shared" si="93"/>
        <v/>
      </c>
    </row>
    <row r="5944" spans="7:7" x14ac:dyDescent="0.25">
      <c r="G5944" t="str">
        <f t="shared" si="93"/>
        <v/>
      </c>
    </row>
    <row r="5945" spans="7:7" x14ac:dyDescent="0.25">
      <c r="G5945" t="str">
        <f t="shared" si="93"/>
        <v/>
      </c>
    </row>
    <row r="5946" spans="7:7" x14ac:dyDescent="0.25">
      <c r="G5946" t="str">
        <f t="shared" si="93"/>
        <v/>
      </c>
    </row>
    <row r="5947" spans="7:7" x14ac:dyDescent="0.25">
      <c r="G5947" t="str">
        <f t="shared" si="93"/>
        <v/>
      </c>
    </row>
    <row r="5948" spans="7:7" x14ac:dyDescent="0.25">
      <c r="G5948" t="str">
        <f t="shared" si="93"/>
        <v/>
      </c>
    </row>
    <row r="5949" spans="7:7" x14ac:dyDescent="0.25">
      <c r="G5949" t="str">
        <f t="shared" si="93"/>
        <v/>
      </c>
    </row>
    <row r="5950" spans="7:7" x14ac:dyDescent="0.25">
      <c r="G5950" t="str">
        <f t="shared" si="93"/>
        <v/>
      </c>
    </row>
    <row r="5951" spans="7:7" x14ac:dyDescent="0.25">
      <c r="G5951" t="str">
        <f t="shared" si="93"/>
        <v/>
      </c>
    </row>
    <row r="5952" spans="7:7" x14ac:dyDescent="0.25">
      <c r="G5952" t="str">
        <f t="shared" si="93"/>
        <v/>
      </c>
    </row>
    <row r="5953" spans="7:7" x14ac:dyDescent="0.25">
      <c r="G5953" t="str">
        <f t="shared" si="93"/>
        <v/>
      </c>
    </row>
    <row r="5954" spans="7:7" x14ac:dyDescent="0.25">
      <c r="G5954" t="str">
        <f t="shared" si="93"/>
        <v/>
      </c>
    </row>
    <row r="5955" spans="7:7" x14ac:dyDescent="0.25">
      <c r="G5955" t="str">
        <f t="shared" si="93"/>
        <v/>
      </c>
    </row>
    <row r="5956" spans="7:7" x14ac:dyDescent="0.25">
      <c r="G5956" t="str">
        <f t="shared" si="93"/>
        <v/>
      </c>
    </row>
    <row r="5957" spans="7:7" x14ac:dyDescent="0.25">
      <c r="G5957" t="str">
        <f t="shared" si="93"/>
        <v/>
      </c>
    </row>
    <row r="5958" spans="7:7" x14ac:dyDescent="0.25">
      <c r="G5958" t="str">
        <f t="shared" si="93"/>
        <v/>
      </c>
    </row>
    <row r="5959" spans="7:7" x14ac:dyDescent="0.25">
      <c r="G5959" t="str">
        <f t="shared" si="93"/>
        <v/>
      </c>
    </row>
    <row r="5960" spans="7:7" x14ac:dyDescent="0.25">
      <c r="G5960" t="str">
        <f t="shared" si="93"/>
        <v/>
      </c>
    </row>
    <row r="5961" spans="7:7" x14ac:dyDescent="0.25">
      <c r="G5961" t="str">
        <f t="shared" si="93"/>
        <v/>
      </c>
    </row>
    <row r="5962" spans="7:7" x14ac:dyDescent="0.25">
      <c r="G5962" t="str">
        <f t="shared" ref="G5962:G6025" si="94">IF(H5962="","",G5961+1)</f>
        <v/>
      </c>
    </row>
    <row r="5963" spans="7:7" x14ac:dyDescent="0.25">
      <c r="G5963" t="str">
        <f t="shared" si="94"/>
        <v/>
      </c>
    </row>
    <row r="5964" spans="7:7" x14ac:dyDescent="0.25">
      <c r="G5964" t="str">
        <f t="shared" si="94"/>
        <v/>
      </c>
    </row>
    <row r="5965" spans="7:7" x14ac:dyDescent="0.25">
      <c r="G5965" t="str">
        <f t="shared" si="94"/>
        <v/>
      </c>
    </row>
    <row r="5966" spans="7:7" x14ac:dyDescent="0.25">
      <c r="G5966" t="str">
        <f t="shared" si="94"/>
        <v/>
      </c>
    </row>
    <row r="5967" spans="7:7" x14ac:dyDescent="0.25">
      <c r="G5967" t="str">
        <f t="shared" si="94"/>
        <v/>
      </c>
    </row>
    <row r="5968" spans="7:7" x14ac:dyDescent="0.25">
      <c r="G5968" t="str">
        <f t="shared" si="94"/>
        <v/>
      </c>
    </row>
    <row r="5969" spans="7:7" x14ac:dyDescent="0.25">
      <c r="G5969" t="str">
        <f t="shared" si="94"/>
        <v/>
      </c>
    </row>
    <row r="5970" spans="7:7" x14ac:dyDescent="0.25">
      <c r="G5970" t="str">
        <f t="shared" si="94"/>
        <v/>
      </c>
    </row>
    <row r="5971" spans="7:7" x14ac:dyDescent="0.25">
      <c r="G5971" t="str">
        <f t="shared" si="94"/>
        <v/>
      </c>
    </row>
    <row r="5972" spans="7:7" x14ac:dyDescent="0.25">
      <c r="G5972" t="str">
        <f t="shared" si="94"/>
        <v/>
      </c>
    </row>
    <row r="5973" spans="7:7" x14ac:dyDescent="0.25">
      <c r="G5973" t="str">
        <f t="shared" si="94"/>
        <v/>
      </c>
    </row>
    <row r="5974" spans="7:7" x14ac:dyDescent="0.25">
      <c r="G5974" t="str">
        <f t="shared" si="94"/>
        <v/>
      </c>
    </row>
    <row r="5975" spans="7:7" x14ac:dyDescent="0.25">
      <c r="G5975" t="str">
        <f t="shared" si="94"/>
        <v/>
      </c>
    </row>
    <row r="5976" spans="7:7" x14ac:dyDescent="0.25">
      <c r="G5976" t="str">
        <f t="shared" si="94"/>
        <v/>
      </c>
    </row>
    <row r="5977" spans="7:7" x14ac:dyDescent="0.25">
      <c r="G5977" t="str">
        <f t="shared" si="94"/>
        <v/>
      </c>
    </row>
    <row r="5978" spans="7:7" x14ac:dyDescent="0.25">
      <c r="G5978" t="str">
        <f t="shared" si="94"/>
        <v/>
      </c>
    </row>
    <row r="5979" spans="7:7" x14ac:dyDescent="0.25">
      <c r="G5979" t="str">
        <f t="shared" si="94"/>
        <v/>
      </c>
    </row>
    <row r="5980" spans="7:7" x14ac:dyDescent="0.25">
      <c r="G5980" t="str">
        <f t="shared" si="94"/>
        <v/>
      </c>
    </row>
    <row r="5981" spans="7:7" x14ac:dyDescent="0.25">
      <c r="G5981" t="str">
        <f t="shared" si="94"/>
        <v/>
      </c>
    </row>
    <row r="5982" spans="7:7" x14ac:dyDescent="0.25">
      <c r="G5982" t="str">
        <f t="shared" si="94"/>
        <v/>
      </c>
    </row>
    <row r="5983" spans="7:7" x14ac:dyDescent="0.25">
      <c r="G5983" t="str">
        <f t="shared" si="94"/>
        <v/>
      </c>
    </row>
    <row r="5984" spans="7:7" x14ac:dyDescent="0.25">
      <c r="G5984" t="str">
        <f t="shared" si="94"/>
        <v/>
      </c>
    </row>
    <row r="5985" spans="7:7" x14ac:dyDescent="0.25">
      <c r="G5985" t="str">
        <f t="shared" si="94"/>
        <v/>
      </c>
    </row>
    <row r="5986" spans="7:7" x14ac:dyDescent="0.25">
      <c r="G5986" t="str">
        <f t="shared" si="94"/>
        <v/>
      </c>
    </row>
    <row r="5987" spans="7:7" x14ac:dyDescent="0.25">
      <c r="G5987" t="str">
        <f t="shared" si="94"/>
        <v/>
      </c>
    </row>
    <row r="5988" spans="7:7" x14ac:dyDescent="0.25">
      <c r="G5988" t="str">
        <f t="shared" si="94"/>
        <v/>
      </c>
    </row>
    <row r="5989" spans="7:7" x14ac:dyDescent="0.25">
      <c r="G5989" t="str">
        <f t="shared" si="94"/>
        <v/>
      </c>
    </row>
    <row r="5990" spans="7:7" x14ac:dyDescent="0.25">
      <c r="G5990" t="str">
        <f t="shared" si="94"/>
        <v/>
      </c>
    </row>
    <row r="5991" spans="7:7" x14ac:dyDescent="0.25">
      <c r="G5991" t="str">
        <f t="shared" si="94"/>
        <v/>
      </c>
    </row>
    <row r="5992" spans="7:7" x14ac:dyDescent="0.25">
      <c r="G5992" t="str">
        <f t="shared" si="94"/>
        <v/>
      </c>
    </row>
    <row r="5993" spans="7:7" x14ac:dyDescent="0.25">
      <c r="G5993" t="str">
        <f t="shared" si="94"/>
        <v/>
      </c>
    </row>
    <row r="5994" spans="7:7" x14ac:dyDescent="0.25">
      <c r="G5994" t="str">
        <f t="shared" si="94"/>
        <v/>
      </c>
    </row>
    <row r="5995" spans="7:7" x14ac:dyDescent="0.25">
      <c r="G5995" t="str">
        <f t="shared" si="94"/>
        <v/>
      </c>
    </row>
    <row r="5996" spans="7:7" x14ac:dyDescent="0.25">
      <c r="G5996" t="str">
        <f t="shared" si="94"/>
        <v/>
      </c>
    </row>
    <row r="5997" spans="7:7" x14ac:dyDescent="0.25">
      <c r="G5997" t="str">
        <f t="shared" si="94"/>
        <v/>
      </c>
    </row>
    <row r="5998" spans="7:7" x14ac:dyDescent="0.25">
      <c r="G5998" t="str">
        <f t="shared" si="94"/>
        <v/>
      </c>
    </row>
    <row r="5999" spans="7:7" x14ac:dyDescent="0.25">
      <c r="G5999" t="str">
        <f t="shared" si="94"/>
        <v/>
      </c>
    </row>
    <row r="6000" spans="7:7" x14ac:dyDescent="0.25">
      <c r="G6000" t="str">
        <f t="shared" si="94"/>
        <v/>
      </c>
    </row>
    <row r="6001" spans="7:7" x14ac:dyDescent="0.25">
      <c r="G6001" t="str">
        <f t="shared" si="94"/>
        <v/>
      </c>
    </row>
    <row r="6002" spans="7:7" x14ac:dyDescent="0.25">
      <c r="G6002" t="str">
        <f t="shared" si="94"/>
        <v/>
      </c>
    </row>
    <row r="6003" spans="7:7" x14ac:dyDescent="0.25">
      <c r="G6003" t="str">
        <f t="shared" si="94"/>
        <v/>
      </c>
    </row>
    <row r="6004" spans="7:7" x14ac:dyDescent="0.25">
      <c r="G6004" t="str">
        <f t="shared" si="94"/>
        <v/>
      </c>
    </row>
    <row r="6005" spans="7:7" x14ac:dyDescent="0.25">
      <c r="G6005" t="str">
        <f t="shared" si="94"/>
        <v/>
      </c>
    </row>
    <row r="6006" spans="7:7" x14ac:dyDescent="0.25">
      <c r="G6006" t="str">
        <f t="shared" si="94"/>
        <v/>
      </c>
    </row>
    <row r="6007" spans="7:7" x14ac:dyDescent="0.25">
      <c r="G6007" t="str">
        <f t="shared" si="94"/>
        <v/>
      </c>
    </row>
    <row r="6008" spans="7:7" x14ac:dyDescent="0.25">
      <c r="G6008" t="str">
        <f t="shared" si="94"/>
        <v/>
      </c>
    </row>
    <row r="6009" spans="7:7" x14ac:dyDescent="0.25">
      <c r="G6009" t="str">
        <f t="shared" si="94"/>
        <v/>
      </c>
    </row>
    <row r="6010" spans="7:7" x14ac:dyDescent="0.25">
      <c r="G6010" t="str">
        <f t="shared" si="94"/>
        <v/>
      </c>
    </row>
    <row r="6011" spans="7:7" x14ac:dyDescent="0.25">
      <c r="G6011" t="str">
        <f t="shared" si="94"/>
        <v/>
      </c>
    </row>
    <row r="6012" spans="7:7" x14ac:dyDescent="0.25">
      <c r="G6012" t="str">
        <f t="shared" si="94"/>
        <v/>
      </c>
    </row>
    <row r="6013" spans="7:7" x14ac:dyDescent="0.25">
      <c r="G6013" t="str">
        <f t="shared" si="94"/>
        <v/>
      </c>
    </row>
    <row r="6014" spans="7:7" x14ac:dyDescent="0.25">
      <c r="G6014" t="str">
        <f t="shared" si="94"/>
        <v/>
      </c>
    </row>
    <row r="6015" spans="7:7" x14ac:dyDescent="0.25">
      <c r="G6015" t="str">
        <f t="shared" si="94"/>
        <v/>
      </c>
    </row>
    <row r="6016" spans="7:7" x14ac:dyDescent="0.25">
      <c r="G6016" t="str">
        <f t="shared" si="94"/>
        <v/>
      </c>
    </row>
    <row r="6017" spans="7:7" x14ac:dyDescent="0.25">
      <c r="G6017" t="str">
        <f t="shared" si="94"/>
        <v/>
      </c>
    </row>
    <row r="6018" spans="7:7" x14ac:dyDescent="0.25">
      <c r="G6018" t="str">
        <f t="shared" si="94"/>
        <v/>
      </c>
    </row>
    <row r="6019" spans="7:7" x14ac:dyDescent="0.25">
      <c r="G6019" t="str">
        <f t="shared" si="94"/>
        <v/>
      </c>
    </row>
    <row r="6020" spans="7:7" x14ac:dyDescent="0.25">
      <c r="G6020" t="str">
        <f t="shared" si="94"/>
        <v/>
      </c>
    </row>
    <row r="6021" spans="7:7" x14ac:dyDescent="0.25">
      <c r="G6021" t="str">
        <f t="shared" si="94"/>
        <v/>
      </c>
    </row>
    <row r="6022" spans="7:7" x14ac:dyDescent="0.25">
      <c r="G6022" t="str">
        <f t="shared" si="94"/>
        <v/>
      </c>
    </row>
    <row r="6023" spans="7:7" x14ac:dyDescent="0.25">
      <c r="G6023" t="str">
        <f t="shared" si="94"/>
        <v/>
      </c>
    </row>
    <row r="6024" spans="7:7" x14ac:dyDescent="0.25">
      <c r="G6024" t="str">
        <f t="shared" si="94"/>
        <v/>
      </c>
    </row>
    <row r="6025" spans="7:7" x14ac:dyDescent="0.25">
      <c r="G6025" t="str">
        <f t="shared" si="94"/>
        <v/>
      </c>
    </row>
    <row r="6026" spans="7:7" x14ac:dyDescent="0.25">
      <c r="G6026" t="str">
        <f t="shared" ref="G6026:G6089" si="95">IF(H6026="","",G6025+1)</f>
        <v/>
      </c>
    </row>
    <row r="6027" spans="7:7" x14ac:dyDescent="0.25">
      <c r="G6027" t="str">
        <f t="shared" si="95"/>
        <v/>
      </c>
    </row>
    <row r="6028" spans="7:7" x14ac:dyDescent="0.25">
      <c r="G6028" t="str">
        <f t="shared" si="95"/>
        <v/>
      </c>
    </row>
    <row r="6029" spans="7:7" x14ac:dyDescent="0.25">
      <c r="G6029" t="str">
        <f t="shared" si="95"/>
        <v/>
      </c>
    </row>
    <row r="6030" spans="7:7" x14ac:dyDescent="0.25">
      <c r="G6030" t="str">
        <f t="shared" si="95"/>
        <v/>
      </c>
    </row>
    <row r="6031" spans="7:7" x14ac:dyDescent="0.25">
      <c r="G6031" t="str">
        <f t="shared" si="95"/>
        <v/>
      </c>
    </row>
    <row r="6032" spans="7:7" x14ac:dyDescent="0.25">
      <c r="G6032" t="str">
        <f t="shared" si="95"/>
        <v/>
      </c>
    </row>
    <row r="6033" spans="7:7" x14ac:dyDescent="0.25">
      <c r="G6033" t="str">
        <f t="shared" si="95"/>
        <v/>
      </c>
    </row>
    <row r="6034" spans="7:7" x14ac:dyDescent="0.25">
      <c r="G6034" t="str">
        <f t="shared" si="95"/>
        <v/>
      </c>
    </row>
    <row r="6035" spans="7:7" x14ac:dyDescent="0.25">
      <c r="G6035" t="str">
        <f t="shared" si="95"/>
        <v/>
      </c>
    </row>
    <row r="6036" spans="7:7" x14ac:dyDescent="0.25">
      <c r="G6036" t="str">
        <f t="shared" si="95"/>
        <v/>
      </c>
    </row>
    <row r="6037" spans="7:7" x14ac:dyDescent="0.25">
      <c r="G6037" t="str">
        <f t="shared" si="95"/>
        <v/>
      </c>
    </row>
    <row r="6038" spans="7:7" x14ac:dyDescent="0.25">
      <c r="G6038" t="str">
        <f t="shared" si="95"/>
        <v/>
      </c>
    </row>
    <row r="6039" spans="7:7" x14ac:dyDescent="0.25">
      <c r="G6039" t="str">
        <f t="shared" si="95"/>
        <v/>
      </c>
    </row>
    <row r="6040" spans="7:7" x14ac:dyDescent="0.25">
      <c r="G6040" t="str">
        <f t="shared" si="95"/>
        <v/>
      </c>
    </row>
    <row r="6041" spans="7:7" x14ac:dyDescent="0.25">
      <c r="G6041" t="str">
        <f t="shared" si="95"/>
        <v/>
      </c>
    </row>
    <row r="6042" spans="7:7" x14ac:dyDescent="0.25">
      <c r="G6042" t="str">
        <f t="shared" si="95"/>
        <v/>
      </c>
    </row>
    <row r="6043" spans="7:7" x14ac:dyDescent="0.25">
      <c r="G6043" t="str">
        <f t="shared" si="95"/>
        <v/>
      </c>
    </row>
    <row r="6044" spans="7:7" x14ac:dyDescent="0.25">
      <c r="G6044" t="str">
        <f t="shared" si="95"/>
        <v/>
      </c>
    </row>
    <row r="6045" spans="7:7" x14ac:dyDescent="0.25">
      <c r="G6045" t="str">
        <f t="shared" si="95"/>
        <v/>
      </c>
    </row>
    <row r="6046" spans="7:7" x14ac:dyDescent="0.25">
      <c r="G6046" t="str">
        <f t="shared" si="95"/>
        <v/>
      </c>
    </row>
    <row r="6047" spans="7:7" x14ac:dyDescent="0.25">
      <c r="G6047" t="str">
        <f t="shared" si="95"/>
        <v/>
      </c>
    </row>
    <row r="6048" spans="7:7" x14ac:dyDescent="0.25">
      <c r="G6048" t="str">
        <f t="shared" si="95"/>
        <v/>
      </c>
    </row>
    <row r="6049" spans="7:7" x14ac:dyDescent="0.25">
      <c r="G6049" t="str">
        <f t="shared" si="95"/>
        <v/>
      </c>
    </row>
    <row r="6050" spans="7:7" x14ac:dyDescent="0.25">
      <c r="G6050" t="str">
        <f t="shared" si="95"/>
        <v/>
      </c>
    </row>
    <row r="6051" spans="7:7" x14ac:dyDescent="0.25">
      <c r="G6051" t="str">
        <f t="shared" si="95"/>
        <v/>
      </c>
    </row>
    <row r="6052" spans="7:7" x14ac:dyDescent="0.25">
      <c r="G6052" t="str">
        <f t="shared" si="95"/>
        <v/>
      </c>
    </row>
    <row r="6053" spans="7:7" x14ac:dyDescent="0.25">
      <c r="G6053" t="str">
        <f t="shared" si="95"/>
        <v/>
      </c>
    </row>
    <row r="6054" spans="7:7" x14ac:dyDescent="0.25">
      <c r="G6054" t="str">
        <f t="shared" si="95"/>
        <v/>
      </c>
    </row>
    <row r="6055" spans="7:7" x14ac:dyDescent="0.25">
      <c r="G6055" t="str">
        <f t="shared" si="95"/>
        <v/>
      </c>
    </row>
    <row r="6056" spans="7:7" x14ac:dyDescent="0.25">
      <c r="G6056" t="str">
        <f t="shared" si="95"/>
        <v/>
      </c>
    </row>
    <row r="6057" spans="7:7" x14ac:dyDescent="0.25">
      <c r="G6057" t="str">
        <f t="shared" si="95"/>
        <v/>
      </c>
    </row>
    <row r="6058" spans="7:7" x14ac:dyDescent="0.25">
      <c r="G6058" t="str">
        <f t="shared" si="95"/>
        <v/>
      </c>
    </row>
    <row r="6059" spans="7:7" x14ac:dyDescent="0.25">
      <c r="G6059" t="str">
        <f t="shared" si="95"/>
        <v/>
      </c>
    </row>
    <row r="6060" spans="7:7" x14ac:dyDescent="0.25">
      <c r="G6060" t="str">
        <f t="shared" si="95"/>
        <v/>
      </c>
    </row>
    <row r="6061" spans="7:7" x14ac:dyDescent="0.25">
      <c r="G6061" t="str">
        <f t="shared" si="95"/>
        <v/>
      </c>
    </row>
    <row r="6062" spans="7:7" x14ac:dyDescent="0.25">
      <c r="G6062" t="str">
        <f t="shared" si="95"/>
        <v/>
      </c>
    </row>
    <row r="6063" spans="7:7" x14ac:dyDescent="0.25">
      <c r="G6063" t="str">
        <f t="shared" si="95"/>
        <v/>
      </c>
    </row>
    <row r="6064" spans="7:7" x14ac:dyDescent="0.25">
      <c r="G6064" t="str">
        <f t="shared" si="95"/>
        <v/>
      </c>
    </row>
    <row r="6065" spans="7:7" x14ac:dyDescent="0.25">
      <c r="G6065" t="str">
        <f t="shared" si="95"/>
        <v/>
      </c>
    </row>
    <row r="6066" spans="7:7" x14ac:dyDescent="0.25">
      <c r="G6066" t="str">
        <f t="shared" si="95"/>
        <v/>
      </c>
    </row>
    <row r="6067" spans="7:7" x14ac:dyDescent="0.25">
      <c r="G6067" t="str">
        <f t="shared" si="95"/>
        <v/>
      </c>
    </row>
    <row r="6068" spans="7:7" x14ac:dyDescent="0.25">
      <c r="G6068" t="str">
        <f t="shared" si="95"/>
        <v/>
      </c>
    </row>
    <row r="6069" spans="7:7" x14ac:dyDescent="0.25">
      <c r="G6069" t="str">
        <f t="shared" si="95"/>
        <v/>
      </c>
    </row>
    <row r="6070" spans="7:7" x14ac:dyDescent="0.25">
      <c r="G6070" t="str">
        <f t="shared" si="95"/>
        <v/>
      </c>
    </row>
    <row r="6071" spans="7:7" x14ac:dyDescent="0.25">
      <c r="G6071" t="str">
        <f t="shared" si="95"/>
        <v/>
      </c>
    </row>
    <row r="6072" spans="7:7" x14ac:dyDescent="0.25">
      <c r="G6072" t="str">
        <f t="shared" si="95"/>
        <v/>
      </c>
    </row>
    <row r="6073" spans="7:7" x14ac:dyDescent="0.25">
      <c r="G6073" t="str">
        <f t="shared" si="95"/>
        <v/>
      </c>
    </row>
    <row r="6074" spans="7:7" x14ac:dyDescent="0.25">
      <c r="G6074" t="str">
        <f t="shared" si="95"/>
        <v/>
      </c>
    </row>
    <row r="6075" spans="7:7" x14ac:dyDescent="0.25">
      <c r="G6075" t="str">
        <f t="shared" si="95"/>
        <v/>
      </c>
    </row>
    <row r="6076" spans="7:7" x14ac:dyDescent="0.25">
      <c r="G6076" t="str">
        <f t="shared" si="95"/>
        <v/>
      </c>
    </row>
    <row r="6077" spans="7:7" x14ac:dyDescent="0.25">
      <c r="G6077" t="str">
        <f t="shared" si="95"/>
        <v/>
      </c>
    </row>
    <row r="6078" spans="7:7" x14ac:dyDescent="0.25">
      <c r="G6078" t="str">
        <f t="shared" si="95"/>
        <v/>
      </c>
    </row>
    <row r="6079" spans="7:7" x14ac:dyDescent="0.25">
      <c r="G6079" t="str">
        <f t="shared" si="95"/>
        <v/>
      </c>
    </row>
    <row r="6080" spans="7:7" x14ac:dyDescent="0.25">
      <c r="G6080" t="str">
        <f t="shared" si="95"/>
        <v/>
      </c>
    </row>
    <row r="6081" spans="7:7" x14ac:dyDescent="0.25">
      <c r="G6081" t="str">
        <f t="shared" si="95"/>
        <v/>
      </c>
    </row>
    <row r="6082" spans="7:7" x14ac:dyDescent="0.25">
      <c r="G6082" t="str">
        <f t="shared" si="95"/>
        <v/>
      </c>
    </row>
    <row r="6083" spans="7:7" x14ac:dyDescent="0.25">
      <c r="G6083" t="str">
        <f t="shared" si="95"/>
        <v/>
      </c>
    </row>
    <row r="6084" spans="7:7" x14ac:dyDescent="0.25">
      <c r="G6084" t="str">
        <f t="shared" si="95"/>
        <v/>
      </c>
    </row>
    <row r="6085" spans="7:7" x14ac:dyDescent="0.25">
      <c r="G6085" t="str">
        <f t="shared" si="95"/>
        <v/>
      </c>
    </row>
    <row r="6086" spans="7:7" x14ac:dyDescent="0.25">
      <c r="G6086" t="str">
        <f t="shared" si="95"/>
        <v/>
      </c>
    </row>
    <row r="6087" spans="7:7" x14ac:dyDescent="0.25">
      <c r="G6087" t="str">
        <f t="shared" si="95"/>
        <v/>
      </c>
    </row>
    <row r="6088" spans="7:7" x14ac:dyDescent="0.25">
      <c r="G6088" t="str">
        <f t="shared" si="95"/>
        <v/>
      </c>
    </row>
    <row r="6089" spans="7:7" x14ac:dyDescent="0.25">
      <c r="G6089" t="str">
        <f t="shared" si="95"/>
        <v/>
      </c>
    </row>
    <row r="6090" spans="7:7" x14ac:dyDescent="0.25">
      <c r="G6090" t="str">
        <f t="shared" ref="G6090:G6153" si="96">IF(H6090="","",G6089+1)</f>
        <v/>
      </c>
    </row>
    <row r="6091" spans="7:7" x14ac:dyDescent="0.25">
      <c r="G6091" t="str">
        <f t="shared" si="96"/>
        <v/>
      </c>
    </row>
    <row r="6092" spans="7:7" x14ac:dyDescent="0.25">
      <c r="G6092" t="str">
        <f t="shared" si="96"/>
        <v/>
      </c>
    </row>
    <row r="6093" spans="7:7" x14ac:dyDescent="0.25">
      <c r="G6093" t="str">
        <f t="shared" si="96"/>
        <v/>
      </c>
    </row>
    <row r="6094" spans="7:7" x14ac:dyDescent="0.25">
      <c r="G6094" t="str">
        <f t="shared" si="96"/>
        <v/>
      </c>
    </row>
    <row r="6095" spans="7:7" x14ac:dyDescent="0.25">
      <c r="G6095" t="str">
        <f t="shared" si="96"/>
        <v/>
      </c>
    </row>
    <row r="6096" spans="7:7" x14ac:dyDescent="0.25">
      <c r="G6096" t="str">
        <f t="shared" si="96"/>
        <v/>
      </c>
    </row>
    <row r="6097" spans="7:7" x14ac:dyDescent="0.25">
      <c r="G6097" t="str">
        <f t="shared" si="96"/>
        <v/>
      </c>
    </row>
    <row r="6098" spans="7:7" x14ac:dyDescent="0.25">
      <c r="G6098" t="str">
        <f t="shared" si="96"/>
        <v/>
      </c>
    </row>
    <row r="6099" spans="7:7" x14ac:dyDescent="0.25">
      <c r="G6099" t="str">
        <f t="shared" si="96"/>
        <v/>
      </c>
    </row>
    <row r="6100" spans="7:7" x14ac:dyDescent="0.25">
      <c r="G6100" t="str">
        <f t="shared" si="96"/>
        <v/>
      </c>
    </row>
    <row r="6101" spans="7:7" x14ac:dyDescent="0.25">
      <c r="G6101" t="str">
        <f t="shared" si="96"/>
        <v/>
      </c>
    </row>
    <row r="6102" spans="7:7" x14ac:dyDescent="0.25">
      <c r="G6102" t="str">
        <f t="shared" si="96"/>
        <v/>
      </c>
    </row>
    <row r="6103" spans="7:7" x14ac:dyDescent="0.25">
      <c r="G6103" t="str">
        <f t="shared" si="96"/>
        <v/>
      </c>
    </row>
    <row r="6104" spans="7:7" x14ac:dyDescent="0.25">
      <c r="G6104" t="str">
        <f t="shared" si="96"/>
        <v/>
      </c>
    </row>
    <row r="6105" spans="7:7" x14ac:dyDescent="0.25">
      <c r="G6105" t="str">
        <f t="shared" si="96"/>
        <v/>
      </c>
    </row>
    <row r="6106" spans="7:7" x14ac:dyDescent="0.25">
      <c r="G6106" t="str">
        <f t="shared" si="96"/>
        <v/>
      </c>
    </row>
    <row r="6107" spans="7:7" x14ac:dyDescent="0.25">
      <c r="G6107" t="str">
        <f t="shared" si="96"/>
        <v/>
      </c>
    </row>
    <row r="6108" spans="7:7" x14ac:dyDescent="0.25">
      <c r="G6108" t="str">
        <f t="shared" si="96"/>
        <v/>
      </c>
    </row>
    <row r="6109" spans="7:7" x14ac:dyDescent="0.25">
      <c r="G6109" t="str">
        <f t="shared" si="96"/>
        <v/>
      </c>
    </row>
    <row r="6110" spans="7:7" x14ac:dyDescent="0.25">
      <c r="G6110" t="str">
        <f t="shared" si="96"/>
        <v/>
      </c>
    </row>
    <row r="6111" spans="7:7" x14ac:dyDescent="0.25">
      <c r="G6111" t="str">
        <f t="shared" si="96"/>
        <v/>
      </c>
    </row>
    <row r="6112" spans="7:7" x14ac:dyDescent="0.25">
      <c r="G6112" t="str">
        <f t="shared" si="96"/>
        <v/>
      </c>
    </row>
    <row r="6113" spans="7:7" x14ac:dyDescent="0.25">
      <c r="G6113" t="str">
        <f t="shared" si="96"/>
        <v/>
      </c>
    </row>
    <row r="6114" spans="7:7" x14ac:dyDescent="0.25">
      <c r="G6114" t="str">
        <f t="shared" si="96"/>
        <v/>
      </c>
    </row>
    <row r="6115" spans="7:7" x14ac:dyDescent="0.25">
      <c r="G6115" t="str">
        <f t="shared" si="96"/>
        <v/>
      </c>
    </row>
    <row r="6116" spans="7:7" x14ac:dyDescent="0.25">
      <c r="G6116" t="str">
        <f t="shared" si="96"/>
        <v/>
      </c>
    </row>
    <row r="6117" spans="7:7" x14ac:dyDescent="0.25">
      <c r="G6117" t="str">
        <f t="shared" si="96"/>
        <v/>
      </c>
    </row>
    <row r="6118" spans="7:7" x14ac:dyDescent="0.25">
      <c r="G6118" t="str">
        <f t="shared" si="96"/>
        <v/>
      </c>
    </row>
    <row r="6119" spans="7:7" x14ac:dyDescent="0.25">
      <c r="G6119" t="str">
        <f t="shared" si="96"/>
        <v/>
      </c>
    </row>
    <row r="6120" spans="7:7" x14ac:dyDescent="0.25">
      <c r="G6120" t="str">
        <f t="shared" si="96"/>
        <v/>
      </c>
    </row>
    <row r="6121" spans="7:7" x14ac:dyDescent="0.25">
      <c r="G6121" t="str">
        <f t="shared" si="96"/>
        <v/>
      </c>
    </row>
    <row r="6122" spans="7:7" x14ac:dyDescent="0.25">
      <c r="G6122" t="str">
        <f t="shared" si="96"/>
        <v/>
      </c>
    </row>
    <row r="6123" spans="7:7" x14ac:dyDescent="0.25">
      <c r="G6123" t="str">
        <f t="shared" si="96"/>
        <v/>
      </c>
    </row>
    <row r="6124" spans="7:7" x14ac:dyDescent="0.25">
      <c r="G6124" t="str">
        <f t="shared" si="96"/>
        <v/>
      </c>
    </row>
    <row r="6125" spans="7:7" x14ac:dyDescent="0.25">
      <c r="G6125" t="str">
        <f t="shared" si="96"/>
        <v/>
      </c>
    </row>
    <row r="6126" spans="7:7" x14ac:dyDescent="0.25">
      <c r="G6126" t="str">
        <f t="shared" si="96"/>
        <v/>
      </c>
    </row>
    <row r="6127" spans="7:7" x14ac:dyDescent="0.25">
      <c r="G6127" t="str">
        <f t="shared" si="96"/>
        <v/>
      </c>
    </row>
    <row r="6128" spans="7:7" x14ac:dyDescent="0.25">
      <c r="G6128" t="str">
        <f t="shared" si="96"/>
        <v/>
      </c>
    </row>
    <row r="6129" spans="7:7" x14ac:dyDescent="0.25">
      <c r="G6129" t="str">
        <f t="shared" si="96"/>
        <v/>
      </c>
    </row>
    <row r="6130" spans="7:7" x14ac:dyDescent="0.25">
      <c r="G6130" t="str">
        <f t="shared" si="96"/>
        <v/>
      </c>
    </row>
    <row r="6131" spans="7:7" x14ac:dyDescent="0.25">
      <c r="G6131" t="str">
        <f t="shared" si="96"/>
        <v/>
      </c>
    </row>
    <row r="6132" spans="7:7" x14ac:dyDescent="0.25">
      <c r="G6132" t="str">
        <f t="shared" si="96"/>
        <v/>
      </c>
    </row>
    <row r="6133" spans="7:7" x14ac:dyDescent="0.25">
      <c r="G6133" t="str">
        <f t="shared" si="96"/>
        <v/>
      </c>
    </row>
    <row r="6134" spans="7:7" x14ac:dyDescent="0.25">
      <c r="G6134" t="str">
        <f t="shared" si="96"/>
        <v/>
      </c>
    </row>
    <row r="6135" spans="7:7" x14ac:dyDescent="0.25">
      <c r="G6135" t="str">
        <f t="shared" si="96"/>
        <v/>
      </c>
    </row>
    <row r="6136" spans="7:7" x14ac:dyDescent="0.25">
      <c r="G6136" t="str">
        <f t="shared" si="96"/>
        <v/>
      </c>
    </row>
    <row r="6137" spans="7:7" x14ac:dyDescent="0.25">
      <c r="G6137" t="str">
        <f t="shared" si="96"/>
        <v/>
      </c>
    </row>
    <row r="6138" spans="7:7" x14ac:dyDescent="0.25">
      <c r="G6138" t="str">
        <f t="shared" si="96"/>
        <v/>
      </c>
    </row>
    <row r="6139" spans="7:7" x14ac:dyDescent="0.25">
      <c r="G6139" t="str">
        <f t="shared" si="96"/>
        <v/>
      </c>
    </row>
    <row r="6140" spans="7:7" x14ac:dyDescent="0.25">
      <c r="G6140" t="str">
        <f t="shared" si="96"/>
        <v/>
      </c>
    </row>
    <row r="6141" spans="7:7" x14ac:dyDescent="0.25">
      <c r="G6141" t="str">
        <f t="shared" si="96"/>
        <v/>
      </c>
    </row>
    <row r="6142" spans="7:7" x14ac:dyDescent="0.25">
      <c r="G6142" t="str">
        <f t="shared" si="96"/>
        <v/>
      </c>
    </row>
    <row r="6143" spans="7:7" x14ac:dyDescent="0.25">
      <c r="G6143" t="str">
        <f t="shared" si="96"/>
        <v/>
      </c>
    </row>
    <row r="6144" spans="7:7" x14ac:dyDescent="0.25">
      <c r="G6144" t="str">
        <f t="shared" si="96"/>
        <v/>
      </c>
    </row>
    <row r="6145" spans="7:7" x14ac:dyDescent="0.25">
      <c r="G6145" t="str">
        <f t="shared" si="96"/>
        <v/>
      </c>
    </row>
    <row r="6146" spans="7:7" x14ac:dyDescent="0.25">
      <c r="G6146" t="str">
        <f t="shared" si="96"/>
        <v/>
      </c>
    </row>
    <row r="6147" spans="7:7" x14ac:dyDescent="0.25">
      <c r="G6147" t="str">
        <f t="shared" si="96"/>
        <v/>
      </c>
    </row>
    <row r="6148" spans="7:7" x14ac:dyDescent="0.25">
      <c r="G6148" t="str">
        <f t="shared" si="96"/>
        <v/>
      </c>
    </row>
    <row r="6149" spans="7:7" x14ac:dyDescent="0.25">
      <c r="G6149" t="str">
        <f t="shared" si="96"/>
        <v/>
      </c>
    </row>
    <row r="6150" spans="7:7" x14ac:dyDescent="0.25">
      <c r="G6150" t="str">
        <f t="shared" si="96"/>
        <v/>
      </c>
    </row>
    <row r="6151" spans="7:7" x14ac:dyDescent="0.25">
      <c r="G6151" t="str">
        <f t="shared" si="96"/>
        <v/>
      </c>
    </row>
    <row r="6152" spans="7:7" x14ac:dyDescent="0.25">
      <c r="G6152" t="str">
        <f t="shared" si="96"/>
        <v/>
      </c>
    </row>
    <row r="6153" spans="7:7" x14ac:dyDescent="0.25">
      <c r="G6153" t="str">
        <f t="shared" si="96"/>
        <v/>
      </c>
    </row>
    <row r="6154" spans="7:7" x14ac:dyDescent="0.25">
      <c r="G6154" t="str">
        <f t="shared" ref="G6154:G6217" si="97">IF(H6154="","",G6153+1)</f>
        <v/>
      </c>
    </row>
    <row r="6155" spans="7:7" x14ac:dyDescent="0.25">
      <c r="G6155" t="str">
        <f t="shared" si="97"/>
        <v/>
      </c>
    </row>
    <row r="6156" spans="7:7" x14ac:dyDescent="0.25">
      <c r="G6156" t="str">
        <f t="shared" si="97"/>
        <v/>
      </c>
    </row>
    <row r="6157" spans="7:7" x14ac:dyDescent="0.25">
      <c r="G6157" t="str">
        <f t="shared" si="97"/>
        <v/>
      </c>
    </row>
    <row r="6158" spans="7:7" x14ac:dyDescent="0.25">
      <c r="G6158" t="str">
        <f t="shared" si="97"/>
        <v/>
      </c>
    </row>
    <row r="6159" spans="7:7" x14ac:dyDescent="0.25">
      <c r="G6159" t="str">
        <f t="shared" si="97"/>
        <v/>
      </c>
    </row>
    <row r="6160" spans="7:7" x14ac:dyDescent="0.25">
      <c r="G6160" t="str">
        <f t="shared" si="97"/>
        <v/>
      </c>
    </row>
    <row r="6161" spans="7:7" x14ac:dyDescent="0.25">
      <c r="G6161" t="str">
        <f t="shared" si="97"/>
        <v/>
      </c>
    </row>
    <row r="6162" spans="7:7" x14ac:dyDescent="0.25">
      <c r="G6162" t="str">
        <f t="shared" si="97"/>
        <v/>
      </c>
    </row>
    <row r="6163" spans="7:7" x14ac:dyDescent="0.25">
      <c r="G6163" t="str">
        <f t="shared" si="97"/>
        <v/>
      </c>
    </row>
    <row r="6164" spans="7:7" x14ac:dyDescent="0.25">
      <c r="G6164" t="str">
        <f t="shared" si="97"/>
        <v/>
      </c>
    </row>
    <row r="6165" spans="7:7" x14ac:dyDescent="0.25">
      <c r="G6165" t="str">
        <f t="shared" si="97"/>
        <v/>
      </c>
    </row>
    <row r="6166" spans="7:7" x14ac:dyDescent="0.25">
      <c r="G6166" t="str">
        <f t="shared" si="97"/>
        <v/>
      </c>
    </row>
    <row r="6167" spans="7:7" x14ac:dyDescent="0.25">
      <c r="G6167" t="str">
        <f t="shared" si="97"/>
        <v/>
      </c>
    </row>
    <row r="6168" spans="7:7" x14ac:dyDescent="0.25">
      <c r="G6168" t="str">
        <f t="shared" si="97"/>
        <v/>
      </c>
    </row>
    <row r="6169" spans="7:7" x14ac:dyDescent="0.25">
      <c r="G6169" t="str">
        <f t="shared" si="97"/>
        <v/>
      </c>
    </row>
    <row r="6170" spans="7:7" x14ac:dyDescent="0.25">
      <c r="G6170" t="str">
        <f t="shared" si="97"/>
        <v/>
      </c>
    </row>
    <row r="6171" spans="7:7" x14ac:dyDescent="0.25">
      <c r="G6171" t="str">
        <f t="shared" si="97"/>
        <v/>
      </c>
    </row>
    <row r="6172" spans="7:7" x14ac:dyDescent="0.25">
      <c r="G6172" t="str">
        <f t="shared" si="97"/>
        <v/>
      </c>
    </row>
    <row r="6173" spans="7:7" x14ac:dyDescent="0.25">
      <c r="G6173" t="str">
        <f t="shared" si="97"/>
        <v/>
      </c>
    </row>
    <row r="6174" spans="7:7" x14ac:dyDescent="0.25">
      <c r="G6174" t="str">
        <f t="shared" si="97"/>
        <v/>
      </c>
    </row>
    <row r="6175" spans="7:7" x14ac:dyDescent="0.25">
      <c r="G6175" t="str">
        <f t="shared" si="97"/>
        <v/>
      </c>
    </row>
    <row r="6176" spans="7:7" x14ac:dyDescent="0.25">
      <c r="G6176" t="str">
        <f t="shared" si="97"/>
        <v/>
      </c>
    </row>
    <row r="6177" spans="7:7" x14ac:dyDescent="0.25">
      <c r="G6177" t="str">
        <f t="shared" si="97"/>
        <v/>
      </c>
    </row>
    <row r="6178" spans="7:7" x14ac:dyDescent="0.25">
      <c r="G6178" t="str">
        <f t="shared" si="97"/>
        <v/>
      </c>
    </row>
    <row r="6179" spans="7:7" x14ac:dyDescent="0.25">
      <c r="G6179" t="str">
        <f t="shared" si="97"/>
        <v/>
      </c>
    </row>
    <row r="6180" spans="7:7" x14ac:dyDescent="0.25">
      <c r="G6180" t="str">
        <f t="shared" si="97"/>
        <v/>
      </c>
    </row>
    <row r="6181" spans="7:7" x14ac:dyDescent="0.25">
      <c r="G6181" t="str">
        <f t="shared" si="97"/>
        <v/>
      </c>
    </row>
    <row r="6182" spans="7:7" x14ac:dyDescent="0.25">
      <c r="G6182" t="str">
        <f t="shared" si="97"/>
        <v/>
      </c>
    </row>
    <row r="6183" spans="7:7" x14ac:dyDescent="0.25">
      <c r="G6183" t="str">
        <f t="shared" si="97"/>
        <v/>
      </c>
    </row>
    <row r="6184" spans="7:7" x14ac:dyDescent="0.25">
      <c r="G6184" t="str">
        <f t="shared" si="97"/>
        <v/>
      </c>
    </row>
    <row r="6185" spans="7:7" x14ac:dyDescent="0.25">
      <c r="G6185" t="str">
        <f t="shared" si="97"/>
        <v/>
      </c>
    </row>
    <row r="6186" spans="7:7" x14ac:dyDescent="0.25">
      <c r="G6186" t="str">
        <f t="shared" si="97"/>
        <v/>
      </c>
    </row>
    <row r="6187" spans="7:7" x14ac:dyDescent="0.25">
      <c r="G6187" t="str">
        <f t="shared" si="97"/>
        <v/>
      </c>
    </row>
    <row r="6188" spans="7:7" x14ac:dyDescent="0.25">
      <c r="G6188" t="str">
        <f t="shared" si="97"/>
        <v/>
      </c>
    </row>
    <row r="6189" spans="7:7" x14ac:dyDescent="0.25">
      <c r="G6189" t="str">
        <f t="shared" si="97"/>
        <v/>
      </c>
    </row>
    <row r="6190" spans="7:7" x14ac:dyDescent="0.25">
      <c r="G6190" t="str">
        <f t="shared" si="97"/>
        <v/>
      </c>
    </row>
    <row r="6191" spans="7:7" x14ac:dyDescent="0.25">
      <c r="G6191" t="str">
        <f t="shared" si="97"/>
        <v/>
      </c>
    </row>
    <row r="6192" spans="7:7" x14ac:dyDescent="0.25">
      <c r="G6192" t="str">
        <f t="shared" si="97"/>
        <v/>
      </c>
    </row>
    <row r="6193" spans="7:7" x14ac:dyDescent="0.25">
      <c r="G6193" t="str">
        <f t="shared" si="97"/>
        <v/>
      </c>
    </row>
    <row r="6194" spans="7:7" x14ac:dyDescent="0.25">
      <c r="G6194" t="str">
        <f t="shared" si="97"/>
        <v/>
      </c>
    </row>
    <row r="6195" spans="7:7" x14ac:dyDescent="0.25">
      <c r="G6195" t="str">
        <f t="shared" si="97"/>
        <v/>
      </c>
    </row>
    <row r="6196" spans="7:7" x14ac:dyDescent="0.25">
      <c r="G6196" t="str">
        <f t="shared" si="97"/>
        <v/>
      </c>
    </row>
    <row r="6197" spans="7:7" x14ac:dyDescent="0.25">
      <c r="G6197" t="str">
        <f t="shared" si="97"/>
        <v/>
      </c>
    </row>
    <row r="6198" spans="7:7" x14ac:dyDescent="0.25">
      <c r="G6198" t="str">
        <f t="shared" si="97"/>
        <v/>
      </c>
    </row>
    <row r="6199" spans="7:7" x14ac:dyDescent="0.25">
      <c r="G6199" t="str">
        <f t="shared" si="97"/>
        <v/>
      </c>
    </row>
    <row r="6200" spans="7:7" x14ac:dyDescent="0.25">
      <c r="G6200" t="str">
        <f t="shared" si="97"/>
        <v/>
      </c>
    </row>
    <row r="6201" spans="7:7" x14ac:dyDescent="0.25">
      <c r="G6201" t="str">
        <f t="shared" si="97"/>
        <v/>
      </c>
    </row>
    <row r="6202" spans="7:7" x14ac:dyDescent="0.25">
      <c r="G6202" t="str">
        <f t="shared" si="97"/>
        <v/>
      </c>
    </row>
    <row r="6203" spans="7:7" x14ac:dyDescent="0.25">
      <c r="G6203" t="str">
        <f t="shared" si="97"/>
        <v/>
      </c>
    </row>
    <row r="6204" spans="7:7" x14ac:dyDescent="0.25">
      <c r="G6204" t="str">
        <f t="shared" si="97"/>
        <v/>
      </c>
    </row>
    <row r="6205" spans="7:7" x14ac:dyDescent="0.25">
      <c r="G6205" t="str">
        <f t="shared" si="97"/>
        <v/>
      </c>
    </row>
    <row r="6206" spans="7:7" x14ac:dyDescent="0.25">
      <c r="G6206" t="str">
        <f t="shared" si="97"/>
        <v/>
      </c>
    </row>
    <row r="6207" spans="7:7" x14ac:dyDescent="0.25">
      <c r="G6207" t="str">
        <f t="shared" si="97"/>
        <v/>
      </c>
    </row>
    <row r="6208" spans="7:7" x14ac:dyDescent="0.25">
      <c r="G6208" t="str">
        <f t="shared" si="97"/>
        <v/>
      </c>
    </row>
    <row r="6209" spans="7:7" x14ac:dyDescent="0.25">
      <c r="G6209" t="str">
        <f t="shared" si="97"/>
        <v/>
      </c>
    </row>
    <row r="6210" spans="7:7" x14ac:dyDescent="0.25">
      <c r="G6210" t="str">
        <f t="shared" si="97"/>
        <v/>
      </c>
    </row>
    <row r="6211" spans="7:7" x14ac:dyDescent="0.25">
      <c r="G6211" t="str">
        <f t="shared" si="97"/>
        <v/>
      </c>
    </row>
    <row r="6212" spans="7:7" x14ac:dyDescent="0.25">
      <c r="G6212" t="str">
        <f t="shared" si="97"/>
        <v/>
      </c>
    </row>
    <row r="6213" spans="7:7" x14ac:dyDescent="0.25">
      <c r="G6213" t="str">
        <f t="shared" si="97"/>
        <v/>
      </c>
    </row>
    <row r="6214" spans="7:7" x14ac:dyDescent="0.25">
      <c r="G6214" t="str">
        <f t="shared" si="97"/>
        <v/>
      </c>
    </row>
    <row r="6215" spans="7:7" x14ac:dyDescent="0.25">
      <c r="G6215" t="str">
        <f t="shared" si="97"/>
        <v/>
      </c>
    </row>
    <row r="6216" spans="7:7" x14ac:dyDescent="0.25">
      <c r="G6216" t="str">
        <f t="shared" si="97"/>
        <v/>
      </c>
    </row>
    <row r="6217" spans="7:7" x14ac:dyDescent="0.25">
      <c r="G6217" t="str">
        <f t="shared" si="97"/>
        <v/>
      </c>
    </row>
    <row r="6218" spans="7:7" x14ac:dyDescent="0.25">
      <c r="G6218" t="str">
        <f t="shared" ref="G6218:G6281" si="98">IF(H6218="","",G6217+1)</f>
        <v/>
      </c>
    </row>
    <row r="6219" spans="7:7" x14ac:dyDescent="0.25">
      <c r="G6219" t="str">
        <f t="shared" si="98"/>
        <v/>
      </c>
    </row>
    <row r="6220" spans="7:7" x14ac:dyDescent="0.25">
      <c r="G6220" t="str">
        <f t="shared" si="98"/>
        <v/>
      </c>
    </row>
    <row r="6221" spans="7:7" x14ac:dyDescent="0.25">
      <c r="G6221" t="str">
        <f t="shared" si="98"/>
        <v/>
      </c>
    </row>
    <row r="6222" spans="7:7" x14ac:dyDescent="0.25">
      <c r="G6222" t="str">
        <f t="shared" si="98"/>
        <v/>
      </c>
    </row>
    <row r="6223" spans="7:7" x14ac:dyDescent="0.25">
      <c r="G6223" t="str">
        <f t="shared" si="98"/>
        <v/>
      </c>
    </row>
    <row r="6224" spans="7:7" x14ac:dyDescent="0.25">
      <c r="G6224" t="str">
        <f t="shared" si="98"/>
        <v/>
      </c>
    </row>
    <row r="6225" spans="7:7" x14ac:dyDescent="0.25">
      <c r="G6225" t="str">
        <f t="shared" si="98"/>
        <v/>
      </c>
    </row>
    <row r="6226" spans="7:7" x14ac:dyDescent="0.25">
      <c r="G6226" t="str">
        <f t="shared" si="98"/>
        <v/>
      </c>
    </row>
    <row r="6227" spans="7:7" x14ac:dyDescent="0.25">
      <c r="G6227" t="str">
        <f t="shared" si="98"/>
        <v/>
      </c>
    </row>
    <row r="6228" spans="7:7" x14ac:dyDescent="0.25">
      <c r="G6228" t="str">
        <f t="shared" si="98"/>
        <v/>
      </c>
    </row>
    <row r="6229" spans="7:7" x14ac:dyDescent="0.25">
      <c r="G6229" t="str">
        <f t="shared" si="98"/>
        <v/>
      </c>
    </row>
    <row r="6230" spans="7:7" x14ac:dyDescent="0.25">
      <c r="G6230" t="str">
        <f t="shared" si="98"/>
        <v/>
      </c>
    </row>
    <row r="6231" spans="7:7" x14ac:dyDescent="0.25">
      <c r="G6231" t="str">
        <f t="shared" si="98"/>
        <v/>
      </c>
    </row>
    <row r="6232" spans="7:7" x14ac:dyDescent="0.25">
      <c r="G6232" t="str">
        <f t="shared" si="98"/>
        <v/>
      </c>
    </row>
    <row r="6233" spans="7:7" x14ac:dyDescent="0.25">
      <c r="G6233" t="str">
        <f t="shared" si="98"/>
        <v/>
      </c>
    </row>
    <row r="6234" spans="7:7" x14ac:dyDescent="0.25">
      <c r="G6234" t="str">
        <f t="shared" si="98"/>
        <v/>
      </c>
    </row>
    <row r="6235" spans="7:7" x14ac:dyDescent="0.25">
      <c r="G6235" t="str">
        <f t="shared" si="98"/>
        <v/>
      </c>
    </row>
    <row r="6236" spans="7:7" x14ac:dyDescent="0.25">
      <c r="G6236" t="str">
        <f t="shared" si="98"/>
        <v/>
      </c>
    </row>
    <row r="6237" spans="7:7" x14ac:dyDescent="0.25">
      <c r="G6237" t="str">
        <f t="shared" si="98"/>
        <v/>
      </c>
    </row>
    <row r="6238" spans="7:7" x14ac:dyDescent="0.25">
      <c r="G6238" t="str">
        <f t="shared" si="98"/>
        <v/>
      </c>
    </row>
    <row r="6239" spans="7:7" x14ac:dyDescent="0.25">
      <c r="G6239" t="str">
        <f t="shared" si="98"/>
        <v/>
      </c>
    </row>
    <row r="6240" spans="7:7" x14ac:dyDescent="0.25">
      <c r="G6240" t="str">
        <f t="shared" si="98"/>
        <v/>
      </c>
    </row>
    <row r="6241" spans="7:7" x14ac:dyDescent="0.25">
      <c r="G6241" t="str">
        <f t="shared" si="98"/>
        <v/>
      </c>
    </row>
    <row r="6242" spans="7:7" x14ac:dyDescent="0.25">
      <c r="G6242" t="str">
        <f t="shared" si="98"/>
        <v/>
      </c>
    </row>
    <row r="6243" spans="7:7" x14ac:dyDescent="0.25">
      <c r="G6243" t="str">
        <f t="shared" si="98"/>
        <v/>
      </c>
    </row>
    <row r="6244" spans="7:7" x14ac:dyDescent="0.25">
      <c r="G6244" t="str">
        <f t="shared" si="98"/>
        <v/>
      </c>
    </row>
    <row r="6245" spans="7:7" x14ac:dyDescent="0.25">
      <c r="G6245" t="str">
        <f t="shared" si="98"/>
        <v/>
      </c>
    </row>
    <row r="6246" spans="7:7" x14ac:dyDescent="0.25">
      <c r="G6246" t="str">
        <f t="shared" si="98"/>
        <v/>
      </c>
    </row>
    <row r="6247" spans="7:7" x14ac:dyDescent="0.25">
      <c r="G6247" t="str">
        <f t="shared" si="98"/>
        <v/>
      </c>
    </row>
    <row r="6248" spans="7:7" x14ac:dyDescent="0.25">
      <c r="G6248" t="str">
        <f t="shared" si="98"/>
        <v/>
      </c>
    </row>
    <row r="6249" spans="7:7" x14ac:dyDescent="0.25">
      <c r="G6249" t="str">
        <f t="shared" si="98"/>
        <v/>
      </c>
    </row>
    <row r="6250" spans="7:7" x14ac:dyDescent="0.25">
      <c r="G6250" t="str">
        <f t="shared" si="98"/>
        <v/>
      </c>
    </row>
    <row r="6251" spans="7:7" x14ac:dyDescent="0.25">
      <c r="G6251" t="str">
        <f t="shared" si="98"/>
        <v/>
      </c>
    </row>
    <row r="6252" spans="7:7" x14ac:dyDescent="0.25">
      <c r="G6252" t="str">
        <f t="shared" si="98"/>
        <v/>
      </c>
    </row>
    <row r="6253" spans="7:7" x14ac:dyDescent="0.25">
      <c r="G6253" t="str">
        <f t="shared" si="98"/>
        <v/>
      </c>
    </row>
    <row r="6254" spans="7:7" x14ac:dyDescent="0.25">
      <c r="G6254" t="str">
        <f t="shared" si="98"/>
        <v/>
      </c>
    </row>
    <row r="6255" spans="7:7" x14ac:dyDescent="0.25">
      <c r="G6255" t="str">
        <f t="shared" si="98"/>
        <v/>
      </c>
    </row>
    <row r="6256" spans="7:7" x14ac:dyDescent="0.25">
      <c r="G6256" t="str">
        <f t="shared" si="98"/>
        <v/>
      </c>
    </row>
    <row r="6257" spans="7:7" x14ac:dyDescent="0.25">
      <c r="G6257" t="str">
        <f t="shared" si="98"/>
        <v/>
      </c>
    </row>
    <row r="6258" spans="7:7" x14ac:dyDescent="0.25">
      <c r="G6258" t="str">
        <f t="shared" si="98"/>
        <v/>
      </c>
    </row>
    <row r="6259" spans="7:7" x14ac:dyDescent="0.25">
      <c r="G6259" t="str">
        <f t="shared" si="98"/>
        <v/>
      </c>
    </row>
    <row r="6260" spans="7:7" x14ac:dyDescent="0.25">
      <c r="G6260" t="str">
        <f t="shared" si="98"/>
        <v/>
      </c>
    </row>
    <row r="6261" spans="7:7" x14ac:dyDescent="0.25">
      <c r="G6261" t="str">
        <f t="shared" si="98"/>
        <v/>
      </c>
    </row>
    <row r="6262" spans="7:7" x14ac:dyDescent="0.25">
      <c r="G6262" t="str">
        <f t="shared" si="98"/>
        <v/>
      </c>
    </row>
    <row r="6263" spans="7:7" x14ac:dyDescent="0.25">
      <c r="G6263" t="str">
        <f t="shared" si="98"/>
        <v/>
      </c>
    </row>
    <row r="6264" spans="7:7" x14ac:dyDescent="0.25">
      <c r="G6264" t="str">
        <f t="shared" si="98"/>
        <v/>
      </c>
    </row>
    <row r="6265" spans="7:7" x14ac:dyDescent="0.25">
      <c r="G6265" t="str">
        <f t="shared" si="98"/>
        <v/>
      </c>
    </row>
    <row r="6266" spans="7:7" x14ac:dyDescent="0.25">
      <c r="G6266" t="str">
        <f t="shared" si="98"/>
        <v/>
      </c>
    </row>
    <row r="6267" spans="7:7" x14ac:dyDescent="0.25">
      <c r="G6267" t="str">
        <f t="shared" si="98"/>
        <v/>
      </c>
    </row>
    <row r="6268" spans="7:7" x14ac:dyDescent="0.25">
      <c r="G6268" t="str">
        <f t="shared" si="98"/>
        <v/>
      </c>
    </row>
    <row r="6269" spans="7:7" x14ac:dyDescent="0.25">
      <c r="G6269" t="str">
        <f t="shared" si="98"/>
        <v/>
      </c>
    </row>
    <row r="6270" spans="7:7" x14ac:dyDescent="0.25">
      <c r="G6270" t="str">
        <f t="shared" si="98"/>
        <v/>
      </c>
    </row>
    <row r="6271" spans="7:7" x14ac:dyDescent="0.25">
      <c r="G6271" t="str">
        <f t="shared" si="98"/>
        <v/>
      </c>
    </row>
    <row r="6272" spans="7:7" x14ac:dyDescent="0.25">
      <c r="G6272" t="str">
        <f t="shared" si="98"/>
        <v/>
      </c>
    </row>
    <row r="6273" spans="7:7" x14ac:dyDescent="0.25">
      <c r="G6273" t="str">
        <f t="shared" si="98"/>
        <v/>
      </c>
    </row>
    <row r="6274" spans="7:7" x14ac:dyDescent="0.25">
      <c r="G6274" t="str">
        <f t="shared" si="98"/>
        <v/>
      </c>
    </row>
    <row r="6275" spans="7:7" x14ac:dyDescent="0.25">
      <c r="G6275" t="str">
        <f t="shared" si="98"/>
        <v/>
      </c>
    </row>
    <row r="6276" spans="7:7" x14ac:dyDescent="0.25">
      <c r="G6276" t="str">
        <f t="shared" si="98"/>
        <v/>
      </c>
    </row>
    <row r="6277" spans="7:7" x14ac:dyDescent="0.25">
      <c r="G6277" t="str">
        <f t="shared" si="98"/>
        <v/>
      </c>
    </row>
    <row r="6278" spans="7:7" x14ac:dyDescent="0.25">
      <c r="G6278" t="str">
        <f t="shared" si="98"/>
        <v/>
      </c>
    </row>
    <row r="6279" spans="7:7" x14ac:dyDescent="0.25">
      <c r="G6279" t="str">
        <f t="shared" si="98"/>
        <v/>
      </c>
    </row>
    <row r="6280" spans="7:7" x14ac:dyDescent="0.25">
      <c r="G6280" t="str">
        <f t="shared" si="98"/>
        <v/>
      </c>
    </row>
    <row r="6281" spans="7:7" x14ac:dyDescent="0.25">
      <c r="G6281" t="str">
        <f t="shared" si="98"/>
        <v/>
      </c>
    </row>
    <row r="6282" spans="7:7" x14ac:dyDescent="0.25">
      <c r="G6282" t="str">
        <f t="shared" ref="G6282:G6345" si="99">IF(H6282="","",G6281+1)</f>
        <v/>
      </c>
    </row>
    <row r="6283" spans="7:7" x14ac:dyDescent="0.25">
      <c r="G6283" t="str">
        <f t="shared" si="99"/>
        <v/>
      </c>
    </row>
    <row r="6284" spans="7:7" x14ac:dyDescent="0.25">
      <c r="G6284" t="str">
        <f t="shared" si="99"/>
        <v/>
      </c>
    </row>
    <row r="6285" spans="7:7" x14ac:dyDescent="0.25">
      <c r="G6285" t="str">
        <f t="shared" si="99"/>
        <v/>
      </c>
    </row>
    <row r="6286" spans="7:7" x14ac:dyDescent="0.25">
      <c r="G6286" t="str">
        <f t="shared" si="99"/>
        <v/>
      </c>
    </row>
    <row r="6287" spans="7:7" x14ac:dyDescent="0.25">
      <c r="G6287" t="str">
        <f t="shared" si="99"/>
        <v/>
      </c>
    </row>
    <row r="6288" spans="7:7" x14ac:dyDescent="0.25">
      <c r="G6288" t="str">
        <f t="shared" si="99"/>
        <v/>
      </c>
    </row>
    <row r="6289" spans="7:7" x14ac:dyDescent="0.25">
      <c r="G6289" t="str">
        <f t="shared" si="99"/>
        <v/>
      </c>
    </row>
    <row r="6290" spans="7:7" x14ac:dyDescent="0.25">
      <c r="G6290" t="str">
        <f t="shared" si="99"/>
        <v/>
      </c>
    </row>
    <row r="6291" spans="7:7" x14ac:dyDescent="0.25">
      <c r="G6291" t="str">
        <f t="shared" si="99"/>
        <v/>
      </c>
    </row>
    <row r="6292" spans="7:7" x14ac:dyDescent="0.25">
      <c r="G6292" t="str">
        <f t="shared" si="99"/>
        <v/>
      </c>
    </row>
    <row r="6293" spans="7:7" x14ac:dyDescent="0.25">
      <c r="G6293" t="str">
        <f t="shared" si="99"/>
        <v/>
      </c>
    </row>
    <row r="6294" spans="7:7" x14ac:dyDescent="0.25">
      <c r="G6294" t="str">
        <f t="shared" si="99"/>
        <v/>
      </c>
    </row>
    <row r="6295" spans="7:7" x14ac:dyDescent="0.25">
      <c r="G6295" t="str">
        <f t="shared" si="99"/>
        <v/>
      </c>
    </row>
    <row r="6296" spans="7:7" x14ac:dyDescent="0.25">
      <c r="G6296" t="str">
        <f t="shared" si="99"/>
        <v/>
      </c>
    </row>
    <row r="6297" spans="7:7" x14ac:dyDescent="0.25">
      <c r="G6297" t="str">
        <f t="shared" si="99"/>
        <v/>
      </c>
    </row>
    <row r="6298" spans="7:7" x14ac:dyDescent="0.25">
      <c r="G6298" t="str">
        <f t="shared" si="99"/>
        <v/>
      </c>
    </row>
    <row r="6299" spans="7:7" x14ac:dyDescent="0.25">
      <c r="G6299" t="str">
        <f t="shared" si="99"/>
        <v/>
      </c>
    </row>
    <row r="6300" spans="7:7" x14ac:dyDescent="0.25">
      <c r="G6300" t="str">
        <f t="shared" si="99"/>
        <v/>
      </c>
    </row>
    <row r="6301" spans="7:7" x14ac:dyDescent="0.25">
      <c r="G6301" t="str">
        <f t="shared" si="99"/>
        <v/>
      </c>
    </row>
    <row r="6302" spans="7:7" x14ac:dyDescent="0.25">
      <c r="G6302" t="str">
        <f t="shared" si="99"/>
        <v/>
      </c>
    </row>
    <row r="6303" spans="7:7" x14ac:dyDescent="0.25">
      <c r="G6303" t="str">
        <f t="shared" si="99"/>
        <v/>
      </c>
    </row>
    <row r="6304" spans="7:7" x14ac:dyDescent="0.25">
      <c r="G6304" t="str">
        <f t="shared" si="99"/>
        <v/>
      </c>
    </row>
    <row r="6305" spans="7:7" x14ac:dyDescent="0.25">
      <c r="G6305" t="str">
        <f t="shared" si="99"/>
        <v/>
      </c>
    </row>
    <row r="6306" spans="7:7" x14ac:dyDescent="0.25">
      <c r="G6306" t="str">
        <f t="shared" si="99"/>
        <v/>
      </c>
    </row>
    <row r="6307" spans="7:7" x14ac:dyDescent="0.25">
      <c r="G6307" t="str">
        <f t="shared" si="99"/>
        <v/>
      </c>
    </row>
    <row r="6308" spans="7:7" x14ac:dyDescent="0.25">
      <c r="G6308" t="str">
        <f t="shared" si="99"/>
        <v/>
      </c>
    </row>
    <row r="6309" spans="7:7" x14ac:dyDescent="0.25">
      <c r="G6309" t="str">
        <f t="shared" si="99"/>
        <v/>
      </c>
    </row>
    <row r="6310" spans="7:7" x14ac:dyDescent="0.25">
      <c r="G6310" t="str">
        <f t="shared" si="99"/>
        <v/>
      </c>
    </row>
    <row r="6311" spans="7:7" x14ac:dyDescent="0.25">
      <c r="G6311" t="str">
        <f t="shared" si="99"/>
        <v/>
      </c>
    </row>
    <row r="6312" spans="7:7" x14ac:dyDescent="0.25">
      <c r="G6312" t="str">
        <f t="shared" si="99"/>
        <v/>
      </c>
    </row>
    <row r="6313" spans="7:7" x14ac:dyDescent="0.25">
      <c r="G6313" t="str">
        <f t="shared" si="99"/>
        <v/>
      </c>
    </row>
    <row r="6314" spans="7:7" x14ac:dyDescent="0.25">
      <c r="G6314" t="str">
        <f t="shared" si="99"/>
        <v/>
      </c>
    </row>
    <row r="6315" spans="7:7" x14ac:dyDescent="0.25">
      <c r="G6315" t="str">
        <f t="shared" si="99"/>
        <v/>
      </c>
    </row>
    <row r="6316" spans="7:7" x14ac:dyDescent="0.25">
      <c r="G6316" t="str">
        <f t="shared" si="99"/>
        <v/>
      </c>
    </row>
    <row r="6317" spans="7:7" x14ac:dyDescent="0.25">
      <c r="G6317" t="str">
        <f t="shared" si="99"/>
        <v/>
      </c>
    </row>
    <row r="6318" spans="7:7" x14ac:dyDescent="0.25">
      <c r="G6318" t="str">
        <f t="shared" si="99"/>
        <v/>
      </c>
    </row>
    <row r="6319" spans="7:7" x14ac:dyDescent="0.25">
      <c r="G6319" t="str">
        <f t="shared" si="99"/>
        <v/>
      </c>
    </row>
    <row r="6320" spans="7:7" x14ac:dyDescent="0.25">
      <c r="G6320" t="str">
        <f t="shared" si="99"/>
        <v/>
      </c>
    </row>
    <row r="6321" spans="7:7" x14ac:dyDescent="0.25">
      <c r="G6321" t="str">
        <f t="shared" si="99"/>
        <v/>
      </c>
    </row>
    <row r="6322" spans="7:7" x14ac:dyDescent="0.25">
      <c r="G6322" t="str">
        <f t="shared" si="99"/>
        <v/>
      </c>
    </row>
    <row r="6323" spans="7:7" x14ac:dyDescent="0.25">
      <c r="G6323" t="str">
        <f t="shared" si="99"/>
        <v/>
      </c>
    </row>
    <row r="6324" spans="7:7" x14ac:dyDescent="0.25">
      <c r="G6324" t="str">
        <f t="shared" si="99"/>
        <v/>
      </c>
    </row>
    <row r="6325" spans="7:7" x14ac:dyDescent="0.25">
      <c r="G6325" t="str">
        <f t="shared" si="99"/>
        <v/>
      </c>
    </row>
    <row r="6326" spans="7:7" x14ac:dyDescent="0.25">
      <c r="G6326" t="str">
        <f t="shared" si="99"/>
        <v/>
      </c>
    </row>
    <row r="6327" spans="7:7" x14ac:dyDescent="0.25">
      <c r="G6327" t="str">
        <f t="shared" si="99"/>
        <v/>
      </c>
    </row>
    <row r="6328" spans="7:7" x14ac:dyDescent="0.25">
      <c r="G6328" t="str">
        <f t="shared" si="99"/>
        <v/>
      </c>
    </row>
    <row r="6329" spans="7:7" x14ac:dyDescent="0.25">
      <c r="G6329" t="str">
        <f t="shared" si="99"/>
        <v/>
      </c>
    </row>
    <row r="6330" spans="7:7" x14ac:dyDescent="0.25">
      <c r="G6330" t="str">
        <f t="shared" si="99"/>
        <v/>
      </c>
    </row>
    <row r="6331" spans="7:7" x14ac:dyDescent="0.25">
      <c r="G6331" t="str">
        <f t="shared" si="99"/>
        <v/>
      </c>
    </row>
    <row r="6332" spans="7:7" x14ac:dyDescent="0.25">
      <c r="G6332" t="str">
        <f t="shared" si="99"/>
        <v/>
      </c>
    </row>
    <row r="6333" spans="7:7" x14ac:dyDescent="0.25">
      <c r="G6333" t="str">
        <f t="shared" si="99"/>
        <v/>
      </c>
    </row>
    <row r="6334" spans="7:7" x14ac:dyDescent="0.25">
      <c r="G6334" t="str">
        <f t="shared" si="99"/>
        <v/>
      </c>
    </row>
    <row r="6335" spans="7:7" x14ac:dyDescent="0.25">
      <c r="G6335" t="str">
        <f t="shared" si="99"/>
        <v/>
      </c>
    </row>
    <row r="6336" spans="7:7" x14ac:dyDescent="0.25">
      <c r="G6336" t="str">
        <f t="shared" si="99"/>
        <v/>
      </c>
    </row>
    <row r="6337" spans="7:7" x14ac:dyDescent="0.25">
      <c r="G6337" t="str">
        <f t="shared" si="99"/>
        <v/>
      </c>
    </row>
    <row r="6338" spans="7:7" x14ac:dyDescent="0.25">
      <c r="G6338" t="str">
        <f t="shared" si="99"/>
        <v/>
      </c>
    </row>
    <row r="6339" spans="7:7" x14ac:dyDescent="0.25">
      <c r="G6339" t="str">
        <f t="shared" si="99"/>
        <v/>
      </c>
    </row>
    <row r="6340" spans="7:7" x14ac:dyDescent="0.25">
      <c r="G6340" t="str">
        <f t="shared" si="99"/>
        <v/>
      </c>
    </row>
    <row r="6341" spans="7:7" x14ac:dyDescent="0.25">
      <c r="G6341" t="str">
        <f t="shared" si="99"/>
        <v/>
      </c>
    </row>
    <row r="6342" spans="7:7" x14ac:dyDescent="0.25">
      <c r="G6342" t="str">
        <f t="shared" si="99"/>
        <v/>
      </c>
    </row>
    <row r="6343" spans="7:7" x14ac:dyDescent="0.25">
      <c r="G6343" t="str">
        <f t="shared" si="99"/>
        <v/>
      </c>
    </row>
    <row r="6344" spans="7:7" x14ac:dyDescent="0.25">
      <c r="G6344" t="str">
        <f t="shared" si="99"/>
        <v/>
      </c>
    </row>
    <row r="6345" spans="7:7" x14ac:dyDescent="0.25">
      <c r="G6345" t="str">
        <f t="shared" si="99"/>
        <v/>
      </c>
    </row>
    <row r="6346" spans="7:7" x14ac:dyDescent="0.25">
      <c r="G6346" t="str">
        <f t="shared" ref="G6346:G6409" si="100">IF(H6346="","",G6345+1)</f>
        <v/>
      </c>
    </row>
    <row r="6347" spans="7:7" x14ac:dyDescent="0.25">
      <c r="G6347" t="str">
        <f t="shared" si="100"/>
        <v/>
      </c>
    </row>
    <row r="6348" spans="7:7" x14ac:dyDescent="0.25">
      <c r="G6348" t="str">
        <f t="shared" si="100"/>
        <v/>
      </c>
    </row>
    <row r="6349" spans="7:7" x14ac:dyDescent="0.25">
      <c r="G6349" t="str">
        <f t="shared" si="100"/>
        <v/>
      </c>
    </row>
    <row r="6350" spans="7:7" x14ac:dyDescent="0.25">
      <c r="G6350" t="str">
        <f t="shared" si="100"/>
        <v/>
      </c>
    </row>
    <row r="6351" spans="7:7" x14ac:dyDescent="0.25">
      <c r="G6351" t="str">
        <f t="shared" si="100"/>
        <v/>
      </c>
    </row>
    <row r="6352" spans="7:7" x14ac:dyDescent="0.25">
      <c r="G6352" t="str">
        <f t="shared" si="100"/>
        <v/>
      </c>
    </row>
    <row r="6353" spans="7:7" x14ac:dyDescent="0.25">
      <c r="G6353" t="str">
        <f t="shared" si="100"/>
        <v/>
      </c>
    </row>
    <row r="6354" spans="7:7" x14ac:dyDescent="0.25">
      <c r="G6354" t="str">
        <f t="shared" si="100"/>
        <v/>
      </c>
    </row>
    <row r="6355" spans="7:7" x14ac:dyDescent="0.25">
      <c r="G6355" t="str">
        <f t="shared" si="100"/>
        <v/>
      </c>
    </row>
    <row r="6356" spans="7:7" x14ac:dyDescent="0.25">
      <c r="G6356" t="str">
        <f t="shared" si="100"/>
        <v/>
      </c>
    </row>
    <row r="6357" spans="7:7" x14ac:dyDescent="0.25">
      <c r="G6357" t="str">
        <f t="shared" si="100"/>
        <v/>
      </c>
    </row>
    <row r="6358" spans="7:7" x14ac:dyDescent="0.25">
      <c r="G6358" t="str">
        <f t="shared" si="100"/>
        <v/>
      </c>
    </row>
    <row r="6359" spans="7:7" x14ac:dyDescent="0.25">
      <c r="G6359" t="str">
        <f t="shared" si="100"/>
        <v/>
      </c>
    </row>
    <row r="6360" spans="7:7" x14ac:dyDescent="0.25">
      <c r="G6360" t="str">
        <f t="shared" si="100"/>
        <v/>
      </c>
    </row>
    <row r="6361" spans="7:7" x14ac:dyDescent="0.25">
      <c r="G6361" t="str">
        <f t="shared" si="100"/>
        <v/>
      </c>
    </row>
    <row r="6362" spans="7:7" x14ac:dyDescent="0.25">
      <c r="G6362" t="str">
        <f t="shared" si="100"/>
        <v/>
      </c>
    </row>
    <row r="6363" spans="7:7" x14ac:dyDescent="0.25">
      <c r="G6363" t="str">
        <f t="shared" si="100"/>
        <v/>
      </c>
    </row>
    <row r="6364" spans="7:7" x14ac:dyDescent="0.25">
      <c r="G6364" t="str">
        <f t="shared" si="100"/>
        <v/>
      </c>
    </row>
    <row r="6365" spans="7:7" x14ac:dyDescent="0.25">
      <c r="G6365" t="str">
        <f t="shared" si="100"/>
        <v/>
      </c>
    </row>
    <row r="6366" spans="7:7" x14ac:dyDescent="0.25">
      <c r="G6366" t="str">
        <f t="shared" si="100"/>
        <v/>
      </c>
    </row>
    <row r="6367" spans="7:7" x14ac:dyDescent="0.25">
      <c r="G6367" t="str">
        <f t="shared" si="100"/>
        <v/>
      </c>
    </row>
    <row r="6368" spans="7:7" x14ac:dyDescent="0.25">
      <c r="G6368" t="str">
        <f t="shared" si="100"/>
        <v/>
      </c>
    </row>
    <row r="6369" spans="7:7" x14ac:dyDescent="0.25">
      <c r="G6369" t="str">
        <f t="shared" si="100"/>
        <v/>
      </c>
    </row>
    <row r="6370" spans="7:7" x14ac:dyDescent="0.25">
      <c r="G6370" t="str">
        <f t="shared" si="100"/>
        <v/>
      </c>
    </row>
    <row r="6371" spans="7:7" x14ac:dyDescent="0.25">
      <c r="G6371" t="str">
        <f t="shared" si="100"/>
        <v/>
      </c>
    </row>
    <row r="6372" spans="7:7" x14ac:dyDescent="0.25">
      <c r="G6372" t="str">
        <f t="shared" si="100"/>
        <v/>
      </c>
    </row>
    <row r="6373" spans="7:7" x14ac:dyDescent="0.25">
      <c r="G6373" t="str">
        <f t="shared" si="100"/>
        <v/>
      </c>
    </row>
    <row r="6374" spans="7:7" x14ac:dyDescent="0.25">
      <c r="G6374" t="str">
        <f t="shared" si="100"/>
        <v/>
      </c>
    </row>
    <row r="6375" spans="7:7" x14ac:dyDescent="0.25">
      <c r="G6375" t="str">
        <f t="shared" si="100"/>
        <v/>
      </c>
    </row>
    <row r="6376" spans="7:7" x14ac:dyDescent="0.25">
      <c r="G6376" t="str">
        <f t="shared" si="100"/>
        <v/>
      </c>
    </row>
    <row r="6377" spans="7:7" x14ac:dyDescent="0.25">
      <c r="G6377" t="str">
        <f t="shared" si="100"/>
        <v/>
      </c>
    </row>
    <row r="6378" spans="7:7" x14ac:dyDescent="0.25">
      <c r="G6378" t="str">
        <f t="shared" si="100"/>
        <v/>
      </c>
    </row>
    <row r="6379" spans="7:7" x14ac:dyDescent="0.25">
      <c r="G6379" t="str">
        <f t="shared" si="100"/>
        <v/>
      </c>
    </row>
    <row r="6380" spans="7:7" x14ac:dyDescent="0.25">
      <c r="G6380" t="str">
        <f t="shared" si="100"/>
        <v/>
      </c>
    </row>
    <row r="6381" spans="7:7" x14ac:dyDescent="0.25">
      <c r="G6381" t="str">
        <f t="shared" si="100"/>
        <v/>
      </c>
    </row>
    <row r="6382" spans="7:7" x14ac:dyDescent="0.25">
      <c r="G6382" t="str">
        <f t="shared" si="100"/>
        <v/>
      </c>
    </row>
    <row r="6383" spans="7:7" x14ac:dyDescent="0.25">
      <c r="G6383" t="str">
        <f t="shared" si="100"/>
        <v/>
      </c>
    </row>
    <row r="6384" spans="7:7" x14ac:dyDescent="0.25">
      <c r="G6384" t="str">
        <f t="shared" si="100"/>
        <v/>
      </c>
    </row>
    <row r="6385" spans="7:7" x14ac:dyDescent="0.25">
      <c r="G6385" t="str">
        <f t="shared" si="100"/>
        <v/>
      </c>
    </row>
    <row r="6386" spans="7:7" x14ac:dyDescent="0.25">
      <c r="G6386" t="str">
        <f t="shared" si="100"/>
        <v/>
      </c>
    </row>
    <row r="6387" spans="7:7" x14ac:dyDescent="0.25">
      <c r="G6387" t="str">
        <f t="shared" si="100"/>
        <v/>
      </c>
    </row>
    <row r="6388" spans="7:7" x14ac:dyDescent="0.25">
      <c r="G6388" t="str">
        <f t="shared" si="100"/>
        <v/>
      </c>
    </row>
    <row r="6389" spans="7:7" x14ac:dyDescent="0.25">
      <c r="G6389" t="str">
        <f t="shared" si="100"/>
        <v/>
      </c>
    </row>
    <row r="6390" spans="7:7" x14ac:dyDescent="0.25">
      <c r="G6390" t="str">
        <f t="shared" si="100"/>
        <v/>
      </c>
    </row>
    <row r="6391" spans="7:7" x14ac:dyDescent="0.25">
      <c r="G6391" t="str">
        <f t="shared" si="100"/>
        <v/>
      </c>
    </row>
    <row r="6392" spans="7:7" x14ac:dyDescent="0.25">
      <c r="G6392" t="str">
        <f t="shared" si="100"/>
        <v/>
      </c>
    </row>
    <row r="6393" spans="7:7" x14ac:dyDescent="0.25">
      <c r="G6393" t="str">
        <f t="shared" si="100"/>
        <v/>
      </c>
    </row>
    <row r="6394" spans="7:7" x14ac:dyDescent="0.25">
      <c r="G6394" t="str">
        <f t="shared" si="100"/>
        <v/>
      </c>
    </row>
    <row r="6395" spans="7:7" x14ac:dyDescent="0.25">
      <c r="G6395" t="str">
        <f t="shared" si="100"/>
        <v/>
      </c>
    </row>
    <row r="6396" spans="7:7" x14ac:dyDescent="0.25">
      <c r="G6396" t="str">
        <f t="shared" si="100"/>
        <v/>
      </c>
    </row>
    <row r="6397" spans="7:7" x14ac:dyDescent="0.25">
      <c r="G6397" t="str">
        <f t="shared" si="100"/>
        <v/>
      </c>
    </row>
    <row r="6398" spans="7:7" x14ac:dyDescent="0.25">
      <c r="G6398" t="str">
        <f t="shared" si="100"/>
        <v/>
      </c>
    </row>
    <row r="6399" spans="7:7" x14ac:dyDescent="0.25">
      <c r="G6399" t="str">
        <f t="shared" si="100"/>
        <v/>
      </c>
    </row>
    <row r="6400" spans="7:7" x14ac:dyDescent="0.25">
      <c r="G6400" t="str">
        <f t="shared" si="100"/>
        <v/>
      </c>
    </row>
    <row r="6401" spans="7:7" x14ac:dyDescent="0.25">
      <c r="G6401" t="str">
        <f t="shared" si="100"/>
        <v/>
      </c>
    </row>
    <row r="6402" spans="7:7" x14ac:dyDescent="0.25">
      <c r="G6402" t="str">
        <f t="shared" si="100"/>
        <v/>
      </c>
    </row>
    <row r="6403" spans="7:7" x14ac:dyDescent="0.25">
      <c r="G6403" t="str">
        <f t="shared" si="100"/>
        <v/>
      </c>
    </row>
    <row r="6404" spans="7:7" x14ac:dyDescent="0.25">
      <c r="G6404" t="str">
        <f t="shared" si="100"/>
        <v/>
      </c>
    </row>
    <row r="6405" spans="7:7" x14ac:dyDescent="0.25">
      <c r="G6405" t="str">
        <f t="shared" si="100"/>
        <v/>
      </c>
    </row>
    <row r="6406" spans="7:7" x14ac:dyDescent="0.25">
      <c r="G6406" t="str">
        <f t="shared" si="100"/>
        <v/>
      </c>
    </row>
    <row r="6407" spans="7:7" x14ac:dyDescent="0.25">
      <c r="G6407" t="str">
        <f t="shared" si="100"/>
        <v/>
      </c>
    </row>
    <row r="6408" spans="7:7" x14ac:dyDescent="0.25">
      <c r="G6408" t="str">
        <f t="shared" si="100"/>
        <v/>
      </c>
    </row>
    <row r="6409" spans="7:7" x14ac:dyDescent="0.25">
      <c r="G6409" t="str">
        <f t="shared" si="100"/>
        <v/>
      </c>
    </row>
    <row r="6410" spans="7:7" x14ac:dyDescent="0.25">
      <c r="G6410" t="str">
        <f t="shared" ref="G6410:G6473" si="101">IF(H6410="","",G6409+1)</f>
        <v/>
      </c>
    </row>
    <row r="6411" spans="7:7" x14ac:dyDescent="0.25">
      <c r="G6411" t="str">
        <f t="shared" si="101"/>
        <v/>
      </c>
    </row>
    <row r="6412" spans="7:7" x14ac:dyDescent="0.25">
      <c r="G6412" t="str">
        <f t="shared" si="101"/>
        <v/>
      </c>
    </row>
    <row r="6413" spans="7:7" x14ac:dyDescent="0.25">
      <c r="G6413" t="str">
        <f t="shared" si="101"/>
        <v/>
      </c>
    </row>
    <row r="6414" spans="7:7" x14ac:dyDescent="0.25">
      <c r="G6414" t="str">
        <f t="shared" si="101"/>
        <v/>
      </c>
    </row>
    <row r="6415" spans="7:7" x14ac:dyDescent="0.25">
      <c r="G6415" t="str">
        <f t="shared" si="101"/>
        <v/>
      </c>
    </row>
    <row r="6416" spans="7:7" x14ac:dyDescent="0.25">
      <c r="G6416" t="str">
        <f t="shared" si="101"/>
        <v/>
      </c>
    </row>
    <row r="6417" spans="7:7" x14ac:dyDescent="0.25">
      <c r="G6417" t="str">
        <f t="shared" si="101"/>
        <v/>
      </c>
    </row>
    <row r="6418" spans="7:7" x14ac:dyDescent="0.25">
      <c r="G6418" t="str">
        <f t="shared" si="101"/>
        <v/>
      </c>
    </row>
    <row r="6419" spans="7:7" x14ac:dyDescent="0.25">
      <c r="G6419" t="str">
        <f t="shared" si="101"/>
        <v/>
      </c>
    </row>
    <row r="6420" spans="7:7" x14ac:dyDescent="0.25">
      <c r="G6420" t="str">
        <f t="shared" si="101"/>
        <v/>
      </c>
    </row>
    <row r="6421" spans="7:7" x14ac:dyDescent="0.25">
      <c r="G6421" t="str">
        <f t="shared" si="101"/>
        <v/>
      </c>
    </row>
    <row r="6422" spans="7:7" x14ac:dyDescent="0.25">
      <c r="G6422" t="str">
        <f t="shared" si="101"/>
        <v/>
      </c>
    </row>
    <row r="6423" spans="7:7" x14ac:dyDescent="0.25">
      <c r="G6423" t="str">
        <f t="shared" si="101"/>
        <v/>
      </c>
    </row>
    <row r="6424" spans="7:7" x14ac:dyDescent="0.25">
      <c r="G6424" t="str">
        <f t="shared" si="101"/>
        <v/>
      </c>
    </row>
    <row r="6425" spans="7:7" x14ac:dyDescent="0.25">
      <c r="G6425" t="str">
        <f t="shared" si="101"/>
        <v/>
      </c>
    </row>
    <row r="6426" spans="7:7" x14ac:dyDescent="0.25">
      <c r="G6426" t="str">
        <f t="shared" si="101"/>
        <v/>
      </c>
    </row>
    <row r="6427" spans="7:7" x14ac:dyDescent="0.25">
      <c r="G6427" t="str">
        <f t="shared" si="101"/>
        <v/>
      </c>
    </row>
    <row r="6428" spans="7:7" x14ac:dyDescent="0.25">
      <c r="G6428" t="str">
        <f t="shared" si="101"/>
        <v/>
      </c>
    </row>
    <row r="6429" spans="7:7" x14ac:dyDescent="0.25">
      <c r="G6429" t="str">
        <f t="shared" si="101"/>
        <v/>
      </c>
    </row>
    <row r="6430" spans="7:7" x14ac:dyDescent="0.25">
      <c r="G6430" t="str">
        <f t="shared" si="101"/>
        <v/>
      </c>
    </row>
    <row r="6431" spans="7:7" x14ac:dyDescent="0.25">
      <c r="G6431" t="str">
        <f t="shared" si="101"/>
        <v/>
      </c>
    </row>
    <row r="6432" spans="7:7" x14ac:dyDescent="0.25">
      <c r="G6432" t="str">
        <f t="shared" si="101"/>
        <v/>
      </c>
    </row>
    <row r="6433" spans="7:7" x14ac:dyDescent="0.25">
      <c r="G6433" t="str">
        <f t="shared" si="101"/>
        <v/>
      </c>
    </row>
    <row r="6434" spans="7:7" x14ac:dyDescent="0.25">
      <c r="G6434" t="str">
        <f t="shared" si="101"/>
        <v/>
      </c>
    </row>
    <row r="6435" spans="7:7" x14ac:dyDescent="0.25">
      <c r="G6435" t="str">
        <f t="shared" si="101"/>
        <v/>
      </c>
    </row>
    <row r="6436" spans="7:7" x14ac:dyDescent="0.25">
      <c r="G6436" t="str">
        <f t="shared" si="101"/>
        <v/>
      </c>
    </row>
    <row r="6437" spans="7:7" x14ac:dyDescent="0.25">
      <c r="G6437" t="str">
        <f t="shared" si="101"/>
        <v/>
      </c>
    </row>
    <row r="6438" spans="7:7" x14ac:dyDescent="0.25">
      <c r="G6438" t="str">
        <f t="shared" si="101"/>
        <v/>
      </c>
    </row>
    <row r="6439" spans="7:7" x14ac:dyDescent="0.25">
      <c r="G6439" t="str">
        <f t="shared" si="101"/>
        <v/>
      </c>
    </row>
    <row r="6440" spans="7:7" x14ac:dyDescent="0.25">
      <c r="G6440" t="str">
        <f t="shared" si="101"/>
        <v/>
      </c>
    </row>
    <row r="6441" spans="7:7" x14ac:dyDescent="0.25">
      <c r="G6441" t="str">
        <f t="shared" si="101"/>
        <v/>
      </c>
    </row>
    <row r="6442" spans="7:7" x14ac:dyDescent="0.25">
      <c r="G6442" t="str">
        <f t="shared" si="101"/>
        <v/>
      </c>
    </row>
    <row r="6443" spans="7:7" x14ac:dyDescent="0.25">
      <c r="G6443" t="str">
        <f t="shared" si="101"/>
        <v/>
      </c>
    </row>
    <row r="6444" spans="7:7" x14ac:dyDescent="0.25">
      <c r="G6444" t="str">
        <f t="shared" si="101"/>
        <v/>
      </c>
    </row>
    <row r="6445" spans="7:7" x14ac:dyDescent="0.25">
      <c r="G6445" t="str">
        <f t="shared" si="101"/>
        <v/>
      </c>
    </row>
    <row r="6446" spans="7:7" x14ac:dyDescent="0.25">
      <c r="G6446" t="str">
        <f t="shared" si="101"/>
        <v/>
      </c>
    </row>
    <row r="6447" spans="7:7" x14ac:dyDescent="0.25">
      <c r="G6447" t="str">
        <f t="shared" si="101"/>
        <v/>
      </c>
    </row>
    <row r="6448" spans="7:7" x14ac:dyDescent="0.25">
      <c r="G6448" t="str">
        <f t="shared" si="101"/>
        <v/>
      </c>
    </row>
    <row r="6449" spans="7:7" x14ac:dyDescent="0.25">
      <c r="G6449" t="str">
        <f t="shared" si="101"/>
        <v/>
      </c>
    </row>
    <row r="6450" spans="7:7" x14ac:dyDescent="0.25">
      <c r="G6450" t="str">
        <f t="shared" si="101"/>
        <v/>
      </c>
    </row>
    <row r="6451" spans="7:7" x14ac:dyDescent="0.25">
      <c r="G6451" t="str">
        <f t="shared" si="101"/>
        <v/>
      </c>
    </row>
    <row r="6452" spans="7:7" x14ac:dyDescent="0.25">
      <c r="G6452" t="str">
        <f t="shared" si="101"/>
        <v/>
      </c>
    </row>
    <row r="6453" spans="7:7" x14ac:dyDescent="0.25">
      <c r="G6453" t="str">
        <f t="shared" si="101"/>
        <v/>
      </c>
    </row>
    <row r="6454" spans="7:7" x14ac:dyDescent="0.25">
      <c r="G6454" t="str">
        <f t="shared" si="101"/>
        <v/>
      </c>
    </row>
    <row r="6455" spans="7:7" x14ac:dyDescent="0.25">
      <c r="G6455" t="str">
        <f t="shared" si="101"/>
        <v/>
      </c>
    </row>
    <row r="6456" spans="7:7" x14ac:dyDescent="0.25">
      <c r="G6456" t="str">
        <f t="shared" si="101"/>
        <v/>
      </c>
    </row>
    <row r="6457" spans="7:7" x14ac:dyDescent="0.25">
      <c r="G6457" t="str">
        <f t="shared" si="101"/>
        <v/>
      </c>
    </row>
    <row r="6458" spans="7:7" x14ac:dyDescent="0.25">
      <c r="G6458" t="str">
        <f t="shared" si="101"/>
        <v/>
      </c>
    </row>
    <row r="6459" spans="7:7" x14ac:dyDescent="0.25">
      <c r="G6459" t="str">
        <f t="shared" si="101"/>
        <v/>
      </c>
    </row>
    <row r="6460" spans="7:7" x14ac:dyDescent="0.25">
      <c r="G6460" t="str">
        <f t="shared" si="101"/>
        <v/>
      </c>
    </row>
    <row r="6461" spans="7:7" x14ac:dyDescent="0.25">
      <c r="G6461" t="str">
        <f t="shared" si="101"/>
        <v/>
      </c>
    </row>
    <row r="6462" spans="7:7" x14ac:dyDescent="0.25">
      <c r="G6462" t="str">
        <f t="shared" si="101"/>
        <v/>
      </c>
    </row>
    <row r="6463" spans="7:7" x14ac:dyDescent="0.25">
      <c r="G6463" t="str">
        <f t="shared" si="101"/>
        <v/>
      </c>
    </row>
    <row r="6464" spans="7:7" x14ac:dyDescent="0.25">
      <c r="G6464" t="str">
        <f t="shared" si="101"/>
        <v/>
      </c>
    </row>
    <row r="6465" spans="7:7" x14ac:dyDescent="0.25">
      <c r="G6465" t="str">
        <f t="shared" si="101"/>
        <v/>
      </c>
    </row>
    <row r="6466" spans="7:7" x14ac:dyDescent="0.25">
      <c r="G6466" t="str">
        <f t="shared" si="101"/>
        <v/>
      </c>
    </row>
    <row r="6467" spans="7:7" x14ac:dyDescent="0.25">
      <c r="G6467" t="str">
        <f t="shared" si="101"/>
        <v/>
      </c>
    </row>
    <row r="6468" spans="7:7" x14ac:dyDescent="0.25">
      <c r="G6468" t="str">
        <f t="shared" si="101"/>
        <v/>
      </c>
    </row>
    <row r="6469" spans="7:7" x14ac:dyDescent="0.25">
      <c r="G6469" t="str">
        <f t="shared" si="101"/>
        <v/>
      </c>
    </row>
    <row r="6470" spans="7:7" x14ac:dyDescent="0.25">
      <c r="G6470" t="str">
        <f t="shared" si="101"/>
        <v/>
      </c>
    </row>
    <row r="6471" spans="7:7" x14ac:dyDescent="0.25">
      <c r="G6471" t="str">
        <f t="shared" si="101"/>
        <v/>
      </c>
    </row>
    <row r="6472" spans="7:7" x14ac:dyDescent="0.25">
      <c r="G6472" t="str">
        <f t="shared" si="101"/>
        <v/>
      </c>
    </row>
    <row r="6473" spans="7:7" x14ac:dyDescent="0.25">
      <c r="G6473" t="str">
        <f t="shared" si="101"/>
        <v/>
      </c>
    </row>
    <row r="6474" spans="7:7" x14ac:dyDescent="0.25">
      <c r="G6474" t="str">
        <f t="shared" ref="G6474:G6537" si="102">IF(H6474="","",G6473+1)</f>
        <v/>
      </c>
    </row>
    <row r="6475" spans="7:7" x14ac:dyDescent="0.25">
      <c r="G6475" t="str">
        <f t="shared" si="102"/>
        <v/>
      </c>
    </row>
    <row r="6476" spans="7:7" x14ac:dyDescent="0.25">
      <c r="G6476" t="str">
        <f t="shared" si="102"/>
        <v/>
      </c>
    </row>
    <row r="6477" spans="7:7" x14ac:dyDescent="0.25">
      <c r="G6477" t="str">
        <f t="shared" si="102"/>
        <v/>
      </c>
    </row>
    <row r="6478" spans="7:7" x14ac:dyDescent="0.25">
      <c r="G6478" t="str">
        <f t="shared" si="102"/>
        <v/>
      </c>
    </row>
    <row r="6479" spans="7:7" x14ac:dyDescent="0.25">
      <c r="G6479" t="str">
        <f t="shared" si="102"/>
        <v/>
      </c>
    </row>
    <row r="6480" spans="7:7" x14ac:dyDescent="0.25">
      <c r="G6480" t="str">
        <f t="shared" si="102"/>
        <v/>
      </c>
    </row>
    <row r="6481" spans="7:7" x14ac:dyDescent="0.25">
      <c r="G6481" t="str">
        <f t="shared" si="102"/>
        <v/>
      </c>
    </row>
    <row r="6482" spans="7:7" x14ac:dyDescent="0.25">
      <c r="G6482" t="str">
        <f t="shared" si="102"/>
        <v/>
      </c>
    </row>
    <row r="6483" spans="7:7" x14ac:dyDescent="0.25">
      <c r="G6483" t="str">
        <f t="shared" si="102"/>
        <v/>
      </c>
    </row>
    <row r="6484" spans="7:7" x14ac:dyDescent="0.25">
      <c r="G6484" t="str">
        <f t="shared" si="102"/>
        <v/>
      </c>
    </row>
    <row r="6485" spans="7:7" x14ac:dyDescent="0.25">
      <c r="G6485" t="str">
        <f t="shared" si="102"/>
        <v/>
      </c>
    </row>
    <row r="6486" spans="7:7" x14ac:dyDescent="0.25">
      <c r="G6486" t="str">
        <f t="shared" si="102"/>
        <v/>
      </c>
    </row>
    <row r="6487" spans="7:7" x14ac:dyDescent="0.25">
      <c r="G6487" t="str">
        <f t="shared" si="102"/>
        <v/>
      </c>
    </row>
    <row r="6488" spans="7:7" x14ac:dyDescent="0.25">
      <c r="G6488" t="str">
        <f t="shared" si="102"/>
        <v/>
      </c>
    </row>
    <row r="6489" spans="7:7" x14ac:dyDescent="0.25">
      <c r="G6489" t="str">
        <f t="shared" si="102"/>
        <v/>
      </c>
    </row>
    <row r="6490" spans="7:7" x14ac:dyDescent="0.25">
      <c r="G6490" t="str">
        <f t="shared" si="102"/>
        <v/>
      </c>
    </row>
    <row r="6491" spans="7:7" x14ac:dyDescent="0.25">
      <c r="G6491" t="str">
        <f t="shared" si="102"/>
        <v/>
      </c>
    </row>
    <row r="6492" spans="7:7" x14ac:dyDescent="0.25">
      <c r="G6492" t="str">
        <f t="shared" si="102"/>
        <v/>
      </c>
    </row>
    <row r="6493" spans="7:7" x14ac:dyDescent="0.25">
      <c r="G6493" t="str">
        <f t="shared" si="102"/>
        <v/>
      </c>
    </row>
    <row r="6494" spans="7:7" x14ac:dyDescent="0.25">
      <c r="G6494" t="str">
        <f t="shared" si="102"/>
        <v/>
      </c>
    </row>
    <row r="6495" spans="7:7" x14ac:dyDescent="0.25">
      <c r="G6495" t="str">
        <f t="shared" si="102"/>
        <v/>
      </c>
    </row>
    <row r="6496" spans="7:7" x14ac:dyDescent="0.25">
      <c r="G6496" t="str">
        <f t="shared" si="102"/>
        <v/>
      </c>
    </row>
    <row r="6497" spans="7:7" x14ac:dyDescent="0.25">
      <c r="G6497" t="str">
        <f t="shared" si="102"/>
        <v/>
      </c>
    </row>
    <row r="6498" spans="7:7" x14ac:dyDescent="0.25">
      <c r="G6498" t="str">
        <f t="shared" si="102"/>
        <v/>
      </c>
    </row>
    <row r="6499" spans="7:7" x14ac:dyDescent="0.25">
      <c r="G6499" t="str">
        <f t="shared" si="102"/>
        <v/>
      </c>
    </row>
    <row r="6500" spans="7:7" x14ac:dyDescent="0.25">
      <c r="G6500" t="str">
        <f t="shared" si="102"/>
        <v/>
      </c>
    </row>
    <row r="6501" spans="7:7" x14ac:dyDescent="0.25">
      <c r="G6501" t="str">
        <f t="shared" si="102"/>
        <v/>
      </c>
    </row>
    <row r="6502" spans="7:7" x14ac:dyDescent="0.25">
      <c r="G6502" t="str">
        <f t="shared" si="102"/>
        <v/>
      </c>
    </row>
    <row r="6503" spans="7:7" x14ac:dyDescent="0.25">
      <c r="G6503" t="str">
        <f t="shared" si="102"/>
        <v/>
      </c>
    </row>
    <row r="6504" spans="7:7" x14ac:dyDescent="0.25">
      <c r="G6504" t="str">
        <f t="shared" si="102"/>
        <v/>
      </c>
    </row>
    <row r="6505" spans="7:7" x14ac:dyDescent="0.25">
      <c r="G6505" t="str">
        <f t="shared" si="102"/>
        <v/>
      </c>
    </row>
    <row r="6506" spans="7:7" x14ac:dyDescent="0.25">
      <c r="G6506" t="str">
        <f t="shared" si="102"/>
        <v/>
      </c>
    </row>
    <row r="6507" spans="7:7" x14ac:dyDescent="0.25">
      <c r="G6507" t="str">
        <f t="shared" si="102"/>
        <v/>
      </c>
    </row>
    <row r="6508" spans="7:7" x14ac:dyDescent="0.25">
      <c r="G6508" t="str">
        <f t="shared" si="102"/>
        <v/>
      </c>
    </row>
    <row r="6509" spans="7:7" x14ac:dyDescent="0.25">
      <c r="G6509" t="str">
        <f t="shared" si="102"/>
        <v/>
      </c>
    </row>
    <row r="6510" spans="7:7" x14ac:dyDescent="0.25">
      <c r="G6510" t="str">
        <f t="shared" si="102"/>
        <v/>
      </c>
    </row>
    <row r="6511" spans="7:7" x14ac:dyDescent="0.25">
      <c r="G6511" t="str">
        <f t="shared" si="102"/>
        <v/>
      </c>
    </row>
    <row r="6512" spans="7:7" x14ac:dyDescent="0.25">
      <c r="G6512" t="str">
        <f t="shared" si="102"/>
        <v/>
      </c>
    </row>
    <row r="6513" spans="7:7" x14ac:dyDescent="0.25">
      <c r="G6513" t="str">
        <f t="shared" si="102"/>
        <v/>
      </c>
    </row>
    <row r="6514" spans="7:7" x14ac:dyDescent="0.25">
      <c r="G6514" t="str">
        <f t="shared" si="102"/>
        <v/>
      </c>
    </row>
    <row r="6515" spans="7:7" x14ac:dyDescent="0.25">
      <c r="G6515" t="str">
        <f t="shared" si="102"/>
        <v/>
      </c>
    </row>
    <row r="6516" spans="7:7" x14ac:dyDescent="0.25">
      <c r="G6516" t="str">
        <f t="shared" si="102"/>
        <v/>
      </c>
    </row>
    <row r="6517" spans="7:7" x14ac:dyDescent="0.25">
      <c r="G6517" t="str">
        <f t="shared" si="102"/>
        <v/>
      </c>
    </row>
    <row r="6518" spans="7:7" x14ac:dyDescent="0.25">
      <c r="G6518" t="str">
        <f t="shared" si="102"/>
        <v/>
      </c>
    </row>
    <row r="6519" spans="7:7" x14ac:dyDescent="0.25">
      <c r="G6519" t="str">
        <f t="shared" si="102"/>
        <v/>
      </c>
    </row>
    <row r="6520" spans="7:7" x14ac:dyDescent="0.25">
      <c r="G6520" t="str">
        <f t="shared" si="102"/>
        <v/>
      </c>
    </row>
    <row r="6521" spans="7:7" x14ac:dyDescent="0.25">
      <c r="G6521" t="str">
        <f t="shared" si="102"/>
        <v/>
      </c>
    </row>
    <row r="6522" spans="7:7" x14ac:dyDescent="0.25">
      <c r="G6522" t="str">
        <f t="shared" si="102"/>
        <v/>
      </c>
    </row>
    <row r="6523" spans="7:7" x14ac:dyDescent="0.25">
      <c r="G6523" t="str">
        <f t="shared" si="102"/>
        <v/>
      </c>
    </row>
    <row r="6524" spans="7:7" x14ac:dyDescent="0.25">
      <c r="G6524" t="str">
        <f t="shared" si="102"/>
        <v/>
      </c>
    </row>
    <row r="6525" spans="7:7" x14ac:dyDescent="0.25">
      <c r="G6525" t="str">
        <f t="shared" si="102"/>
        <v/>
      </c>
    </row>
    <row r="6526" spans="7:7" x14ac:dyDescent="0.25">
      <c r="G6526" t="str">
        <f t="shared" si="102"/>
        <v/>
      </c>
    </row>
    <row r="6527" spans="7:7" x14ac:dyDescent="0.25">
      <c r="G6527" t="str">
        <f t="shared" si="102"/>
        <v/>
      </c>
    </row>
    <row r="6528" spans="7:7" x14ac:dyDescent="0.25">
      <c r="G6528" t="str">
        <f t="shared" si="102"/>
        <v/>
      </c>
    </row>
    <row r="6529" spans="7:7" x14ac:dyDescent="0.25">
      <c r="G6529" t="str">
        <f t="shared" si="102"/>
        <v/>
      </c>
    </row>
    <row r="6530" spans="7:7" x14ac:dyDescent="0.25">
      <c r="G6530" t="str">
        <f t="shared" si="102"/>
        <v/>
      </c>
    </row>
    <row r="6531" spans="7:7" x14ac:dyDescent="0.25">
      <c r="G6531" t="str">
        <f t="shared" si="102"/>
        <v/>
      </c>
    </row>
    <row r="6532" spans="7:7" x14ac:dyDescent="0.25">
      <c r="G6532" t="str">
        <f t="shared" si="102"/>
        <v/>
      </c>
    </row>
    <row r="6533" spans="7:7" x14ac:dyDescent="0.25">
      <c r="G6533" t="str">
        <f t="shared" si="102"/>
        <v/>
      </c>
    </row>
    <row r="6534" spans="7:7" x14ac:dyDescent="0.25">
      <c r="G6534" t="str">
        <f t="shared" si="102"/>
        <v/>
      </c>
    </row>
    <row r="6535" spans="7:7" x14ac:dyDescent="0.25">
      <c r="G6535" t="str">
        <f t="shared" si="102"/>
        <v/>
      </c>
    </row>
    <row r="6536" spans="7:7" x14ac:dyDescent="0.25">
      <c r="G6536" t="str">
        <f t="shared" si="102"/>
        <v/>
      </c>
    </row>
    <row r="6537" spans="7:7" x14ac:dyDescent="0.25">
      <c r="G6537" t="str">
        <f t="shared" si="102"/>
        <v/>
      </c>
    </row>
    <row r="6538" spans="7:7" x14ac:dyDescent="0.25">
      <c r="G6538" t="str">
        <f t="shared" ref="G6538:G6601" si="103">IF(H6538="","",G6537+1)</f>
        <v/>
      </c>
    </row>
    <row r="6539" spans="7:7" x14ac:dyDescent="0.25">
      <c r="G6539" t="str">
        <f t="shared" si="103"/>
        <v/>
      </c>
    </row>
    <row r="6540" spans="7:7" x14ac:dyDescent="0.25">
      <c r="G6540" t="str">
        <f t="shared" si="103"/>
        <v/>
      </c>
    </row>
    <row r="6541" spans="7:7" x14ac:dyDescent="0.25">
      <c r="G6541" t="str">
        <f t="shared" si="103"/>
        <v/>
      </c>
    </row>
    <row r="6542" spans="7:7" x14ac:dyDescent="0.25">
      <c r="G6542" t="str">
        <f t="shared" si="103"/>
        <v/>
      </c>
    </row>
    <row r="6543" spans="7:7" x14ac:dyDescent="0.25">
      <c r="G6543" t="str">
        <f t="shared" si="103"/>
        <v/>
      </c>
    </row>
    <row r="6544" spans="7:7" x14ac:dyDescent="0.25">
      <c r="G6544" t="str">
        <f t="shared" si="103"/>
        <v/>
      </c>
    </row>
    <row r="6545" spans="7:7" x14ac:dyDescent="0.25">
      <c r="G6545" t="str">
        <f t="shared" si="103"/>
        <v/>
      </c>
    </row>
    <row r="6546" spans="7:7" x14ac:dyDescent="0.25">
      <c r="G6546" t="str">
        <f t="shared" si="103"/>
        <v/>
      </c>
    </row>
    <row r="6547" spans="7:7" x14ac:dyDescent="0.25">
      <c r="G6547" t="str">
        <f t="shared" si="103"/>
        <v/>
      </c>
    </row>
    <row r="6548" spans="7:7" x14ac:dyDescent="0.25">
      <c r="G6548" t="str">
        <f t="shared" si="103"/>
        <v/>
      </c>
    </row>
    <row r="6549" spans="7:7" x14ac:dyDescent="0.25">
      <c r="G6549" t="str">
        <f t="shared" si="103"/>
        <v/>
      </c>
    </row>
    <row r="6550" spans="7:7" x14ac:dyDescent="0.25">
      <c r="G6550" t="str">
        <f t="shared" si="103"/>
        <v/>
      </c>
    </row>
    <row r="6551" spans="7:7" x14ac:dyDescent="0.25">
      <c r="G6551" t="str">
        <f t="shared" si="103"/>
        <v/>
      </c>
    </row>
    <row r="6552" spans="7:7" x14ac:dyDescent="0.25">
      <c r="G6552" t="str">
        <f t="shared" si="103"/>
        <v/>
      </c>
    </row>
    <row r="6553" spans="7:7" x14ac:dyDescent="0.25">
      <c r="G6553" t="str">
        <f t="shared" si="103"/>
        <v/>
      </c>
    </row>
    <row r="6554" spans="7:7" x14ac:dyDescent="0.25">
      <c r="G6554" t="str">
        <f t="shared" si="103"/>
        <v/>
      </c>
    </row>
    <row r="6555" spans="7:7" x14ac:dyDescent="0.25">
      <c r="G6555" t="str">
        <f t="shared" si="103"/>
        <v/>
      </c>
    </row>
    <row r="6556" spans="7:7" x14ac:dyDescent="0.25">
      <c r="G6556" t="str">
        <f t="shared" si="103"/>
        <v/>
      </c>
    </row>
    <row r="6557" spans="7:7" x14ac:dyDescent="0.25">
      <c r="G6557" t="str">
        <f t="shared" si="103"/>
        <v/>
      </c>
    </row>
    <row r="6558" spans="7:7" x14ac:dyDescent="0.25">
      <c r="G6558" t="str">
        <f t="shared" si="103"/>
        <v/>
      </c>
    </row>
    <row r="6559" spans="7:7" x14ac:dyDescent="0.25">
      <c r="G6559" t="str">
        <f t="shared" si="103"/>
        <v/>
      </c>
    </row>
    <row r="6560" spans="7:7" x14ac:dyDescent="0.25">
      <c r="G6560" t="str">
        <f t="shared" si="103"/>
        <v/>
      </c>
    </row>
    <row r="6561" spans="7:7" x14ac:dyDescent="0.25">
      <c r="G6561" t="str">
        <f t="shared" si="103"/>
        <v/>
      </c>
    </row>
    <row r="6562" spans="7:7" x14ac:dyDescent="0.25">
      <c r="G6562" t="str">
        <f t="shared" si="103"/>
        <v/>
      </c>
    </row>
    <row r="6563" spans="7:7" x14ac:dyDescent="0.25">
      <c r="G6563" t="str">
        <f t="shared" si="103"/>
        <v/>
      </c>
    </row>
    <row r="6564" spans="7:7" x14ac:dyDescent="0.25">
      <c r="G6564" t="str">
        <f t="shared" si="103"/>
        <v/>
      </c>
    </row>
    <row r="6565" spans="7:7" x14ac:dyDescent="0.25">
      <c r="G6565" t="str">
        <f t="shared" si="103"/>
        <v/>
      </c>
    </row>
    <row r="6566" spans="7:7" x14ac:dyDescent="0.25">
      <c r="G6566" t="str">
        <f t="shared" si="103"/>
        <v/>
      </c>
    </row>
    <row r="6567" spans="7:7" x14ac:dyDescent="0.25">
      <c r="G6567" t="str">
        <f t="shared" si="103"/>
        <v/>
      </c>
    </row>
    <row r="6568" spans="7:7" x14ac:dyDescent="0.25">
      <c r="G6568" t="str">
        <f t="shared" si="103"/>
        <v/>
      </c>
    </row>
    <row r="6569" spans="7:7" x14ac:dyDescent="0.25">
      <c r="G6569" t="str">
        <f t="shared" si="103"/>
        <v/>
      </c>
    </row>
    <row r="6570" spans="7:7" x14ac:dyDescent="0.25">
      <c r="G6570" t="str">
        <f t="shared" si="103"/>
        <v/>
      </c>
    </row>
    <row r="6571" spans="7:7" x14ac:dyDescent="0.25">
      <c r="G6571" t="str">
        <f t="shared" si="103"/>
        <v/>
      </c>
    </row>
    <row r="6572" spans="7:7" x14ac:dyDescent="0.25">
      <c r="G6572" t="str">
        <f t="shared" si="103"/>
        <v/>
      </c>
    </row>
    <row r="6573" spans="7:7" x14ac:dyDescent="0.25">
      <c r="G6573" t="str">
        <f t="shared" si="103"/>
        <v/>
      </c>
    </row>
    <row r="6574" spans="7:7" x14ac:dyDescent="0.25">
      <c r="G6574" t="str">
        <f t="shared" si="103"/>
        <v/>
      </c>
    </row>
    <row r="6575" spans="7:7" x14ac:dyDescent="0.25">
      <c r="G6575" t="str">
        <f t="shared" si="103"/>
        <v/>
      </c>
    </row>
    <row r="6576" spans="7:7" x14ac:dyDescent="0.25">
      <c r="G6576" t="str">
        <f t="shared" si="103"/>
        <v/>
      </c>
    </row>
    <row r="6577" spans="7:7" x14ac:dyDescent="0.25">
      <c r="G6577" t="str">
        <f t="shared" si="103"/>
        <v/>
      </c>
    </row>
    <row r="6578" spans="7:7" x14ac:dyDescent="0.25">
      <c r="G6578" t="str">
        <f t="shared" si="103"/>
        <v/>
      </c>
    </row>
    <row r="6579" spans="7:7" x14ac:dyDescent="0.25">
      <c r="G6579" t="str">
        <f t="shared" si="103"/>
        <v/>
      </c>
    </row>
    <row r="6580" spans="7:7" x14ac:dyDescent="0.25">
      <c r="G6580" t="str">
        <f t="shared" si="103"/>
        <v/>
      </c>
    </row>
    <row r="6581" spans="7:7" x14ac:dyDescent="0.25">
      <c r="G6581" t="str">
        <f t="shared" si="103"/>
        <v/>
      </c>
    </row>
    <row r="6582" spans="7:7" x14ac:dyDescent="0.25">
      <c r="G6582" t="str">
        <f t="shared" si="103"/>
        <v/>
      </c>
    </row>
    <row r="6583" spans="7:7" x14ac:dyDescent="0.25">
      <c r="G6583" t="str">
        <f t="shared" si="103"/>
        <v/>
      </c>
    </row>
    <row r="6584" spans="7:7" x14ac:dyDescent="0.25">
      <c r="G6584" t="str">
        <f t="shared" si="103"/>
        <v/>
      </c>
    </row>
    <row r="6585" spans="7:7" x14ac:dyDescent="0.25">
      <c r="G6585" t="str">
        <f t="shared" si="103"/>
        <v/>
      </c>
    </row>
    <row r="6586" spans="7:7" x14ac:dyDescent="0.25">
      <c r="G6586" t="str">
        <f t="shared" si="103"/>
        <v/>
      </c>
    </row>
    <row r="6587" spans="7:7" x14ac:dyDescent="0.25">
      <c r="G6587" t="str">
        <f t="shared" si="103"/>
        <v/>
      </c>
    </row>
    <row r="6588" spans="7:7" x14ac:dyDescent="0.25">
      <c r="G6588" t="str">
        <f t="shared" si="103"/>
        <v/>
      </c>
    </row>
    <row r="6589" spans="7:7" x14ac:dyDescent="0.25">
      <c r="G6589" t="str">
        <f t="shared" si="103"/>
        <v/>
      </c>
    </row>
    <row r="6590" spans="7:7" x14ac:dyDescent="0.25">
      <c r="G6590" t="str">
        <f t="shared" si="103"/>
        <v/>
      </c>
    </row>
    <row r="6591" spans="7:7" x14ac:dyDescent="0.25">
      <c r="G6591" t="str">
        <f t="shared" si="103"/>
        <v/>
      </c>
    </row>
    <row r="6592" spans="7:7" x14ac:dyDescent="0.25">
      <c r="G6592" t="str">
        <f t="shared" si="103"/>
        <v/>
      </c>
    </row>
    <row r="6593" spans="7:7" x14ac:dyDescent="0.25">
      <c r="G6593" t="str">
        <f t="shared" si="103"/>
        <v/>
      </c>
    </row>
    <row r="6594" spans="7:7" x14ac:dyDescent="0.25">
      <c r="G6594" t="str">
        <f t="shared" si="103"/>
        <v/>
      </c>
    </row>
    <row r="6595" spans="7:7" x14ac:dyDescent="0.25">
      <c r="G6595" t="str">
        <f t="shared" si="103"/>
        <v/>
      </c>
    </row>
    <row r="6596" spans="7:7" x14ac:dyDescent="0.25">
      <c r="G6596" t="str">
        <f t="shared" si="103"/>
        <v/>
      </c>
    </row>
    <row r="6597" spans="7:7" x14ac:dyDescent="0.25">
      <c r="G6597" t="str">
        <f t="shared" si="103"/>
        <v/>
      </c>
    </row>
    <row r="6598" spans="7:7" x14ac:dyDescent="0.25">
      <c r="G6598" t="str">
        <f t="shared" si="103"/>
        <v/>
      </c>
    </row>
    <row r="6599" spans="7:7" x14ac:dyDescent="0.25">
      <c r="G6599" t="str">
        <f t="shared" si="103"/>
        <v/>
      </c>
    </row>
    <row r="6600" spans="7:7" x14ac:dyDescent="0.25">
      <c r="G6600" t="str">
        <f t="shared" si="103"/>
        <v/>
      </c>
    </row>
    <row r="6601" spans="7:7" x14ac:dyDescent="0.25">
      <c r="G6601" t="str">
        <f t="shared" si="103"/>
        <v/>
      </c>
    </row>
    <row r="6602" spans="7:7" x14ac:dyDescent="0.25">
      <c r="G6602" t="str">
        <f t="shared" ref="G6602:G6665" si="104">IF(H6602="","",G6601+1)</f>
        <v/>
      </c>
    </row>
    <row r="6603" spans="7:7" x14ac:dyDescent="0.25">
      <c r="G6603" t="str">
        <f t="shared" si="104"/>
        <v/>
      </c>
    </row>
    <row r="6604" spans="7:7" x14ac:dyDescent="0.25">
      <c r="G6604" t="str">
        <f t="shared" si="104"/>
        <v/>
      </c>
    </row>
    <row r="6605" spans="7:7" x14ac:dyDescent="0.25">
      <c r="G6605" t="str">
        <f t="shared" si="104"/>
        <v/>
      </c>
    </row>
    <row r="6606" spans="7:7" x14ac:dyDescent="0.25">
      <c r="G6606" t="str">
        <f t="shared" si="104"/>
        <v/>
      </c>
    </row>
    <row r="6607" spans="7:7" x14ac:dyDescent="0.25">
      <c r="G6607" t="str">
        <f t="shared" si="104"/>
        <v/>
      </c>
    </row>
    <row r="6608" spans="7:7" x14ac:dyDescent="0.25">
      <c r="G6608" t="str">
        <f t="shared" si="104"/>
        <v/>
      </c>
    </row>
    <row r="6609" spans="7:7" x14ac:dyDescent="0.25">
      <c r="G6609" t="str">
        <f t="shared" si="104"/>
        <v/>
      </c>
    </row>
    <row r="6610" spans="7:7" x14ac:dyDescent="0.25">
      <c r="G6610" t="str">
        <f t="shared" si="104"/>
        <v/>
      </c>
    </row>
    <row r="6611" spans="7:7" x14ac:dyDescent="0.25">
      <c r="G6611" t="str">
        <f t="shared" si="104"/>
        <v/>
      </c>
    </row>
    <row r="6612" spans="7:7" x14ac:dyDescent="0.25">
      <c r="G6612" t="str">
        <f t="shared" si="104"/>
        <v/>
      </c>
    </row>
    <row r="6613" spans="7:7" x14ac:dyDescent="0.25">
      <c r="G6613" t="str">
        <f t="shared" si="104"/>
        <v/>
      </c>
    </row>
    <row r="6614" spans="7:7" x14ac:dyDescent="0.25">
      <c r="G6614" t="str">
        <f t="shared" si="104"/>
        <v/>
      </c>
    </row>
    <row r="6615" spans="7:7" x14ac:dyDescent="0.25">
      <c r="G6615" t="str">
        <f t="shared" si="104"/>
        <v/>
      </c>
    </row>
    <row r="6616" spans="7:7" x14ac:dyDescent="0.25">
      <c r="G6616" t="str">
        <f t="shared" si="104"/>
        <v/>
      </c>
    </row>
    <row r="6617" spans="7:7" x14ac:dyDescent="0.25">
      <c r="G6617" t="str">
        <f t="shared" si="104"/>
        <v/>
      </c>
    </row>
    <row r="6618" spans="7:7" x14ac:dyDescent="0.25">
      <c r="G6618" t="str">
        <f t="shared" si="104"/>
        <v/>
      </c>
    </row>
    <row r="6619" spans="7:7" x14ac:dyDescent="0.25">
      <c r="G6619" t="str">
        <f t="shared" si="104"/>
        <v/>
      </c>
    </row>
    <row r="6620" spans="7:7" x14ac:dyDescent="0.25">
      <c r="G6620" t="str">
        <f t="shared" si="104"/>
        <v/>
      </c>
    </row>
    <row r="6621" spans="7:7" x14ac:dyDescent="0.25">
      <c r="G6621" t="str">
        <f t="shared" si="104"/>
        <v/>
      </c>
    </row>
    <row r="6622" spans="7:7" x14ac:dyDescent="0.25">
      <c r="G6622" t="str">
        <f t="shared" si="104"/>
        <v/>
      </c>
    </row>
    <row r="6623" spans="7:7" x14ac:dyDescent="0.25">
      <c r="G6623" t="str">
        <f t="shared" si="104"/>
        <v/>
      </c>
    </row>
    <row r="6624" spans="7:7" x14ac:dyDescent="0.25">
      <c r="G6624" t="str">
        <f t="shared" si="104"/>
        <v/>
      </c>
    </row>
    <row r="6625" spans="7:7" x14ac:dyDescent="0.25">
      <c r="G6625" t="str">
        <f t="shared" si="104"/>
        <v/>
      </c>
    </row>
    <row r="6626" spans="7:7" x14ac:dyDescent="0.25">
      <c r="G6626" t="str">
        <f t="shared" si="104"/>
        <v/>
      </c>
    </row>
    <row r="6627" spans="7:7" x14ac:dyDescent="0.25">
      <c r="G6627" t="str">
        <f t="shared" si="104"/>
        <v/>
      </c>
    </row>
    <row r="6628" spans="7:7" x14ac:dyDescent="0.25">
      <c r="G6628" t="str">
        <f t="shared" si="104"/>
        <v/>
      </c>
    </row>
    <row r="6629" spans="7:7" x14ac:dyDescent="0.25">
      <c r="G6629" t="str">
        <f t="shared" si="104"/>
        <v/>
      </c>
    </row>
    <row r="6630" spans="7:7" x14ac:dyDescent="0.25">
      <c r="G6630" t="str">
        <f t="shared" si="104"/>
        <v/>
      </c>
    </row>
    <row r="6631" spans="7:7" x14ac:dyDescent="0.25">
      <c r="G6631" t="str">
        <f t="shared" si="104"/>
        <v/>
      </c>
    </row>
    <row r="6632" spans="7:7" x14ac:dyDescent="0.25">
      <c r="G6632" t="str">
        <f t="shared" si="104"/>
        <v/>
      </c>
    </row>
    <row r="6633" spans="7:7" x14ac:dyDescent="0.25">
      <c r="G6633" t="str">
        <f t="shared" si="104"/>
        <v/>
      </c>
    </row>
    <row r="6634" spans="7:7" x14ac:dyDescent="0.25">
      <c r="G6634" t="str">
        <f t="shared" si="104"/>
        <v/>
      </c>
    </row>
    <row r="6635" spans="7:7" x14ac:dyDescent="0.25">
      <c r="G6635" t="str">
        <f t="shared" si="104"/>
        <v/>
      </c>
    </row>
    <row r="6636" spans="7:7" x14ac:dyDescent="0.25">
      <c r="G6636" t="str">
        <f t="shared" si="104"/>
        <v/>
      </c>
    </row>
    <row r="6637" spans="7:7" x14ac:dyDescent="0.25">
      <c r="G6637" t="str">
        <f t="shared" si="104"/>
        <v/>
      </c>
    </row>
    <row r="6638" spans="7:7" x14ac:dyDescent="0.25">
      <c r="G6638" t="str">
        <f t="shared" si="104"/>
        <v/>
      </c>
    </row>
    <row r="6639" spans="7:7" x14ac:dyDescent="0.25">
      <c r="G6639" t="str">
        <f t="shared" si="104"/>
        <v/>
      </c>
    </row>
    <row r="6640" spans="7:7" x14ac:dyDescent="0.25">
      <c r="G6640" t="str">
        <f t="shared" si="104"/>
        <v/>
      </c>
    </row>
    <row r="6641" spans="7:7" x14ac:dyDescent="0.25">
      <c r="G6641" t="str">
        <f t="shared" si="104"/>
        <v/>
      </c>
    </row>
    <row r="6642" spans="7:7" x14ac:dyDescent="0.25">
      <c r="G6642" t="str">
        <f t="shared" si="104"/>
        <v/>
      </c>
    </row>
    <row r="6643" spans="7:7" x14ac:dyDescent="0.25">
      <c r="G6643" t="str">
        <f t="shared" si="104"/>
        <v/>
      </c>
    </row>
    <row r="6644" spans="7:7" x14ac:dyDescent="0.25">
      <c r="G6644" t="str">
        <f t="shared" si="104"/>
        <v/>
      </c>
    </row>
    <row r="6645" spans="7:7" x14ac:dyDescent="0.25">
      <c r="G6645" t="str">
        <f t="shared" si="104"/>
        <v/>
      </c>
    </row>
    <row r="6646" spans="7:7" x14ac:dyDescent="0.25">
      <c r="G6646" t="str">
        <f t="shared" si="104"/>
        <v/>
      </c>
    </row>
    <row r="6647" spans="7:7" x14ac:dyDescent="0.25">
      <c r="G6647" t="str">
        <f t="shared" si="104"/>
        <v/>
      </c>
    </row>
    <row r="6648" spans="7:7" x14ac:dyDescent="0.25">
      <c r="G6648" t="str">
        <f t="shared" si="104"/>
        <v/>
      </c>
    </row>
    <row r="6649" spans="7:7" x14ac:dyDescent="0.25">
      <c r="G6649" t="str">
        <f t="shared" si="104"/>
        <v/>
      </c>
    </row>
    <row r="6650" spans="7:7" x14ac:dyDescent="0.25">
      <c r="G6650" t="str">
        <f t="shared" si="104"/>
        <v/>
      </c>
    </row>
    <row r="6651" spans="7:7" x14ac:dyDescent="0.25">
      <c r="G6651" t="str">
        <f t="shared" si="104"/>
        <v/>
      </c>
    </row>
    <row r="6652" spans="7:7" x14ac:dyDescent="0.25">
      <c r="G6652" t="str">
        <f t="shared" si="104"/>
        <v/>
      </c>
    </row>
    <row r="6653" spans="7:7" x14ac:dyDescent="0.25">
      <c r="G6653" t="str">
        <f t="shared" si="104"/>
        <v/>
      </c>
    </row>
    <row r="6654" spans="7:7" x14ac:dyDescent="0.25">
      <c r="G6654" t="str">
        <f t="shared" si="104"/>
        <v/>
      </c>
    </row>
    <row r="6655" spans="7:7" x14ac:dyDescent="0.25">
      <c r="G6655" t="str">
        <f t="shared" si="104"/>
        <v/>
      </c>
    </row>
    <row r="6656" spans="7:7" x14ac:dyDescent="0.25">
      <c r="G6656" t="str">
        <f t="shared" si="104"/>
        <v/>
      </c>
    </row>
    <row r="6657" spans="7:7" x14ac:dyDescent="0.25">
      <c r="G6657" t="str">
        <f t="shared" si="104"/>
        <v/>
      </c>
    </row>
    <row r="6658" spans="7:7" x14ac:dyDescent="0.25">
      <c r="G6658" t="str">
        <f t="shared" si="104"/>
        <v/>
      </c>
    </row>
    <row r="6659" spans="7:7" x14ac:dyDescent="0.25">
      <c r="G6659" t="str">
        <f t="shared" si="104"/>
        <v/>
      </c>
    </row>
    <row r="6660" spans="7:7" x14ac:dyDescent="0.25">
      <c r="G6660" t="str">
        <f t="shared" si="104"/>
        <v/>
      </c>
    </row>
    <row r="6661" spans="7:7" x14ac:dyDescent="0.25">
      <c r="G6661" t="str">
        <f t="shared" si="104"/>
        <v/>
      </c>
    </row>
    <row r="6662" spans="7:7" x14ac:dyDescent="0.25">
      <c r="G6662" t="str">
        <f t="shared" si="104"/>
        <v/>
      </c>
    </row>
    <row r="6663" spans="7:7" x14ac:dyDescent="0.25">
      <c r="G6663" t="str">
        <f t="shared" si="104"/>
        <v/>
      </c>
    </row>
    <row r="6664" spans="7:7" x14ac:dyDescent="0.25">
      <c r="G6664" t="str">
        <f t="shared" si="104"/>
        <v/>
      </c>
    </row>
    <row r="6665" spans="7:7" x14ac:dyDescent="0.25">
      <c r="G6665" t="str">
        <f t="shared" si="104"/>
        <v/>
      </c>
    </row>
    <row r="6666" spans="7:7" x14ac:dyDescent="0.25">
      <c r="G6666" t="str">
        <f t="shared" ref="G6666:G6729" si="105">IF(H6666="","",G6665+1)</f>
        <v/>
      </c>
    </row>
    <row r="6667" spans="7:7" x14ac:dyDescent="0.25">
      <c r="G6667" t="str">
        <f t="shared" si="105"/>
        <v/>
      </c>
    </row>
    <row r="6668" spans="7:7" x14ac:dyDescent="0.25">
      <c r="G6668" t="str">
        <f t="shared" si="105"/>
        <v/>
      </c>
    </row>
    <row r="6669" spans="7:7" x14ac:dyDescent="0.25">
      <c r="G6669" t="str">
        <f t="shared" si="105"/>
        <v/>
      </c>
    </row>
    <row r="6670" spans="7:7" x14ac:dyDescent="0.25">
      <c r="G6670" t="str">
        <f t="shared" si="105"/>
        <v/>
      </c>
    </row>
    <row r="6671" spans="7:7" x14ac:dyDescent="0.25">
      <c r="G6671" t="str">
        <f t="shared" si="105"/>
        <v/>
      </c>
    </row>
    <row r="6672" spans="7:7" x14ac:dyDescent="0.25">
      <c r="G6672" t="str">
        <f t="shared" si="105"/>
        <v/>
      </c>
    </row>
    <row r="6673" spans="7:7" x14ac:dyDescent="0.25">
      <c r="G6673" t="str">
        <f t="shared" si="105"/>
        <v/>
      </c>
    </row>
    <row r="6674" spans="7:7" x14ac:dyDescent="0.25">
      <c r="G6674" t="str">
        <f t="shared" si="105"/>
        <v/>
      </c>
    </row>
    <row r="6675" spans="7:7" x14ac:dyDescent="0.25">
      <c r="G6675" t="str">
        <f t="shared" si="105"/>
        <v/>
      </c>
    </row>
    <row r="6676" spans="7:7" x14ac:dyDescent="0.25">
      <c r="G6676" t="str">
        <f t="shared" si="105"/>
        <v/>
      </c>
    </row>
    <row r="6677" spans="7:7" x14ac:dyDescent="0.25">
      <c r="G6677" t="str">
        <f t="shared" si="105"/>
        <v/>
      </c>
    </row>
    <row r="6678" spans="7:7" x14ac:dyDescent="0.25">
      <c r="G6678" t="str">
        <f t="shared" si="105"/>
        <v/>
      </c>
    </row>
    <row r="6679" spans="7:7" x14ac:dyDescent="0.25">
      <c r="G6679" t="str">
        <f t="shared" si="105"/>
        <v/>
      </c>
    </row>
    <row r="6680" spans="7:7" x14ac:dyDescent="0.25">
      <c r="G6680" t="str">
        <f t="shared" si="105"/>
        <v/>
      </c>
    </row>
    <row r="6681" spans="7:7" x14ac:dyDescent="0.25">
      <c r="G6681" t="str">
        <f t="shared" si="105"/>
        <v/>
      </c>
    </row>
    <row r="6682" spans="7:7" x14ac:dyDescent="0.25">
      <c r="G6682" t="str">
        <f t="shared" si="105"/>
        <v/>
      </c>
    </row>
    <row r="6683" spans="7:7" x14ac:dyDescent="0.25">
      <c r="G6683" t="str">
        <f t="shared" si="105"/>
        <v/>
      </c>
    </row>
    <row r="6684" spans="7:7" x14ac:dyDescent="0.25">
      <c r="G6684" t="str">
        <f t="shared" si="105"/>
        <v/>
      </c>
    </row>
    <row r="6685" spans="7:7" x14ac:dyDescent="0.25">
      <c r="G6685" t="str">
        <f t="shared" si="105"/>
        <v/>
      </c>
    </row>
    <row r="6686" spans="7:7" x14ac:dyDescent="0.25">
      <c r="G6686" t="str">
        <f t="shared" si="105"/>
        <v/>
      </c>
    </row>
    <row r="6687" spans="7:7" x14ac:dyDescent="0.25">
      <c r="G6687" t="str">
        <f t="shared" si="105"/>
        <v/>
      </c>
    </row>
    <row r="6688" spans="7:7" x14ac:dyDescent="0.25">
      <c r="G6688" t="str">
        <f t="shared" si="105"/>
        <v/>
      </c>
    </row>
    <row r="6689" spans="7:7" x14ac:dyDescent="0.25">
      <c r="G6689" t="str">
        <f t="shared" si="105"/>
        <v/>
      </c>
    </row>
    <row r="6690" spans="7:7" x14ac:dyDescent="0.25">
      <c r="G6690" t="str">
        <f t="shared" si="105"/>
        <v/>
      </c>
    </row>
    <row r="6691" spans="7:7" x14ac:dyDescent="0.25">
      <c r="G6691" t="str">
        <f t="shared" si="105"/>
        <v/>
      </c>
    </row>
    <row r="6692" spans="7:7" x14ac:dyDescent="0.25">
      <c r="G6692" t="str">
        <f t="shared" si="105"/>
        <v/>
      </c>
    </row>
    <row r="6693" spans="7:7" x14ac:dyDescent="0.25">
      <c r="G6693" t="str">
        <f t="shared" si="105"/>
        <v/>
      </c>
    </row>
    <row r="6694" spans="7:7" x14ac:dyDescent="0.25">
      <c r="G6694" t="str">
        <f t="shared" si="105"/>
        <v/>
      </c>
    </row>
    <row r="6695" spans="7:7" x14ac:dyDescent="0.25">
      <c r="G6695" t="str">
        <f t="shared" si="105"/>
        <v/>
      </c>
    </row>
    <row r="6696" spans="7:7" x14ac:dyDescent="0.25">
      <c r="G6696" t="str">
        <f t="shared" si="105"/>
        <v/>
      </c>
    </row>
    <row r="6697" spans="7:7" x14ac:dyDescent="0.25">
      <c r="G6697" t="str">
        <f t="shared" si="105"/>
        <v/>
      </c>
    </row>
    <row r="6698" spans="7:7" x14ac:dyDescent="0.25">
      <c r="G6698" t="str">
        <f t="shared" si="105"/>
        <v/>
      </c>
    </row>
    <row r="6699" spans="7:7" x14ac:dyDescent="0.25">
      <c r="G6699" t="str">
        <f t="shared" si="105"/>
        <v/>
      </c>
    </row>
    <row r="6700" spans="7:7" x14ac:dyDescent="0.25">
      <c r="G6700" t="str">
        <f t="shared" si="105"/>
        <v/>
      </c>
    </row>
    <row r="6701" spans="7:7" x14ac:dyDescent="0.25">
      <c r="G6701" t="str">
        <f t="shared" si="105"/>
        <v/>
      </c>
    </row>
    <row r="6702" spans="7:7" x14ac:dyDescent="0.25">
      <c r="G6702" t="str">
        <f t="shared" si="105"/>
        <v/>
      </c>
    </row>
    <row r="6703" spans="7:7" x14ac:dyDescent="0.25">
      <c r="G6703" t="str">
        <f t="shared" si="105"/>
        <v/>
      </c>
    </row>
    <row r="6704" spans="7:7" x14ac:dyDescent="0.25">
      <c r="G6704" t="str">
        <f t="shared" si="105"/>
        <v/>
      </c>
    </row>
    <row r="6705" spans="7:7" x14ac:dyDescent="0.25">
      <c r="G6705" t="str">
        <f t="shared" si="105"/>
        <v/>
      </c>
    </row>
    <row r="6706" spans="7:7" x14ac:dyDescent="0.25">
      <c r="G6706" t="str">
        <f t="shared" si="105"/>
        <v/>
      </c>
    </row>
    <row r="6707" spans="7:7" x14ac:dyDescent="0.25">
      <c r="G6707" t="str">
        <f t="shared" si="105"/>
        <v/>
      </c>
    </row>
    <row r="6708" spans="7:7" x14ac:dyDescent="0.25">
      <c r="G6708" t="str">
        <f t="shared" si="105"/>
        <v/>
      </c>
    </row>
    <row r="6709" spans="7:7" x14ac:dyDescent="0.25">
      <c r="G6709" t="str">
        <f t="shared" si="105"/>
        <v/>
      </c>
    </row>
    <row r="6710" spans="7:7" x14ac:dyDescent="0.25">
      <c r="G6710" t="str">
        <f t="shared" si="105"/>
        <v/>
      </c>
    </row>
    <row r="6711" spans="7:7" x14ac:dyDescent="0.25">
      <c r="G6711" t="str">
        <f t="shared" si="105"/>
        <v/>
      </c>
    </row>
    <row r="6712" spans="7:7" x14ac:dyDescent="0.25">
      <c r="G6712" t="str">
        <f t="shared" si="105"/>
        <v/>
      </c>
    </row>
    <row r="6713" spans="7:7" x14ac:dyDescent="0.25">
      <c r="G6713" t="str">
        <f t="shared" si="105"/>
        <v/>
      </c>
    </row>
    <row r="6714" spans="7:7" x14ac:dyDescent="0.25">
      <c r="G6714" t="str">
        <f t="shared" si="105"/>
        <v/>
      </c>
    </row>
    <row r="6715" spans="7:7" x14ac:dyDescent="0.25">
      <c r="G6715" t="str">
        <f t="shared" si="105"/>
        <v/>
      </c>
    </row>
    <row r="6716" spans="7:7" x14ac:dyDescent="0.25">
      <c r="G6716" t="str">
        <f t="shared" si="105"/>
        <v/>
      </c>
    </row>
    <row r="6717" spans="7:7" x14ac:dyDescent="0.25">
      <c r="G6717" t="str">
        <f t="shared" si="105"/>
        <v/>
      </c>
    </row>
    <row r="6718" spans="7:7" x14ac:dyDescent="0.25">
      <c r="G6718" t="str">
        <f t="shared" si="105"/>
        <v/>
      </c>
    </row>
    <row r="6719" spans="7:7" x14ac:dyDescent="0.25">
      <c r="G6719" t="str">
        <f t="shared" si="105"/>
        <v/>
      </c>
    </row>
    <row r="6720" spans="7:7" x14ac:dyDescent="0.25">
      <c r="G6720" t="str">
        <f t="shared" si="105"/>
        <v/>
      </c>
    </row>
    <row r="6721" spans="7:7" x14ac:dyDescent="0.25">
      <c r="G6721" t="str">
        <f t="shared" si="105"/>
        <v/>
      </c>
    </row>
    <row r="6722" spans="7:7" x14ac:dyDescent="0.25">
      <c r="G6722" t="str">
        <f t="shared" si="105"/>
        <v/>
      </c>
    </row>
    <row r="6723" spans="7:7" x14ac:dyDescent="0.25">
      <c r="G6723" t="str">
        <f t="shared" si="105"/>
        <v/>
      </c>
    </row>
    <row r="6724" spans="7:7" x14ac:dyDescent="0.25">
      <c r="G6724" t="str">
        <f t="shared" si="105"/>
        <v/>
      </c>
    </row>
    <row r="6725" spans="7:7" x14ac:dyDescent="0.25">
      <c r="G6725" t="str">
        <f t="shared" si="105"/>
        <v/>
      </c>
    </row>
    <row r="6726" spans="7:7" x14ac:dyDescent="0.25">
      <c r="G6726" t="str">
        <f t="shared" si="105"/>
        <v/>
      </c>
    </row>
    <row r="6727" spans="7:7" x14ac:dyDescent="0.25">
      <c r="G6727" t="str">
        <f t="shared" si="105"/>
        <v/>
      </c>
    </row>
    <row r="6728" spans="7:7" x14ac:dyDescent="0.25">
      <c r="G6728" t="str">
        <f t="shared" si="105"/>
        <v/>
      </c>
    </row>
    <row r="6729" spans="7:7" x14ac:dyDescent="0.25">
      <c r="G6729" t="str">
        <f t="shared" si="105"/>
        <v/>
      </c>
    </row>
    <row r="6730" spans="7:7" x14ac:dyDescent="0.25">
      <c r="G6730" t="str">
        <f t="shared" ref="G6730:G6793" si="106">IF(H6730="","",G6729+1)</f>
        <v/>
      </c>
    </row>
    <row r="6731" spans="7:7" x14ac:dyDescent="0.25">
      <c r="G6731" t="str">
        <f t="shared" si="106"/>
        <v/>
      </c>
    </row>
    <row r="6732" spans="7:7" x14ac:dyDescent="0.25">
      <c r="G6732" t="str">
        <f t="shared" si="106"/>
        <v/>
      </c>
    </row>
    <row r="6733" spans="7:7" x14ac:dyDescent="0.25">
      <c r="G6733" t="str">
        <f t="shared" si="106"/>
        <v/>
      </c>
    </row>
    <row r="6734" spans="7:7" x14ac:dyDescent="0.25">
      <c r="G6734" t="str">
        <f t="shared" si="106"/>
        <v/>
      </c>
    </row>
    <row r="6735" spans="7:7" x14ac:dyDescent="0.25">
      <c r="G6735" t="str">
        <f t="shared" si="106"/>
        <v/>
      </c>
    </row>
    <row r="6736" spans="7:7" x14ac:dyDescent="0.25">
      <c r="G6736" t="str">
        <f t="shared" si="106"/>
        <v/>
      </c>
    </row>
    <row r="6737" spans="7:7" x14ac:dyDescent="0.25">
      <c r="G6737" t="str">
        <f t="shared" si="106"/>
        <v/>
      </c>
    </row>
    <row r="6738" spans="7:7" x14ac:dyDescent="0.25">
      <c r="G6738" t="str">
        <f t="shared" si="106"/>
        <v/>
      </c>
    </row>
    <row r="6739" spans="7:7" x14ac:dyDescent="0.25">
      <c r="G6739" t="str">
        <f t="shared" si="106"/>
        <v/>
      </c>
    </row>
    <row r="6740" spans="7:7" x14ac:dyDescent="0.25">
      <c r="G6740" t="str">
        <f t="shared" si="106"/>
        <v/>
      </c>
    </row>
    <row r="6741" spans="7:7" x14ac:dyDescent="0.25">
      <c r="G6741" t="str">
        <f t="shared" si="106"/>
        <v/>
      </c>
    </row>
    <row r="6742" spans="7:7" x14ac:dyDescent="0.25">
      <c r="G6742" t="str">
        <f t="shared" si="106"/>
        <v/>
      </c>
    </row>
    <row r="6743" spans="7:7" x14ac:dyDescent="0.25">
      <c r="G6743" t="str">
        <f t="shared" si="106"/>
        <v/>
      </c>
    </row>
    <row r="6744" spans="7:7" x14ac:dyDescent="0.25">
      <c r="G6744" t="str">
        <f t="shared" si="106"/>
        <v/>
      </c>
    </row>
    <row r="6745" spans="7:7" x14ac:dyDescent="0.25">
      <c r="G6745" t="str">
        <f t="shared" si="106"/>
        <v/>
      </c>
    </row>
    <row r="6746" spans="7:7" x14ac:dyDescent="0.25">
      <c r="G6746" t="str">
        <f t="shared" si="106"/>
        <v/>
      </c>
    </row>
    <row r="6747" spans="7:7" x14ac:dyDescent="0.25">
      <c r="G6747" t="str">
        <f t="shared" si="106"/>
        <v/>
      </c>
    </row>
    <row r="6748" spans="7:7" x14ac:dyDescent="0.25">
      <c r="G6748" t="str">
        <f t="shared" si="106"/>
        <v/>
      </c>
    </row>
    <row r="6749" spans="7:7" x14ac:dyDescent="0.25">
      <c r="G6749" t="str">
        <f t="shared" si="106"/>
        <v/>
      </c>
    </row>
    <row r="6750" spans="7:7" x14ac:dyDescent="0.25">
      <c r="G6750" t="str">
        <f t="shared" si="106"/>
        <v/>
      </c>
    </row>
    <row r="6751" spans="7:7" x14ac:dyDescent="0.25">
      <c r="G6751" t="str">
        <f t="shared" si="106"/>
        <v/>
      </c>
    </row>
    <row r="6752" spans="7:7" x14ac:dyDescent="0.25">
      <c r="G6752" t="str">
        <f t="shared" si="106"/>
        <v/>
      </c>
    </row>
    <row r="6753" spans="7:7" x14ac:dyDescent="0.25">
      <c r="G6753" t="str">
        <f t="shared" si="106"/>
        <v/>
      </c>
    </row>
    <row r="6754" spans="7:7" x14ac:dyDescent="0.25">
      <c r="G6754" t="str">
        <f t="shared" si="106"/>
        <v/>
      </c>
    </row>
    <row r="6755" spans="7:7" x14ac:dyDescent="0.25">
      <c r="G6755" t="str">
        <f t="shared" si="106"/>
        <v/>
      </c>
    </row>
    <row r="6756" spans="7:7" x14ac:dyDescent="0.25">
      <c r="G6756" t="str">
        <f t="shared" si="106"/>
        <v/>
      </c>
    </row>
    <row r="6757" spans="7:7" x14ac:dyDescent="0.25">
      <c r="G6757" t="str">
        <f t="shared" si="106"/>
        <v/>
      </c>
    </row>
    <row r="6758" spans="7:7" x14ac:dyDescent="0.25">
      <c r="G6758" t="str">
        <f t="shared" si="106"/>
        <v/>
      </c>
    </row>
    <row r="6759" spans="7:7" x14ac:dyDescent="0.25">
      <c r="G6759" t="str">
        <f t="shared" si="106"/>
        <v/>
      </c>
    </row>
    <row r="6760" spans="7:7" x14ac:dyDescent="0.25">
      <c r="G6760" t="str">
        <f t="shared" si="106"/>
        <v/>
      </c>
    </row>
    <row r="6761" spans="7:7" x14ac:dyDescent="0.25">
      <c r="G6761" t="str">
        <f t="shared" si="106"/>
        <v/>
      </c>
    </row>
    <row r="6762" spans="7:7" x14ac:dyDescent="0.25">
      <c r="G6762" t="str">
        <f t="shared" si="106"/>
        <v/>
      </c>
    </row>
    <row r="6763" spans="7:7" x14ac:dyDescent="0.25">
      <c r="G6763" t="str">
        <f t="shared" si="106"/>
        <v/>
      </c>
    </row>
    <row r="6764" spans="7:7" x14ac:dyDescent="0.25">
      <c r="G6764" t="str">
        <f t="shared" si="106"/>
        <v/>
      </c>
    </row>
    <row r="6765" spans="7:7" x14ac:dyDescent="0.25">
      <c r="G6765" t="str">
        <f t="shared" si="106"/>
        <v/>
      </c>
    </row>
    <row r="6766" spans="7:7" x14ac:dyDescent="0.25">
      <c r="G6766" t="str">
        <f t="shared" si="106"/>
        <v/>
      </c>
    </row>
    <row r="6767" spans="7:7" x14ac:dyDescent="0.25">
      <c r="G6767" t="str">
        <f t="shared" si="106"/>
        <v/>
      </c>
    </row>
    <row r="6768" spans="7:7" x14ac:dyDescent="0.25">
      <c r="G6768" t="str">
        <f t="shared" si="106"/>
        <v/>
      </c>
    </row>
    <row r="6769" spans="7:7" x14ac:dyDescent="0.25">
      <c r="G6769" t="str">
        <f t="shared" si="106"/>
        <v/>
      </c>
    </row>
    <row r="6770" spans="7:7" x14ac:dyDescent="0.25">
      <c r="G6770" t="str">
        <f t="shared" si="106"/>
        <v/>
      </c>
    </row>
    <row r="6771" spans="7:7" x14ac:dyDescent="0.25">
      <c r="G6771" t="str">
        <f t="shared" si="106"/>
        <v/>
      </c>
    </row>
    <row r="6772" spans="7:7" x14ac:dyDescent="0.25">
      <c r="G6772" t="str">
        <f t="shared" si="106"/>
        <v/>
      </c>
    </row>
    <row r="6773" spans="7:7" x14ac:dyDescent="0.25">
      <c r="G6773" t="str">
        <f t="shared" si="106"/>
        <v/>
      </c>
    </row>
    <row r="6774" spans="7:7" x14ac:dyDescent="0.25">
      <c r="G6774" t="str">
        <f t="shared" si="106"/>
        <v/>
      </c>
    </row>
    <row r="6775" spans="7:7" x14ac:dyDescent="0.25">
      <c r="G6775" t="str">
        <f t="shared" si="106"/>
        <v/>
      </c>
    </row>
    <row r="6776" spans="7:7" x14ac:dyDescent="0.25">
      <c r="G6776" t="str">
        <f t="shared" si="106"/>
        <v/>
      </c>
    </row>
    <row r="6777" spans="7:7" x14ac:dyDescent="0.25">
      <c r="G6777" t="str">
        <f t="shared" si="106"/>
        <v/>
      </c>
    </row>
    <row r="6778" spans="7:7" x14ac:dyDescent="0.25">
      <c r="G6778" t="str">
        <f t="shared" si="106"/>
        <v/>
      </c>
    </row>
    <row r="6779" spans="7:7" x14ac:dyDescent="0.25">
      <c r="G6779" t="str">
        <f t="shared" si="106"/>
        <v/>
      </c>
    </row>
    <row r="6780" spans="7:7" x14ac:dyDescent="0.25">
      <c r="G6780" t="str">
        <f t="shared" si="106"/>
        <v/>
      </c>
    </row>
    <row r="6781" spans="7:7" x14ac:dyDescent="0.25">
      <c r="G6781" t="str">
        <f t="shared" si="106"/>
        <v/>
      </c>
    </row>
    <row r="6782" spans="7:7" x14ac:dyDescent="0.25">
      <c r="G6782" t="str">
        <f t="shared" si="106"/>
        <v/>
      </c>
    </row>
    <row r="6783" spans="7:7" x14ac:dyDescent="0.25">
      <c r="G6783" t="str">
        <f t="shared" si="106"/>
        <v/>
      </c>
    </row>
    <row r="6784" spans="7:7" x14ac:dyDescent="0.25">
      <c r="G6784" t="str">
        <f t="shared" si="106"/>
        <v/>
      </c>
    </row>
    <row r="6785" spans="7:7" x14ac:dyDescent="0.25">
      <c r="G6785" t="str">
        <f t="shared" si="106"/>
        <v/>
      </c>
    </row>
    <row r="6786" spans="7:7" x14ac:dyDescent="0.25">
      <c r="G6786" t="str">
        <f t="shared" si="106"/>
        <v/>
      </c>
    </row>
    <row r="6787" spans="7:7" x14ac:dyDescent="0.25">
      <c r="G6787" t="str">
        <f t="shared" si="106"/>
        <v/>
      </c>
    </row>
    <row r="6788" spans="7:7" x14ac:dyDescent="0.25">
      <c r="G6788" t="str">
        <f t="shared" si="106"/>
        <v/>
      </c>
    </row>
    <row r="6789" spans="7:7" x14ac:dyDescent="0.25">
      <c r="G6789" t="str">
        <f t="shared" si="106"/>
        <v/>
      </c>
    </row>
    <row r="6790" spans="7:7" x14ac:dyDescent="0.25">
      <c r="G6790" t="str">
        <f t="shared" si="106"/>
        <v/>
      </c>
    </row>
    <row r="6791" spans="7:7" x14ac:dyDescent="0.25">
      <c r="G6791" t="str">
        <f t="shared" si="106"/>
        <v/>
      </c>
    </row>
    <row r="6792" spans="7:7" x14ac:dyDescent="0.25">
      <c r="G6792" t="str">
        <f t="shared" si="106"/>
        <v/>
      </c>
    </row>
    <row r="6793" spans="7:7" x14ac:dyDescent="0.25">
      <c r="G6793" t="str">
        <f t="shared" si="106"/>
        <v/>
      </c>
    </row>
    <row r="6794" spans="7:7" x14ac:dyDescent="0.25">
      <c r="G6794" t="str">
        <f t="shared" ref="G6794:G6857" si="107">IF(H6794="","",G6793+1)</f>
        <v/>
      </c>
    </row>
    <row r="6795" spans="7:7" x14ac:dyDescent="0.25">
      <c r="G6795" t="str">
        <f t="shared" si="107"/>
        <v/>
      </c>
    </row>
    <row r="6796" spans="7:7" x14ac:dyDescent="0.25">
      <c r="G6796" t="str">
        <f t="shared" si="107"/>
        <v/>
      </c>
    </row>
    <row r="6797" spans="7:7" x14ac:dyDescent="0.25">
      <c r="G6797" t="str">
        <f t="shared" si="107"/>
        <v/>
      </c>
    </row>
    <row r="6798" spans="7:7" x14ac:dyDescent="0.25">
      <c r="G6798" t="str">
        <f t="shared" si="107"/>
        <v/>
      </c>
    </row>
    <row r="6799" spans="7:7" x14ac:dyDescent="0.25">
      <c r="G6799" t="str">
        <f t="shared" si="107"/>
        <v/>
      </c>
    </row>
    <row r="6800" spans="7:7" x14ac:dyDescent="0.25">
      <c r="G6800" t="str">
        <f t="shared" si="107"/>
        <v/>
      </c>
    </row>
    <row r="6801" spans="7:7" x14ac:dyDescent="0.25">
      <c r="G6801" t="str">
        <f t="shared" si="107"/>
        <v/>
      </c>
    </row>
    <row r="6802" spans="7:7" x14ac:dyDescent="0.25">
      <c r="G6802" t="str">
        <f t="shared" si="107"/>
        <v/>
      </c>
    </row>
    <row r="6803" spans="7:7" x14ac:dyDescent="0.25">
      <c r="G6803" t="str">
        <f t="shared" si="107"/>
        <v/>
      </c>
    </row>
    <row r="6804" spans="7:7" x14ac:dyDescent="0.25">
      <c r="G6804" t="str">
        <f t="shared" si="107"/>
        <v/>
      </c>
    </row>
    <row r="6805" spans="7:7" x14ac:dyDescent="0.25">
      <c r="G6805" t="str">
        <f t="shared" si="107"/>
        <v/>
      </c>
    </row>
    <row r="6806" spans="7:7" x14ac:dyDescent="0.25">
      <c r="G6806" t="str">
        <f t="shared" si="107"/>
        <v/>
      </c>
    </row>
    <row r="6807" spans="7:7" x14ac:dyDescent="0.25">
      <c r="G6807" t="str">
        <f t="shared" si="107"/>
        <v/>
      </c>
    </row>
    <row r="6808" spans="7:7" x14ac:dyDescent="0.25">
      <c r="G6808" t="str">
        <f t="shared" si="107"/>
        <v/>
      </c>
    </row>
    <row r="6809" spans="7:7" x14ac:dyDescent="0.25">
      <c r="G6809" t="str">
        <f t="shared" si="107"/>
        <v/>
      </c>
    </row>
    <row r="6810" spans="7:7" x14ac:dyDescent="0.25">
      <c r="G6810" t="str">
        <f t="shared" si="107"/>
        <v/>
      </c>
    </row>
    <row r="6811" spans="7:7" x14ac:dyDescent="0.25">
      <c r="G6811" t="str">
        <f t="shared" si="107"/>
        <v/>
      </c>
    </row>
    <row r="6812" spans="7:7" x14ac:dyDescent="0.25">
      <c r="G6812" t="str">
        <f t="shared" si="107"/>
        <v/>
      </c>
    </row>
    <row r="6813" spans="7:7" x14ac:dyDescent="0.25">
      <c r="G6813" t="str">
        <f t="shared" si="107"/>
        <v/>
      </c>
    </row>
    <row r="6814" spans="7:7" x14ac:dyDescent="0.25">
      <c r="G6814" t="str">
        <f t="shared" si="107"/>
        <v/>
      </c>
    </row>
    <row r="6815" spans="7:7" x14ac:dyDescent="0.25">
      <c r="G6815" t="str">
        <f t="shared" si="107"/>
        <v/>
      </c>
    </row>
    <row r="6816" spans="7:7" x14ac:dyDescent="0.25">
      <c r="G6816" t="str">
        <f t="shared" si="107"/>
        <v/>
      </c>
    </row>
    <row r="6817" spans="7:7" x14ac:dyDescent="0.25">
      <c r="G6817" t="str">
        <f t="shared" si="107"/>
        <v/>
      </c>
    </row>
    <row r="6818" spans="7:7" x14ac:dyDescent="0.25">
      <c r="G6818" t="str">
        <f t="shared" si="107"/>
        <v/>
      </c>
    </row>
    <row r="6819" spans="7:7" x14ac:dyDescent="0.25">
      <c r="G6819" t="str">
        <f t="shared" si="107"/>
        <v/>
      </c>
    </row>
    <row r="6820" spans="7:7" x14ac:dyDescent="0.25">
      <c r="G6820" t="str">
        <f t="shared" si="107"/>
        <v/>
      </c>
    </row>
    <row r="6821" spans="7:7" x14ac:dyDescent="0.25">
      <c r="G6821" t="str">
        <f t="shared" si="107"/>
        <v/>
      </c>
    </row>
    <row r="6822" spans="7:7" x14ac:dyDescent="0.25">
      <c r="G6822" t="str">
        <f t="shared" si="107"/>
        <v/>
      </c>
    </row>
    <row r="6823" spans="7:7" x14ac:dyDescent="0.25">
      <c r="G6823" t="str">
        <f t="shared" si="107"/>
        <v/>
      </c>
    </row>
    <row r="6824" spans="7:7" x14ac:dyDescent="0.25">
      <c r="G6824" t="str">
        <f t="shared" si="107"/>
        <v/>
      </c>
    </row>
    <row r="6825" spans="7:7" x14ac:dyDescent="0.25">
      <c r="G6825" t="str">
        <f t="shared" si="107"/>
        <v/>
      </c>
    </row>
    <row r="6826" spans="7:7" x14ac:dyDescent="0.25">
      <c r="G6826" t="str">
        <f t="shared" si="107"/>
        <v/>
      </c>
    </row>
    <row r="6827" spans="7:7" x14ac:dyDescent="0.25">
      <c r="G6827" t="str">
        <f t="shared" si="107"/>
        <v/>
      </c>
    </row>
    <row r="6828" spans="7:7" x14ac:dyDescent="0.25">
      <c r="G6828" t="str">
        <f t="shared" si="107"/>
        <v/>
      </c>
    </row>
    <row r="6829" spans="7:7" x14ac:dyDescent="0.25">
      <c r="G6829" t="str">
        <f t="shared" si="107"/>
        <v/>
      </c>
    </row>
    <row r="6830" spans="7:7" x14ac:dyDescent="0.25">
      <c r="G6830" t="str">
        <f t="shared" si="107"/>
        <v/>
      </c>
    </row>
    <row r="6831" spans="7:7" x14ac:dyDescent="0.25">
      <c r="G6831" t="str">
        <f t="shared" si="107"/>
        <v/>
      </c>
    </row>
    <row r="6832" spans="7:7" x14ac:dyDescent="0.25">
      <c r="G6832" t="str">
        <f t="shared" si="107"/>
        <v/>
      </c>
    </row>
    <row r="6833" spans="7:7" x14ac:dyDescent="0.25">
      <c r="G6833" t="str">
        <f t="shared" si="107"/>
        <v/>
      </c>
    </row>
    <row r="6834" spans="7:7" x14ac:dyDescent="0.25">
      <c r="G6834" t="str">
        <f t="shared" si="107"/>
        <v/>
      </c>
    </row>
    <row r="6835" spans="7:7" x14ac:dyDescent="0.25">
      <c r="G6835" t="str">
        <f t="shared" si="107"/>
        <v/>
      </c>
    </row>
    <row r="6836" spans="7:7" x14ac:dyDescent="0.25">
      <c r="G6836" t="str">
        <f t="shared" si="107"/>
        <v/>
      </c>
    </row>
    <row r="6837" spans="7:7" x14ac:dyDescent="0.25">
      <c r="G6837" t="str">
        <f t="shared" si="107"/>
        <v/>
      </c>
    </row>
    <row r="6838" spans="7:7" x14ac:dyDescent="0.25">
      <c r="G6838" t="str">
        <f t="shared" si="107"/>
        <v/>
      </c>
    </row>
    <row r="6839" spans="7:7" x14ac:dyDescent="0.25">
      <c r="G6839" t="str">
        <f t="shared" si="107"/>
        <v/>
      </c>
    </row>
    <row r="6840" spans="7:7" x14ac:dyDescent="0.25">
      <c r="G6840" t="str">
        <f t="shared" si="107"/>
        <v/>
      </c>
    </row>
    <row r="6841" spans="7:7" x14ac:dyDescent="0.25">
      <c r="G6841" t="str">
        <f t="shared" si="107"/>
        <v/>
      </c>
    </row>
    <row r="6842" spans="7:7" x14ac:dyDescent="0.25">
      <c r="G6842" t="str">
        <f t="shared" si="107"/>
        <v/>
      </c>
    </row>
    <row r="6843" spans="7:7" x14ac:dyDescent="0.25">
      <c r="G6843" t="str">
        <f t="shared" si="107"/>
        <v/>
      </c>
    </row>
    <row r="6844" spans="7:7" x14ac:dyDescent="0.25">
      <c r="G6844" t="str">
        <f t="shared" si="107"/>
        <v/>
      </c>
    </row>
    <row r="6845" spans="7:7" x14ac:dyDescent="0.25">
      <c r="G6845" t="str">
        <f t="shared" si="107"/>
        <v/>
      </c>
    </row>
    <row r="6846" spans="7:7" x14ac:dyDescent="0.25">
      <c r="G6846" t="str">
        <f t="shared" si="107"/>
        <v/>
      </c>
    </row>
    <row r="6847" spans="7:7" x14ac:dyDescent="0.25">
      <c r="G6847" t="str">
        <f t="shared" si="107"/>
        <v/>
      </c>
    </row>
    <row r="6848" spans="7:7" x14ac:dyDescent="0.25">
      <c r="G6848" t="str">
        <f t="shared" si="107"/>
        <v/>
      </c>
    </row>
    <row r="6849" spans="7:7" x14ac:dyDescent="0.25">
      <c r="G6849" t="str">
        <f t="shared" si="107"/>
        <v/>
      </c>
    </row>
    <row r="6850" spans="7:7" x14ac:dyDescent="0.25">
      <c r="G6850" t="str">
        <f t="shared" si="107"/>
        <v/>
      </c>
    </row>
    <row r="6851" spans="7:7" x14ac:dyDescent="0.25">
      <c r="G6851" t="str">
        <f t="shared" si="107"/>
        <v/>
      </c>
    </row>
    <row r="6852" spans="7:7" x14ac:dyDescent="0.25">
      <c r="G6852" t="str">
        <f t="shared" si="107"/>
        <v/>
      </c>
    </row>
    <row r="6853" spans="7:7" x14ac:dyDescent="0.25">
      <c r="G6853" t="str">
        <f t="shared" si="107"/>
        <v/>
      </c>
    </row>
    <row r="6854" spans="7:7" x14ac:dyDescent="0.25">
      <c r="G6854" t="str">
        <f t="shared" si="107"/>
        <v/>
      </c>
    </row>
    <row r="6855" spans="7:7" x14ac:dyDescent="0.25">
      <c r="G6855" t="str">
        <f t="shared" si="107"/>
        <v/>
      </c>
    </row>
    <row r="6856" spans="7:7" x14ac:dyDescent="0.25">
      <c r="G6856" t="str">
        <f t="shared" si="107"/>
        <v/>
      </c>
    </row>
    <row r="6857" spans="7:7" x14ac:dyDescent="0.25">
      <c r="G6857" t="str">
        <f t="shared" si="107"/>
        <v/>
      </c>
    </row>
    <row r="6858" spans="7:7" x14ac:dyDescent="0.25">
      <c r="G6858" t="str">
        <f t="shared" ref="G6858:G6921" si="108">IF(H6858="","",G6857+1)</f>
        <v/>
      </c>
    </row>
    <row r="6859" spans="7:7" x14ac:dyDescent="0.25">
      <c r="G6859" t="str">
        <f t="shared" si="108"/>
        <v/>
      </c>
    </row>
    <row r="6860" spans="7:7" x14ac:dyDescent="0.25">
      <c r="G6860" t="str">
        <f t="shared" si="108"/>
        <v/>
      </c>
    </row>
    <row r="6861" spans="7:7" x14ac:dyDescent="0.25">
      <c r="G6861" t="str">
        <f t="shared" si="108"/>
        <v/>
      </c>
    </row>
    <row r="6862" spans="7:7" x14ac:dyDescent="0.25">
      <c r="G6862" t="str">
        <f t="shared" si="108"/>
        <v/>
      </c>
    </row>
    <row r="6863" spans="7:7" x14ac:dyDescent="0.25">
      <c r="G6863" t="str">
        <f t="shared" si="108"/>
        <v/>
      </c>
    </row>
    <row r="6864" spans="7:7" x14ac:dyDescent="0.25">
      <c r="G6864" t="str">
        <f t="shared" si="108"/>
        <v/>
      </c>
    </row>
    <row r="6865" spans="7:7" x14ac:dyDescent="0.25">
      <c r="G6865" t="str">
        <f t="shared" si="108"/>
        <v/>
      </c>
    </row>
    <row r="6866" spans="7:7" x14ac:dyDescent="0.25">
      <c r="G6866" t="str">
        <f t="shared" si="108"/>
        <v/>
      </c>
    </row>
    <row r="6867" spans="7:7" x14ac:dyDescent="0.25">
      <c r="G6867" t="str">
        <f t="shared" si="108"/>
        <v/>
      </c>
    </row>
    <row r="6868" spans="7:7" x14ac:dyDescent="0.25">
      <c r="G6868" t="str">
        <f t="shared" si="108"/>
        <v/>
      </c>
    </row>
    <row r="6869" spans="7:7" x14ac:dyDescent="0.25">
      <c r="G6869" t="str">
        <f t="shared" si="108"/>
        <v/>
      </c>
    </row>
    <row r="6870" spans="7:7" x14ac:dyDescent="0.25">
      <c r="G6870" t="str">
        <f t="shared" si="108"/>
        <v/>
      </c>
    </row>
    <row r="6871" spans="7:7" x14ac:dyDescent="0.25">
      <c r="G6871" t="str">
        <f t="shared" si="108"/>
        <v/>
      </c>
    </row>
    <row r="6872" spans="7:7" x14ac:dyDescent="0.25">
      <c r="G6872" t="str">
        <f t="shared" si="108"/>
        <v/>
      </c>
    </row>
    <row r="6873" spans="7:7" x14ac:dyDescent="0.25">
      <c r="G6873" t="str">
        <f t="shared" si="108"/>
        <v/>
      </c>
    </row>
    <row r="6874" spans="7:7" x14ac:dyDescent="0.25">
      <c r="G6874" t="str">
        <f t="shared" si="108"/>
        <v/>
      </c>
    </row>
    <row r="6875" spans="7:7" x14ac:dyDescent="0.25">
      <c r="G6875" t="str">
        <f t="shared" si="108"/>
        <v/>
      </c>
    </row>
    <row r="6876" spans="7:7" x14ac:dyDescent="0.25">
      <c r="G6876" t="str">
        <f t="shared" si="108"/>
        <v/>
      </c>
    </row>
    <row r="6877" spans="7:7" x14ac:dyDescent="0.25">
      <c r="G6877" t="str">
        <f t="shared" si="108"/>
        <v/>
      </c>
    </row>
    <row r="6878" spans="7:7" x14ac:dyDescent="0.25">
      <c r="G6878" t="str">
        <f t="shared" si="108"/>
        <v/>
      </c>
    </row>
    <row r="6879" spans="7:7" x14ac:dyDescent="0.25">
      <c r="G6879" t="str">
        <f t="shared" si="108"/>
        <v/>
      </c>
    </row>
    <row r="6880" spans="7:7" x14ac:dyDescent="0.25">
      <c r="G6880" t="str">
        <f t="shared" si="108"/>
        <v/>
      </c>
    </row>
    <row r="6881" spans="7:7" x14ac:dyDescent="0.25">
      <c r="G6881" t="str">
        <f t="shared" si="108"/>
        <v/>
      </c>
    </row>
    <row r="6882" spans="7:7" x14ac:dyDescent="0.25">
      <c r="G6882" t="str">
        <f t="shared" si="108"/>
        <v/>
      </c>
    </row>
    <row r="6883" spans="7:7" x14ac:dyDescent="0.25">
      <c r="G6883" t="str">
        <f t="shared" si="108"/>
        <v/>
      </c>
    </row>
    <row r="6884" spans="7:7" x14ac:dyDescent="0.25">
      <c r="G6884" t="str">
        <f t="shared" si="108"/>
        <v/>
      </c>
    </row>
    <row r="6885" spans="7:7" x14ac:dyDescent="0.25">
      <c r="G6885" t="str">
        <f t="shared" si="108"/>
        <v/>
      </c>
    </row>
    <row r="6886" spans="7:7" x14ac:dyDescent="0.25">
      <c r="G6886" t="str">
        <f t="shared" si="108"/>
        <v/>
      </c>
    </row>
    <row r="6887" spans="7:7" x14ac:dyDescent="0.25">
      <c r="G6887" t="str">
        <f t="shared" si="108"/>
        <v/>
      </c>
    </row>
    <row r="6888" spans="7:7" x14ac:dyDescent="0.25">
      <c r="G6888" t="str">
        <f t="shared" si="108"/>
        <v/>
      </c>
    </row>
    <row r="6889" spans="7:7" x14ac:dyDescent="0.25">
      <c r="G6889" t="str">
        <f t="shared" si="108"/>
        <v/>
      </c>
    </row>
    <row r="6890" spans="7:7" x14ac:dyDescent="0.25">
      <c r="G6890" t="str">
        <f t="shared" si="108"/>
        <v/>
      </c>
    </row>
    <row r="6891" spans="7:7" x14ac:dyDescent="0.25">
      <c r="G6891" t="str">
        <f t="shared" si="108"/>
        <v/>
      </c>
    </row>
    <row r="6892" spans="7:7" x14ac:dyDescent="0.25">
      <c r="G6892" t="str">
        <f t="shared" si="108"/>
        <v/>
      </c>
    </row>
    <row r="6893" spans="7:7" x14ac:dyDescent="0.25">
      <c r="G6893" t="str">
        <f t="shared" si="108"/>
        <v/>
      </c>
    </row>
    <row r="6894" spans="7:7" x14ac:dyDescent="0.25">
      <c r="G6894" t="str">
        <f t="shared" si="108"/>
        <v/>
      </c>
    </row>
    <row r="6895" spans="7:7" x14ac:dyDescent="0.25">
      <c r="G6895" t="str">
        <f t="shared" si="108"/>
        <v/>
      </c>
    </row>
    <row r="6896" spans="7:7" x14ac:dyDescent="0.25">
      <c r="G6896" t="str">
        <f t="shared" si="108"/>
        <v/>
      </c>
    </row>
    <row r="6897" spans="7:7" x14ac:dyDescent="0.25">
      <c r="G6897" t="str">
        <f t="shared" si="108"/>
        <v/>
      </c>
    </row>
    <row r="6898" spans="7:7" x14ac:dyDescent="0.25">
      <c r="G6898" t="str">
        <f t="shared" si="108"/>
        <v/>
      </c>
    </row>
    <row r="6899" spans="7:7" x14ac:dyDescent="0.25">
      <c r="G6899" t="str">
        <f t="shared" si="108"/>
        <v/>
      </c>
    </row>
    <row r="6900" spans="7:7" x14ac:dyDescent="0.25">
      <c r="G6900" t="str">
        <f t="shared" si="108"/>
        <v/>
      </c>
    </row>
    <row r="6901" spans="7:7" x14ac:dyDescent="0.25">
      <c r="G6901" t="str">
        <f t="shared" si="108"/>
        <v/>
      </c>
    </row>
    <row r="6902" spans="7:7" x14ac:dyDescent="0.25">
      <c r="G6902" t="str">
        <f t="shared" si="108"/>
        <v/>
      </c>
    </row>
    <row r="6903" spans="7:7" x14ac:dyDescent="0.25">
      <c r="G6903" t="str">
        <f t="shared" si="108"/>
        <v/>
      </c>
    </row>
    <row r="6904" spans="7:7" x14ac:dyDescent="0.25">
      <c r="G6904" t="str">
        <f t="shared" si="108"/>
        <v/>
      </c>
    </row>
    <row r="6905" spans="7:7" x14ac:dyDescent="0.25">
      <c r="G6905" t="str">
        <f t="shared" si="108"/>
        <v/>
      </c>
    </row>
    <row r="6906" spans="7:7" x14ac:dyDescent="0.25">
      <c r="G6906" t="str">
        <f t="shared" si="108"/>
        <v/>
      </c>
    </row>
    <row r="6907" spans="7:7" x14ac:dyDescent="0.25">
      <c r="G6907" t="str">
        <f t="shared" si="108"/>
        <v/>
      </c>
    </row>
    <row r="6908" spans="7:7" x14ac:dyDescent="0.25">
      <c r="G6908" t="str">
        <f t="shared" si="108"/>
        <v/>
      </c>
    </row>
    <row r="6909" spans="7:7" x14ac:dyDescent="0.25">
      <c r="G6909" t="str">
        <f t="shared" si="108"/>
        <v/>
      </c>
    </row>
    <row r="6910" spans="7:7" x14ac:dyDescent="0.25">
      <c r="G6910" t="str">
        <f t="shared" si="108"/>
        <v/>
      </c>
    </row>
    <row r="6911" spans="7:7" x14ac:dyDescent="0.25">
      <c r="G6911" t="str">
        <f t="shared" si="108"/>
        <v/>
      </c>
    </row>
    <row r="6912" spans="7:7" x14ac:dyDescent="0.25">
      <c r="G6912" t="str">
        <f t="shared" si="108"/>
        <v/>
      </c>
    </row>
    <row r="6913" spans="7:7" x14ac:dyDescent="0.25">
      <c r="G6913" t="str">
        <f t="shared" si="108"/>
        <v/>
      </c>
    </row>
    <row r="6914" spans="7:7" x14ac:dyDescent="0.25">
      <c r="G6914" t="str">
        <f t="shared" si="108"/>
        <v/>
      </c>
    </row>
    <row r="6915" spans="7:7" x14ac:dyDescent="0.25">
      <c r="G6915" t="str">
        <f t="shared" si="108"/>
        <v/>
      </c>
    </row>
    <row r="6916" spans="7:7" x14ac:dyDescent="0.25">
      <c r="G6916" t="str">
        <f t="shared" si="108"/>
        <v/>
      </c>
    </row>
    <row r="6917" spans="7:7" x14ac:dyDescent="0.25">
      <c r="G6917" t="str">
        <f t="shared" si="108"/>
        <v/>
      </c>
    </row>
    <row r="6918" spans="7:7" x14ac:dyDescent="0.25">
      <c r="G6918" t="str">
        <f t="shared" si="108"/>
        <v/>
      </c>
    </row>
    <row r="6919" spans="7:7" x14ac:dyDescent="0.25">
      <c r="G6919" t="str">
        <f t="shared" si="108"/>
        <v/>
      </c>
    </row>
    <row r="6920" spans="7:7" x14ac:dyDescent="0.25">
      <c r="G6920" t="str">
        <f t="shared" si="108"/>
        <v/>
      </c>
    </row>
    <row r="6921" spans="7:7" x14ac:dyDescent="0.25">
      <c r="G6921" t="str">
        <f t="shared" si="108"/>
        <v/>
      </c>
    </row>
    <row r="6922" spans="7:7" x14ac:dyDescent="0.25">
      <c r="G6922" t="str">
        <f t="shared" ref="G6922:G6985" si="109">IF(H6922="","",G6921+1)</f>
        <v/>
      </c>
    </row>
    <row r="6923" spans="7:7" x14ac:dyDescent="0.25">
      <c r="G6923" t="str">
        <f t="shared" si="109"/>
        <v/>
      </c>
    </row>
    <row r="6924" spans="7:7" x14ac:dyDescent="0.25">
      <c r="G6924" t="str">
        <f t="shared" si="109"/>
        <v/>
      </c>
    </row>
    <row r="6925" spans="7:7" x14ac:dyDescent="0.25">
      <c r="G6925" t="str">
        <f t="shared" si="109"/>
        <v/>
      </c>
    </row>
    <row r="6926" spans="7:7" x14ac:dyDescent="0.25">
      <c r="G6926" t="str">
        <f t="shared" si="109"/>
        <v/>
      </c>
    </row>
    <row r="6927" spans="7:7" x14ac:dyDescent="0.25">
      <c r="G6927" t="str">
        <f t="shared" si="109"/>
        <v/>
      </c>
    </row>
    <row r="6928" spans="7:7" x14ac:dyDescent="0.25">
      <c r="G6928" t="str">
        <f t="shared" si="109"/>
        <v/>
      </c>
    </row>
    <row r="6929" spans="7:7" x14ac:dyDescent="0.25">
      <c r="G6929" t="str">
        <f t="shared" si="109"/>
        <v/>
      </c>
    </row>
    <row r="6930" spans="7:7" x14ac:dyDescent="0.25">
      <c r="G6930" t="str">
        <f t="shared" si="109"/>
        <v/>
      </c>
    </row>
    <row r="6931" spans="7:7" x14ac:dyDescent="0.25">
      <c r="G6931" t="str">
        <f t="shared" si="109"/>
        <v/>
      </c>
    </row>
    <row r="6932" spans="7:7" x14ac:dyDescent="0.25">
      <c r="G6932" t="str">
        <f t="shared" si="109"/>
        <v/>
      </c>
    </row>
    <row r="6933" spans="7:7" x14ac:dyDescent="0.25">
      <c r="G6933" t="str">
        <f t="shared" si="109"/>
        <v/>
      </c>
    </row>
    <row r="6934" spans="7:7" x14ac:dyDescent="0.25">
      <c r="G6934" t="str">
        <f t="shared" si="109"/>
        <v/>
      </c>
    </row>
    <row r="6935" spans="7:7" x14ac:dyDescent="0.25">
      <c r="G6935" t="str">
        <f t="shared" si="109"/>
        <v/>
      </c>
    </row>
    <row r="6936" spans="7:7" x14ac:dyDescent="0.25">
      <c r="G6936" t="str">
        <f t="shared" si="109"/>
        <v/>
      </c>
    </row>
    <row r="6937" spans="7:7" x14ac:dyDescent="0.25">
      <c r="G6937" t="str">
        <f t="shared" si="109"/>
        <v/>
      </c>
    </row>
    <row r="6938" spans="7:7" x14ac:dyDescent="0.25">
      <c r="G6938" t="str">
        <f t="shared" si="109"/>
        <v/>
      </c>
    </row>
    <row r="6939" spans="7:7" x14ac:dyDescent="0.25">
      <c r="G6939" t="str">
        <f t="shared" si="109"/>
        <v/>
      </c>
    </row>
    <row r="6940" spans="7:7" x14ac:dyDescent="0.25">
      <c r="G6940" t="str">
        <f t="shared" si="109"/>
        <v/>
      </c>
    </row>
    <row r="6941" spans="7:7" x14ac:dyDescent="0.25">
      <c r="G6941" t="str">
        <f t="shared" si="109"/>
        <v/>
      </c>
    </row>
    <row r="6942" spans="7:7" x14ac:dyDescent="0.25">
      <c r="G6942" t="str">
        <f t="shared" si="109"/>
        <v/>
      </c>
    </row>
    <row r="6943" spans="7:7" x14ac:dyDescent="0.25">
      <c r="G6943" t="str">
        <f t="shared" si="109"/>
        <v/>
      </c>
    </row>
    <row r="6944" spans="7:7" x14ac:dyDescent="0.25">
      <c r="G6944" t="str">
        <f t="shared" si="109"/>
        <v/>
      </c>
    </row>
    <row r="6945" spans="7:7" x14ac:dyDescent="0.25">
      <c r="G6945" t="str">
        <f t="shared" si="109"/>
        <v/>
      </c>
    </row>
    <row r="6946" spans="7:7" x14ac:dyDescent="0.25">
      <c r="G6946" t="str">
        <f t="shared" si="109"/>
        <v/>
      </c>
    </row>
    <row r="6947" spans="7:7" x14ac:dyDescent="0.25">
      <c r="G6947" t="str">
        <f t="shared" si="109"/>
        <v/>
      </c>
    </row>
    <row r="6948" spans="7:7" x14ac:dyDescent="0.25">
      <c r="G6948" t="str">
        <f t="shared" si="109"/>
        <v/>
      </c>
    </row>
    <row r="6949" spans="7:7" x14ac:dyDescent="0.25">
      <c r="G6949" t="str">
        <f t="shared" si="109"/>
        <v/>
      </c>
    </row>
    <row r="6950" spans="7:7" x14ac:dyDescent="0.25">
      <c r="G6950" t="str">
        <f t="shared" si="109"/>
        <v/>
      </c>
    </row>
    <row r="6951" spans="7:7" x14ac:dyDescent="0.25">
      <c r="G6951" t="str">
        <f t="shared" si="109"/>
        <v/>
      </c>
    </row>
    <row r="6952" spans="7:7" x14ac:dyDescent="0.25">
      <c r="G6952" t="str">
        <f t="shared" si="109"/>
        <v/>
      </c>
    </row>
    <row r="6953" spans="7:7" x14ac:dyDescent="0.25">
      <c r="G6953" t="str">
        <f t="shared" si="109"/>
        <v/>
      </c>
    </row>
    <row r="6954" spans="7:7" x14ac:dyDescent="0.25">
      <c r="G6954" t="str">
        <f t="shared" si="109"/>
        <v/>
      </c>
    </row>
    <row r="6955" spans="7:7" x14ac:dyDescent="0.25">
      <c r="G6955" t="str">
        <f t="shared" si="109"/>
        <v/>
      </c>
    </row>
    <row r="6956" spans="7:7" x14ac:dyDescent="0.25">
      <c r="G6956" t="str">
        <f t="shared" si="109"/>
        <v/>
      </c>
    </row>
    <row r="6957" spans="7:7" x14ac:dyDescent="0.25">
      <c r="G6957" t="str">
        <f t="shared" si="109"/>
        <v/>
      </c>
    </row>
    <row r="6958" spans="7:7" x14ac:dyDescent="0.25">
      <c r="G6958" t="str">
        <f t="shared" si="109"/>
        <v/>
      </c>
    </row>
    <row r="6959" spans="7:7" x14ac:dyDescent="0.25">
      <c r="G6959" t="str">
        <f t="shared" si="109"/>
        <v/>
      </c>
    </row>
    <row r="6960" spans="7:7" x14ac:dyDescent="0.25">
      <c r="G6960" t="str">
        <f t="shared" si="109"/>
        <v/>
      </c>
    </row>
    <row r="6961" spans="7:7" x14ac:dyDescent="0.25">
      <c r="G6961" t="str">
        <f t="shared" si="109"/>
        <v/>
      </c>
    </row>
    <row r="6962" spans="7:7" x14ac:dyDescent="0.25">
      <c r="G6962" t="str">
        <f t="shared" si="109"/>
        <v/>
      </c>
    </row>
    <row r="6963" spans="7:7" x14ac:dyDescent="0.25">
      <c r="G6963" t="str">
        <f t="shared" si="109"/>
        <v/>
      </c>
    </row>
    <row r="6964" spans="7:7" x14ac:dyDescent="0.25">
      <c r="G6964" t="str">
        <f t="shared" si="109"/>
        <v/>
      </c>
    </row>
    <row r="6965" spans="7:7" x14ac:dyDescent="0.25">
      <c r="G6965" t="str">
        <f t="shared" si="109"/>
        <v/>
      </c>
    </row>
    <row r="6966" spans="7:7" x14ac:dyDescent="0.25">
      <c r="G6966" t="str">
        <f t="shared" si="109"/>
        <v/>
      </c>
    </row>
    <row r="6967" spans="7:7" x14ac:dyDescent="0.25">
      <c r="G6967" t="str">
        <f t="shared" si="109"/>
        <v/>
      </c>
    </row>
    <row r="6968" spans="7:7" x14ac:dyDescent="0.25">
      <c r="G6968" t="str">
        <f t="shared" si="109"/>
        <v/>
      </c>
    </row>
    <row r="6969" spans="7:7" x14ac:dyDescent="0.25">
      <c r="G6969" t="str">
        <f t="shared" si="109"/>
        <v/>
      </c>
    </row>
    <row r="6970" spans="7:7" x14ac:dyDescent="0.25">
      <c r="G6970" t="str">
        <f t="shared" si="109"/>
        <v/>
      </c>
    </row>
    <row r="6971" spans="7:7" x14ac:dyDescent="0.25">
      <c r="G6971" t="str">
        <f t="shared" si="109"/>
        <v/>
      </c>
    </row>
    <row r="6972" spans="7:7" x14ac:dyDescent="0.25">
      <c r="G6972" t="str">
        <f t="shared" si="109"/>
        <v/>
      </c>
    </row>
    <row r="6973" spans="7:7" x14ac:dyDescent="0.25">
      <c r="G6973" t="str">
        <f t="shared" si="109"/>
        <v/>
      </c>
    </row>
    <row r="6974" spans="7:7" x14ac:dyDescent="0.25">
      <c r="G6974" t="str">
        <f t="shared" si="109"/>
        <v/>
      </c>
    </row>
    <row r="6975" spans="7:7" x14ac:dyDescent="0.25">
      <c r="G6975" t="str">
        <f t="shared" si="109"/>
        <v/>
      </c>
    </row>
    <row r="6976" spans="7:7" x14ac:dyDescent="0.25">
      <c r="G6976" t="str">
        <f t="shared" si="109"/>
        <v/>
      </c>
    </row>
    <row r="6977" spans="7:7" x14ac:dyDescent="0.25">
      <c r="G6977" t="str">
        <f t="shared" si="109"/>
        <v/>
      </c>
    </row>
    <row r="6978" spans="7:7" x14ac:dyDescent="0.25">
      <c r="G6978" t="str">
        <f t="shared" si="109"/>
        <v/>
      </c>
    </row>
    <row r="6979" spans="7:7" x14ac:dyDescent="0.25">
      <c r="G6979" t="str">
        <f t="shared" si="109"/>
        <v/>
      </c>
    </row>
    <row r="6980" spans="7:7" x14ac:dyDescent="0.25">
      <c r="G6980" t="str">
        <f t="shared" si="109"/>
        <v/>
      </c>
    </row>
    <row r="6981" spans="7:7" x14ac:dyDescent="0.25">
      <c r="G6981" t="str">
        <f t="shared" si="109"/>
        <v/>
      </c>
    </row>
    <row r="6982" spans="7:7" x14ac:dyDescent="0.25">
      <c r="G6982" t="str">
        <f t="shared" si="109"/>
        <v/>
      </c>
    </row>
    <row r="6983" spans="7:7" x14ac:dyDescent="0.25">
      <c r="G6983" t="str">
        <f t="shared" si="109"/>
        <v/>
      </c>
    </row>
    <row r="6984" spans="7:7" x14ac:dyDescent="0.25">
      <c r="G6984" t="str">
        <f t="shared" si="109"/>
        <v/>
      </c>
    </row>
    <row r="6985" spans="7:7" x14ac:dyDescent="0.25">
      <c r="G6985" t="str">
        <f t="shared" si="109"/>
        <v/>
      </c>
    </row>
    <row r="6986" spans="7:7" x14ac:dyDescent="0.25">
      <c r="G6986" t="str">
        <f t="shared" ref="G6986:G7049" si="110">IF(H6986="","",G6985+1)</f>
        <v/>
      </c>
    </row>
    <row r="6987" spans="7:7" x14ac:dyDescent="0.25">
      <c r="G6987" t="str">
        <f t="shared" si="110"/>
        <v/>
      </c>
    </row>
    <row r="6988" spans="7:7" x14ac:dyDescent="0.25">
      <c r="G6988" t="str">
        <f t="shared" si="110"/>
        <v/>
      </c>
    </row>
    <row r="6989" spans="7:7" x14ac:dyDescent="0.25">
      <c r="G6989" t="str">
        <f t="shared" si="110"/>
        <v/>
      </c>
    </row>
    <row r="6990" spans="7:7" x14ac:dyDescent="0.25">
      <c r="G6990" t="str">
        <f t="shared" si="110"/>
        <v/>
      </c>
    </row>
    <row r="6991" spans="7:7" x14ac:dyDescent="0.25">
      <c r="G6991" t="str">
        <f t="shared" si="110"/>
        <v/>
      </c>
    </row>
    <row r="6992" spans="7:7" x14ac:dyDescent="0.25">
      <c r="G6992" t="str">
        <f t="shared" si="110"/>
        <v/>
      </c>
    </row>
    <row r="6993" spans="7:7" x14ac:dyDescent="0.25">
      <c r="G6993" t="str">
        <f t="shared" si="110"/>
        <v/>
      </c>
    </row>
    <row r="6994" spans="7:7" x14ac:dyDescent="0.25">
      <c r="G6994" t="str">
        <f t="shared" si="110"/>
        <v/>
      </c>
    </row>
    <row r="6995" spans="7:7" x14ac:dyDescent="0.25">
      <c r="G6995" t="str">
        <f t="shared" si="110"/>
        <v/>
      </c>
    </row>
    <row r="6996" spans="7:7" x14ac:dyDescent="0.25">
      <c r="G6996" t="str">
        <f t="shared" si="110"/>
        <v/>
      </c>
    </row>
    <row r="6997" spans="7:7" x14ac:dyDescent="0.25">
      <c r="G6997" t="str">
        <f t="shared" si="110"/>
        <v/>
      </c>
    </row>
    <row r="6998" spans="7:7" x14ac:dyDescent="0.25">
      <c r="G6998" t="str">
        <f t="shared" si="110"/>
        <v/>
      </c>
    </row>
    <row r="6999" spans="7:7" x14ac:dyDescent="0.25">
      <c r="G6999" t="str">
        <f t="shared" si="110"/>
        <v/>
      </c>
    </row>
    <row r="7000" spans="7:7" x14ac:dyDescent="0.25">
      <c r="G7000" t="str">
        <f t="shared" si="110"/>
        <v/>
      </c>
    </row>
    <row r="7001" spans="7:7" x14ac:dyDescent="0.25">
      <c r="G7001" t="str">
        <f t="shared" si="110"/>
        <v/>
      </c>
    </row>
    <row r="7002" spans="7:7" x14ac:dyDescent="0.25">
      <c r="G7002" t="str">
        <f t="shared" si="110"/>
        <v/>
      </c>
    </row>
    <row r="7003" spans="7:7" x14ac:dyDescent="0.25">
      <c r="G7003" t="str">
        <f t="shared" si="110"/>
        <v/>
      </c>
    </row>
    <row r="7004" spans="7:7" x14ac:dyDescent="0.25">
      <c r="G7004" t="str">
        <f t="shared" si="110"/>
        <v/>
      </c>
    </row>
    <row r="7005" spans="7:7" x14ac:dyDescent="0.25">
      <c r="G7005" t="str">
        <f t="shared" si="110"/>
        <v/>
      </c>
    </row>
    <row r="7006" spans="7:7" x14ac:dyDescent="0.25">
      <c r="G7006" t="str">
        <f t="shared" si="110"/>
        <v/>
      </c>
    </row>
    <row r="7007" spans="7:7" x14ac:dyDescent="0.25">
      <c r="G7007" t="str">
        <f t="shared" si="110"/>
        <v/>
      </c>
    </row>
    <row r="7008" spans="7:7" x14ac:dyDescent="0.25">
      <c r="G7008" t="str">
        <f t="shared" si="110"/>
        <v/>
      </c>
    </row>
    <row r="7009" spans="7:7" x14ac:dyDescent="0.25">
      <c r="G7009" t="str">
        <f t="shared" si="110"/>
        <v/>
      </c>
    </row>
    <row r="7010" spans="7:7" x14ac:dyDescent="0.25">
      <c r="G7010" t="str">
        <f t="shared" si="110"/>
        <v/>
      </c>
    </row>
    <row r="7011" spans="7:7" x14ac:dyDescent="0.25">
      <c r="G7011" t="str">
        <f t="shared" si="110"/>
        <v/>
      </c>
    </row>
    <row r="7012" spans="7:7" x14ac:dyDescent="0.25">
      <c r="G7012" t="str">
        <f t="shared" si="110"/>
        <v/>
      </c>
    </row>
    <row r="7013" spans="7:7" x14ac:dyDescent="0.25">
      <c r="G7013" t="str">
        <f t="shared" si="110"/>
        <v/>
      </c>
    </row>
    <row r="7014" spans="7:7" x14ac:dyDescent="0.25">
      <c r="G7014" t="str">
        <f t="shared" si="110"/>
        <v/>
      </c>
    </row>
    <row r="7015" spans="7:7" x14ac:dyDescent="0.25">
      <c r="G7015" t="str">
        <f t="shared" si="110"/>
        <v/>
      </c>
    </row>
    <row r="7016" spans="7:7" x14ac:dyDescent="0.25">
      <c r="G7016" t="str">
        <f t="shared" si="110"/>
        <v/>
      </c>
    </row>
    <row r="7017" spans="7:7" x14ac:dyDescent="0.25">
      <c r="G7017" t="str">
        <f t="shared" si="110"/>
        <v/>
      </c>
    </row>
    <row r="7018" spans="7:7" x14ac:dyDescent="0.25">
      <c r="G7018" t="str">
        <f t="shared" si="110"/>
        <v/>
      </c>
    </row>
    <row r="7019" spans="7:7" x14ac:dyDescent="0.25">
      <c r="G7019" t="str">
        <f t="shared" si="110"/>
        <v/>
      </c>
    </row>
    <row r="7020" spans="7:7" x14ac:dyDescent="0.25">
      <c r="G7020" t="str">
        <f t="shared" si="110"/>
        <v/>
      </c>
    </row>
    <row r="7021" spans="7:7" x14ac:dyDescent="0.25">
      <c r="G7021" t="str">
        <f t="shared" si="110"/>
        <v/>
      </c>
    </row>
    <row r="7022" spans="7:7" x14ac:dyDescent="0.25">
      <c r="G7022" t="str">
        <f t="shared" si="110"/>
        <v/>
      </c>
    </row>
    <row r="7023" spans="7:7" x14ac:dyDescent="0.25">
      <c r="G7023" t="str">
        <f t="shared" si="110"/>
        <v/>
      </c>
    </row>
    <row r="7024" spans="7:7" x14ac:dyDescent="0.25">
      <c r="G7024" t="str">
        <f t="shared" si="110"/>
        <v/>
      </c>
    </row>
    <row r="7025" spans="7:7" x14ac:dyDescent="0.25">
      <c r="G7025" t="str">
        <f t="shared" si="110"/>
        <v/>
      </c>
    </row>
    <row r="7026" spans="7:7" x14ac:dyDescent="0.25">
      <c r="G7026" t="str">
        <f t="shared" si="110"/>
        <v/>
      </c>
    </row>
    <row r="7027" spans="7:7" x14ac:dyDescent="0.25">
      <c r="G7027" t="str">
        <f t="shared" si="110"/>
        <v/>
      </c>
    </row>
    <row r="7028" spans="7:7" x14ac:dyDescent="0.25">
      <c r="G7028" t="str">
        <f t="shared" si="110"/>
        <v/>
      </c>
    </row>
    <row r="7029" spans="7:7" x14ac:dyDescent="0.25">
      <c r="G7029" t="str">
        <f t="shared" si="110"/>
        <v/>
      </c>
    </row>
    <row r="7030" spans="7:7" x14ac:dyDescent="0.25">
      <c r="G7030" t="str">
        <f t="shared" si="110"/>
        <v/>
      </c>
    </row>
    <row r="7031" spans="7:7" x14ac:dyDescent="0.25">
      <c r="G7031" t="str">
        <f t="shared" si="110"/>
        <v/>
      </c>
    </row>
    <row r="7032" spans="7:7" x14ac:dyDescent="0.25">
      <c r="G7032" t="str">
        <f t="shared" si="110"/>
        <v/>
      </c>
    </row>
    <row r="7033" spans="7:7" x14ac:dyDescent="0.25">
      <c r="G7033" t="str">
        <f t="shared" si="110"/>
        <v/>
      </c>
    </row>
    <row r="7034" spans="7:7" x14ac:dyDescent="0.25">
      <c r="G7034" t="str">
        <f t="shared" si="110"/>
        <v/>
      </c>
    </row>
    <row r="7035" spans="7:7" x14ac:dyDescent="0.25">
      <c r="G7035" t="str">
        <f t="shared" si="110"/>
        <v/>
      </c>
    </row>
    <row r="7036" spans="7:7" x14ac:dyDescent="0.25">
      <c r="G7036" t="str">
        <f t="shared" si="110"/>
        <v/>
      </c>
    </row>
    <row r="7037" spans="7:7" x14ac:dyDescent="0.25">
      <c r="G7037" t="str">
        <f t="shared" si="110"/>
        <v/>
      </c>
    </row>
    <row r="7038" spans="7:7" x14ac:dyDescent="0.25">
      <c r="G7038" t="str">
        <f t="shared" si="110"/>
        <v/>
      </c>
    </row>
    <row r="7039" spans="7:7" x14ac:dyDescent="0.25">
      <c r="G7039" t="str">
        <f t="shared" si="110"/>
        <v/>
      </c>
    </row>
    <row r="7040" spans="7:7" x14ac:dyDescent="0.25">
      <c r="G7040" t="str">
        <f t="shared" si="110"/>
        <v/>
      </c>
    </row>
    <row r="7041" spans="7:7" x14ac:dyDescent="0.25">
      <c r="G7041" t="str">
        <f t="shared" si="110"/>
        <v/>
      </c>
    </row>
    <row r="7042" spans="7:7" x14ac:dyDescent="0.25">
      <c r="G7042" t="str">
        <f t="shared" si="110"/>
        <v/>
      </c>
    </row>
    <row r="7043" spans="7:7" x14ac:dyDescent="0.25">
      <c r="G7043" t="str">
        <f t="shared" si="110"/>
        <v/>
      </c>
    </row>
    <row r="7044" spans="7:7" x14ac:dyDescent="0.25">
      <c r="G7044" t="str">
        <f t="shared" si="110"/>
        <v/>
      </c>
    </row>
    <row r="7045" spans="7:7" x14ac:dyDescent="0.25">
      <c r="G7045" t="str">
        <f t="shared" si="110"/>
        <v/>
      </c>
    </row>
    <row r="7046" spans="7:7" x14ac:dyDescent="0.25">
      <c r="G7046" t="str">
        <f t="shared" si="110"/>
        <v/>
      </c>
    </row>
    <row r="7047" spans="7:7" x14ac:dyDescent="0.25">
      <c r="G7047" t="str">
        <f t="shared" si="110"/>
        <v/>
      </c>
    </row>
    <row r="7048" spans="7:7" x14ac:dyDescent="0.25">
      <c r="G7048" t="str">
        <f t="shared" si="110"/>
        <v/>
      </c>
    </row>
    <row r="7049" spans="7:7" x14ac:dyDescent="0.25">
      <c r="G7049" t="str">
        <f t="shared" si="110"/>
        <v/>
      </c>
    </row>
    <row r="7050" spans="7:7" x14ac:dyDescent="0.25">
      <c r="G7050" t="str">
        <f t="shared" ref="G7050:G7113" si="111">IF(H7050="","",G7049+1)</f>
        <v/>
      </c>
    </row>
    <row r="7051" spans="7:7" x14ac:dyDescent="0.25">
      <c r="G7051" t="str">
        <f t="shared" si="111"/>
        <v/>
      </c>
    </row>
    <row r="7052" spans="7:7" x14ac:dyDescent="0.25">
      <c r="G7052" t="str">
        <f t="shared" si="111"/>
        <v/>
      </c>
    </row>
    <row r="7053" spans="7:7" x14ac:dyDescent="0.25">
      <c r="G7053" t="str">
        <f t="shared" si="111"/>
        <v/>
      </c>
    </row>
    <row r="7054" spans="7:7" x14ac:dyDescent="0.25">
      <c r="G7054" t="str">
        <f t="shared" si="111"/>
        <v/>
      </c>
    </row>
    <row r="7055" spans="7:7" x14ac:dyDescent="0.25">
      <c r="G7055" t="str">
        <f t="shared" si="111"/>
        <v/>
      </c>
    </row>
    <row r="7056" spans="7:7" x14ac:dyDescent="0.25">
      <c r="G7056" t="str">
        <f t="shared" si="111"/>
        <v/>
      </c>
    </row>
    <row r="7057" spans="7:7" x14ac:dyDescent="0.25">
      <c r="G7057" t="str">
        <f t="shared" si="111"/>
        <v/>
      </c>
    </row>
    <row r="7058" spans="7:7" x14ac:dyDescent="0.25">
      <c r="G7058" t="str">
        <f t="shared" si="111"/>
        <v/>
      </c>
    </row>
    <row r="7059" spans="7:7" x14ac:dyDescent="0.25">
      <c r="G7059" t="str">
        <f t="shared" si="111"/>
        <v/>
      </c>
    </row>
    <row r="7060" spans="7:7" x14ac:dyDescent="0.25">
      <c r="G7060" t="str">
        <f t="shared" si="111"/>
        <v/>
      </c>
    </row>
    <row r="7061" spans="7:7" x14ac:dyDescent="0.25">
      <c r="G7061" t="str">
        <f t="shared" si="111"/>
        <v/>
      </c>
    </row>
    <row r="7062" spans="7:7" x14ac:dyDescent="0.25">
      <c r="G7062" t="str">
        <f t="shared" si="111"/>
        <v/>
      </c>
    </row>
    <row r="7063" spans="7:7" x14ac:dyDescent="0.25">
      <c r="G7063" t="str">
        <f t="shared" si="111"/>
        <v/>
      </c>
    </row>
    <row r="7064" spans="7:7" x14ac:dyDescent="0.25">
      <c r="G7064" t="str">
        <f t="shared" si="111"/>
        <v/>
      </c>
    </row>
    <row r="7065" spans="7:7" x14ac:dyDescent="0.25">
      <c r="G7065" t="str">
        <f t="shared" si="111"/>
        <v/>
      </c>
    </row>
    <row r="7066" spans="7:7" x14ac:dyDescent="0.25">
      <c r="G7066" t="str">
        <f t="shared" si="111"/>
        <v/>
      </c>
    </row>
    <row r="7067" spans="7:7" x14ac:dyDescent="0.25">
      <c r="G7067" t="str">
        <f t="shared" si="111"/>
        <v/>
      </c>
    </row>
    <row r="7068" spans="7:7" x14ac:dyDescent="0.25">
      <c r="G7068" t="str">
        <f t="shared" si="111"/>
        <v/>
      </c>
    </row>
    <row r="7069" spans="7:7" x14ac:dyDescent="0.25">
      <c r="G7069" t="str">
        <f t="shared" si="111"/>
        <v/>
      </c>
    </row>
    <row r="7070" spans="7:7" x14ac:dyDescent="0.25">
      <c r="G7070" t="str">
        <f t="shared" si="111"/>
        <v/>
      </c>
    </row>
    <row r="7071" spans="7:7" x14ac:dyDescent="0.25">
      <c r="G7071" t="str">
        <f t="shared" si="111"/>
        <v/>
      </c>
    </row>
    <row r="7072" spans="7:7" x14ac:dyDescent="0.25">
      <c r="G7072" t="str">
        <f t="shared" si="111"/>
        <v/>
      </c>
    </row>
    <row r="7073" spans="7:7" x14ac:dyDescent="0.25">
      <c r="G7073" t="str">
        <f t="shared" si="111"/>
        <v/>
      </c>
    </row>
    <row r="7074" spans="7:7" x14ac:dyDescent="0.25">
      <c r="G7074" t="str">
        <f t="shared" si="111"/>
        <v/>
      </c>
    </row>
    <row r="7075" spans="7:7" x14ac:dyDescent="0.25">
      <c r="G7075" t="str">
        <f t="shared" si="111"/>
        <v/>
      </c>
    </row>
    <row r="7076" spans="7:7" x14ac:dyDescent="0.25">
      <c r="G7076" t="str">
        <f t="shared" si="111"/>
        <v/>
      </c>
    </row>
    <row r="7077" spans="7:7" x14ac:dyDescent="0.25">
      <c r="G7077" t="str">
        <f t="shared" si="111"/>
        <v/>
      </c>
    </row>
    <row r="7078" spans="7:7" x14ac:dyDescent="0.25">
      <c r="G7078" t="str">
        <f t="shared" si="111"/>
        <v/>
      </c>
    </row>
    <row r="7079" spans="7:7" x14ac:dyDescent="0.25">
      <c r="G7079" t="str">
        <f t="shared" si="111"/>
        <v/>
      </c>
    </row>
    <row r="7080" spans="7:7" x14ac:dyDescent="0.25">
      <c r="G7080" t="str">
        <f t="shared" si="111"/>
        <v/>
      </c>
    </row>
    <row r="7081" spans="7:7" x14ac:dyDescent="0.25">
      <c r="G7081" t="str">
        <f t="shared" si="111"/>
        <v/>
      </c>
    </row>
    <row r="7082" spans="7:7" x14ac:dyDescent="0.25">
      <c r="G7082" t="str">
        <f t="shared" si="111"/>
        <v/>
      </c>
    </row>
    <row r="7083" spans="7:7" x14ac:dyDescent="0.25">
      <c r="G7083" t="str">
        <f t="shared" si="111"/>
        <v/>
      </c>
    </row>
    <row r="7084" spans="7:7" x14ac:dyDescent="0.25">
      <c r="G7084" t="str">
        <f t="shared" si="111"/>
        <v/>
      </c>
    </row>
    <row r="7085" spans="7:7" x14ac:dyDescent="0.25">
      <c r="G7085" t="str">
        <f t="shared" si="111"/>
        <v/>
      </c>
    </row>
    <row r="7086" spans="7:7" x14ac:dyDescent="0.25">
      <c r="G7086" t="str">
        <f t="shared" si="111"/>
        <v/>
      </c>
    </row>
    <row r="7087" spans="7:7" x14ac:dyDescent="0.25">
      <c r="G7087" t="str">
        <f t="shared" si="111"/>
        <v/>
      </c>
    </row>
    <row r="7088" spans="7:7" x14ac:dyDescent="0.25">
      <c r="G7088" t="str">
        <f t="shared" si="111"/>
        <v/>
      </c>
    </row>
    <row r="7089" spans="7:7" x14ac:dyDescent="0.25">
      <c r="G7089" t="str">
        <f t="shared" si="111"/>
        <v/>
      </c>
    </row>
    <row r="7090" spans="7:7" x14ac:dyDescent="0.25">
      <c r="G7090" t="str">
        <f t="shared" si="111"/>
        <v/>
      </c>
    </row>
    <row r="7091" spans="7:7" x14ac:dyDescent="0.25">
      <c r="G7091" t="str">
        <f t="shared" si="111"/>
        <v/>
      </c>
    </row>
    <row r="7092" spans="7:7" x14ac:dyDescent="0.25">
      <c r="G7092" t="str">
        <f t="shared" si="111"/>
        <v/>
      </c>
    </row>
    <row r="7093" spans="7:7" x14ac:dyDescent="0.25">
      <c r="G7093" t="str">
        <f t="shared" si="111"/>
        <v/>
      </c>
    </row>
    <row r="7094" spans="7:7" x14ac:dyDescent="0.25">
      <c r="G7094" t="str">
        <f t="shared" si="111"/>
        <v/>
      </c>
    </row>
    <row r="7095" spans="7:7" x14ac:dyDescent="0.25">
      <c r="G7095" t="str">
        <f t="shared" si="111"/>
        <v/>
      </c>
    </row>
    <row r="7096" spans="7:7" x14ac:dyDescent="0.25">
      <c r="G7096" t="str">
        <f t="shared" si="111"/>
        <v/>
      </c>
    </row>
    <row r="7097" spans="7:7" x14ac:dyDescent="0.25">
      <c r="G7097" t="str">
        <f t="shared" si="111"/>
        <v/>
      </c>
    </row>
    <row r="7098" spans="7:7" x14ac:dyDescent="0.25">
      <c r="G7098" t="str">
        <f t="shared" si="111"/>
        <v/>
      </c>
    </row>
    <row r="7099" spans="7:7" x14ac:dyDescent="0.25">
      <c r="G7099" t="str">
        <f t="shared" si="111"/>
        <v/>
      </c>
    </row>
    <row r="7100" spans="7:7" x14ac:dyDescent="0.25">
      <c r="G7100" t="str">
        <f t="shared" si="111"/>
        <v/>
      </c>
    </row>
    <row r="7101" spans="7:7" x14ac:dyDescent="0.25">
      <c r="G7101" t="str">
        <f t="shared" si="111"/>
        <v/>
      </c>
    </row>
    <row r="7102" spans="7:7" x14ac:dyDescent="0.25">
      <c r="G7102" t="str">
        <f t="shared" si="111"/>
        <v/>
      </c>
    </row>
    <row r="7103" spans="7:7" x14ac:dyDescent="0.25">
      <c r="G7103" t="str">
        <f t="shared" si="111"/>
        <v/>
      </c>
    </row>
    <row r="7104" spans="7:7" x14ac:dyDescent="0.25">
      <c r="G7104" t="str">
        <f t="shared" si="111"/>
        <v/>
      </c>
    </row>
    <row r="7105" spans="7:7" x14ac:dyDescent="0.25">
      <c r="G7105" t="str">
        <f t="shared" si="111"/>
        <v/>
      </c>
    </row>
    <row r="7106" spans="7:7" x14ac:dyDescent="0.25">
      <c r="G7106" t="str">
        <f t="shared" si="111"/>
        <v/>
      </c>
    </row>
    <row r="7107" spans="7:7" x14ac:dyDescent="0.25">
      <c r="G7107" t="str">
        <f t="shared" si="111"/>
        <v/>
      </c>
    </row>
    <row r="7108" spans="7:7" x14ac:dyDescent="0.25">
      <c r="G7108" t="str">
        <f t="shared" si="111"/>
        <v/>
      </c>
    </row>
    <row r="7109" spans="7:7" x14ac:dyDescent="0.25">
      <c r="G7109" t="str">
        <f t="shared" si="111"/>
        <v/>
      </c>
    </row>
    <row r="7110" spans="7:7" x14ac:dyDescent="0.25">
      <c r="G7110" t="str">
        <f t="shared" si="111"/>
        <v/>
      </c>
    </row>
    <row r="7111" spans="7:7" x14ac:dyDescent="0.25">
      <c r="G7111" t="str">
        <f t="shared" si="111"/>
        <v/>
      </c>
    </row>
    <row r="7112" spans="7:7" x14ac:dyDescent="0.25">
      <c r="G7112" t="str">
        <f t="shared" si="111"/>
        <v/>
      </c>
    </row>
    <row r="7113" spans="7:7" x14ac:dyDescent="0.25">
      <c r="G7113" t="str">
        <f t="shared" si="111"/>
        <v/>
      </c>
    </row>
    <row r="7114" spans="7:7" x14ac:dyDescent="0.25">
      <c r="G7114" t="str">
        <f t="shared" ref="G7114:G7177" si="112">IF(H7114="","",G7113+1)</f>
        <v/>
      </c>
    </row>
    <row r="7115" spans="7:7" x14ac:dyDescent="0.25">
      <c r="G7115" t="str">
        <f t="shared" si="112"/>
        <v/>
      </c>
    </row>
    <row r="7116" spans="7:7" x14ac:dyDescent="0.25">
      <c r="G7116" t="str">
        <f t="shared" si="112"/>
        <v/>
      </c>
    </row>
    <row r="7117" spans="7:7" x14ac:dyDescent="0.25">
      <c r="G7117" t="str">
        <f t="shared" si="112"/>
        <v/>
      </c>
    </row>
    <row r="7118" spans="7:7" x14ac:dyDescent="0.25">
      <c r="G7118" t="str">
        <f t="shared" si="112"/>
        <v/>
      </c>
    </row>
    <row r="7119" spans="7:7" x14ac:dyDescent="0.25">
      <c r="G7119" t="str">
        <f t="shared" si="112"/>
        <v/>
      </c>
    </row>
    <row r="7120" spans="7:7" x14ac:dyDescent="0.25">
      <c r="G7120" t="str">
        <f t="shared" si="112"/>
        <v/>
      </c>
    </row>
    <row r="7121" spans="7:7" x14ac:dyDescent="0.25">
      <c r="G7121" t="str">
        <f t="shared" si="112"/>
        <v/>
      </c>
    </row>
    <row r="7122" spans="7:7" x14ac:dyDescent="0.25">
      <c r="G7122" t="str">
        <f t="shared" si="112"/>
        <v/>
      </c>
    </row>
    <row r="7123" spans="7:7" x14ac:dyDescent="0.25">
      <c r="G7123" t="str">
        <f t="shared" si="112"/>
        <v/>
      </c>
    </row>
    <row r="7124" spans="7:7" x14ac:dyDescent="0.25">
      <c r="G7124" t="str">
        <f t="shared" si="112"/>
        <v/>
      </c>
    </row>
    <row r="7125" spans="7:7" x14ac:dyDescent="0.25">
      <c r="G7125" t="str">
        <f t="shared" si="112"/>
        <v/>
      </c>
    </row>
    <row r="7126" spans="7:7" x14ac:dyDescent="0.25">
      <c r="G7126" t="str">
        <f t="shared" si="112"/>
        <v/>
      </c>
    </row>
    <row r="7127" spans="7:7" x14ac:dyDescent="0.25">
      <c r="G7127" t="str">
        <f t="shared" si="112"/>
        <v/>
      </c>
    </row>
    <row r="7128" spans="7:7" x14ac:dyDescent="0.25">
      <c r="G7128" t="str">
        <f t="shared" si="112"/>
        <v/>
      </c>
    </row>
    <row r="7129" spans="7:7" x14ac:dyDescent="0.25">
      <c r="G7129" t="str">
        <f t="shared" si="112"/>
        <v/>
      </c>
    </row>
    <row r="7130" spans="7:7" x14ac:dyDescent="0.25">
      <c r="G7130" t="str">
        <f t="shared" si="112"/>
        <v/>
      </c>
    </row>
    <row r="7131" spans="7:7" x14ac:dyDescent="0.25">
      <c r="G7131" t="str">
        <f t="shared" si="112"/>
        <v/>
      </c>
    </row>
    <row r="7132" spans="7:7" x14ac:dyDescent="0.25">
      <c r="G7132" t="str">
        <f t="shared" si="112"/>
        <v/>
      </c>
    </row>
    <row r="7133" spans="7:7" x14ac:dyDescent="0.25">
      <c r="G7133" t="str">
        <f t="shared" si="112"/>
        <v/>
      </c>
    </row>
    <row r="7134" spans="7:7" x14ac:dyDescent="0.25">
      <c r="G7134" t="str">
        <f t="shared" si="112"/>
        <v/>
      </c>
    </row>
    <row r="7135" spans="7:7" x14ac:dyDescent="0.25">
      <c r="G7135" t="str">
        <f t="shared" si="112"/>
        <v/>
      </c>
    </row>
    <row r="7136" spans="7:7" x14ac:dyDescent="0.25">
      <c r="G7136" t="str">
        <f t="shared" si="112"/>
        <v/>
      </c>
    </row>
    <row r="7137" spans="7:7" x14ac:dyDescent="0.25">
      <c r="G7137" t="str">
        <f t="shared" si="112"/>
        <v/>
      </c>
    </row>
    <row r="7138" spans="7:7" x14ac:dyDescent="0.25">
      <c r="G7138" t="str">
        <f t="shared" si="112"/>
        <v/>
      </c>
    </row>
    <row r="7139" spans="7:7" x14ac:dyDescent="0.25">
      <c r="G7139" t="str">
        <f t="shared" si="112"/>
        <v/>
      </c>
    </row>
    <row r="7140" spans="7:7" x14ac:dyDescent="0.25">
      <c r="G7140" t="str">
        <f t="shared" si="112"/>
        <v/>
      </c>
    </row>
    <row r="7141" spans="7:7" x14ac:dyDescent="0.25">
      <c r="G7141" t="str">
        <f t="shared" si="112"/>
        <v/>
      </c>
    </row>
    <row r="7142" spans="7:7" x14ac:dyDescent="0.25">
      <c r="G7142" t="str">
        <f t="shared" si="112"/>
        <v/>
      </c>
    </row>
    <row r="7143" spans="7:7" x14ac:dyDescent="0.25">
      <c r="G7143" t="str">
        <f t="shared" si="112"/>
        <v/>
      </c>
    </row>
    <row r="7144" spans="7:7" x14ac:dyDescent="0.25">
      <c r="G7144" t="str">
        <f t="shared" si="112"/>
        <v/>
      </c>
    </row>
    <row r="7145" spans="7:7" x14ac:dyDescent="0.25">
      <c r="G7145" t="str">
        <f t="shared" si="112"/>
        <v/>
      </c>
    </row>
    <row r="7146" spans="7:7" x14ac:dyDescent="0.25">
      <c r="G7146" t="str">
        <f t="shared" si="112"/>
        <v/>
      </c>
    </row>
    <row r="7147" spans="7:7" x14ac:dyDescent="0.25">
      <c r="G7147" t="str">
        <f t="shared" si="112"/>
        <v/>
      </c>
    </row>
    <row r="7148" spans="7:7" x14ac:dyDescent="0.25">
      <c r="G7148" t="str">
        <f t="shared" si="112"/>
        <v/>
      </c>
    </row>
    <row r="7149" spans="7:7" x14ac:dyDescent="0.25">
      <c r="G7149" t="str">
        <f t="shared" si="112"/>
        <v/>
      </c>
    </row>
    <row r="7150" spans="7:7" x14ac:dyDescent="0.25">
      <c r="G7150" t="str">
        <f t="shared" si="112"/>
        <v/>
      </c>
    </row>
    <row r="7151" spans="7:7" x14ac:dyDescent="0.25">
      <c r="G7151" t="str">
        <f t="shared" si="112"/>
        <v/>
      </c>
    </row>
    <row r="7152" spans="7:7" x14ac:dyDescent="0.25">
      <c r="G7152" t="str">
        <f t="shared" si="112"/>
        <v/>
      </c>
    </row>
    <row r="7153" spans="7:7" x14ac:dyDescent="0.25">
      <c r="G7153" t="str">
        <f t="shared" si="112"/>
        <v/>
      </c>
    </row>
    <row r="7154" spans="7:7" x14ac:dyDescent="0.25">
      <c r="G7154" t="str">
        <f t="shared" si="112"/>
        <v/>
      </c>
    </row>
    <row r="7155" spans="7:7" x14ac:dyDescent="0.25">
      <c r="G7155" t="str">
        <f t="shared" si="112"/>
        <v/>
      </c>
    </row>
    <row r="7156" spans="7:7" x14ac:dyDescent="0.25">
      <c r="G7156" t="str">
        <f t="shared" si="112"/>
        <v/>
      </c>
    </row>
    <row r="7157" spans="7:7" x14ac:dyDescent="0.25">
      <c r="G7157" t="str">
        <f t="shared" si="112"/>
        <v/>
      </c>
    </row>
    <row r="7158" spans="7:7" x14ac:dyDescent="0.25">
      <c r="G7158" t="str">
        <f t="shared" si="112"/>
        <v/>
      </c>
    </row>
    <row r="7159" spans="7:7" x14ac:dyDescent="0.25">
      <c r="G7159" t="str">
        <f t="shared" si="112"/>
        <v/>
      </c>
    </row>
    <row r="7160" spans="7:7" x14ac:dyDescent="0.25">
      <c r="G7160" t="str">
        <f t="shared" si="112"/>
        <v/>
      </c>
    </row>
    <row r="7161" spans="7:7" x14ac:dyDescent="0.25">
      <c r="G7161" t="str">
        <f t="shared" si="112"/>
        <v/>
      </c>
    </row>
    <row r="7162" spans="7:7" x14ac:dyDescent="0.25">
      <c r="G7162" t="str">
        <f t="shared" si="112"/>
        <v/>
      </c>
    </row>
    <row r="7163" spans="7:7" x14ac:dyDescent="0.25">
      <c r="G7163" t="str">
        <f t="shared" si="112"/>
        <v/>
      </c>
    </row>
    <row r="7164" spans="7:7" x14ac:dyDescent="0.25">
      <c r="G7164" t="str">
        <f t="shared" si="112"/>
        <v/>
      </c>
    </row>
    <row r="7165" spans="7:7" x14ac:dyDescent="0.25">
      <c r="G7165" t="str">
        <f t="shared" si="112"/>
        <v/>
      </c>
    </row>
    <row r="7166" spans="7:7" x14ac:dyDescent="0.25">
      <c r="G7166" t="str">
        <f t="shared" si="112"/>
        <v/>
      </c>
    </row>
    <row r="7167" spans="7:7" x14ac:dyDescent="0.25">
      <c r="G7167" t="str">
        <f t="shared" si="112"/>
        <v/>
      </c>
    </row>
    <row r="7168" spans="7:7" x14ac:dyDescent="0.25">
      <c r="G7168" t="str">
        <f t="shared" si="112"/>
        <v/>
      </c>
    </row>
    <row r="7169" spans="7:7" x14ac:dyDescent="0.25">
      <c r="G7169" t="str">
        <f t="shared" si="112"/>
        <v/>
      </c>
    </row>
    <row r="7170" spans="7:7" x14ac:dyDescent="0.25">
      <c r="G7170" t="str">
        <f t="shared" si="112"/>
        <v/>
      </c>
    </row>
    <row r="7171" spans="7:7" x14ac:dyDescent="0.25">
      <c r="G7171" t="str">
        <f t="shared" si="112"/>
        <v/>
      </c>
    </row>
    <row r="7172" spans="7:7" x14ac:dyDescent="0.25">
      <c r="G7172" t="str">
        <f t="shared" si="112"/>
        <v/>
      </c>
    </row>
    <row r="7173" spans="7:7" x14ac:dyDescent="0.25">
      <c r="G7173" t="str">
        <f t="shared" si="112"/>
        <v/>
      </c>
    </row>
    <row r="7174" spans="7:7" x14ac:dyDescent="0.25">
      <c r="G7174" t="str">
        <f t="shared" si="112"/>
        <v/>
      </c>
    </row>
    <row r="7175" spans="7:7" x14ac:dyDescent="0.25">
      <c r="G7175" t="str">
        <f t="shared" si="112"/>
        <v/>
      </c>
    </row>
    <row r="7176" spans="7:7" x14ac:dyDescent="0.25">
      <c r="G7176" t="str">
        <f t="shared" si="112"/>
        <v/>
      </c>
    </row>
    <row r="7177" spans="7:7" x14ac:dyDescent="0.25">
      <c r="G7177" t="str">
        <f t="shared" si="112"/>
        <v/>
      </c>
    </row>
    <row r="7178" spans="7:7" x14ac:dyDescent="0.25">
      <c r="G7178" t="str">
        <f t="shared" ref="G7178:G7241" si="113">IF(H7178="","",G7177+1)</f>
        <v/>
      </c>
    </row>
    <row r="7179" spans="7:7" x14ac:dyDescent="0.25">
      <c r="G7179" t="str">
        <f t="shared" si="113"/>
        <v/>
      </c>
    </row>
    <row r="7180" spans="7:7" x14ac:dyDescent="0.25">
      <c r="G7180" t="str">
        <f t="shared" si="113"/>
        <v/>
      </c>
    </row>
    <row r="7181" spans="7:7" x14ac:dyDescent="0.25">
      <c r="G7181" t="str">
        <f t="shared" si="113"/>
        <v/>
      </c>
    </row>
    <row r="7182" spans="7:7" x14ac:dyDescent="0.25">
      <c r="G7182" t="str">
        <f t="shared" si="113"/>
        <v/>
      </c>
    </row>
    <row r="7183" spans="7:7" x14ac:dyDescent="0.25">
      <c r="G7183" t="str">
        <f t="shared" si="113"/>
        <v/>
      </c>
    </row>
    <row r="7184" spans="7:7" x14ac:dyDescent="0.25">
      <c r="G7184" t="str">
        <f t="shared" si="113"/>
        <v/>
      </c>
    </row>
    <row r="7185" spans="7:7" x14ac:dyDescent="0.25">
      <c r="G7185" t="str">
        <f t="shared" si="113"/>
        <v/>
      </c>
    </row>
    <row r="7186" spans="7:7" x14ac:dyDescent="0.25">
      <c r="G7186" t="str">
        <f t="shared" si="113"/>
        <v/>
      </c>
    </row>
    <row r="7187" spans="7:7" x14ac:dyDescent="0.25">
      <c r="G7187" t="str">
        <f t="shared" si="113"/>
        <v/>
      </c>
    </row>
    <row r="7188" spans="7:7" x14ac:dyDescent="0.25">
      <c r="G7188" t="str">
        <f t="shared" si="113"/>
        <v/>
      </c>
    </row>
    <row r="7189" spans="7:7" x14ac:dyDescent="0.25">
      <c r="G7189" t="str">
        <f t="shared" si="113"/>
        <v/>
      </c>
    </row>
    <row r="7190" spans="7:7" x14ac:dyDescent="0.25">
      <c r="G7190" t="str">
        <f t="shared" si="113"/>
        <v/>
      </c>
    </row>
    <row r="7191" spans="7:7" x14ac:dyDescent="0.25">
      <c r="G7191" t="str">
        <f t="shared" si="113"/>
        <v/>
      </c>
    </row>
    <row r="7192" spans="7:7" x14ac:dyDescent="0.25">
      <c r="G7192" t="str">
        <f t="shared" si="113"/>
        <v/>
      </c>
    </row>
    <row r="7193" spans="7:7" x14ac:dyDescent="0.25">
      <c r="G7193" t="str">
        <f t="shared" si="113"/>
        <v/>
      </c>
    </row>
    <row r="7194" spans="7:7" x14ac:dyDescent="0.25">
      <c r="G7194" t="str">
        <f t="shared" si="113"/>
        <v/>
      </c>
    </row>
    <row r="7195" spans="7:7" x14ac:dyDescent="0.25">
      <c r="G7195" t="str">
        <f t="shared" si="113"/>
        <v/>
      </c>
    </row>
    <row r="7196" spans="7:7" x14ac:dyDescent="0.25">
      <c r="G7196" t="str">
        <f t="shared" si="113"/>
        <v/>
      </c>
    </row>
    <row r="7197" spans="7:7" x14ac:dyDescent="0.25">
      <c r="G7197" t="str">
        <f t="shared" si="113"/>
        <v/>
      </c>
    </row>
    <row r="7198" spans="7:7" x14ac:dyDescent="0.25">
      <c r="G7198" t="str">
        <f t="shared" si="113"/>
        <v/>
      </c>
    </row>
    <row r="7199" spans="7:7" x14ac:dyDescent="0.25">
      <c r="G7199" t="str">
        <f t="shared" si="113"/>
        <v/>
      </c>
    </row>
    <row r="7200" spans="7:7" x14ac:dyDescent="0.25">
      <c r="G7200" t="str">
        <f t="shared" si="113"/>
        <v/>
      </c>
    </row>
    <row r="7201" spans="7:7" x14ac:dyDescent="0.25">
      <c r="G7201" t="str">
        <f t="shared" si="113"/>
        <v/>
      </c>
    </row>
    <row r="7202" spans="7:7" x14ac:dyDescent="0.25">
      <c r="G7202" t="str">
        <f t="shared" si="113"/>
        <v/>
      </c>
    </row>
    <row r="7203" spans="7:7" x14ac:dyDescent="0.25">
      <c r="G7203" t="str">
        <f t="shared" si="113"/>
        <v/>
      </c>
    </row>
    <row r="7204" spans="7:7" x14ac:dyDescent="0.25">
      <c r="G7204" t="str">
        <f t="shared" si="113"/>
        <v/>
      </c>
    </row>
    <row r="7205" spans="7:7" x14ac:dyDescent="0.25">
      <c r="G7205" t="str">
        <f t="shared" si="113"/>
        <v/>
      </c>
    </row>
    <row r="7206" spans="7:7" x14ac:dyDescent="0.25">
      <c r="G7206" t="str">
        <f t="shared" si="113"/>
        <v/>
      </c>
    </row>
    <row r="7207" spans="7:7" x14ac:dyDescent="0.25">
      <c r="G7207" t="str">
        <f t="shared" si="113"/>
        <v/>
      </c>
    </row>
    <row r="7208" spans="7:7" x14ac:dyDescent="0.25">
      <c r="G7208" t="str">
        <f t="shared" si="113"/>
        <v/>
      </c>
    </row>
    <row r="7209" spans="7:7" x14ac:dyDescent="0.25">
      <c r="G7209" t="str">
        <f t="shared" si="113"/>
        <v/>
      </c>
    </row>
    <row r="7210" spans="7:7" x14ac:dyDescent="0.25">
      <c r="G7210" t="str">
        <f t="shared" si="113"/>
        <v/>
      </c>
    </row>
    <row r="7211" spans="7:7" x14ac:dyDescent="0.25">
      <c r="G7211" t="str">
        <f t="shared" si="113"/>
        <v/>
      </c>
    </row>
    <row r="7212" spans="7:7" x14ac:dyDescent="0.25">
      <c r="G7212" t="str">
        <f t="shared" si="113"/>
        <v/>
      </c>
    </row>
    <row r="7213" spans="7:7" x14ac:dyDescent="0.25">
      <c r="G7213" t="str">
        <f t="shared" si="113"/>
        <v/>
      </c>
    </row>
    <row r="7214" spans="7:7" x14ac:dyDescent="0.25">
      <c r="G7214" t="str">
        <f t="shared" si="113"/>
        <v/>
      </c>
    </row>
    <row r="7215" spans="7:7" x14ac:dyDescent="0.25">
      <c r="G7215" t="str">
        <f t="shared" si="113"/>
        <v/>
      </c>
    </row>
    <row r="7216" spans="7:7" x14ac:dyDescent="0.25">
      <c r="G7216" t="str">
        <f t="shared" si="113"/>
        <v/>
      </c>
    </row>
    <row r="7217" spans="7:7" x14ac:dyDescent="0.25">
      <c r="G7217" t="str">
        <f t="shared" si="113"/>
        <v/>
      </c>
    </row>
    <row r="7218" spans="7:7" x14ac:dyDescent="0.25">
      <c r="G7218" t="str">
        <f t="shared" si="113"/>
        <v/>
      </c>
    </row>
    <row r="7219" spans="7:7" x14ac:dyDescent="0.25">
      <c r="G7219" t="str">
        <f t="shared" si="113"/>
        <v/>
      </c>
    </row>
    <row r="7220" spans="7:7" x14ac:dyDescent="0.25">
      <c r="G7220" t="str">
        <f t="shared" si="113"/>
        <v/>
      </c>
    </row>
    <row r="7221" spans="7:7" x14ac:dyDescent="0.25">
      <c r="G7221" t="str">
        <f t="shared" si="113"/>
        <v/>
      </c>
    </row>
    <row r="7222" spans="7:7" x14ac:dyDescent="0.25">
      <c r="G7222" t="str">
        <f t="shared" si="113"/>
        <v/>
      </c>
    </row>
    <row r="7223" spans="7:7" x14ac:dyDescent="0.25">
      <c r="G7223" t="str">
        <f t="shared" si="113"/>
        <v/>
      </c>
    </row>
    <row r="7224" spans="7:7" x14ac:dyDescent="0.25">
      <c r="G7224" t="str">
        <f t="shared" si="113"/>
        <v/>
      </c>
    </row>
    <row r="7225" spans="7:7" x14ac:dyDescent="0.25">
      <c r="G7225" t="str">
        <f t="shared" si="113"/>
        <v/>
      </c>
    </row>
    <row r="7226" spans="7:7" x14ac:dyDescent="0.25">
      <c r="G7226" t="str">
        <f t="shared" si="113"/>
        <v/>
      </c>
    </row>
    <row r="7227" spans="7:7" x14ac:dyDescent="0.25">
      <c r="G7227" t="str">
        <f t="shared" si="113"/>
        <v/>
      </c>
    </row>
    <row r="7228" spans="7:7" x14ac:dyDescent="0.25">
      <c r="G7228" t="str">
        <f t="shared" si="113"/>
        <v/>
      </c>
    </row>
    <row r="7229" spans="7:7" x14ac:dyDescent="0.25">
      <c r="G7229" t="str">
        <f t="shared" si="113"/>
        <v/>
      </c>
    </row>
    <row r="7230" spans="7:7" x14ac:dyDescent="0.25">
      <c r="G7230" t="str">
        <f t="shared" si="113"/>
        <v/>
      </c>
    </row>
    <row r="7231" spans="7:7" x14ac:dyDescent="0.25">
      <c r="G7231" t="str">
        <f t="shared" si="113"/>
        <v/>
      </c>
    </row>
    <row r="7232" spans="7:7" x14ac:dyDescent="0.25">
      <c r="G7232" t="str">
        <f t="shared" si="113"/>
        <v/>
      </c>
    </row>
    <row r="7233" spans="7:7" x14ac:dyDescent="0.25">
      <c r="G7233" t="str">
        <f t="shared" si="113"/>
        <v/>
      </c>
    </row>
    <row r="7234" spans="7:7" x14ac:dyDescent="0.25">
      <c r="G7234" t="str">
        <f t="shared" si="113"/>
        <v/>
      </c>
    </row>
    <row r="7235" spans="7:7" x14ac:dyDescent="0.25">
      <c r="G7235" t="str">
        <f t="shared" si="113"/>
        <v/>
      </c>
    </row>
    <row r="7236" spans="7:7" x14ac:dyDescent="0.25">
      <c r="G7236" t="str">
        <f t="shared" si="113"/>
        <v/>
      </c>
    </row>
    <row r="7237" spans="7:7" x14ac:dyDescent="0.25">
      <c r="G7237" t="str">
        <f t="shared" si="113"/>
        <v/>
      </c>
    </row>
    <row r="7238" spans="7:7" x14ac:dyDescent="0.25">
      <c r="G7238" t="str">
        <f t="shared" si="113"/>
        <v/>
      </c>
    </row>
    <row r="7239" spans="7:7" x14ac:dyDescent="0.25">
      <c r="G7239" t="str">
        <f t="shared" si="113"/>
        <v/>
      </c>
    </row>
    <row r="7240" spans="7:7" x14ac:dyDescent="0.25">
      <c r="G7240" t="str">
        <f t="shared" si="113"/>
        <v/>
      </c>
    </row>
    <row r="7241" spans="7:7" x14ac:dyDescent="0.25">
      <c r="G7241" t="str">
        <f t="shared" si="113"/>
        <v/>
      </c>
    </row>
    <row r="7242" spans="7:7" x14ac:dyDescent="0.25">
      <c r="G7242" t="str">
        <f t="shared" ref="G7242:G7305" si="114">IF(H7242="","",G7241+1)</f>
        <v/>
      </c>
    </row>
    <row r="7243" spans="7:7" x14ac:dyDescent="0.25">
      <c r="G7243" t="str">
        <f t="shared" si="114"/>
        <v/>
      </c>
    </row>
    <row r="7244" spans="7:7" x14ac:dyDescent="0.25">
      <c r="G7244" t="str">
        <f t="shared" si="114"/>
        <v/>
      </c>
    </row>
    <row r="7245" spans="7:7" x14ac:dyDescent="0.25">
      <c r="G7245" t="str">
        <f t="shared" si="114"/>
        <v/>
      </c>
    </row>
    <row r="7246" spans="7:7" x14ac:dyDescent="0.25">
      <c r="G7246" t="str">
        <f t="shared" si="114"/>
        <v/>
      </c>
    </row>
    <row r="7247" spans="7:7" x14ac:dyDescent="0.25">
      <c r="G7247" t="str">
        <f t="shared" si="114"/>
        <v/>
      </c>
    </row>
    <row r="7248" spans="7:7" x14ac:dyDescent="0.25">
      <c r="G7248" t="str">
        <f t="shared" si="114"/>
        <v/>
      </c>
    </row>
    <row r="7249" spans="7:7" x14ac:dyDescent="0.25">
      <c r="G7249" t="str">
        <f t="shared" si="114"/>
        <v/>
      </c>
    </row>
    <row r="7250" spans="7:7" x14ac:dyDescent="0.25">
      <c r="G7250" t="str">
        <f t="shared" si="114"/>
        <v/>
      </c>
    </row>
    <row r="7251" spans="7:7" x14ac:dyDescent="0.25">
      <c r="G7251" t="str">
        <f t="shared" si="114"/>
        <v/>
      </c>
    </row>
    <row r="7252" spans="7:7" x14ac:dyDescent="0.25">
      <c r="G7252" t="str">
        <f t="shared" si="114"/>
        <v/>
      </c>
    </row>
    <row r="7253" spans="7:7" x14ac:dyDescent="0.25">
      <c r="G7253" t="str">
        <f t="shared" si="114"/>
        <v/>
      </c>
    </row>
    <row r="7254" spans="7:7" x14ac:dyDescent="0.25">
      <c r="G7254" t="str">
        <f t="shared" si="114"/>
        <v/>
      </c>
    </row>
    <row r="7255" spans="7:7" x14ac:dyDescent="0.25">
      <c r="G7255" t="str">
        <f t="shared" si="114"/>
        <v/>
      </c>
    </row>
    <row r="7256" spans="7:7" x14ac:dyDescent="0.25">
      <c r="G7256" t="str">
        <f t="shared" si="114"/>
        <v/>
      </c>
    </row>
    <row r="7257" spans="7:7" x14ac:dyDescent="0.25">
      <c r="G7257" t="str">
        <f t="shared" si="114"/>
        <v/>
      </c>
    </row>
    <row r="7258" spans="7:7" x14ac:dyDescent="0.25">
      <c r="G7258" t="str">
        <f t="shared" si="114"/>
        <v/>
      </c>
    </row>
    <row r="7259" spans="7:7" x14ac:dyDescent="0.25">
      <c r="G7259" t="str">
        <f t="shared" si="114"/>
        <v/>
      </c>
    </row>
    <row r="7260" spans="7:7" x14ac:dyDescent="0.25">
      <c r="G7260" t="str">
        <f t="shared" si="114"/>
        <v/>
      </c>
    </row>
    <row r="7261" spans="7:7" x14ac:dyDescent="0.25">
      <c r="G7261" t="str">
        <f t="shared" si="114"/>
        <v/>
      </c>
    </row>
    <row r="7262" spans="7:7" x14ac:dyDescent="0.25">
      <c r="G7262" t="str">
        <f t="shared" si="114"/>
        <v/>
      </c>
    </row>
    <row r="7263" spans="7:7" x14ac:dyDescent="0.25">
      <c r="G7263" t="str">
        <f t="shared" si="114"/>
        <v/>
      </c>
    </row>
    <row r="7264" spans="7:7" x14ac:dyDescent="0.25">
      <c r="G7264" t="str">
        <f t="shared" si="114"/>
        <v/>
      </c>
    </row>
    <row r="7265" spans="7:7" x14ac:dyDescent="0.25">
      <c r="G7265" t="str">
        <f t="shared" si="114"/>
        <v/>
      </c>
    </row>
    <row r="7266" spans="7:7" x14ac:dyDescent="0.25">
      <c r="G7266" t="str">
        <f t="shared" si="114"/>
        <v/>
      </c>
    </row>
    <row r="7267" spans="7:7" x14ac:dyDescent="0.25">
      <c r="G7267" t="str">
        <f t="shared" si="114"/>
        <v/>
      </c>
    </row>
    <row r="7268" spans="7:7" x14ac:dyDescent="0.25">
      <c r="G7268" t="str">
        <f t="shared" si="114"/>
        <v/>
      </c>
    </row>
    <row r="7269" spans="7:7" x14ac:dyDescent="0.25">
      <c r="G7269" t="str">
        <f t="shared" si="114"/>
        <v/>
      </c>
    </row>
    <row r="7270" spans="7:7" x14ac:dyDescent="0.25">
      <c r="G7270" t="str">
        <f t="shared" si="114"/>
        <v/>
      </c>
    </row>
    <row r="7271" spans="7:7" x14ac:dyDescent="0.25">
      <c r="G7271" t="str">
        <f t="shared" si="114"/>
        <v/>
      </c>
    </row>
    <row r="7272" spans="7:7" x14ac:dyDescent="0.25">
      <c r="G7272" t="str">
        <f t="shared" si="114"/>
        <v/>
      </c>
    </row>
    <row r="7273" spans="7:7" x14ac:dyDescent="0.25">
      <c r="G7273" t="str">
        <f t="shared" si="114"/>
        <v/>
      </c>
    </row>
    <row r="7274" spans="7:7" x14ac:dyDescent="0.25">
      <c r="G7274" t="str">
        <f t="shared" si="114"/>
        <v/>
      </c>
    </row>
    <row r="7275" spans="7:7" x14ac:dyDescent="0.25">
      <c r="G7275" t="str">
        <f t="shared" si="114"/>
        <v/>
      </c>
    </row>
    <row r="7276" spans="7:7" x14ac:dyDescent="0.25">
      <c r="G7276" t="str">
        <f t="shared" si="114"/>
        <v/>
      </c>
    </row>
    <row r="7277" spans="7:7" x14ac:dyDescent="0.25">
      <c r="G7277" t="str">
        <f t="shared" si="114"/>
        <v/>
      </c>
    </row>
    <row r="7278" spans="7:7" x14ac:dyDescent="0.25">
      <c r="G7278" t="str">
        <f t="shared" si="114"/>
        <v/>
      </c>
    </row>
    <row r="7279" spans="7:7" x14ac:dyDescent="0.25">
      <c r="G7279" t="str">
        <f t="shared" si="114"/>
        <v/>
      </c>
    </row>
    <row r="7280" spans="7:7" x14ac:dyDescent="0.25">
      <c r="G7280" t="str">
        <f t="shared" si="114"/>
        <v/>
      </c>
    </row>
    <row r="7281" spans="7:7" x14ac:dyDescent="0.25">
      <c r="G7281" t="str">
        <f t="shared" si="114"/>
        <v/>
      </c>
    </row>
    <row r="7282" spans="7:7" x14ac:dyDescent="0.25">
      <c r="G7282" t="str">
        <f t="shared" si="114"/>
        <v/>
      </c>
    </row>
    <row r="7283" spans="7:7" x14ac:dyDescent="0.25">
      <c r="G7283" t="str">
        <f t="shared" si="114"/>
        <v/>
      </c>
    </row>
    <row r="7284" spans="7:7" x14ac:dyDescent="0.25">
      <c r="G7284" t="str">
        <f t="shared" si="114"/>
        <v/>
      </c>
    </row>
    <row r="7285" spans="7:7" x14ac:dyDescent="0.25">
      <c r="G7285" t="str">
        <f t="shared" si="114"/>
        <v/>
      </c>
    </row>
    <row r="7286" spans="7:7" x14ac:dyDescent="0.25">
      <c r="G7286" t="str">
        <f t="shared" si="114"/>
        <v/>
      </c>
    </row>
    <row r="7287" spans="7:7" x14ac:dyDescent="0.25">
      <c r="G7287" t="str">
        <f t="shared" si="114"/>
        <v/>
      </c>
    </row>
    <row r="7288" spans="7:7" x14ac:dyDescent="0.25">
      <c r="G7288" t="str">
        <f t="shared" si="114"/>
        <v/>
      </c>
    </row>
    <row r="7289" spans="7:7" x14ac:dyDescent="0.25">
      <c r="G7289" t="str">
        <f t="shared" si="114"/>
        <v/>
      </c>
    </row>
    <row r="7290" spans="7:7" x14ac:dyDescent="0.25">
      <c r="G7290" t="str">
        <f t="shared" si="114"/>
        <v/>
      </c>
    </row>
    <row r="7291" spans="7:7" x14ac:dyDescent="0.25">
      <c r="G7291" t="str">
        <f t="shared" si="114"/>
        <v/>
      </c>
    </row>
    <row r="7292" spans="7:7" x14ac:dyDescent="0.25">
      <c r="G7292" t="str">
        <f t="shared" si="114"/>
        <v/>
      </c>
    </row>
    <row r="7293" spans="7:7" x14ac:dyDescent="0.25">
      <c r="G7293" t="str">
        <f t="shared" si="114"/>
        <v/>
      </c>
    </row>
    <row r="7294" spans="7:7" x14ac:dyDescent="0.25">
      <c r="G7294" t="str">
        <f t="shared" si="114"/>
        <v/>
      </c>
    </row>
    <row r="7295" spans="7:7" x14ac:dyDescent="0.25">
      <c r="G7295" t="str">
        <f t="shared" si="114"/>
        <v/>
      </c>
    </row>
    <row r="7296" spans="7:7" x14ac:dyDescent="0.25">
      <c r="G7296" t="str">
        <f t="shared" si="114"/>
        <v/>
      </c>
    </row>
    <row r="7297" spans="7:7" x14ac:dyDescent="0.25">
      <c r="G7297" t="str">
        <f t="shared" si="114"/>
        <v/>
      </c>
    </row>
    <row r="7298" spans="7:7" x14ac:dyDescent="0.25">
      <c r="G7298" t="str">
        <f t="shared" si="114"/>
        <v/>
      </c>
    </row>
    <row r="7299" spans="7:7" x14ac:dyDescent="0.25">
      <c r="G7299" t="str">
        <f t="shared" si="114"/>
        <v/>
      </c>
    </row>
    <row r="7300" spans="7:7" x14ac:dyDescent="0.25">
      <c r="G7300" t="str">
        <f t="shared" si="114"/>
        <v/>
      </c>
    </row>
    <row r="7301" spans="7:7" x14ac:dyDescent="0.25">
      <c r="G7301" t="str">
        <f t="shared" si="114"/>
        <v/>
      </c>
    </row>
    <row r="7302" spans="7:7" x14ac:dyDescent="0.25">
      <c r="G7302" t="str">
        <f t="shared" si="114"/>
        <v/>
      </c>
    </row>
    <row r="7303" spans="7:7" x14ac:dyDescent="0.25">
      <c r="G7303" t="str">
        <f t="shared" si="114"/>
        <v/>
      </c>
    </row>
    <row r="7304" spans="7:7" x14ac:dyDescent="0.25">
      <c r="G7304" t="str">
        <f t="shared" si="114"/>
        <v/>
      </c>
    </row>
    <row r="7305" spans="7:7" x14ac:dyDescent="0.25">
      <c r="G7305" t="str">
        <f t="shared" si="114"/>
        <v/>
      </c>
    </row>
    <row r="7306" spans="7:7" x14ac:dyDescent="0.25">
      <c r="G7306" t="str">
        <f t="shared" ref="G7306:G7369" si="115">IF(H7306="","",G7305+1)</f>
        <v/>
      </c>
    </row>
    <row r="7307" spans="7:7" x14ac:dyDescent="0.25">
      <c r="G7307" t="str">
        <f t="shared" si="115"/>
        <v/>
      </c>
    </row>
    <row r="7308" spans="7:7" x14ac:dyDescent="0.25">
      <c r="G7308" t="str">
        <f t="shared" si="115"/>
        <v/>
      </c>
    </row>
    <row r="7309" spans="7:7" x14ac:dyDescent="0.25">
      <c r="G7309" t="str">
        <f t="shared" si="115"/>
        <v/>
      </c>
    </row>
    <row r="7310" spans="7:7" x14ac:dyDescent="0.25">
      <c r="G7310" t="str">
        <f t="shared" si="115"/>
        <v/>
      </c>
    </row>
    <row r="7311" spans="7:7" x14ac:dyDescent="0.25">
      <c r="G7311" t="str">
        <f t="shared" si="115"/>
        <v/>
      </c>
    </row>
    <row r="7312" spans="7:7" x14ac:dyDescent="0.25">
      <c r="G7312" t="str">
        <f t="shared" si="115"/>
        <v/>
      </c>
    </row>
    <row r="7313" spans="7:7" x14ac:dyDescent="0.25">
      <c r="G7313" t="str">
        <f t="shared" si="115"/>
        <v/>
      </c>
    </row>
    <row r="7314" spans="7:7" x14ac:dyDescent="0.25">
      <c r="G7314" t="str">
        <f t="shared" si="115"/>
        <v/>
      </c>
    </row>
    <row r="7315" spans="7:7" x14ac:dyDescent="0.25">
      <c r="G7315" t="str">
        <f t="shared" si="115"/>
        <v/>
      </c>
    </row>
    <row r="7316" spans="7:7" x14ac:dyDescent="0.25">
      <c r="G7316" t="str">
        <f t="shared" si="115"/>
        <v/>
      </c>
    </row>
    <row r="7317" spans="7:7" x14ac:dyDescent="0.25">
      <c r="G7317" t="str">
        <f t="shared" si="115"/>
        <v/>
      </c>
    </row>
    <row r="7318" spans="7:7" x14ac:dyDescent="0.25">
      <c r="G7318" t="str">
        <f t="shared" si="115"/>
        <v/>
      </c>
    </row>
    <row r="7319" spans="7:7" x14ac:dyDescent="0.25">
      <c r="G7319" t="str">
        <f t="shared" si="115"/>
        <v/>
      </c>
    </row>
    <row r="7320" spans="7:7" x14ac:dyDescent="0.25">
      <c r="G7320" t="str">
        <f t="shared" si="115"/>
        <v/>
      </c>
    </row>
    <row r="7321" spans="7:7" x14ac:dyDescent="0.25">
      <c r="G7321" t="str">
        <f t="shared" si="115"/>
        <v/>
      </c>
    </row>
    <row r="7322" spans="7:7" x14ac:dyDescent="0.25">
      <c r="G7322" t="str">
        <f t="shared" si="115"/>
        <v/>
      </c>
    </row>
    <row r="7323" spans="7:7" x14ac:dyDescent="0.25">
      <c r="G7323" t="str">
        <f t="shared" si="115"/>
        <v/>
      </c>
    </row>
    <row r="7324" spans="7:7" x14ac:dyDescent="0.25">
      <c r="G7324" t="str">
        <f t="shared" si="115"/>
        <v/>
      </c>
    </row>
    <row r="7325" spans="7:7" x14ac:dyDescent="0.25">
      <c r="G7325" t="str">
        <f t="shared" si="115"/>
        <v/>
      </c>
    </row>
    <row r="7326" spans="7:7" x14ac:dyDescent="0.25">
      <c r="G7326" t="str">
        <f t="shared" si="115"/>
        <v/>
      </c>
    </row>
    <row r="7327" spans="7:7" x14ac:dyDescent="0.25">
      <c r="G7327" t="str">
        <f t="shared" si="115"/>
        <v/>
      </c>
    </row>
    <row r="7328" spans="7:7" x14ac:dyDescent="0.25">
      <c r="G7328" t="str">
        <f t="shared" si="115"/>
        <v/>
      </c>
    </row>
    <row r="7329" spans="7:7" x14ac:dyDescent="0.25">
      <c r="G7329" t="str">
        <f t="shared" si="115"/>
        <v/>
      </c>
    </row>
    <row r="7330" spans="7:7" x14ac:dyDescent="0.25">
      <c r="G7330" t="str">
        <f t="shared" si="115"/>
        <v/>
      </c>
    </row>
    <row r="7331" spans="7:7" x14ac:dyDescent="0.25">
      <c r="G7331" t="str">
        <f t="shared" si="115"/>
        <v/>
      </c>
    </row>
    <row r="7332" spans="7:7" x14ac:dyDescent="0.25">
      <c r="G7332" t="str">
        <f t="shared" si="115"/>
        <v/>
      </c>
    </row>
    <row r="7333" spans="7:7" x14ac:dyDescent="0.25">
      <c r="G7333" t="str">
        <f t="shared" si="115"/>
        <v/>
      </c>
    </row>
    <row r="7334" spans="7:7" x14ac:dyDescent="0.25">
      <c r="G7334" t="str">
        <f t="shared" si="115"/>
        <v/>
      </c>
    </row>
    <row r="7335" spans="7:7" x14ac:dyDescent="0.25">
      <c r="G7335" t="str">
        <f t="shared" si="115"/>
        <v/>
      </c>
    </row>
    <row r="7336" spans="7:7" x14ac:dyDescent="0.25">
      <c r="G7336" t="str">
        <f t="shared" si="115"/>
        <v/>
      </c>
    </row>
    <row r="7337" spans="7:7" x14ac:dyDescent="0.25">
      <c r="G7337" t="str">
        <f t="shared" si="115"/>
        <v/>
      </c>
    </row>
    <row r="7338" spans="7:7" x14ac:dyDescent="0.25">
      <c r="G7338" t="str">
        <f t="shared" si="115"/>
        <v/>
      </c>
    </row>
    <row r="7339" spans="7:7" x14ac:dyDescent="0.25">
      <c r="G7339" t="str">
        <f t="shared" si="115"/>
        <v/>
      </c>
    </row>
    <row r="7340" spans="7:7" x14ac:dyDescent="0.25">
      <c r="G7340" t="str">
        <f t="shared" si="115"/>
        <v/>
      </c>
    </row>
    <row r="7341" spans="7:7" x14ac:dyDescent="0.25">
      <c r="G7341" t="str">
        <f t="shared" si="115"/>
        <v/>
      </c>
    </row>
    <row r="7342" spans="7:7" x14ac:dyDescent="0.25">
      <c r="G7342" t="str">
        <f t="shared" si="115"/>
        <v/>
      </c>
    </row>
    <row r="7343" spans="7:7" x14ac:dyDescent="0.25">
      <c r="G7343" t="str">
        <f t="shared" si="115"/>
        <v/>
      </c>
    </row>
    <row r="7344" spans="7:7" x14ac:dyDescent="0.25">
      <c r="G7344" t="str">
        <f t="shared" si="115"/>
        <v/>
      </c>
    </row>
    <row r="7345" spans="7:7" x14ac:dyDescent="0.25">
      <c r="G7345" t="str">
        <f t="shared" si="115"/>
        <v/>
      </c>
    </row>
    <row r="7346" spans="7:7" x14ac:dyDescent="0.25">
      <c r="G7346" t="str">
        <f t="shared" si="115"/>
        <v/>
      </c>
    </row>
    <row r="7347" spans="7:7" x14ac:dyDescent="0.25">
      <c r="G7347" t="str">
        <f t="shared" si="115"/>
        <v/>
      </c>
    </row>
    <row r="7348" spans="7:7" x14ac:dyDescent="0.25">
      <c r="G7348" t="str">
        <f t="shared" si="115"/>
        <v/>
      </c>
    </row>
    <row r="7349" spans="7:7" x14ac:dyDescent="0.25">
      <c r="G7349" t="str">
        <f t="shared" si="115"/>
        <v/>
      </c>
    </row>
    <row r="7350" spans="7:7" x14ac:dyDescent="0.25">
      <c r="G7350" t="str">
        <f t="shared" si="115"/>
        <v/>
      </c>
    </row>
    <row r="7351" spans="7:7" x14ac:dyDescent="0.25">
      <c r="G7351" t="str">
        <f t="shared" si="115"/>
        <v/>
      </c>
    </row>
    <row r="7352" spans="7:7" x14ac:dyDescent="0.25">
      <c r="G7352" t="str">
        <f t="shared" si="115"/>
        <v/>
      </c>
    </row>
    <row r="7353" spans="7:7" x14ac:dyDescent="0.25">
      <c r="G7353" t="str">
        <f t="shared" si="115"/>
        <v/>
      </c>
    </row>
    <row r="7354" spans="7:7" x14ac:dyDescent="0.25">
      <c r="G7354" t="str">
        <f t="shared" si="115"/>
        <v/>
      </c>
    </row>
    <row r="7355" spans="7:7" x14ac:dyDescent="0.25">
      <c r="G7355" t="str">
        <f t="shared" si="115"/>
        <v/>
      </c>
    </row>
    <row r="7356" spans="7:7" x14ac:dyDescent="0.25">
      <c r="G7356" t="str">
        <f t="shared" si="115"/>
        <v/>
      </c>
    </row>
    <row r="7357" spans="7:7" x14ac:dyDescent="0.25">
      <c r="G7357" t="str">
        <f t="shared" si="115"/>
        <v/>
      </c>
    </row>
    <row r="7358" spans="7:7" x14ac:dyDescent="0.25">
      <c r="G7358" t="str">
        <f t="shared" si="115"/>
        <v/>
      </c>
    </row>
    <row r="7359" spans="7:7" x14ac:dyDescent="0.25">
      <c r="G7359" t="str">
        <f t="shared" si="115"/>
        <v/>
      </c>
    </row>
    <row r="7360" spans="7:7" x14ac:dyDescent="0.25">
      <c r="G7360" t="str">
        <f t="shared" si="115"/>
        <v/>
      </c>
    </row>
    <row r="7361" spans="7:7" x14ac:dyDescent="0.25">
      <c r="G7361" t="str">
        <f t="shared" si="115"/>
        <v/>
      </c>
    </row>
    <row r="7362" spans="7:7" x14ac:dyDescent="0.25">
      <c r="G7362" t="str">
        <f t="shared" si="115"/>
        <v/>
      </c>
    </row>
    <row r="7363" spans="7:7" x14ac:dyDescent="0.25">
      <c r="G7363" t="str">
        <f t="shared" si="115"/>
        <v/>
      </c>
    </row>
    <row r="7364" spans="7:7" x14ac:dyDescent="0.25">
      <c r="G7364" t="str">
        <f t="shared" si="115"/>
        <v/>
      </c>
    </row>
    <row r="7365" spans="7:7" x14ac:dyDescent="0.25">
      <c r="G7365" t="str">
        <f t="shared" si="115"/>
        <v/>
      </c>
    </row>
    <row r="7366" spans="7:7" x14ac:dyDescent="0.25">
      <c r="G7366" t="str">
        <f t="shared" si="115"/>
        <v/>
      </c>
    </row>
    <row r="7367" spans="7:7" x14ac:dyDescent="0.25">
      <c r="G7367" t="str">
        <f t="shared" si="115"/>
        <v/>
      </c>
    </row>
    <row r="7368" spans="7:7" x14ac:dyDescent="0.25">
      <c r="G7368" t="str">
        <f t="shared" si="115"/>
        <v/>
      </c>
    </row>
    <row r="7369" spans="7:7" x14ac:dyDescent="0.25">
      <c r="G7369" t="str">
        <f t="shared" si="115"/>
        <v/>
      </c>
    </row>
    <row r="7370" spans="7:7" x14ac:dyDescent="0.25">
      <c r="G7370" t="str">
        <f t="shared" ref="G7370:G7433" si="116">IF(H7370="","",G7369+1)</f>
        <v/>
      </c>
    </row>
    <row r="7371" spans="7:7" x14ac:dyDescent="0.25">
      <c r="G7371" t="str">
        <f t="shared" si="116"/>
        <v/>
      </c>
    </row>
    <row r="7372" spans="7:7" x14ac:dyDescent="0.25">
      <c r="G7372" t="str">
        <f t="shared" si="116"/>
        <v/>
      </c>
    </row>
    <row r="7373" spans="7:7" x14ac:dyDescent="0.25">
      <c r="G7373" t="str">
        <f t="shared" si="116"/>
        <v/>
      </c>
    </row>
    <row r="7374" spans="7:7" x14ac:dyDescent="0.25">
      <c r="G7374" t="str">
        <f t="shared" si="116"/>
        <v/>
      </c>
    </row>
    <row r="7375" spans="7:7" x14ac:dyDescent="0.25">
      <c r="G7375" t="str">
        <f t="shared" si="116"/>
        <v/>
      </c>
    </row>
    <row r="7376" spans="7:7" x14ac:dyDescent="0.25">
      <c r="G7376" t="str">
        <f t="shared" si="116"/>
        <v/>
      </c>
    </row>
    <row r="7377" spans="7:7" x14ac:dyDescent="0.25">
      <c r="G7377" t="str">
        <f t="shared" si="116"/>
        <v/>
      </c>
    </row>
    <row r="7378" spans="7:7" x14ac:dyDescent="0.25">
      <c r="G7378" t="str">
        <f t="shared" si="116"/>
        <v/>
      </c>
    </row>
    <row r="7379" spans="7:7" x14ac:dyDescent="0.25">
      <c r="G7379" t="str">
        <f t="shared" si="116"/>
        <v/>
      </c>
    </row>
    <row r="7380" spans="7:7" x14ac:dyDescent="0.25">
      <c r="G7380" t="str">
        <f t="shared" si="116"/>
        <v/>
      </c>
    </row>
    <row r="7381" spans="7:7" x14ac:dyDescent="0.25">
      <c r="G7381" t="str">
        <f t="shared" si="116"/>
        <v/>
      </c>
    </row>
    <row r="7382" spans="7:7" x14ac:dyDescent="0.25">
      <c r="G7382" t="str">
        <f t="shared" si="116"/>
        <v/>
      </c>
    </row>
    <row r="7383" spans="7:7" x14ac:dyDescent="0.25">
      <c r="G7383" t="str">
        <f t="shared" si="116"/>
        <v/>
      </c>
    </row>
    <row r="7384" spans="7:7" x14ac:dyDescent="0.25">
      <c r="G7384" t="str">
        <f t="shared" si="116"/>
        <v/>
      </c>
    </row>
    <row r="7385" spans="7:7" x14ac:dyDescent="0.25">
      <c r="G7385" t="str">
        <f t="shared" si="116"/>
        <v/>
      </c>
    </row>
    <row r="7386" spans="7:7" x14ac:dyDescent="0.25">
      <c r="G7386" t="str">
        <f t="shared" si="116"/>
        <v/>
      </c>
    </row>
    <row r="7387" spans="7:7" x14ac:dyDescent="0.25">
      <c r="G7387" t="str">
        <f t="shared" si="116"/>
        <v/>
      </c>
    </row>
    <row r="7388" spans="7:7" x14ac:dyDescent="0.25">
      <c r="G7388" t="str">
        <f t="shared" si="116"/>
        <v/>
      </c>
    </row>
    <row r="7389" spans="7:7" x14ac:dyDescent="0.25">
      <c r="G7389" t="str">
        <f t="shared" si="116"/>
        <v/>
      </c>
    </row>
    <row r="7390" spans="7:7" x14ac:dyDescent="0.25">
      <c r="G7390" t="str">
        <f t="shared" si="116"/>
        <v/>
      </c>
    </row>
    <row r="7391" spans="7:7" x14ac:dyDescent="0.25">
      <c r="G7391" t="str">
        <f t="shared" si="116"/>
        <v/>
      </c>
    </row>
    <row r="7392" spans="7:7" x14ac:dyDescent="0.25">
      <c r="G7392" t="str">
        <f t="shared" si="116"/>
        <v/>
      </c>
    </row>
    <row r="7393" spans="7:7" x14ac:dyDescent="0.25">
      <c r="G7393" t="str">
        <f t="shared" si="116"/>
        <v/>
      </c>
    </row>
    <row r="7394" spans="7:7" x14ac:dyDescent="0.25">
      <c r="G7394" t="str">
        <f t="shared" si="116"/>
        <v/>
      </c>
    </row>
    <row r="7395" spans="7:7" x14ac:dyDescent="0.25">
      <c r="G7395" t="str">
        <f t="shared" si="116"/>
        <v/>
      </c>
    </row>
    <row r="7396" spans="7:7" x14ac:dyDescent="0.25">
      <c r="G7396" t="str">
        <f t="shared" si="116"/>
        <v/>
      </c>
    </row>
    <row r="7397" spans="7:7" x14ac:dyDescent="0.25">
      <c r="G7397" t="str">
        <f t="shared" si="116"/>
        <v/>
      </c>
    </row>
    <row r="7398" spans="7:7" x14ac:dyDescent="0.25">
      <c r="G7398" t="str">
        <f t="shared" si="116"/>
        <v/>
      </c>
    </row>
    <row r="7399" spans="7:7" x14ac:dyDescent="0.25">
      <c r="G7399" t="str">
        <f t="shared" si="116"/>
        <v/>
      </c>
    </row>
    <row r="7400" spans="7:7" x14ac:dyDescent="0.25">
      <c r="G7400" t="str">
        <f t="shared" si="116"/>
        <v/>
      </c>
    </row>
    <row r="7401" spans="7:7" x14ac:dyDescent="0.25">
      <c r="G7401" t="str">
        <f t="shared" si="116"/>
        <v/>
      </c>
    </row>
    <row r="7402" spans="7:7" x14ac:dyDescent="0.25">
      <c r="G7402" t="str">
        <f t="shared" si="116"/>
        <v/>
      </c>
    </row>
    <row r="7403" spans="7:7" x14ac:dyDescent="0.25">
      <c r="G7403" t="str">
        <f t="shared" si="116"/>
        <v/>
      </c>
    </row>
    <row r="7404" spans="7:7" x14ac:dyDescent="0.25">
      <c r="G7404" t="str">
        <f t="shared" si="116"/>
        <v/>
      </c>
    </row>
    <row r="7405" spans="7:7" x14ac:dyDescent="0.25">
      <c r="G7405" t="str">
        <f t="shared" si="116"/>
        <v/>
      </c>
    </row>
    <row r="7406" spans="7:7" x14ac:dyDescent="0.25">
      <c r="G7406" t="str">
        <f t="shared" si="116"/>
        <v/>
      </c>
    </row>
    <row r="7407" spans="7:7" x14ac:dyDescent="0.25">
      <c r="G7407" t="str">
        <f t="shared" si="116"/>
        <v/>
      </c>
    </row>
    <row r="7408" spans="7:7" x14ac:dyDescent="0.25">
      <c r="G7408" t="str">
        <f t="shared" si="116"/>
        <v/>
      </c>
    </row>
    <row r="7409" spans="7:7" x14ac:dyDescent="0.25">
      <c r="G7409" t="str">
        <f t="shared" si="116"/>
        <v/>
      </c>
    </row>
    <row r="7410" spans="7:7" x14ac:dyDescent="0.25">
      <c r="G7410" t="str">
        <f t="shared" si="116"/>
        <v/>
      </c>
    </row>
    <row r="7411" spans="7:7" x14ac:dyDescent="0.25">
      <c r="G7411" t="str">
        <f t="shared" si="116"/>
        <v/>
      </c>
    </row>
    <row r="7412" spans="7:7" x14ac:dyDescent="0.25">
      <c r="G7412" t="str">
        <f t="shared" si="116"/>
        <v/>
      </c>
    </row>
    <row r="7413" spans="7:7" x14ac:dyDescent="0.25">
      <c r="G7413" t="str">
        <f t="shared" si="116"/>
        <v/>
      </c>
    </row>
    <row r="7414" spans="7:7" x14ac:dyDescent="0.25">
      <c r="G7414" t="str">
        <f t="shared" si="116"/>
        <v/>
      </c>
    </row>
    <row r="7415" spans="7:7" x14ac:dyDescent="0.25">
      <c r="G7415" t="str">
        <f t="shared" si="116"/>
        <v/>
      </c>
    </row>
    <row r="7416" spans="7:7" x14ac:dyDescent="0.25">
      <c r="G7416" t="str">
        <f t="shared" si="116"/>
        <v/>
      </c>
    </row>
    <row r="7417" spans="7:7" x14ac:dyDescent="0.25">
      <c r="G7417" t="str">
        <f t="shared" si="116"/>
        <v/>
      </c>
    </row>
    <row r="7418" spans="7:7" x14ac:dyDescent="0.25">
      <c r="G7418" t="str">
        <f t="shared" si="116"/>
        <v/>
      </c>
    </row>
    <row r="7419" spans="7:7" x14ac:dyDescent="0.25">
      <c r="G7419" t="str">
        <f t="shared" si="116"/>
        <v/>
      </c>
    </row>
    <row r="7420" spans="7:7" x14ac:dyDescent="0.25">
      <c r="G7420" t="str">
        <f t="shared" si="116"/>
        <v/>
      </c>
    </row>
    <row r="7421" spans="7:7" x14ac:dyDescent="0.25">
      <c r="G7421" t="str">
        <f t="shared" si="116"/>
        <v/>
      </c>
    </row>
    <row r="7422" spans="7:7" x14ac:dyDescent="0.25">
      <c r="G7422" t="str">
        <f t="shared" si="116"/>
        <v/>
      </c>
    </row>
    <row r="7423" spans="7:7" x14ac:dyDescent="0.25">
      <c r="G7423" t="str">
        <f t="shared" si="116"/>
        <v/>
      </c>
    </row>
    <row r="7424" spans="7:7" x14ac:dyDescent="0.25">
      <c r="G7424" t="str">
        <f t="shared" si="116"/>
        <v/>
      </c>
    </row>
    <row r="7425" spans="7:7" x14ac:dyDescent="0.25">
      <c r="G7425" t="str">
        <f t="shared" si="116"/>
        <v/>
      </c>
    </row>
    <row r="7426" spans="7:7" x14ac:dyDescent="0.25">
      <c r="G7426" t="str">
        <f t="shared" si="116"/>
        <v/>
      </c>
    </row>
    <row r="7427" spans="7:7" x14ac:dyDescent="0.25">
      <c r="G7427" t="str">
        <f t="shared" si="116"/>
        <v/>
      </c>
    </row>
    <row r="7428" spans="7:7" x14ac:dyDescent="0.25">
      <c r="G7428" t="str">
        <f t="shared" si="116"/>
        <v/>
      </c>
    </row>
    <row r="7429" spans="7:7" x14ac:dyDescent="0.25">
      <c r="G7429" t="str">
        <f t="shared" si="116"/>
        <v/>
      </c>
    </row>
    <row r="7430" spans="7:7" x14ac:dyDescent="0.25">
      <c r="G7430" t="str">
        <f t="shared" si="116"/>
        <v/>
      </c>
    </row>
    <row r="7431" spans="7:7" x14ac:dyDescent="0.25">
      <c r="G7431" t="str">
        <f t="shared" si="116"/>
        <v/>
      </c>
    </row>
    <row r="7432" spans="7:7" x14ac:dyDescent="0.25">
      <c r="G7432" t="str">
        <f t="shared" si="116"/>
        <v/>
      </c>
    </row>
    <row r="7433" spans="7:7" x14ac:dyDescent="0.25">
      <c r="G7433" t="str">
        <f t="shared" si="116"/>
        <v/>
      </c>
    </row>
    <row r="7434" spans="7:7" x14ac:dyDescent="0.25">
      <c r="G7434" t="str">
        <f t="shared" ref="G7434:G7497" si="117">IF(H7434="","",G7433+1)</f>
        <v/>
      </c>
    </row>
    <row r="7435" spans="7:7" x14ac:dyDescent="0.25">
      <c r="G7435" t="str">
        <f t="shared" si="117"/>
        <v/>
      </c>
    </row>
    <row r="7436" spans="7:7" x14ac:dyDescent="0.25">
      <c r="G7436" t="str">
        <f t="shared" si="117"/>
        <v/>
      </c>
    </row>
    <row r="7437" spans="7:7" x14ac:dyDescent="0.25">
      <c r="G7437" t="str">
        <f t="shared" si="117"/>
        <v/>
      </c>
    </row>
    <row r="7438" spans="7:7" x14ac:dyDescent="0.25">
      <c r="G7438" t="str">
        <f t="shared" si="117"/>
        <v/>
      </c>
    </row>
    <row r="7439" spans="7:7" x14ac:dyDescent="0.25">
      <c r="G7439" t="str">
        <f t="shared" si="117"/>
        <v/>
      </c>
    </row>
    <row r="7440" spans="7:7" x14ac:dyDescent="0.25">
      <c r="G7440" t="str">
        <f t="shared" si="117"/>
        <v/>
      </c>
    </row>
    <row r="7441" spans="7:7" x14ac:dyDescent="0.25">
      <c r="G7441" t="str">
        <f t="shared" si="117"/>
        <v/>
      </c>
    </row>
    <row r="7442" spans="7:7" x14ac:dyDescent="0.25">
      <c r="G7442" t="str">
        <f t="shared" si="117"/>
        <v/>
      </c>
    </row>
    <row r="7443" spans="7:7" x14ac:dyDescent="0.25">
      <c r="G7443" t="str">
        <f t="shared" si="117"/>
        <v/>
      </c>
    </row>
    <row r="7444" spans="7:7" x14ac:dyDescent="0.25">
      <c r="G7444" t="str">
        <f t="shared" si="117"/>
        <v/>
      </c>
    </row>
    <row r="7445" spans="7:7" x14ac:dyDescent="0.25">
      <c r="G7445" t="str">
        <f t="shared" si="117"/>
        <v/>
      </c>
    </row>
    <row r="7446" spans="7:7" x14ac:dyDescent="0.25">
      <c r="G7446" t="str">
        <f t="shared" si="117"/>
        <v/>
      </c>
    </row>
    <row r="7447" spans="7:7" x14ac:dyDescent="0.25">
      <c r="G7447" t="str">
        <f t="shared" si="117"/>
        <v/>
      </c>
    </row>
    <row r="7448" spans="7:7" x14ac:dyDescent="0.25">
      <c r="G7448" t="str">
        <f t="shared" si="117"/>
        <v/>
      </c>
    </row>
    <row r="7449" spans="7:7" x14ac:dyDescent="0.25">
      <c r="G7449" t="str">
        <f t="shared" si="117"/>
        <v/>
      </c>
    </row>
    <row r="7450" spans="7:7" x14ac:dyDescent="0.25">
      <c r="G7450" t="str">
        <f t="shared" si="117"/>
        <v/>
      </c>
    </row>
    <row r="7451" spans="7:7" x14ac:dyDescent="0.25">
      <c r="G7451" t="str">
        <f t="shared" si="117"/>
        <v/>
      </c>
    </row>
    <row r="7452" spans="7:7" x14ac:dyDescent="0.25">
      <c r="G7452" t="str">
        <f t="shared" si="117"/>
        <v/>
      </c>
    </row>
    <row r="7453" spans="7:7" x14ac:dyDescent="0.25">
      <c r="G7453" t="str">
        <f t="shared" si="117"/>
        <v/>
      </c>
    </row>
    <row r="7454" spans="7:7" x14ac:dyDescent="0.25">
      <c r="G7454" t="str">
        <f t="shared" si="117"/>
        <v/>
      </c>
    </row>
    <row r="7455" spans="7:7" x14ac:dyDescent="0.25">
      <c r="G7455" t="str">
        <f t="shared" si="117"/>
        <v/>
      </c>
    </row>
    <row r="7456" spans="7:7" x14ac:dyDescent="0.25">
      <c r="G7456" t="str">
        <f t="shared" si="117"/>
        <v/>
      </c>
    </row>
    <row r="7457" spans="7:7" x14ac:dyDescent="0.25">
      <c r="G7457" t="str">
        <f t="shared" si="117"/>
        <v/>
      </c>
    </row>
    <row r="7458" spans="7:7" x14ac:dyDescent="0.25">
      <c r="G7458" t="str">
        <f t="shared" si="117"/>
        <v/>
      </c>
    </row>
    <row r="7459" spans="7:7" x14ac:dyDescent="0.25">
      <c r="G7459" t="str">
        <f t="shared" si="117"/>
        <v/>
      </c>
    </row>
    <row r="7460" spans="7:7" x14ac:dyDescent="0.25">
      <c r="G7460" t="str">
        <f t="shared" si="117"/>
        <v/>
      </c>
    </row>
    <row r="7461" spans="7:7" x14ac:dyDescent="0.25">
      <c r="G7461" t="str">
        <f t="shared" si="117"/>
        <v/>
      </c>
    </row>
    <row r="7462" spans="7:7" x14ac:dyDescent="0.25">
      <c r="G7462" t="str">
        <f t="shared" si="117"/>
        <v/>
      </c>
    </row>
    <row r="7463" spans="7:7" x14ac:dyDescent="0.25">
      <c r="G7463" t="str">
        <f t="shared" si="117"/>
        <v/>
      </c>
    </row>
    <row r="7464" spans="7:7" x14ac:dyDescent="0.25">
      <c r="G7464" t="str">
        <f t="shared" si="117"/>
        <v/>
      </c>
    </row>
    <row r="7465" spans="7:7" x14ac:dyDescent="0.25">
      <c r="G7465" t="str">
        <f t="shared" si="117"/>
        <v/>
      </c>
    </row>
    <row r="7466" spans="7:7" x14ac:dyDescent="0.25">
      <c r="G7466" t="str">
        <f t="shared" si="117"/>
        <v/>
      </c>
    </row>
    <row r="7467" spans="7:7" x14ac:dyDescent="0.25">
      <c r="G7467" t="str">
        <f t="shared" si="117"/>
        <v/>
      </c>
    </row>
    <row r="7468" spans="7:7" x14ac:dyDescent="0.25">
      <c r="G7468" t="str">
        <f t="shared" si="117"/>
        <v/>
      </c>
    </row>
    <row r="7469" spans="7:7" x14ac:dyDescent="0.25">
      <c r="G7469" t="str">
        <f t="shared" si="117"/>
        <v/>
      </c>
    </row>
    <row r="7470" spans="7:7" x14ac:dyDescent="0.25">
      <c r="G7470" t="str">
        <f t="shared" si="117"/>
        <v/>
      </c>
    </row>
    <row r="7471" spans="7:7" x14ac:dyDescent="0.25">
      <c r="G7471" t="str">
        <f t="shared" si="117"/>
        <v/>
      </c>
    </row>
    <row r="7472" spans="7:7" x14ac:dyDescent="0.25">
      <c r="G7472" t="str">
        <f t="shared" si="117"/>
        <v/>
      </c>
    </row>
    <row r="7473" spans="7:7" x14ac:dyDescent="0.25">
      <c r="G7473" t="str">
        <f t="shared" si="117"/>
        <v/>
      </c>
    </row>
    <row r="7474" spans="7:7" x14ac:dyDescent="0.25">
      <c r="G7474" t="str">
        <f t="shared" si="117"/>
        <v/>
      </c>
    </row>
    <row r="7475" spans="7:7" x14ac:dyDescent="0.25">
      <c r="G7475" t="str">
        <f t="shared" si="117"/>
        <v/>
      </c>
    </row>
    <row r="7476" spans="7:7" x14ac:dyDescent="0.25">
      <c r="G7476" t="str">
        <f t="shared" si="117"/>
        <v/>
      </c>
    </row>
    <row r="7477" spans="7:7" x14ac:dyDescent="0.25">
      <c r="G7477" t="str">
        <f t="shared" si="117"/>
        <v/>
      </c>
    </row>
    <row r="7478" spans="7:7" x14ac:dyDescent="0.25">
      <c r="G7478" t="str">
        <f t="shared" si="117"/>
        <v/>
      </c>
    </row>
    <row r="7479" spans="7:7" x14ac:dyDescent="0.25">
      <c r="G7479" t="str">
        <f t="shared" si="117"/>
        <v/>
      </c>
    </row>
    <row r="7480" spans="7:7" x14ac:dyDescent="0.25">
      <c r="G7480" t="str">
        <f t="shared" si="117"/>
        <v/>
      </c>
    </row>
    <row r="7481" spans="7:7" x14ac:dyDescent="0.25">
      <c r="G7481" t="str">
        <f t="shared" si="117"/>
        <v/>
      </c>
    </row>
    <row r="7482" spans="7:7" x14ac:dyDescent="0.25">
      <c r="G7482" t="str">
        <f t="shared" si="117"/>
        <v/>
      </c>
    </row>
    <row r="7483" spans="7:7" x14ac:dyDescent="0.25">
      <c r="G7483" t="str">
        <f t="shared" si="117"/>
        <v/>
      </c>
    </row>
    <row r="7484" spans="7:7" x14ac:dyDescent="0.25">
      <c r="G7484" t="str">
        <f t="shared" si="117"/>
        <v/>
      </c>
    </row>
    <row r="7485" spans="7:7" x14ac:dyDescent="0.25">
      <c r="G7485" t="str">
        <f t="shared" si="117"/>
        <v/>
      </c>
    </row>
    <row r="7486" spans="7:7" x14ac:dyDescent="0.25">
      <c r="G7486" t="str">
        <f t="shared" si="117"/>
        <v/>
      </c>
    </row>
    <row r="7487" spans="7:7" x14ac:dyDescent="0.25">
      <c r="G7487" t="str">
        <f t="shared" si="117"/>
        <v/>
      </c>
    </row>
    <row r="7488" spans="7:7" x14ac:dyDescent="0.25">
      <c r="G7488" t="str">
        <f t="shared" si="117"/>
        <v/>
      </c>
    </row>
    <row r="7489" spans="7:7" x14ac:dyDescent="0.25">
      <c r="G7489" t="str">
        <f t="shared" si="117"/>
        <v/>
      </c>
    </row>
    <row r="7490" spans="7:7" x14ac:dyDescent="0.25">
      <c r="G7490" t="str">
        <f t="shared" si="117"/>
        <v/>
      </c>
    </row>
    <row r="7491" spans="7:7" x14ac:dyDescent="0.25">
      <c r="G7491" t="str">
        <f t="shared" si="117"/>
        <v/>
      </c>
    </row>
    <row r="7492" spans="7:7" x14ac:dyDescent="0.25">
      <c r="G7492" t="str">
        <f t="shared" si="117"/>
        <v/>
      </c>
    </row>
    <row r="7493" spans="7:7" x14ac:dyDescent="0.25">
      <c r="G7493" t="str">
        <f t="shared" si="117"/>
        <v/>
      </c>
    </row>
    <row r="7494" spans="7:7" x14ac:dyDescent="0.25">
      <c r="G7494" t="str">
        <f t="shared" si="117"/>
        <v/>
      </c>
    </row>
    <row r="7495" spans="7:7" x14ac:dyDescent="0.25">
      <c r="G7495" t="str">
        <f t="shared" si="117"/>
        <v/>
      </c>
    </row>
    <row r="7496" spans="7:7" x14ac:dyDescent="0.25">
      <c r="G7496" t="str">
        <f t="shared" si="117"/>
        <v/>
      </c>
    </row>
    <row r="7497" spans="7:7" x14ac:dyDescent="0.25">
      <c r="G7497" t="str">
        <f t="shared" si="117"/>
        <v/>
      </c>
    </row>
    <row r="7498" spans="7:7" x14ac:dyDescent="0.25">
      <c r="G7498" t="str">
        <f t="shared" ref="G7498:G7500" si="118">IF(H7498="","",G7497+1)</f>
        <v/>
      </c>
    </row>
    <row r="7499" spans="7:7" x14ac:dyDescent="0.25">
      <c r="G7499" t="str">
        <f t="shared" si="118"/>
        <v/>
      </c>
    </row>
    <row r="7500" spans="7:7" x14ac:dyDescent="0.25">
      <c r="G7500" t="str">
        <f t="shared" si="118"/>
        <v/>
      </c>
    </row>
  </sheetData>
  <mergeCells count="3">
    <mergeCell ref="K4:P4"/>
    <mergeCell ref="G6:H6"/>
    <mergeCell ref="B3:D3"/>
  </mergeCell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C3:H3434"/>
  <sheetViews>
    <sheetView zoomScale="99" workbookViewId="0">
      <selection activeCell="K10" sqref="A2:K10"/>
    </sheetView>
  </sheetViews>
  <sheetFormatPr baseColWidth="10" defaultRowHeight="15" x14ac:dyDescent="0.25"/>
  <sheetData>
    <row r="3" spans="3:8" x14ac:dyDescent="0.25">
      <c r="C3" s="41" t="s">
        <v>52</v>
      </c>
      <c r="D3" s="1">
        <v>2019</v>
      </c>
    </row>
    <row r="4" spans="3:8" x14ac:dyDescent="0.25">
      <c r="C4" s="41" t="s">
        <v>50</v>
      </c>
      <c r="D4" t="s">
        <v>51</v>
      </c>
    </row>
    <row r="5" spans="3:8" x14ac:dyDescent="0.25">
      <c r="C5" s="41" t="s">
        <v>87</v>
      </c>
      <c r="D5" t="s">
        <v>51</v>
      </c>
    </row>
    <row r="7" spans="3:8" x14ac:dyDescent="0.25">
      <c r="C7" s="41" t="s">
        <v>28</v>
      </c>
      <c r="D7" s="41" t="s">
        <v>86</v>
      </c>
      <c r="E7" s="41" t="s">
        <v>15</v>
      </c>
      <c r="F7" s="41" t="s">
        <v>14</v>
      </c>
      <c r="G7" s="41" t="s">
        <v>85</v>
      </c>
      <c r="H7" s="41" t="s">
        <v>84</v>
      </c>
    </row>
    <row r="8" spans="3:8" x14ac:dyDescent="0.25">
      <c r="C8" s="86">
        <v>43467</v>
      </c>
      <c r="D8" t="s">
        <v>22</v>
      </c>
      <c r="E8" t="s">
        <v>32</v>
      </c>
      <c r="F8" t="s">
        <v>406</v>
      </c>
      <c r="G8" s="101">
        <v>8</v>
      </c>
      <c r="H8" s="87">
        <v>0</v>
      </c>
    </row>
    <row r="9" spans="3:8" x14ac:dyDescent="0.25">
      <c r="C9" s="86">
        <v>43467</v>
      </c>
      <c r="D9" t="s">
        <v>22</v>
      </c>
      <c r="E9" t="s">
        <v>31</v>
      </c>
      <c r="F9" t="s">
        <v>406</v>
      </c>
      <c r="G9" s="101">
        <v>126.5</v>
      </c>
      <c r="H9" s="87">
        <v>0</v>
      </c>
    </row>
    <row r="10" spans="3:8" x14ac:dyDescent="0.25">
      <c r="C10" s="86">
        <v>43467</v>
      </c>
      <c r="D10" t="s">
        <v>73</v>
      </c>
      <c r="E10" t="s">
        <v>32</v>
      </c>
      <c r="F10" t="s">
        <v>406</v>
      </c>
      <c r="G10" s="101">
        <v>28.5</v>
      </c>
      <c r="H10" s="87">
        <v>0</v>
      </c>
    </row>
    <row r="11" spans="3:8" x14ac:dyDescent="0.25">
      <c r="C11" s="86">
        <v>43467</v>
      </c>
      <c r="D11" t="s">
        <v>21</v>
      </c>
      <c r="E11" t="s">
        <v>32</v>
      </c>
      <c r="F11" t="s">
        <v>406</v>
      </c>
      <c r="G11" s="101">
        <v>88</v>
      </c>
      <c r="H11" s="87">
        <v>0</v>
      </c>
    </row>
    <row r="12" spans="3:8" x14ac:dyDescent="0.25">
      <c r="C12" s="86">
        <v>43467</v>
      </c>
      <c r="D12" t="s">
        <v>21</v>
      </c>
      <c r="E12" t="s">
        <v>32</v>
      </c>
      <c r="F12" t="s">
        <v>406</v>
      </c>
      <c r="G12" s="101">
        <v>32</v>
      </c>
      <c r="H12" s="87">
        <v>0</v>
      </c>
    </row>
    <row r="13" spans="3:8" x14ac:dyDescent="0.25">
      <c r="C13" s="86">
        <v>43467</v>
      </c>
      <c r="D13" t="s">
        <v>21</v>
      </c>
      <c r="E13" t="s">
        <v>32</v>
      </c>
      <c r="F13" t="s">
        <v>406</v>
      </c>
      <c r="G13" s="101">
        <v>24</v>
      </c>
      <c r="H13" s="87">
        <v>0</v>
      </c>
    </row>
    <row r="14" spans="3:8" x14ac:dyDescent="0.25">
      <c r="C14" s="86">
        <v>43467</v>
      </c>
      <c r="D14" t="s">
        <v>21</v>
      </c>
      <c r="E14" t="s">
        <v>32</v>
      </c>
      <c r="F14" t="s">
        <v>406</v>
      </c>
      <c r="G14" s="101">
        <v>16</v>
      </c>
      <c r="H14" s="87">
        <v>0</v>
      </c>
    </row>
    <row r="15" spans="3:8" x14ac:dyDescent="0.25">
      <c r="C15" s="86">
        <v>43467</v>
      </c>
      <c r="D15" t="s">
        <v>21</v>
      </c>
      <c r="E15" t="s">
        <v>32</v>
      </c>
      <c r="F15" t="s">
        <v>406</v>
      </c>
      <c r="G15" s="101">
        <v>8</v>
      </c>
      <c r="H15" s="87">
        <v>0</v>
      </c>
    </row>
    <row r="16" spans="3:8" x14ac:dyDescent="0.25">
      <c r="C16" s="86">
        <v>43467</v>
      </c>
      <c r="D16" t="s">
        <v>21</v>
      </c>
      <c r="E16" t="s">
        <v>31</v>
      </c>
      <c r="F16" t="s">
        <v>406</v>
      </c>
      <c r="G16" s="101">
        <v>242</v>
      </c>
      <c r="H16" s="87">
        <v>0</v>
      </c>
    </row>
    <row r="17" spans="3:8" x14ac:dyDescent="0.25">
      <c r="C17" s="86">
        <v>43467</v>
      </c>
      <c r="D17" t="s">
        <v>21</v>
      </c>
      <c r="E17" t="s">
        <v>31</v>
      </c>
      <c r="F17" t="s">
        <v>406</v>
      </c>
      <c r="G17" s="101">
        <v>77</v>
      </c>
      <c r="H17" s="87">
        <v>0</v>
      </c>
    </row>
    <row r="18" spans="3:8" x14ac:dyDescent="0.25">
      <c r="C18" s="86">
        <v>43467</v>
      </c>
      <c r="D18" t="s">
        <v>79</v>
      </c>
      <c r="E18" t="s">
        <v>31</v>
      </c>
      <c r="F18" t="s">
        <v>406</v>
      </c>
      <c r="G18" s="101">
        <v>31.5</v>
      </c>
      <c r="H18" s="87">
        <v>0</v>
      </c>
    </row>
    <row r="19" spans="3:8" x14ac:dyDescent="0.25">
      <c r="C19" s="86">
        <v>43467</v>
      </c>
      <c r="D19" t="s">
        <v>281</v>
      </c>
      <c r="E19" t="s">
        <v>31</v>
      </c>
      <c r="F19" t="s">
        <v>406</v>
      </c>
      <c r="G19" s="101">
        <v>190</v>
      </c>
      <c r="H19" s="87">
        <v>0</v>
      </c>
    </row>
    <row r="20" spans="3:8" x14ac:dyDescent="0.25">
      <c r="C20" s="86">
        <v>43467</v>
      </c>
      <c r="D20" t="s">
        <v>23</v>
      </c>
      <c r="E20" t="s">
        <v>32</v>
      </c>
      <c r="F20" t="s">
        <v>406</v>
      </c>
      <c r="G20" s="101">
        <v>16</v>
      </c>
      <c r="H20" s="87">
        <v>0</v>
      </c>
    </row>
    <row r="21" spans="3:8" x14ac:dyDescent="0.25">
      <c r="C21" s="86">
        <v>43467</v>
      </c>
      <c r="D21" t="s">
        <v>23</v>
      </c>
      <c r="E21" t="s">
        <v>54</v>
      </c>
      <c r="F21" t="s">
        <v>406</v>
      </c>
      <c r="G21" s="101">
        <v>80</v>
      </c>
      <c r="H21" s="87">
        <v>0</v>
      </c>
    </row>
    <row r="22" spans="3:8" x14ac:dyDescent="0.25">
      <c r="C22" s="86">
        <v>43467</v>
      </c>
      <c r="D22" t="s">
        <v>23</v>
      </c>
      <c r="E22" t="s">
        <v>33</v>
      </c>
      <c r="F22" t="s">
        <v>55</v>
      </c>
      <c r="G22" s="101">
        <v>3.6</v>
      </c>
      <c r="H22" s="87">
        <v>0</v>
      </c>
    </row>
    <row r="23" spans="3:8" x14ac:dyDescent="0.25">
      <c r="C23" s="86">
        <v>43467</v>
      </c>
      <c r="D23" t="s">
        <v>23</v>
      </c>
      <c r="E23" t="s">
        <v>31</v>
      </c>
      <c r="F23" t="s">
        <v>406</v>
      </c>
      <c r="G23" s="101">
        <v>242</v>
      </c>
      <c r="H23" s="87">
        <v>0</v>
      </c>
    </row>
    <row r="24" spans="3:8" x14ac:dyDescent="0.25">
      <c r="C24" s="86">
        <v>43468</v>
      </c>
      <c r="D24" t="s">
        <v>22</v>
      </c>
      <c r="E24" t="s">
        <v>32</v>
      </c>
      <c r="F24" t="s">
        <v>407</v>
      </c>
      <c r="G24" s="101">
        <v>8</v>
      </c>
      <c r="H24" s="87">
        <v>0</v>
      </c>
    </row>
    <row r="25" spans="3:8" x14ac:dyDescent="0.25">
      <c r="C25" s="86">
        <v>43468</v>
      </c>
      <c r="D25" t="s">
        <v>67</v>
      </c>
      <c r="E25" t="s">
        <v>61</v>
      </c>
      <c r="F25" t="s">
        <v>407</v>
      </c>
      <c r="G25" s="101">
        <v>2100</v>
      </c>
      <c r="H25" s="87">
        <v>0</v>
      </c>
    </row>
    <row r="26" spans="3:8" x14ac:dyDescent="0.25">
      <c r="C26" s="86">
        <v>43468</v>
      </c>
      <c r="D26" t="s">
        <v>72</v>
      </c>
      <c r="E26" t="s">
        <v>31</v>
      </c>
      <c r="F26" t="s">
        <v>407</v>
      </c>
      <c r="G26" s="101">
        <v>24</v>
      </c>
      <c r="H26" s="87">
        <v>0</v>
      </c>
    </row>
    <row r="27" spans="3:8" x14ac:dyDescent="0.25">
      <c r="C27" s="86">
        <v>43468</v>
      </c>
      <c r="D27" t="s">
        <v>72</v>
      </c>
      <c r="E27" t="s">
        <v>61</v>
      </c>
      <c r="F27" t="s">
        <v>407</v>
      </c>
      <c r="G27" s="101">
        <v>150</v>
      </c>
      <c r="H27" s="87">
        <v>0</v>
      </c>
    </row>
    <row r="28" spans="3:8" x14ac:dyDescent="0.25">
      <c r="C28" s="86">
        <v>43468</v>
      </c>
      <c r="D28" t="s">
        <v>71</v>
      </c>
      <c r="E28" t="s">
        <v>63</v>
      </c>
      <c r="F28" t="s">
        <v>407</v>
      </c>
      <c r="G28" s="101">
        <v>30</v>
      </c>
      <c r="H28" s="87">
        <v>0</v>
      </c>
    </row>
    <row r="29" spans="3:8" x14ac:dyDescent="0.25">
      <c r="C29" s="86">
        <v>43468</v>
      </c>
      <c r="D29" t="s">
        <v>71</v>
      </c>
      <c r="E29" t="s">
        <v>61</v>
      </c>
      <c r="F29" t="s">
        <v>407</v>
      </c>
      <c r="G29" s="101">
        <v>150</v>
      </c>
      <c r="H29" s="87">
        <v>0</v>
      </c>
    </row>
    <row r="30" spans="3:8" x14ac:dyDescent="0.25">
      <c r="C30" s="86">
        <v>43468</v>
      </c>
      <c r="D30" t="s">
        <v>21</v>
      </c>
      <c r="E30" t="s">
        <v>32</v>
      </c>
      <c r="F30" t="s">
        <v>407</v>
      </c>
      <c r="G30" s="101">
        <v>56</v>
      </c>
      <c r="H30" s="87">
        <v>0</v>
      </c>
    </row>
    <row r="31" spans="3:8" x14ac:dyDescent="0.25">
      <c r="C31" s="86">
        <v>43468</v>
      </c>
      <c r="D31" t="s">
        <v>21</v>
      </c>
      <c r="E31" t="s">
        <v>32</v>
      </c>
      <c r="F31" t="s">
        <v>407</v>
      </c>
      <c r="G31" s="101">
        <v>24</v>
      </c>
      <c r="H31" s="87">
        <v>0</v>
      </c>
    </row>
    <row r="32" spans="3:8" x14ac:dyDescent="0.25">
      <c r="C32" s="86">
        <v>43468</v>
      </c>
      <c r="D32" t="s">
        <v>21</v>
      </c>
      <c r="E32" t="s">
        <v>32</v>
      </c>
      <c r="F32" t="s">
        <v>407</v>
      </c>
      <c r="G32" s="101">
        <v>8</v>
      </c>
      <c r="H32" s="87">
        <v>0</v>
      </c>
    </row>
    <row r="33" spans="3:8" x14ac:dyDescent="0.25">
      <c r="C33" s="86">
        <v>43468</v>
      </c>
      <c r="D33" t="s">
        <v>21</v>
      </c>
      <c r="E33" t="s">
        <v>31</v>
      </c>
      <c r="F33" t="s">
        <v>407</v>
      </c>
      <c r="G33" s="101">
        <v>139.19999999999999</v>
      </c>
      <c r="H33" s="87">
        <v>0</v>
      </c>
    </row>
    <row r="34" spans="3:8" x14ac:dyDescent="0.25">
      <c r="C34" s="86">
        <v>43468</v>
      </c>
      <c r="D34" t="s">
        <v>78</v>
      </c>
      <c r="E34" t="s">
        <v>54</v>
      </c>
      <c r="F34" t="s">
        <v>407</v>
      </c>
      <c r="G34" s="101">
        <v>113.39</v>
      </c>
      <c r="H34" s="87">
        <v>0</v>
      </c>
    </row>
    <row r="35" spans="3:8" x14ac:dyDescent="0.25">
      <c r="C35" s="86">
        <v>43468</v>
      </c>
      <c r="D35" t="s">
        <v>65</v>
      </c>
      <c r="E35" t="s">
        <v>31</v>
      </c>
      <c r="F35" t="s">
        <v>407</v>
      </c>
      <c r="G35" s="101">
        <v>10</v>
      </c>
      <c r="H35" s="87">
        <v>0</v>
      </c>
    </row>
    <row r="36" spans="3:8" x14ac:dyDescent="0.25">
      <c r="C36" s="86">
        <v>43468</v>
      </c>
      <c r="D36" t="s">
        <v>23</v>
      </c>
      <c r="E36" t="s">
        <v>32</v>
      </c>
      <c r="F36" t="s">
        <v>407</v>
      </c>
      <c r="G36" s="101">
        <v>8</v>
      </c>
      <c r="H36" s="87">
        <v>0</v>
      </c>
    </row>
    <row r="37" spans="3:8" x14ac:dyDescent="0.25">
      <c r="C37" s="86">
        <v>43468</v>
      </c>
      <c r="D37" t="s">
        <v>23</v>
      </c>
      <c r="E37" t="s">
        <v>63</v>
      </c>
      <c r="F37" t="s">
        <v>407</v>
      </c>
      <c r="G37" s="101">
        <v>52.99</v>
      </c>
      <c r="H37" s="87">
        <v>0</v>
      </c>
    </row>
    <row r="38" spans="3:8" x14ac:dyDescent="0.25">
      <c r="C38" s="86">
        <v>43468</v>
      </c>
      <c r="D38" t="s">
        <v>23</v>
      </c>
      <c r="E38" t="s">
        <v>63</v>
      </c>
      <c r="F38" t="s">
        <v>407</v>
      </c>
      <c r="G38" s="101">
        <v>45</v>
      </c>
      <c r="H38" s="87">
        <v>0</v>
      </c>
    </row>
    <row r="39" spans="3:8" x14ac:dyDescent="0.25">
      <c r="C39" s="86">
        <v>43468</v>
      </c>
      <c r="D39" t="s">
        <v>23</v>
      </c>
      <c r="E39" t="s">
        <v>63</v>
      </c>
      <c r="F39" t="s">
        <v>407</v>
      </c>
      <c r="G39" s="101">
        <v>17.11</v>
      </c>
      <c r="H39" s="87">
        <v>0</v>
      </c>
    </row>
    <row r="40" spans="3:8" x14ac:dyDescent="0.25">
      <c r="C40" s="86">
        <v>43468</v>
      </c>
      <c r="D40" t="s">
        <v>23</v>
      </c>
      <c r="E40" t="s">
        <v>54</v>
      </c>
      <c r="F40" t="s">
        <v>407</v>
      </c>
      <c r="G40" s="101">
        <v>115.45</v>
      </c>
      <c r="H40" s="87">
        <v>0</v>
      </c>
    </row>
    <row r="41" spans="3:8" x14ac:dyDescent="0.25">
      <c r="C41" s="86">
        <v>43468</v>
      </c>
      <c r="D41" t="s">
        <v>23</v>
      </c>
      <c r="E41" t="s">
        <v>54</v>
      </c>
      <c r="F41" t="s">
        <v>407</v>
      </c>
      <c r="G41" s="101">
        <v>45.02</v>
      </c>
      <c r="H41" s="87">
        <v>0</v>
      </c>
    </row>
    <row r="42" spans="3:8" x14ac:dyDescent="0.25">
      <c r="C42" s="86">
        <v>43468</v>
      </c>
      <c r="D42" t="s">
        <v>23</v>
      </c>
      <c r="E42" t="s">
        <v>33</v>
      </c>
      <c r="F42" t="s">
        <v>127</v>
      </c>
      <c r="G42" s="101">
        <v>15</v>
      </c>
      <c r="H42" s="87">
        <v>0</v>
      </c>
    </row>
    <row r="43" spans="3:8" x14ac:dyDescent="0.25">
      <c r="C43" s="86">
        <v>43468</v>
      </c>
      <c r="D43" t="s">
        <v>23</v>
      </c>
      <c r="E43" t="s">
        <v>33</v>
      </c>
      <c r="F43" t="s">
        <v>166</v>
      </c>
      <c r="G43" s="101">
        <v>14</v>
      </c>
      <c r="H43" s="87">
        <v>0</v>
      </c>
    </row>
    <row r="44" spans="3:8" x14ac:dyDescent="0.25">
      <c r="C44" s="86">
        <v>43469</v>
      </c>
      <c r="D44" t="s">
        <v>22</v>
      </c>
      <c r="E44" t="s">
        <v>32</v>
      </c>
      <c r="F44" t="s">
        <v>408</v>
      </c>
      <c r="G44" s="101">
        <v>8</v>
      </c>
      <c r="H44" s="87">
        <v>0</v>
      </c>
    </row>
    <row r="45" spans="3:8" x14ac:dyDescent="0.25">
      <c r="C45" s="86">
        <v>43469</v>
      </c>
      <c r="D45" t="s">
        <v>69</v>
      </c>
      <c r="E45" t="s">
        <v>60</v>
      </c>
      <c r="F45" t="s">
        <v>408</v>
      </c>
      <c r="G45" s="101">
        <v>297.89</v>
      </c>
      <c r="H45" s="87">
        <v>0</v>
      </c>
    </row>
    <row r="46" spans="3:8" x14ac:dyDescent="0.25">
      <c r="C46" s="86">
        <v>43469</v>
      </c>
      <c r="D46" t="s">
        <v>76</v>
      </c>
      <c r="E46" t="s">
        <v>31</v>
      </c>
      <c r="F46" t="s">
        <v>408</v>
      </c>
      <c r="G46" s="101">
        <v>24</v>
      </c>
      <c r="H46" s="87">
        <v>0</v>
      </c>
    </row>
    <row r="47" spans="3:8" x14ac:dyDescent="0.25">
      <c r="C47" s="86">
        <v>43469</v>
      </c>
      <c r="D47" t="s">
        <v>67</v>
      </c>
      <c r="E47" t="s">
        <v>60</v>
      </c>
      <c r="F47" t="s">
        <v>408</v>
      </c>
      <c r="G47" s="101">
        <v>8.8000000000000007</v>
      </c>
      <c r="H47" s="87">
        <v>0</v>
      </c>
    </row>
    <row r="48" spans="3:8" x14ac:dyDescent="0.25">
      <c r="C48" s="86">
        <v>43469</v>
      </c>
      <c r="D48" t="s">
        <v>72</v>
      </c>
      <c r="E48" t="s">
        <v>31</v>
      </c>
      <c r="F48" t="s">
        <v>408</v>
      </c>
      <c r="G48" s="101">
        <v>24</v>
      </c>
      <c r="H48" s="87">
        <v>0</v>
      </c>
    </row>
    <row r="49" spans="3:8" x14ac:dyDescent="0.25">
      <c r="C49" s="86">
        <v>43469</v>
      </c>
      <c r="D49" t="s">
        <v>21</v>
      </c>
      <c r="E49" t="s">
        <v>32</v>
      </c>
      <c r="F49" t="s">
        <v>408</v>
      </c>
      <c r="G49" s="101">
        <v>64</v>
      </c>
      <c r="H49" s="87">
        <v>0</v>
      </c>
    </row>
    <row r="50" spans="3:8" x14ac:dyDescent="0.25">
      <c r="C50" s="86">
        <v>43469</v>
      </c>
      <c r="D50" t="s">
        <v>21</v>
      </c>
      <c r="E50" t="s">
        <v>32</v>
      </c>
      <c r="F50" t="s">
        <v>408</v>
      </c>
      <c r="G50" s="101">
        <v>32</v>
      </c>
      <c r="H50" s="87">
        <v>0</v>
      </c>
    </row>
    <row r="51" spans="3:8" x14ac:dyDescent="0.25">
      <c r="C51" s="86">
        <v>43469</v>
      </c>
      <c r="D51" t="s">
        <v>21</v>
      </c>
      <c r="E51" t="s">
        <v>32</v>
      </c>
      <c r="F51" t="s">
        <v>408</v>
      </c>
      <c r="G51" s="101">
        <v>24</v>
      </c>
      <c r="H51" s="87">
        <v>0</v>
      </c>
    </row>
    <row r="52" spans="3:8" x14ac:dyDescent="0.25">
      <c r="C52" s="86">
        <v>43469</v>
      </c>
      <c r="D52" t="s">
        <v>21</v>
      </c>
      <c r="E52" t="s">
        <v>32</v>
      </c>
      <c r="F52" t="s">
        <v>408</v>
      </c>
      <c r="G52" s="101">
        <v>16</v>
      </c>
      <c r="H52" s="87">
        <v>0</v>
      </c>
    </row>
    <row r="53" spans="3:8" x14ac:dyDescent="0.25">
      <c r="C53" s="86">
        <v>43469</v>
      </c>
      <c r="D53" t="s">
        <v>21</v>
      </c>
      <c r="E53" t="s">
        <v>32</v>
      </c>
      <c r="F53" t="s">
        <v>408</v>
      </c>
      <c r="G53" s="101">
        <v>8</v>
      </c>
      <c r="H53" s="87">
        <v>0</v>
      </c>
    </row>
    <row r="54" spans="3:8" x14ac:dyDescent="0.25">
      <c r="C54" s="86">
        <v>43469</v>
      </c>
      <c r="D54" t="s">
        <v>66</v>
      </c>
      <c r="E54" t="s">
        <v>31</v>
      </c>
      <c r="F54" t="s">
        <v>408</v>
      </c>
      <c r="G54" s="101">
        <v>82.6</v>
      </c>
      <c r="H54" s="87">
        <v>0</v>
      </c>
    </row>
    <row r="55" spans="3:8" x14ac:dyDescent="0.25">
      <c r="C55" s="86">
        <v>43469</v>
      </c>
      <c r="D55" t="s">
        <v>65</v>
      </c>
      <c r="E55" t="s">
        <v>61</v>
      </c>
      <c r="F55" t="s">
        <v>408</v>
      </c>
      <c r="G55" s="101">
        <v>4.5999999999999996</v>
      </c>
      <c r="H55" s="87">
        <v>0</v>
      </c>
    </row>
    <row r="56" spans="3:8" x14ac:dyDescent="0.25">
      <c r="C56" s="86">
        <v>43469</v>
      </c>
      <c r="D56" t="s">
        <v>23</v>
      </c>
      <c r="E56" t="s">
        <v>60</v>
      </c>
      <c r="F56" t="s">
        <v>408</v>
      </c>
      <c r="G56" s="101">
        <v>15.95</v>
      </c>
      <c r="H56" s="87">
        <v>0</v>
      </c>
    </row>
    <row r="57" spans="3:8" x14ac:dyDescent="0.25">
      <c r="C57" s="86">
        <v>43469</v>
      </c>
      <c r="D57" t="s">
        <v>23</v>
      </c>
      <c r="E57" t="s">
        <v>63</v>
      </c>
      <c r="F57" t="s">
        <v>408</v>
      </c>
      <c r="G57" s="101">
        <v>18.600000000000001</v>
      </c>
      <c r="H57" s="87">
        <v>0</v>
      </c>
    </row>
    <row r="58" spans="3:8" x14ac:dyDescent="0.25">
      <c r="C58" s="86">
        <v>43469</v>
      </c>
      <c r="D58" t="s">
        <v>23</v>
      </c>
      <c r="E58" t="s">
        <v>33</v>
      </c>
      <c r="F58" t="s">
        <v>338</v>
      </c>
      <c r="G58" s="101">
        <v>2.4</v>
      </c>
      <c r="H58" s="87">
        <v>0</v>
      </c>
    </row>
    <row r="59" spans="3:8" x14ac:dyDescent="0.25">
      <c r="C59" s="86">
        <v>43469</v>
      </c>
      <c r="D59" t="s">
        <v>23</v>
      </c>
      <c r="E59" t="s">
        <v>33</v>
      </c>
      <c r="F59" t="s">
        <v>221</v>
      </c>
      <c r="G59" s="101">
        <v>1.1000000000000001</v>
      </c>
      <c r="H59" s="87">
        <v>0</v>
      </c>
    </row>
    <row r="60" spans="3:8" x14ac:dyDescent="0.25">
      <c r="C60" s="86">
        <v>43470</v>
      </c>
      <c r="D60" t="s">
        <v>22</v>
      </c>
      <c r="E60" t="s">
        <v>32</v>
      </c>
      <c r="F60" t="s">
        <v>409</v>
      </c>
      <c r="G60" s="101">
        <v>8</v>
      </c>
      <c r="H60" s="87">
        <v>0</v>
      </c>
    </row>
    <row r="61" spans="3:8" x14ac:dyDescent="0.25">
      <c r="C61" s="86">
        <v>43470</v>
      </c>
      <c r="D61" t="s">
        <v>21</v>
      </c>
      <c r="E61" t="s">
        <v>32</v>
      </c>
      <c r="F61" t="s">
        <v>409</v>
      </c>
      <c r="G61" s="101">
        <v>72</v>
      </c>
      <c r="H61" s="87">
        <v>0</v>
      </c>
    </row>
    <row r="62" spans="3:8" x14ac:dyDescent="0.25">
      <c r="C62" s="86">
        <v>43470</v>
      </c>
      <c r="D62" t="s">
        <v>21</v>
      </c>
      <c r="E62" t="s">
        <v>32</v>
      </c>
      <c r="F62" t="s">
        <v>409</v>
      </c>
      <c r="G62" s="101">
        <v>32</v>
      </c>
      <c r="H62" s="87">
        <v>0</v>
      </c>
    </row>
    <row r="63" spans="3:8" x14ac:dyDescent="0.25">
      <c r="C63" s="86">
        <v>43470</v>
      </c>
      <c r="D63" t="s">
        <v>21</v>
      </c>
      <c r="E63" t="s">
        <v>32</v>
      </c>
      <c r="F63" t="s">
        <v>409</v>
      </c>
      <c r="G63" s="101">
        <v>8</v>
      </c>
      <c r="H63" s="87">
        <v>0</v>
      </c>
    </row>
    <row r="64" spans="3:8" x14ac:dyDescent="0.25">
      <c r="C64" s="86">
        <v>43470</v>
      </c>
      <c r="D64" t="s">
        <v>23</v>
      </c>
      <c r="E64" t="s">
        <v>60</v>
      </c>
      <c r="F64" t="s">
        <v>409</v>
      </c>
      <c r="G64" s="101">
        <v>58.85</v>
      </c>
      <c r="H64" s="87">
        <v>0</v>
      </c>
    </row>
    <row r="65" spans="3:8" x14ac:dyDescent="0.25">
      <c r="C65" s="86">
        <v>43470</v>
      </c>
      <c r="D65" t="s">
        <v>23</v>
      </c>
      <c r="E65" t="s">
        <v>33</v>
      </c>
      <c r="F65" t="s">
        <v>166</v>
      </c>
      <c r="G65" s="101">
        <v>70</v>
      </c>
      <c r="H65" s="87">
        <v>0</v>
      </c>
    </row>
    <row r="66" spans="3:8" x14ac:dyDescent="0.25">
      <c r="C66" s="86">
        <v>43472</v>
      </c>
      <c r="D66" t="s">
        <v>69</v>
      </c>
      <c r="E66" t="s">
        <v>31</v>
      </c>
      <c r="F66" t="s">
        <v>410</v>
      </c>
      <c r="G66" s="101">
        <v>407</v>
      </c>
      <c r="H66" s="87">
        <v>0</v>
      </c>
    </row>
    <row r="67" spans="3:8" x14ac:dyDescent="0.25">
      <c r="C67" s="86">
        <v>43472</v>
      </c>
      <c r="D67" t="s">
        <v>21</v>
      </c>
      <c r="E67" t="s">
        <v>32</v>
      </c>
      <c r="F67" t="s">
        <v>410</v>
      </c>
      <c r="G67" s="101">
        <v>40</v>
      </c>
      <c r="H67" s="87">
        <v>0</v>
      </c>
    </row>
    <row r="68" spans="3:8" x14ac:dyDescent="0.25">
      <c r="C68" s="86">
        <v>43472</v>
      </c>
      <c r="D68" t="s">
        <v>21</v>
      </c>
      <c r="E68" t="s">
        <v>32</v>
      </c>
      <c r="F68" t="s">
        <v>410</v>
      </c>
      <c r="G68" s="101">
        <v>16</v>
      </c>
      <c r="H68" s="87">
        <v>0</v>
      </c>
    </row>
    <row r="69" spans="3:8" x14ac:dyDescent="0.25">
      <c r="C69" s="86">
        <v>43472</v>
      </c>
      <c r="D69" t="s">
        <v>66</v>
      </c>
      <c r="E69" t="s">
        <v>31</v>
      </c>
      <c r="F69" t="s">
        <v>410</v>
      </c>
      <c r="G69" s="101">
        <v>87</v>
      </c>
      <c r="H69" s="87">
        <v>0</v>
      </c>
    </row>
    <row r="70" spans="3:8" x14ac:dyDescent="0.25">
      <c r="C70" s="86">
        <v>43472</v>
      </c>
      <c r="D70" t="s">
        <v>23</v>
      </c>
      <c r="E70" t="s">
        <v>63</v>
      </c>
      <c r="F70" t="s">
        <v>410</v>
      </c>
      <c r="G70" s="101">
        <v>117.49</v>
      </c>
      <c r="H70" s="87">
        <v>0</v>
      </c>
    </row>
    <row r="71" spans="3:8" x14ac:dyDescent="0.25">
      <c r="C71" s="86">
        <v>43472</v>
      </c>
      <c r="D71" t="s">
        <v>23</v>
      </c>
      <c r="E71" t="s">
        <v>54</v>
      </c>
      <c r="F71" t="s">
        <v>410</v>
      </c>
      <c r="G71" s="101">
        <v>64.95</v>
      </c>
      <c r="H71" s="87">
        <v>0</v>
      </c>
    </row>
    <row r="72" spans="3:8" x14ac:dyDescent="0.25">
      <c r="C72" s="86">
        <v>43472</v>
      </c>
      <c r="D72" t="s">
        <v>23</v>
      </c>
      <c r="E72" t="s">
        <v>33</v>
      </c>
      <c r="F72" t="s">
        <v>266</v>
      </c>
      <c r="G72" s="101">
        <v>6.6</v>
      </c>
      <c r="H72" s="87">
        <v>0</v>
      </c>
    </row>
    <row r="73" spans="3:8" x14ac:dyDescent="0.25">
      <c r="C73" s="86">
        <v>43472</v>
      </c>
      <c r="D73" t="s">
        <v>23</v>
      </c>
      <c r="E73" t="s">
        <v>33</v>
      </c>
      <c r="F73" t="s">
        <v>221</v>
      </c>
      <c r="G73" s="101">
        <v>2.4</v>
      </c>
      <c r="H73" s="87">
        <v>0</v>
      </c>
    </row>
    <row r="74" spans="3:8" x14ac:dyDescent="0.25">
      <c r="C74" s="86">
        <v>43472</v>
      </c>
      <c r="D74" t="s">
        <v>23</v>
      </c>
      <c r="E74" t="s">
        <v>33</v>
      </c>
      <c r="F74" t="s">
        <v>126</v>
      </c>
      <c r="G74" s="101">
        <v>1.8</v>
      </c>
      <c r="H74" s="87">
        <v>0</v>
      </c>
    </row>
    <row r="75" spans="3:8" x14ac:dyDescent="0.25">
      <c r="C75" s="86">
        <v>43472</v>
      </c>
      <c r="D75" t="s">
        <v>23</v>
      </c>
      <c r="E75" t="s">
        <v>33</v>
      </c>
      <c r="F75" t="s">
        <v>243</v>
      </c>
      <c r="G75" s="101">
        <v>9.65</v>
      </c>
      <c r="H75" s="87">
        <v>0</v>
      </c>
    </row>
    <row r="76" spans="3:8" x14ac:dyDescent="0.25">
      <c r="C76" s="86">
        <v>43473</v>
      </c>
      <c r="D76" t="s">
        <v>73</v>
      </c>
      <c r="E76" t="s">
        <v>31</v>
      </c>
      <c r="F76" t="s">
        <v>411</v>
      </c>
      <c r="G76" s="101">
        <v>246.2</v>
      </c>
      <c r="H76" s="87">
        <v>0</v>
      </c>
    </row>
    <row r="77" spans="3:8" x14ac:dyDescent="0.25">
      <c r="C77" s="86">
        <v>43473</v>
      </c>
      <c r="D77" t="s">
        <v>21</v>
      </c>
      <c r="E77" t="s">
        <v>32</v>
      </c>
      <c r="F77" t="s">
        <v>411</v>
      </c>
      <c r="G77" s="101">
        <v>56</v>
      </c>
      <c r="H77" s="87">
        <v>0</v>
      </c>
    </row>
    <row r="78" spans="3:8" x14ac:dyDescent="0.25">
      <c r="C78" s="86">
        <v>43473</v>
      </c>
      <c r="D78" t="s">
        <v>21</v>
      </c>
      <c r="E78" t="s">
        <v>32</v>
      </c>
      <c r="F78" t="s">
        <v>411</v>
      </c>
      <c r="G78" s="101">
        <v>16</v>
      </c>
      <c r="H78" s="87">
        <v>0</v>
      </c>
    </row>
    <row r="79" spans="3:8" x14ac:dyDescent="0.25">
      <c r="C79" s="86">
        <v>43473</v>
      </c>
      <c r="D79" t="s">
        <v>21</v>
      </c>
      <c r="E79" t="s">
        <v>32</v>
      </c>
      <c r="F79" t="s">
        <v>411</v>
      </c>
      <c r="G79" s="101">
        <v>8</v>
      </c>
      <c r="H79" s="87">
        <v>0</v>
      </c>
    </row>
    <row r="80" spans="3:8" x14ac:dyDescent="0.25">
      <c r="C80" s="86">
        <v>43473</v>
      </c>
      <c r="D80" t="s">
        <v>281</v>
      </c>
      <c r="E80" t="s">
        <v>31</v>
      </c>
      <c r="F80" t="s">
        <v>411</v>
      </c>
      <c r="G80" s="101">
        <v>220</v>
      </c>
      <c r="H80" s="87">
        <v>0</v>
      </c>
    </row>
    <row r="81" spans="3:8" x14ac:dyDescent="0.25">
      <c r="C81" s="86">
        <v>43473</v>
      </c>
      <c r="D81" t="s">
        <v>65</v>
      </c>
      <c r="E81" t="s">
        <v>32</v>
      </c>
      <c r="F81" t="s">
        <v>411</v>
      </c>
      <c r="G81" s="101">
        <v>77.97</v>
      </c>
      <c r="H81" s="87">
        <v>0</v>
      </c>
    </row>
    <row r="82" spans="3:8" x14ac:dyDescent="0.25">
      <c r="C82" s="86">
        <v>43473</v>
      </c>
      <c r="D82" t="s">
        <v>65</v>
      </c>
      <c r="E82" t="s">
        <v>60</v>
      </c>
      <c r="F82" t="s">
        <v>411</v>
      </c>
      <c r="G82" s="101">
        <v>25.95</v>
      </c>
      <c r="H82" s="87">
        <v>0</v>
      </c>
    </row>
    <row r="83" spans="3:8" x14ac:dyDescent="0.25">
      <c r="C83" s="86">
        <v>43473</v>
      </c>
      <c r="D83" t="s">
        <v>23</v>
      </c>
      <c r="E83" t="s">
        <v>62</v>
      </c>
      <c r="F83" t="s">
        <v>411</v>
      </c>
      <c r="G83" s="101">
        <v>0</v>
      </c>
      <c r="H83" s="87">
        <v>220</v>
      </c>
    </row>
    <row r="84" spans="3:8" x14ac:dyDescent="0.25">
      <c r="C84" s="86">
        <v>43473</v>
      </c>
      <c r="D84" t="s">
        <v>23</v>
      </c>
      <c r="E84" t="s">
        <v>33</v>
      </c>
      <c r="F84" t="s">
        <v>126</v>
      </c>
      <c r="G84" s="101">
        <v>1.8</v>
      </c>
      <c r="H84" s="87">
        <v>0</v>
      </c>
    </row>
    <row r="85" spans="3:8" x14ac:dyDescent="0.25">
      <c r="C85" s="86">
        <v>43473</v>
      </c>
      <c r="D85" t="s">
        <v>23</v>
      </c>
      <c r="E85" t="s">
        <v>33</v>
      </c>
      <c r="F85" t="s">
        <v>215</v>
      </c>
      <c r="G85" s="101">
        <v>2.4</v>
      </c>
      <c r="H85" s="87">
        <v>0</v>
      </c>
    </row>
    <row r="86" spans="3:8" x14ac:dyDescent="0.25">
      <c r="C86" s="86">
        <v>43475</v>
      </c>
      <c r="D86" t="s">
        <v>22</v>
      </c>
      <c r="E86" t="s">
        <v>32</v>
      </c>
      <c r="F86" t="s">
        <v>412</v>
      </c>
      <c r="G86" s="101">
        <v>16</v>
      </c>
      <c r="H86" s="87">
        <v>0</v>
      </c>
    </row>
    <row r="87" spans="3:8" x14ac:dyDescent="0.25">
      <c r="C87" s="86">
        <v>43475</v>
      </c>
      <c r="D87" t="s">
        <v>22</v>
      </c>
      <c r="E87" t="s">
        <v>32</v>
      </c>
      <c r="F87" t="s">
        <v>412</v>
      </c>
      <c r="G87" s="101">
        <v>8</v>
      </c>
      <c r="H87" s="87">
        <v>0</v>
      </c>
    </row>
    <row r="88" spans="3:8" x14ac:dyDescent="0.25">
      <c r="C88" s="86">
        <v>43475</v>
      </c>
      <c r="D88" t="s">
        <v>22</v>
      </c>
      <c r="E88" t="s">
        <v>413</v>
      </c>
      <c r="F88" t="s">
        <v>414</v>
      </c>
      <c r="G88" s="101">
        <v>108.28</v>
      </c>
      <c r="H88" s="87">
        <v>0</v>
      </c>
    </row>
    <row r="89" spans="3:8" x14ac:dyDescent="0.25">
      <c r="C89" s="86">
        <v>43475</v>
      </c>
      <c r="D89" t="s">
        <v>22</v>
      </c>
      <c r="E89" t="s">
        <v>413</v>
      </c>
      <c r="F89" t="s">
        <v>414</v>
      </c>
      <c r="G89" s="101">
        <v>52.04</v>
      </c>
      <c r="H89" s="87">
        <v>0</v>
      </c>
    </row>
    <row r="90" spans="3:8" x14ac:dyDescent="0.25">
      <c r="C90" s="86">
        <v>43475</v>
      </c>
      <c r="D90" t="s">
        <v>22</v>
      </c>
      <c r="E90" t="s">
        <v>413</v>
      </c>
      <c r="F90" t="s">
        <v>414</v>
      </c>
      <c r="G90" s="101">
        <v>50.62</v>
      </c>
      <c r="H90" s="87">
        <v>0</v>
      </c>
    </row>
    <row r="91" spans="3:8" x14ac:dyDescent="0.25">
      <c r="C91" s="86">
        <v>43475</v>
      </c>
      <c r="D91" t="s">
        <v>22</v>
      </c>
      <c r="E91" t="s">
        <v>413</v>
      </c>
      <c r="F91" t="s">
        <v>414</v>
      </c>
      <c r="G91" s="101">
        <v>40.99</v>
      </c>
      <c r="H91" s="87">
        <v>0</v>
      </c>
    </row>
    <row r="92" spans="3:8" x14ac:dyDescent="0.25">
      <c r="C92" s="86">
        <v>43475</v>
      </c>
      <c r="D92" t="s">
        <v>22</v>
      </c>
      <c r="E92" t="s">
        <v>413</v>
      </c>
      <c r="F92" t="s">
        <v>414</v>
      </c>
      <c r="G92" s="101">
        <v>34.229999999999997</v>
      </c>
      <c r="H92" s="87">
        <v>0</v>
      </c>
    </row>
    <row r="93" spans="3:8" x14ac:dyDescent="0.25">
      <c r="C93" s="86">
        <v>43475</v>
      </c>
      <c r="D93" t="s">
        <v>22</v>
      </c>
      <c r="E93" t="s">
        <v>413</v>
      </c>
      <c r="F93" t="s">
        <v>414</v>
      </c>
      <c r="G93" s="101">
        <v>34.21</v>
      </c>
      <c r="H93" s="87">
        <v>0</v>
      </c>
    </row>
    <row r="94" spans="3:8" x14ac:dyDescent="0.25">
      <c r="C94" s="86">
        <v>43475</v>
      </c>
      <c r="D94" t="s">
        <v>22</v>
      </c>
      <c r="E94" t="s">
        <v>413</v>
      </c>
      <c r="F94" t="s">
        <v>414</v>
      </c>
      <c r="G94" s="101">
        <v>30.67</v>
      </c>
      <c r="H94" s="87">
        <v>0</v>
      </c>
    </row>
    <row r="95" spans="3:8" x14ac:dyDescent="0.25">
      <c r="C95" s="86">
        <v>43475</v>
      </c>
      <c r="D95" t="s">
        <v>22</v>
      </c>
      <c r="E95" t="s">
        <v>413</v>
      </c>
      <c r="F95" t="s">
        <v>414</v>
      </c>
      <c r="G95" s="101">
        <v>19.25</v>
      </c>
      <c r="H95" s="87">
        <v>0</v>
      </c>
    </row>
    <row r="96" spans="3:8" x14ac:dyDescent="0.25">
      <c r="C96" s="86">
        <v>43475</v>
      </c>
      <c r="D96" t="s">
        <v>22</v>
      </c>
      <c r="E96" t="s">
        <v>413</v>
      </c>
      <c r="F96" t="s">
        <v>414</v>
      </c>
      <c r="G96" s="101">
        <v>18.760000000000002</v>
      </c>
      <c r="H96" s="87">
        <v>0</v>
      </c>
    </row>
    <row r="97" spans="3:8" x14ac:dyDescent="0.25">
      <c r="C97" s="86">
        <v>43475</v>
      </c>
      <c r="D97" t="s">
        <v>22</v>
      </c>
      <c r="E97" t="s">
        <v>413</v>
      </c>
      <c r="F97" t="s">
        <v>414</v>
      </c>
      <c r="G97" s="101">
        <v>12.8</v>
      </c>
      <c r="H97" s="87">
        <v>0</v>
      </c>
    </row>
    <row r="98" spans="3:8" x14ac:dyDescent="0.25">
      <c r="C98" s="86">
        <v>43475</v>
      </c>
      <c r="D98" t="s">
        <v>69</v>
      </c>
      <c r="E98" t="s">
        <v>413</v>
      </c>
      <c r="F98" t="s">
        <v>414</v>
      </c>
      <c r="G98" s="101">
        <v>39.43</v>
      </c>
      <c r="H98" s="87">
        <v>0</v>
      </c>
    </row>
    <row r="99" spans="3:8" x14ac:dyDescent="0.25">
      <c r="C99" s="86">
        <v>43475</v>
      </c>
      <c r="D99" t="s">
        <v>76</v>
      </c>
      <c r="E99" t="s">
        <v>413</v>
      </c>
      <c r="F99" t="s">
        <v>414</v>
      </c>
      <c r="G99" s="101">
        <v>68.19</v>
      </c>
      <c r="H99" s="87">
        <v>0</v>
      </c>
    </row>
    <row r="100" spans="3:8" x14ac:dyDescent="0.25">
      <c r="C100" s="86">
        <v>43475</v>
      </c>
      <c r="D100" t="s">
        <v>67</v>
      </c>
      <c r="E100" t="s">
        <v>413</v>
      </c>
      <c r="F100" t="s">
        <v>414</v>
      </c>
      <c r="G100" s="101">
        <v>673.32</v>
      </c>
      <c r="H100" s="87">
        <v>0</v>
      </c>
    </row>
    <row r="101" spans="3:8" x14ac:dyDescent="0.25">
      <c r="C101" s="86">
        <v>43475</v>
      </c>
      <c r="D101" t="s">
        <v>72</v>
      </c>
      <c r="E101" t="s">
        <v>413</v>
      </c>
      <c r="F101" t="s">
        <v>414</v>
      </c>
      <c r="G101" s="101">
        <v>123.45</v>
      </c>
      <c r="H101" s="87">
        <v>0</v>
      </c>
    </row>
    <row r="102" spans="3:8" x14ac:dyDescent="0.25">
      <c r="C102" s="86">
        <v>43475</v>
      </c>
      <c r="D102" t="s">
        <v>72</v>
      </c>
      <c r="E102" t="s">
        <v>31</v>
      </c>
      <c r="F102" t="s">
        <v>412</v>
      </c>
      <c r="G102" s="101">
        <v>95.9</v>
      </c>
      <c r="H102" s="87">
        <v>0</v>
      </c>
    </row>
    <row r="103" spans="3:8" x14ac:dyDescent="0.25">
      <c r="C103" s="86">
        <v>43475</v>
      </c>
      <c r="D103" t="s">
        <v>75</v>
      </c>
      <c r="E103" t="s">
        <v>413</v>
      </c>
      <c r="F103" t="s">
        <v>414</v>
      </c>
      <c r="G103" s="101">
        <v>273.02999999999997</v>
      </c>
      <c r="H103" s="87">
        <v>0</v>
      </c>
    </row>
    <row r="104" spans="3:8" x14ac:dyDescent="0.25">
      <c r="C104" s="86">
        <v>43475</v>
      </c>
      <c r="D104" t="s">
        <v>71</v>
      </c>
      <c r="E104" t="s">
        <v>63</v>
      </c>
      <c r="F104" t="s">
        <v>412</v>
      </c>
      <c r="G104" s="101">
        <v>67.95</v>
      </c>
      <c r="H104" s="87">
        <v>0</v>
      </c>
    </row>
    <row r="105" spans="3:8" x14ac:dyDescent="0.25">
      <c r="C105" s="86">
        <v>43475</v>
      </c>
      <c r="D105" t="s">
        <v>21</v>
      </c>
      <c r="E105" t="s">
        <v>32</v>
      </c>
      <c r="F105" t="s">
        <v>412</v>
      </c>
      <c r="G105" s="101">
        <v>56</v>
      </c>
      <c r="H105" s="87">
        <v>0</v>
      </c>
    </row>
    <row r="106" spans="3:8" x14ac:dyDescent="0.25">
      <c r="C106" s="86">
        <v>43475</v>
      </c>
      <c r="D106" t="s">
        <v>21</v>
      </c>
      <c r="E106" t="s">
        <v>32</v>
      </c>
      <c r="F106" t="s">
        <v>412</v>
      </c>
      <c r="G106" s="101">
        <v>24</v>
      </c>
      <c r="H106" s="87">
        <v>0</v>
      </c>
    </row>
    <row r="107" spans="3:8" x14ac:dyDescent="0.25">
      <c r="C107" s="86">
        <v>43475</v>
      </c>
      <c r="D107" t="s">
        <v>21</v>
      </c>
      <c r="E107" t="s">
        <v>32</v>
      </c>
      <c r="F107" t="s">
        <v>412</v>
      </c>
      <c r="G107" s="101">
        <v>8</v>
      </c>
      <c r="H107" s="87">
        <v>0</v>
      </c>
    </row>
    <row r="108" spans="3:8" x14ac:dyDescent="0.25">
      <c r="C108" s="86">
        <v>43475</v>
      </c>
      <c r="D108" t="s">
        <v>21</v>
      </c>
      <c r="E108" t="s">
        <v>413</v>
      </c>
      <c r="F108" t="s">
        <v>414</v>
      </c>
      <c r="G108" s="101">
        <v>1470.44</v>
      </c>
      <c r="H108" s="87">
        <v>0</v>
      </c>
    </row>
    <row r="109" spans="3:8" x14ac:dyDescent="0.25">
      <c r="C109" s="86">
        <v>43475</v>
      </c>
      <c r="D109" t="s">
        <v>21</v>
      </c>
      <c r="E109" t="s">
        <v>413</v>
      </c>
      <c r="F109" t="s">
        <v>414</v>
      </c>
      <c r="G109" s="101">
        <v>1342.37</v>
      </c>
      <c r="H109" s="87">
        <v>0</v>
      </c>
    </row>
    <row r="110" spans="3:8" x14ac:dyDescent="0.25">
      <c r="C110" s="86">
        <v>43475</v>
      </c>
      <c r="D110" t="s">
        <v>21</v>
      </c>
      <c r="E110" t="s">
        <v>413</v>
      </c>
      <c r="F110" t="s">
        <v>414</v>
      </c>
      <c r="G110" s="101">
        <v>1011.2</v>
      </c>
      <c r="H110" s="87">
        <v>0</v>
      </c>
    </row>
    <row r="111" spans="3:8" x14ac:dyDescent="0.25">
      <c r="C111" s="86">
        <v>43475</v>
      </c>
      <c r="D111" t="s">
        <v>21</v>
      </c>
      <c r="E111" t="s">
        <v>413</v>
      </c>
      <c r="F111" t="s">
        <v>414</v>
      </c>
      <c r="G111" s="101">
        <v>792.61</v>
      </c>
      <c r="H111" s="87">
        <v>0</v>
      </c>
    </row>
    <row r="112" spans="3:8" x14ac:dyDescent="0.25">
      <c r="C112" s="86">
        <v>43475</v>
      </c>
      <c r="D112" t="s">
        <v>21</v>
      </c>
      <c r="E112" t="s">
        <v>413</v>
      </c>
      <c r="F112" t="s">
        <v>414</v>
      </c>
      <c r="G112" s="101">
        <v>733.55</v>
      </c>
      <c r="H112" s="87">
        <v>0</v>
      </c>
    </row>
    <row r="113" spans="3:8" x14ac:dyDescent="0.25">
      <c r="C113" s="86">
        <v>43475</v>
      </c>
      <c r="D113" t="s">
        <v>21</v>
      </c>
      <c r="E113" t="s">
        <v>413</v>
      </c>
      <c r="F113" t="s">
        <v>414</v>
      </c>
      <c r="G113" s="101">
        <v>723.12</v>
      </c>
      <c r="H113" s="87">
        <v>0</v>
      </c>
    </row>
    <row r="114" spans="3:8" x14ac:dyDescent="0.25">
      <c r="C114" s="86">
        <v>43475</v>
      </c>
      <c r="D114" t="s">
        <v>21</v>
      </c>
      <c r="E114" t="s">
        <v>413</v>
      </c>
      <c r="F114" t="s">
        <v>414</v>
      </c>
      <c r="G114" s="101">
        <v>627.95000000000005</v>
      </c>
      <c r="H114" s="87">
        <v>0</v>
      </c>
    </row>
    <row r="115" spans="3:8" x14ac:dyDescent="0.25">
      <c r="C115" s="86">
        <v>43475</v>
      </c>
      <c r="D115" t="s">
        <v>21</v>
      </c>
      <c r="E115" t="s">
        <v>413</v>
      </c>
      <c r="F115" t="s">
        <v>414</v>
      </c>
      <c r="G115" s="101">
        <v>567.08000000000004</v>
      </c>
      <c r="H115" s="87">
        <v>0</v>
      </c>
    </row>
    <row r="116" spans="3:8" x14ac:dyDescent="0.25">
      <c r="C116" s="86">
        <v>43475</v>
      </c>
      <c r="D116" t="s">
        <v>21</v>
      </c>
      <c r="E116" t="s">
        <v>413</v>
      </c>
      <c r="F116" t="s">
        <v>414</v>
      </c>
      <c r="G116" s="101">
        <v>558.33000000000004</v>
      </c>
      <c r="H116" s="87">
        <v>0</v>
      </c>
    </row>
    <row r="117" spans="3:8" x14ac:dyDescent="0.25">
      <c r="C117" s="86">
        <v>43475</v>
      </c>
      <c r="D117" t="s">
        <v>21</v>
      </c>
      <c r="E117" t="s">
        <v>413</v>
      </c>
      <c r="F117" t="s">
        <v>414</v>
      </c>
      <c r="G117" s="101">
        <v>543.25</v>
      </c>
      <c r="H117" s="87">
        <v>0</v>
      </c>
    </row>
    <row r="118" spans="3:8" x14ac:dyDescent="0.25">
      <c r="C118" s="86">
        <v>43475</v>
      </c>
      <c r="D118" t="s">
        <v>21</v>
      </c>
      <c r="E118" t="s">
        <v>413</v>
      </c>
      <c r="F118" t="s">
        <v>414</v>
      </c>
      <c r="G118" s="101">
        <v>527.12</v>
      </c>
      <c r="H118" s="87">
        <v>0</v>
      </c>
    </row>
    <row r="119" spans="3:8" x14ac:dyDescent="0.25">
      <c r="C119" s="86">
        <v>43475</v>
      </c>
      <c r="D119" t="s">
        <v>21</v>
      </c>
      <c r="E119" t="s">
        <v>413</v>
      </c>
      <c r="F119" t="s">
        <v>414</v>
      </c>
      <c r="G119" s="101">
        <v>514.46</v>
      </c>
      <c r="H119" s="87">
        <v>0</v>
      </c>
    </row>
    <row r="120" spans="3:8" x14ac:dyDescent="0.25">
      <c r="C120" s="86">
        <v>43475</v>
      </c>
      <c r="D120" t="s">
        <v>21</v>
      </c>
      <c r="E120" t="s">
        <v>413</v>
      </c>
      <c r="F120" t="s">
        <v>414</v>
      </c>
      <c r="G120" s="101">
        <v>481.58</v>
      </c>
      <c r="H120" s="87">
        <v>0</v>
      </c>
    </row>
    <row r="121" spans="3:8" x14ac:dyDescent="0.25">
      <c r="C121" s="86">
        <v>43475</v>
      </c>
      <c r="D121" t="s">
        <v>21</v>
      </c>
      <c r="E121" t="s">
        <v>413</v>
      </c>
      <c r="F121" t="s">
        <v>414</v>
      </c>
      <c r="G121" s="101">
        <v>458.67</v>
      </c>
      <c r="H121" s="87">
        <v>0</v>
      </c>
    </row>
    <row r="122" spans="3:8" x14ac:dyDescent="0.25">
      <c r="C122" s="86">
        <v>43475</v>
      </c>
      <c r="D122" t="s">
        <v>21</v>
      </c>
      <c r="E122" t="s">
        <v>413</v>
      </c>
      <c r="F122" t="s">
        <v>414</v>
      </c>
      <c r="G122" s="101">
        <v>449.4</v>
      </c>
      <c r="H122" s="87">
        <v>0</v>
      </c>
    </row>
    <row r="123" spans="3:8" x14ac:dyDescent="0.25">
      <c r="C123" s="86">
        <v>43475</v>
      </c>
      <c r="D123" t="s">
        <v>21</v>
      </c>
      <c r="E123" t="s">
        <v>413</v>
      </c>
      <c r="F123" t="s">
        <v>414</v>
      </c>
      <c r="G123" s="101">
        <v>386.75</v>
      </c>
      <c r="H123" s="87">
        <v>0</v>
      </c>
    </row>
    <row r="124" spans="3:8" x14ac:dyDescent="0.25">
      <c r="C124" s="86">
        <v>43475</v>
      </c>
      <c r="D124" t="s">
        <v>21</v>
      </c>
      <c r="E124" t="s">
        <v>413</v>
      </c>
      <c r="F124" t="s">
        <v>414</v>
      </c>
      <c r="G124" s="101">
        <v>384.96</v>
      </c>
      <c r="H124" s="87">
        <v>0</v>
      </c>
    </row>
    <row r="125" spans="3:8" x14ac:dyDescent="0.25">
      <c r="C125" s="86">
        <v>43475</v>
      </c>
      <c r="D125" t="s">
        <v>21</v>
      </c>
      <c r="E125" t="s">
        <v>413</v>
      </c>
      <c r="F125" t="s">
        <v>414</v>
      </c>
      <c r="G125" s="101">
        <v>303.73</v>
      </c>
      <c r="H125" s="87">
        <v>0</v>
      </c>
    </row>
    <row r="126" spans="3:8" x14ac:dyDescent="0.25">
      <c r="C126" s="86">
        <v>43475</v>
      </c>
      <c r="D126" t="s">
        <v>21</v>
      </c>
      <c r="E126" t="s">
        <v>413</v>
      </c>
      <c r="F126" t="s">
        <v>414</v>
      </c>
      <c r="G126" s="101">
        <v>254.22</v>
      </c>
      <c r="H126" s="87">
        <v>0</v>
      </c>
    </row>
    <row r="127" spans="3:8" x14ac:dyDescent="0.25">
      <c r="C127" s="86">
        <v>43475</v>
      </c>
      <c r="D127" t="s">
        <v>21</v>
      </c>
      <c r="E127" t="s">
        <v>413</v>
      </c>
      <c r="F127" t="s">
        <v>414</v>
      </c>
      <c r="G127" s="101">
        <v>159.55000000000001</v>
      </c>
      <c r="H127" s="87">
        <v>0</v>
      </c>
    </row>
    <row r="128" spans="3:8" x14ac:dyDescent="0.25">
      <c r="C128" s="86">
        <v>43475</v>
      </c>
      <c r="D128" t="s">
        <v>21</v>
      </c>
      <c r="E128" t="s">
        <v>413</v>
      </c>
      <c r="F128" t="s">
        <v>414</v>
      </c>
      <c r="G128" s="101">
        <v>77.209999999999994</v>
      </c>
      <c r="H128" s="87">
        <v>0</v>
      </c>
    </row>
    <row r="129" spans="3:8" x14ac:dyDescent="0.25">
      <c r="C129" s="86">
        <v>43475</v>
      </c>
      <c r="D129" t="s">
        <v>21</v>
      </c>
      <c r="E129" t="s">
        <v>413</v>
      </c>
      <c r="F129" t="s">
        <v>414</v>
      </c>
      <c r="G129" s="101">
        <v>37.47</v>
      </c>
      <c r="H129" s="87">
        <v>0</v>
      </c>
    </row>
    <row r="130" spans="3:8" x14ac:dyDescent="0.25">
      <c r="C130" s="86">
        <v>43475</v>
      </c>
      <c r="D130" t="s">
        <v>21</v>
      </c>
      <c r="E130" t="s">
        <v>413</v>
      </c>
      <c r="F130" t="s">
        <v>414</v>
      </c>
      <c r="G130" s="101">
        <v>35.85</v>
      </c>
      <c r="H130" s="87">
        <v>0</v>
      </c>
    </row>
    <row r="131" spans="3:8" x14ac:dyDescent="0.25">
      <c r="C131" s="86">
        <v>43475</v>
      </c>
      <c r="D131" t="s">
        <v>21</v>
      </c>
      <c r="E131" t="s">
        <v>413</v>
      </c>
      <c r="F131" t="s">
        <v>414</v>
      </c>
      <c r="G131" s="101">
        <v>27.34</v>
      </c>
      <c r="H131" s="87">
        <v>0</v>
      </c>
    </row>
    <row r="132" spans="3:8" x14ac:dyDescent="0.25">
      <c r="C132" s="86">
        <v>43475</v>
      </c>
      <c r="D132" t="s">
        <v>21</v>
      </c>
      <c r="E132" t="s">
        <v>413</v>
      </c>
      <c r="F132" t="s">
        <v>414</v>
      </c>
      <c r="G132" s="101">
        <v>18.510000000000002</v>
      </c>
      <c r="H132" s="87">
        <v>0</v>
      </c>
    </row>
    <row r="133" spans="3:8" x14ac:dyDescent="0.25">
      <c r="C133" s="86">
        <v>43475</v>
      </c>
      <c r="D133" t="s">
        <v>21</v>
      </c>
      <c r="E133" t="s">
        <v>413</v>
      </c>
      <c r="F133" t="s">
        <v>414</v>
      </c>
      <c r="G133" s="101">
        <v>17.62</v>
      </c>
      <c r="H133" s="87">
        <v>0</v>
      </c>
    </row>
    <row r="134" spans="3:8" x14ac:dyDescent="0.25">
      <c r="C134" s="86">
        <v>43475</v>
      </c>
      <c r="D134" t="s">
        <v>21</v>
      </c>
      <c r="E134" t="s">
        <v>413</v>
      </c>
      <c r="F134" t="s">
        <v>414</v>
      </c>
      <c r="G134" s="101">
        <v>13.14</v>
      </c>
      <c r="H134" s="87">
        <v>0</v>
      </c>
    </row>
    <row r="135" spans="3:8" x14ac:dyDescent="0.25">
      <c r="C135" s="86">
        <v>43475</v>
      </c>
      <c r="D135" t="s">
        <v>65</v>
      </c>
      <c r="E135" t="s">
        <v>413</v>
      </c>
      <c r="F135" t="s">
        <v>414</v>
      </c>
      <c r="G135" s="101">
        <v>164.7</v>
      </c>
      <c r="H135" s="87">
        <v>0</v>
      </c>
    </row>
    <row r="136" spans="3:8" x14ac:dyDescent="0.25">
      <c r="C136" s="86">
        <v>43475</v>
      </c>
      <c r="D136" t="s">
        <v>65</v>
      </c>
      <c r="E136" t="s">
        <v>31</v>
      </c>
      <c r="F136" t="s">
        <v>412</v>
      </c>
      <c r="G136" s="101">
        <v>27</v>
      </c>
      <c r="H136" s="87">
        <v>0</v>
      </c>
    </row>
    <row r="137" spans="3:8" x14ac:dyDescent="0.25">
      <c r="C137" s="86">
        <v>43475</v>
      </c>
      <c r="D137" t="s">
        <v>64</v>
      </c>
      <c r="E137" t="s">
        <v>413</v>
      </c>
      <c r="F137" t="s">
        <v>414</v>
      </c>
      <c r="G137" s="101">
        <v>2823.18</v>
      </c>
      <c r="H137" s="87">
        <v>0</v>
      </c>
    </row>
    <row r="138" spans="3:8" x14ac:dyDescent="0.25">
      <c r="C138" s="86">
        <v>43475</v>
      </c>
      <c r="D138" t="s">
        <v>23</v>
      </c>
      <c r="E138" t="s">
        <v>54</v>
      </c>
      <c r="F138" t="s">
        <v>412</v>
      </c>
      <c r="G138" s="101">
        <v>64.95</v>
      </c>
      <c r="H138" s="87">
        <v>0</v>
      </c>
    </row>
    <row r="139" spans="3:8" x14ac:dyDescent="0.25">
      <c r="C139" s="86">
        <v>43475</v>
      </c>
      <c r="D139" t="s">
        <v>23</v>
      </c>
      <c r="E139" t="s">
        <v>54</v>
      </c>
      <c r="F139" t="s">
        <v>412</v>
      </c>
      <c r="G139" s="101">
        <v>10.199999999999999</v>
      </c>
      <c r="H139" s="87">
        <v>0</v>
      </c>
    </row>
    <row r="140" spans="3:8" x14ac:dyDescent="0.25">
      <c r="C140" s="86">
        <v>43475</v>
      </c>
      <c r="D140" t="s">
        <v>23</v>
      </c>
      <c r="E140" t="s">
        <v>59</v>
      </c>
      <c r="F140" t="s">
        <v>412</v>
      </c>
      <c r="G140" s="101">
        <v>51.8</v>
      </c>
      <c r="H140" s="87">
        <v>0</v>
      </c>
    </row>
    <row r="141" spans="3:8" x14ac:dyDescent="0.25">
      <c r="C141" s="86">
        <v>43475</v>
      </c>
      <c r="D141" t="s">
        <v>23</v>
      </c>
      <c r="E141" t="s">
        <v>59</v>
      </c>
      <c r="F141" t="s">
        <v>412</v>
      </c>
      <c r="G141" s="101">
        <v>42.92</v>
      </c>
      <c r="H141" s="87">
        <v>0</v>
      </c>
    </row>
    <row r="142" spans="3:8" x14ac:dyDescent="0.25">
      <c r="C142" s="86">
        <v>43475</v>
      </c>
      <c r="D142" t="s">
        <v>23</v>
      </c>
      <c r="E142" t="s">
        <v>59</v>
      </c>
      <c r="F142" t="s">
        <v>412</v>
      </c>
      <c r="G142" s="101">
        <v>33</v>
      </c>
      <c r="H142" s="87">
        <v>0</v>
      </c>
    </row>
    <row r="143" spans="3:8" x14ac:dyDescent="0.25">
      <c r="C143" s="86">
        <v>43475</v>
      </c>
      <c r="D143" t="s">
        <v>23</v>
      </c>
      <c r="E143" t="s">
        <v>59</v>
      </c>
      <c r="F143" t="s">
        <v>412</v>
      </c>
      <c r="G143" s="101">
        <v>25.95</v>
      </c>
      <c r="H143" s="87">
        <v>0</v>
      </c>
    </row>
    <row r="144" spans="3:8" x14ac:dyDescent="0.25">
      <c r="C144" s="86">
        <v>43475</v>
      </c>
      <c r="D144" t="s">
        <v>23</v>
      </c>
      <c r="E144" t="s">
        <v>33</v>
      </c>
      <c r="F144" t="s">
        <v>124</v>
      </c>
      <c r="G144" s="101">
        <v>3</v>
      </c>
      <c r="H144" s="87">
        <v>0</v>
      </c>
    </row>
    <row r="145" spans="3:8" x14ac:dyDescent="0.25">
      <c r="C145" s="86">
        <v>43475</v>
      </c>
      <c r="D145" t="s">
        <v>23</v>
      </c>
      <c r="E145" t="s">
        <v>33</v>
      </c>
      <c r="F145" t="s">
        <v>114</v>
      </c>
      <c r="G145" s="101">
        <v>1.8</v>
      </c>
      <c r="H145" s="87">
        <v>0</v>
      </c>
    </row>
    <row r="146" spans="3:8" x14ac:dyDescent="0.25">
      <c r="C146" s="86">
        <v>43475</v>
      </c>
      <c r="D146" t="s">
        <v>23</v>
      </c>
      <c r="E146" t="s">
        <v>33</v>
      </c>
      <c r="F146" t="s">
        <v>57</v>
      </c>
      <c r="G146" s="101">
        <v>6.85</v>
      </c>
      <c r="H146" s="87">
        <v>0</v>
      </c>
    </row>
    <row r="147" spans="3:8" x14ac:dyDescent="0.25">
      <c r="C147" s="86">
        <v>43475</v>
      </c>
      <c r="D147" t="s">
        <v>23</v>
      </c>
      <c r="E147" t="s">
        <v>33</v>
      </c>
      <c r="F147" t="s">
        <v>58</v>
      </c>
      <c r="G147" s="101">
        <v>18.75</v>
      </c>
      <c r="H147" s="87">
        <v>0</v>
      </c>
    </row>
    <row r="148" spans="3:8" x14ac:dyDescent="0.25">
      <c r="C148" s="86">
        <v>43475</v>
      </c>
      <c r="D148" t="s">
        <v>23</v>
      </c>
      <c r="E148" t="s">
        <v>413</v>
      </c>
      <c r="F148" t="s">
        <v>414</v>
      </c>
      <c r="G148" s="101">
        <v>61.93</v>
      </c>
      <c r="H148" s="87">
        <v>0</v>
      </c>
    </row>
    <row r="149" spans="3:8" x14ac:dyDescent="0.25">
      <c r="C149" s="86">
        <v>43475</v>
      </c>
      <c r="D149" t="s">
        <v>23</v>
      </c>
      <c r="E149" t="s">
        <v>413</v>
      </c>
      <c r="F149" t="s">
        <v>414</v>
      </c>
      <c r="G149" s="101">
        <v>61.08</v>
      </c>
      <c r="H149" s="87">
        <v>0</v>
      </c>
    </row>
    <row r="150" spans="3:8" x14ac:dyDescent="0.25">
      <c r="C150" s="86">
        <v>43475</v>
      </c>
      <c r="D150" t="s">
        <v>23</v>
      </c>
      <c r="E150" t="s">
        <v>413</v>
      </c>
      <c r="F150" t="s">
        <v>414</v>
      </c>
      <c r="G150" s="101">
        <v>45.08</v>
      </c>
      <c r="H150" s="87">
        <v>0</v>
      </c>
    </row>
    <row r="151" spans="3:8" x14ac:dyDescent="0.25">
      <c r="C151" s="86">
        <v>43475</v>
      </c>
      <c r="D151" t="s">
        <v>23</v>
      </c>
      <c r="E151" t="s">
        <v>413</v>
      </c>
      <c r="F151" t="s">
        <v>414</v>
      </c>
      <c r="G151" s="101">
        <v>35.520000000000003</v>
      </c>
      <c r="H151" s="87">
        <v>0</v>
      </c>
    </row>
    <row r="152" spans="3:8" x14ac:dyDescent="0.25">
      <c r="C152" s="86">
        <v>43476</v>
      </c>
      <c r="D152" t="s">
        <v>22</v>
      </c>
      <c r="E152" t="s">
        <v>32</v>
      </c>
      <c r="F152" t="s">
        <v>415</v>
      </c>
      <c r="G152" s="101">
        <v>24</v>
      </c>
      <c r="H152" s="87">
        <v>0</v>
      </c>
    </row>
    <row r="153" spans="3:8" x14ac:dyDescent="0.25">
      <c r="C153" s="86">
        <v>43476</v>
      </c>
      <c r="D153" t="s">
        <v>22</v>
      </c>
      <c r="E153" t="s">
        <v>32</v>
      </c>
      <c r="F153" t="s">
        <v>415</v>
      </c>
      <c r="G153" s="101">
        <v>16</v>
      </c>
      <c r="H153" s="87">
        <v>0</v>
      </c>
    </row>
    <row r="154" spans="3:8" x14ac:dyDescent="0.25">
      <c r="C154" s="86">
        <v>43476</v>
      </c>
      <c r="D154" t="s">
        <v>22</v>
      </c>
      <c r="E154" t="s">
        <v>32</v>
      </c>
      <c r="F154" t="s">
        <v>415</v>
      </c>
      <c r="G154" s="101">
        <v>8</v>
      </c>
      <c r="H154" s="87">
        <v>0</v>
      </c>
    </row>
    <row r="155" spans="3:8" x14ac:dyDescent="0.25">
      <c r="C155" s="86">
        <v>43476</v>
      </c>
      <c r="D155" t="s">
        <v>68</v>
      </c>
      <c r="E155" t="s">
        <v>61</v>
      </c>
      <c r="F155" t="s">
        <v>415</v>
      </c>
      <c r="G155" s="101">
        <v>25</v>
      </c>
      <c r="H155" s="87">
        <v>0</v>
      </c>
    </row>
    <row r="156" spans="3:8" x14ac:dyDescent="0.25">
      <c r="C156" s="86">
        <v>43476</v>
      </c>
      <c r="D156" t="s">
        <v>72</v>
      </c>
      <c r="E156" t="s">
        <v>31</v>
      </c>
      <c r="F156" t="s">
        <v>415</v>
      </c>
      <c r="G156" s="101">
        <v>24</v>
      </c>
      <c r="H156" s="87">
        <v>0</v>
      </c>
    </row>
    <row r="157" spans="3:8" x14ac:dyDescent="0.25">
      <c r="C157" s="86">
        <v>43476</v>
      </c>
      <c r="D157" t="s">
        <v>73</v>
      </c>
      <c r="E157" t="s">
        <v>31</v>
      </c>
      <c r="F157" t="s">
        <v>415</v>
      </c>
      <c r="G157" s="101">
        <v>11.5</v>
      </c>
      <c r="H157" s="87">
        <v>0</v>
      </c>
    </row>
    <row r="158" spans="3:8" x14ac:dyDescent="0.25">
      <c r="C158" s="86">
        <v>43476</v>
      </c>
      <c r="D158" t="s">
        <v>71</v>
      </c>
      <c r="E158" t="s">
        <v>31</v>
      </c>
      <c r="F158" t="s">
        <v>415</v>
      </c>
      <c r="G158" s="101">
        <v>29.4</v>
      </c>
      <c r="H158" s="87">
        <v>0</v>
      </c>
    </row>
    <row r="159" spans="3:8" x14ac:dyDescent="0.25">
      <c r="C159" s="86">
        <v>43476</v>
      </c>
      <c r="D159" t="s">
        <v>21</v>
      </c>
      <c r="E159" t="s">
        <v>32</v>
      </c>
      <c r="F159" t="s">
        <v>415</v>
      </c>
      <c r="G159" s="101">
        <v>16</v>
      </c>
      <c r="H159" s="87">
        <v>0</v>
      </c>
    </row>
    <row r="160" spans="3:8" x14ac:dyDescent="0.25">
      <c r="C160" s="86">
        <v>43476</v>
      </c>
      <c r="D160" t="s">
        <v>21</v>
      </c>
      <c r="E160" t="s">
        <v>32</v>
      </c>
      <c r="F160" t="s">
        <v>415</v>
      </c>
      <c r="G160" s="101">
        <v>8</v>
      </c>
      <c r="H160" s="87">
        <v>0</v>
      </c>
    </row>
    <row r="161" spans="3:8" x14ac:dyDescent="0.25">
      <c r="C161" s="86">
        <v>43476</v>
      </c>
      <c r="D161" t="s">
        <v>21</v>
      </c>
      <c r="E161" t="s">
        <v>31</v>
      </c>
      <c r="F161" t="s">
        <v>415</v>
      </c>
      <c r="G161" s="101">
        <v>59.3</v>
      </c>
      <c r="H161" s="87">
        <v>0</v>
      </c>
    </row>
    <row r="162" spans="3:8" x14ac:dyDescent="0.25">
      <c r="C162" s="86">
        <v>43476</v>
      </c>
      <c r="D162" t="s">
        <v>82</v>
      </c>
      <c r="E162" t="s">
        <v>32</v>
      </c>
      <c r="F162" t="s">
        <v>415</v>
      </c>
      <c r="G162" s="101">
        <v>86.16</v>
      </c>
      <c r="H162" s="87">
        <v>0</v>
      </c>
    </row>
    <row r="163" spans="3:8" x14ac:dyDescent="0.25">
      <c r="C163" s="86">
        <v>43476</v>
      </c>
      <c r="D163" t="s">
        <v>70</v>
      </c>
      <c r="E163" t="s">
        <v>31</v>
      </c>
      <c r="F163" t="s">
        <v>415</v>
      </c>
      <c r="G163" s="101">
        <v>138</v>
      </c>
      <c r="H163" s="87">
        <v>0</v>
      </c>
    </row>
    <row r="164" spans="3:8" x14ac:dyDescent="0.25">
      <c r="C164" s="86">
        <v>43476</v>
      </c>
      <c r="D164" t="s">
        <v>23</v>
      </c>
      <c r="E164" t="s">
        <v>32</v>
      </c>
      <c r="F164" t="s">
        <v>415</v>
      </c>
      <c r="G164" s="101">
        <v>8</v>
      </c>
      <c r="H164" s="87">
        <v>0</v>
      </c>
    </row>
    <row r="165" spans="3:8" x14ac:dyDescent="0.25">
      <c r="C165" s="86">
        <v>43476</v>
      </c>
      <c r="D165" t="s">
        <v>23</v>
      </c>
      <c r="E165" t="s">
        <v>33</v>
      </c>
      <c r="F165" t="s">
        <v>215</v>
      </c>
      <c r="G165" s="101">
        <v>3</v>
      </c>
      <c r="H165" s="87">
        <v>0</v>
      </c>
    </row>
    <row r="166" spans="3:8" x14ac:dyDescent="0.25">
      <c r="C166" s="86">
        <v>43476</v>
      </c>
      <c r="D166" t="s">
        <v>23</v>
      </c>
      <c r="E166" t="s">
        <v>33</v>
      </c>
      <c r="F166" t="s">
        <v>58</v>
      </c>
      <c r="G166" s="101">
        <v>18.75</v>
      </c>
      <c r="H166" s="87">
        <v>0</v>
      </c>
    </row>
    <row r="167" spans="3:8" x14ac:dyDescent="0.25">
      <c r="C167" s="86">
        <v>43479</v>
      </c>
      <c r="D167" t="s">
        <v>67</v>
      </c>
      <c r="E167" t="s">
        <v>31</v>
      </c>
      <c r="F167" t="s">
        <v>416</v>
      </c>
      <c r="G167" s="101">
        <v>43.86</v>
      </c>
      <c r="H167" s="87">
        <v>0</v>
      </c>
    </row>
    <row r="168" spans="3:8" x14ac:dyDescent="0.25">
      <c r="C168" s="86">
        <v>43479</v>
      </c>
      <c r="D168" t="s">
        <v>21</v>
      </c>
      <c r="E168" t="s">
        <v>32</v>
      </c>
      <c r="F168" t="s">
        <v>416</v>
      </c>
      <c r="G168" s="101">
        <v>32</v>
      </c>
      <c r="H168" s="87">
        <v>0</v>
      </c>
    </row>
    <row r="169" spans="3:8" x14ac:dyDescent="0.25">
      <c r="C169" s="86">
        <v>43479</v>
      </c>
      <c r="D169" t="s">
        <v>21</v>
      </c>
      <c r="E169" t="s">
        <v>32</v>
      </c>
      <c r="F169" t="s">
        <v>416</v>
      </c>
      <c r="G169" s="101">
        <v>24</v>
      </c>
      <c r="H169" s="87">
        <v>0</v>
      </c>
    </row>
    <row r="170" spans="3:8" x14ac:dyDescent="0.25">
      <c r="C170" s="86">
        <v>43479</v>
      </c>
      <c r="D170" t="s">
        <v>21</v>
      </c>
      <c r="E170" t="s">
        <v>32</v>
      </c>
      <c r="F170" t="s">
        <v>416</v>
      </c>
      <c r="G170" s="101">
        <v>8</v>
      </c>
      <c r="H170" s="87">
        <v>0</v>
      </c>
    </row>
    <row r="171" spans="3:8" x14ac:dyDescent="0.25">
      <c r="C171" s="86">
        <v>43479</v>
      </c>
      <c r="D171" t="s">
        <v>82</v>
      </c>
      <c r="E171" t="s">
        <v>54</v>
      </c>
      <c r="F171" t="s">
        <v>416</v>
      </c>
      <c r="G171" s="101">
        <v>89.6</v>
      </c>
      <c r="H171" s="87">
        <v>0</v>
      </c>
    </row>
    <row r="172" spans="3:8" x14ac:dyDescent="0.25">
      <c r="C172" s="86">
        <v>43479</v>
      </c>
      <c r="D172" t="s">
        <v>77</v>
      </c>
      <c r="E172" t="s">
        <v>31</v>
      </c>
      <c r="F172" t="s">
        <v>416</v>
      </c>
      <c r="G172" s="101">
        <v>62.73</v>
      </c>
      <c r="H172" s="87">
        <v>0</v>
      </c>
    </row>
    <row r="173" spans="3:8" x14ac:dyDescent="0.25">
      <c r="C173" s="86">
        <v>43479</v>
      </c>
      <c r="D173" t="s">
        <v>77</v>
      </c>
      <c r="E173" t="s">
        <v>61</v>
      </c>
      <c r="F173" t="s">
        <v>416</v>
      </c>
      <c r="G173" s="101">
        <v>649.29999999999995</v>
      </c>
      <c r="H173" s="87">
        <v>0</v>
      </c>
    </row>
    <row r="174" spans="3:8" x14ac:dyDescent="0.25">
      <c r="C174" s="86">
        <v>43479</v>
      </c>
      <c r="D174" t="s">
        <v>65</v>
      </c>
      <c r="E174" t="s">
        <v>61</v>
      </c>
      <c r="F174" t="s">
        <v>416</v>
      </c>
      <c r="G174" s="101">
        <v>20</v>
      </c>
      <c r="H174" s="87">
        <v>0</v>
      </c>
    </row>
    <row r="175" spans="3:8" x14ac:dyDescent="0.25">
      <c r="C175" s="86">
        <v>43479</v>
      </c>
      <c r="D175" t="s">
        <v>23</v>
      </c>
      <c r="E175" t="s">
        <v>54</v>
      </c>
      <c r="F175" t="s">
        <v>416</v>
      </c>
      <c r="G175" s="101">
        <v>38.340000000000003</v>
      </c>
      <c r="H175" s="87">
        <v>0</v>
      </c>
    </row>
    <row r="176" spans="3:8" x14ac:dyDescent="0.25">
      <c r="C176" s="86">
        <v>43479</v>
      </c>
      <c r="D176" t="s">
        <v>23</v>
      </c>
      <c r="E176" t="s">
        <v>59</v>
      </c>
      <c r="F176" t="s">
        <v>416</v>
      </c>
      <c r="G176" s="101">
        <v>36.950000000000003</v>
      </c>
      <c r="H176" s="87">
        <v>0</v>
      </c>
    </row>
    <row r="177" spans="3:8" x14ac:dyDescent="0.25">
      <c r="C177" s="86">
        <v>43479</v>
      </c>
      <c r="D177" t="s">
        <v>23</v>
      </c>
      <c r="E177" t="s">
        <v>33</v>
      </c>
      <c r="F177" t="s">
        <v>114</v>
      </c>
      <c r="G177" s="101">
        <v>1.8</v>
      </c>
      <c r="H177" s="87">
        <v>0</v>
      </c>
    </row>
    <row r="178" spans="3:8" x14ac:dyDescent="0.25">
      <c r="C178" s="86">
        <v>43479</v>
      </c>
      <c r="D178" t="s">
        <v>23</v>
      </c>
      <c r="E178" t="s">
        <v>33</v>
      </c>
      <c r="F178" t="s">
        <v>116</v>
      </c>
      <c r="G178" s="101">
        <v>14.9</v>
      </c>
      <c r="H178" s="87">
        <v>0</v>
      </c>
    </row>
    <row r="179" spans="3:8" x14ac:dyDescent="0.25">
      <c r="C179" s="86">
        <v>43480</v>
      </c>
      <c r="D179" t="s">
        <v>22</v>
      </c>
      <c r="E179" t="s">
        <v>32</v>
      </c>
      <c r="F179" t="s">
        <v>417</v>
      </c>
      <c r="G179" s="101">
        <v>8</v>
      </c>
      <c r="H179" s="87">
        <v>0</v>
      </c>
    </row>
    <row r="180" spans="3:8" x14ac:dyDescent="0.25">
      <c r="C180" s="86">
        <v>43480</v>
      </c>
      <c r="D180" t="s">
        <v>68</v>
      </c>
      <c r="E180" t="s">
        <v>31</v>
      </c>
      <c r="F180" t="s">
        <v>417</v>
      </c>
      <c r="G180" s="101">
        <v>24</v>
      </c>
      <c r="H180" s="87">
        <v>0</v>
      </c>
    </row>
    <row r="181" spans="3:8" x14ac:dyDescent="0.25">
      <c r="C181" s="86">
        <v>43480</v>
      </c>
      <c r="D181" t="s">
        <v>67</v>
      </c>
      <c r="E181" t="s">
        <v>32</v>
      </c>
      <c r="F181" t="s">
        <v>417</v>
      </c>
      <c r="G181" s="101">
        <v>20</v>
      </c>
      <c r="H181" s="87">
        <v>0</v>
      </c>
    </row>
    <row r="182" spans="3:8" x14ac:dyDescent="0.25">
      <c r="C182" s="86">
        <v>43480</v>
      </c>
      <c r="D182" t="s">
        <v>67</v>
      </c>
      <c r="E182" t="s">
        <v>31</v>
      </c>
      <c r="F182" t="s">
        <v>417</v>
      </c>
      <c r="G182" s="101">
        <v>20.9</v>
      </c>
      <c r="H182" s="87">
        <v>0</v>
      </c>
    </row>
    <row r="183" spans="3:8" x14ac:dyDescent="0.25">
      <c r="C183" s="86">
        <v>43480</v>
      </c>
      <c r="D183" t="s">
        <v>21</v>
      </c>
      <c r="E183" t="s">
        <v>32</v>
      </c>
      <c r="F183" t="s">
        <v>417</v>
      </c>
      <c r="G183" s="101">
        <v>32</v>
      </c>
      <c r="H183" s="87">
        <v>0</v>
      </c>
    </row>
    <row r="184" spans="3:8" x14ac:dyDescent="0.25">
      <c r="C184" s="86">
        <v>43480</v>
      </c>
      <c r="D184" t="s">
        <v>21</v>
      </c>
      <c r="E184" t="s">
        <v>32</v>
      </c>
      <c r="F184" t="s">
        <v>417</v>
      </c>
      <c r="G184" s="101">
        <v>24</v>
      </c>
      <c r="H184" s="87">
        <v>0</v>
      </c>
    </row>
    <row r="185" spans="3:8" x14ac:dyDescent="0.25">
      <c r="C185" s="86">
        <v>43480</v>
      </c>
      <c r="D185" t="s">
        <v>21</v>
      </c>
      <c r="E185" t="s">
        <v>32</v>
      </c>
      <c r="F185" t="s">
        <v>417</v>
      </c>
      <c r="G185" s="101">
        <v>16</v>
      </c>
      <c r="H185" s="87">
        <v>0</v>
      </c>
    </row>
    <row r="186" spans="3:8" x14ac:dyDescent="0.25">
      <c r="C186" s="86">
        <v>43480</v>
      </c>
      <c r="D186" t="s">
        <v>21</v>
      </c>
      <c r="E186" t="s">
        <v>32</v>
      </c>
      <c r="F186" t="s">
        <v>417</v>
      </c>
      <c r="G186" s="101">
        <v>8</v>
      </c>
      <c r="H186" s="87">
        <v>0</v>
      </c>
    </row>
    <row r="187" spans="3:8" x14ac:dyDescent="0.25">
      <c r="C187" s="86">
        <v>43480</v>
      </c>
      <c r="D187" t="s">
        <v>21</v>
      </c>
      <c r="E187" t="s">
        <v>31</v>
      </c>
      <c r="F187" t="s">
        <v>417</v>
      </c>
      <c r="G187" s="101">
        <v>98</v>
      </c>
      <c r="H187" s="87">
        <v>0</v>
      </c>
    </row>
    <row r="188" spans="3:8" x14ac:dyDescent="0.25">
      <c r="C188" s="86">
        <v>43480</v>
      </c>
      <c r="D188" t="s">
        <v>21</v>
      </c>
      <c r="E188" t="s">
        <v>31</v>
      </c>
      <c r="F188" t="s">
        <v>417</v>
      </c>
      <c r="G188" s="101">
        <v>88</v>
      </c>
      <c r="H188" s="87">
        <v>0</v>
      </c>
    </row>
    <row r="189" spans="3:8" x14ac:dyDescent="0.25">
      <c r="C189" s="86">
        <v>43480</v>
      </c>
      <c r="D189" t="s">
        <v>66</v>
      </c>
      <c r="E189" t="s">
        <v>31</v>
      </c>
      <c r="F189" t="s">
        <v>417</v>
      </c>
      <c r="G189" s="101">
        <v>181.33</v>
      </c>
      <c r="H189" s="87">
        <v>0</v>
      </c>
    </row>
    <row r="190" spans="3:8" x14ac:dyDescent="0.25">
      <c r="C190" s="86">
        <v>43480</v>
      </c>
      <c r="D190" t="s">
        <v>23</v>
      </c>
      <c r="E190" t="s">
        <v>31</v>
      </c>
      <c r="F190" t="s">
        <v>417</v>
      </c>
      <c r="G190" s="101">
        <v>52</v>
      </c>
      <c r="H190" s="87">
        <v>0</v>
      </c>
    </row>
    <row r="191" spans="3:8" x14ac:dyDescent="0.25">
      <c r="C191" s="86">
        <v>43481</v>
      </c>
      <c r="D191" t="s">
        <v>22</v>
      </c>
      <c r="E191" t="s">
        <v>32</v>
      </c>
      <c r="F191" t="s">
        <v>418</v>
      </c>
      <c r="G191" s="101">
        <v>8</v>
      </c>
      <c r="H191" s="87">
        <v>0</v>
      </c>
    </row>
    <row r="192" spans="3:8" x14ac:dyDescent="0.25">
      <c r="C192" s="86">
        <v>43481</v>
      </c>
      <c r="D192" t="s">
        <v>76</v>
      </c>
      <c r="E192" t="s">
        <v>32</v>
      </c>
      <c r="F192" t="s">
        <v>418</v>
      </c>
      <c r="G192" s="101">
        <v>16</v>
      </c>
      <c r="H192" s="87">
        <v>0</v>
      </c>
    </row>
    <row r="193" spans="3:8" x14ac:dyDescent="0.25">
      <c r="C193" s="86">
        <v>43481</v>
      </c>
      <c r="D193" t="s">
        <v>21</v>
      </c>
      <c r="E193" t="s">
        <v>32</v>
      </c>
      <c r="F193" t="s">
        <v>418</v>
      </c>
      <c r="G193" s="101">
        <v>64</v>
      </c>
      <c r="H193" s="87">
        <v>0</v>
      </c>
    </row>
    <row r="194" spans="3:8" x14ac:dyDescent="0.25">
      <c r="C194" s="86">
        <v>43481</v>
      </c>
      <c r="D194" t="s">
        <v>21</v>
      </c>
      <c r="E194" t="s">
        <v>32</v>
      </c>
      <c r="F194" t="s">
        <v>418</v>
      </c>
      <c r="G194" s="101">
        <v>56</v>
      </c>
      <c r="H194" s="87">
        <v>0</v>
      </c>
    </row>
    <row r="195" spans="3:8" x14ac:dyDescent="0.25">
      <c r="C195" s="86">
        <v>43481</v>
      </c>
      <c r="D195" t="s">
        <v>21</v>
      </c>
      <c r="E195" t="s">
        <v>32</v>
      </c>
      <c r="F195" t="s">
        <v>418</v>
      </c>
      <c r="G195" s="101">
        <v>16</v>
      </c>
      <c r="H195" s="87">
        <v>0</v>
      </c>
    </row>
    <row r="196" spans="3:8" x14ac:dyDescent="0.25">
      <c r="C196" s="86">
        <v>43481</v>
      </c>
      <c r="D196" t="s">
        <v>21</v>
      </c>
      <c r="E196" t="s">
        <v>32</v>
      </c>
      <c r="F196" t="s">
        <v>418</v>
      </c>
      <c r="G196" s="101">
        <v>8</v>
      </c>
      <c r="H196" s="87">
        <v>0</v>
      </c>
    </row>
    <row r="197" spans="3:8" x14ac:dyDescent="0.25">
      <c r="C197" s="86">
        <v>43481</v>
      </c>
      <c r="D197" t="s">
        <v>23</v>
      </c>
      <c r="E197" t="s">
        <v>54</v>
      </c>
      <c r="F197" t="s">
        <v>418</v>
      </c>
      <c r="G197" s="101">
        <v>104</v>
      </c>
      <c r="H197" s="87">
        <v>0</v>
      </c>
    </row>
    <row r="198" spans="3:8" x14ac:dyDescent="0.25">
      <c r="C198" s="86">
        <v>43481</v>
      </c>
      <c r="D198" t="s">
        <v>23</v>
      </c>
      <c r="E198" t="s">
        <v>59</v>
      </c>
      <c r="F198" t="s">
        <v>418</v>
      </c>
      <c r="G198" s="101">
        <v>17.55</v>
      </c>
      <c r="H198" s="87">
        <v>0</v>
      </c>
    </row>
    <row r="199" spans="3:8" x14ac:dyDescent="0.25">
      <c r="C199" s="86">
        <v>43481</v>
      </c>
      <c r="D199" t="s">
        <v>23</v>
      </c>
      <c r="E199" t="s">
        <v>59</v>
      </c>
      <c r="F199" t="s">
        <v>418</v>
      </c>
      <c r="G199" s="101">
        <v>16.59</v>
      </c>
      <c r="H199" s="87">
        <v>0</v>
      </c>
    </row>
    <row r="200" spans="3:8" x14ac:dyDescent="0.25">
      <c r="C200" s="86">
        <v>43481</v>
      </c>
      <c r="D200" t="s">
        <v>23</v>
      </c>
      <c r="E200" t="s">
        <v>59</v>
      </c>
      <c r="F200" t="s">
        <v>418</v>
      </c>
      <c r="G200" s="101">
        <v>15.95</v>
      </c>
      <c r="H200" s="87">
        <v>0</v>
      </c>
    </row>
    <row r="201" spans="3:8" x14ac:dyDescent="0.25">
      <c r="C201" s="86">
        <v>43481</v>
      </c>
      <c r="D201" t="s">
        <v>23</v>
      </c>
      <c r="E201" t="s">
        <v>33</v>
      </c>
      <c r="F201" t="s">
        <v>360</v>
      </c>
      <c r="G201" s="101">
        <v>3</v>
      </c>
      <c r="H201" s="87">
        <v>0</v>
      </c>
    </row>
    <row r="202" spans="3:8" x14ac:dyDescent="0.25">
      <c r="C202" s="86">
        <v>43481</v>
      </c>
      <c r="D202" t="s">
        <v>23</v>
      </c>
      <c r="E202" t="s">
        <v>31</v>
      </c>
      <c r="F202" t="s">
        <v>418</v>
      </c>
      <c r="G202" s="101">
        <v>19.489999999999998</v>
      </c>
      <c r="H202" s="87">
        <v>0</v>
      </c>
    </row>
    <row r="203" spans="3:8" x14ac:dyDescent="0.25">
      <c r="C203" s="86">
        <v>43482</v>
      </c>
      <c r="D203" t="s">
        <v>67</v>
      </c>
      <c r="E203" t="s">
        <v>31</v>
      </c>
      <c r="F203" t="s">
        <v>419</v>
      </c>
      <c r="G203" s="101">
        <v>10.07</v>
      </c>
      <c r="H203" s="87">
        <v>0</v>
      </c>
    </row>
    <row r="204" spans="3:8" x14ac:dyDescent="0.25">
      <c r="C204" s="86">
        <v>43482</v>
      </c>
      <c r="D204" t="s">
        <v>71</v>
      </c>
      <c r="E204" t="s">
        <v>32</v>
      </c>
      <c r="F204" t="s">
        <v>419</v>
      </c>
      <c r="G204" s="101">
        <v>40</v>
      </c>
      <c r="H204" s="87">
        <v>0</v>
      </c>
    </row>
    <row r="205" spans="3:8" x14ac:dyDescent="0.25">
      <c r="C205" s="86">
        <v>43482</v>
      </c>
      <c r="D205" t="s">
        <v>71</v>
      </c>
      <c r="E205" t="s">
        <v>31</v>
      </c>
      <c r="F205" t="s">
        <v>419</v>
      </c>
      <c r="G205" s="101">
        <v>16</v>
      </c>
      <c r="H205" s="87">
        <v>0</v>
      </c>
    </row>
    <row r="206" spans="3:8" x14ac:dyDescent="0.25">
      <c r="C206" s="86">
        <v>43482</v>
      </c>
      <c r="D206" t="s">
        <v>21</v>
      </c>
      <c r="E206" t="s">
        <v>32</v>
      </c>
      <c r="F206" t="s">
        <v>419</v>
      </c>
      <c r="G206" s="101">
        <v>24</v>
      </c>
      <c r="H206" s="87">
        <v>0</v>
      </c>
    </row>
    <row r="207" spans="3:8" x14ac:dyDescent="0.25">
      <c r="C207" s="86">
        <v>43482</v>
      </c>
      <c r="D207" t="s">
        <v>77</v>
      </c>
      <c r="E207" t="s">
        <v>31</v>
      </c>
      <c r="F207" t="s">
        <v>419</v>
      </c>
      <c r="G207" s="101">
        <v>225.46</v>
      </c>
      <c r="H207" s="87">
        <v>0</v>
      </c>
    </row>
    <row r="208" spans="3:8" x14ac:dyDescent="0.25">
      <c r="C208" s="86">
        <v>43482</v>
      </c>
      <c r="D208" t="s">
        <v>23</v>
      </c>
      <c r="E208" t="s">
        <v>33</v>
      </c>
      <c r="F208" t="s">
        <v>338</v>
      </c>
      <c r="G208" s="101">
        <v>2.7</v>
      </c>
      <c r="H208" s="87">
        <v>0</v>
      </c>
    </row>
    <row r="209" spans="3:8" x14ac:dyDescent="0.25">
      <c r="C209" s="86">
        <v>43482</v>
      </c>
      <c r="D209" t="s">
        <v>23</v>
      </c>
      <c r="E209" t="s">
        <v>33</v>
      </c>
      <c r="F209" t="s">
        <v>126</v>
      </c>
      <c r="G209" s="101">
        <v>1.8</v>
      </c>
      <c r="H209" s="87">
        <v>0</v>
      </c>
    </row>
    <row r="210" spans="3:8" x14ac:dyDescent="0.25">
      <c r="C210" s="86">
        <v>43482</v>
      </c>
      <c r="D210" t="s">
        <v>23</v>
      </c>
      <c r="E210" t="s">
        <v>33</v>
      </c>
      <c r="F210" t="s">
        <v>120</v>
      </c>
      <c r="G210" s="101">
        <v>14</v>
      </c>
      <c r="H210" s="87">
        <v>0</v>
      </c>
    </row>
    <row r="211" spans="3:8" x14ac:dyDescent="0.25">
      <c r="C211" s="86">
        <v>43482</v>
      </c>
      <c r="D211" t="s">
        <v>23</v>
      </c>
      <c r="E211" t="s">
        <v>33</v>
      </c>
      <c r="F211" t="s">
        <v>142</v>
      </c>
      <c r="G211" s="101">
        <v>3</v>
      </c>
      <c r="H211" s="87">
        <v>0</v>
      </c>
    </row>
    <row r="212" spans="3:8" x14ac:dyDescent="0.25">
      <c r="C212" s="86">
        <v>43482</v>
      </c>
      <c r="D212" t="s">
        <v>23</v>
      </c>
      <c r="E212" t="s">
        <v>33</v>
      </c>
      <c r="F212" t="s">
        <v>118</v>
      </c>
      <c r="G212" s="101">
        <v>18</v>
      </c>
      <c r="H212" s="87">
        <v>0</v>
      </c>
    </row>
    <row r="213" spans="3:8" x14ac:dyDescent="0.25">
      <c r="C213" s="86">
        <v>43483</v>
      </c>
      <c r="D213" t="s">
        <v>74</v>
      </c>
      <c r="E213" t="s">
        <v>54</v>
      </c>
      <c r="F213" t="s">
        <v>420</v>
      </c>
      <c r="G213" s="101">
        <v>325.32</v>
      </c>
      <c r="H213" s="87">
        <v>0</v>
      </c>
    </row>
    <row r="214" spans="3:8" x14ac:dyDescent="0.25">
      <c r="C214" s="86">
        <v>43483</v>
      </c>
      <c r="D214" t="s">
        <v>69</v>
      </c>
      <c r="E214" t="s">
        <v>31</v>
      </c>
      <c r="F214" t="s">
        <v>420</v>
      </c>
      <c r="G214" s="101">
        <v>256.42</v>
      </c>
      <c r="H214" s="87">
        <v>0</v>
      </c>
    </row>
    <row r="215" spans="3:8" x14ac:dyDescent="0.25">
      <c r="C215" s="86">
        <v>43483</v>
      </c>
      <c r="D215" t="s">
        <v>68</v>
      </c>
      <c r="E215" t="s">
        <v>31</v>
      </c>
      <c r="F215" t="s">
        <v>420</v>
      </c>
      <c r="G215" s="101">
        <v>20</v>
      </c>
      <c r="H215" s="87">
        <v>0</v>
      </c>
    </row>
    <row r="216" spans="3:8" x14ac:dyDescent="0.25">
      <c r="C216" s="86">
        <v>43483</v>
      </c>
      <c r="D216" t="s">
        <v>76</v>
      </c>
      <c r="E216" t="s">
        <v>32</v>
      </c>
      <c r="F216" t="s">
        <v>420</v>
      </c>
      <c r="G216" s="101">
        <v>10</v>
      </c>
      <c r="H216" s="87">
        <v>0</v>
      </c>
    </row>
    <row r="217" spans="3:8" x14ac:dyDescent="0.25">
      <c r="C217" s="86">
        <v>43483</v>
      </c>
      <c r="D217" t="s">
        <v>76</v>
      </c>
      <c r="E217" t="s">
        <v>31</v>
      </c>
      <c r="F217" t="s">
        <v>420</v>
      </c>
      <c r="G217" s="101">
        <v>12</v>
      </c>
      <c r="H217" s="87">
        <v>0</v>
      </c>
    </row>
    <row r="218" spans="3:8" x14ac:dyDescent="0.25">
      <c r="C218" s="86">
        <v>43483</v>
      </c>
      <c r="D218" t="s">
        <v>75</v>
      </c>
      <c r="E218" t="s">
        <v>63</v>
      </c>
      <c r="F218" t="s">
        <v>420</v>
      </c>
      <c r="G218" s="101">
        <v>53.73</v>
      </c>
      <c r="H218" s="87">
        <v>0</v>
      </c>
    </row>
    <row r="219" spans="3:8" x14ac:dyDescent="0.25">
      <c r="C219" s="86">
        <v>43483</v>
      </c>
      <c r="D219" t="s">
        <v>21</v>
      </c>
      <c r="E219" t="s">
        <v>32</v>
      </c>
      <c r="F219" t="s">
        <v>420</v>
      </c>
      <c r="G219" s="101">
        <v>48</v>
      </c>
      <c r="H219" s="87">
        <v>0</v>
      </c>
    </row>
    <row r="220" spans="3:8" x14ac:dyDescent="0.25">
      <c r="C220" s="86">
        <v>43483</v>
      </c>
      <c r="D220" t="s">
        <v>21</v>
      </c>
      <c r="E220" t="s">
        <v>32</v>
      </c>
      <c r="F220" t="s">
        <v>420</v>
      </c>
      <c r="G220" s="101">
        <v>32</v>
      </c>
      <c r="H220" s="87">
        <v>0</v>
      </c>
    </row>
    <row r="221" spans="3:8" x14ac:dyDescent="0.25">
      <c r="C221" s="86">
        <v>43483</v>
      </c>
      <c r="D221" t="s">
        <v>21</v>
      </c>
      <c r="E221" t="s">
        <v>32</v>
      </c>
      <c r="F221" t="s">
        <v>420</v>
      </c>
      <c r="G221" s="101">
        <v>16</v>
      </c>
      <c r="H221" s="87">
        <v>0</v>
      </c>
    </row>
    <row r="222" spans="3:8" x14ac:dyDescent="0.25">
      <c r="C222" s="86">
        <v>43483</v>
      </c>
      <c r="D222" t="s">
        <v>21</v>
      </c>
      <c r="E222" t="s">
        <v>32</v>
      </c>
      <c r="F222" t="s">
        <v>420</v>
      </c>
      <c r="G222" s="101">
        <v>8</v>
      </c>
      <c r="H222" s="87">
        <v>0</v>
      </c>
    </row>
    <row r="223" spans="3:8" x14ac:dyDescent="0.25">
      <c r="C223" s="86">
        <v>43483</v>
      </c>
      <c r="D223" t="s">
        <v>66</v>
      </c>
      <c r="E223" t="s">
        <v>31</v>
      </c>
      <c r="F223" t="s">
        <v>420</v>
      </c>
      <c r="G223" s="101">
        <v>98.86</v>
      </c>
      <c r="H223" s="87">
        <v>0</v>
      </c>
    </row>
    <row r="224" spans="3:8" x14ac:dyDescent="0.25">
      <c r="C224" s="86">
        <v>43483</v>
      </c>
      <c r="D224" t="s">
        <v>77</v>
      </c>
      <c r="E224" t="s">
        <v>31</v>
      </c>
      <c r="F224" t="s">
        <v>420</v>
      </c>
      <c r="G224" s="101">
        <v>419.77</v>
      </c>
      <c r="H224" s="87">
        <v>0</v>
      </c>
    </row>
    <row r="225" spans="3:8" x14ac:dyDescent="0.25">
      <c r="C225" s="86">
        <v>43483</v>
      </c>
      <c r="D225" t="s">
        <v>65</v>
      </c>
      <c r="E225" t="s">
        <v>31</v>
      </c>
      <c r="F225" t="s">
        <v>420</v>
      </c>
      <c r="G225" s="101">
        <v>102.06</v>
      </c>
      <c r="H225" s="87">
        <v>0</v>
      </c>
    </row>
    <row r="226" spans="3:8" x14ac:dyDescent="0.25">
      <c r="C226" s="86">
        <v>43483</v>
      </c>
      <c r="D226" t="s">
        <v>23</v>
      </c>
      <c r="E226" t="s">
        <v>59</v>
      </c>
      <c r="F226" t="s">
        <v>420</v>
      </c>
      <c r="G226" s="101">
        <v>85.13</v>
      </c>
      <c r="H226" s="87">
        <v>0</v>
      </c>
    </row>
    <row r="227" spans="3:8" x14ac:dyDescent="0.25">
      <c r="C227" s="86">
        <v>43483</v>
      </c>
      <c r="D227" t="s">
        <v>23</v>
      </c>
      <c r="E227" t="s">
        <v>59</v>
      </c>
      <c r="F227" t="s">
        <v>420</v>
      </c>
      <c r="G227" s="101">
        <v>41.2</v>
      </c>
      <c r="H227" s="87">
        <v>0</v>
      </c>
    </row>
    <row r="228" spans="3:8" x14ac:dyDescent="0.25">
      <c r="C228" s="86">
        <v>43483</v>
      </c>
      <c r="D228" t="s">
        <v>23</v>
      </c>
      <c r="E228" t="s">
        <v>59</v>
      </c>
      <c r="F228" t="s">
        <v>420</v>
      </c>
      <c r="G228" s="101">
        <v>21.2</v>
      </c>
      <c r="H228" s="87">
        <v>0</v>
      </c>
    </row>
    <row r="229" spans="3:8" x14ac:dyDescent="0.25">
      <c r="C229" s="86">
        <v>43483</v>
      </c>
      <c r="D229" t="s">
        <v>23</v>
      </c>
      <c r="E229" t="s">
        <v>33</v>
      </c>
      <c r="F229" t="s">
        <v>338</v>
      </c>
      <c r="G229" s="101">
        <v>3.5</v>
      </c>
      <c r="H229" s="87">
        <v>0</v>
      </c>
    </row>
    <row r="230" spans="3:8" x14ac:dyDescent="0.25">
      <c r="C230" s="86">
        <v>43483</v>
      </c>
      <c r="D230" t="s">
        <v>23</v>
      </c>
      <c r="E230" t="s">
        <v>33</v>
      </c>
      <c r="F230" t="s">
        <v>352</v>
      </c>
      <c r="G230" s="101">
        <v>0.3</v>
      </c>
      <c r="H230" s="87">
        <v>0</v>
      </c>
    </row>
    <row r="231" spans="3:8" x14ac:dyDescent="0.25">
      <c r="C231" s="86">
        <v>43483</v>
      </c>
      <c r="D231" t="s">
        <v>23</v>
      </c>
      <c r="E231" t="s">
        <v>33</v>
      </c>
      <c r="F231" t="s">
        <v>56</v>
      </c>
      <c r="G231" s="101">
        <v>12</v>
      </c>
      <c r="H231" s="87">
        <v>0</v>
      </c>
    </row>
    <row r="232" spans="3:8" x14ac:dyDescent="0.25">
      <c r="C232" s="86">
        <v>43483</v>
      </c>
      <c r="D232" t="s">
        <v>23</v>
      </c>
      <c r="E232" t="s">
        <v>33</v>
      </c>
      <c r="F232" t="s">
        <v>114</v>
      </c>
      <c r="G232" s="101">
        <v>4.75</v>
      </c>
      <c r="H232" s="87">
        <v>0</v>
      </c>
    </row>
    <row r="233" spans="3:8" x14ac:dyDescent="0.25">
      <c r="C233" s="86">
        <v>43483</v>
      </c>
      <c r="D233" t="s">
        <v>23</v>
      </c>
      <c r="E233" t="s">
        <v>33</v>
      </c>
      <c r="F233" t="s">
        <v>149</v>
      </c>
      <c r="G233" s="101">
        <v>10.6</v>
      </c>
      <c r="H233" s="87">
        <v>0</v>
      </c>
    </row>
    <row r="234" spans="3:8" x14ac:dyDescent="0.25">
      <c r="C234" s="86">
        <v>43483</v>
      </c>
      <c r="D234" t="s">
        <v>23</v>
      </c>
      <c r="E234" t="s">
        <v>33</v>
      </c>
      <c r="F234" t="s">
        <v>360</v>
      </c>
      <c r="G234" s="101">
        <v>3</v>
      </c>
      <c r="H234" s="87">
        <v>0</v>
      </c>
    </row>
    <row r="235" spans="3:8" x14ac:dyDescent="0.25">
      <c r="C235" s="86">
        <v>43483</v>
      </c>
      <c r="D235" t="s">
        <v>23</v>
      </c>
      <c r="E235" t="s">
        <v>31</v>
      </c>
      <c r="F235" t="s">
        <v>420</v>
      </c>
      <c r="G235" s="101">
        <v>130</v>
      </c>
      <c r="H235" s="87">
        <v>0</v>
      </c>
    </row>
    <row r="236" spans="3:8" x14ac:dyDescent="0.25">
      <c r="C236" s="86">
        <v>43484</v>
      </c>
      <c r="D236" t="s">
        <v>81</v>
      </c>
      <c r="E236" t="s">
        <v>62</v>
      </c>
      <c r="F236" t="s">
        <v>421</v>
      </c>
      <c r="G236" s="101">
        <v>77.650000000000006</v>
      </c>
      <c r="H236" s="87">
        <v>0</v>
      </c>
    </row>
    <row r="237" spans="3:8" x14ac:dyDescent="0.25">
      <c r="C237" s="86">
        <v>43484</v>
      </c>
      <c r="D237" t="s">
        <v>80</v>
      </c>
      <c r="E237" t="s">
        <v>62</v>
      </c>
      <c r="F237" t="s">
        <v>421</v>
      </c>
      <c r="G237" s="101">
        <v>532.04999999999995</v>
      </c>
      <c r="H237" s="87">
        <v>0</v>
      </c>
    </row>
    <row r="238" spans="3:8" x14ac:dyDescent="0.25">
      <c r="C238" s="86">
        <v>43484</v>
      </c>
      <c r="D238" t="s">
        <v>74</v>
      </c>
      <c r="E238" t="s">
        <v>62</v>
      </c>
      <c r="F238" t="s">
        <v>421</v>
      </c>
      <c r="G238" s="101">
        <v>442</v>
      </c>
      <c r="H238" s="87">
        <v>0</v>
      </c>
    </row>
    <row r="239" spans="3:8" x14ac:dyDescent="0.25">
      <c r="C239" s="86">
        <v>43484</v>
      </c>
      <c r="D239" t="s">
        <v>79</v>
      </c>
      <c r="E239" t="s">
        <v>62</v>
      </c>
      <c r="F239" t="s">
        <v>421</v>
      </c>
      <c r="G239" s="101">
        <v>63.75</v>
      </c>
      <c r="H239" s="87">
        <v>0</v>
      </c>
    </row>
    <row r="240" spans="3:8" x14ac:dyDescent="0.25">
      <c r="C240" s="86">
        <v>43484</v>
      </c>
      <c r="D240" t="s">
        <v>82</v>
      </c>
      <c r="E240" t="s">
        <v>62</v>
      </c>
      <c r="F240" t="s">
        <v>421</v>
      </c>
      <c r="G240" s="101">
        <v>23.85</v>
      </c>
      <c r="H240" s="87">
        <v>0</v>
      </c>
    </row>
    <row r="241" spans="3:8" x14ac:dyDescent="0.25">
      <c r="C241" s="86">
        <v>43484</v>
      </c>
      <c r="D241" t="s">
        <v>65</v>
      </c>
      <c r="E241" t="s">
        <v>62</v>
      </c>
      <c r="F241" t="s">
        <v>421</v>
      </c>
      <c r="G241" s="101">
        <v>269.14999999999998</v>
      </c>
      <c r="H241" s="87">
        <v>0</v>
      </c>
    </row>
    <row r="242" spans="3:8" x14ac:dyDescent="0.25">
      <c r="C242" s="86">
        <v>43484</v>
      </c>
      <c r="D242" t="s">
        <v>64</v>
      </c>
      <c r="E242" t="s">
        <v>62</v>
      </c>
      <c r="F242" t="s">
        <v>421</v>
      </c>
      <c r="G242" s="101">
        <v>603.04999999999995</v>
      </c>
      <c r="H242" s="87">
        <v>0</v>
      </c>
    </row>
    <row r="243" spans="3:8" x14ac:dyDescent="0.25">
      <c r="C243" s="86">
        <v>43486</v>
      </c>
      <c r="D243" t="s">
        <v>22</v>
      </c>
      <c r="E243" t="s">
        <v>32</v>
      </c>
      <c r="F243" t="s">
        <v>422</v>
      </c>
      <c r="G243" s="101">
        <v>16</v>
      </c>
      <c r="H243" s="87">
        <v>0</v>
      </c>
    </row>
    <row r="244" spans="3:8" x14ac:dyDescent="0.25">
      <c r="C244" s="86">
        <v>43486</v>
      </c>
      <c r="D244" t="s">
        <v>22</v>
      </c>
      <c r="E244" t="s">
        <v>32</v>
      </c>
      <c r="F244" t="s">
        <v>422</v>
      </c>
      <c r="G244" s="101">
        <v>8</v>
      </c>
      <c r="H244" s="87">
        <v>0</v>
      </c>
    </row>
    <row r="245" spans="3:8" x14ac:dyDescent="0.25">
      <c r="C245" s="86">
        <v>43486</v>
      </c>
      <c r="D245" t="s">
        <v>148</v>
      </c>
      <c r="E245" t="s">
        <v>32</v>
      </c>
      <c r="F245" t="s">
        <v>422</v>
      </c>
      <c r="G245" s="101">
        <v>98.88</v>
      </c>
      <c r="H245" s="87">
        <v>0</v>
      </c>
    </row>
    <row r="246" spans="3:8" x14ac:dyDescent="0.25">
      <c r="C246" s="86">
        <v>43486</v>
      </c>
      <c r="D246" t="s">
        <v>67</v>
      </c>
      <c r="E246" t="s">
        <v>31</v>
      </c>
      <c r="F246" t="s">
        <v>422</v>
      </c>
      <c r="G246" s="101">
        <v>88.61</v>
      </c>
      <c r="H246" s="87">
        <v>0</v>
      </c>
    </row>
    <row r="247" spans="3:8" x14ac:dyDescent="0.25">
      <c r="C247" s="86">
        <v>43486</v>
      </c>
      <c r="D247" t="s">
        <v>21</v>
      </c>
      <c r="E247" t="s">
        <v>32</v>
      </c>
      <c r="F247" t="s">
        <v>422</v>
      </c>
      <c r="G247" s="101">
        <v>88</v>
      </c>
      <c r="H247" s="87">
        <v>0</v>
      </c>
    </row>
    <row r="248" spans="3:8" x14ac:dyDescent="0.25">
      <c r="C248" s="86">
        <v>43486</v>
      </c>
      <c r="D248" t="s">
        <v>21</v>
      </c>
      <c r="E248" t="s">
        <v>32</v>
      </c>
      <c r="F248" t="s">
        <v>422</v>
      </c>
      <c r="G248" s="101">
        <v>80</v>
      </c>
      <c r="H248" s="87">
        <v>0</v>
      </c>
    </row>
    <row r="249" spans="3:8" x14ac:dyDescent="0.25">
      <c r="C249" s="86">
        <v>43486</v>
      </c>
      <c r="D249" t="s">
        <v>21</v>
      </c>
      <c r="E249" t="s">
        <v>32</v>
      </c>
      <c r="F249" t="s">
        <v>422</v>
      </c>
      <c r="G249" s="101">
        <v>32</v>
      </c>
      <c r="H249" s="87">
        <v>0</v>
      </c>
    </row>
    <row r="250" spans="3:8" x14ac:dyDescent="0.25">
      <c r="C250" s="86">
        <v>43486</v>
      </c>
      <c r="D250" t="s">
        <v>21</v>
      </c>
      <c r="E250" t="s">
        <v>32</v>
      </c>
      <c r="F250" t="s">
        <v>422</v>
      </c>
      <c r="G250" s="101">
        <v>24</v>
      </c>
      <c r="H250" s="87">
        <v>0</v>
      </c>
    </row>
    <row r="251" spans="3:8" x14ac:dyDescent="0.25">
      <c r="C251" s="86">
        <v>43486</v>
      </c>
      <c r="D251" t="s">
        <v>21</v>
      </c>
      <c r="E251" t="s">
        <v>32</v>
      </c>
      <c r="F251" t="s">
        <v>422</v>
      </c>
      <c r="G251" s="101">
        <v>16</v>
      </c>
      <c r="H251" s="87">
        <v>0</v>
      </c>
    </row>
    <row r="252" spans="3:8" x14ac:dyDescent="0.25">
      <c r="C252" s="86">
        <v>43486</v>
      </c>
      <c r="D252" t="s">
        <v>21</v>
      </c>
      <c r="E252" t="s">
        <v>32</v>
      </c>
      <c r="F252" t="s">
        <v>422</v>
      </c>
      <c r="G252" s="101">
        <v>8</v>
      </c>
      <c r="H252" s="87">
        <v>0</v>
      </c>
    </row>
    <row r="253" spans="3:8" x14ac:dyDescent="0.25">
      <c r="C253" s="86">
        <v>43486</v>
      </c>
      <c r="D253" t="s">
        <v>23</v>
      </c>
      <c r="E253" t="s">
        <v>32</v>
      </c>
      <c r="F253" t="s">
        <v>422</v>
      </c>
      <c r="G253" s="101">
        <v>16</v>
      </c>
      <c r="H253" s="87">
        <v>0</v>
      </c>
    </row>
    <row r="254" spans="3:8" x14ac:dyDescent="0.25">
      <c r="C254" s="86">
        <v>43486</v>
      </c>
      <c r="D254" t="s">
        <v>23</v>
      </c>
      <c r="E254" t="s">
        <v>32</v>
      </c>
      <c r="F254" t="s">
        <v>422</v>
      </c>
      <c r="G254" s="101">
        <v>8</v>
      </c>
      <c r="H254" s="87">
        <v>0</v>
      </c>
    </row>
    <row r="255" spans="3:8" x14ac:dyDescent="0.25">
      <c r="C255" s="86">
        <v>43486</v>
      </c>
      <c r="D255" t="s">
        <v>23</v>
      </c>
      <c r="E255" t="s">
        <v>33</v>
      </c>
      <c r="F255" t="s">
        <v>125</v>
      </c>
      <c r="G255" s="101">
        <v>2.25</v>
      </c>
      <c r="H255" s="87">
        <v>0</v>
      </c>
    </row>
    <row r="256" spans="3:8" x14ac:dyDescent="0.25">
      <c r="C256" s="86">
        <v>43486</v>
      </c>
      <c r="D256" t="s">
        <v>23</v>
      </c>
      <c r="E256" t="s">
        <v>33</v>
      </c>
      <c r="F256" t="s">
        <v>57</v>
      </c>
      <c r="G256" s="101">
        <v>4.5</v>
      </c>
      <c r="H256" s="87">
        <v>0</v>
      </c>
    </row>
    <row r="257" spans="3:8" x14ac:dyDescent="0.25">
      <c r="C257" s="86">
        <v>43487</v>
      </c>
      <c r="D257" t="s">
        <v>74</v>
      </c>
      <c r="E257" t="s">
        <v>54</v>
      </c>
      <c r="F257" t="s">
        <v>423</v>
      </c>
      <c r="G257" s="101">
        <v>103.6</v>
      </c>
      <c r="H257" s="87">
        <v>0</v>
      </c>
    </row>
    <row r="258" spans="3:8" x14ac:dyDescent="0.25">
      <c r="C258" s="86">
        <v>43487</v>
      </c>
      <c r="D258" t="s">
        <v>22</v>
      </c>
      <c r="E258" t="s">
        <v>32</v>
      </c>
      <c r="F258" t="s">
        <v>423</v>
      </c>
      <c r="G258" s="101">
        <v>8</v>
      </c>
      <c r="H258" s="87">
        <v>0</v>
      </c>
    </row>
    <row r="259" spans="3:8" x14ac:dyDescent="0.25">
      <c r="C259" s="86">
        <v>43487</v>
      </c>
      <c r="D259" t="s">
        <v>67</v>
      </c>
      <c r="E259" t="s">
        <v>63</v>
      </c>
      <c r="F259" t="s">
        <v>423</v>
      </c>
      <c r="G259" s="101">
        <v>125</v>
      </c>
      <c r="H259" s="87">
        <v>0</v>
      </c>
    </row>
    <row r="260" spans="3:8" x14ac:dyDescent="0.25">
      <c r="C260" s="86">
        <v>43487</v>
      </c>
      <c r="D260" t="s">
        <v>71</v>
      </c>
      <c r="E260" t="s">
        <v>31</v>
      </c>
      <c r="F260" t="s">
        <v>423</v>
      </c>
      <c r="G260" s="101">
        <v>85</v>
      </c>
      <c r="H260" s="87">
        <v>0</v>
      </c>
    </row>
    <row r="261" spans="3:8" x14ac:dyDescent="0.25">
      <c r="C261" s="86">
        <v>43487</v>
      </c>
      <c r="D261" t="s">
        <v>21</v>
      </c>
      <c r="E261" t="s">
        <v>32</v>
      </c>
      <c r="F261" t="s">
        <v>423</v>
      </c>
      <c r="G261" s="101">
        <v>80</v>
      </c>
      <c r="H261" s="87">
        <v>0</v>
      </c>
    </row>
    <row r="262" spans="3:8" x14ac:dyDescent="0.25">
      <c r="C262" s="86">
        <v>43487</v>
      </c>
      <c r="D262" t="s">
        <v>21</v>
      </c>
      <c r="E262" t="s">
        <v>32</v>
      </c>
      <c r="F262" t="s">
        <v>423</v>
      </c>
      <c r="G262" s="101">
        <v>56</v>
      </c>
      <c r="H262" s="87">
        <v>0</v>
      </c>
    </row>
    <row r="263" spans="3:8" x14ac:dyDescent="0.25">
      <c r="C263" s="86">
        <v>43487</v>
      </c>
      <c r="D263" t="s">
        <v>21</v>
      </c>
      <c r="E263" t="s">
        <v>32</v>
      </c>
      <c r="F263" t="s">
        <v>423</v>
      </c>
      <c r="G263" s="101">
        <v>24</v>
      </c>
      <c r="H263" s="87">
        <v>0</v>
      </c>
    </row>
    <row r="264" spans="3:8" x14ac:dyDescent="0.25">
      <c r="C264" s="86">
        <v>43487</v>
      </c>
      <c r="D264" t="s">
        <v>21</v>
      </c>
      <c r="E264" t="s">
        <v>32</v>
      </c>
      <c r="F264" t="s">
        <v>423</v>
      </c>
      <c r="G264" s="101">
        <v>16</v>
      </c>
      <c r="H264" s="87">
        <v>0</v>
      </c>
    </row>
    <row r="265" spans="3:8" x14ac:dyDescent="0.25">
      <c r="C265" s="86">
        <v>43487</v>
      </c>
      <c r="D265" t="s">
        <v>21</v>
      </c>
      <c r="E265" t="s">
        <v>32</v>
      </c>
      <c r="F265" t="s">
        <v>423</v>
      </c>
      <c r="G265" s="101">
        <v>8</v>
      </c>
      <c r="H265" s="87">
        <v>0</v>
      </c>
    </row>
    <row r="266" spans="3:8" x14ac:dyDescent="0.25">
      <c r="C266" s="86">
        <v>43487</v>
      </c>
      <c r="D266" t="s">
        <v>78</v>
      </c>
      <c r="E266" t="s">
        <v>54</v>
      </c>
      <c r="F266" t="s">
        <v>423</v>
      </c>
      <c r="G266" s="101">
        <v>50.36</v>
      </c>
      <c r="H266" s="87">
        <v>0</v>
      </c>
    </row>
    <row r="267" spans="3:8" x14ac:dyDescent="0.25">
      <c r="C267" s="86">
        <v>43487</v>
      </c>
      <c r="D267" t="s">
        <v>78</v>
      </c>
      <c r="E267" t="s">
        <v>62</v>
      </c>
      <c r="F267" t="s">
        <v>423</v>
      </c>
      <c r="G267" s="101">
        <v>367.45</v>
      </c>
      <c r="H267" s="87">
        <v>0</v>
      </c>
    </row>
    <row r="268" spans="3:8" x14ac:dyDescent="0.25">
      <c r="C268" s="86">
        <v>43487</v>
      </c>
      <c r="D268" t="s">
        <v>77</v>
      </c>
      <c r="E268" t="s">
        <v>54</v>
      </c>
      <c r="F268" t="s">
        <v>423</v>
      </c>
      <c r="G268" s="101">
        <v>45.75</v>
      </c>
      <c r="H268" s="87">
        <v>0</v>
      </c>
    </row>
    <row r="269" spans="3:8" x14ac:dyDescent="0.25">
      <c r="C269" s="86">
        <v>43487</v>
      </c>
      <c r="D269" t="s">
        <v>77</v>
      </c>
      <c r="E269" t="s">
        <v>31</v>
      </c>
      <c r="F269" t="s">
        <v>423</v>
      </c>
      <c r="G269" s="101">
        <v>170</v>
      </c>
      <c r="H269" s="87">
        <v>0</v>
      </c>
    </row>
    <row r="270" spans="3:8" x14ac:dyDescent="0.25">
      <c r="C270" s="86">
        <v>43487</v>
      </c>
      <c r="D270" t="s">
        <v>65</v>
      </c>
      <c r="E270" t="s">
        <v>31</v>
      </c>
      <c r="F270" t="s">
        <v>423</v>
      </c>
      <c r="G270" s="101">
        <v>10</v>
      </c>
      <c r="H270" s="87">
        <v>0</v>
      </c>
    </row>
    <row r="271" spans="3:8" x14ac:dyDescent="0.25">
      <c r="C271" s="86">
        <v>43487</v>
      </c>
      <c r="D271" t="s">
        <v>23</v>
      </c>
      <c r="E271" t="s">
        <v>59</v>
      </c>
      <c r="F271" t="s">
        <v>423</v>
      </c>
      <c r="G271" s="101">
        <v>38.520000000000003</v>
      </c>
      <c r="H271" s="87">
        <v>0</v>
      </c>
    </row>
    <row r="272" spans="3:8" x14ac:dyDescent="0.25">
      <c r="C272" s="86">
        <v>43487</v>
      </c>
      <c r="D272" t="s">
        <v>23</v>
      </c>
      <c r="E272" t="s">
        <v>59</v>
      </c>
      <c r="F272" t="s">
        <v>423</v>
      </c>
      <c r="G272" s="101">
        <v>20.8</v>
      </c>
      <c r="H272" s="87">
        <v>0</v>
      </c>
    </row>
    <row r="273" spans="3:8" x14ac:dyDescent="0.25">
      <c r="C273" s="86">
        <v>43488</v>
      </c>
      <c r="D273" t="s">
        <v>21</v>
      </c>
      <c r="E273" t="s">
        <v>32</v>
      </c>
      <c r="F273" t="s">
        <v>424</v>
      </c>
      <c r="G273" s="101">
        <v>48</v>
      </c>
      <c r="H273" s="87">
        <v>0</v>
      </c>
    </row>
    <row r="274" spans="3:8" x14ac:dyDescent="0.25">
      <c r="C274" s="86">
        <v>43488</v>
      </c>
      <c r="D274" t="s">
        <v>23</v>
      </c>
      <c r="E274" t="s">
        <v>59</v>
      </c>
      <c r="F274" t="s">
        <v>424</v>
      </c>
      <c r="G274" s="101">
        <v>16.59</v>
      </c>
      <c r="H274" s="87">
        <v>0</v>
      </c>
    </row>
    <row r="275" spans="3:8" x14ac:dyDescent="0.25">
      <c r="C275" s="86">
        <v>43488</v>
      </c>
      <c r="D275" t="s">
        <v>23</v>
      </c>
      <c r="E275" t="s">
        <v>59</v>
      </c>
      <c r="F275" t="s">
        <v>424</v>
      </c>
      <c r="G275" s="101">
        <v>0</v>
      </c>
      <c r="H275" s="87">
        <v>16.59</v>
      </c>
    </row>
    <row r="276" spans="3:8" x14ac:dyDescent="0.25">
      <c r="C276" s="86">
        <v>43488</v>
      </c>
      <c r="D276" t="s">
        <v>23</v>
      </c>
      <c r="E276" t="s">
        <v>33</v>
      </c>
      <c r="F276" t="s">
        <v>56</v>
      </c>
      <c r="G276" s="101">
        <v>4.5</v>
      </c>
      <c r="H276" s="87">
        <v>0</v>
      </c>
    </row>
    <row r="277" spans="3:8" x14ac:dyDescent="0.25">
      <c r="C277" s="86">
        <v>43489</v>
      </c>
      <c r="D277" t="s">
        <v>67</v>
      </c>
      <c r="E277" t="s">
        <v>31</v>
      </c>
      <c r="F277" t="s">
        <v>425</v>
      </c>
      <c r="G277" s="101">
        <v>21.1</v>
      </c>
      <c r="H277" s="87">
        <v>0</v>
      </c>
    </row>
    <row r="278" spans="3:8" x14ac:dyDescent="0.25">
      <c r="C278" s="86">
        <v>43489</v>
      </c>
      <c r="D278" t="s">
        <v>21</v>
      </c>
      <c r="E278" t="s">
        <v>32</v>
      </c>
      <c r="F278" t="s">
        <v>425</v>
      </c>
      <c r="G278" s="101">
        <v>16</v>
      </c>
      <c r="H278" s="87">
        <v>0</v>
      </c>
    </row>
    <row r="279" spans="3:8" x14ac:dyDescent="0.25">
      <c r="C279" s="86">
        <v>43489</v>
      </c>
      <c r="D279" t="s">
        <v>65</v>
      </c>
      <c r="E279" t="s">
        <v>31</v>
      </c>
      <c r="F279" t="s">
        <v>425</v>
      </c>
      <c r="G279" s="101">
        <v>64</v>
      </c>
      <c r="H279" s="87">
        <v>0</v>
      </c>
    </row>
    <row r="280" spans="3:8" x14ac:dyDescent="0.25">
      <c r="C280" s="86">
        <v>43489</v>
      </c>
      <c r="D280" t="s">
        <v>23</v>
      </c>
      <c r="E280" t="s">
        <v>33</v>
      </c>
      <c r="F280" t="s">
        <v>34</v>
      </c>
      <c r="G280" s="101">
        <v>17.399999999999999</v>
      </c>
      <c r="H280" s="87">
        <v>0</v>
      </c>
    </row>
    <row r="281" spans="3:8" x14ac:dyDescent="0.25">
      <c r="C281" s="86">
        <v>43489</v>
      </c>
      <c r="D281" t="s">
        <v>23</v>
      </c>
      <c r="E281" t="s">
        <v>31</v>
      </c>
      <c r="F281" t="s">
        <v>425</v>
      </c>
      <c r="G281" s="101">
        <v>19</v>
      </c>
      <c r="H281" s="87">
        <v>0</v>
      </c>
    </row>
    <row r="282" spans="3:8" x14ac:dyDescent="0.25">
      <c r="C282" s="86">
        <v>43489</v>
      </c>
      <c r="D282" t="s">
        <v>23</v>
      </c>
      <c r="E282" t="s">
        <v>31</v>
      </c>
      <c r="F282" t="s">
        <v>425</v>
      </c>
      <c r="G282" s="101">
        <v>6.3</v>
      </c>
      <c r="H282" s="87">
        <v>0</v>
      </c>
    </row>
    <row r="283" spans="3:8" x14ac:dyDescent="0.25">
      <c r="C283" s="86">
        <v>43490</v>
      </c>
      <c r="D283" t="s">
        <v>22</v>
      </c>
      <c r="E283" t="s">
        <v>426</v>
      </c>
      <c r="F283" t="s">
        <v>427</v>
      </c>
      <c r="G283" s="101">
        <v>77.290000000000006</v>
      </c>
      <c r="H283" s="87">
        <v>0</v>
      </c>
    </row>
    <row r="284" spans="3:8" x14ac:dyDescent="0.25">
      <c r="C284" s="86">
        <v>43490</v>
      </c>
      <c r="D284" t="s">
        <v>22</v>
      </c>
      <c r="E284" t="s">
        <v>426</v>
      </c>
      <c r="F284" t="s">
        <v>427</v>
      </c>
      <c r="G284" s="101">
        <v>57.39</v>
      </c>
      <c r="H284" s="87">
        <v>0</v>
      </c>
    </row>
    <row r="285" spans="3:8" x14ac:dyDescent="0.25">
      <c r="C285" s="86">
        <v>43490</v>
      </c>
      <c r="D285" t="s">
        <v>22</v>
      </c>
      <c r="E285" t="s">
        <v>426</v>
      </c>
      <c r="F285" t="s">
        <v>427</v>
      </c>
      <c r="G285" s="101">
        <v>29.42</v>
      </c>
      <c r="H285" s="87">
        <v>0</v>
      </c>
    </row>
    <row r="286" spans="3:8" x14ac:dyDescent="0.25">
      <c r="C286" s="86">
        <v>43490</v>
      </c>
      <c r="D286" t="s">
        <v>22</v>
      </c>
      <c r="E286" t="s">
        <v>426</v>
      </c>
      <c r="F286" t="s">
        <v>427</v>
      </c>
      <c r="G286" s="101">
        <v>26.94</v>
      </c>
      <c r="H286" s="87">
        <v>0</v>
      </c>
    </row>
    <row r="287" spans="3:8" x14ac:dyDescent="0.25">
      <c r="C287" s="86">
        <v>43490</v>
      </c>
      <c r="D287" t="s">
        <v>22</v>
      </c>
      <c r="E287" t="s">
        <v>426</v>
      </c>
      <c r="F287" t="s">
        <v>427</v>
      </c>
      <c r="G287" s="101">
        <v>6.74</v>
      </c>
      <c r="H287" s="87">
        <v>0</v>
      </c>
    </row>
    <row r="288" spans="3:8" x14ac:dyDescent="0.25">
      <c r="C288" s="86">
        <v>43490</v>
      </c>
      <c r="D288" t="s">
        <v>76</v>
      </c>
      <c r="E288" t="s">
        <v>426</v>
      </c>
      <c r="F288" t="s">
        <v>427</v>
      </c>
      <c r="G288" s="101">
        <v>105.16</v>
      </c>
      <c r="H288" s="87">
        <v>0</v>
      </c>
    </row>
    <row r="289" spans="3:8" x14ac:dyDescent="0.25">
      <c r="C289" s="86">
        <v>43490</v>
      </c>
      <c r="D289" t="s">
        <v>67</v>
      </c>
      <c r="E289" t="s">
        <v>426</v>
      </c>
      <c r="F289" t="s">
        <v>427</v>
      </c>
      <c r="G289" s="101">
        <v>151.41</v>
      </c>
      <c r="H289" s="87">
        <v>0</v>
      </c>
    </row>
    <row r="290" spans="3:8" x14ac:dyDescent="0.25">
      <c r="C290" s="86">
        <v>43490</v>
      </c>
      <c r="D290" t="s">
        <v>67</v>
      </c>
      <c r="E290" t="s">
        <v>31</v>
      </c>
      <c r="F290" t="s">
        <v>428</v>
      </c>
      <c r="G290" s="101">
        <v>6.25</v>
      </c>
      <c r="H290" s="87">
        <v>0</v>
      </c>
    </row>
    <row r="291" spans="3:8" x14ac:dyDescent="0.25">
      <c r="C291" s="86">
        <v>43490</v>
      </c>
      <c r="D291" t="s">
        <v>75</v>
      </c>
      <c r="E291" t="s">
        <v>426</v>
      </c>
      <c r="F291" t="s">
        <v>427</v>
      </c>
      <c r="G291" s="101">
        <v>26.43</v>
      </c>
      <c r="H291" s="87">
        <v>0</v>
      </c>
    </row>
    <row r="292" spans="3:8" x14ac:dyDescent="0.25">
      <c r="C292" s="86">
        <v>43490</v>
      </c>
      <c r="D292" t="s">
        <v>71</v>
      </c>
      <c r="E292" t="s">
        <v>426</v>
      </c>
      <c r="F292" t="s">
        <v>427</v>
      </c>
      <c r="G292" s="101">
        <v>616.58000000000004</v>
      </c>
      <c r="H292" s="87">
        <v>0</v>
      </c>
    </row>
    <row r="293" spans="3:8" x14ac:dyDescent="0.25">
      <c r="C293" s="86">
        <v>43490</v>
      </c>
      <c r="D293" t="s">
        <v>21</v>
      </c>
      <c r="E293" t="s">
        <v>32</v>
      </c>
      <c r="F293" t="s">
        <v>428</v>
      </c>
      <c r="G293" s="101">
        <v>8</v>
      </c>
      <c r="H293" s="87">
        <v>0</v>
      </c>
    </row>
    <row r="294" spans="3:8" x14ac:dyDescent="0.25">
      <c r="C294" s="86">
        <v>43490</v>
      </c>
      <c r="D294" t="s">
        <v>21</v>
      </c>
      <c r="E294" t="s">
        <v>426</v>
      </c>
      <c r="F294" t="s">
        <v>427</v>
      </c>
      <c r="G294" s="101">
        <v>1172.44</v>
      </c>
      <c r="H294" s="87">
        <v>0</v>
      </c>
    </row>
    <row r="295" spans="3:8" x14ac:dyDescent="0.25">
      <c r="C295" s="86">
        <v>43490</v>
      </c>
      <c r="D295" t="s">
        <v>21</v>
      </c>
      <c r="E295" t="s">
        <v>426</v>
      </c>
      <c r="F295" t="s">
        <v>427</v>
      </c>
      <c r="G295" s="101">
        <v>1065.3599999999999</v>
      </c>
      <c r="H295" s="87">
        <v>0</v>
      </c>
    </row>
    <row r="296" spans="3:8" x14ac:dyDescent="0.25">
      <c r="C296" s="86">
        <v>43490</v>
      </c>
      <c r="D296" t="s">
        <v>21</v>
      </c>
      <c r="E296" t="s">
        <v>426</v>
      </c>
      <c r="F296" t="s">
        <v>427</v>
      </c>
      <c r="G296" s="101">
        <v>1046.49</v>
      </c>
      <c r="H296" s="87">
        <v>0</v>
      </c>
    </row>
    <row r="297" spans="3:8" x14ac:dyDescent="0.25">
      <c r="C297" s="86">
        <v>43490</v>
      </c>
      <c r="D297" t="s">
        <v>21</v>
      </c>
      <c r="E297" t="s">
        <v>426</v>
      </c>
      <c r="F297" t="s">
        <v>427</v>
      </c>
      <c r="G297" s="101">
        <v>947.29</v>
      </c>
      <c r="H297" s="87">
        <v>0</v>
      </c>
    </row>
    <row r="298" spans="3:8" x14ac:dyDescent="0.25">
      <c r="C298" s="86">
        <v>43490</v>
      </c>
      <c r="D298" t="s">
        <v>21</v>
      </c>
      <c r="E298" t="s">
        <v>426</v>
      </c>
      <c r="F298" t="s">
        <v>427</v>
      </c>
      <c r="G298" s="101">
        <v>665.62</v>
      </c>
      <c r="H298" s="87">
        <v>0</v>
      </c>
    </row>
    <row r="299" spans="3:8" x14ac:dyDescent="0.25">
      <c r="C299" s="86">
        <v>43490</v>
      </c>
      <c r="D299" t="s">
        <v>21</v>
      </c>
      <c r="E299" t="s">
        <v>426</v>
      </c>
      <c r="F299" t="s">
        <v>427</v>
      </c>
      <c r="G299" s="101">
        <v>544.92999999999995</v>
      </c>
      <c r="H299" s="87">
        <v>0</v>
      </c>
    </row>
    <row r="300" spans="3:8" x14ac:dyDescent="0.25">
      <c r="C300" s="86">
        <v>43490</v>
      </c>
      <c r="D300" t="s">
        <v>21</v>
      </c>
      <c r="E300" t="s">
        <v>426</v>
      </c>
      <c r="F300" t="s">
        <v>427</v>
      </c>
      <c r="G300" s="101">
        <v>456.75</v>
      </c>
      <c r="H300" s="87">
        <v>0</v>
      </c>
    </row>
    <row r="301" spans="3:8" x14ac:dyDescent="0.25">
      <c r="C301" s="86">
        <v>43490</v>
      </c>
      <c r="D301" t="s">
        <v>21</v>
      </c>
      <c r="E301" t="s">
        <v>426</v>
      </c>
      <c r="F301" t="s">
        <v>427</v>
      </c>
      <c r="G301" s="101">
        <v>455.83</v>
      </c>
      <c r="H301" s="87">
        <v>0</v>
      </c>
    </row>
    <row r="302" spans="3:8" x14ac:dyDescent="0.25">
      <c r="C302" s="86">
        <v>43490</v>
      </c>
      <c r="D302" t="s">
        <v>21</v>
      </c>
      <c r="E302" t="s">
        <v>426</v>
      </c>
      <c r="F302" t="s">
        <v>427</v>
      </c>
      <c r="G302" s="101">
        <v>414.52</v>
      </c>
      <c r="H302" s="87">
        <v>0</v>
      </c>
    </row>
    <row r="303" spans="3:8" x14ac:dyDescent="0.25">
      <c r="C303" s="86">
        <v>43490</v>
      </c>
      <c r="D303" t="s">
        <v>21</v>
      </c>
      <c r="E303" t="s">
        <v>426</v>
      </c>
      <c r="F303" t="s">
        <v>427</v>
      </c>
      <c r="G303" s="101">
        <v>412.97</v>
      </c>
      <c r="H303" s="87">
        <v>0</v>
      </c>
    </row>
    <row r="304" spans="3:8" x14ac:dyDescent="0.25">
      <c r="C304" s="86">
        <v>43490</v>
      </c>
      <c r="D304" t="s">
        <v>21</v>
      </c>
      <c r="E304" t="s">
        <v>426</v>
      </c>
      <c r="F304" t="s">
        <v>427</v>
      </c>
      <c r="G304" s="101">
        <v>397.34</v>
      </c>
      <c r="H304" s="87">
        <v>0</v>
      </c>
    </row>
    <row r="305" spans="3:8" x14ac:dyDescent="0.25">
      <c r="C305" s="86">
        <v>43490</v>
      </c>
      <c r="D305" t="s">
        <v>21</v>
      </c>
      <c r="E305" t="s">
        <v>426</v>
      </c>
      <c r="F305" t="s">
        <v>427</v>
      </c>
      <c r="G305" s="101">
        <v>358.78</v>
      </c>
      <c r="H305" s="87">
        <v>0</v>
      </c>
    </row>
    <row r="306" spans="3:8" x14ac:dyDescent="0.25">
      <c r="C306" s="86">
        <v>43490</v>
      </c>
      <c r="D306" t="s">
        <v>21</v>
      </c>
      <c r="E306" t="s">
        <v>426</v>
      </c>
      <c r="F306" t="s">
        <v>427</v>
      </c>
      <c r="G306" s="101">
        <v>351.07</v>
      </c>
      <c r="H306" s="87">
        <v>0</v>
      </c>
    </row>
    <row r="307" spans="3:8" x14ac:dyDescent="0.25">
      <c r="C307" s="86">
        <v>43490</v>
      </c>
      <c r="D307" t="s">
        <v>21</v>
      </c>
      <c r="E307" t="s">
        <v>426</v>
      </c>
      <c r="F307" t="s">
        <v>427</v>
      </c>
      <c r="G307" s="101">
        <v>296.87</v>
      </c>
      <c r="H307" s="87">
        <v>0</v>
      </c>
    </row>
    <row r="308" spans="3:8" x14ac:dyDescent="0.25">
      <c r="C308" s="86">
        <v>43490</v>
      </c>
      <c r="D308" t="s">
        <v>21</v>
      </c>
      <c r="E308" t="s">
        <v>426</v>
      </c>
      <c r="F308" t="s">
        <v>427</v>
      </c>
      <c r="G308" s="101">
        <v>263.83999999999997</v>
      </c>
      <c r="H308" s="87">
        <v>0</v>
      </c>
    </row>
    <row r="309" spans="3:8" x14ac:dyDescent="0.25">
      <c r="C309" s="86">
        <v>43490</v>
      </c>
      <c r="D309" t="s">
        <v>21</v>
      </c>
      <c r="E309" t="s">
        <v>426</v>
      </c>
      <c r="F309" t="s">
        <v>427</v>
      </c>
      <c r="G309" s="101">
        <v>256.69</v>
      </c>
      <c r="H309" s="87">
        <v>0</v>
      </c>
    </row>
    <row r="310" spans="3:8" x14ac:dyDescent="0.25">
      <c r="C310" s="86">
        <v>43490</v>
      </c>
      <c r="D310" t="s">
        <v>21</v>
      </c>
      <c r="E310" t="s">
        <v>426</v>
      </c>
      <c r="F310" t="s">
        <v>427</v>
      </c>
      <c r="G310" s="101">
        <v>246.08</v>
      </c>
      <c r="H310" s="87">
        <v>0</v>
      </c>
    </row>
    <row r="311" spans="3:8" x14ac:dyDescent="0.25">
      <c r="C311" s="86">
        <v>43490</v>
      </c>
      <c r="D311" t="s">
        <v>21</v>
      </c>
      <c r="E311" t="s">
        <v>426</v>
      </c>
      <c r="F311" t="s">
        <v>427</v>
      </c>
      <c r="G311" s="101">
        <v>173.16</v>
      </c>
      <c r="H311" s="87">
        <v>0</v>
      </c>
    </row>
    <row r="312" spans="3:8" x14ac:dyDescent="0.25">
      <c r="C312" s="86">
        <v>43490</v>
      </c>
      <c r="D312" t="s">
        <v>21</v>
      </c>
      <c r="E312" t="s">
        <v>426</v>
      </c>
      <c r="F312" t="s">
        <v>427</v>
      </c>
      <c r="G312" s="101">
        <v>134.93</v>
      </c>
      <c r="H312" s="87">
        <v>0</v>
      </c>
    </row>
    <row r="313" spans="3:8" x14ac:dyDescent="0.25">
      <c r="C313" s="86">
        <v>43490</v>
      </c>
      <c r="D313" t="s">
        <v>21</v>
      </c>
      <c r="E313" t="s">
        <v>426</v>
      </c>
      <c r="F313" t="s">
        <v>427</v>
      </c>
      <c r="G313" s="101">
        <v>112.16</v>
      </c>
      <c r="H313" s="87">
        <v>0</v>
      </c>
    </row>
    <row r="314" spans="3:8" x14ac:dyDescent="0.25">
      <c r="C314" s="86">
        <v>43490</v>
      </c>
      <c r="D314" t="s">
        <v>21</v>
      </c>
      <c r="E314" t="s">
        <v>426</v>
      </c>
      <c r="F314" t="s">
        <v>427</v>
      </c>
      <c r="G314" s="101">
        <v>103.86</v>
      </c>
      <c r="H314" s="87">
        <v>0</v>
      </c>
    </row>
    <row r="315" spans="3:8" x14ac:dyDescent="0.25">
      <c r="C315" s="86">
        <v>43490</v>
      </c>
      <c r="D315" t="s">
        <v>21</v>
      </c>
      <c r="E315" t="s">
        <v>426</v>
      </c>
      <c r="F315" t="s">
        <v>427</v>
      </c>
      <c r="G315" s="101">
        <v>103.76</v>
      </c>
      <c r="H315" s="87">
        <v>0</v>
      </c>
    </row>
    <row r="316" spans="3:8" x14ac:dyDescent="0.25">
      <c r="C316" s="86">
        <v>43490</v>
      </c>
      <c r="D316" t="s">
        <v>21</v>
      </c>
      <c r="E316" t="s">
        <v>426</v>
      </c>
      <c r="F316" t="s">
        <v>427</v>
      </c>
      <c r="G316" s="101">
        <v>100.79</v>
      </c>
      <c r="H316" s="87">
        <v>0</v>
      </c>
    </row>
    <row r="317" spans="3:8" x14ac:dyDescent="0.25">
      <c r="C317" s="86">
        <v>43490</v>
      </c>
      <c r="D317" t="s">
        <v>21</v>
      </c>
      <c r="E317" t="s">
        <v>426</v>
      </c>
      <c r="F317" t="s">
        <v>427</v>
      </c>
      <c r="G317" s="101">
        <v>96.22</v>
      </c>
      <c r="H317" s="87">
        <v>0</v>
      </c>
    </row>
    <row r="318" spans="3:8" x14ac:dyDescent="0.25">
      <c r="C318" s="86">
        <v>43490</v>
      </c>
      <c r="D318" t="s">
        <v>21</v>
      </c>
      <c r="E318" t="s">
        <v>426</v>
      </c>
      <c r="F318" t="s">
        <v>427</v>
      </c>
      <c r="G318" s="101">
        <v>95.48</v>
      </c>
      <c r="H318" s="87">
        <v>0</v>
      </c>
    </row>
    <row r="319" spans="3:8" x14ac:dyDescent="0.25">
      <c r="C319" s="86">
        <v>43490</v>
      </c>
      <c r="D319" t="s">
        <v>21</v>
      </c>
      <c r="E319" t="s">
        <v>426</v>
      </c>
      <c r="F319" t="s">
        <v>427</v>
      </c>
      <c r="G319" s="101">
        <v>87.46</v>
      </c>
      <c r="H319" s="87">
        <v>0</v>
      </c>
    </row>
    <row r="320" spans="3:8" x14ac:dyDescent="0.25">
      <c r="C320" s="86">
        <v>43490</v>
      </c>
      <c r="D320" t="s">
        <v>21</v>
      </c>
      <c r="E320" t="s">
        <v>426</v>
      </c>
      <c r="F320" t="s">
        <v>427</v>
      </c>
      <c r="G320" s="101">
        <v>83.6</v>
      </c>
      <c r="H320" s="87">
        <v>0</v>
      </c>
    </row>
    <row r="321" spans="3:8" x14ac:dyDescent="0.25">
      <c r="C321" s="86">
        <v>43490</v>
      </c>
      <c r="D321" t="s">
        <v>21</v>
      </c>
      <c r="E321" t="s">
        <v>426</v>
      </c>
      <c r="F321" t="s">
        <v>427</v>
      </c>
      <c r="G321" s="101">
        <v>80.37</v>
      </c>
      <c r="H321" s="87">
        <v>0</v>
      </c>
    </row>
    <row r="322" spans="3:8" x14ac:dyDescent="0.25">
      <c r="C322" s="86">
        <v>43490</v>
      </c>
      <c r="D322" t="s">
        <v>21</v>
      </c>
      <c r="E322" t="s">
        <v>426</v>
      </c>
      <c r="F322" t="s">
        <v>427</v>
      </c>
      <c r="G322" s="101">
        <v>65.680000000000007</v>
      </c>
      <c r="H322" s="87">
        <v>0</v>
      </c>
    </row>
    <row r="323" spans="3:8" x14ac:dyDescent="0.25">
      <c r="C323" s="86">
        <v>43490</v>
      </c>
      <c r="D323" t="s">
        <v>21</v>
      </c>
      <c r="E323" t="s">
        <v>426</v>
      </c>
      <c r="F323" t="s">
        <v>427</v>
      </c>
      <c r="G323" s="101">
        <v>50.37</v>
      </c>
      <c r="H323" s="87">
        <v>0</v>
      </c>
    </row>
    <row r="324" spans="3:8" x14ac:dyDescent="0.25">
      <c r="C324" s="86">
        <v>43490</v>
      </c>
      <c r="D324" t="s">
        <v>21</v>
      </c>
      <c r="E324" t="s">
        <v>426</v>
      </c>
      <c r="F324" t="s">
        <v>427</v>
      </c>
      <c r="G324" s="101">
        <v>44.6</v>
      </c>
      <c r="H324" s="87">
        <v>0</v>
      </c>
    </row>
    <row r="325" spans="3:8" x14ac:dyDescent="0.25">
      <c r="C325" s="86">
        <v>43490</v>
      </c>
      <c r="D325" t="s">
        <v>21</v>
      </c>
      <c r="E325" t="s">
        <v>426</v>
      </c>
      <c r="F325" t="s">
        <v>427</v>
      </c>
      <c r="G325" s="101">
        <v>41.31</v>
      </c>
      <c r="H325" s="87">
        <v>0</v>
      </c>
    </row>
    <row r="326" spans="3:8" x14ac:dyDescent="0.25">
      <c r="C326" s="86">
        <v>43490</v>
      </c>
      <c r="D326" t="s">
        <v>21</v>
      </c>
      <c r="E326" t="s">
        <v>426</v>
      </c>
      <c r="F326" t="s">
        <v>427</v>
      </c>
      <c r="G326" s="101">
        <v>39.33</v>
      </c>
      <c r="H326" s="87">
        <v>0</v>
      </c>
    </row>
    <row r="327" spans="3:8" x14ac:dyDescent="0.25">
      <c r="C327" s="86">
        <v>43490</v>
      </c>
      <c r="D327" t="s">
        <v>21</v>
      </c>
      <c r="E327" t="s">
        <v>426</v>
      </c>
      <c r="F327" t="s">
        <v>427</v>
      </c>
      <c r="G327" s="101">
        <v>38.42</v>
      </c>
      <c r="H327" s="87">
        <v>0</v>
      </c>
    </row>
    <row r="328" spans="3:8" x14ac:dyDescent="0.25">
      <c r="C328" s="86">
        <v>43490</v>
      </c>
      <c r="D328" t="s">
        <v>21</v>
      </c>
      <c r="E328" t="s">
        <v>426</v>
      </c>
      <c r="F328" t="s">
        <v>427</v>
      </c>
      <c r="G328" s="101">
        <v>37.36</v>
      </c>
      <c r="H328" s="87">
        <v>0</v>
      </c>
    </row>
    <row r="329" spans="3:8" x14ac:dyDescent="0.25">
      <c r="C329" s="86">
        <v>43490</v>
      </c>
      <c r="D329" t="s">
        <v>21</v>
      </c>
      <c r="E329" t="s">
        <v>426</v>
      </c>
      <c r="F329" t="s">
        <v>427</v>
      </c>
      <c r="G329" s="101">
        <v>34.630000000000003</v>
      </c>
      <c r="H329" s="87">
        <v>0</v>
      </c>
    </row>
    <row r="330" spans="3:8" x14ac:dyDescent="0.25">
      <c r="C330" s="86">
        <v>43490</v>
      </c>
      <c r="D330" t="s">
        <v>21</v>
      </c>
      <c r="E330" t="s">
        <v>426</v>
      </c>
      <c r="F330" t="s">
        <v>427</v>
      </c>
      <c r="G330" s="101">
        <v>27.71</v>
      </c>
      <c r="H330" s="87">
        <v>0</v>
      </c>
    </row>
    <row r="331" spans="3:8" x14ac:dyDescent="0.25">
      <c r="C331" s="86">
        <v>43490</v>
      </c>
      <c r="D331" t="s">
        <v>21</v>
      </c>
      <c r="E331" t="s">
        <v>426</v>
      </c>
      <c r="F331" t="s">
        <v>427</v>
      </c>
      <c r="G331" s="101">
        <v>27.34</v>
      </c>
      <c r="H331" s="87">
        <v>0</v>
      </c>
    </row>
    <row r="332" spans="3:8" x14ac:dyDescent="0.25">
      <c r="C332" s="86">
        <v>43490</v>
      </c>
      <c r="D332" t="s">
        <v>21</v>
      </c>
      <c r="E332" t="s">
        <v>426</v>
      </c>
      <c r="F332" t="s">
        <v>427</v>
      </c>
      <c r="G332" s="101">
        <v>26.33</v>
      </c>
      <c r="H332" s="87">
        <v>0</v>
      </c>
    </row>
    <row r="333" spans="3:8" x14ac:dyDescent="0.25">
      <c r="C333" s="86">
        <v>43490</v>
      </c>
      <c r="D333" t="s">
        <v>21</v>
      </c>
      <c r="E333" t="s">
        <v>426</v>
      </c>
      <c r="F333" t="s">
        <v>427</v>
      </c>
      <c r="G333" s="101">
        <v>24.81</v>
      </c>
      <c r="H333" s="87">
        <v>0</v>
      </c>
    </row>
    <row r="334" spans="3:8" x14ac:dyDescent="0.25">
      <c r="C334" s="86">
        <v>43490</v>
      </c>
      <c r="D334" t="s">
        <v>21</v>
      </c>
      <c r="E334" t="s">
        <v>426</v>
      </c>
      <c r="F334" t="s">
        <v>427</v>
      </c>
      <c r="G334" s="101">
        <v>23.89</v>
      </c>
      <c r="H334" s="87">
        <v>0</v>
      </c>
    </row>
    <row r="335" spans="3:8" x14ac:dyDescent="0.25">
      <c r="C335" s="86">
        <v>43490</v>
      </c>
      <c r="D335" t="s">
        <v>21</v>
      </c>
      <c r="E335" t="s">
        <v>426</v>
      </c>
      <c r="F335" t="s">
        <v>427</v>
      </c>
      <c r="G335" s="101">
        <v>17.45</v>
      </c>
      <c r="H335" s="87">
        <v>0</v>
      </c>
    </row>
    <row r="336" spans="3:8" x14ac:dyDescent="0.25">
      <c r="C336" s="86">
        <v>43490</v>
      </c>
      <c r="D336" t="s">
        <v>21</v>
      </c>
      <c r="E336" t="s">
        <v>426</v>
      </c>
      <c r="F336" t="s">
        <v>427</v>
      </c>
      <c r="G336" s="101">
        <v>14.86</v>
      </c>
      <c r="H336" s="87">
        <v>0</v>
      </c>
    </row>
    <row r="337" spans="3:8" x14ac:dyDescent="0.25">
      <c r="C337" s="86">
        <v>43490</v>
      </c>
      <c r="D337" t="s">
        <v>21</v>
      </c>
      <c r="E337" t="s">
        <v>426</v>
      </c>
      <c r="F337" t="s">
        <v>427</v>
      </c>
      <c r="G337" s="101">
        <v>13.8</v>
      </c>
      <c r="H337" s="87">
        <v>0</v>
      </c>
    </row>
    <row r="338" spans="3:8" x14ac:dyDescent="0.25">
      <c r="C338" s="86">
        <v>43490</v>
      </c>
      <c r="D338" t="s">
        <v>21</v>
      </c>
      <c r="E338" t="s">
        <v>426</v>
      </c>
      <c r="F338" t="s">
        <v>427</v>
      </c>
      <c r="G338" s="101">
        <v>13.04</v>
      </c>
      <c r="H338" s="87">
        <v>0</v>
      </c>
    </row>
    <row r="339" spans="3:8" x14ac:dyDescent="0.25">
      <c r="C339" s="86">
        <v>43490</v>
      </c>
      <c r="D339" t="s">
        <v>66</v>
      </c>
      <c r="E339" t="s">
        <v>31</v>
      </c>
      <c r="F339" t="s">
        <v>428</v>
      </c>
      <c r="G339" s="101">
        <v>112.22</v>
      </c>
      <c r="H339" s="87">
        <v>0</v>
      </c>
    </row>
    <row r="340" spans="3:8" x14ac:dyDescent="0.25">
      <c r="C340" s="86">
        <v>43490</v>
      </c>
      <c r="D340" t="s">
        <v>64</v>
      </c>
      <c r="E340" t="s">
        <v>426</v>
      </c>
      <c r="F340" t="s">
        <v>427</v>
      </c>
      <c r="G340" s="101">
        <v>838</v>
      </c>
      <c r="H340" s="87">
        <v>0</v>
      </c>
    </row>
    <row r="341" spans="3:8" x14ac:dyDescent="0.25">
      <c r="C341" s="86">
        <v>43490</v>
      </c>
      <c r="D341" t="s">
        <v>23</v>
      </c>
      <c r="E341" t="s">
        <v>63</v>
      </c>
      <c r="F341" t="s">
        <v>428</v>
      </c>
      <c r="G341" s="101">
        <v>9.7799999999999994</v>
      </c>
      <c r="H341" s="87">
        <v>0</v>
      </c>
    </row>
    <row r="342" spans="3:8" x14ac:dyDescent="0.25">
      <c r="C342" s="86">
        <v>43490</v>
      </c>
      <c r="D342" t="s">
        <v>23</v>
      </c>
      <c r="E342" t="s">
        <v>59</v>
      </c>
      <c r="F342" t="s">
        <v>428</v>
      </c>
      <c r="G342" s="101">
        <v>48</v>
      </c>
      <c r="H342" s="87">
        <v>0</v>
      </c>
    </row>
    <row r="343" spans="3:8" x14ac:dyDescent="0.25">
      <c r="C343" s="86">
        <v>43490</v>
      </c>
      <c r="D343" t="s">
        <v>23</v>
      </c>
      <c r="E343" t="s">
        <v>59</v>
      </c>
      <c r="F343" t="s">
        <v>428</v>
      </c>
      <c r="G343" s="101">
        <v>40.92</v>
      </c>
      <c r="H343" s="87">
        <v>0</v>
      </c>
    </row>
    <row r="344" spans="3:8" x14ac:dyDescent="0.25">
      <c r="C344" s="86">
        <v>43490</v>
      </c>
      <c r="D344" t="s">
        <v>23</v>
      </c>
      <c r="E344" t="s">
        <v>59</v>
      </c>
      <c r="F344" t="s">
        <v>428</v>
      </c>
      <c r="G344" s="101">
        <v>15.95</v>
      </c>
      <c r="H344" s="87">
        <v>0</v>
      </c>
    </row>
    <row r="345" spans="3:8" x14ac:dyDescent="0.25">
      <c r="C345" s="86">
        <v>43490</v>
      </c>
      <c r="D345" t="s">
        <v>23</v>
      </c>
      <c r="E345" t="s">
        <v>59</v>
      </c>
      <c r="F345" t="s">
        <v>428</v>
      </c>
      <c r="G345" s="101">
        <v>0</v>
      </c>
      <c r="H345" s="87">
        <v>0.17</v>
      </c>
    </row>
    <row r="346" spans="3:8" x14ac:dyDescent="0.25">
      <c r="C346" s="86">
        <v>43490</v>
      </c>
      <c r="D346" t="s">
        <v>23</v>
      </c>
      <c r="E346" t="s">
        <v>33</v>
      </c>
      <c r="F346" t="s">
        <v>141</v>
      </c>
      <c r="G346" s="101">
        <v>36</v>
      </c>
      <c r="H346" s="87">
        <v>0</v>
      </c>
    </row>
    <row r="347" spans="3:8" x14ac:dyDescent="0.25">
      <c r="C347" s="86">
        <v>43490</v>
      </c>
      <c r="D347" t="s">
        <v>23</v>
      </c>
      <c r="E347" t="s">
        <v>426</v>
      </c>
      <c r="F347" t="s">
        <v>427</v>
      </c>
      <c r="G347" s="101">
        <v>147.4</v>
      </c>
      <c r="H347" s="87">
        <v>0</v>
      </c>
    </row>
    <row r="348" spans="3:8" x14ac:dyDescent="0.25">
      <c r="C348" s="86">
        <v>43490</v>
      </c>
      <c r="D348" t="s">
        <v>23</v>
      </c>
      <c r="E348" t="s">
        <v>426</v>
      </c>
      <c r="F348" t="s">
        <v>427</v>
      </c>
      <c r="G348" s="101">
        <v>47.61</v>
      </c>
      <c r="H348" s="87">
        <v>0</v>
      </c>
    </row>
    <row r="349" spans="3:8" x14ac:dyDescent="0.25">
      <c r="C349" s="86">
        <v>43490</v>
      </c>
      <c r="D349" t="s">
        <v>23</v>
      </c>
      <c r="E349" t="s">
        <v>426</v>
      </c>
      <c r="F349" t="s">
        <v>427</v>
      </c>
      <c r="G349" s="101">
        <v>43.5</v>
      </c>
      <c r="H349" s="87">
        <v>0</v>
      </c>
    </row>
    <row r="350" spans="3:8" x14ac:dyDescent="0.25">
      <c r="C350" s="86">
        <v>43490</v>
      </c>
      <c r="D350" t="s">
        <v>23</v>
      </c>
      <c r="E350" t="s">
        <v>426</v>
      </c>
      <c r="F350" t="s">
        <v>427</v>
      </c>
      <c r="G350" s="101">
        <v>36.82</v>
      </c>
      <c r="H350" s="87">
        <v>0</v>
      </c>
    </row>
    <row r="351" spans="3:8" x14ac:dyDescent="0.25">
      <c r="C351" s="86">
        <v>43490</v>
      </c>
      <c r="D351" t="s">
        <v>23</v>
      </c>
      <c r="E351" t="s">
        <v>31</v>
      </c>
      <c r="F351" t="s">
        <v>428</v>
      </c>
      <c r="G351" s="101">
        <v>19</v>
      </c>
      <c r="H351" s="87">
        <v>0</v>
      </c>
    </row>
    <row r="352" spans="3:8" x14ac:dyDescent="0.25">
      <c r="C352" s="86">
        <v>43493</v>
      </c>
      <c r="D352" t="s">
        <v>71</v>
      </c>
      <c r="E352" t="s">
        <v>63</v>
      </c>
      <c r="F352" t="s">
        <v>429</v>
      </c>
      <c r="G352" s="101">
        <v>49.1</v>
      </c>
      <c r="H352" s="87">
        <v>0</v>
      </c>
    </row>
    <row r="353" spans="3:8" x14ac:dyDescent="0.25">
      <c r="C353" s="86">
        <v>43493</v>
      </c>
      <c r="D353" t="s">
        <v>71</v>
      </c>
      <c r="E353" t="s">
        <v>54</v>
      </c>
      <c r="F353" t="s">
        <v>429</v>
      </c>
      <c r="G353" s="101">
        <v>58.5</v>
      </c>
      <c r="H353" s="87">
        <v>0</v>
      </c>
    </row>
    <row r="354" spans="3:8" x14ac:dyDescent="0.25">
      <c r="C354" s="86">
        <v>43493</v>
      </c>
      <c r="D354" t="s">
        <v>71</v>
      </c>
      <c r="E354" t="s">
        <v>59</v>
      </c>
      <c r="F354" t="s">
        <v>429</v>
      </c>
      <c r="G354" s="101">
        <v>131.35</v>
      </c>
      <c r="H354" s="87">
        <v>0</v>
      </c>
    </row>
    <row r="355" spans="3:8" x14ac:dyDescent="0.25">
      <c r="C355" s="86">
        <v>43493</v>
      </c>
      <c r="D355" t="s">
        <v>70</v>
      </c>
      <c r="E355" t="s">
        <v>31</v>
      </c>
      <c r="F355" t="s">
        <v>429</v>
      </c>
      <c r="G355" s="101">
        <v>87.75</v>
      </c>
      <c r="H355" s="87">
        <v>0</v>
      </c>
    </row>
    <row r="356" spans="3:8" x14ac:dyDescent="0.25">
      <c r="C356" s="86">
        <v>43493</v>
      </c>
      <c r="D356" t="s">
        <v>23</v>
      </c>
      <c r="E356" t="s">
        <v>54</v>
      </c>
      <c r="F356" t="s">
        <v>429</v>
      </c>
      <c r="G356" s="101">
        <v>23.99</v>
      </c>
      <c r="H356" s="87">
        <v>0</v>
      </c>
    </row>
    <row r="357" spans="3:8" x14ac:dyDescent="0.25">
      <c r="C357" s="86">
        <v>43493</v>
      </c>
      <c r="D357" t="s">
        <v>23</v>
      </c>
      <c r="E357" t="s">
        <v>59</v>
      </c>
      <c r="F357" t="s">
        <v>429</v>
      </c>
      <c r="G357" s="101">
        <v>236.39</v>
      </c>
      <c r="H357" s="87">
        <v>0</v>
      </c>
    </row>
    <row r="358" spans="3:8" x14ac:dyDescent="0.25">
      <c r="C358" s="86">
        <v>43493</v>
      </c>
      <c r="D358" t="s">
        <v>23</v>
      </c>
      <c r="E358" t="s">
        <v>59</v>
      </c>
      <c r="F358" t="s">
        <v>429</v>
      </c>
      <c r="G358" s="101">
        <v>78</v>
      </c>
      <c r="H358" s="87">
        <v>0</v>
      </c>
    </row>
    <row r="359" spans="3:8" x14ac:dyDescent="0.25">
      <c r="C359" s="86">
        <v>43493</v>
      </c>
      <c r="D359" t="s">
        <v>23</v>
      </c>
      <c r="E359" t="s">
        <v>59</v>
      </c>
      <c r="F359" t="s">
        <v>429</v>
      </c>
      <c r="G359" s="101">
        <v>48</v>
      </c>
      <c r="H359" s="87">
        <v>0</v>
      </c>
    </row>
    <row r="360" spans="3:8" x14ac:dyDescent="0.25">
      <c r="C360" s="86">
        <v>43493</v>
      </c>
      <c r="D360" t="s">
        <v>23</v>
      </c>
      <c r="E360" t="s">
        <v>33</v>
      </c>
      <c r="F360" t="s">
        <v>221</v>
      </c>
      <c r="G360" s="101">
        <v>3</v>
      </c>
      <c r="H360" s="87">
        <v>0</v>
      </c>
    </row>
    <row r="361" spans="3:8" x14ac:dyDescent="0.25">
      <c r="C361" s="86">
        <v>43493</v>
      </c>
      <c r="D361" t="s">
        <v>23</v>
      </c>
      <c r="E361" t="s">
        <v>33</v>
      </c>
      <c r="F361" t="s">
        <v>215</v>
      </c>
      <c r="G361" s="101">
        <v>5.25</v>
      </c>
      <c r="H361" s="87">
        <v>0</v>
      </c>
    </row>
    <row r="362" spans="3:8" x14ac:dyDescent="0.25">
      <c r="C362" s="86">
        <v>43494</v>
      </c>
      <c r="D362" t="s">
        <v>67</v>
      </c>
      <c r="E362" t="s">
        <v>59</v>
      </c>
      <c r="F362" t="s">
        <v>430</v>
      </c>
      <c r="G362" s="101">
        <v>182.15</v>
      </c>
      <c r="H362" s="87">
        <v>0</v>
      </c>
    </row>
    <row r="363" spans="3:8" x14ac:dyDescent="0.25">
      <c r="C363" s="86">
        <v>43494</v>
      </c>
      <c r="D363" t="s">
        <v>75</v>
      </c>
      <c r="E363" t="s">
        <v>60</v>
      </c>
      <c r="F363" t="s">
        <v>430</v>
      </c>
      <c r="G363" s="101">
        <v>141.36000000000001</v>
      </c>
      <c r="H363" s="87">
        <v>0</v>
      </c>
    </row>
    <row r="364" spans="3:8" x14ac:dyDescent="0.25">
      <c r="C364" s="86">
        <v>43494</v>
      </c>
      <c r="D364" t="s">
        <v>71</v>
      </c>
      <c r="E364" t="s">
        <v>431</v>
      </c>
      <c r="F364" t="s">
        <v>432</v>
      </c>
      <c r="G364" s="101">
        <v>48000</v>
      </c>
      <c r="H364" s="87">
        <v>0</v>
      </c>
    </row>
    <row r="365" spans="3:8" x14ac:dyDescent="0.25">
      <c r="C365" s="86">
        <v>43494</v>
      </c>
      <c r="D365" t="s">
        <v>79</v>
      </c>
      <c r="E365" t="s">
        <v>32</v>
      </c>
      <c r="F365" t="s">
        <v>430</v>
      </c>
      <c r="G365" s="101">
        <v>34.24</v>
      </c>
      <c r="H365" s="87">
        <v>0</v>
      </c>
    </row>
    <row r="366" spans="3:8" x14ac:dyDescent="0.25">
      <c r="C366" s="86">
        <v>43494</v>
      </c>
      <c r="D366" t="s">
        <v>65</v>
      </c>
      <c r="E366" t="s">
        <v>31</v>
      </c>
      <c r="F366" t="s">
        <v>430</v>
      </c>
      <c r="G366" s="101">
        <v>12.3</v>
      </c>
      <c r="H366" s="87">
        <v>0</v>
      </c>
    </row>
    <row r="367" spans="3:8" x14ac:dyDescent="0.25">
      <c r="C367" s="86">
        <v>43494</v>
      </c>
      <c r="D367" t="s">
        <v>23</v>
      </c>
      <c r="E367" t="s">
        <v>59</v>
      </c>
      <c r="F367" t="s">
        <v>430</v>
      </c>
      <c r="G367" s="101">
        <v>27.08</v>
      </c>
      <c r="H367" s="87">
        <v>0</v>
      </c>
    </row>
    <row r="368" spans="3:8" x14ac:dyDescent="0.25">
      <c r="C368" s="86">
        <v>43494</v>
      </c>
      <c r="D368" t="s">
        <v>23</v>
      </c>
      <c r="E368" t="s">
        <v>33</v>
      </c>
      <c r="F368" t="s">
        <v>352</v>
      </c>
      <c r="G368" s="101">
        <v>3</v>
      </c>
      <c r="H368" s="87">
        <v>0</v>
      </c>
    </row>
    <row r="369" spans="3:8" x14ac:dyDescent="0.25">
      <c r="C369" s="86">
        <v>43494</v>
      </c>
      <c r="D369" t="s">
        <v>23</v>
      </c>
      <c r="E369" t="s">
        <v>33</v>
      </c>
      <c r="F369" t="s">
        <v>119</v>
      </c>
      <c r="G369" s="101">
        <v>14.7</v>
      </c>
      <c r="H369" s="87">
        <v>0</v>
      </c>
    </row>
    <row r="370" spans="3:8" x14ac:dyDescent="0.25">
      <c r="C370" s="86">
        <v>43494</v>
      </c>
      <c r="D370" t="s">
        <v>23</v>
      </c>
      <c r="E370" t="s">
        <v>33</v>
      </c>
      <c r="F370" t="s">
        <v>141</v>
      </c>
      <c r="G370" s="101">
        <v>11.5</v>
      </c>
      <c r="H370" s="87">
        <v>0</v>
      </c>
    </row>
    <row r="371" spans="3:8" x14ac:dyDescent="0.25">
      <c r="C371" s="86">
        <v>43494</v>
      </c>
      <c r="D371" t="s">
        <v>23</v>
      </c>
      <c r="E371" t="s">
        <v>33</v>
      </c>
      <c r="F371" t="s">
        <v>320</v>
      </c>
      <c r="G371" s="101">
        <v>22.5</v>
      </c>
      <c r="H371" s="87">
        <v>0</v>
      </c>
    </row>
    <row r="372" spans="3:8" x14ac:dyDescent="0.25">
      <c r="C372" s="86">
        <v>43495</v>
      </c>
      <c r="D372" t="s">
        <v>21</v>
      </c>
      <c r="E372" t="s">
        <v>32</v>
      </c>
      <c r="F372" t="s">
        <v>433</v>
      </c>
      <c r="G372" s="101">
        <v>48</v>
      </c>
      <c r="H372" s="87">
        <v>0</v>
      </c>
    </row>
    <row r="373" spans="3:8" x14ac:dyDescent="0.25">
      <c r="C373" s="86">
        <v>43495</v>
      </c>
      <c r="D373" t="s">
        <v>21</v>
      </c>
      <c r="E373" t="s">
        <v>32</v>
      </c>
      <c r="F373" t="s">
        <v>433</v>
      </c>
      <c r="G373" s="101">
        <v>8</v>
      </c>
      <c r="H373" s="87">
        <v>0</v>
      </c>
    </row>
    <row r="374" spans="3:8" x14ac:dyDescent="0.25">
      <c r="C374" s="86">
        <v>43495</v>
      </c>
      <c r="D374" t="s">
        <v>82</v>
      </c>
      <c r="E374" t="s">
        <v>54</v>
      </c>
      <c r="F374" t="s">
        <v>433</v>
      </c>
      <c r="G374" s="101">
        <v>31.5</v>
      </c>
      <c r="H374" s="87">
        <v>0</v>
      </c>
    </row>
    <row r="375" spans="3:8" x14ac:dyDescent="0.25">
      <c r="C375" s="86">
        <v>43495</v>
      </c>
      <c r="D375" t="s">
        <v>65</v>
      </c>
      <c r="E375" t="s">
        <v>32</v>
      </c>
      <c r="F375" t="s">
        <v>433</v>
      </c>
      <c r="G375" s="101">
        <v>75.48</v>
      </c>
      <c r="H375" s="87">
        <v>0</v>
      </c>
    </row>
    <row r="376" spans="3:8" x14ac:dyDescent="0.25">
      <c r="C376" s="86">
        <v>43495</v>
      </c>
      <c r="D376" t="s">
        <v>65</v>
      </c>
      <c r="E376" t="s">
        <v>60</v>
      </c>
      <c r="F376" t="s">
        <v>433</v>
      </c>
      <c r="G376" s="101">
        <v>25.95</v>
      </c>
      <c r="H376" s="87">
        <v>0</v>
      </c>
    </row>
    <row r="377" spans="3:8" x14ac:dyDescent="0.25">
      <c r="C377" s="86">
        <v>43495</v>
      </c>
      <c r="D377" t="s">
        <v>65</v>
      </c>
      <c r="E377" t="s">
        <v>31</v>
      </c>
      <c r="F377" t="s">
        <v>433</v>
      </c>
      <c r="G377" s="101">
        <v>51.5</v>
      </c>
      <c r="H377" s="87">
        <v>0</v>
      </c>
    </row>
    <row r="378" spans="3:8" x14ac:dyDescent="0.25">
      <c r="C378" s="86">
        <v>43495</v>
      </c>
      <c r="D378" t="s">
        <v>23</v>
      </c>
      <c r="E378" t="s">
        <v>59</v>
      </c>
      <c r="F378" t="s">
        <v>433</v>
      </c>
      <c r="G378" s="101">
        <v>354.12</v>
      </c>
      <c r="H378" s="87">
        <v>0</v>
      </c>
    </row>
    <row r="379" spans="3:8" x14ac:dyDescent="0.25">
      <c r="C379" s="86">
        <v>43495</v>
      </c>
      <c r="D379" t="s">
        <v>23</v>
      </c>
      <c r="E379" t="s">
        <v>33</v>
      </c>
      <c r="F379" t="s">
        <v>57</v>
      </c>
      <c r="G379" s="101">
        <v>9.1999999999999993</v>
      </c>
      <c r="H379" s="87">
        <v>0</v>
      </c>
    </row>
    <row r="380" spans="3:8" x14ac:dyDescent="0.25">
      <c r="C380" s="86">
        <v>43495</v>
      </c>
      <c r="D380" t="s">
        <v>23</v>
      </c>
      <c r="E380" t="s">
        <v>33</v>
      </c>
      <c r="F380" t="s">
        <v>202</v>
      </c>
      <c r="G380" s="101">
        <v>5</v>
      </c>
      <c r="H380" s="87">
        <v>0</v>
      </c>
    </row>
    <row r="381" spans="3:8" x14ac:dyDescent="0.25">
      <c r="C381" s="86">
        <v>43495</v>
      </c>
      <c r="D381" t="s">
        <v>23</v>
      </c>
      <c r="E381" t="s">
        <v>33</v>
      </c>
      <c r="F381" t="s">
        <v>118</v>
      </c>
      <c r="G381" s="101">
        <v>9</v>
      </c>
      <c r="H381" s="87">
        <v>0</v>
      </c>
    </row>
    <row r="382" spans="3:8" x14ac:dyDescent="0.25">
      <c r="C382" s="86">
        <v>43496</v>
      </c>
      <c r="D382" t="s">
        <v>22</v>
      </c>
      <c r="E382" t="s">
        <v>32</v>
      </c>
      <c r="F382" t="s">
        <v>434</v>
      </c>
      <c r="G382" s="101">
        <v>8</v>
      </c>
      <c r="H382" s="87">
        <v>0</v>
      </c>
    </row>
    <row r="383" spans="3:8" x14ac:dyDescent="0.25">
      <c r="C383" s="86">
        <v>43496</v>
      </c>
      <c r="D383" t="s">
        <v>67</v>
      </c>
      <c r="E383" t="s">
        <v>60</v>
      </c>
      <c r="F383" t="s">
        <v>434</v>
      </c>
      <c r="G383" s="101">
        <v>47.99</v>
      </c>
      <c r="H383" s="87">
        <v>0</v>
      </c>
    </row>
    <row r="384" spans="3:8" x14ac:dyDescent="0.25">
      <c r="C384" s="86">
        <v>43496</v>
      </c>
      <c r="D384" t="s">
        <v>21</v>
      </c>
      <c r="E384" t="s">
        <v>32</v>
      </c>
      <c r="F384" t="s">
        <v>434</v>
      </c>
      <c r="G384" s="101">
        <v>16</v>
      </c>
      <c r="H384" s="87">
        <v>0</v>
      </c>
    </row>
    <row r="385" spans="3:8" x14ac:dyDescent="0.25">
      <c r="C385" s="86">
        <v>43496</v>
      </c>
      <c r="D385" t="s">
        <v>23</v>
      </c>
      <c r="E385" t="s">
        <v>33</v>
      </c>
      <c r="F385" t="s">
        <v>338</v>
      </c>
      <c r="G385" s="101">
        <v>3</v>
      </c>
      <c r="H385" s="87">
        <v>0</v>
      </c>
    </row>
    <row r="386" spans="3:8" x14ac:dyDescent="0.25">
      <c r="C386" s="86">
        <v>43496</v>
      </c>
      <c r="D386" t="s">
        <v>23</v>
      </c>
      <c r="E386" t="s">
        <v>33</v>
      </c>
      <c r="F386" t="s">
        <v>149</v>
      </c>
      <c r="G386" s="101">
        <v>6.5</v>
      </c>
      <c r="H386" s="87">
        <v>0</v>
      </c>
    </row>
    <row r="387" spans="3:8" x14ac:dyDescent="0.25">
      <c r="C387" s="86">
        <v>43496</v>
      </c>
      <c r="D387" t="s">
        <v>23</v>
      </c>
      <c r="E387" t="s">
        <v>33</v>
      </c>
      <c r="F387" t="s">
        <v>166</v>
      </c>
      <c r="G387" s="101">
        <v>14</v>
      </c>
      <c r="H387" s="87">
        <v>0</v>
      </c>
    </row>
    <row r="388" spans="3:8" x14ac:dyDescent="0.25">
      <c r="C388" s="86">
        <v>43496</v>
      </c>
      <c r="D388" t="s">
        <v>23</v>
      </c>
      <c r="E388" t="s">
        <v>33</v>
      </c>
      <c r="F388" t="s">
        <v>174</v>
      </c>
      <c r="G388" s="101">
        <v>9.1999999999999993</v>
      </c>
      <c r="H388" s="87">
        <v>0</v>
      </c>
    </row>
    <row r="389" spans="3:8" x14ac:dyDescent="0.25">
      <c r="C389" s="86">
        <v>43497</v>
      </c>
      <c r="D389" t="s">
        <v>22</v>
      </c>
      <c r="E389" t="s">
        <v>32</v>
      </c>
      <c r="F389" t="s">
        <v>435</v>
      </c>
      <c r="G389" s="101">
        <v>8</v>
      </c>
      <c r="H389" s="87">
        <v>0</v>
      </c>
    </row>
    <row r="390" spans="3:8" x14ac:dyDescent="0.25">
      <c r="C390" s="86">
        <v>43497</v>
      </c>
      <c r="D390" t="s">
        <v>67</v>
      </c>
      <c r="E390" t="s">
        <v>60</v>
      </c>
      <c r="F390" t="s">
        <v>435</v>
      </c>
      <c r="G390" s="101">
        <v>113.89</v>
      </c>
      <c r="H390" s="87">
        <v>0</v>
      </c>
    </row>
    <row r="391" spans="3:8" x14ac:dyDescent="0.25">
      <c r="C391" s="86">
        <v>43497</v>
      </c>
      <c r="D391" t="s">
        <v>67</v>
      </c>
      <c r="E391" t="s">
        <v>63</v>
      </c>
      <c r="F391" t="s">
        <v>435</v>
      </c>
      <c r="G391" s="101">
        <v>25</v>
      </c>
      <c r="H391" s="87">
        <v>0</v>
      </c>
    </row>
    <row r="392" spans="3:8" x14ac:dyDescent="0.25">
      <c r="C392" s="86">
        <v>43497</v>
      </c>
      <c r="D392" t="s">
        <v>73</v>
      </c>
      <c r="E392" t="s">
        <v>60</v>
      </c>
      <c r="F392" t="s">
        <v>435</v>
      </c>
      <c r="G392" s="101">
        <v>66.900000000000006</v>
      </c>
      <c r="H392" s="87">
        <v>0</v>
      </c>
    </row>
    <row r="393" spans="3:8" x14ac:dyDescent="0.25">
      <c r="C393" s="86">
        <v>43497</v>
      </c>
      <c r="D393" t="s">
        <v>206</v>
      </c>
      <c r="E393" t="s">
        <v>31</v>
      </c>
      <c r="F393" t="s">
        <v>435</v>
      </c>
      <c r="G393" s="101">
        <v>5</v>
      </c>
      <c r="H393" s="87">
        <v>0</v>
      </c>
    </row>
    <row r="394" spans="3:8" x14ac:dyDescent="0.25">
      <c r="C394" s="86">
        <v>43497</v>
      </c>
      <c r="D394" t="s">
        <v>21</v>
      </c>
      <c r="E394" t="s">
        <v>32</v>
      </c>
      <c r="F394" t="s">
        <v>435</v>
      </c>
      <c r="G394" s="101">
        <v>72</v>
      </c>
      <c r="H394" s="87">
        <v>0</v>
      </c>
    </row>
    <row r="395" spans="3:8" x14ac:dyDescent="0.25">
      <c r="C395" s="86">
        <v>43497</v>
      </c>
      <c r="D395" t="s">
        <v>21</v>
      </c>
      <c r="E395" t="s">
        <v>32</v>
      </c>
      <c r="F395" t="s">
        <v>435</v>
      </c>
      <c r="G395" s="101">
        <v>40</v>
      </c>
      <c r="H395" s="87">
        <v>0</v>
      </c>
    </row>
    <row r="396" spans="3:8" x14ac:dyDescent="0.25">
      <c r="C396" s="86">
        <v>43497</v>
      </c>
      <c r="D396" t="s">
        <v>21</v>
      </c>
      <c r="E396" t="s">
        <v>32</v>
      </c>
      <c r="F396" t="s">
        <v>435</v>
      </c>
      <c r="G396" s="101">
        <v>24</v>
      </c>
      <c r="H396" s="87">
        <v>0</v>
      </c>
    </row>
    <row r="397" spans="3:8" x14ac:dyDescent="0.25">
      <c r="C397" s="86">
        <v>43497</v>
      </c>
      <c r="D397" t="s">
        <v>21</v>
      </c>
      <c r="E397" t="s">
        <v>32</v>
      </c>
      <c r="F397" t="s">
        <v>435</v>
      </c>
      <c r="G397" s="101">
        <v>16</v>
      </c>
      <c r="H397" s="87">
        <v>0</v>
      </c>
    </row>
    <row r="398" spans="3:8" x14ac:dyDescent="0.25">
      <c r="C398" s="86">
        <v>43497</v>
      </c>
      <c r="D398" t="s">
        <v>21</v>
      </c>
      <c r="E398" t="s">
        <v>32</v>
      </c>
      <c r="F398" t="s">
        <v>435</v>
      </c>
      <c r="G398" s="101">
        <v>8</v>
      </c>
      <c r="H398" s="87">
        <v>0</v>
      </c>
    </row>
    <row r="399" spans="3:8" x14ac:dyDescent="0.25">
      <c r="C399" s="86">
        <v>43497</v>
      </c>
      <c r="D399" t="s">
        <v>21</v>
      </c>
      <c r="E399" t="s">
        <v>31</v>
      </c>
      <c r="F399" t="s">
        <v>435</v>
      </c>
      <c r="G399" s="101">
        <v>126</v>
      </c>
      <c r="H399" s="87">
        <v>0</v>
      </c>
    </row>
    <row r="400" spans="3:8" x14ac:dyDescent="0.25">
      <c r="C400" s="86">
        <v>43497</v>
      </c>
      <c r="D400" t="s">
        <v>21</v>
      </c>
      <c r="E400" t="s">
        <v>31</v>
      </c>
      <c r="F400" t="s">
        <v>435</v>
      </c>
      <c r="G400" s="101">
        <v>18</v>
      </c>
      <c r="H400" s="87">
        <v>0</v>
      </c>
    </row>
    <row r="401" spans="3:8" x14ac:dyDescent="0.25">
      <c r="C401" s="86">
        <v>43497</v>
      </c>
      <c r="D401" t="s">
        <v>82</v>
      </c>
      <c r="E401" t="s">
        <v>54</v>
      </c>
      <c r="F401" t="s">
        <v>435</v>
      </c>
      <c r="G401" s="101">
        <v>39</v>
      </c>
      <c r="H401" s="87">
        <v>0</v>
      </c>
    </row>
    <row r="402" spans="3:8" x14ac:dyDescent="0.25">
      <c r="C402" s="86">
        <v>43497</v>
      </c>
      <c r="D402" t="s">
        <v>70</v>
      </c>
      <c r="E402" t="s">
        <v>31</v>
      </c>
      <c r="F402" t="s">
        <v>435</v>
      </c>
      <c r="G402" s="101">
        <v>30</v>
      </c>
      <c r="H402" s="87">
        <v>0</v>
      </c>
    </row>
    <row r="403" spans="3:8" x14ac:dyDescent="0.25">
      <c r="C403" s="86">
        <v>43497</v>
      </c>
      <c r="D403" t="s">
        <v>23</v>
      </c>
      <c r="E403" t="s">
        <v>54</v>
      </c>
      <c r="F403" t="s">
        <v>435</v>
      </c>
      <c r="G403" s="101">
        <v>104</v>
      </c>
      <c r="H403" s="87">
        <v>0</v>
      </c>
    </row>
    <row r="404" spans="3:8" x14ac:dyDescent="0.25">
      <c r="C404" s="86">
        <v>43497</v>
      </c>
      <c r="D404" t="s">
        <v>23</v>
      </c>
      <c r="E404" t="s">
        <v>59</v>
      </c>
      <c r="F404" t="s">
        <v>435</v>
      </c>
      <c r="G404" s="101">
        <v>102.77</v>
      </c>
      <c r="H404" s="87">
        <v>0</v>
      </c>
    </row>
    <row r="405" spans="3:8" x14ac:dyDescent="0.25">
      <c r="C405" s="86">
        <v>43497</v>
      </c>
      <c r="D405" t="s">
        <v>23</v>
      </c>
      <c r="E405" t="s">
        <v>59</v>
      </c>
      <c r="F405" t="s">
        <v>435</v>
      </c>
      <c r="G405" s="101">
        <v>18.600000000000001</v>
      </c>
      <c r="H405" s="87">
        <v>0</v>
      </c>
    </row>
    <row r="406" spans="3:8" x14ac:dyDescent="0.25">
      <c r="C406" s="86">
        <v>43497</v>
      </c>
      <c r="D406" t="s">
        <v>23</v>
      </c>
      <c r="E406" t="s">
        <v>59</v>
      </c>
      <c r="F406" t="s">
        <v>435</v>
      </c>
      <c r="G406" s="101">
        <v>13.5</v>
      </c>
      <c r="H406" s="87">
        <v>0</v>
      </c>
    </row>
    <row r="407" spans="3:8" x14ac:dyDescent="0.25">
      <c r="C407" s="86">
        <v>43497</v>
      </c>
      <c r="D407" t="s">
        <v>23</v>
      </c>
      <c r="E407" t="s">
        <v>33</v>
      </c>
      <c r="F407" t="s">
        <v>338</v>
      </c>
      <c r="G407" s="101">
        <v>3</v>
      </c>
      <c r="H407" s="87">
        <v>0</v>
      </c>
    </row>
    <row r="408" spans="3:8" x14ac:dyDescent="0.25">
      <c r="C408" s="86">
        <v>43497</v>
      </c>
      <c r="D408" t="s">
        <v>23</v>
      </c>
      <c r="E408" t="s">
        <v>33</v>
      </c>
      <c r="F408" t="s">
        <v>120</v>
      </c>
      <c r="G408" s="101">
        <v>7</v>
      </c>
      <c r="H408" s="87">
        <v>0</v>
      </c>
    </row>
    <row r="409" spans="3:8" x14ac:dyDescent="0.25">
      <c r="C409" s="86">
        <v>43497</v>
      </c>
      <c r="D409" t="s">
        <v>23</v>
      </c>
      <c r="E409" t="s">
        <v>33</v>
      </c>
      <c r="F409" t="s">
        <v>195</v>
      </c>
      <c r="G409" s="101">
        <v>31.3</v>
      </c>
      <c r="H409" s="87">
        <v>0</v>
      </c>
    </row>
    <row r="410" spans="3:8" x14ac:dyDescent="0.25">
      <c r="C410" s="86">
        <v>43497</v>
      </c>
      <c r="D410" t="s">
        <v>23</v>
      </c>
      <c r="E410" t="s">
        <v>31</v>
      </c>
      <c r="F410" t="s">
        <v>435</v>
      </c>
      <c r="G410" s="101">
        <v>110.5</v>
      </c>
      <c r="H410" s="87">
        <v>0</v>
      </c>
    </row>
    <row r="411" spans="3:8" x14ac:dyDescent="0.25">
      <c r="C411" s="86">
        <v>43498</v>
      </c>
      <c r="D411" t="s">
        <v>67</v>
      </c>
      <c r="E411" t="s">
        <v>31</v>
      </c>
      <c r="F411" t="s">
        <v>436</v>
      </c>
      <c r="G411" s="101">
        <v>37.14</v>
      </c>
      <c r="H411" s="87">
        <v>0</v>
      </c>
    </row>
    <row r="412" spans="3:8" x14ac:dyDescent="0.25">
      <c r="C412" s="86">
        <v>43498</v>
      </c>
      <c r="D412" t="s">
        <v>73</v>
      </c>
      <c r="E412" t="s">
        <v>60</v>
      </c>
      <c r="F412" t="s">
        <v>436</v>
      </c>
      <c r="G412" s="101">
        <v>25</v>
      </c>
      <c r="H412" s="87">
        <v>0</v>
      </c>
    </row>
    <row r="413" spans="3:8" x14ac:dyDescent="0.25">
      <c r="C413" s="86">
        <v>43498</v>
      </c>
      <c r="D413" t="s">
        <v>71</v>
      </c>
      <c r="E413" t="s">
        <v>101</v>
      </c>
      <c r="F413" t="s">
        <v>436</v>
      </c>
      <c r="G413" s="101">
        <v>13570</v>
      </c>
      <c r="H413" s="87">
        <v>0</v>
      </c>
    </row>
    <row r="414" spans="3:8" x14ac:dyDescent="0.25">
      <c r="C414" s="86">
        <v>43498</v>
      </c>
      <c r="D414" t="s">
        <v>70</v>
      </c>
      <c r="E414" t="s">
        <v>31</v>
      </c>
      <c r="F414" t="s">
        <v>436</v>
      </c>
      <c r="G414" s="101">
        <v>40</v>
      </c>
      <c r="H414" s="87">
        <v>0</v>
      </c>
    </row>
    <row r="415" spans="3:8" x14ac:dyDescent="0.25">
      <c r="C415" s="86">
        <v>43498</v>
      </c>
      <c r="D415" t="s">
        <v>23</v>
      </c>
      <c r="E415" t="s">
        <v>60</v>
      </c>
      <c r="F415" t="s">
        <v>436</v>
      </c>
      <c r="G415" s="101">
        <v>30</v>
      </c>
      <c r="H415" s="87">
        <v>0</v>
      </c>
    </row>
    <row r="416" spans="3:8" x14ac:dyDescent="0.25">
      <c r="C416" s="86">
        <v>43498</v>
      </c>
      <c r="D416" t="s">
        <v>23</v>
      </c>
      <c r="E416" t="s">
        <v>33</v>
      </c>
      <c r="F416" t="s">
        <v>122</v>
      </c>
      <c r="G416" s="101">
        <v>2.25</v>
      </c>
      <c r="H416" s="87">
        <v>0</v>
      </c>
    </row>
    <row r="417" spans="3:8" x14ac:dyDescent="0.25">
      <c r="C417" s="86">
        <v>43498</v>
      </c>
      <c r="D417" t="s">
        <v>23</v>
      </c>
      <c r="E417" t="s">
        <v>33</v>
      </c>
      <c r="F417" t="s">
        <v>162</v>
      </c>
      <c r="G417" s="101">
        <v>9.75</v>
      </c>
      <c r="H417" s="87">
        <v>0</v>
      </c>
    </row>
    <row r="418" spans="3:8" x14ac:dyDescent="0.25">
      <c r="C418" s="86">
        <v>43500</v>
      </c>
      <c r="D418" t="s">
        <v>74</v>
      </c>
      <c r="E418" t="s">
        <v>32</v>
      </c>
      <c r="F418" t="s">
        <v>437</v>
      </c>
      <c r="G418" s="101">
        <v>23.99</v>
      </c>
      <c r="H418" s="87">
        <v>0</v>
      </c>
    </row>
    <row r="419" spans="3:8" x14ac:dyDescent="0.25">
      <c r="C419" s="86">
        <v>43500</v>
      </c>
      <c r="D419" t="s">
        <v>67</v>
      </c>
      <c r="E419" t="s">
        <v>61</v>
      </c>
      <c r="F419" t="s">
        <v>437</v>
      </c>
      <c r="G419" s="101">
        <v>2250</v>
      </c>
      <c r="H419" s="87">
        <v>0</v>
      </c>
    </row>
    <row r="420" spans="3:8" x14ac:dyDescent="0.25">
      <c r="C420" s="86">
        <v>43500</v>
      </c>
      <c r="D420" t="s">
        <v>72</v>
      </c>
      <c r="E420" t="s">
        <v>61</v>
      </c>
      <c r="F420" t="s">
        <v>437</v>
      </c>
      <c r="G420" s="101">
        <v>150</v>
      </c>
      <c r="H420" s="87">
        <v>0</v>
      </c>
    </row>
    <row r="421" spans="3:8" x14ac:dyDescent="0.25">
      <c r="C421" s="86">
        <v>43500</v>
      </c>
      <c r="D421" t="s">
        <v>71</v>
      </c>
      <c r="E421" t="s">
        <v>61</v>
      </c>
      <c r="F421" t="s">
        <v>437</v>
      </c>
      <c r="G421" s="101">
        <v>150</v>
      </c>
      <c r="H421" s="87">
        <v>0</v>
      </c>
    </row>
    <row r="422" spans="3:8" x14ac:dyDescent="0.25">
      <c r="C422" s="86">
        <v>43500</v>
      </c>
      <c r="D422" t="s">
        <v>21</v>
      </c>
      <c r="E422" t="s">
        <v>32</v>
      </c>
      <c r="F422" t="s">
        <v>437</v>
      </c>
      <c r="G422" s="101">
        <v>96</v>
      </c>
      <c r="H422" s="87">
        <v>0</v>
      </c>
    </row>
    <row r="423" spans="3:8" x14ac:dyDescent="0.25">
      <c r="C423" s="86">
        <v>43500</v>
      </c>
      <c r="D423" t="s">
        <v>21</v>
      </c>
      <c r="E423" t="s">
        <v>32</v>
      </c>
      <c r="F423" t="s">
        <v>437</v>
      </c>
      <c r="G423" s="101">
        <v>80</v>
      </c>
      <c r="H423" s="87">
        <v>0</v>
      </c>
    </row>
    <row r="424" spans="3:8" x14ac:dyDescent="0.25">
      <c r="C424" s="86">
        <v>43500</v>
      </c>
      <c r="D424" t="s">
        <v>21</v>
      </c>
      <c r="E424" t="s">
        <v>32</v>
      </c>
      <c r="F424" t="s">
        <v>437</v>
      </c>
      <c r="G424" s="101">
        <v>32</v>
      </c>
      <c r="H424" s="87">
        <v>0</v>
      </c>
    </row>
    <row r="425" spans="3:8" x14ac:dyDescent="0.25">
      <c r="C425" s="86">
        <v>43500</v>
      </c>
      <c r="D425" t="s">
        <v>21</v>
      </c>
      <c r="E425" t="s">
        <v>32</v>
      </c>
      <c r="F425" t="s">
        <v>437</v>
      </c>
      <c r="G425" s="101">
        <v>24</v>
      </c>
      <c r="H425" s="87">
        <v>0</v>
      </c>
    </row>
    <row r="426" spans="3:8" x14ac:dyDescent="0.25">
      <c r="C426" s="86">
        <v>43500</v>
      </c>
      <c r="D426" t="s">
        <v>21</v>
      </c>
      <c r="E426" t="s">
        <v>32</v>
      </c>
      <c r="F426" t="s">
        <v>437</v>
      </c>
      <c r="G426" s="101">
        <v>16</v>
      </c>
      <c r="H426" s="87">
        <v>0</v>
      </c>
    </row>
    <row r="427" spans="3:8" x14ac:dyDescent="0.25">
      <c r="C427" s="86">
        <v>43500</v>
      </c>
      <c r="D427" t="s">
        <v>21</v>
      </c>
      <c r="E427" t="s">
        <v>32</v>
      </c>
      <c r="F427" t="s">
        <v>437</v>
      </c>
      <c r="G427" s="101">
        <v>8</v>
      </c>
      <c r="H427" s="87">
        <v>0</v>
      </c>
    </row>
    <row r="428" spans="3:8" x14ac:dyDescent="0.25">
      <c r="C428" s="86">
        <v>43500</v>
      </c>
      <c r="D428" t="s">
        <v>281</v>
      </c>
      <c r="E428" t="s">
        <v>61</v>
      </c>
      <c r="F428" t="s">
        <v>437</v>
      </c>
      <c r="G428" s="101">
        <v>303.89999999999998</v>
      </c>
      <c r="H428" s="87">
        <v>0</v>
      </c>
    </row>
    <row r="429" spans="3:8" x14ac:dyDescent="0.25">
      <c r="C429" s="86">
        <v>43500</v>
      </c>
      <c r="D429" t="s">
        <v>66</v>
      </c>
      <c r="E429" t="s">
        <v>31</v>
      </c>
      <c r="F429" t="s">
        <v>437</v>
      </c>
      <c r="G429" s="101">
        <v>117.85</v>
      </c>
      <c r="H429" s="87">
        <v>0</v>
      </c>
    </row>
    <row r="430" spans="3:8" x14ac:dyDescent="0.25">
      <c r="C430" s="86">
        <v>43500</v>
      </c>
      <c r="D430" t="s">
        <v>64</v>
      </c>
      <c r="E430" t="s">
        <v>438</v>
      </c>
      <c r="F430" t="s">
        <v>439</v>
      </c>
      <c r="G430" s="101">
        <v>4.68</v>
      </c>
      <c r="H430" s="87">
        <v>0</v>
      </c>
    </row>
    <row r="431" spans="3:8" x14ac:dyDescent="0.25">
      <c r="C431" s="86">
        <v>43500</v>
      </c>
      <c r="D431" t="s">
        <v>23</v>
      </c>
      <c r="E431" t="s">
        <v>62</v>
      </c>
      <c r="F431" t="s">
        <v>437</v>
      </c>
      <c r="G431" s="101">
        <v>0</v>
      </c>
      <c r="H431" s="87">
        <v>183.93</v>
      </c>
    </row>
    <row r="432" spans="3:8" x14ac:dyDescent="0.25">
      <c r="C432" s="86">
        <v>43500</v>
      </c>
      <c r="D432" t="s">
        <v>23</v>
      </c>
      <c r="E432" t="s">
        <v>33</v>
      </c>
      <c r="F432" t="s">
        <v>440</v>
      </c>
      <c r="G432" s="101">
        <v>6.4</v>
      </c>
      <c r="H432" s="87">
        <v>0</v>
      </c>
    </row>
    <row r="433" spans="3:8" x14ac:dyDescent="0.25">
      <c r="C433" s="86">
        <v>43500</v>
      </c>
      <c r="D433" t="s">
        <v>23</v>
      </c>
      <c r="E433" t="s">
        <v>33</v>
      </c>
      <c r="F433" t="s">
        <v>243</v>
      </c>
      <c r="G433" s="101">
        <v>2.4</v>
      </c>
      <c r="H433" s="87">
        <v>0</v>
      </c>
    </row>
    <row r="434" spans="3:8" x14ac:dyDescent="0.25">
      <c r="C434" s="86">
        <v>43500</v>
      </c>
      <c r="D434" t="s">
        <v>23</v>
      </c>
      <c r="E434" t="s">
        <v>33</v>
      </c>
      <c r="F434" t="s">
        <v>149</v>
      </c>
      <c r="G434" s="101">
        <v>6.4</v>
      </c>
      <c r="H434" s="87">
        <v>0</v>
      </c>
    </row>
    <row r="435" spans="3:8" x14ac:dyDescent="0.25">
      <c r="C435" s="86">
        <v>43500</v>
      </c>
      <c r="D435" t="s">
        <v>23</v>
      </c>
      <c r="E435" t="s">
        <v>31</v>
      </c>
      <c r="F435" t="s">
        <v>437</v>
      </c>
      <c r="G435" s="101">
        <v>536.4</v>
      </c>
      <c r="H435" s="87">
        <v>0</v>
      </c>
    </row>
    <row r="436" spans="3:8" x14ac:dyDescent="0.25">
      <c r="C436" s="86">
        <v>43500</v>
      </c>
      <c r="D436" t="s">
        <v>23</v>
      </c>
      <c r="E436" t="s">
        <v>31</v>
      </c>
      <c r="F436" t="s">
        <v>437</v>
      </c>
      <c r="G436" s="101">
        <v>183.93</v>
      </c>
      <c r="H436" s="87">
        <v>0</v>
      </c>
    </row>
    <row r="437" spans="3:8" x14ac:dyDescent="0.25">
      <c r="C437" s="86">
        <v>43501</v>
      </c>
      <c r="D437" t="s">
        <v>69</v>
      </c>
      <c r="E437" t="s">
        <v>60</v>
      </c>
      <c r="F437" t="s">
        <v>441</v>
      </c>
      <c r="G437" s="101">
        <v>262.48</v>
      </c>
      <c r="H437" s="87">
        <v>0</v>
      </c>
    </row>
    <row r="438" spans="3:8" x14ac:dyDescent="0.25">
      <c r="C438" s="86">
        <v>43501</v>
      </c>
      <c r="D438" t="s">
        <v>73</v>
      </c>
      <c r="E438" t="s">
        <v>31</v>
      </c>
      <c r="F438" t="s">
        <v>441</v>
      </c>
      <c r="G438" s="101">
        <v>42</v>
      </c>
      <c r="H438" s="87">
        <v>0</v>
      </c>
    </row>
    <row r="439" spans="3:8" x14ac:dyDescent="0.25">
      <c r="C439" s="86">
        <v>43501</v>
      </c>
      <c r="D439" t="s">
        <v>71</v>
      </c>
      <c r="E439" t="s">
        <v>59</v>
      </c>
      <c r="F439" t="s">
        <v>441</v>
      </c>
      <c r="G439" s="101">
        <v>29.96</v>
      </c>
      <c r="H439" s="87">
        <v>0</v>
      </c>
    </row>
    <row r="440" spans="3:8" x14ac:dyDescent="0.25">
      <c r="C440" s="86">
        <v>43501</v>
      </c>
      <c r="D440" t="s">
        <v>21</v>
      </c>
      <c r="E440" t="s">
        <v>442</v>
      </c>
      <c r="F440" t="s">
        <v>441</v>
      </c>
      <c r="G440" s="101">
        <v>8</v>
      </c>
      <c r="H440" s="87">
        <v>0</v>
      </c>
    </row>
    <row r="441" spans="3:8" x14ac:dyDescent="0.25">
      <c r="C441" s="86">
        <v>43501</v>
      </c>
      <c r="D441" t="s">
        <v>21</v>
      </c>
      <c r="E441" t="s">
        <v>32</v>
      </c>
      <c r="F441" t="s">
        <v>441</v>
      </c>
      <c r="G441" s="101">
        <v>32</v>
      </c>
      <c r="H441" s="87">
        <v>0</v>
      </c>
    </row>
    <row r="442" spans="3:8" x14ac:dyDescent="0.25">
      <c r="C442" s="86">
        <v>43501</v>
      </c>
      <c r="D442" t="s">
        <v>21</v>
      </c>
      <c r="E442" t="s">
        <v>32</v>
      </c>
      <c r="F442" t="s">
        <v>441</v>
      </c>
      <c r="G442" s="101">
        <v>24</v>
      </c>
      <c r="H442" s="87">
        <v>0</v>
      </c>
    </row>
    <row r="443" spans="3:8" x14ac:dyDescent="0.25">
      <c r="C443" s="86">
        <v>43501</v>
      </c>
      <c r="D443" t="s">
        <v>82</v>
      </c>
      <c r="E443" t="s">
        <v>54</v>
      </c>
      <c r="F443" t="s">
        <v>441</v>
      </c>
      <c r="G443" s="101">
        <v>27.75</v>
      </c>
      <c r="H443" s="87">
        <v>0</v>
      </c>
    </row>
    <row r="444" spans="3:8" x14ac:dyDescent="0.25">
      <c r="C444" s="86">
        <v>43501</v>
      </c>
      <c r="D444" t="s">
        <v>77</v>
      </c>
      <c r="E444" t="s">
        <v>31</v>
      </c>
      <c r="F444" t="s">
        <v>441</v>
      </c>
      <c r="G444" s="101">
        <v>175.85</v>
      </c>
      <c r="H444" s="87">
        <v>0</v>
      </c>
    </row>
    <row r="445" spans="3:8" x14ac:dyDescent="0.25">
      <c r="C445" s="86">
        <v>43501</v>
      </c>
      <c r="D445" t="s">
        <v>23</v>
      </c>
      <c r="E445" t="s">
        <v>60</v>
      </c>
      <c r="F445" t="s">
        <v>441</v>
      </c>
      <c r="G445" s="101">
        <v>18</v>
      </c>
      <c r="H445" s="87">
        <v>0</v>
      </c>
    </row>
    <row r="446" spans="3:8" x14ac:dyDescent="0.25">
      <c r="C446" s="86">
        <v>43501</v>
      </c>
      <c r="D446" t="s">
        <v>23</v>
      </c>
      <c r="E446" t="s">
        <v>59</v>
      </c>
      <c r="F446" t="s">
        <v>441</v>
      </c>
      <c r="G446" s="101">
        <v>79.86</v>
      </c>
      <c r="H446" s="87">
        <v>0</v>
      </c>
    </row>
    <row r="447" spans="3:8" x14ac:dyDescent="0.25">
      <c r="C447" s="86">
        <v>43501</v>
      </c>
      <c r="D447" t="s">
        <v>23</v>
      </c>
      <c r="E447" t="s">
        <v>59</v>
      </c>
      <c r="F447" t="s">
        <v>441</v>
      </c>
      <c r="G447" s="101">
        <v>66.55</v>
      </c>
      <c r="H447" s="87">
        <v>0</v>
      </c>
    </row>
    <row r="448" spans="3:8" x14ac:dyDescent="0.25">
      <c r="C448" s="86">
        <v>43501</v>
      </c>
      <c r="D448" t="s">
        <v>23</v>
      </c>
      <c r="E448" t="s">
        <v>59</v>
      </c>
      <c r="F448" t="s">
        <v>441</v>
      </c>
      <c r="G448" s="101">
        <v>44.99</v>
      </c>
      <c r="H448" s="87">
        <v>0</v>
      </c>
    </row>
    <row r="449" spans="3:8" x14ac:dyDescent="0.25">
      <c r="C449" s="86">
        <v>43501</v>
      </c>
      <c r="D449" t="s">
        <v>23</v>
      </c>
      <c r="E449" t="s">
        <v>59</v>
      </c>
      <c r="F449" t="s">
        <v>441</v>
      </c>
      <c r="G449" s="101">
        <v>37.520000000000003</v>
      </c>
      <c r="H449" s="87">
        <v>0</v>
      </c>
    </row>
    <row r="450" spans="3:8" x14ac:dyDescent="0.25">
      <c r="C450" s="86">
        <v>43501</v>
      </c>
      <c r="D450" t="s">
        <v>23</v>
      </c>
      <c r="E450" t="s">
        <v>59</v>
      </c>
      <c r="F450" t="s">
        <v>441</v>
      </c>
      <c r="G450" s="101">
        <v>32.61</v>
      </c>
      <c r="H450" s="87">
        <v>0</v>
      </c>
    </row>
    <row r="451" spans="3:8" x14ac:dyDescent="0.25">
      <c r="C451" s="86">
        <v>43501</v>
      </c>
      <c r="D451" t="s">
        <v>23</v>
      </c>
      <c r="E451" t="s">
        <v>59</v>
      </c>
      <c r="F451" t="s">
        <v>441</v>
      </c>
      <c r="G451" s="101">
        <v>23.98</v>
      </c>
      <c r="H451" s="87">
        <v>0</v>
      </c>
    </row>
    <row r="452" spans="3:8" x14ac:dyDescent="0.25">
      <c r="C452" s="86">
        <v>43501</v>
      </c>
      <c r="D452" t="s">
        <v>23</v>
      </c>
      <c r="E452" t="s">
        <v>59</v>
      </c>
      <c r="F452" t="s">
        <v>441</v>
      </c>
      <c r="G452" s="101">
        <v>15.95</v>
      </c>
      <c r="H452" s="87">
        <v>0</v>
      </c>
    </row>
    <row r="453" spans="3:8" x14ac:dyDescent="0.25">
      <c r="C453" s="86">
        <v>43501</v>
      </c>
      <c r="D453" t="s">
        <v>23</v>
      </c>
      <c r="E453" t="s">
        <v>33</v>
      </c>
      <c r="F453" t="s">
        <v>141</v>
      </c>
      <c r="G453" s="101">
        <v>18</v>
      </c>
      <c r="H453" s="87">
        <v>0</v>
      </c>
    </row>
    <row r="454" spans="3:8" x14ac:dyDescent="0.25">
      <c r="C454" s="86">
        <v>43501</v>
      </c>
      <c r="D454" t="s">
        <v>23</v>
      </c>
      <c r="E454" t="s">
        <v>33</v>
      </c>
      <c r="F454" t="s">
        <v>149</v>
      </c>
      <c r="G454" s="101">
        <v>6.4</v>
      </c>
      <c r="H454" s="87">
        <v>0</v>
      </c>
    </row>
    <row r="455" spans="3:8" x14ac:dyDescent="0.25">
      <c r="C455" s="86">
        <v>43501</v>
      </c>
      <c r="D455" t="s">
        <v>23</v>
      </c>
      <c r="E455" t="s">
        <v>31</v>
      </c>
      <c r="F455" t="s">
        <v>441</v>
      </c>
      <c r="G455" s="101">
        <v>359.78</v>
      </c>
      <c r="H455" s="87">
        <v>0</v>
      </c>
    </row>
    <row r="456" spans="3:8" x14ac:dyDescent="0.25">
      <c r="C456" s="86">
        <v>43501</v>
      </c>
      <c r="D456" t="s">
        <v>23</v>
      </c>
      <c r="E456" t="s">
        <v>31</v>
      </c>
      <c r="F456" t="s">
        <v>441</v>
      </c>
      <c r="G456" s="101">
        <v>46.4</v>
      </c>
      <c r="H456" s="87">
        <v>0</v>
      </c>
    </row>
    <row r="457" spans="3:8" x14ac:dyDescent="0.25">
      <c r="C457" s="86">
        <v>43502</v>
      </c>
      <c r="D457" t="s">
        <v>67</v>
      </c>
      <c r="E457" t="s">
        <v>31</v>
      </c>
      <c r="F457" t="s">
        <v>443</v>
      </c>
      <c r="G457" s="101">
        <v>10.57</v>
      </c>
      <c r="H457" s="87">
        <v>0</v>
      </c>
    </row>
    <row r="458" spans="3:8" x14ac:dyDescent="0.25">
      <c r="C458" s="86">
        <v>43502</v>
      </c>
      <c r="D458" t="s">
        <v>21</v>
      </c>
      <c r="E458" t="s">
        <v>32</v>
      </c>
      <c r="F458" t="s">
        <v>443</v>
      </c>
      <c r="G458" s="101">
        <v>16</v>
      </c>
      <c r="H458" s="87">
        <v>0</v>
      </c>
    </row>
    <row r="459" spans="3:8" x14ac:dyDescent="0.25">
      <c r="C459" s="86">
        <v>43502</v>
      </c>
      <c r="D459" t="s">
        <v>66</v>
      </c>
      <c r="E459" t="s">
        <v>31</v>
      </c>
      <c r="F459" t="s">
        <v>443</v>
      </c>
      <c r="G459" s="101">
        <v>334.41</v>
      </c>
      <c r="H459" s="87">
        <v>0</v>
      </c>
    </row>
    <row r="460" spans="3:8" x14ac:dyDescent="0.25">
      <c r="C460" s="86">
        <v>43502</v>
      </c>
      <c r="D460" t="s">
        <v>23</v>
      </c>
      <c r="E460" t="s">
        <v>33</v>
      </c>
      <c r="F460" t="s">
        <v>56</v>
      </c>
      <c r="G460" s="101">
        <v>2.25</v>
      </c>
      <c r="H460" s="87">
        <v>0</v>
      </c>
    </row>
    <row r="461" spans="3:8" x14ac:dyDescent="0.25">
      <c r="C461" s="86">
        <v>43502</v>
      </c>
      <c r="D461" t="s">
        <v>23</v>
      </c>
      <c r="E461" t="s">
        <v>31</v>
      </c>
      <c r="F461" t="s">
        <v>443</v>
      </c>
      <c r="G461" s="101">
        <v>25</v>
      </c>
      <c r="H461" s="87">
        <v>0</v>
      </c>
    </row>
    <row r="462" spans="3:8" x14ac:dyDescent="0.25">
      <c r="C462" s="86">
        <v>43503</v>
      </c>
      <c r="D462" t="s">
        <v>22</v>
      </c>
      <c r="E462" t="s">
        <v>32</v>
      </c>
      <c r="F462" t="s">
        <v>444</v>
      </c>
      <c r="G462" s="101">
        <v>8</v>
      </c>
      <c r="H462" s="87">
        <v>0</v>
      </c>
    </row>
    <row r="463" spans="3:8" x14ac:dyDescent="0.25">
      <c r="C463" s="86">
        <v>43503</v>
      </c>
      <c r="D463" t="s">
        <v>72</v>
      </c>
      <c r="E463" t="s">
        <v>31</v>
      </c>
      <c r="F463" t="s">
        <v>444</v>
      </c>
      <c r="G463" s="101">
        <v>77</v>
      </c>
      <c r="H463" s="87">
        <v>0</v>
      </c>
    </row>
    <row r="464" spans="3:8" x14ac:dyDescent="0.25">
      <c r="C464" s="86">
        <v>43503</v>
      </c>
      <c r="D464" t="s">
        <v>73</v>
      </c>
      <c r="E464" t="s">
        <v>62</v>
      </c>
      <c r="F464" t="s">
        <v>444</v>
      </c>
      <c r="G464" s="101">
        <v>517.79</v>
      </c>
      <c r="H464" s="87">
        <v>0</v>
      </c>
    </row>
    <row r="465" spans="3:8" x14ac:dyDescent="0.25">
      <c r="C465" s="86">
        <v>43503</v>
      </c>
      <c r="D465" t="s">
        <v>21</v>
      </c>
      <c r="E465" t="s">
        <v>32</v>
      </c>
      <c r="F465" t="s">
        <v>444</v>
      </c>
      <c r="G465" s="101">
        <v>64</v>
      </c>
      <c r="H465" s="87">
        <v>0</v>
      </c>
    </row>
    <row r="466" spans="3:8" x14ac:dyDescent="0.25">
      <c r="C466" s="86">
        <v>43503</v>
      </c>
      <c r="D466" t="s">
        <v>21</v>
      </c>
      <c r="E466" t="s">
        <v>32</v>
      </c>
      <c r="F466" t="s">
        <v>444</v>
      </c>
      <c r="G466" s="101">
        <v>16</v>
      </c>
      <c r="H466" s="87">
        <v>0</v>
      </c>
    </row>
    <row r="467" spans="3:8" x14ac:dyDescent="0.25">
      <c r="C467" s="86">
        <v>43503</v>
      </c>
      <c r="D467" t="s">
        <v>21</v>
      </c>
      <c r="E467" t="s">
        <v>32</v>
      </c>
      <c r="F467" t="s">
        <v>444</v>
      </c>
      <c r="G467" s="101">
        <v>8</v>
      </c>
      <c r="H467" s="87">
        <v>0</v>
      </c>
    </row>
    <row r="468" spans="3:8" x14ac:dyDescent="0.25">
      <c r="C468" s="86">
        <v>43503</v>
      </c>
      <c r="D468" t="s">
        <v>23</v>
      </c>
      <c r="E468" t="s">
        <v>63</v>
      </c>
      <c r="F468" t="s">
        <v>444</v>
      </c>
      <c r="G468" s="101">
        <v>32.1</v>
      </c>
      <c r="H468" s="87">
        <v>0</v>
      </c>
    </row>
    <row r="469" spans="3:8" x14ac:dyDescent="0.25">
      <c r="C469" s="86">
        <v>43503</v>
      </c>
      <c r="D469" t="s">
        <v>23</v>
      </c>
      <c r="E469" t="s">
        <v>59</v>
      </c>
      <c r="F469" t="s">
        <v>444</v>
      </c>
      <c r="G469" s="101">
        <v>101.68</v>
      </c>
      <c r="H469" s="87">
        <v>0</v>
      </c>
    </row>
    <row r="470" spans="3:8" x14ac:dyDescent="0.25">
      <c r="C470" s="86">
        <v>43503</v>
      </c>
      <c r="D470" t="s">
        <v>23</v>
      </c>
      <c r="E470" t="s">
        <v>59</v>
      </c>
      <c r="F470" t="s">
        <v>444</v>
      </c>
      <c r="G470" s="101">
        <v>66.849999999999994</v>
      </c>
      <c r="H470" s="87">
        <v>0</v>
      </c>
    </row>
    <row r="471" spans="3:8" x14ac:dyDescent="0.25">
      <c r="C471" s="86">
        <v>43503</v>
      </c>
      <c r="D471" t="s">
        <v>23</v>
      </c>
      <c r="E471" t="s">
        <v>59</v>
      </c>
      <c r="F471" t="s">
        <v>444</v>
      </c>
      <c r="G471" s="101">
        <v>49.11</v>
      </c>
      <c r="H471" s="87">
        <v>0</v>
      </c>
    </row>
    <row r="472" spans="3:8" x14ac:dyDescent="0.25">
      <c r="C472" s="86">
        <v>43503</v>
      </c>
      <c r="D472" t="s">
        <v>23</v>
      </c>
      <c r="E472" t="s">
        <v>59</v>
      </c>
      <c r="F472" t="s">
        <v>444</v>
      </c>
      <c r="G472" s="101">
        <v>31.13</v>
      </c>
      <c r="H472" s="87">
        <v>0</v>
      </c>
    </row>
    <row r="473" spans="3:8" x14ac:dyDescent="0.25">
      <c r="C473" s="86">
        <v>43503</v>
      </c>
      <c r="D473" t="s">
        <v>23</v>
      </c>
      <c r="E473" t="s">
        <v>59</v>
      </c>
      <c r="F473" t="s">
        <v>444</v>
      </c>
      <c r="G473" s="101">
        <v>18</v>
      </c>
      <c r="H473" s="87">
        <v>0</v>
      </c>
    </row>
    <row r="474" spans="3:8" x14ac:dyDescent="0.25">
      <c r="C474" s="86">
        <v>43503</v>
      </c>
      <c r="D474" t="s">
        <v>23</v>
      </c>
      <c r="E474" t="s">
        <v>59</v>
      </c>
      <c r="F474" t="s">
        <v>444</v>
      </c>
      <c r="G474" s="101">
        <v>17.07</v>
      </c>
      <c r="H474" s="87">
        <v>0</v>
      </c>
    </row>
    <row r="475" spans="3:8" x14ac:dyDescent="0.25">
      <c r="C475" s="86">
        <v>43503</v>
      </c>
      <c r="D475" t="s">
        <v>23</v>
      </c>
      <c r="E475" t="s">
        <v>62</v>
      </c>
      <c r="F475" t="s">
        <v>444</v>
      </c>
      <c r="G475" s="101">
        <v>28</v>
      </c>
      <c r="H475" s="87">
        <v>0</v>
      </c>
    </row>
    <row r="476" spans="3:8" x14ac:dyDescent="0.25">
      <c r="C476" s="86">
        <v>43503</v>
      </c>
      <c r="D476" t="s">
        <v>23</v>
      </c>
      <c r="E476" t="s">
        <v>33</v>
      </c>
      <c r="F476" t="s">
        <v>352</v>
      </c>
      <c r="G476" s="101">
        <v>2.4</v>
      </c>
      <c r="H476" s="87">
        <v>0</v>
      </c>
    </row>
    <row r="477" spans="3:8" x14ac:dyDescent="0.25">
      <c r="C477" s="86">
        <v>43504</v>
      </c>
      <c r="D477" t="s">
        <v>22</v>
      </c>
      <c r="E477" t="s">
        <v>32</v>
      </c>
      <c r="F477" t="s">
        <v>445</v>
      </c>
      <c r="G477" s="101">
        <v>8</v>
      </c>
      <c r="H477" s="87">
        <v>0</v>
      </c>
    </row>
    <row r="478" spans="3:8" x14ac:dyDescent="0.25">
      <c r="C478" s="86">
        <v>43504</v>
      </c>
      <c r="D478" t="s">
        <v>102</v>
      </c>
      <c r="E478" t="s">
        <v>60</v>
      </c>
      <c r="F478" t="s">
        <v>445</v>
      </c>
      <c r="G478" s="101">
        <v>30</v>
      </c>
      <c r="H478" s="87">
        <v>0</v>
      </c>
    </row>
    <row r="479" spans="3:8" x14ac:dyDescent="0.25">
      <c r="C479" s="86">
        <v>43504</v>
      </c>
      <c r="D479" t="s">
        <v>148</v>
      </c>
      <c r="E479" t="s">
        <v>54</v>
      </c>
      <c r="F479" t="s">
        <v>445</v>
      </c>
      <c r="G479" s="101">
        <v>45.13</v>
      </c>
      <c r="H479" s="87">
        <v>0</v>
      </c>
    </row>
    <row r="480" spans="3:8" x14ac:dyDescent="0.25">
      <c r="C480" s="86">
        <v>43504</v>
      </c>
      <c r="D480" t="s">
        <v>68</v>
      </c>
      <c r="E480" t="s">
        <v>31</v>
      </c>
      <c r="F480" t="s">
        <v>445</v>
      </c>
      <c r="G480" s="101">
        <v>10</v>
      </c>
      <c r="H480" s="87">
        <v>0</v>
      </c>
    </row>
    <row r="481" spans="3:8" x14ac:dyDescent="0.25">
      <c r="C481" s="86">
        <v>43504</v>
      </c>
      <c r="D481" t="s">
        <v>76</v>
      </c>
      <c r="E481" t="s">
        <v>31</v>
      </c>
      <c r="F481" t="s">
        <v>445</v>
      </c>
      <c r="G481" s="101">
        <v>8</v>
      </c>
      <c r="H481" s="87">
        <v>0</v>
      </c>
    </row>
    <row r="482" spans="3:8" x14ac:dyDescent="0.25">
      <c r="C482" s="86">
        <v>43504</v>
      </c>
      <c r="D482" t="s">
        <v>67</v>
      </c>
      <c r="E482" t="s">
        <v>32</v>
      </c>
      <c r="F482" t="s">
        <v>445</v>
      </c>
      <c r="G482" s="101">
        <v>10</v>
      </c>
      <c r="H482" s="87">
        <v>0</v>
      </c>
    </row>
    <row r="483" spans="3:8" x14ac:dyDescent="0.25">
      <c r="C483" s="86">
        <v>43504</v>
      </c>
      <c r="D483" t="s">
        <v>67</v>
      </c>
      <c r="E483" t="s">
        <v>31</v>
      </c>
      <c r="F483" t="s">
        <v>445</v>
      </c>
      <c r="G483" s="101">
        <v>20.51</v>
      </c>
      <c r="H483" s="87">
        <v>0</v>
      </c>
    </row>
    <row r="484" spans="3:8" x14ac:dyDescent="0.25">
      <c r="C484" s="86">
        <v>43504</v>
      </c>
      <c r="D484" t="s">
        <v>72</v>
      </c>
      <c r="E484" t="s">
        <v>60</v>
      </c>
      <c r="F484" t="s">
        <v>445</v>
      </c>
      <c r="G484" s="101">
        <v>36</v>
      </c>
      <c r="H484" s="87">
        <v>0</v>
      </c>
    </row>
    <row r="485" spans="3:8" x14ac:dyDescent="0.25">
      <c r="C485" s="86">
        <v>43504</v>
      </c>
      <c r="D485" t="s">
        <v>72</v>
      </c>
      <c r="E485" t="s">
        <v>31</v>
      </c>
      <c r="F485" t="s">
        <v>445</v>
      </c>
      <c r="G485" s="101">
        <v>24</v>
      </c>
      <c r="H485" s="87">
        <v>0</v>
      </c>
    </row>
    <row r="486" spans="3:8" x14ac:dyDescent="0.25">
      <c r="C486" s="86">
        <v>43504</v>
      </c>
      <c r="D486" t="s">
        <v>71</v>
      </c>
      <c r="E486" t="s">
        <v>32</v>
      </c>
      <c r="F486" t="s">
        <v>445</v>
      </c>
      <c r="G486" s="101">
        <v>574.17999999999995</v>
      </c>
      <c r="H486" s="87">
        <v>0</v>
      </c>
    </row>
    <row r="487" spans="3:8" x14ac:dyDescent="0.25">
      <c r="C487" s="86">
        <v>43504</v>
      </c>
      <c r="D487" t="s">
        <v>21</v>
      </c>
      <c r="E487" t="s">
        <v>32</v>
      </c>
      <c r="F487" t="s">
        <v>445</v>
      </c>
      <c r="G487" s="101">
        <v>72</v>
      </c>
      <c r="H487" s="87">
        <v>0</v>
      </c>
    </row>
    <row r="488" spans="3:8" x14ac:dyDescent="0.25">
      <c r="C488" s="86">
        <v>43504</v>
      </c>
      <c r="D488" t="s">
        <v>21</v>
      </c>
      <c r="E488" t="s">
        <v>32</v>
      </c>
      <c r="F488" t="s">
        <v>445</v>
      </c>
      <c r="G488" s="101">
        <v>40</v>
      </c>
      <c r="H488" s="87">
        <v>0</v>
      </c>
    </row>
    <row r="489" spans="3:8" x14ac:dyDescent="0.25">
      <c r="C489" s="86">
        <v>43504</v>
      </c>
      <c r="D489" t="s">
        <v>21</v>
      </c>
      <c r="E489" t="s">
        <v>32</v>
      </c>
      <c r="F489" t="s">
        <v>445</v>
      </c>
      <c r="G489" s="101">
        <v>32</v>
      </c>
      <c r="H489" s="87">
        <v>0</v>
      </c>
    </row>
    <row r="490" spans="3:8" x14ac:dyDescent="0.25">
      <c r="C490" s="86">
        <v>43504</v>
      </c>
      <c r="D490" t="s">
        <v>21</v>
      </c>
      <c r="E490" t="s">
        <v>32</v>
      </c>
      <c r="F490" t="s">
        <v>445</v>
      </c>
      <c r="G490" s="101">
        <v>24</v>
      </c>
      <c r="H490" s="87">
        <v>0</v>
      </c>
    </row>
    <row r="491" spans="3:8" x14ac:dyDescent="0.25">
      <c r="C491" s="86">
        <v>43504</v>
      </c>
      <c r="D491" t="s">
        <v>21</v>
      </c>
      <c r="E491" t="s">
        <v>32</v>
      </c>
      <c r="F491" t="s">
        <v>445</v>
      </c>
      <c r="G491" s="101">
        <v>16</v>
      </c>
      <c r="H491" s="87">
        <v>0</v>
      </c>
    </row>
    <row r="492" spans="3:8" x14ac:dyDescent="0.25">
      <c r="C492" s="86">
        <v>43504</v>
      </c>
      <c r="D492" t="s">
        <v>21</v>
      </c>
      <c r="E492" t="s">
        <v>32</v>
      </c>
      <c r="F492" t="s">
        <v>445</v>
      </c>
      <c r="G492" s="101">
        <v>8</v>
      </c>
      <c r="H492" s="87">
        <v>0</v>
      </c>
    </row>
    <row r="493" spans="3:8" x14ac:dyDescent="0.25">
      <c r="C493" s="86">
        <v>43504</v>
      </c>
      <c r="D493" t="s">
        <v>21</v>
      </c>
      <c r="E493" t="s">
        <v>31</v>
      </c>
      <c r="F493" t="s">
        <v>445</v>
      </c>
      <c r="G493" s="101">
        <v>139.19999999999999</v>
      </c>
      <c r="H493" s="87">
        <v>0</v>
      </c>
    </row>
    <row r="494" spans="3:8" x14ac:dyDescent="0.25">
      <c r="C494" s="86">
        <v>43504</v>
      </c>
      <c r="D494" t="s">
        <v>82</v>
      </c>
      <c r="E494" t="s">
        <v>54</v>
      </c>
      <c r="F494" t="s">
        <v>445</v>
      </c>
      <c r="G494" s="101">
        <v>158.94999999999999</v>
      </c>
      <c r="H494" s="87">
        <v>0</v>
      </c>
    </row>
    <row r="495" spans="3:8" x14ac:dyDescent="0.25">
      <c r="C495" s="86">
        <v>43504</v>
      </c>
      <c r="D495" t="s">
        <v>66</v>
      </c>
      <c r="E495" t="s">
        <v>31</v>
      </c>
      <c r="F495" t="s">
        <v>445</v>
      </c>
      <c r="G495" s="101">
        <v>47.6</v>
      </c>
      <c r="H495" s="87">
        <v>0</v>
      </c>
    </row>
    <row r="496" spans="3:8" x14ac:dyDescent="0.25">
      <c r="C496" s="86">
        <v>43504</v>
      </c>
      <c r="D496" t="s">
        <v>78</v>
      </c>
      <c r="E496" t="s">
        <v>31</v>
      </c>
      <c r="F496" t="s">
        <v>445</v>
      </c>
      <c r="G496" s="101">
        <v>22</v>
      </c>
      <c r="H496" s="87">
        <v>0</v>
      </c>
    </row>
    <row r="497" spans="3:8" x14ac:dyDescent="0.25">
      <c r="C497" s="86">
        <v>43504</v>
      </c>
      <c r="D497" t="s">
        <v>77</v>
      </c>
      <c r="E497" t="s">
        <v>31</v>
      </c>
      <c r="F497" t="s">
        <v>445</v>
      </c>
      <c r="G497" s="101">
        <v>39</v>
      </c>
      <c r="H497" s="87">
        <v>0</v>
      </c>
    </row>
    <row r="498" spans="3:8" x14ac:dyDescent="0.25">
      <c r="C498" s="86">
        <v>43504</v>
      </c>
      <c r="D498" t="s">
        <v>65</v>
      </c>
      <c r="E498" t="s">
        <v>31</v>
      </c>
      <c r="F498" t="s">
        <v>445</v>
      </c>
      <c r="G498" s="101">
        <v>14.3</v>
      </c>
      <c r="H498" s="87">
        <v>0</v>
      </c>
    </row>
    <row r="499" spans="3:8" x14ac:dyDescent="0.25">
      <c r="C499" s="86">
        <v>43504</v>
      </c>
      <c r="D499" t="s">
        <v>23</v>
      </c>
      <c r="E499" t="s">
        <v>60</v>
      </c>
      <c r="F499" t="s">
        <v>445</v>
      </c>
      <c r="G499" s="101">
        <v>22.27</v>
      </c>
      <c r="H499" s="87">
        <v>0</v>
      </c>
    </row>
    <row r="500" spans="3:8" x14ac:dyDescent="0.25">
      <c r="C500" s="86">
        <v>43504</v>
      </c>
      <c r="D500" t="s">
        <v>23</v>
      </c>
      <c r="E500" t="s">
        <v>60</v>
      </c>
      <c r="F500" t="s">
        <v>445</v>
      </c>
      <c r="G500" s="101">
        <v>17</v>
      </c>
      <c r="H500" s="87">
        <v>0</v>
      </c>
    </row>
    <row r="501" spans="3:8" x14ac:dyDescent="0.25">
      <c r="C501" s="86">
        <v>43504</v>
      </c>
      <c r="D501" t="s">
        <v>23</v>
      </c>
      <c r="E501" t="s">
        <v>33</v>
      </c>
      <c r="F501" t="s">
        <v>156</v>
      </c>
      <c r="G501" s="101">
        <v>7.2</v>
      </c>
      <c r="H501" s="87">
        <v>0</v>
      </c>
    </row>
    <row r="502" spans="3:8" x14ac:dyDescent="0.25">
      <c r="C502" s="86">
        <v>43504</v>
      </c>
      <c r="D502" t="s">
        <v>23</v>
      </c>
      <c r="E502" t="s">
        <v>33</v>
      </c>
      <c r="F502" t="s">
        <v>124</v>
      </c>
      <c r="G502" s="101">
        <v>2.4</v>
      </c>
      <c r="H502" s="87">
        <v>0</v>
      </c>
    </row>
    <row r="503" spans="3:8" x14ac:dyDescent="0.25">
      <c r="C503" s="86">
        <v>43504</v>
      </c>
      <c r="D503" t="s">
        <v>23</v>
      </c>
      <c r="E503" t="s">
        <v>33</v>
      </c>
      <c r="F503" t="s">
        <v>118</v>
      </c>
      <c r="G503" s="101">
        <v>2.25</v>
      </c>
      <c r="H503" s="87">
        <v>0</v>
      </c>
    </row>
    <row r="504" spans="3:8" x14ac:dyDescent="0.25">
      <c r="C504" s="86">
        <v>43505</v>
      </c>
      <c r="D504" t="s">
        <v>74</v>
      </c>
      <c r="E504" t="s">
        <v>60</v>
      </c>
      <c r="F504" t="s">
        <v>446</v>
      </c>
      <c r="G504" s="101">
        <v>20.100000000000001</v>
      </c>
      <c r="H504" s="87">
        <v>0</v>
      </c>
    </row>
    <row r="505" spans="3:8" x14ac:dyDescent="0.25">
      <c r="C505" s="86">
        <v>43505</v>
      </c>
      <c r="D505" t="s">
        <v>22</v>
      </c>
      <c r="E505" t="s">
        <v>447</v>
      </c>
      <c r="F505" t="s">
        <v>448</v>
      </c>
      <c r="G505" s="101">
        <v>114.95</v>
      </c>
      <c r="H505" s="87">
        <v>0</v>
      </c>
    </row>
    <row r="506" spans="3:8" x14ac:dyDescent="0.25">
      <c r="C506" s="86">
        <v>43505</v>
      </c>
      <c r="D506" t="s">
        <v>22</v>
      </c>
      <c r="E506" t="s">
        <v>447</v>
      </c>
      <c r="F506" t="s">
        <v>448</v>
      </c>
      <c r="G506" s="101">
        <v>90.79</v>
      </c>
      <c r="H506" s="87">
        <v>0</v>
      </c>
    </row>
    <row r="507" spans="3:8" x14ac:dyDescent="0.25">
      <c r="C507" s="86">
        <v>43505</v>
      </c>
      <c r="D507" t="s">
        <v>22</v>
      </c>
      <c r="E507" t="s">
        <v>447</v>
      </c>
      <c r="F507" t="s">
        <v>448</v>
      </c>
      <c r="G507" s="101">
        <v>77.61</v>
      </c>
      <c r="H507" s="87">
        <v>0</v>
      </c>
    </row>
    <row r="508" spans="3:8" x14ac:dyDescent="0.25">
      <c r="C508" s="86">
        <v>43505</v>
      </c>
      <c r="D508" t="s">
        <v>22</v>
      </c>
      <c r="E508" t="s">
        <v>447</v>
      </c>
      <c r="F508" t="s">
        <v>448</v>
      </c>
      <c r="G508" s="101">
        <v>51.37</v>
      </c>
      <c r="H508" s="87">
        <v>0</v>
      </c>
    </row>
    <row r="509" spans="3:8" x14ac:dyDescent="0.25">
      <c r="C509" s="86">
        <v>43505</v>
      </c>
      <c r="D509" t="s">
        <v>22</v>
      </c>
      <c r="E509" t="s">
        <v>447</v>
      </c>
      <c r="F509" t="s">
        <v>448</v>
      </c>
      <c r="G509" s="101">
        <v>36.630000000000003</v>
      </c>
      <c r="H509" s="87">
        <v>0</v>
      </c>
    </row>
    <row r="510" spans="3:8" x14ac:dyDescent="0.25">
      <c r="C510" s="86">
        <v>43505</v>
      </c>
      <c r="D510" t="s">
        <v>22</v>
      </c>
      <c r="E510" t="s">
        <v>447</v>
      </c>
      <c r="F510" t="s">
        <v>448</v>
      </c>
      <c r="G510" s="101">
        <v>28.99</v>
      </c>
      <c r="H510" s="87">
        <v>0</v>
      </c>
    </row>
    <row r="511" spans="3:8" x14ac:dyDescent="0.25">
      <c r="C511" s="86">
        <v>43505</v>
      </c>
      <c r="D511" t="s">
        <v>22</v>
      </c>
      <c r="E511" t="s">
        <v>447</v>
      </c>
      <c r="F511" t="s">
        <v>448</v>
      </c>
      <c r="G511" s="101">
        <v>27.18</v>
      </c>
      <c r="H511" s="87">
        <v>0</v>
      </c>
    </row>
    <row r="512" spans="3:8" x14ac:dyDescent="0.25">
      <c r="C512" s="86">
        <v>43505</v>
      </c>
      <c r="D512" t="s">
        <v>22</v>
      </c>
      <c r="E512" t="s">
        <v>447</v>
      </c>
      <c r="F512" t="s">
        <v>448</v>
      </c>
      <c r="G512" s="101">
        <v>25.26</v>
      </c>
      <c r="H512" s="87">
        <v>0</v>
      </c>
    </row>
    <row r="513" spans="3:8" x14ac:dyDescent="0.25">
      <c r="C513" s="86">
        <v>43505</v>
      </c>
      <c r="D513" t="s">
        <v>22</v>
      </c>
      <c r="E513" t="s">
        <v>447</v>
      </c>
      <c r="F513" t="s">
        <v>448</v>
      </c>
      <c r="G513" s="101">
        <v>24.4</v>
      </c>
      <c r="H513" s="87">
        <v>0</v>
      </c>
    </row>
    <row r="514" spans="3:8" x14ac:dyDescent="0.25">
      <c r="C514" s="86">
        <v>43505</v>
      </c>
      <c r="D514" t="s">
        <v>22</v>
      </c>
      <c r="E514" t="s">
        <v>447</v>
      </c>
      <c r="F514" t="s">
        <v>448</v>
      </c>
      <c r="G514" s="101">
        <v>23.25</v>
      </c>
      <c r="H514" s="87">
        <v>0</v>
      </c>
    </row>
    <row r="515" spans="3:8" x14ac:dyDescent="0.25">
      <c r="C515" s="86">
        <v>43505</v>
      </c>
      <c r="D515" t="s">
        <v>22</v>
      </c>
      <c r="E515" t="s">
        <v>447</v>
      </c>
      <c r="F515" t="s">
        <v>448</v>
      </c>
      <c r="G515" s="101">
        <v>18.420000000000002</v>
      </c>
      <c r="H515" s="87">
        <v>0</v>
      </c>
    </row>
    <row r="516" spans="3:8" x14ac:dyDescent="0.25">
      <c r="C516" s="86">
        <v>43505</v>
      </c>
      <c r="D516" t="s">
        <v>69</v>
      </c>
      <c r="E516" t="s">
        <v>447</v>
      </c>
      <c r="F516" t="s">
        <v>448</v>
      </c>
      <c r="G516" s="101">
        <v>271.64999999999998</v>
      </c>
      <c r="H516" s="87">
        <v>0</v>
      </c>
    </row>
    <row r="517" spans="3:8" x14ac:dyDescent="0.25">
      <c r="C517" s="86">
        <v>43505</v>
      </c>
      <c r="D517" t="s">
        <v>76</v>
      </c>
      <c r="E517" t="s">
        <v>447</v>
      </c>
      <c r="F517" t="s">
        <v>448</v>
      </c>
      <c r="G517" s="101">
        <v>318.22000000000003</v>
      </c>
      <c r="H517" s="87">
        <v>0</v>
      </c>
    </row>
    <row r="518" spans="3:8" x14ac:dyDescent="0.25">
      <c r="C518" s="86">
        <v>43505</v>
      </c>
      <c r="D518" t="s">
        <v>67</v>
      </c>
      <c r="E518" t="s">
        <v>447</v>
      </c>
      <c r="F518" t="s">
        <v>448</v>
      </c>
      <c r="G518" s="101">
        <v>506.95</v>
      </c>
      <c r="H518" s="87">
        <v>0</v>
      </c>
    </row>
    <row r="519" spans="3:8" x14ac:dyDescent="0.25">
      <c r="C519" s="86">
        <v>43505</v>
      </c>
      <c r="D519" t="s">
        <v>67</v>
      </c>
      <c r="E519" t="s">
        <v>31</v>
      </c>
      <c r="F519" t="s">
        <v>446</v>
      </c>
      <c r="G519" s="101">
        <v>154.85</v>
      </c>
      <c r="H519" s="87">
        <v>0</v>
      </c>
    </row>
    <row r="520" spans="3:8" x14ac:dyDescent="0.25">
      <c r="C520" s="86">
        <v>43505</v>
      </c>
      <c r="D520" t="s">
        <v>72</v>
      </c>
      <c r="E520" t="s">
        <v>447</v>
      </c>
      <c r="F520" t="s">
        <v>448</v>
      </c>
      <c r="G520" s="101">
        <v>1127.55</v>
      </c>
      <c r="H520" s="87">
        <v>0</v>
      </c>
    </row>
    <row r="521" spans="3:8" x14ac:dyDescent="0.25">
      <c r="C521" s="86">
        <v>43505</v>
      </c>
      <c r="D521" t="s">
        <v>75</v>
      </c>
      <c r="E521" t="s">
        <v>447</v>
      </c>
      <c r="F521" t="s">
        <v>448</v>
      </c>
      <c r="G521" s="101">
        <v>51.85</v>
      </c>
      <c r="H521" s="87">
        <v>0</v>
      </c>
    </row>
    <row r="522" spans="3:8" x14ac:dyDescent="0.25">
      <c r="C522" s="86">
        <v>43505</v>
      </c>
      <c r="D522" t="s">
        <v>71</v>
      </c>
      <c r="E522" t="s">
        <v>447</v>
      </c>
      <c r="F522" t="s">
        <v>448</v>
      </c>
      <c r="G522" s="101">
        <v>111.49</v>
      </c>
      <c r="H522" s="87">
        <v>0</v>
      </c>
    </row>
    <row r="523" spans="3:8" x14ac:dyDescent="0.25">
      <c r="C523" s="86">
        <v>43505</v>
      </c>
      <c r="D523" t="s">
        <v>21</v>
      </c>
      <c r="E523" t="s">
        <v>447</v>
      </c>
      <c r="F523" t="s">
        <v>448</v>
      </c>
      <c r="G523" s="101">
        <v>983.14</v>
      </c>
      <c r="H523" s="87">
        <v>0</v>
      </c>
    </row>
    <row r="524" spans="3:8" x14ac:dyDescent="0.25">
      <c r="C524" s="86">
        <v>43505</v>
      </c>
      <c r="D524" t="s">
        <v>21</v>
      </c>
      <c r="E524" t="s">
        <v>447</v>
      </c>
      <c r="F524" t="s">
        <v>448</v>
      </c>
      <c r="G524" s="101">
        <v>969.56</v>
      </c>
      <c r="H524" s="87">
        <v>0</v>
      </c>
    </row>
    <row r="525" spans="3:8" x14ac:dyDescent="0.25">
      <c r="C525" s="86">
        <v>43505</v>
      </c>
      <c r="D525" t="s">
        <v>21</v>
      </c>
      <c r="E525" t="s">
        <v>447</v>
      </c>
      <c r="F525" t="s">
        <v>448</v>
      </c>
      <c r="G525" s="101">
        <v>859.78</v>
      </c>
      <c r="H525" s="87">
        <v>0</v>
      </c>
    </row>
    <row r="526" spans="3:8" x14ac:dyDescent="0.25">
      <c r="C526" s="86">
        <v>43505</v>
      </c>
      <c r="D526" t="s">
        <v>21</v>
      </c>
      <c r="E526" t="s">
        <v>447</v>
      </c>
      <c r="F526" t="s">
        <v>448</v>
      </c>
      <c r="G526" s="101">
        <v>812.98</v>
      </c>
      <c r="H526" s="87">
        <v>0</v>
      </c>
    </row>
    <row r="527" spans="3:8" x14ac:dyDescent="0.25">
      <c r="C527" s="86">
        <v>43505</v>
      </c>
      <c r="D527" t="s">
        <v>21</v>
      </c>
      <c r="E527" t="s">
        <v>447</v>
      </c>
      <c r="F527" t="s">
        <v>448</v>
      </c>
      <c r="G527" s="101">
        <v>725.25</v>
      </c>
      <c r="H527" s="87">
        <v>0</v>
      </c>
    </row>
    <row r="528" spans="3:8" x14ac:dyDescent="0.25">
      <c r="C528" s="86">
        <v>43505</v>
      </c>
      <c r="D528" t="s">
        <v>21</v>
      </c>
      <c r="E528" t="s">
        <v>447</v>
      </c>
      <c r="F528" t="s">
        <v>448</v>
      </c>
      <c r="G528" s="101">
        <v>714.31</v>
      </c>
      <c r="H528" s="87">
        <v>0</v>
      </c>
    </row>
    <row r="529" spans="3:8" x14ac:dyDescent="0.25">
      <c r="C529" s="86">
        <v>43505</v>
      </c>
      <c r="D529" t="s">
        <v>21</v>
      </c>
      <c r="E529" t="s">
        <v>447</v>
      </c>
      <c r="F529" t="s">
        <v>448</v>
      </c>
      <c r="G529" s="101">
        <v>478.22</v>
      </c>
      <c r="H529" s="87">
        <v>0</v>
      </c>
    </row>
    <row r="530" spans="3:8" x14ac:dyDescent="0.25">
      <c r="C530" s="86">
        <v>43505</v>
      </c>
      <c r="D530" t="s">
        <v>21</v>
      </c>
      <c r="E530" t="s">
        <v>447</v>
      </c>
      <c r="F530" t="s">
        <v>448</v>
      </c>
      <c r="G530" s="101">
        <v>414.19</v>
      </c>
      <c r="H530" s="87">
        <v>0</v>
      </c>
    </row>
    <row r="531" spans="3:8" x14ac:dyDescent="0.25">
      <c r="C531" s="86">
        <v>43505</v>
      </c>
      <c r="D531" t="s">
        <v>21</v>
      </c>
      <c r="E531" t="s">
        <v>447</v>
      </c>
      <c r="F531" t="s">
        <v>448</v>
      </c>
      <c r="G531" s="101">
        <v>411.2</v>
      </c>
      <c r="H531" s="87">
        <v>0</v>
      </c>
    </row>
    <row r="532" spans="3:8" x14ac:dyDescent="0.25">
      <c r="C532" s="86">
        <v>43505</v>
      </c>
      <c r="D532" t="s">
        <v>21</v>
      </c>
      <c r="E532" t="s">
        <v>447</v>
      </c>
      <c r="F532" t="s">
        <v>448</v>
      </c>
      <c r="G532" s="101">
        <v>387.82</v>
      </c>
      <c r="H532" s="87">
        <v>0</v>
      </c>
    </row>
    <row r="533" spans="3:8" x14ac:dyDescent="0.25">
      <c r="C533" s="86">
        <v>43505</v>
      </c>
      <c r="D533" t="s">
        <v>21</v>
      </c>
      <c r="E533" t="s">
        <v>447</v>
      </c>
      <c r="F533" t="s">
        <v>448</v>
      </c>
      <c r="G533" s="101">
        <v>307.33999999999997</v>
      </c>
      <c r="H533" s="87">
        <v>0</v>
      </c>
    </row>
    <row r="534" spans="3:8" x14ac:dyDescent="0.25">
      <c r="C534" s="86">
        <v>43505</v>
      </c>
      <c r="D534" t="s">
        <v>21</v>
      </c>
      <c r="E534" t="s">
        <v>447</v>
      </c>
      <c r="F534" t="s">
        <v>448</v>
      </c>
      <c r="G534" s="101">
        <v>295.97000000000003</v>
      </c>
      <c r="H534" s="87">
        <v>0</v>
      </c>
    </row>
    <row r="535" spans="3:8" x14ac:dyDescent="0.25">
      <c r="C535" s="86">
        <v>43505</v>
      </c>
      <c r="D535" t="s">
        <v>21</v>
      </c>
      <c r="E535" t="s">
        <v>447</v>
      </c>
      <c r="F535" t="s">
        <v>448</v>
      </c>
      <c r="G535" s="101">
        <v>264.37</v>
      </c>
      <c r="H535" s="87">
        <v>0</v>
      </c>
    </row>
    <row r="536" spans="3:8" x14ac:dyDescent="0.25">
      <c r="C536" s="86">
        <v>43505</v>
      </c>
      <c r="D536" t="s">
        <v>21</v>
      </c>
      <c r="E536" t="s">
        <v>447</v>
      </c>
      <c r="F536" t="s">
        <v>448</v>
      </c>
      <c r="G536" s="101">
        <v>219.83</v>
      </c>
      <c r="H536" s="87">
        <v>0</v>
      </c>
    </row>
    <row r="537" spans="3:8" x14ac:dyDescent="0.25">
      <c r="C537" s="86">
        <v>43505</v>
      </c>
      <c r="D537" t="s">
        <v>21</v>
      </c>
      <c r="E537" t="s">
        <v>447</v>
      </c>
      <c r="F537" t="s">
        <v>448</v>
      </c>
      <c r="G537" s="101">
        <v>212.88</v>
      </c>
      <c r="H537" s="87">
        <v>0</v>
      </c>
    </row>
    <row r="538" spans="3:8" x14ac:dyDescent="0.25">
      <c r="C538" s="86">
        <v>43505</v>
      </c>
      <c r="D538" t="s">
        <v>21</v>
      </c>
      <c r="E538" t="s">
        <v>447</v>
      </c>
      <c r="F538" t="s">
        <v>448</v>
      </c>
      <c r="G538" s="101">
        <v>209.59</v>
      </c>
      <c r="H538" s="87">
        <v>0</v>
      </c>
    </row>
    <row r="539" spans="3:8" x14ac:dyDescent="0.25">
      <c r="C539" s="86">
        <v>43505</v>
      </c>
      <c r="D539" t="s">
        <v>21</v>
      </c>
      <c r="E539" t="s">
        <v>447</v>
      </c>
      <c r="F539" t="s">
        <v>448</v>
      </c>
      <c r="G539" s="101">
        <v>200.77</v>
      </c>
      <c r="H539" s="87">
        <v>0</v>
      </c>
    </row>
    <row r="540" spans="3:8" x14ac:dyDescent="0.25">
      <c r="C540" s="86">
        <v>43505</v>
      </c>
      <c r="D540" t="s">
        <v>21</v>
      </c>
      <c r="E540" t="s">
        <v>447</v>
      </c>
      <c r="F540" t="s">
        <v>448</v>
      </c>
      <c r="G540" s="101">
        <v>123.44</v>
      </c>
      <c r="H540" s="87">
        <v>0</v>
      </c>
    </row>
    <row r="541" spans="3:8" x14ac:dyDescent="0.25">
      <c r="C541" s="86">
        <v>43505</v>
      </c>
      <c r="D541" t="s">
        <v>21</v>
      </c>
      <c r="E541" t="s">
        <v>447</v>
      </c>
      <c r="F541" t="s">
        <v>448</v>
      </c>
      <c r="G541" s="101">
        <v>85.49</v>
      </c>
      <c r="H541" s="87">
        <v>0</v>
      </c>
    </row>
    <row r="542" spans="3:8" x14ac:dyDescent="0.25">
      <c r="C542" s="86">
        <v>43505</v>
      </c>
      <c r="D542" t="s">
        <v>21</v>
      </c>
      <c r="E542" t="s">
        <v>447</v>
      </c>
      <c r="F542" t="s">
        <v>448</v>
      </c>
      <c r="G542" s="101">
        <v>84.8</v>
      </c>
      <c r="H542" s="87">
        <v>0</v>
      </c>
    </row>
    <row r="543" spans="3:8" x14ac:dyDescent="0.25">
      <c r="C543" s="86">
        <v>43505</v>
      </c>
      <c r="D543" t="s">
        <v>21</v>
      </c>
      <c r="E543" t="s">
        <v>447</v>
      </c>
      <c r="F543" t="s">
        <v>448</v>
      </c>
      <c r="G543" s="101">
        <v>39.020000000000003</v>
      </c>
      <c r="H543" s="87">
        <v>0</v>
      </c>
    </row>
    <row r="544" spans="3:8" x14ac:dyDescent="0.25">
      <c r="C544" s="86">
        <v>43505</v>
      </c>
      <c r="D544" t="s">
        <v>21</v>
      </c>
      <c r="E544" t="s">
        <v>447</v>
      </c>
      <c r="F544" t="s">
        <v>448</v>
      </c>
      <c r="G544" s="101">
        <v>22.42</v>
      </c>
      <c r="H544" s="87">
        <v>0</v>
      </c>
    </row>
    <row r="545" spans="3:8" x14ac:dyDescent="0.25">
      <c r="C545" s="86">
        <v>43505</v>
      </c>
      <c r="D545" t="s">
        <v>21</v>
      </c>
      <c r="E545" t="s">
        <v>447</v>
      </c>
      <c r="F545" t="s">
        <v>448</v>
      </c>
      <c r="G545" s="101">
        <v>16.690000000000001</v>
      </c>
      <c r="H545" s="87">
        <v>0</v>
      </c>
    </row>
    <row r="546" spans="3:8" x14ac:dyDescent="0.25">
      <c r="C546" s="86">
        <v>43505</v>
      </c>
      <c r="D546" t="s">
        <v>65</v>
      </c>
      <c r="E546" t="s">
        <v>447</v>
      </c>
      <c r="F546" t="s">
        <v>448</v>
      </c>
      <c r="G546" s="101">
        <v>150.58000000000001</v>
      </c>
      <c r="H546" s="87">
        <v>0</v>
      </c>
    </row>
    <row r="547" spans="3:8" x14ac:dyDescent="0.25">
      <c r="C547" s="86">
        <v>43505</v>
      </c>
      <c r="D547" t="s">
        <v>64</v>
      </c>
      <c r="E547" t="s">
        <v>447</v>
      </c>
      <c r="F547" t="s">
        <v>448</v>
      </c>
      <c r="G547" s="101">
        <v>5620.07</v>
      </c>
      <c r="H547" s="87">
        <v>0</v>
      </c>
    </row>
    <row r="548" spans="3:8" x14ac:dyDescent="0.25">
      <c r="C548" s="86">
        <v>43505</v>
      </c>
      <c r="D548" t="s">
        <v>23</v>
      </c>
      <c r="E548" t="s">
        <v>447</v>
      </c>
      <c r="F548" t="s">
        <v>448</v>
      </c>
      <c r="G548" s="101">
        <v>111.83</v>
      </c>
      <c r="H548" s="87">
        <v>0</v>
      </c>
    </row>
    <row r="549" spans="3:8" x14ac:dyDescent="0.25">
      <c r="C549" s="86">
        <v>43505</v>
      </c>
      <c r="D549" t="s">
        <v>23</v>
      </c>
      <c r="E549" t="s">
        <v>447</v>
      </c>
      <c r="F549" t="s">
        <v>448</v>
      </c>
      <c r="G549" s="101">
        <v>110.17</v>
      </c>
      <c r="H549" s="87">
        <v>0</v>
      </c>
    </row>
    <row r="550" spans="3:8" x14ac:dyDescent="0.25">
      <c r="C550" s="86">
        <v>43505</v>
      </c>
      <c r="D550" t="s">
        <v>23</v>
      </c>
      <c r="E550" t="s">
        <v>447</v>
      </c>
      <c r="F550" t="s">
        <v>448</v>
      </c>
      <c r="G550" s="101">
        <v>77.08</v>
      </c>
      <c r="H550" s="87">
        <v>0</v>
      </c>
    </row>
    <row r="551" spans="3:8" x14ac:dyDescent="0.25">
      <c r="C551" s="86">
        <v>43505</v>
      </c>
      <c r="D551" t="s">
        <v>23</v>
      </c>
      <c r="E551" t="s">
        <v>447</v>
      </c>
      <c r="F551" t="s">
        <v>448</v>
      </c>
      <c r="G551" s="101">
        <v>66.95</v>
      </c>
      <c r="H551" s="87">
        <v>0</v>
      </c>
    </row>
    <row r="552" spans="3:8" x14ac:dyDescent="0.25">
      <c r="C552" s="86">
        <v>43505</v>
      </c>
      <c r="D552" t="s">
        <v>23</v>
      </c>
      <c r="E552" t="s">
        <v>447</v>
      </c>
      <c r="F552" t="s">
        <v>448</v>
      </c>
      <c r="G552" s="101">
        <v>61</v>
      </c>
      <c r="H552" s="87">
        <v>0</v>
      </c>
    </row>
    <row r="553" spans="3:8" x14ac:dyDescent="0.25">
      <c r="C553" s="86">
        <v>43505</v>
      </c>
      <c r="D553" t="s">
        <v>23</v>
      </c>
      <c r="E553" t="s">
        <v>447</v>
      </c>
      <c r="F553" t="s">
        <v>448</v>
      </c>
      <c r="G553" s="101">
        <v>44.01</v>
      </c>
      <c r="H553" s="87">
        <v>0</v>
      </c>
    </row>
    <row r="554" spans="3:8" x14ac:dyDescent="0.25">
      <c r="C554" s="86">
        <v>43505</v>
      </c>
      <c r="D554" t="s">
        <v>23</v>
      </c>
      <c r="E554" t="s">
        <v>447</v>
      </c>
      <c r="F554" t="s">
        <v>448</v>
      </c>
      <c r="G554" s="101">
        <v>43.5</v>
      </c>
      <c r="H554" s="87">
        <v>0</v>
      </c>
    </row>
    <row r="555" spans="3:8" x14ac:dyDescent="0.25">
      <c r="C555" s="86">
        <v>43505</v>
      </c>
      <c r="D555" t="s">
        <v>23</v>
      </c>
      <c r="E555" t="s">
        <v>447</v>
      </c>
      <c r="F555" t="s">
        <v>448</v>
      </c>
      <c r="G555" s="101">
        <v>43.11</v>
      </c>
      <c r="H555" s="87">
        <v>0</v>
      </c>
    </row>
    <row r="556" spans="3:8" x14ac:dyDescent="0.25">
      <c r="C556" s="86">
        <v>43505</v>
      </c>
      <c r="D556" t="s">
        <v>23</v>
      </c>
      <c r="E556" t="s">
        <v>447</v>
      </c>
      <c r="F556" t="s">
        <v>448</v>
      </c>
      <c r="G556" s="101">
        <v>42.78</v>
      </c>
      <c r="H556" s="87">
        <v>0</v>
      </c>
    </row>
    <row r="557" spans="3:8" x14ac:dyDescent="0.25">
      <c r="C557" s="86">
        <v>43507</v>
      </c>
      <c r="D557" t="s">
        <v>22</v>
      </c>
      <c r="E557" t="s">
        <v>32</v>
      </c>
      <c r="F557" t="s">
        <v>449</v>
      </c>
      <c r="G557" s="101">
        <v>8</v>
      </c>
      <c r="H557" s="87">
        <v>0</v>
      </c>
    </row>
    <row r="558" spans="3:8" x14ac:dyDescent="0.25">
      <c r="C558" s="86">
        <v>43507</v>
      </c>
      <c r="D558" t="s">
        <v>73</v>
      </c>
      <c r="E558" t="s">
        <v>31</v>
      </c>
      <c r="F558" t="s">
        <v>449</v>
      </c>
      <c r="G558" s="101">
        <v>12.9</v>
      </c>
      <c r="H558" s="87">
        <v>0</v>
      </c>
    </row>
    <row r="559" spans="3:8" x14ac:dyDescent="0.25">
      <c r="C559" s="86">
        <v>43507</v>
      </c>
      <c r="D559" t="s">
        <v>71</v>
      </c>
      <c r="E559" t="s">
        <v>61</v>
      </c>
      <c r="F559" t="s">
        <v>449</v>
      </c>
      <c r="G559" s="101">
        <v>1050.5999999999999</v>
      </c>
      <c r="H559" s="87">
        <v>0</v>
      </c>
    </row>
    <row r="560" spans="3:8" x14ac:dyDescent="0.25">
      <c r="C560" s="86">
        <v>43507</v>
      </c>
      <c r="D560" t="s">
        <v>21</v>
      </c>
      <c r="E560" t="s">
        <v>32</v>
      </c>
      <c r="F560" t="s">
        <v>449</v>
      </c>
      <c r="G560" s="101">
        <v>32</v>
      </c>
      <c r="H560" s="87">
        <v>0</v>
      </c>
    </row>
    <row r="561" spans="3:8" x14ac:dyDescent="0.25">
      <c r="C561" s="86">
        <v>43507</v>
      </c>
      <c r="D561" t="s">
        <v>21</v>
      </c>
      <c r="E561" t="s">
        <v>32</v>
      </c>
      <c r="F561" t="s">
        <v>449</v>
      </c>
      <c r="G561" s="101">
        <v>8</v>
      </c>
      <c r="H561" s="87">
        <v>0</v>
      </c>
    </row>
    <row r="562" spans="3:8" x14ac:dyDescent="0.25">
      <c r="C562" s="86">
        <v>43507</v>
      </c>
      <c r="D562" t="s">
        <v>23</v>
      </c>
      <c r="E562" t="s">
        <v>33</v>
      </c>
      <c r="F562" t="s">
        <v>56</v>
      </c>
      <c r="G562" s="101">
        <v>4.5</v>
      </c>
      <c r="H562" s="87">
        <v>0</v>
      </c>
    </row>
    <row r="563" spans="3:8" x14ac:dyDescent="0.25">
      <c r="C563" s="86">
        <v>43507</v>
      </c>
      <c r="D563" t="s">
        <v>23</v>
      </c>
      <c r="E563" t="s">
        <v>33</v>
      </c>
      <c r="F563" t="s">
        <v>141</v>
      </c>
      <c r="G563" s="101">
        <v>18</v>
      </c>
      <c r="H563" s="87">
        <v>0</v>
      </c>
    </row>
    <row r="564" spans="3:8" x14ac:dyDescent="0.25">
      <c r="C564" s="86">
        <v>43508</v>
      </c>
      <c r="D564" t="s">
        <v>76</v>
      </c>
      <c r="E564" t="s">
        <v>31</v>
      </c>
      <c r="F564" t="s">
        <v>450</v>
      </c>
      <c r="G564" s="101">
        <v>24</v>
      </c>
      <c r="H564" s="87">
        <v>0</v>
      </c>
    </row>
    <row r="565" spans="3:8" x14ac:dyDescent="0.25">
      <c r="C565" s="86">
        <v>43508</v>
      </c>
      <c r="D565" t="s">
        <v>77</v>
      </c>
      <c r="E565" t="s">
        <v>31</v>
      </c>
      <c r="F565" t="s">
        <v>450</v>
      </c>
      <c r="G565" s="101">
        <v>91.18</v>
      </c>
      <c r="H565" s="87">
        <v>0</v>
      </c>
    </row>
    <row r="566" spans="3:8" x14ac:dyDescent="0.25">
      <c r="C566" s="86">
        <v>43508</v>
      </c>
      <c r="D566" t="s">
        <v>23</v>
      </c>
      <c r="E566" t="s">
        <v>33</v>
      </c>
      <c r="F566" t="s">
        <v>338</v>
      </c>
      <c r="G566" s="101">
        <v>3</v>
      </c>
      <c r="H566" s="87">
        <v>0</v>
      </c>
    </row>
    <row r="567" spans="3:8" x14ac:dyDescent="0.25">
      <c r="C567" s="86">
        <v>43508</v>
      </c>
      <c r="D567" t="s">
        <v>23</v>
      </c>
      <c r="E567" t="s">
        <v>33</v>
      </c>
      <c r="F567" t="s">
        <v>139</v>
      </c>
      <c r="G567" s="101">
        <v>22</v>
      </c>
      <c r="H567" s="87">
        <v>0</v>
      </c>
    </row>
    <row r="568" spans="3:8" x14ac:dyDescent="0.25">
      <c r="C568" s="86">
        <v>43509</v>
      </c>
      <c r="D568" t="s">
        <v>22</v>
      </c>
      <c r="E568" t="s">
        <v>32</v>
      </c>
      <c r="F568" t="s">
        <v>451</v>
      </c>
      <c r="G568" s="101">
        <v>8</v>
      </c>
      <c r="H568" s="87">
        <v>0</v>
      </c>
    </row>
    <row r="569" spans="3:8" x14ac:dyDescent="0.25">
      <c r="C569" s="86">
        <v>43509</v>
      </c>
      <c r="D569" t="s">
        <v>72</v>
      </c>
      <c r="E569" t="s">
        <v>101</v>
      </c>
      <c r="F569" t="s">
        <v>451</v>
      </c>
      <c r="G569" s="101">
        <v>100</v>
      </c>
      <c r="H569" s="87">
        <v>0</v>
      </c>
    </row>
    <row r="570" spans="3:8" x14ac:dyDescent="0.25">
      <c r="C570" s="86">
        <v>43509</v>
      </c>
      <c r="D570" t="s">
        <v>73</v>
      </c>
      <c r="E570" t="s">
        <v>31</v>
      </c>
      <c r="F570" t="s">
        <v>451</v>
      </c>
      <c r="G570" s="101">
        <v>128</v>
      </c>
      <c r="H570" s="87">
        <v>0</v>
      </c>
    </row>
    <row r="571" spans="3:8" x14ac:dyDescent="0.25">
      <c r="C571" s="86">
        <v>43509</v>
      </c>
      <c r="D571" t="s">
        <v>103</v>
      </c>
      <c r="E571" t="s">
        <v>32</v>
      </c>
      <c r="F571" t="s">
        <v>451</v>
      </c>
      <c r="G571" s="101">
        <v>299</v>
      </c>
      <c r="H571" s="87">
        <v>0</v>
      </c>
    </row>
    <row r="572" spans="3:8" x14ac:dyDescent="0.25">
      <c r="C572" s="86">
        <v>43509</v>
      </c>
      <c r="D572" t="s">
        <v>21</v>
      </c>
      <c r="E572" t="s">
        <v>32</v>
      </c>
      <c r="F572" t="s">
        <v>451</v>
      </c>
      <c r="G572" s="101">
        <v>48</v>
      </c>
      <c r="H572" s="87">
        <v>0</v>
      </c>
    </row>
    <row r="573" spans="3:8" x14ac:dyDescent="0.25">
      <c r="C573" s="86">
        <v>43509</v>
      </c>
      <c r="D573" t="s">
        <v>21</v>
      </c>
      <c r="E573" t="s">
        <v>32</v>
      </c>
      <c r="F573" t="s">
        <v>451</v>
      </c>
      <c r="G573" s="101">
        <v>40</v>
      </c>
      <c r="H573" s="87">
        <v>0</v>
      </c>
    </row>
    <row r="574" spans="3:8" x14ac:dyDescent="0.25">
      <c r="C574" s="86">
        <v>43509</v>
      </c>
      <c r="D574" t="s">
        <v>21</v>
      </c>
      <c r="E574" t="s">
        <v>32</v>
      </c>
      <c r="F574" t="s">
        <v>451</v>
      </c>
      <c r="G574" s="101">
        <v>32</v>
      </c>
      <c r="H574" s="87">
        <v>0</v>
      </c>
    </row>
    <row r="575" spans="3:8" x14ac:dyDescent="0.25">
      <c r="C575" s="86">
        <v>43509</v>
      </c>
      <c r="D575" t="s">
        <v>21</v>
      </c>
      <c r="E575" t="s">
        <v>32</v>
      </c>
      <c r="F575" t="s">
        <v>451</v>
      </c>
      <c r="G575" s="101">
        <v>24</v>
      </c>
      <c r="H575" s="87">
        <v>0</v>
      </c>
    </row>
    <row r="576" spans="3:8" x14ac:dyDescent="0.25">
      <c r="C576" s="86">
        <v>43509</v>
      </c>
      <c r="D576" t="s">
        <v>21</v>
      </c>
      <c r="E576" t="s">
        <v>32</v>
      </c>
      <c r="F576" t="s">
        <v>451</v>
      </c>
      <c r="G576" s="101">
        <v>8</v>
      </c>
      <c r="H576" s="87">
        <v>0</v>
      </c>
    </row>
    <row r="577" spans="3:8" x14ac:dyDescent="0.25">
      <c r="C577" s="86">
        <v>43509</v>
      </c>
      <c r="D577" t="s">
        <v>78</v>
      </c>
      <c r="E577" t="s">
        <v>54</v>
      </c>
      <c r="F577" t="s">
        <v>451</v>
      </c>
      <c r="G577" s="101">
        <v>144.99</v>
      </c>
      <c r="H577" s="87">
        <v>0</v>
      </c>
    </row>
    <row r="578" spans="3:8" x14ac:dyDescent="0.25">
      <c r="C578" s="86">
        <v>43509</v>
      </c>
      <c r="D578" t="s">
        <v>78</v>
      </c>
      <c r="E578" t="s">
        <v>62</v>
      </c>
      <c r="F578" t="s">
        <v>451</v>
      </c>
      <c r="G578" s="101">
        <v>16.05</v>
      </c>
      <c r="H578" s="87">
        <v>0</v>
      </c>
    </row>
    <row r="579" spans="3:8" x14ac:dyDescent="0.25">
      <c r="C579" s="86">
        <v>43509</v>
      </c>
      <c r="D579" t="s">
        <v>77</v>
      </c>
      <c r="E579" t="s">
        <v>54</v>
      </c>
      <c r="F579" t="s">
        <v>451</v>
      </c>
      <c r="G579" s="101">
        <v>158.47999999999999</v>
      </c>
      <c r="H579" s="87">
        <v>0</v>
      </c>
    </row>
    <row r="580" spans="3:8" x14ac:dyDescent="0.25">
      <c r="C580" s="86">
        <v>43509</v>
      </c>
      <c r="D580" t="s">
        <v>65</v>
      </c>
      <c r="E580" t="s">
        <v>31</v>
      </c>
      <c r="F580" t="s">
        <v>451</v>
      </c>
      <c r="G580" s="101">
        <v>20</v>
      </c>
      <c r="H580" s="87">
        <v>0</v>
      </c>
    </row>
    <row r="581" spans="3:8" x14ac:dyDescent="0.25">
      <c r="C581" s="86">
        <v>43509</v>
      </c>
      <c r="D581" t="s">
        <v>23</v>
      </c>
      <c r="E581" t="s">
        <v>32</v>
      </c>
      <c r="F581" t="s">
        <v>451</v>
      </c>
      <c r="G581" s="101">
        <v>16</v>
      </c>
      <c r="H581" s="87">
        <v>0</v>
      </c>
    </row>
    <row r="582" spans="3:8" x14ac:dyDescent="0.25">
      <c r="C582" s="86">
        <v>43509</v>
      </c>
      <c r="D582" t="s">
        <v>23</v>
      </c>
      <c r="E582" t="s">
        <v>60</v>
      </c>
      <c r="F582" t="s">
        <v>451</v>
      </c>
      <c r="G582" s="101">
        <v>18</v>
      </c>
      <c r="H582" s="87">
        <v>0</v>
      </c>
    </row>
    <row r="583" spans="3:8" x14ac:dyDescent="0.25">
      <c r="C583" s="86">
        <v>43509</v>
      </c>
      <c r="D583" t="s">
        <v>23</v>
      </c>
      <c r="E583" t="s">
        <v>54</v>
      </c>
      <c r="F583" t="s">
        <v>451</v>
      </c>
      <c r="G583" s="101">
        <v>83.24</v>
      </c>
      <c r="H583" s="87">
        <v>0</v>
      </c>
    </row>
    <row r="584" spans="3:8" x14ac:dyDescent="0.25">
      <c r="C584" s="86">
        <v>43509</v>
      </c>
      <c r="D584" t="s">
        <v>23</v>
      </c>
      <c r="E584" t="s">
        <v>59</v>
      </c>
      <c r="F584" t="s">
        <v>451</v>
      </c>
      <c r="G584" s="101">
        <v>250</v>
      </c>
      <c r="H584" s="87">
        <v>0</v>
      </c>
    </row>
    <row r="585" spans="3:8" x14ac:dyDescent="0.25">
      <c r="C585" s="86">
        <v>43509</v>
      </c>
      <c r="D585" t="s">
        <v>23</v>
      </c>
      <c r="E585" t="s">
        <v>59</v>
      </c>
      <c r="F585" t="s">
        <v>451</v>
      </c>
      <c r="G585" s="101">
        <v>104.61</v>
      </c>
      <c r="H585" s="87">
        <v>0</v>
      </c>
    </row>
    <row r="586" spans="3:8" x14ac:dyDescent="0.25">
      <c r="C586" s="86">
        <v>43509</v>
      </c>
      <c r="D586" t="s">
        <v>23</v>
      </c>
      <c r="E586" t="s">
        <v>59</v>
      </c>
      <c r="F586" t="s">
        <v>451</v>
      </c>
      <c r="G586" s="101">
        <v>81.83</v>
      </c>
      <c r="H586" s="87">
        <v>0</v>
      </c>
    </row>
    <row r="587" spans="3:8" x14ac:dyDescent="0.25">
      <c r="C587" s="86">
        <v>43509</v>
      </c>
      <c r="D587" t="s">
        <v>23</v>
      </c>
      <c r="E587" t="s">
        <v>59</v>
      </c>
      <c r="F587" t="s">
        <v>451</v>
      </c>
      <c r="G587" s="101">
        <v>66.099999999999994</v>
      </c>
      <c r="H587" s="87">
        <v>0</v>
      </c>
    </row>
    <row r="588" spans="3:8" x14ac:dyDescent="0.25">
      <c r="C588" s="86">
        <v>43509</v>
      </c>
      <c r="D588" t="s">
        <v>23</v>
      </c>
      <c r="E588" t="s">
        <v>59</v>
      </c>
      <c r="F588" t="s">
        <v>451</v>
      </c>
      <c r="G588" s="101">
        <v>43.39</v>
      </c>
      <c r="H588" s="87">
        <v>0</v>
      </c>
    </row>
    <row r="589" spans="3:8" x14ac:dyDescent="0.25">
      <c r="C589" s="86">
        <v>43509</v>
      </c>
      <c r="D589" t="s">
        <v>23</v>
      </c>
      <c r="E589" t="s">
        <v>59</v>
      </c>
      <c r="F589" t="s">
        <v>451</v>
      </c>
      <c r="G589" s="101">
        <v>23.55</v>
      </c>
      <c r="H589" s="87">
        <v>0</v>
      </c>
    </row>
    <row r="590" spans="3:8" x14ac:dyDescent="0.25">
      <c r="C590" s="86">
        <v>43509</v>
      </c>
      <c r="D590" t="s">
        <v>23</v>
      </c>
      <c r="E590" t="s">
        <v>59</v>
      </c>
      <c r="F590" t="s">
        <v>451</v>
      </c>
      <c r="G590" s="101">
        <v>23.4</v>
      </c>
      <c r="H590" s="87">
        <v>0</v>
      </c>
    </row>
    <row r="591" spans="3:8" x14ac:dyDescent="0.25">
      <c r="C591" s="86">
        <v>43509</v>
      </c>
      <c r="D591" t="s">
        <v>23</v>
      </c>
      <c r="E591" t="s">
        <v>33</v>
      </c>
      <c r="F591" t="s">
        <v>452</v>
      </c>
      <c r="G591" s="101">
        <v>9.1999999999999993</v>
      </c>
      <c r="H591" s="87">
        <v>0</v>
      </c>
    </row>
    <row r="592" spans="3:8" x14ac:dyDescent="0.25">
      <c r="C592" s="86">
        <v>43509</v>
      </c>
      <c r="D592" t="s">
        <v>23</v>
      </c>
      <c r="E592" t="s">
        <v>33</v>
      </c>
      <c r="F592" t="s">
        <v>156</v>
      </c>
      <c r="G592" s="101">
        <v>2.25</v>
      </c>
      <c r="H592" s="87">
        <v>0</v>
      </c>
    </row>
    <row r="593" spans="3:8" x14ac:dyDescent="0.25">
      <c r="C593" s="86">
        <v>43509</v>
      </c>
      <c r="D593" t="s">
        <v>23</v>
      </c>
      <c r="E593" t="s">
        <v>33</v>
      </c>
      <c r="F593" t="s">
        <v>139</v>
      </c>
      <c r="G593" s="101">
        <v>22</v>
      </c>
      <c r="H593" s="87">
        <v>0</v>
      </c>
    </row>
    <row r="594" spans="3:8" x14ac:dyDescent="0.25">
      <c r="C594" s="86">
        <v>43509</v>
      </c>
      <c r="D594" t="s">
        <v>23</v>
      </c>
      <c r="E594" t="s">
        <v>33</v>
      </c>
      <c r="F594" t="s">
        <v>104</v>
      </c>
      <c r="G594" s="101">
        <v>9</v>
      </c>
      <c r="H594" s="87">
        <v>0</v>
      </c>
    </row>
    <row r="595" spans="3:8" x14ac:dyDescent="0.25">
      <c r="C595" s="86">
        <v>43509</v>
      </c>
      <c r="D595" t="s">
        <v>23</v>
      </c>
      <c r="E595" t="s">
        <v>33</v>
      </c>
      <c r="F595" t="s">
        <v>215</v>
      </c>
      <c r="G595" s="101">
        <v>2.4</v>
      </c>
      <c r="H595" s="87">
        <v>0</v>
      </c>
    </row>
    <row r="596" spans="3:8" x14ac:dyDescent="0.25">
      <c r="C596" s="86">
        <v>43509</v>
      </c>
      <c r="D596" t="s">
        <v>23</v>
      </c>
      <c r="E596" t="s">
        <v>33</v>
      </c>
      <c r="F596" t="s">
        <v>257</v>
      </c>
      <c r="G596" s="101">
        <v>7.35</v>
      </c>
      <c r="H596" s="87">
        <v>0</v>
      </c>
    </row>
    <row r="597" spans="3:8" x14ac:dyDescent="0.25">
      <c r="C597" s="86">
        <v>43509</v>
      </c>
      <c r="D597" t="s">
        <v>23</v>
      </c>
      <c r="E597" t="s">
        <v>31</v>
      </c>
      <c r="F597" t="s">
        <v>451</v>
      </c>
      <c r="G597" s="101">
        <v>12</v>
      </c>
      <c r="H597" s="87">
        <v>0</v>
      </c>
    </row>
    <row r="598" spans="3:8" x14ac:dyDescent="0.25">
      <c r="C598" s="86">
        <v>43510</v>
      </c>
      <c r="D598" t="s">
        <v>69</v>
      </c>
      <c r="E598" t="s">
        <v>31</v>
      </c>
      <c r="F598" t="s">
        <v>453</v>
      </c>
      <c r="G598" s="101">
        <v>5</v>
      </c>
      <c r="H598" s="87">
        <v>0</v>
      </c>
    </row>
    <row r="599" spans="3:8" x14ac:dyDescent="0.25">
      <c r="C599" s="86">
        <v>43510</v>
      </c>
      <c r="D599" t="s">
        <v>68</v>
      </c>
      <c r="E599" t="s">
        <v>31</v>
      </c>
      <c r="F599" t="s">
        <v>453</v>
      </c>
      <c r="G599" s="101">
        <v>10</v>
      </c>
      <c r="H599" s="87">
        <v>0</v>
      </c>
    </row>
    <row r="600" spans="3:8" x14ac:dyDescent="0.25">
      <c r="C600" s="86">
        <v>43510</v>
      </c>
      <c r="D600" t="s">
        <v>21</v>
      </c>
      <c r="E600" t="s">
        <v>32</v>
      </c>
      <c r="F600" t="s">
        <v>453</v>
      </c>
      <c r="G600" s="101">
        <v>8</v>
      </c>
      <c r="H600" s="87">
        <v>0</v>
      </c>
    </row>
    <row r="601" spans="3:8" x14ac:dyDescent="0.25">
      <c r="C601" s="86">
        <v>43510</v>
      </c>
      <c r="D601" t="s">
        <v>23</v>
      </c>
      <c r="E601" t="s">
        <v>33</v>
      </c>
      <c r="F601" t="s">
        <v>226</v>
      </c>
      <c r="G601" s="101">
        <v>6.4</v>
      </c>
      <c r="H601" s="87">
        <v>0</v>
      </c>
    </row>
    <row r="602" spans="3:8" x14ac:dyDescent="0.25">
      <c r="C602" s="86">
        <v>43510</v>
      </c>
      <c r="D602" t="s">
        <v>23</v>
      </c>
      <c r="E602" t="s">
        <v>33</v>
      </c>
      <c r="F602" t="s">
        <v>125</v>
      </c>
      <c r="G602" s="101">
        <v>7.35</v>
      </c>
      <c r="H602" s="87">
        <v>0</v>
      </c>
    </row>
    <row r="603" spans="3:8" x14ac:dyDescent="0.25">
      <c r="C603" s="86">
        <v>43510</v>
      </c>
      <c r="D603" t="s">
        <v>23</v>
      </c>
      <c r="E603" t="s">
        <v>33</v>
      </c>
      <c r="F603" t="s">
        <v>219</v>
      </c>
      <c r="G603" s="101">
        <v>9.1999999999999993</v>
      </c>
      <c r="H603" s="87">
        <v>0</v>
      </c>
    </row>
    <row r="604" spans="3:8" x14ac:dyDescent="0.25">
      <c r="C604" s="86">
        <v>43510</v>
      </c>
      <c r="D604" t="s">
        <v>23</v>
      </c>
      <c r="E604" t="s">
        <v>33</v>
      </c>
      <c r="F604" t="s">
        <v>202</v>
      </c>
      <c r="G604" s="101">
        <v>7.45</v>
      </c>
      <c r="H604" s="87">
        <v>0</v>
      </c>
    </row>
    <row r="605" spans="3:8" x14ac:dyDescent="0.25">
      <c r="C605" s="86">
        <v>43510</v>
      </c>
      <c r="D605" t="s">
        <v>23</v>
      </c>
      <c r="E605" t="s">
        <v>33</v>
      </c>
      <c r="F605" t="s">
        <v>135</v>
      </c>
      <c r="G605" s="101">
        <v>11.3</v>
      </c>
      <c r="H605" s="87">
        <v>0</v>
      </c>
    </row>
    <row r="606" spans="3:8" x14ac:dyDescent="0.25">
      <c r="C606" s="86">
        <v>43511</v>
      </c>
      <c r="D606" t="s">
        <v>81</v>
      </c>
      <c r="E606" t="s">
        <v>62</v>
      </c>
      <c r="F606" t="s">
        <v>454</v>
      </c>
      <c r="G606" s="101">
        <v>114.25</v>
      </c>
      <c r="H606" s="87">
        <v>0</v>
      </c>
    </row>
    <row r="607" spans="3:8" x14ac:dyDescent="0.25">
      <c r="C607" s="86">
        <v>43511</v>
      </c>
      <c r="D607" t="s">
        <v>80</v>
      </c>
      <c r="E607" t="s">
        <v>62</v>
      </c>
      <c r="F607" t="s">
        <v>454</v>
      </c>
      <c r="G607" s="101">
        <v>622.45000000000005</v>
      </c>
      <c r="H607" s="87">
        <v>0</v>
      </c>
    </row>
    <row r="608" spans="3:8" x14ac:dyDescent="0.25">
      <c r="C608" s="86">
        <v>43511</v>
      </c>
      <c r="D608" t="s">
        <v>74</v>
      </c>
      <c r="E608" t="s">
        <v>54</v>
      </c>
      <c r="F608" t="s">
        <v>454</v>
      </c>
      <c r="G608" s="101">
        <v>62.65</v>
      </c>
      <c r="H608" s="87">
        <v>0</v>
      </c>
    </row>
    <row r="609" spans="3:8" x14ac:dyDescent="0.25">
      <c r="C609" s="86">
        <v>43511</v>
      </c>
      <c r="D609" t="s">
        <v>74</v>
      </c>
      <c r="E609" t="s">
        <v>62</v>
      </c>
      <c r="F609" t="s">
        <v>454</v>
      </c>
      <c r="G609" s="101">
        <v>448.15</v>
      </c>
      <c r="H609" s="87">
        <v>0</v>
      </c>
    </row>
    <row r="610" spans="3:8" x14ac:dyDescent="0.25">
      <c r="C610" s="86">
        <v>43511</v>
      </c>
      <c r="D610" t="s">
        <v>22</v>
      </c>
      <c r="E610" t="s">
        <v>32</v>
      </c>
      <c r="F610" t="s">
        <v>454</v>
      </c>
      <c r="G610" s="101">
        <v>8</v>
      </c>
      <c r="H610" s="87">
        <v>0</v>
      </c>
    </row>
    <row r="611" spans="3:8" x14ac:dyDescent="0.25">
      <c r="C611" s="86">
        <v>43511</v>
      </c>
      <c r="D611" t="s">
        <v>69</v>
      </c>
      <c r="E611" t="s">
        <v>31</v>
      </c>
      <c r="F611" t="s">
        <v>454</v>
      </c>
      <c r="G611" s="101">
        <v>5</v>
      </c>
      <c r="H611" s="87">
        <v>0</v>
      </c>
    </row>
    <row r="612" spans="3:8" x14ac:dyDescent="0.25">
      <c r="C612" s="86">
        <v>43511</v>
      </c>
      <c r="D612" t="s">
        <v>68</v>
      </c>
      <c r="E612" t="s">
        <v>31</v>
      </c>
      <c r="F612" t="s">
        <v>454</v>
      </c>
      <c r="G612" s="101">
        <v>73</v>
      </c>
      <c r="H612" s="87">
        <v>0</v>
      </c>
    </row>
    <row r="613" spans="3:8" x14ac:dyDescent="0.25">
      <c r="C613" s="86">
        <v>43511</v>
      </c>
      <c r="D613" t="s">
        <v>67</v>
      </c>
      <c r="E613" t="s">
        <v>31</v>
      </c>
      <c r="F613" t="s">
        <v>454</v>
      </c>
      <c r="G613" s="101">
        <v>20.69</v>
      </c>
      <c r="H613" s="87">
        <v>0</v>
      </c>
    </row>
    <row r="614" spans="3:8" x14ac:dyDescent="0.25">
      <c r="C614" s="86">
        <v>43511</v>
      </c>
      <c r="D614" t="s">
        <v>72</v>
      </c>
      <c r="E614" t="s">
        <v>31</v>
      </c>
      <c r="F614" t="s">
        <v>454</v>
      </c>
      <c r="G614" s="101">
        <v>93</v>
      </c>
      <c r="H614" s="87">
        <v>0</v>
      </c>
    </row>
    <row r="615" spans="3:8" x14ac:dyDescent="0.25">
      <c r="C615" s="86">
        <v>43511</v>
      </c>
      <c r="D615" t="s">
        <v>21</v>
      </c>
      <c r="E615" t="s">
        <v>32</v>
      </c>
      <c r="F615" t="s">
        <v>454</v>
      </c>
      <c r="G615" s="101">
        <v>32</v>
      </c>
      <c r="H615" s="87">
        <v>0</v>
      </c>
    </row>
    <row r="616" spans="3:8" x14ac:dyDescent="0.25">
      <c r="C616" s="86">
        <v>43511</v>
      </c>
      <c r="D616" t="s">
        <v>21</v>
      </c>
      <c r="E616" t="s">
        <v>32</v>
      </c>
      <c r="F616" t="s">
        <v>454</v>
      </c>
      <c r="G616" s="101">
        <v>16</v>
      </c>
      <c r="H616" s="87">
        <v>0</v>
      </c>
    </row>
    <row r="617" spans="3:8" x14ac:dyDescent="0.25">
      <c r="C617" s="86">
        <v>43511</v>
      </c>
      <c r="D617" t="s">
        <v>79</v>
      </c>
      <c r="E617" t="s">
        <v>62</v>
      </c>
      <c r="F617" t="s">
        <v>454</v>
      </c>
      <c r="G617" s="101">
        <v>60.95</v>
      </c>
      <c r="H617" s="87">
        <v>0</v>
      </c>
    </row>
    <row r="618" spans="3:8" x14ac:dyDescent="0.25">
      <c r="C618" s="86">
        <v>43511</v>
      </c>
      <c r="D618" t="s">
        <v>82</v>
      </c>
      <c r="E618" t="s">
        <v>62</v>
      </c>
      <c r="F618" t="s">
        <v>454</v>
      </c>
      <c r="G618" s="101">
        <v>23</v>
      </c>
      <c r="H618" s="87">
        <v>0</v>
      </c>
    </row>
    <row r="619" spans="3:8" x14ac:dyDescent="0.25">
      <c r="C619" s="86">
        <v>43511</v>
      </c>
      <c r="D619" t="s">
        <v>78</v>
      </c>
      <c r="E619" t="s">
        <v>54</v>
      </c>
      <c r="F619" t="s">
        <v>454</v>
      </c>
      <c r="G619" s="101">
        <v>16.260000000000002</v>
      </c>
      <c r="H619" s="87">
        <v>0</v>
      </c>
    </row>
    <row r="620" spans="3:8" x14ac:dyDescent="0.25">
      <c r="C620" s="86">
        <v>43511</v>
      </c>
      <c r="D620" t="s">
        <v>78</v>
      </c>
      <c r="E620" t="s">
        <v>62</v>
      </c>
      <c r="F620" t="s">
        <v>454</v>
      </c>
      <c r="G620" s="101">
        <v>47.11</v>
      </c>
      <c r="H620" s="87">
        <v>0</v>
      </c>
    </row>
    <row r="621" spans="3:8" x14ac:dyDescent="0.25">
      <c r="C621" s="86">
        <v>43511</v>
      </c>
      <c r="D621" t="s">
        <v>65</v>
      </c>
      <c r="E621" t="s">
        <v>62</v>
      </c>
      <c r="F621" t="s">
        <v>454</v>
      </c>
      <c r="G621" s="101">
        <v>193.8</v>
      </c>
      <c r="H621" s="87">
        <v>0</v>
      </c>
    </row>
    <row r="622" spans="3:8" x14ac:dyDescent="0.25">
      <c r="C622" s="86">
        <v>43511</v>
      </c>
      <c r="D622" t="s">
        <v>64</v>
      </c>
      <c r="E622" t="s">
        <v>62</v>
      </c>
      <c r="F622" t="s">
        <v>454</v>
      </c>
      <c r="G622" s="101">
        <v>524.4</v>
      </c>
      <c r="H622" s="87">
        <v>0</v>
      </c>
    </row>
    <row r="623" spans="3:8" x14ac:dyDescent="0.25">
      <c r="C623" s="86">
        <v>43511</v>
      </c>
      <c r="D623" t="s">
        <v>23</v>
      </c>
      <c r="E623" t="s">
        <v>32</v>
      </c>
      <c r="F623" t="s">
        <v>454</v>
      </c>
      <c r="G623" s="101">
        <v>24</v>
      </c>
      <c r="H623" s="87">
        <v>0</v>
      </c>
    </row>
    <row r="624" spans="3:8" x14ac:dyDescent="0.25">
      <c r="C624" s="86">
        <v>43511</v>
      </c>
      <c r="D624" t="s">
        <v>23</v>
      </c>
      <c r="E624" t="s">
        <v>54</v>
      </c>
      <c r="F624" t="s">
        <v>454</v>
      </c>
      <c r="G624" s="101">
        <v>56.18</v>
      </c>
      <c r="H624" s="87">
        <v>0</v>
      </c>
    </row>
    <row r="625" spans="3:8" x14ac:dyDescent="0.25">
      <c r="C625" s="86">
        <v>43511</v>
      </c>
      <c r="D625" t="s">
        <v>23</v>
      </c>
      <c r="E625" t="s">
        <v>54</v>
      </c>
      <c r="F625" t="s">
        <v>454</v>
      </c>
      <c r="G625" s="101">
        <v>25.25</v>
      </c>
      <c r="H625" s="87">
        <v>0</v>
      </c>
    </row>
    <row r="626" spans="3:8" x14ac:dyDescent="0.25">
      <c r="C626" s="86">
        <v>43511</v>
      </c>
      <c r="D626" t="s">
        <v>23</v>
      </c>
      <c r="E626" t="s">
        <v>59</v>
      </c>
      <c r="F626" t="s">
        <v>454</v>
      </c>
      <c r="G626" s="101">
        <v>142.96</v>
      </c>
      <c r="H626" s="87">
        <v>0</v>
      </c>
    </row>
    <row r="627" spans="3:8" x14ac:dyDescent="0.25">
      <c r="C627" s="86">
        <v>43511</v>
      </c>
      <c r="D627" t="s">
        <v>23</v>
      </c>
      <c r="E627" t="s">
        <v>59</v>
      </c>
      <c r="F627" t="s">
        <v>454</v>
      </c>
      <c r="G627" s="101">
        <v>46.18</v>
      </c>
      <c r="H627" s="87">
        <v>0</v>
      </c>
    </row>
    <row r="628" spans="3:8" x14ac:dyDescent="0.25">
      <c r="C628" s="86">
        <v>43511</v>
      </c>
      <c r="D628" t="s">
        <v>23</v>
      </c>
      <c r="E628" t="s">
        <v>59</v>
      </c>
      <c r="F628" t="s">
        <v>454</v>
      </c>
      <c r="G628" s="101">
        <v>38.64</v>
      </c>
      <c r="H628" s="87">
        <v>0</v>
      </c>
    </row>
    <row r="629" spans="3:8" x14ac:dyDescent="0.25">
      <c r="C629" s="86">
        <v>43511</v>
      </c>
      <c r="D629" t="s">
        <v>23</v>
      </c>
      <c r="E629" t="s">
        <v>59</v>
      </c>
      <c r="F629" t="s">
        <v>454</v>
      </c>
      <c r="G629" s="101">
        <v>23.78</v>
      </c>
      <c r="H629" s="87">
        <v>0</v>
      </c>
    </row>
    <row r="630" spans="3:8" x14ac:dyDescent="0.25">
      <c r="C630" s="86">
        <v>43511</v>
      </c>
      <c r="D630" t="s">
        <v>23</v>
      </c>
      <c r="E630" t="s">
        <v>33</v>
      </c>
      <c r="F630" t="s">
        <v>156</v>
      </c>
      <c r="G630" s="101">
        <v>7.35</v>
      </c>
      <c r="H630" s="87">
        <v>0</v>
      </c>
    </row>
    <row r="631" spans="3:8" x14ac:dyDescent="0.25">
      <c r="C631" s="86">
        <v>43511</v>
      </c>
      <c r="D631" t="s">
        <v>23</v>
      </c>
      <c r="E631" t="s">
        <v>33</v>
      </c>
      <c r="F631" t="s">
        <v>226</v>
      </c>
      <c r="G631" s="101">
        <v>8.6999999999999993</v>
      </c>
      <c r="H631" s="87">
        <v>0</v>
      </c>
    </row>
    <row r="632" spans="3:8" x14ac:dyDescent="0.25">
      <c r="C632" s="86">
        <v>43511</v>
      </c>
      <c r="D632" t="s">
        <v>23</v>
      </c>
      <c r="E632" t="s">
        <v>33</v>
      </c>
      <c r="F632" t="s">
        <v>117</v>
      </c>
      <c r="G632" s="101">
        <v>7.35</v>
      </c>
      <c r="H632" s="87">
        <v>0</v>
      </c>
    </row>
    <row r="633" spans="3:8" x14ac:dyDescent="0.25">
      <c r="C633" s="86">
        <v>43511</v>
      </c>
      <c r="D633" t="s">
        <v>23</v>
      </c>
      <c r="E633" t="s">
        <v>33</v>
      </c>
      <c r="F633" t="s">
        <v>55</v>
      </c>
      <c r="G633" s="101">
        <v>7.35</v>
      </c>
      <c r="H633" s="87">
        <v>0</v>
      </c>
    </row>
    <row r="634" spans="3:8" x14ac:dyDescent="0.25">
      <c r="C634" s="86">
        <v>43512</v>
      </c>
      <c r="D634" t="s">
        <v>455</v>
      </c>
      <c r="E634" t="s">
        <v>60</v>
      </c>
      <c r="F634" t="s">
        <v>456</v>
      </c>
      <c r="G634" s="101">
        <v>1000</v>
      </c>
      <c r="H634" s="87">
        <v>0</v>
      </c>
    </row>
    <row r="635" spans="3:8" x14ac:dyDescent="0.25">
      <c r="C635" s="86">
        <v>43512</v>
      </c>
      <c r="D635" t="s">
        <v>70</v>
      </c>
      <c r="E635" t="s">
        <v>31</v>
      </c>
      <c r="F635" t="s">
        <v>456</v>
      </c>
      <c r="G635" s="101">
        <v>33</v>
      </c>
      <c r="H635" s="87">
        <v>0</v>
      </c>
    </row>
    <row r="636" spans="3:8" x14ac:dyDescent="0.25">
      <c r="C636" s="86">
        <v>43512</v>
      </c>
      <c r="D636" t="s">
        <v>23</v>
      </c>
      <c r="E636" t="s">
        <v>33</v>
      </c>
      <c r="F636" t="s">
        <v>338</v>
      </c>
      <c r="G636" s="101">
        <v>2.25</v>
      </c>
      <c r="H636" s="87">
        <v>0</v>
      </c>
    </row>
    <row r="637" spans="3:8" x14ac:dyDescent="0.25">
      <c r="C637" s="86">
        <v>43512</v>
      </c>
      <c r="D637" t="s">
        <v>23</v>
      </c>
      <c r="E637" t="s">
        <v>33</v>
      </c>
      <c r="F637" t="s">
        <v>129</v>
      </c>
      <c r="G637" s="101">
        <v>10.5</v>
      </c>
      <c r="H637" s="87">
        <v>0</v>
      </c>
    </row>
    <row r="638" spans="3:8" x14ac:dyDescent="0.25">
      <c r="C638" s="86">
        <v>43514</v>
      </c>
      <c r="D638" t="s">
        <v>74</v>
      </c>
      <c r="E638" t="s">
        <v>60</v>
      </c>
      <c r="F638" t="s">
        <v>457</v>
      </c>
      <c r="G638" s="101">
        <v>58.47</v>
      </c>
      <c r="H638" s="87">
        <v>0</v>
      </c>
    </row>
    <row r="639" spans="3:8" x14ac:dyDescent="0.25">
      <c r="C639" s="86">
        <v>43514</v>
      </c>
      <c r="D639" t="s">
        <v>22</v>
      </c>
      <c r="E639" t="s">
        <v>32</v>
      </c>
      <c r="F639" t="s">
        <v>457</v>
      </c>
      <c r="G639" s="101">
        <v>8</v>
      </c>
      <c r="H639" s="87">
        <v>0</v>
      </c>
    </row>
    <row r="640" spans="3:8" x14ac:dyDescent="0.25">
      <c r="C640" s="86">
        <v>43514</v>
      </c>
      <c r="D640" t="s">
        <v>69</v>
      </c>
      <c r="E640" t="s">
        <v>31</v>
      </c>
      <c r="F640" t="s">
        <v>457</v>
      </c>
      <c r="G640" s="101">
        <v>28.17</v>
      </c>
      <c r="H640" s="87">
        <v>0</v>
      </c>
    </row>
    <row r="641" spans="3:8" x14ac:dyDescent="0.25">
      <c r="C641" s="86">
        <v>43514</v>
      </c>
      <c r="D641" t="s">
        <v>67</v>
      </c>
      <c r="E641" t="s">
        <v>31</v>
      </c>
      <c r="F641" t="s">
        <v>457</v>
      </c>
      <c r="G641" s="101">
        <v>5.96</v>
      </c>
      <c r="H641" s="87">
        <v>0</v>
      </c>
    </row>
    <row r="642" spans="3:8" x14ac:dyDescent="0.25">
      <c r="C642" s="86">
        <v>43514</v>
      </c>
      <c r="D642" t="s">
        <v>73</v>
      </c>
      <c r="E642" t="s">
        <v>61</v>
      </c>
      <c r="F642" t="s">
        <v>457</v>
      </c>
      <c r="G642" s="101">
        <v>48</v>
      </c>
      <c r="H642" s="87">
        <v>0</v>
      </c>
    </row>
    <row r="643" spans="3:8" x14ac:dyDescent="0.25">
      <c r="C643" s="86">
        <v>43514</v>
      </c>
      <c r="D643" t="s">
        <v>21</v>
      </c>
      <c r="E643" t="s">
        <v>32</v>
      </c>
      <c r="F643" t="s">
        <v>457</v>
      </c>
      <c r="G643" s="101">
        <v>64</v>
      </c>
      <c r="H643" s="87">
        <v>0</v>
      </c>
    </row>
    <row r="644" spans="3:8" x14ac:dyDescent="0.25">
      <c r="C644" s="86">
        <v>43514</v>
      </c>
      <c r="D644" t="s">
        <v>21</v>
      </c>
      <c r="E644" t="s">
        <v>32</v>
      </c>
      <c r="F644" t="s">
        <v>457</v>
      </c>
      <c r="G644" s="101">
        <v>48</v>
      </c>
      <c r="H644" s="87">
        <v>0</v>
      </c>
    </row>
    <row r="645" spans="3:8" x14ac:dyDescent="0.25">
      <c r="C645" s="86">
        <v>43514</v>
      </c>
      <c r="D645" t="s">
        <v>21</v>
      </c>
      <c r="E645" t="s">
        <v>32</v>
      </c>
      <c r="F645" t="s">
        <v>457</v>
      </c>
      <c r="G645" s="101">
        <v>40</v>
      </c>
      <c r="H645" s="87">
        <v>0</v>
      </c>
    </row>
    <row r="646" spans="3:8" x14ac:dyDescent="0.25">
      <c r="C646" s="86">
        <v>43514</v>
      </c>
      <c r="D646" t="s">
        <v>21</v>
      </c>
      <c r="E646" t="s">
        <v>32</v>
      </c>
      <c r="F646" t="s">
        <v>457</v>
      </c>
      <c r="G646" s="101">
        <v>32</v>
      </c>
      <c r="H646" s="87">
        <v>0</v>
      </c>
    </row>
    <row r="647" spans="3:8" x14ac:dyDescent="0.25">
      <c r="C647" s="86">
        <v>43514</v>
      </c>
      <c r="D647" t="s">
        <v>21</v>
      </c>
      <c r="E647" t="s">
        <v>32</v>
      </c>
      <c r="F647" t="s">
        <v>457</v>
      </c>
      <c r="G647" s="101">
        <v>16</v>
      </c>
      <c r="H647" s="87">
        <v>0</v>
      </c>
    </row>
    <row r="648" spans="3:8" x14ac:dyDescent="0.25">
      <c r="C648" s="86">
        <v>43514</v>
      </c>
      <c r="D648" t="s">
        <v>21</v>
      </c>
      <c r="E648" t="s">
        <v>32</v>
      </c>
      <c r="F648" t="s">
        <v>457</v>
      </c>
      <c r="G648" s="101">
        <v>8</v>
      </c>
      <c r="H648" s="87">
        <v>0</v>
      </c>
    </row>
    <row r="649" spans="3:8" x14ac:dyDescent="0.25">
      <c r="C649" s="86">
        <v>43514</v>
      </c>
      <c r="D649" t="s">
        <v>70</v>
      </c>
      <c r="E649" t="s">
        <v>31</v>
      </c>
      <c r="F649" t="s">
        <v>457</v>
      </c>
      <c r="G649" s="101">
        <v>56.25</v>
      </c>
      <c r="H649" s="87">
        <v>0</v>
      </c>
    </row>
    <row r="650" spans="3:8" x14ac:dyDescent="0.25">
      <c r="C650" s="86">
        <v>43514</v>
      </c>
      <c r="D650" t="s">
        <v>77</v>
      </c>
      <c r="E650" t="s">
        <v>31</v>
      </c>
      <c r="F650" t="s">
        <v>457</v>
      </c>
      <c r="G650" s="101">
        <v>32.01</v>
      </c>
      <c r="H650" s="87">
        <v>0</v>
      </c>
    </row>
    <row r="651" spans="3:8" x14ac:dyDescent="0.25">
      <c r="C651" s="86">
        <v>43514</v>
      </c>
      <c r="D651" t="s">
        <v>77</v>
      </c>
      <c r="E651" t="s">
        <v>61</v>
      </c>
      <c r="F651" t="s">
        <v>457</v>
      </c>
      <c r="G651" s="101">
        <v>259.26</v>
      </c>
      <c r="H651" s="87">
        <v>0</v>
      </c>
    </row>
    <row r="652" spans="3:8" x14ac:dyDescent="0.25">
      <c r="C652" s="86">
        <v>43514</v>
      </c>
      <c r="D652" t="s">
        <v>23</v>
      </c>
      <c r="E652" t="s">
        <v>54</v>
      </c>
      <c r="F652" t="s">
        <v>457</v>
      </c>
      <c r="G652" s="101">
        <v>80</v>
      </c>
      <c r="H652" s="87">
        <v>0</v>
      </c>
    </row>
    <row r="653" spans="3:8" x14ac:dyDescent="0.25">
      <c r="C653" s="86">
        <v>43514</v>
      </c>
      <c r="D653" t="s">
        <v>23</v>
      </c>
      <c r="E653" t="s">
        <v>33</v>
      </c>
      <c r="F653" t="s">
        <v>338</v>
      </c>
      <c r="G653" s="101">
        <v>9.1999999999999993</v>
      </c>
      <c r="H653" s="87">
        <v>0</v>
      </c>
    </row>
    <row r="654" spans="3:8" x14ac:dyDescent="0.25">
      <c r="C654" s="86">
        <v>43514</v>
      </c>
      <c r="D654" t="s">
        <v>23</v>
      </c>
      <c r="E654" t="s">
        <v>33</v>
      </c>
      <c r="F654" t="s">
        <v>134</v>
      </c>
      <c r="G654" s="101">
        <v>18</v>
      </c>
      <c r="H654" s="87">
        <v>0</v>
      </c>
    </row>
    <row r="655" spans="3:8" x14ac:dyDescent="0.25">
      <c r="C655" s="86">
        <v>43514</v>
      </c>
      <c r="D655" t="s">
        <v>23</v>
      </c>
      <c r="E655" t="s">
        <v>33</v>
      </c>
      <c r="F655" t="s">
        <v>104</v>
      </c>
      <c r="G655" s="101">
        <v>26</v>
      </c>
      <c r="H655" s="87">
        <v>0</v>
      </c>
    </row>
    <row r="656" spans="3:8" x14ac:dyDescent="0.25">
      <c r="C656" s="86">
        <v>43514</v>
      </c>
      <c r="D656" t="s">
        <v>23</v>
      </c>
      <c r="E656" t="s">
        <v>33</v>
      </c>
      <c r="F656" t="s">
        <v>128</v>
      </c>
      <c r="G656" s="101">
        <v>7.45</v>
      </c>
      <c r="H656" s="87">
        <v>0</v>
      </c>
    </row>
    <row r="657" spans="3:8" x14ac:dyDescent="0.25">
      <c r="C657" s="86">
        <v>43514</v>
      </c>
      <c r="D657" t="s">
        <v>23</v>
      </c>
      <c r="E657" t="s">
        <v>33</v>
      </c>
      <c r="F657" t="s">
        <v>328</v>
      </c>
      <c r="G657" s="101">
        <v>9.5500000000000007</v>
      </c>
      <c r="H657" s="87">
        <v>0</v>
      </c>
    </row>
    <row r="658" spans="3:8" x14ac:dyDescent="0.25">
      <c r="C658" s="86">
        <v>43514</v>
      </c>
      <c r="D658" t="s">
        <v>23</v>
      </c>
      <c r="E658" t="s">
        <v>33</v>
      </c>
      <c r="F658" t="s">
        <v>231</v>
      </c>
      <c r="G658" s="101">
        <v>12.08</v>
      </c>
      <c r="H658" s="87">
        <v>0</v>
      </c>
    </row>
    <row r="659" spans="3:8" x14ac:dyDescent="0.25">
      <c r="C659" s="86">
        <v>43514</v>
      </c>
      <c r="D659" t="s">
        <v>23</v>
      </c>
      <c r="E659" t="s">
        <v>31</v>
      </c>
      <c r="F659" t="s">
        <v>457</v>
      </c>
      <c r="G659" s="101">
        <v>137.5</v>
      </c>
      <c r="H659" s="87">
        <v>0</v>
      </c>
    </row>
    <row r="660" spans="3:8" x14ac:dyDescent="0.25">
      <c r="C660" s="86">
        <v>43514</v>
      </c>
      <c r="D660" t="s">
        <v>23</v>
      </c>
      <c r="E660" t="s">
        <v>31</v>
      </c>
      <c r="F660" t="s">
        <v>457</v>
      </c>
      <c r="G660" s="101">
        <v>29.33</v>
      </c>
      <c r="H660" s="87">
        <v>0</v>
      </c>
    </row>
    <row r="661" spans="3:8" x14ac:dyDescent="0.25">
      <c r="C661" s="86">
        <v>43514</v>
      </c>
      <c r="D661" t="s">
        <v>23</v>
      </c>
      <c r="E661" t="s">
        <v>31</v>
      </c>
      <c r="F661" t="s">
        <v>457</v>
      </c>
      <c r="G661" s="101">
        <v>12</v>
      </c>
      <c r="H661" s="87">
        <v>0</v>
      </c>
    </row>
    <row r="662" spans="3:8" x14ac:dyDescent="0.25">
      <c r="C662" s="86">
        <v>43515</v>
      </c>
      <c r="D662" t="s">
        <v>22</v>
      </c>
      <c r="E662" t="s">
        <v>32</v>
      </c>
      <c r="F662" t="s">
        <v>458</v>
      </c>
      <c r="G662" s="101">
        <v>8</v>
      </c>
      <c r="H662" s="87">
        <v>0</v>
      </c>
    </row>
    <row r="663" spans="3:8" x14ac:dyDescent="0.25">
      <c r="C663" s="86">
        <v>43515</v>
      </c>
      <c r="D663" t="s">
        <v>68</v>
      </c>
      <c r="E663" t="s">
        <v>31</v>
      </c>
      <c r="F663" t="s">
        <v>458</v>
      </c>
      <c r="G663" s="101">
        <v>64</v>
      </c>
      <c r="H663" s="87">
        <v>0</v>
      </c>
    </row>
    <row r="664" spans="3:8" x14ac:dyDescent="0.25">
      <c r="C664" s="86">
        <v>43515</v>
      </c>
      <c r="D664" t="s">
        <v>68</v>
      </c>
      <c r="E664" t="s">
        <v>61</v>
      </c>
      <c r="F664" t="s">
        <v>458</v>
      </c>
      <c r="G664" s="101">
        <v>1539.2</v>
      </c>
      <c r="H664" s="87">
        <v>0</v>
      </c>
    </row>
    <row r="665" spans="3:8" x14ac:dyDescent="0.25">
      <c r="C665" s="86">
        <v>43515</v>
      </c>
      <c r="D665" t="s">
        <v>67</v>
      </c>
      <c r="E665" t="s">
        <v>59</v>
      </c>
      <c r="F665" t="s">
        <v>458</v>
      </c>
      <c r="G665" s="101">
        <v>47.52</v>
      </c>
      <c r="H665" s="87">
        <v>0</v>
      </c>
    </row>
    <row r="666" spans="3:8" x14ac:dyDescent="0.25">
      <c r="C666" s="86">
        <v>43515</v>
      </c>
      <c r="D666" t="s">
        <v>71</v>
      </c>
      <c r="E666" t="s">
        <v>62</v>
      </c>
      <c r="F666" t="s">
        <v>458</v>
      </c>
      <c r="G666" s="101">
        <v>39.9</v>
      </c>
      <c r="H666" s="87">
        <v>0</v>
      </c>
    </row>
    <row r="667" spans="3:8" x14ac:dyDescent="0.25">
      <c r="C667" s="86">
        <v>43515</v>
      </c>
      <c r="D667" t="s">
        <v>21</v>
      </c>
      <c r="E667" t="s">
        <v>32</v>
      </c>
      <c r="F667" t="s">
        <v>458</v>
      </c>
      <c r="G667" s="101">
        <v>32</v>
      </c>
      <c r="H667" s="87">
        <v>0</v>
      </c>
    </row>
    <row r="668" spans="3:8" x14ac:dyDescent="0.25">
      <c r="C668" s="86">
        <v>43515</v>
      </c>
      <c r="D668" t="s">
        <v>21</v>
      </c>
      <c r="E668" t="s">
        <v>32</v>
      </c>
      <c r="F668" t="s">
        <v>458</v>
      </c>
      <c r="G668" s="101">
        <v>16</v>
      </c>
      <c r="H668" s="87">
        <v>0</v>
      </c>
    </row>
    <row r="669" spans="3:8" x14ac:dyDescent="0.25">
      <c r="C669" s="86">
        <v>43515</v>
      </c>
      <c r="D669" t="s">
        <v>66</v>
      </c>
      <c r="E669" t="s">
        <v>31</v>
      </c>
      <c r="F669" t="s">
        <v>458</v>
      </c>
      <c r="G669" s="101">
        <v>156.4</v>
      </c>
      <c r="H669" s="87">
        <v>0</v>
      </c>
    </row>
    <row r="670" spans="3:8" x14ac:dyDescent="0.25">
      <c r="C670" s="86">
        <v>43515</v>
      </c>
      <c r="D670" t="s">
        <v>77</v>
      </c>
      <c r="E670" t="s">
        <v>54</v>
      </c>
      <c r="F670" t="s">
        <v>458</v>
      </c>
      <c r="G670" s="101">
        <v>20.75</v>
      </c>
      <c r="H670" s="87">
        <v>0</v>
      </c>
    </row>
    <row r="671" spans="3:8" x14ac:dyDescent="0.25">
      <c r="C671" s="86">
        <v>43515</v>
      </c>
      <c r="D671" t="s">
        <v>23</v>
      </c>
      <c r="E671" t="s">
        <v>54</v>
      </c>
      <c r="F671" t="s">
        <v>458</v>
      </c>
      <c r="G671" s="101">
        <v>14.35</v>
      </c>
      <c r="H671" s="87">
        <v>0</v>
      </c>
    </row>
    <row r="672" spans="3:8" x14ac:dyDescent="0.25">
      <c r="C672" s="86">
        <v>43515</v>
      </c>
      <c r="D672" t="s">
        <v>23</v>
      </c>
      <c r="E672" t="s">
        <v>59</v>
      </c>
      <c r="F672" t="s">
        <v>458</v>
      </c>
      <c r="G672" s="101">
        <v>189.2</v>
      </c>
      <c r="H672" s="87">
        <v>0</v>
      </c>
    </row>
    <row r="673" spans="3:8" x14ac:dyDescent="0.25">
      <c r="C673" s="86">
        <v>43515</v>
      </c>
      <c r="D673" t="s">
        <v>23</v>
      </c>
      <c r="E673" t="s">
        <v>59</v>
      </c>
      <c r="F673" t="s">
        <v>458</v>
      </c>
      <c r="G673" s="101">
        <v>188.88</v>
      </c>
      <c r="H673" s="87">
        <v>0</v>
      </c>
    </row>
    <row r="674" spans="3:8" x14ac:dyDescent="0.25">
      <c r="C674" s="86">
        <v>43515</v>
      </c>
      <c r="D674" t="s">
        <v>23</v>
      </c>
      <c r="E674" t="s">
        <v>59</v>
      </c>
      <c r="F674" t="s">
        <v>458</v>
      </c>
      <c r="G674" s="101">
        <v>100.68</v>
      </c>
      <c r="H674" s="87">
        <v>0</v>
      </c>
    </row>
    <row r="675" spans="3:8" x14ac:dyDescent="0.25">
      <c r="C675" s="86">
        <v>43515</v>
      </c>
      <c r="D675" t="s">
        <v>23</v>
      </c>
      <c r="E675" t="s">
        <v>59</v>
      </c>
      <c r="F675" t="s">
        <v>458</v>
      </c>
      <c r="G675" s="101">
        <v>49.83</v>
      </c>
      <c r="H675" s="87">
        <v>0</v>
      </c>
    </row>
    <row r="676" spans="3:8" x14ac:dyDescent="0.25">
      <c r="C676" s="86">
        <v>43515</v>
      </c>
      <c r="D676" t="s">
        <v>23</v>
      </c>
      <c r="E676" t="s">
        <v>59</v>
      </c>
      <c r="F676" t="s">
        <v>458</v>
      </c>
      <c r="G676" s="101">
        <v>24.5</v>
      </c>
      <c r="H676" s="87">
        <v>0</v>
      </c>
    </row>
    <row r="677" spans="3:8" x14ac:dyDescent="0.25">
      <c r="C677" s="86">
        <v>43515</v>
      </c>
      <c r="D677" t="s">
        <v>23</v>
      </c>
      <c r="E677" t="s">
        <v>59</v>
      </c>
      <c r="F677" t="s">
        <v>458</v>
      </c>
      <c r="G677" s="101">
        <v>10.43</v>
      </c>
      <c r="H677" s="87">
        <v>0</v>
      </c>
    </row>
    <row r="678" spans="3:8" x14ac:dyDescent="0.25">
      <c r="C678" s="86">
        <v>43515</v>
      </c>
      <c r="D678" t="s">
        <v>23</v>
      </c>
      <c r="E678" t="s">
        <v>33</v>
      </c>
      <c r="F678" t="s">
        <v>266</v>
      </c>
      <c r="G678" s="101">
        <v>10.25</v>
      </c>
      <c r="H678" s="87">
        <v>0</v>
      </c>
    </row>
    <row r="679" spans="3:8" x14ac:dyDescent="0.25">
      <c r="C679" s="86">
        <v>43515</v>
      </c>
      <c r="D679" t="s">
        <v>23</v>
      </c>
      <c r="E679" t="s">
        <v>33</v>
      </c>
      <c r="F679" t="s">
        <v>221</v>
      </c>
      <c r="G679" s="101">
        <v>11.3</v>
      </c>
      <c r="H679" s="87">
        <v>0</v>
      </c>
    </row>
    <row r="680" spans="3:8" x14ac:dyDescent="0.25">
      <c r="C680" s="86">
        <v>43515</v>
      </c>
      <c r="D680" t="s">
        <v>23</v>
      </c>
      <c r="E680" t="s">
        <v>33</v>
      </c>
      <c r="F680" t="s">
        <v>156</v>
      </c>
      <c r="G680" s="101">
        <v>7.35</v>
      </c>
      <c r="H680" s="87">
        <v>0</v>
      </c>
    </row>
    <row r="681" spans="3:8" x14ac:dyDescent="0.25">
      <c r="C681" s="86">
        <v>43515</v>
      </c>
      <c r="D681" t="s">
        <v>23</v>
      </c>
      <c r="E681" t="s">
        <v>33</v>
      </c>
      <c r="F681" t="s">
        <v>339</v>
      </c>
      <c r="G681" s="101">
        <v>9.1999999999999993</v>
      </c>
      <c r="H681" s="87">
        <v>0</v>
      </c>
    </row>
    <row r="682" spans="3:8" x14ac:dyDescent="0.25">
      <c r="C682" s="86">
        <v>43515</v>
      </c>
      <c r="D682" t="s">
        <v>23</v>
      </c>
      <c r="E682" t="s">
        <v>33</v>
      </c>
      <c r="F682" t="s">
        <v>105</v>
      </c>
      <c r="G682" s="101">
        <v>40</v>
      </c>
      <c r="H682" s="87">
        <v>0</v>
      </c>
    </row>
    <row r="683" spans="3:8" x14ac:dyDescent="0.25">
      <c r="C683" s="86">
        <v>43515</v>
      </c>
      <c r="D683" t="s">
        <v>23</v>
      </c>
      <c r="E683" t="s">
        <v>33</v>
      </c>
      <c r="F683" t="s">
        <v>360</v>
      </c>
      <c r="G683" s="101">
        <v>20.5</v>
      </c>
      <c r="H683" s="87">
        <v>0</v>
      </c>
    </row>
    <row r="684" spans="3:8" x14ac:dyDescent="0.25">
      <c r="C684" s="86">
        <v>43515</v>
      </c>
      <c r="D684" t="s">
        <v>23</v>
      </c>
      <c r="E684" t="s">
        <v>33</v>
      </c>
      <c r="F684" t="s">
        <v>55</v>
      </c>
      <c r="G684" s="101">
        <v>2.4</v>
      </c>
      <c r="H684" s="87">
        <v>0</v>
      </c>
    </row>
    <row r="685" spans="3:8" x14ac:dyDescent="0.25">
      <c r="C685" s="86">
        <v>43515</v>
      </c>
      <c r="D685" t="s">
        <v>23</v>
      </c>
      <c r="E685" t="s">
        <v>33</v>
      </c>
      <c r="F685" t="s">
        <v>118</v>
      </c>
      <c r="G685" s="101">
        <v>25</v>
      </c>
      <c r="H685" s="87">
        <v>0</v>
      </c>
    </row>
    <row r="686" spans="3:8" x14ac:dyDescent="0.25">
      <c r="C686" s="86">
        <v>43515</v>
      </c>
      <c r="D686" t="s">
        <v>23</v>
      </c>
      <c r="E686" t="s">
        <v>33</v>
      </c>
      <c r="F686" t="s">
        <v>132</v>
      </c>
      <c r="G686" s="101">
        <v>25.9</v>
      </c>
      <c r="H686" s="87">
        <v>0</v>
      </c>
    </row>
    <row r="687" spans="3:8" x14ac:dyDescent="0.25">
      <c r="C687" s="86">
        <v>43515</v>
      </c>
      <c r="D687" t="s">
        <v>23</v>
      </c>
      <c r="E687" t="s">
        <v>33</v>
      </c>
      <c r="F687" t="s">
        <v>154</v>
      </c>
      <c r="G687" s="101">
        <v>10.25</v>
      </c>
      <c r="H687" s="87">
        <v>0</v>
      </c>
    </row>
    <row r="688" spans="3:8" x14ac:dyDescent="0.25">
      <c r="C688" s="86">
        <v>43516</v>
      </c>
      <c r="D688" t="s">
        <v>223</v>
      </c>
      <c r="E688" t="s">
        <v>60</v>
      </c>
      <c r="F688" t="s">
        <v>459</v>
      </c>
      <c r="G688" s="101">
        <v>625</v>
      </c>
      <c r="H688" s="87">
        <v>0</v>
      </c>
    </row>
    <row r="689" spans="3:8" x14ac:dyDescent="0.25">
      <c r="C689" s="86">
        <v>43516</v>
      </c>
      <c r="D689" t="s">
        <v>68</v>
      </c>
      <c r="E689" t="s">
        <v>31</v>
      </c>
      <c r="F689" t="s">
        <v>459</v>
      </c>
      <c r="G689" s="101">
        <v>8</v>
      </c>
      <c r="H689" s="87">
        <v>0</v>
      </c>
    </row>
    <row r="690" spans="3:8" x14ac:dyDescent="0.25">
      <c r="C690" s="86">
        <v>43516</v>
      </c>
      <c r="D690" t="s">
        <v>68</v>
      </c>
      <c r="E690" t="s">
        <v>61</v>
      </c>
      <c r="F690" t="s">
        <v>459</v>
      </c>
      <c r="G690" s="101">
        <v>353.6</v>
      </c>
      <c r="H690" s="87">
        <v>0</v>
      </c>
    </row>
    <row r="691" spans="3:8" x14ac:dyDescent="0.25">
      <c r="C691" s="86">
        <v>43516</v>
      </c>
      <c r="D691" t="s">
        <v>76</v>
      </c>
      <c r="E691" t="s">
        <v>31</v>
      </c>
      <c r="F691" t="s">
        <v>459</v>
      </c>
      <c r="G691" s="101">
        <v>4.8</v>
      </c>
      <c r="H691" s="87">
        <v>0</v>
      </c>
    </row>
    <row r="692" spans="3:8" x14ac:dyDescent="0.25">
      <c r="C692" s="86">
        <v>43516</v>
      </c>
      <c r="D692" t="s">
        <v>73</v>
      </c>
      <c r="E692" t="s">
        <v>60</v>
      </c>
      <c r="F692" t="s">
        <v>459</v>
      </c>
      <c r="G692" s="101">
        <v>25</v>
      </c>
      <c r="H692" s="87">
        <v>0</v>
      </c>
    </row>
    <row r="693" spans="3:8" x14ac:dyDescent="0.25">
      <c r="C693" s="86">
        <v>43516</v>
      </c>
      <c r="D693" t="s">
        <v>71</v>
      </c>
      <c r="E693" t="s">
        <v>31</v>
      </c>
      <c r="F693" t="s">
        <v>459</v>
      </c>
      <c r="G693" s="101">
        <v>21</v>
      </c>
      <c r="H693" s="87">
        <v>0</v>
      </c>
    </row>
    <row r="694" spans="3:8" x14ac:dyDescent="0.25">
      <c r="C694" s="86">
        <v>43516</v>
      </c>
      <c r="D694" t="s">
        <v>103</v>
      </c>
      <c r="E694" t="s">
        <v>32</v>
      </c>
      <c r="F694" t="s">
        <v>459</v>
      </c>
      <c r="G694" s="101">
        <v>68.53</v>
      </c>
      <c r="H694" s="87">
        <v>0</v>
      </c>
    </row>
    <row r="695" spans="3:8" x14ac:dyDescent="0.25">
      <c r="C695" s="86">
        <v>43516</v>
      </c>
      <c r="D695" t="s">
        <v>21</v>
      </c>
      <c r="E695" t="s">
        <v>32</v>
      </c>
      <c r="F695" t="s">
        <v>459</v>
      </c>
      <c r="G695" s="101">
        <v>48</v>
      </c>
      <c r="H695" s="87">
        <v>0</v>
      </c>
    </row>
    <row r="696" spans="3:8" x14ac:dyDescent="0.25">
      <c r="C696" s="86">
        <v>43516</v>
      </c>
      <c r="D696" t="s">
        <v>21</v>
      </c>
      <c r="E696" t="s">
        <v>32</v>
      </c>
      <c r="F696" t="s">
        <v>459</v>
      </c>
      <c r="G696" s="101">
        <v>40</v>
      </c>
      <c r="H696" s="87">
        <v>0</v>
      </c>
    </row>
    <row r="697" spans="3:8" x14ac:dyDescent="0.25">
      <c r="C697" s="86">
        <v>43516</v>
      </c>
      <c r="D697" t="s">
        <v>21</v>
      </c>
      <c r="E697" t="s">
        <v>32</v>
      </c>
      <c r="F697" t="s">
        <v>459</v>
      </c>
      <c r="G697" s="101">
        <v>8</v>
      </c>
      <c r="H697" s="87">
        <v>0</v>
      </c>
    </row>
    <row r="698" spans="3:8" x14ac:dyDescent="0.25">
      <c r="C698" s="86">
        <v>43516</v>
      </c>
      <c r="D698" t="s">
        <v>23</v>
      </c>
      <c r="E698" t="s">
        <v>33</v>
      </c>
      <c r="F698" t="s">
        <v>117</v>
      </c>
      <c r="G698" s="101">
        <v>7.35</v>
      </c>
      <c r="H698" s="87">
        <v>0</v>
      </c>
    </row>
    <row r="699" spans="3:8" x14ac:dyDescent="0.25">
      <c r="C699" s="86">
        <v>43516</v>
      </c>
      <c r="D699" t="s">
        <v>23</v>
      </c>
      <c r="E699" t="s">
        <v>33</v>
      </c>
      <c r="F699" t="s">
        <v>119</v>
      </c>
      <c r="G699" s="101">
        <v>7.35</v>
      </c>
      <c r="H699" s="87">
        <v>0</v>
      </c>
    </row>
    <row r="700" spans="3:8" x14ac:dyDescent="0.25">
      <c r="C700" s="86">
        <v>43516</v>
      </c>
      <c r="D700" t="s">
        <v>23</v>
      </c>
      <c r="E700" t="s">
        <v>33</v>
      </c>
      <c r="F700" t="s">
        <v>440</v>
      </c>
      <c r="G700" s="101">
        <v>7.4</v>
      </c>
      <c r="H700" s="87">
        <v>0</v>
      </c>
    </row>
    <row r="701" spans="3:8" x14ac:dyDescent="0.25">
      <c r="C701" s="86">
        <v>43516</v>
      </c>
      <c r="D701" t="s">
        <v>23</v>
      </c>
      <c r="E701" t="s">
        <v>33</v>
      </c>
      <c r="F701" t="s">
        <v>114</v>
      </c>
      <c r="G701" s="101">
        <v>9.1999999999999993</v>
      </c>
      <c r="H701" s="87">
        <v>0</v>
      </c>
    </row>
    <row r="702" spans="3:8" x14ac:dyDescent="0.25">
      <c r="C702" s="86">
        <v>43516</v>
      </c>
      <c r="D702" t="s">
        <v>23</v>
      </c>
      <c r="E702" t="s">
        <v>33</v>
      </c>
      <c r="F702" t="s">
        <v>215</v>
      </c>
      <c r="G702" s="101">
        <v>9.1999999999999993</v>
      </c>
      <c r="H702" s="87">
        <v>0</v>
      </c>
    </row>
    <row r="703" spans="3:8" x14ac:dyDescent="0.25">
      <c r="C703" s="86">
        <v>43516</v>
      </c>
      <c r="D703" t="s">
        <v>23</v>
      </c>
      <c r="E703" t="s">
        <v>33</v>
      </c>
      <c r="F703" t="s">
        <v>174</v>
      </c>
      <c r="G703" s="101">
        <v>9.1999999999999993</v>
      </c>
      <c r="H703" s="87">
        <v>0</v>
      </c>
    </row>
    <row r="704" spans="3:8" x14ac:dyDescent="0.25">
      <c r="C704" s="86">
        <v>43516</v>
      </c>
      <c r="D704" t="s">
        <v>23</v>
      </c>
      <c r="E704" t="s">
        <v>33</v>
      </c>
      <c r="F704" t="s">
        <v>154</v>
      </c>
      <c r="G704" s="101">
        <v>10.25</v>
      </c>
      <c r="H704" s="87">
        <v>0</v>
      </c>
    </row>
    <row r="705" spans="3:8" x14ac:dyDescent="0.25">
      <c r="C705" s="86">
        <v>43516</v>
      </c>
      <c r="D705" t="s">
        <v>23</v>
      </c>
      <c r="E705" t="s">
        <v>33</v>
      </c>
      <c r="F705" t="s">
        <v>135</v>
      </c>
      <c r="G705" s="101">
        <v>5</v>
      </c>
      <c r="H705" s="87">
        <v>0</v>
      </c>
    </row>
    <row r="706" spans="3:8" x14ac:dyDescent="0.25">
      <c r="C706" s="86">
        <v>43517</v>
      </c>
      <c r="D706" t="s">
        <v>68</v>
      </c>
      <c r="E706" t="s">
        <v>62</v>
      </c>
      <c r="F706" t="s">
        <v>460</v>
      </c>
      <c r="G706" s="101">
        <v>0</v>
      </c>
      <c r="H706" s="87">
        <v>2.4</v>
      </c>
    </row>
    <row r="707" spans="3:8" x14ac:dyDescent="0.25">
      <c r="C707" s="86">
        <v>43517</v>
      </c>
      <c r="D707" t="s">
        <v>21</v>
      </c>
      <c r="E707" t="s">
        <v>32</v>
      </c>
      <c r="F707" t="s">
        <v>460</v>
      </c>
      <c r="G707" s="101">
        <v>16</v>
      </c>
      <c r="H707" s="87">
        <v>0</v>
      </c>
    </row>
    <row r="708" spans="3:8" x14ac:dyDescent="0.25">
      <c r="C708" s="86">
        <v>43517</v>
      </c>
      <c r="D708" t="s">
        <v>21</v>
      </c>
      <c r="E708" t="s">
        <v>32</v>
      </c>
      <c r="F708" t="s">
        <v>460</v>
      </c>
      <c r="G708" s="101">
        <v>8</v>
      </c>
      <c r="H708" s="87">
        <v>0</v>
      </c>
    </row>
    <row r="709" spans="3:8" x14ac:dyDescent="0.25">
      <c r="C709" s="86">
        <v>43517</v>
      </c>
      <c r="D709" t="s">
        <v>23</v>
      </c>
      <c r="E709" t="s">
        <v>33</v>
      </c>
      <c r="F709" t="s">
        <v>182</v>
      </c>
      <c r="G709" s="101">
        <v>18.399999999999999</v>
      </c>
      <c r="H709" s="87">
        <v>0</v>
      </c>
    </row>
    <row r="710" spans="3:8" x14ac:dyDescent="0.25">
      <c r="C710" s="86">
        <v>43517</v>
      </c>
      <c r="D710" t="s">
        <v>23</v>
      </c>
      <c r="E710" t="s">
        <v>33</v>
      </c>
      <c r="F710" t="s">
        <v>114</v>
      </c>
      <c r="G710" s="101">
        <v>7.15</v>
      </c>
      <c r="H710" s="87">
        <v>0</v>
      </c>
    </row>
    <row r="711" spans="3:8" x14ac:dyDescent="0.25">
      <c r="C711" s="86">
        <v>43517</v>
      </c>
      <c r="D711" t="s">
        <v>23</v>
      </c>
      <c r="E711" t="s">
        <v>33</v>
      </c>
      <c r="F711" t="s">
        <v>339</v>
      </c>
      <c r="G711" s="101">
        <v>9.1999999999999993</v>
      </c>
      <c r="H711" s="87">
        <v>0</v>
      </c>
    </row>
    <row r="712" spans="3:8" x14ac:dyDescent="0.25">
      <c r="C712" s="86">
        <v>43517</v>
      </c>
      <c r="D712" t="s">
        <v>23</v>
      </c>
      <c r="E712" t="s">
        <v>33</v>
      </c>
      <c r="F712" t="s">
        <v>243</v>
      </c>
      <c r="G712" s="101">
        <v>2.4</v>
      </c>
      <c r="H712" s="87">
        <v>0</v>
      </c>
    </row>
    <row r="713" spans="3:8" x14ac:dyDescent="0.25">
      <c r="C713" s="86">
        <v>43517</v>
      </c>
      <c r="D713" t="s">
        <v>23</v>
      </c>
      <c r="E713" t="s">
        <v>33</v>
      </c>
      <c r="F713" t="s">
        <v>264</v>
      </c>
      <c r="G713" s="101">
        <v>3</v>
      </c>
      <c r="H713" s="87">
        <v>0</v>
      </c>
    </row>
    <row r="714" spans="3:8" x14ac:dyDescent="0.25">
      <c r="C714" s="86">
        <v>43517</v>
      </c>
      <c r="D714" t="s">
        <v>23</v>
      </c>
      <c r="E714" t="s">
        <v>33</v>
      </c>
      <c r="F714" t="s">
        <v>202</v>
      </c>
      <c r="G714" s="101">
        <v>7.45</v>
      </c>
      <c r="H714" s="87">
        <v>0</v>
      </c>
    </row>
    <row r="715" spans="3:8" x14ac:dyDescent="0.25">
      <c r="C715" s="86">
        <v>43517</v>
      </c>
      <c r="D715" t="s">
        <v>23</v>
      </c>
      <c r="E715" t="s">
        <v>33</v>
      </c>
      <c r="F715" t="s">
        <v>328</v>
      </c>
      <c r="G715" s="101">
        <v>110.45</v>
      </c>
      <c r="H715" s="87">
        <v>0</v>
      </c>
    </row>
    <row r="716" spans="3:8" x14ac:dyDescent="0.25">
      <c r="C716" s="86">
        <v>43518</v>
      </c>
      <c r="D716" t="s">
        <v>80</v>
      </c>
      <c r="E716" t="s">
        <v>54</v>
      </c>
      <c r="F716" t="s">
        <v>461</v>
      </c>
      <c r="G716" s="101">
        <v>84.12</v>
      </c>
      <c r="H716" s="87">
        <v>0</v>
      </c>
    </row>
    <row r="717" spans="3:8" x14ac:dyDescent="0.25">
      <c r="C717" s="86">
        <v>43518</v>
      </c>
      <c r="D717" t="s">
        <v>80</v>
      </c>
      <c r="E717" t="s">
        <v>62</v>
      </c>
      <c r="F717" t="s">
        <v>461</v>
      </c>
      <c r="G717" s="101">
        <v>157.69999999999999</v>
      </c>
      <c r="H717" s="87">
        <v>0</v>
      </c>
    </row>
    <row r="718" spans="3:8" x14ac:dyDescent="0.25">
      <c r="C718" s="86">
        <v>43518</v>
      </c>
      <c r="D718" t="s">
        <v>69</v>
      </c>
      <c r="E718" t="s">
        <v>31</v>
      </c>
      <c r="F718" t="s">
        <v>461</v>
      </c>
      <c r="G718" s="101">
        <v>10</v>
      </c>
      <c r="H718" s="87">
        <v>0</v>
      </c>
    </row>
    <row r="719" spans="3:8" x14ac:dyDescent="0.25">
      <c r="C719" s="86">
        <v>43518</v>
      </c>
      <c r="D719" t="s">
        <v>68</v>
      </c>
      <c r="E719" t="s">
        <v>60</v>
      </c>
      <c r="F719" t="s">
        <v>461</v>
      </c>
      <c r="G719" s="101">
        <v>15.25</v>
      </c>
      <c r="H719" s="87">
        <v>0</v>
      </c>
    </row>
    <row r="720" spans="3:8" x14ac:dyDescent="0.25">
      <c r="C720" s="86">
        <v>43518</v>
      </c>
      <c r="D720" t="s">
        <v>68</v>
      </c>
      <c r="E720" t="s">
        <v>31</v>
      </c>
      <c r="F720" t="s">
        <v>461</v>
      </c>
      <c r="G720" s="101">
        <v>20.8</v>
      </c>
      <c r="H720" s="87">
        <v>0</v>
      </c>
    </row>
    <row r="721" spans="3:8" x14ac:dyDescent="0.25">
      <c r="C721" s="86">
        <v>43518</v>
      </c>
      <c r="D721" t="s">
        <v>67</v>
      </c>
      <c r="E721" t="s">
        <v>54</v>
      </c>
      <c r="F721" t="s">
        <v>461</v>
      </c>
      <c r="G721" s="101">
        <v>27.5</v>
      </c>
      <c r="H721" s="87">
        <v>0</v>
      </c>
    </row>
    <row r="722" spans="3:8" x14ac:dyDescent="0.25">
      <c r="C722" s="86">
        <v>43518</v>
      </c>
      <c r="D722" t="s">
        <v>71</v>
      </c>
      <c r="E722" t="s">
        <v>59</v>
      </c>
      <c r="F722" t="s">
        <v>461</v>
      </c>
      <c r="G722" s="101">
        <v>56.75</v>
      </c>
      <c r="H722" s="87">
        <v>0</v>
      </c>
    </row>
    <row r="723" spans="3:8" x14ac:dyDescent="0.25">
      <c r="C723" s="86">
        <v>43518</v>
      </c>
      <c r="D723" t="s">
        <v>71</v>
      </c>
      <c r="E723" t="s">
        <v>61</v>
      </c>
      <c r="F723" t="s">
        <v>461</v>
      </c>
      <c r="G723" s="101">
        <v>1026.1199999999999</v>
      </c>
      <c r="H723" s="87">
        <v>0</v>
      </c>
    </row>
    <row r="724" spans="3:8" x14ac:dyDescent="0.25">
      <c r="C724" s="86">
        <v>43518</v>
      </c>
      <c r="D724" t="s">
        <v>21</v>
      </c>
      <c r="E724" t="s">
        <v>32</v>
      </c>
      <c r="F724" t="s">
        <v>461</v>
      </c>
      <c r="G724" s="101">
        <v>16</v>
      </c>
      <c r="H724" s="87">
        <v>0</v>
      </c>
    </row>
    <row r="725" spans="3:8" x14ac:dyDescent="0.25">
      <c r="C725" s="86">
        <v>43518</v>
      </c>
      <c r="D725" t="s">
        <v>66</v>
      </c>
      <c r="E725" t="s">
        <v>31</v>
      </c>
      <c r="F725" t="s">
        <v>461</v>
      </c>
      <c r="G725" s="101">
        <v>232.86</v>
      </c>
      <c r="H725" s="87">
        <v>0</v>
      </c>
    </row>
    <row r="726" spans="3:8" x14ac:dyDescent="0.25">
      <c r="C726" s="86">
        <v>43518</v>
      </c>
      <c r="D726" t="s">
        <v>78</v>
      </c>
      <c r="E726" t="s">
        <v>54</v>
      </c>
      <c r="F726" t="s">
        <v>461</v>
      </c>
      <c r="G726" s="101">
        <v>171.21</v>
      </c>
      <c r="H726" s="87">
        <v>0</v>
      </c>
    </row>
    <row r="727" spans="3:8" x14ac:dyDescent="0.25">
      <c r="C727" s="86">
        <v>43518</v>
      </c>
      <c r="D727" t="s">
        <v>77</v>
      </c>
      <c r="E727" t="s">
        <v>31</v>
      </c>
      <c r="F727" t="s">
        <v>461</v>
      </c>
      <c r="G727" s="101">
        <v>85.51</v>
      </c>
      <c r="H727" s="87">
        <v>0</v>
      </c>
    </row>
    <row r="728" spans="3:8" x14ac:dyDescent="0.25">
      <c r="C728" s="86">
        <v>43518</v>
      </c>
      <c r="D728" t="s">
        <v>23</v>
      </c>
      <c r="E728" t="s">
        <v>54</v>
      </c>
      <c r="F728" t="s">
        <v>461</v>
      </c>
      <c r="G728" s="101">
        <v>41.84</v>
      </c>
      <c r="H728" s="87">
        <v>0</v>
      </c>
    </row>
    <row r="729" spans="3:8" x14ac:dyDescent="0.25">
      <c r="C729" s="86">
        <v>43518</v>
      </c>
      <c r="D729" t="s">
        <v>23</v>
      </c>
      <c r="E729" t="s">
        <v>59</v>
      </c>
      <c r="F729" t="s">
        <v>461</v>
      </c>
      <c r="G729" s="101">
        <v>44.91</v>
      </c>
      <c r="H729" s="87">
        <v>0</v>
      </c>
    </row>
    <row r="730" spans="3:8" x14ac:dyDescent="0.25">
      <c r="C730" s="86">
        <v>43518</v>
      </c>
      <c r="D730" t="s">
        <v>23</v>
      </c>
      <c r="E730" t="s">
        <v>59</v>
      </c>
      <c r="F730" t="s">
        <v>461</v>
      </c>
      <c r="G730" s="101">
        <v>39.19</v>
      </c>
      <c r="H730" s="87">
        <v>0</v>
      </c>
    </row>
    <row r="731" spans="3:8" x14ac:dyDescent="0.25">
      <c r="C731" s="86">
        <v>43518</v>
      </c>
      <c r="D731" t="s">
        <v>23</v>
      </c>
      <c r="E731" t="s">
        <v>59</v>
      </c>
      <c r="F731" t="s">
        <v>461</v>
      </c>
      <c r="G731" s="101">
        <v>23.32</v>
      </c>
      <c r="H731" s="87">
        <v>0</v>
      </c>
    </row>
    <row r="732" spans="3:8" x14ac:dyDescent="0.25">
      <c r="C732" s="86">
        <v>43518</v>
      </c>
      <c r="D732" t="s">
        <v>23</v>
      </c>
      <c r="E732" t="s">
        <v>59</v>
      </c>
      <c r="F732" t="s">
        <v>461</v>
      </c>
      <c r="G732" s="101">
        <v>17.66</v>
      </c>
      <c r="H732" s="87">
        <v>0</v>
      </c>
    </row>
    <row r="733" spans="3:8" x14ac:dyDescent="0.25">
      <c r="C733" s="86">
        <v>43518</v>
      </c>
      <c r="D733" t="s">
        <v>23</v>
      </c>
      <c r="E733" t="s">
        <v>33</v>
      </c>
      <c r="F733" t="s">
        <v>323</v>
      </c>
      <c r="G733" s="101">
        <v>11.2</v>
      </c>
      <c r="H733" s="87">
        <v>0</v>
      </c>
    </row>
    <row r="734" spans="3:8" x14ac:dyDescent="0.25">
      <c r="C734" s="86">
        <v>43518</v>
      </c>
      <c r="D734" t="s">
        <v>23</v>
      </c>
      <c r="E734" t="s">
        <v>33</v>
      </c>
      <c r="F734" t="s">
        <v>117</v>
      </c>
      <c r="G734" s="101">
        <v>2.9</v>
      </c>
      <c r="H734" s="87">
        <v>0</v>
      </c>
    </row>
    <row r="735" spans="3:8" x14ac:dyDescent="0.25">
      <c r="C735" s="86">
        <v>43518</v>
      </c>
      <c r="D735" t="s">
        <v>23</v>
      </c>
      <c r="E735" t="s">
        <v>33</v>
      </c>
      <c r="F735" t="s">
        <v>122</v>
      </c>
      <c r="G735" s="101">
        <v>3.6</v>
      </c>
      <c r="H735" s="87">
        <v>0</v>
      </c>
    </row>
    <row r="736" spans="3:8" x14ac:dyDescent="0.25">
      <c r="C736" s="86">
        <v>43518</v>
      </c>
      <c r="D736" t="s">
        <v>23</v>
      </c>
      <c r="E736" t="s">
        <v>33</v>
      </c>
      <c r="F736" t="s">
        <v>114</v>
      </c>
      <c r="G736" s="101">
        <v>9.1999999999999993</v>
      </c>
      <c r="H736" s="87">
        <v>0</v>
      </c>
    </row>
    <row r="737" spans="3:8" x14ac:dyDescent="0.25">
      <c r="C737" s="86">
        <v>43518</v>
      </c>
      <c r="D737" t="s">
        <v>23</v>
      </c>
      <c r="E737" t="s">
        <v>33</v>
      </c>
      <c r="F737" t="s">
        <v>350</v>
      </c>
      <c r="G737" s="101">
        <v>3</v>
      </c>
      <c r="H737" s="87">
        <v>0</v>
      </c>
    </row>
    <row r="738" spans="3:8" x14ac:dyDescent="0.25">
      <c r="C738" s="86">
        <v>43518</v>
      </c>
      <c r="D738" t="s">
        <v>23</v>
      </c>
      <c r="E738" t="s">
        <v>33</v>
      </c>
      <c r="F738" t="s">
        <v>34</v>
      </c>
      <c r="G738" s="101">
        <v>23.05</v>
      </c>
      <c r="H738" s="87">
        <v>0</v>
      </c>
    </row>
    <row r="739" spans="3:8" x14ac:dyDescent="0.25">
      <c r="C739" s="86">
        <v>43518</v>
      </c>
      <c r="D739" t="s">
        <v>23</v>
      </c>
      <c r="E739" t="s">
        <v>33</v>
      </c>
      <c r="F739" t="s">
        <v>168</v>
      </c>
      <c r="G739" s="101">
        <v>12.65</v>
      </c>
      <c r="H739" s="87">
        <v>0</v>
      </c>
    </row>
    <row r="740" spans="3:8" x14ac:dyDescent="0.25">
      <c r="C740" s="86">
        <v>43518</v>
      </c>
      <c r="D740" t="s">
        <v>23</v>
      </c>
      <c r="E740" t="s">
        <v>33</v>
      </c>
      <c r="F740" t="s">
        <v>360</v>
      </c>
      <c r="G740" s="101">
        <v>10.25</v>
      </c>
      <c r="H740" s="87">
        <v>0</v>
      </c>
    </row>
    <row r="741" spans="3:8" x14ac:dyDescent="0.25">
      <c r="C741" s="86">
        <v>43521</v>
      </c>
      <c r="D741" t="s">
        <v>74</v>
      </c>
      <c r="E741" t="s">
        <v>462</v>
      </c>
      <c r="F741" t="s">
        <v>463</v>
      </c>
      <c r="G741" s="101">
        <v>327.85</v>
      </c>
      <c r="H741" s="87">
        <v>0</v>
      </c>
    </row>
    <row r="742" spans="3:8" x14ac:dyDescent="0.25">
      <c r="C742" s="86">
        <v>43521</v>
      </c>
      <c r="D742" t="s">
        <v>22</v>
      </c>
      <c r="E742" t="s">
        <v>32</v>
      </c>
      <c r="F742" t="s">
        <v>464</v>
      </c>
      <c r="G742" s="101">
        <v>8</v>
      </c>
      <c r="H742" s="87">
        <v>0</v>
      </c>
    </row>
    <row r="743" spans="3:8" x14ac:dyDescent="0.25">
      <c r="C743" s="86">
        <v>43521</v>
      </c>
      <c r="D743" t="s">
        <v>22</v>
      </c>
      <c r="E743" t="s">
        <v>462</v>
      </c>
      <c r="F743" t="s">
        <v>463</v>
      </c>
      <c r="G743" s="101">
        <v>159.63</v>
      </c>
      <c r="H743" s="87">
        <v>0</v>
      </c>
    </row>
    <row r="744" spans="3:8" x14ac:dyDescent="0.25">
      <c r="C744" s="86">
        <v>43521</v>
      </c>
      <c r="D744" t="s">
        <v>22</v>
      </c>
      <c r="E744" t="s">
        <v>462</v>
      </c>
      <c r="F744" t="s">
        <v>463</v>
      </c>
      <c r="G744" s="101">
        <v>61.62</v>
      </c>
      <c r="H744" s="87">
        <v>0</v>
      </c>
    </row>
    <row r="745" spans="3:8" x14ac:dyDescent="0.25">
      <c r="C745" s="86">
        <v>43521</v>
      </c>
      <c r="D745" t="s">
        <v>22</v>
      </c>
      <c r="E745" t="s">
        <v>462</v>
      </c>
      <c r="F745" t="s">
        <v>463</v>
      </c>
      <c r="G745" s="101">
        <v>60.58</v>
      </c>
      <c r="H745" s="87">
        <v>0</v>
      </c>
    </row>
    <row r="746" spans="3:8" x14ac:dyDescent="0.25">
      <c r="C746" s="86">
        <v>43521</v>
      </c>
      <c r="D746" t="s">
        <v>22</v>
      </c>
      <c r="E746" t="s">
        <v>462</v>
      </c>
      <c r="F746" t="s">
        <v>463</v>
      </c>
      <c r="G746" s="101">
        <v>56.43</v>
      </c>
      <c r="H746" s="87">
        <v>0</v>
      </c>
    </row>
    <row r="747" spans="3:8" x14ac:dyDescent="0.25">
      <c r="C747" s="86">
        <v>43521</v>
      </c>
      <c r="D747" t="s">
        <v>22</v>
      </c>
      <c r="E747" t="s">
        <v>462</v>
      </c>
      <c r="F747" t="s">
        <v>463</v>
      </c>
      <c r="G747" s="101">
        <v>55.12</v>
      </c>
      <c r="H747" s="87">
        <v>0</v>
      </c>
    </row>
    <row r="748" spans="3:8" x14ac:dyDescent="0.25">
      <c r="C748" s="86">
        <v>43521</v>
      </c>
      <c r="D748" t="s">
        <v>22</v>
      </c>
      <c r="E748" t="s">
        <v>462</v>
      </c>
      <c r="F748" t="s">
        <v>463</v>
      </c>
      <c r="G748" s="101">
        <v>28.57</v>
      </c>
      <c r="H748" s="87">
        <v>0</v>
      </c>
    </row>
    <row r="749" spans="3:8" x14ac:dyDescent="0.25">
      <c r="C749" s="86">
        <v>43521</v>
      </c>
      <c r="D749" t="s">
        <v>22</v>
      </c>
      <c r="E749" t="s">
        <v>462</v>
      </c>
      <c r="F749" t="s">
        <v>463</v>
      </c>
      <c r="G749" s="101">
        <v>27.72</v>
      </c>
      <c r="H749" s="87">
        <v>0</v>
      </c>
    </row>
    <row r="750" spans="3:8" x14ac:dyDescent="0.25">
      <c r="C750" s="86">
        <v>43521</v>
      </c>
      <c r="D750" t="s">
        <v>22</v>
      </c>
      <c r="E750" t="s">
        <v>462</v>
      </c>
      <c r="F750" t="s">
        <v>463</v>
      </c>
      <c r="G750" s="101">
        <v>21.76</v>
      </c>
      <c r="H750" s="87">
        <v>0</v>
      </c>
    </row>
    <row r="751" spans="3:8" x14ac:dyDescent="0.25">
      <c r="C751" s="86">
        <v>43521</v>
      </c>
      <c r="D751" t="s">
        <v>22</v>
      </c>
      <c r="E751" t="s">
        <v>462</v>
      </c>
      <c r="F751" t="s">
        <v>463</v>
      </c>
      <c r="G751" s="101">
        <v>17.510000000000002</v>
      </c>
      <c r="H751" s="87">
        <v>0</v>
      </c>
    </row>
    <row r="752" spans="3:8" x14ac:dyDescent="0.25">
      <c r="C752" s="86">
        <v>43521</v>
      </c>
      <c r="D752" t="s">
        <v>22</v>
      </c>
      <c r="E752" t="s">
        <v>462</v>
      </c>
      <c r="F752" t="s">
        <v>463</v>
      </c>
      <c r="G752" s="101">
        <v>11.08</v>
      </c>
      <c r="H752" s="87">
        <v>0</v>
      </c>
    </row>
    <row r="753" spans="3:8" x14ac:dyDescent="0.25">
      <c r="C753" s="86">
        <v>43521</v>
      </c>
      <c r="D753" t="s">
        <v>22</v>
      </c>
      <c r="E753" t="s">
        <v>462</v>
      </c>
      <c r="F753" t="s">
        <v>463</v>
      </c>
      <c r="G753" s="101">
        <v>10.71</v>
      </c>
      <c r="H753" s="87">
        <v>0</v>
      </c>
    </row>
    <row r="754" spans="3:8" x14ac:dyDescent="0.25">
      <c r="C754" s="86">
        <v>43521</v>
      </c>
      <c r="D754" t="s">
        <v>22</v>
      </c>
      <c r="E754" t="s">
        <v>462</v>
      </c>
      <c r="F754" t="s">
        <v>463</v>
      </c>
      <c r="G754" s="101">
        <v>10.6</v>
      </c>
      <c r="H754" s="87">
        <v>0</v>
      </c>
    </row>
    <row r="755" spans="3:8" x14ac:dyDescent="0.25">
      <c r="C755" s="86">
        <v>43521</v>
      </c>
      <c r="D755" t="s">
        <v>102</v>
      </c>
      <c r="E755" t="s">
        <v>60</v>
      </c>
      <c r="F755" t="s">
        <v>464</v>
      </c>
      <c r="G755" s="101">
        <v>29.96</v>
      </c>
      <c r="H755" s="87">
        <v>0</v>
      </c>
    </row>
    <row r="756" spans="3:8" x14ac:dyDescent="0.25">
      <c r="C756" s="86">
        <v>43521</v>
      </c>
      <c r="D756" t="s">
        <v>68</v>
      </c>
      <c r="E756" t="s">
        <v>31</v>
      </c>
      <c r="F756" t="s">
        <v>464</v>
      </c>
      <c r="G756" s="101">
        <v>74.400000000000006</v>
      </c>
      <c r="H756" s="87">
        <v>0</v>
      </c>
    </row>
    <row r="757" spans="3:8" x14ac:dyDescent="0.25">
      <c r="C757" s="86">
        <v>43521</v>
      </c>
      <c r="D757" t="s">
        <v>67</v>
      </c>
      <c r="E757" t="s">
        <v>462</v>
      </c>
      <c r="F757" t="s">
        <v>463</v>
      </c>
      <c r="G757" s="101">
        <v>156.97</v>
      </c>
      <c r="H757" s="87">
        <v>0</v>
      </c>
    </row>
    <row r="758" spans="3:8" x14ac:dyDescent="0.25">
      <c r="C758" s="86">
        <v>43521</v>
      </c>
      <c r="D758" t="s">
        <v>67</v>
      </c>
      <c r="E758" t="s">
        <v>31</v>
      </c>
      <c r="F758" t="s">
        <v>464</v>
      </c>
      <c r="G758" s="101">
        <v>293</v>
      </c>
      <c r="H758" s="87">
        <v>0</v>
      </c>
    </row>
    <row r="759" spans="3:8" x14ac:dyDescent="0.25">
      <c r="C759" s="86">
        <v>43521</v>
      </c>
      <c r="D759" t="s">
        <v>72</v>
      </c>
      <c r="E759" t="s">
        <v>462</v>
      </c>
      <c r="F759" t="s">
        <v>463</v>
      </c>
      <c r="G759" s="101">
        <v>191.12</v>
      </c>
      <c r="H759" s="87">
        <v>0</v>
      </c>
    </row>
    <row r="760" spans="3:8" x14ac:dyDescent="0.25">
      <c r="C760" s="86">
        <v>43521</v>
      </c>
      <c r="D760" t="s">
        <v>73</v>
      </c>
      <c r="E760" t="s">
        <v>32</v>
      </c>
      <c r="F760" t="s">
        <v>464</v>
      </c>
      <c r="G760" s="101">
        <v>24</v>
      </c>
      <c r="H760" s="87">
        <v>0</v>
      </c>
    </row>
    <row r="761" spans="3:8" x14ac:dyDescent="0.25">
      <c r="C761" s="86">
        <v>43521</v>
      </c>
      <c r="D761" t="s">
        <v>73</v>
      </c>
      <c r="E761" t="s">
        <v>31</v>
      </c>
      <c r="F761" t="s">
        <v>464</v>
      </c>
      <c r="G761" s="101">
        <v>9.85</v>
      </c>
      <c r="H761" s="87">
        <v>0</v>
      </c>
    </row>
    <row r="762" spans="3:8" x14ac:dyDescent="0.25">
      <c r="C762" s="86">
        <v>43521</v>
      </c>
      <c r="D762" t="s">
        <v>75</v>
      </c>
      <c r="E762" t="s">
        <v>462</v>
      </c>
      <c r="F762" t="s">
        <v>463</v>
      </c>
      <c r="G762" s="101">
        <v>90.45</v>
      </c>
      <c r="H762" s="87">
        <v>0</v>
      </c>
    </row>
    <row r="763" spans="3:8" x14ac:dyDescent="0.25">
      <c r="C763" s="86">
        <v>43521</v>
      </c>
      <c r="D763" t="s">
        <v>21</v>
      </c>
      <c r="E763" t="s">
        <v>32</v>
      </c>
      <c r="F763" t="s">
        <v>464</v>
      </c>
      <c r="G763" s="101">
        <v>48</v>
      </c>
      <c r="H763" s="87">
        <v>0</v>
      </c>
    </row>
    <row r="764" spans="3:8" x14ac:dyDescent="0.25">
      <c r="C764" s="86">
        <v>43521</v>
      </c>
      <c r="D764" t="s">
        <v>21</v>
      </c>
      <c r="E764" t="s">
        <v>32</v>
      </c>
      <c r="F764" t="s">
        <v>464</v>
      </c>
      <c r="G764" s="101">
        <v>32</v>
      </c>
      <c r="H764" s="87">
        <v>0</v>
      </c>
    </row>
    <row r="765" spans="3:8" x14ac:dyDescent="0.25">
      <c r="C765" s="86">
        <v>43521</v>
      </c>
      <c r="D765" t="s">
        <v>21</v>
      </c>
      <c r="E765" t="s">
        <v>32</v>
      </c>
      <c r="F765" t="s">
        <v>464</v>
      </c>
      <c r="G765" s="101">
        <v>24</v>
      </c>
      <c r="H765" s="87">
        <v>0</v>
      </c>
    </row>
    <row r="766" spans="3:8" x14ac:dyDescent="0.25">
      <c r="C766" s="86">
        <v>43521</v>
      </c>
      <c r="D766" t="s">
        <v>21</v>
      </c>
      <c r="E766" t="s">
        <v>32</v>
      </c>
      <c r="F766" t="s">
        <v>464</v>
      </c>
      <c r="G766" s="101">
        <v>16</v>
      </c>
      <c r="H766" s="87">
        <v>0</v>
      </c>
    </row>
    <row r="767" spans="3:8" x14ac:dyDescent="0.25">
      <c r="C767" s="86">
        <v>43521</v>
      </c>
      <c r="D767" t="s">
        <v>21</v>
      </c>
      <c r="E767" t="s">
        <v>32</v>
      </c>
      <c r="F767" t="s">
        <v>464</v>
      </c>
      <c r="G767" s="101">
        <v>8</v>
      </c>
      <c r="H767" s="87">
        <v>0</v>
      </c>
    </row>
    <row r="768" spans="3:8" x14ac:dyDescent="0.25">
      <c r="C768" s="86">
        <v>43521</v>
      </c>
      <c r="D768" t="s">
        <v>21</v>
      </c>
      <c r="E768" t="s">
        <v>462</v>
      </c>
      <c r="F768" t="s">
        <v>463</v>
      </c>
      <c r="G768" s="101">
        <v>739.91</v>
      </c>
      <c r="H768" s="87">
        <v>0</v>
      </c>
    </row>
    <row r="769" spans="3:8" x14ac:dyDescent="0.25">
      <c r="C769" s="86">
        <v>43521</v>
      </c>
      <c r="D769" t="s">
        <v>21</v>
      </c>
      <c r="E769" t="s">
        <v>462</v>
      </c>
      <c r="F769" t="s">
        <v>463</v>
      </c>
      <c r="G769" s="101">
        <v>717.11</v>
      </c>
      <c r="H769" s="87">
        <v>0</v>
      </c>
    </row>
    <row r="770" spans="3:8" x14ac:dyDescent="0.25">
      <c r="C770" s="86">
        <v>43521</v>
      </c>
      <c r="D770" t="s">
        <v>21</v>
      </c>
      <c r="E770" t="s">
        <v>462</v>
      </c>
      <c r="F770" t="s">
        <v>463</v>
      </c>
      <c r="G770" s="101">
        <v>646.41</v>
      </c>
      <c r="H770" s="87">
        <v>0</v>
      </c>
    </row>
    <row r="771" spans="3:8" x14ac:dyDescent="0.25">
      <c r="C771" s="86">
        <v>43521</v>
      </c>
      <c r="D771" t="s">
        <v>21</v>
      </c>
      <c r="E771" t="s">
        <v>462</v>
      </c>
      <c r="F771" t="s">
        <v>463</v>
      </c>
      <c r="G771" s="101">
        <v>639.91999999999996</v>
      </c>
      <c r="H771" s="87">
        <v>0</v>
      </c>
    </row>
    <row r="772" spans="3:8" x14ac:dyDescent="0.25">
      <c r="C772" s="86">
        <v>43521</v>
      </c>
      <c r="D772" t="s">
        <v>21</v>
      </c>
      <c r="E772" t="s">
        <v>462</v>
      </c>
      <c r="F772" t="s">
        <v>463</v>
      </c>
      <c r="G772" s="101">
        <v>536.64</v>
      </c>
      <c r="H772" s="87">
        <v>0</v>
      </c>
    </row>
    <row r="773" spans="3:8" x14ac:dyDescent="0.25">
      <c r="C773" s="86">
        <v>43521</v>
      </c>
      <c r="D773" t="s">
        <v>21</v>
      </c>
      <c r="E773" t="s">
        <v>462</v>
      </c>
      <c r="F773" t="s">
        <v>463</v>
      </c>
      <c r="G773" s="101">
        <v>486.58</v>
      </c>
      <c r="H773" s="87">
        <v>0</v>
      </c>
    </row>
    <row r="774" spans="3:8" x14ac:dyDescent="0.25">
      <c r="C774" s="86">
        <v>43521</v>
      </c>
      <c r="D774" t="s">
        <v>21</v>
      </c>
      <c r="E774" t="s">
        <v>462</v>
      </c>
      <c r="F774" t="s">
        <v>463</v>
      </c>
      <c r="G774" s="101">
        <v>395.45</v>
      </c>
      <c r="H774" s="87">
        <v>0</v>
      </c>
    </row>
    <row r="775" spans="3:8" x14ac:dyDescent="0.25">
      <c r="C775" s="86">
        <v>43521</v>
      </c>
      <c r="D775" t="s">
        <v>21</v>
      </c>
      <c r="E775" t="s">
        <v>462</v>
      </c>
      <c r="F775" t="s">
        <v>463</v>
      </c>
      <c r="G775" s="101">
        <v>371.65</v>
      </c>
      <c r="H775" s="87">
        <v>0</v>
      </c>
    </row>
    <row r="776" spans="3:8" x14ac:dyDescent="0.25">
      <c r="C776" s="86">
        <v>43521</v>
      </c>
      <c r="D776" t="s">
        <v>21</v>
      </c>
      <c r="E776" t="s">
        <v>462</v>
      </c>
      <c r="F776" t="s">
        <v>463</v>
      </c>
      <c r="G776" s="101">
        <v>319.01</v>
      </c>
      <c r="H776" s="87">
        <v>0</v>
      </c>
    </row>
    <row r="777" spans="3:8" x14ac:dyDescent="0.25">
      <c r="C777" s="86">
        <v>43521</v>
      </c>
      <c r="D777" t="s">
        <v>21</v>
      </c>
      <c r="E777" t="s">
        <v>462</v>
      </c>
      <c r="F777" t="s">
        <v>463</v>
      </c>
      <c r="G777" s="101">
        <v>308.57</v>
      </c>
      <c r="H777" s="87">
        <v>0</v>
      </c>
    </row>
    <row r="778" spans="3:8" x14ac:dyDescent="0.25">
      <c r="C778" s="86">
        <v>43521</v>
      </c>
      <c r="D778" t="s">
        <v>21</v>
      </c>
      <c r="E778" t="s">
        <v>462</v>
      </c>
      <c r="F778" t="s">
        <v>463</v>
      </c>
      <c r="G778" s="101">
        <v>287.85000000000002</v>
      </c>
      <c r="H778" s="87">
        <v>0</v>
      </c>
    </row>
    <row r="779" spans="3:8" x14ac:dyDescent="0.25">
      <c r="C779" s="86">
        <v>43521</v>
      </c>
      <c r="D779" t="s">
        <v>21</v>
      </c>
      <c r="E779" t="s">
        <v>462</v>
      </c>
      <c r="F779" t="s">
        <v>463</v>
      </c>
      <c r="G779" s="101">
        <v>243.25</v>
      </c>
      <c r="H779" s="87">
        <v>0</v>
      </c>
    </row>
    <row r="780" spans="3:8" x14ac:dyDescent="0.25">
      <c r="C780" s="86">
        <v>43521</v>
      </c>
      <c r="D780" t="s">
        <v>21</v>
      </c>
      <c r="E780" t="s">
        <v>462</v>
      </c>
      <c r="F780" t="s">
        <v>463</v>
      </c>
      <c r="G780" s="101">
        <v>231.33</v>
      </c>
      <c r="H780" s="87">
        <v>0</v>
      </c>
    </row>
    <row r="781" spans="3:8" x14ac:dyDescent="0.25">
      <c r="C781" s="86">
        <v>43521</v>
      </c>
      <c r="D781" t="s">
        <v>21</v>
      </c>
      <c r="E781" t="s">
        <v>462</v>
      </c>
      <c r="F781" t="s">
        <v>463</v>
      </c>
      <c r="G781" s="101">
        <v>215.46</v>
      </c>
      <c r="H781" s="87">
        <v>0</v>
      </c>
    </row>
    <row r="782" spans="3:8" x14ac:dyDescent="0.25">
      <c r="C782" s="86">
        <v>43521</v>
      </c>
      <c r="D782" t="s">
        <v>21</v>
      </c>
      <c r="E782" t="s">
        <v>462</v>
      </c>
      <c r="F782" t="s">
        <v>463</v>
      </c>
      <c r="G782" s="101">
        <v>162.05000000000001</v>
      </c>
      <c r="H782" s="87">
        <v>0</v>
      </c>
    </row>
    <row r="783" spans="3:8" x14ac:dyDescent="0.25">
      <c r="C783" s="86">
        <v>43521</v>
      </c>
      <c r="D783" t="s">
        <v>21</v>
      </c>
      <c r="E783" t="s">
        <v>462</v>
      </c>
      <c r="F783" t="s">
        <v>463</v>
      </c>
      <c r="G783" s="101">
        <v>140.37</v>
      </c>
      <c r="H783" s="87">
        <v>0</v>
      </c>
    </row>
    <row r="784" spans="3:8" x14ac:dyDescent="0.25">
      <c r="C784" s="86">
        <v>43521</v>
      </c>
      <c r="D784" t="s">
        <v>21</v>
      </c>
      <c r="E784" t="s">
        <v>462</v>
      </c>
      <c r="F784" t="s">
        <v>463</v>
      </c>
      <c r="G784" s="101">
        <v>129.44999999999999</v>
      </c>
      <c r="H784" s="87">
        <v>0</v>
      </c>
    </row>
    <row r="785" spans="3:8" x14ac:dyDescent="0.25">
      <c r="C785" s="86">
        <v>43521</v>
      </c>
      <c r="D785" t="s">
        <v>21</v>
      </c>
      <c r="E785" t="s">
        <v>462</v>
      </c>
      <c r="F785" t="s">
        <v>463</v>
      </c>
      <c r="G785" s="101">
        <v>127.85</v>
      </c>
      <c r="H785" s="87">
        <v>0</v>
      </c>
    </row>
    <row r="786" spans="3:8" x14ac:dyDescent="0.25">
      <c r="C786" s="86">
        <v>43521</v>
      </c>
      <c r="D786" t="s">
        <v>21</v>
      </c>
      <c r="E786" t="s">
        <v>462</v>
      </c>
      <c r="F786" t="s">
        <v>463</v>
      </c>
      <c r="G786" s="101">
        <v>101.38</v>
      </c>
      <c r="H786" s="87">
        <v>0</v>
      </c>
    </row>
    <row r="787" spans="3:8" x14ac:dyDescent="0.25">
      <c r="C787" s="86">
        <v>43521</v>
      </c>
      <c r="D787" t="s">
        <v>21</v>
      </c>
      <c r="E787" t="s">
        <v>462</v>
      </c>
      <c r="F787" t="s">
        <v>463</v>
      </c>
      <c r="G787" s="101">
        <v>99.42</v>
      </c>
      <c r="H787" s="87">
        <v>0</v>
      </c>
    </row>
    <row r="788" spans="3:8" x14ac:dyDescent="0.25">
      <c r="C788" s="86">
        <v>43521</v>
      </c>
      <c r="D788" t="s">
        <v>21</v>
      </c>
      <c r="E788" t="s">
        <v>462</v>
      </c>
      <c r="F788" t="s">
        <v>463</v>
      </c>
      <c r="G788" s="101">
        <v>47.09</v>
      </c>
      <c r="H788" s="87">
        <v>0</v>
      </c>
    </row>
    <row r="789" spans="3:8" x14ac:dyDescent="0.25">
      <c r="C789" s="86">
        <v>43521</v>
      </c>
      <c r="D789" t="s">
        <v>21</v>
      </c>
      <c r="E789" t="s">
        <v>462</v>
      </c>
      <c r="F789" t="s">
        <v>463</v>
      </c>
      <c r="G789" s="101">
        <v>45.85</v>
      </c>
      <c r="H789" s="87">
        <v>0</v>
      </c>
    </row>
    <row r="790" spans="3:8" x14ac:dyDescent="0.25">
      <c r="C790" s="86">
        <v>43521</v>
      </c>
      <c r="D790" t="s">
        <v>21</v>
      </c>
      <c r="E790" t="s">
        <v>462</v>
      </c>
      <c r="F790" t="s">
        <v>463</v>
      </c>
      <c r="G790" s="101">
        <v>45.01</v>
      </c>
      <c r="H790" s="87">
        <v>0</v>
      </c>
    </row>
    <row r="791" spans="3:8" x14ac:dyDescent="0.25">
      <c r="C791" s="86">
        <v>43521</v>
      </c>
      <c r="D791" t="s">
        <v>21</v>
      </c>
      <c r="E791" t="s">
        <v>462</v>
      </c>
      <c r="F791" t="s">
        <v>463</v>
      </c>
      <c r="G791" s="101">
        <v>12.59</v>
      </c>
      <c r="H791" s="87">
        <v>0</v>
      </c>
    </row>
    <row r="792" spans="3:8" x14ac:dyDescent="0.25">
      <c r="C792" s="86">
        <v>43521</v>
      </c>
      <c r="D792" t="s">
        <v>21</v>
      </c>
      <c r="E792" t="s">
        <v>462</v>
      </c>
      <c r="F792" t="s">
        <v>463</v>
      </c>
      <c r="G792" s="101">
        <v>10.29</v>
      </c>
      <c r="H792" s="87">
        <v>0</v>
      </c>
    </row>
    <row r="793" spans="3:8" x14ac:dyDescent="0.25">
      <c r="C793" s="86">
        <v>43521</v>
      </c>
      <c r="D793" t="s">
        <v>70</v>
      </c>
      <c r="E793" t="s">
        <v>31</v>
      </c>
      <c r="F793" t="s">
        <v>464</v>
      </c>
      <c r="G793" s="101">
        <v>35</v>
      </c>
      <c r="H793" s="87">
        <v>0</v>
      </c>
    </row>
    <row r="794" spans="3:8" x14ac:dyDescent="0.25">
      <c r="C794" s="86">
        <v>43521</v>
      </c>
      <c r="D794" t="s">
        <v>65</v>
      </c>
      <c r="E794" t="s">
        <v>462</v>
      </c>
      <c r="F794" t="s">
        <v>463</v>
      </c>
      <c r="G794" s="101">
        <v>99.97</v>
      </c>
      <c r="H794" s="87">
        <v>0</v>
      </c>
    </row>
    <row r="795" spans="3:8" x14ac:dyDescent="0.25">
      <c r="C795" s="86">
        <v>43521</v>
      </c>
      <c r="D795" t="s">
        <v>64</v>
      </c>
      <c r="E795" t="s">
        <v>462</v>
      </c>
      <c r="F795" t="s">
        <v>463</v>
      </c>
      <c r="G795" s="101">
        <v>983.17</v>
      </c>
      <c r="H795" s="87">
        <v>0</v>
      </c>
    </row>
    <row r="796" spans="3:8" x14ac:dyDescent="0.25">
      <c r="C796" s="86">
        <v>43521</v>
      </c>
      <c r="D796" t="s">
        <v>23</v>
      </c>
      <c r="E796" t="s">
        <v>32</v>
      </c>
      <c r="F796" t="s">
        <v>464</v>
      </c>
      <c r="G796" s="101">
        <v>8</v>
      </c>
      <c r="H796" s="87">
        <v>0</v>
      </c>
    </row>
    <row r="797" spans="3:8" x14ac:dyDescent="0.25">
      <c r="C797" s="86">
        <v>43521</v>
      </c>
      <c r="D797" t="s">
        <v>23</v>
      </c>
      <c r="E797" t="s">
        <v>33</v>
      </c>
      <c r="F797" t="s">
        <v>117</v>
      </c>
      <c r="G797" s="101">
        <v>4.05</v>
      </c>
      <c r="H797" s="87">
        <v>0</v>
      </c>
    </row>
    <row r="798" spans="3:8" x14ac:dyDescent="0.25">
      <c r="C798" s="86">
        <v>43521</v>
      </c>
      <c r="D798" t="s">
        <v>23</v>
      </c>
      <c r="E798" t="s">
        <v>33</v>
      </c>
      <c r="F798" t="s">
        <v>141</v>
      </c>
      <c r="G798" s="101">
        <v>3.25</v>
      </c>
      <c r="H798" s="87">
        <v>0</v>
      </c>
    </row>
    <row r="799" spans="3:8" x14ac:dyDescent="0.25">
      <c r="C799" s="86">
        <v>43521</v>
      </c>
      <c r="D799" t="s">
        <v>23</v>
      </c>
      <c r="E799" t="s">
        <v>33</v>
      </c>
      <c r="F799" t="s">
        <v>118</v>
      </c>
      <c r="G799" s="101">
        <v>25</v>
      </c>
      <c r="H799" s="87">
        <v>0</v>
      </c>
    </row>
    <row r="800" spans="3:8" x14ac:dyDescent="0.25">
      <c r="C800" s="86">
        <v>43521</v>
      </c>
      <c r="D800" t="s">
        <v>23</v>
      </c>
      <c r="E800" t="s">
        <v>462</v>
      </c>
      <c r="F800" t="s">
        <v>463</v>
      </c>
      <c r="G800" s="101">
        <v>44.84</v>
      </c>
      <c r="H800" s="87">
        <v>0</v>
      </c>
    </row>
    <row r="801" spans="3:8" x14ac:dyDescent="0.25">
      <c r="C801" s="86">
        <v>43521</v>
      </c>
      <c r="D801" t="s">
        <v>23</v>
      </c>
      <c r="E801" t="s">
        <v>462</v>
      </c>
      <c r="F801" t="s">
        <v>463</v>
      </c>
      <c r="G801" s="101">
        <v>43.5</v>
      </c>
      <c r="H801" s="87">
        <v>0</v>
      </c>
    </row>
    <row r="802" spans="3:8" x14ac:dyDescent="0.25">
      <c r="C802" s="86">
        <v>43521</v>
      </c>
      <c r="D802" t="s">
        <v>23</v>
      </c>
      <c r="E802" t="s">
        <v>462</v>
      </c>
      <c r="F802" t="s">
        <v>463</v>
      </c>
      <c r="G802" s="101">
        <v>21.09</v>
      </c>
      <c r="H802" s="87">
        <v>0</v>
      </c>
    </row>
    <row r="803" spans="3:8" x14ac:dyDescent="0.25">
      <c r="C803" s="86">
        <v>43522</v>
      </c>
      <c r="D803" t="s">
        <v>74</v>
      </c>
      <c r="E803" t="s">
        <v>32</v>
      </c>
      <c r="F803" t="s">
        <v>465</v>
      </c>
      <c r="G803" s="101">
        <v>75.5</v>
      </c>
      <c r="H803" s="87">
        <v>0</v>
      </c>
    </row>
    <row r="804" spans="3:8" x14ac:dyDescent="0.25">
      <c r="C804" s="86">
        <v>43522</v>
      </c>
      <c r="D804" t="s">
        <v>69</v>
      </c>
      <c r="E804" t="s">
        <v>31</v>
      </c>
      <c r="F804" t="s">
        <v>465</v>
      </c>
      <c r="G804" s="101">
        <v>181</v>
      </c>
      <c r="H804" s="87">
        <v>0</v>
      </c>
    </row>
    <row r="805" spans="3:8" x14ac:dyDescent="0.25">
      <c r="C805" s="86">
        <v>43522</v>
      </c>
      <c r="D805" t="s">
        <v>247</v>
      </c>
      <c r="E805" t="s">
        <v>59</v>
      </c>
      <c r="F805" t="s">
        <v>465</v>
      </c>
      <c r="G805" s="101">
        <v>69.900000000000006</v>
      </c>
      <c r="H805" s="87">
        <v>0</v>
      </c>
    </row>
    <row r="806" spans="3:8" x14ac:dyDescent="0.25">
      <c r="C806" s="86">
        <v>43522</v>
      </c>
      <c r="D806" t="s">
        <v>73</v>
      </c>
      <c r="E806" t="s">
        <v>31</v>
      </c>
      <c r="F806" t="s">
        <v>465</v>
      </c>
      <c r="G806" s="101">
        <v>10.25</v>
      </c>
      <c r="H806" s="87">
        <v>0</v>
      </c>
    </row>
    <row r="807" spans="3:8" x14ac:dyDescent="0.25">
      <c r="C807" s="86">
        <v>43522</v>
      </c>
      <c r="D807" t="s">
        <v>71</v>
      </c>
      <c r="E807" t="s">
        <v>59</v>
      </c>
      <c r="F807" t="s">
        <v>465</v>
      </c>
      <c r="G807" s="101">
        <v>26.25</v>
      </c>
      <c r="H807" s="87">
        <v>0</v>
      </c>
    </row>
    <row r="808" spans="3:8" x14ac:dyDescent="0.25">
      <c r="C808" s="86">
        <v>43522</v>
      </c>
      <c r="D808" t="s">
        <v>71</v>
      </c>
      <c r="E808" t="s">
        <v>62</v>
      </c>
      <c r="F808" t="s">
        <v>465</v>
      </c>
      <c r="G808" s="101">
        <v>56.9</v>
      </c>
      <c r="H808" s="87">
        <v>0</v>
      </c>
    </row>
    <row r="809" spans="3:8" x14ac:dyDescent="0.25">
      <c r="C809" s="86">
        <v>43522</v>
      </c>
      <c r="D809" t="s">
        <v>71</v>
      </c>
      <c r="E809" t="s">
        <v>466</v>
      </c>
      <c r="F809" t="s">
        <v>467</v>
      </c>
      <c r="G809" s="101">
        <v>0</v>
      </c>
      <c r="H809" s="87">
        <v>13600</v>
      </c>
    </row>
    <row r="810" spans="3:8" x14ac:dyDescent="0.25">
      <c r="C810" s="86">
        <v>43522</v>
      </c>
      <c r="D810" t="s">
        <v>71</v>
      </c>
      <c r="E810" t="s">
        <v>31</v>
      </c>
      <c r="F810" t="s">
        <v>465</v>
      </c>
      <c r="G810" s="101">
        <v>366.01</v>
      </c>
      <c r="H810" s="87">
        <v>0</v>
      </c>
    </row>
    <row r="811" spans="3:8" x14ac:dyDescent="0.25">
      <c r="C811" s="86">
        <v>43522</v>
      </c>
      <c r="D811" t="s">
        <v>21</v>
      </c>
      <c r="E811" t="s">
        <v>32</v>
      </c>
      <c r="F811" t="s">
        <v>465</v>
      </c>
      <c r="G811" s="101">
        <v>8</v>
      </c>
      <c r="H811" s="87">
        <v>0</v>
      </c>
    </row>
    <row r="812" spans="3:8" x14ac:dyDescent="0.25">
      <c r="C812" s="86">
        <v>43522</v>
      </c>
      <c r="D812" t="s">
        <v>82</v>
      </c>
      <c r="E812" t="s">
        <v>59</v>
      </c>
      <c r="F812" t="s">
        <v>465</v>
      </c>
      <c r="G812" s="101">
        <v>65</v>
      </c>
      <c r="H812" s="87">
        <v>0</v>
      </c>
    </row>
    <row r="813" spans="3:8" x14ac:dyDescent="0.25">
      <c r="C813" s="86">
        <v>43522</v>
      </c>
      <c r="D813" t="s">
        <v>77</v>
      </c>
      <c r="E813" t="s">
        <v>31</v>
      </c>
      <c r="F813" t="s">
        <v>465</v>
      </c>
      <c r="G813" s="101">
        <v>584.82000000000005</v>
      </c>
      <c r="H813" s="87">
        <v>0</v>
      </c>
    </row>
    <row r="814" spans="3:8" x14ac:dyDescent="0.25">
      <c r="C814" s="86">
        <v>43522</v>
      </c>
      <c r="D814" t="s">
        <v>64</v>
      </c>
      <c r="E814" t="s">
        <v>60</v>
      </c>
      <c r="F814" t="s">
        <v>465</v>
      </c>
      <c r="G814" s="101">
        <v>28</v>
      </c>
      <c r="H814" s="87">
        <v>0</v>
      </c>
    </row>
    <row r="815" spans="3:8" x14ac:dyDescent="0.25">
      <c r="C815" s="86">
        <v>43522</v>
      </c>
      <c r="D815" t="s">
        <v>23</v>
      </c>
      <c r="E815" t="s">
        <v>54</v>
      </c>
      <c r="F815" t="s">
        <v>465</v>
      </c>
      <c r="G815" s="101">
        <v>157.56</v>
      </c>
      <c r="H815" s="87">
        <v>0</v>
      </c>
    </row>
    <row r="816" spans="3:8" x14ac:dyDescent="0.25">
      <c r="C816" s="86">
        <v>43522</v>
      </c>
      <c r="D816" t="s">
        <v>23</v>
      </c>
      <c r="E816" t="s">
        <v>54</v>
      </c>
      <c r="F816" t="s">
        <v>465</v>
      </c>
      <c r="G816" s="101">
        <v>115.77</v>
      </c>
      <c r="H816" s="87">
        <v>0</v>
      </c>
    </row>
    <row r="817" spans="3:8" x14ac:dyDescent="0.25">
      <c r="C817" s="86">
        <v>43522</v>
      </c>
      <c r="D817" t="s">
        <v>23</v>
      </c>
      <c r="E817" t="s">
        <v>59</v>
      </c>
      <c r="F817" t="s">
        <v>465</v>
      </c>
      <c r="G817" s="101">
        <v>82.83</v>
      </c>
      <c r="H817" s="87">
        <v>0</v>
      </c>
    </row>
    <row r="818" spans="3:8" x14ac:dyDescent="0.25">
      <c r="C818" s="86">
        <v>43522</v>
      </c>
      <c r="D818" t="s">
        <v>23</v>
      </c>
      <c r="E818" t="s">
        <v>59</v>
      </c>
      <c r="F818" t="s">
        <v>465</v>
      </c>
      <c r="G818" s="101">
        <v>80</v>
      </c>
      <c r="H818" s="87">
        <v>0</v>
      </c>
    </row>
    <row r="819" spans="3:8" x14ac:dyDescent="0.25">
      <c r="C819" s="86">
        <v>43522</v>
      </c>
      <c r="D819" t="s">
        <v>23</v>
      </c>
      <c r="E819" t="s">
        <v>59</v>
      </c>
      <c r="F819" t="s">
        <v>465</v>
      </c>
      <c r="G819" s="101">
        <v>65.94</v>
      </c>
      <c r="H819" s="87">
        <v>0</v>
      </c>
    </row>
    <row r="820" spans="3:8" x14ac:dyDescent="0.25">
      <c r="C820" s="86">
        <v>43522</v>
      </c>
      <c r="D820" t="s">
        <v>23</v>
      </c>
      <c r="E820" t="s">
        <v>59</v>
      </c>
      <c r="F820" t="s">
        <v>465</v>
      </c>
      <c r="G820" s="101">
        <v>53.96</v>
      </c>
      <c r="H820" s="87">
        <v>0</v>
      </c>
    </row>
    <row r="821" spans="3:8" x14ac:dyDescent="0.25">
      <c r="C821" s="86">
        <v>43522</v>
      </c>
      <c r="D821" t="s">
        <v>23</v>
      </c>
      <c r="E821" t="s">
        <v>59</v>
      </c>
      <c r="F821" t="s">
        <v>465</v>
      </c>
      <c r="G821" s="101">
        <v>34.56</v>
      </c>
      <c r="H821" s="87">
        <v>0</v>
      </c>
    </row>
    <row r="822" spans="3:8" x14ac:dyDescent="0.25">
      <c r="C822" s="86">
        <v>43522</v>
      </c>
      <c r="D822" t="s">
        <v>23</v>
      </c>
      <c r="E822" t="s">
        <v>59</v>
      </c>
      <c r="F822" t="s">
        <v>465</v>
      </c>
      <c r="G822" s="101">
        <v>16.350000000000001</v>
      </c>
      <c r="H822" s="87">
        <v>0</v>
      </c>
    </row>
    <row r="823" spans="3:8" x14ac:dyDescent="0.25">
      <c r="C823" s="86">
        <v>43522</v>
      </c>
      <c r="D823" t="s">
        <v>23</v>
      </c>
      <c r="E823" t="s">
        <v>59</v>
      </c>
      <c r="F823" t="s">
        <v>465</v>
      </c>
      <c r="G823" s="101">
        <v>10.99</v>
      </c>
      <c r="H823" s="87">
        <v>0</v>
      </c>
    </row>
    <row r="824" spans="3:8" x14ac:dyDescent="0.25">
      <c r="C824" s="86">
        <v>43522</v>
      </c>
      <c r="D824" t="s">
        <v>23</v>
      </c>
      <c r="E824" t="s">
        <v>33</v>
      </c>
      <c r="F824" t="s">
        <v>162</v>
      </c>
      <c r="G824" s="101">
        <v>9.75</v>
      </c>
      <c r="H824" s="87">
        <v>0</v>
      </c>
    </row>
    <row r="825" spans="3:8" x14ac:dyDescent="0.25">
      <c r="C825" s="86">
        <v>43522</v>
      </c>
      <c r="D825" t="s">
        <v>23</v>
      </c>
      <c r="E825" t="s">
        <v>31</v>
      </c>
      <c r="F825" t="s">
        <v>465</v>
      </c>
      <c r="G825" s="101">
        <v>183.93</v>
      </c>
      <c r="H825" s="87">
        <v>0</v>
      </c>
    </row>
    <row r="826" spans="3:8" x14ac:dyDescent="0.25">
      <c r="C826" s="86">
        <v>43522</v>
      </c>
      <c r="D826" t="s">
        <v>23</v>
      </c>
      <c r="E826" t="s">
        <v>31</v>
      </c>
      <c r="F826" t="s">
        <v>465</v>
      </c>
      <c r="G826" s="101">
        <v>39</v>
      </c>
      <c r="H826" s="87">
        <v>0</v>
      </c>
    </row>
    <row r="827" spans="3:8" x14ac:dyDescent="0.25">
      <c r="C827" s="86">
        <v>43523</v>
      </c>
      <c r="D827" t="s">
        <v>22</v>
      </c>
      <c r="E827" t="s">
        <v>32</v>
      </c>
      <c r="F827" t="s">
        <v>468</v>
      </c>
      <c r="G827" s="101">
        <v>16</v>
      </c>
      <c r="H827" s="87">
        <v>0</v>
      </c>
    </row>
    <row r="828" spans="3:8" x14ac:dyDescent="0.25">
      <c r="C828" s="86">
        <v>43523</v>
      </c>
      <c r="D828" t="s">
        <v>22</v>
      </c>
      <c r="E828" t="s">
        <v>32</v>
      </c>
      <c r="F828" t="s">
        <v>468</v>
      </c>
      <c r="G828" s="101">
        <v>8</v>
      </c>
      <c r="H828" s="87">
        <v>0</v>
      </c>
    </row>
    <row r="829" spans="3:8" x14ac:dyDescent="0.25">
      <c r="C829" s="86">
        <v>43523</v>
      </c>
      <c r="D829" t="s">
        <v>73</v>
      </c>
      <c r="E829" t="s">
        <v>60</v>
      </c>
      <c r="F829" t="s">
        <v>468</v>
      </c>
      <c r="G829" s="101">
        <v>72</v>
      </c>
      <c r="H829" s="87">
        <v>0</v>
      </c>
    </row>
    <row r="830" spans="3:8" x14ac:dyDescent="0.25">
      <c r="C830" s="86">
        <v>43523</v>
      </c>
      <c r="D830" t="s">
        <v>71</v>
      </c>
      <c r="E830" t="s">
        <v>54</v>
      </c>
      <c r="F830" t="s">
        <v>468</v>
      </c>
      <c r="G830" s="101">
        <v>44</v>
      </c>
      <c r="H830" s="87">
        <v>0</v>
      </c>
    </row>
    <row r="831" spans="3:8" x14ac:dyDescent="0.25">
      <c r="C831" s="86">
        <v>43523</v>
      </c>
      <c r="D831" t="s">
        <v>21</v>
      </c>
      <c r="E831" t="s">
        <v>32</v>
      </c>
      <c r="F831" t="s">
        <v>468</v>
      </c>
      <c r="G831" s="101">
        <v>32</v>
      </c>
      <c r="H831" s="87">
        <v>0</v>
      </c>
    </row>
    <row r="832" spans="3:8" x14ac:dyDescent="0.25">
      <c r="C832" s="86">
        <v>43523</v>
      </c>
      <c r="D832" t="s">
        <v>21</v>
      </c>
      <c r="E832" t="s">
        <v>32</v>
      </c>
      <c r="F832" t="s">
        <v>468</v>
      </c>
      <c r="G832" s="101">
        <v>24</v>
      </c>
      <c r="H832" s="87">
        <v>0</v>
      </c>
    </row>
    <row r="833" spans="3:8" x14ac:dyDescent="0.25">
      <c r="C833" s="86">
        <v>43523</v>
      </c>
      <c r="D833" t="s">
        <v>21</v>
      </c>
      <c r="E833" t="s">
        <v>438</v>
      </c>
      <c r="F833" t="s">
        <v>469</v>
      </c>
      <c r="G833" s="101">
        <v>75.819999999999993</v>
      </c>
      <c r="H833" s="87">
        <v>0</v>
      </c>
    </row>
    <row r="834" spans="3:8" x14ac:dyDescent="0.25">
      <c r="C834" s="86">
        <v>43523</v>
      </c>
      <c r="D834" t="s">
        <v>23</v>
      </c>
      <c r="E834" t="s">
        <v>60</v>
      </c>
      <c r="F834" t="s">
        <v>468</v>
      </c>
      <c r="G834" s="101">
        <v>47.15</v>
      </c>
      <c r="H834" s="87">
        <v>0</v>
      </c>
    </row>
    <row r="835" spans="3:8" x14ac:dyDescent="0.25">
      <c r="C835" s="86">
        <v>43523</v>
      </c>
      <c r="D835" t="s">
        <v>23</v>
      </c>
      <c r="E835" t="s">
        <v>54</v>
      </c>
      <c r="F835" t="s">
        <v>468</v>
      </c>
      <c r="G835" s="101">
        <v>39.25</v>
      </c>
      <c r="H835" s="87">
        <v>0</v>
      </c>
    </row>
    <row r="836" spans="3:8" x14ac:dyDescent="0.25">
      <c r="C836" s="86">
        <v>43523</v>
      </c>
      <c r="D836" t="s">
        <v>23</v>
      </c>
      <c r="E836" t="s">
        <v>59</v>
      </c>
      <c r="F836" t="s">
        <v>468</v>
      </c>
      <c r="G836" s="101">
        <v>23.98</v>
      </c>
      <c r="H836" s="87">
        <v>0</v>
      </c>
    </row>
    <row r="837" spans="3:8" x14ac:dyDescent="0.25">
      <c r="C837" s="86">
        <v>43523</v>
      </c>
      <c r="D837" t="s">
        <v>23</v>
      </c>
      <c r="E837" t="s">
        <v>33</v>
      </c>
      <c r="F837" t="s">
        <v>120</v>
      </c>
      <c r="G837" s="101">
        <v>28</v>
      </c>
      <c r="H837" s="87">
        <v>0</v>
      </c>
    </row>
    <row r="838" spans="3:8" x14ac:dyDescent="0.25">
      <c r="C838" s="86">
        <v>43523</v>
      </c>
      <c r="D838" t="s">
        <v>23</v>
      </c>
      <c r="E838" t="s">
        <v>31</v>
      </c>
      <c r="F838" t="s">
        <v>468</v>
      </c>
      <c r="G838" s="101">
        <v>51.6</v>
      </c>
      <c r="H838" s="87">
        <v>0</v>
      </c>
    </row>
    <row r="839" spans="3:8" x14ac:dyDescent="0.25">
      <c r="C839" s="86">
        <v>43524</v>
      </c>
      <c r="D839" t="s">
        <v>23</v>
      </c>
      <c r="E839" t="s">
        <v>33</v>
      </c>
      <c r="F839" t="s">
        <v>55</v>
      </c>
      <c r="G839" s="101">
        <v>7.35</v>
      </c>
      <c r="H839" s="87">
        <v>0</v>
      </c>
    </row>
    <row r="840" spans="3:8" x14ac:dyDescent="0.25">
      <c r="C840" s="86">
        <v>43525</v>
      </c>
      <c r="D840" t="s">
        <v>22</v>
      </c>
      <c r="E840" t="s">
        <v>31</v>
      </c>
      <c r="F840" t="s">
        <v>470</v>
      </c>
      <c r="G840" s="101">
        <v>171.6</v>
      </c>
      <c r="H840" s="87">
        <v>0</v>
      </c>
    </row>
    <row r="841" spans="3:8" x14ac:dyDescent="0.25">
      <c r="C841" s="86">
        <v>43525</v>
      </c>
      <c r="D841" t="s">
        <v>22</v>
      </c>
      <c r="E841" t="s">
        <v>31</v>
      </c>
      <c r="F841" t="s">
        <v>470</v>
      </c>
      <c r="G841" s="101">
        <v>140</v>
      </c>
      <c r="H841" s="87">
        <v>0</v>
      </c>
    </row>
    <row r="842" spans="3:8" x14ac:dyDescent="0.25">
      <c r="C842" s="86">
        <v>43525</v>
      </c>
      <c r="D842" t="s">
        <v>67</v>
      </c>
      <c r="E842" t="s">
        <v>61</v>
      </c>
      <c r="F842" t="s">
        <v>470</v>
      </c>
      <c r="G842" s="101">
        <v>1950</v>
      </c>
      <c r="H842" s="87">
        <v>0</v>
      </c>
    </row>
    <row r="843" spans="3:8" x14ac:dyDescent="0.25">
      <c r="C843" s="86">
        <v>43525</v>
      </c>
      <c r="D843" t="s">
        <v>72</v>
      </c>
      <c r="E843" t="s">
        <v>61</v>
      </c>
      <c r="F843" t="s">
        <v>470</v>
      </c>
      <c r="G843" s="101">
        <v>150</v>
      </c>
      <c r="H843" s="87">
        <v>0</v>
      </c>
    </row>
    <row r="844" spans="3:8" x14ac:dyDescent="0.25">
      <c r="C844" s="86">
        <v>43525</v>
      </c>
      <c r="D844" t="s">
        <v>73</v>
      </c>
      <c r="E844" t="s">
        <v>31</v>
      </c>
      <c r="F844" t="s">
        <v>470</v>
      </c>
      <c r="G844" s="101">
        <v>28.95</v>
      </c>
      <c r="H844" s="87">
        <v>0</v>
      </c>
    </row>
    <row r="845" spans="3:8" x14ac:dyDescent="0.25">
      <c r="C845" s="86">
        <v>43525</v>
      </c>
      <c r="D845" t="s">
        <v>71</v>
      </c>
      <c r="E845" t="s">
        <v>61</v>
      </c>
      <c r="F845" t="s">
        <v>470</v>
      </c>
      <c r="G845" s="101">
        <v>150</v>
      </c>
      <c r="H845" s="87">
        <v>0</v>
      </c>
    </row>
    <row r="846" spans="3:8" x14ac:dyDescent="0.25">
      <c r="C846" s="86">
        <v>43525</v>
      </c>
      <c r="D846" t="s">
        <v>79</v>
      </c>
      <c r="E846" t="s">
        <v>54</v>
      </c>
      <c r="F846" t="s">
        <v>470</v>
      </c>
      <c r="G846" s="101">
        <v>38.96</v>
      </c>
      <c r="H846" s="87">
        <v>0</v>
      </c>
    </row>
    <row r="847" spans="3:8" x14ac:dyDescent="0.25">
      <c r="C847" s="86">
        <v>43525</v>
      </c>
      <c r="D847" t="s">
        <v>64</v>
      </c>
      <c r="E847" t="s">
        <v>54</v>
      </c>
      <c r="F847" t="s">
        <v>470</v>
      </c>
      <c r="G847" s="101">
        <v>71.97</v>
      </c>
      <c r="H847" s="87">
        <v>0</v>
      </c>
    </row>
    <row r="848" spans="3:8" x14ac:dyDescent="0.25">
      <c r="C848" s="86">
        <v>43525</v>
      </c>
      <c r="D848" t="s">
        <v>23</v>
      </c>
      <c r="E848" t="s">
        <v>54</v>
      </c>
      <c r="F848" t="s">
        <v>470</v>
      </c>
      <c r="G848" s="101">
        <v>80</v>
      </c>
      <c r="H848" s="87">
        <v>0</v>
      </c>
    </row>
    <row r="849" spans="3:8" x14ac:dyDescent="0.25">
      <c r="C849" s="86">
        <v>43525</v>
      </c>
      <c r="D849" t="s">
        <v>23</v>
      </c>
      <c r="E849" t="s">
        <v>54</v>
      </c>
      <c r="F849" t="s">
        <v>470</v>
      </c>
      <c r="G849" s="101">
        <v>47.98</v>
      </c>
      <c r="H849" s="87">
        <v>0</v>
      </c>
    </row>
    <row r="850" spans="3:8" x14ac:dyDescent="0.25">
      <c r="C850" s="86">
        <v>43525</v>
      </c>
      <c r="D850" t="s">
        <v>23</v>
      </c>
      <c r="E850" t="s">
        <v>54</v>
      </c>
      <c r="F850" t="s">
        <v>470</v>
      </c>
      <c r="G850" s="101">
        <v>12.9</v>
      </c>
      <c r="H850" s="87">
        <v>0</v>
      </c>
    </row>
    <row r="851" spans="3:8" x14ac:dyDescent="0.25">
      <c r="C851" s="86">
        <v>43525</v>
      </c>
      <c r="D851" t="s">
        <v>23</v>
      </c>
      <c r="E851" t="s">
        <v>59</v>
      </c>
      <c r="F851" t="s">
        <v>470</v>
      </c>
      <c r="G851" s="101">
        <v>65.44</v>
      </c>
      <c r="H851" s="87">
        <v>0</v>
      </c>
    </row>
    <row r="852" spans="3:8" x14ac:dyDescent="0.25">
      <c r="C852" s="86">
        <v>43525</v>
      </c>
      <c r="D852" t="s">
        <v>23</v>
      </c>
      <c r="E852" t="s">
        <v>59</v>
      </c>
      <c r="F852" t="s">
        <v>470</v>
      </c>
      <c r="G852" s="101">
        <v>60.87</v>
      </c>
      <c r="H852" s="87">
        <v>0</v>
      </c>
    </row>
    <row r="853" spans="3:8" x14ac:dyDescent="0.25">
      <c r="C853" s="86">
        <v>43525</v>
      </c>
      <c r="D853" t="s">
        <v>23</v>
      </c>
      <c r="E853" t="s">
        <v>59</v>
      </c>
      <c r="F853" t="s">
        <v>470</v>
      </c>
      <c r="G853" s="101">
        <v>59.15</v>
      </c>
      <c r="H853" s="87">
        <v>0</v>
      </c>
    </row>
    <row r="854" spans="3:8" x14ac:dyDescent="0.25">
      <c r="C854" s="86">
        <v>43525</v>
      </c>
      <c r="D854" t="s">
        <v>23</v>
      </c>
      <c r="E854" t="s">
        <v>59</v>
      </c>
      <c r="F854" t="s">
        <v>470</v>
      </c>
      <c r="G854" s="101">
        <v>26.15</v>
      </c>
      <c r="H854" s="87">
        <v>0</v>
      </c>
    </row>
    <row r="855" spans="3:8" x14ac:dyDescent="0.25">
      <c r="C855" s="86">
        <v>43525</v>
      </c>
      <c r="D855" t="s">
        <v>23</v>
      </c>
      <c r="E855" t="s">
        <v>59</v>
      </c>
      <c r="F855" t="s">
        <v>470</v>
      </c>
      <c r="G855" s="101">
        <v>15.92</v>
      </c>
      <c r="H855" s="87">
        <v>0</v>
      </c>
    </row>
    <row r="856" spans="3:8" x14ac:dyDescent="0.25">
      <c r="C856" s="86">
        <v>43525</v>
      </c>
      <c r="D856" t="s">
        <v>23</v>
      </c>
      <c r="E856" t="s">
        <v>33</v>
      </c>
      <c r="F856" t="s">
        <v>141</v>
      </c>
      <c r="G856" s="101">
        <v>18</v>
      </c>
      <c r="H856" s="87">
        <v>0</v>
      </c>
    </row>
    <row r="857" spans="3:8" x14ac:dyDescent="0.25">
      <c r="C857" s="86">
        <v>43525</v>
      </c>
      <c r="D857" t="s">
        <v>23</v>
      </c>
      <c r="E857" t="s">
        <v>33</v>
      </c>
      <c r="F857" t="s">
        <v>120</v>
      </c>
      <c r="G857" s="101">
        <v>14</v>
      </c>
      <c r="H857" s="87">
        <v>0</v>
      </c>
    </row>
    <row r="858" spans="3:8" x14ac:dyDescent="0.25">
      <c r="C858" s="86">
        <v>43526</v>
      </c>
      <c r="D858" t="s">
        <v>23</v>
      </c>
      <c r="E858" t="s">
        <v>33</v>
      </c>
      <c r="F858" t="s">
        <v>34</v>
      </c>
      <c r="G858" s="101">
        <v>52.2</v>
      </c>
      <c r="H858" s="87">
        <v>0</v>
      </c>
    </row>
    <row r="859" spans="3:8" x14ac:dyDescent="0.25">
      <c r="C859" s="86">
        <v>43530</v>
      </c>
      <c r="D859" t="s">
        <v>74</v>
      </c>
      <c r="E859" t="s">
        <v>60</v>
      </c>
      <c r="F859" t="s">
        <v>471</v>
      </c>
      <c r="G859" s="101">
        <v>19.559999999999999</v>
      </c>
      <c r="H859" s="87">
        <v>0</v>
      </c>
    </row>
    <row r="860" spans="3:8" x14ac:dyDescent="0.25">
      <c r="C860" s="86">
        <v>43530</v>
      </c>
      <c r="D860" t="s">
        <v>22</v>
      </c>
      <c r="E860" t="s">
        <v>32</v>
      </c>
      <c r="F860" t="s">
        <v>471</v>
      </c>
      <c r="G860" s="101">
        <v>16</v>
      </c>
      <c r="H860" s="87">
        <v>0</v>
      </c>
    </row>
    <row r="861" spans="3:8" x14ac:dyDescent="0.25">
      <c r="C861" s="86">
        <v>43530</v>
      </c>
      <c r="D861" t="s">
        <v>67</v>
      </c>
      <c r="E861" t="s">
        <v>60</v>
      </c>
      <c r="F861" t="s">
        <v>471</v>
      </c>
      <c r="G861" s="101">
        <v>88</v>
      </c>
      <c r="H861" s="87">
        <v>0</v>
      </c>
    </row>
    <row r="862" spans="3:8" x14ac:dyDescent="0.25">
      <c r="C862" s="86">
        <v>43530</v>
      </c>
      <c r="D862" t="s">
        <v>67</v>
      </c>
      <c r="E862" t="s">
        <v>31</v>
      </c>
      <c r="F862" t="s">
        <v>471</v>
      </c>
      <c r="G862" s="101">
        <v>21.24</v>
      </c>
      <c r="H862" s="87">
        <v>0</v>
      </c>
    </row>
    <row r="863" spans="3:8" x14ac:dyDescent="0.25">
      <c r="C863" s="86">
        <v>43530</v>
      </c>
      <c r="D863" t="s">
        <v>73</v>
      </c>
      <c r="E863" t="s">
        <v>31</v>
      </c>
      <c r="F863" t="s">
        <v>471</v>
      </c>
      <c r="G863" s="101">
        <v>42.5</v>
      </c>
      <c r="H863" s="87">
        <v>0</v>
      </c>
    </row>
    <row r="864" spans="3:8" x14ac:dyDescent="0.25">
      <c r="C864" s="86">
        <v>43530</v>
      </c>
      <c r="D864" t="s">
        <v>21</v>
      </c>
      <c r="E864" t="s">
        <v>32</v>
      </c>
      <c r="F864" t="s">
        <v>471</v>
      </c>
      <c r="G864" s="101">
        <v>128</v>
      </c>
      <c r="H864" s="87">
        <v>0</v>
      </c>
    </row>
    <row r="865" spans="3:8" x14ac:dyDescent="0.25">
      <c r="C865" s="86">
        <v>43530</v>
      </c>
      <c r="D865" t="s">
        <v>21</v>
      </c>
      <c r="E865" t="s">
        <v>32</v>
      </c>
      <c r="F865" t="s">
        <v>471</v>
      </c>
      <c r="G865" s="101">
        <v>64</v>
      </c>
      <c r="H865" s="87">
        <v>0</v>
      </c>
    </row>
    <row r="866" spans="3:8" x14ac:dyDescent="0.25">
      <c r="C866" s="86">
        <v>43530</v>
      </c>
      <c r="D866" t="s">
        <v>21</v>
      </c>
      <c r="E866" t="s">
        <v>32</v>
      </c>
      <c r="F866" t="s">
        <v>471</v>
      </c>
      <c r="G866" s="101">
        <v>48</v>
      </c>
      <c r="H866" s="87">
        <v>0</v>
      </c>
    </row>
    <row r="867" spans="3:8" x14ac:dyDescent="0.25">
      <c r="C867" s="86">
        <v>43530</v>
      </c>
      <c r="D867" t="s">
        <v>21</v>
      </c>
      <c r="E867" t="s">
        <v>32</v>
      </c>
      <c r="F867" t="s">
        <v>471</v>
      </c>
      <c r="G867" s="101">
        <v>40</v>
      </c>
      <c r="H867" s="87">
        <v>0</v>
      </c>
    </row>
    <row r="868" spans="3:8" x14ac:dyDescent="0.25">
      <c r="C868" s="86">
        <v>43530</v>
      </c>
      <c r="D868" t="s">
        <v>21</v>
      </c>
      <c r="E868" t="s">
        <v>32</v>
      </c>
      <c r="F868" t="s">
        <v>471</v>
      </c>
      <c r="G868" s="101">
        <v>24</v>
      </c>
      <c r="H868" s="87">
        <v>0</v>
      </c>
    </row>
    <row r="869" spans="3:8" x14ac:dyDescent="0.25">
      <c r="C869" s="86">
        <v>43530</v>
      </c>
      <c r="D869" t="s">
        <v>21</v>
      </c>
      <c r="E869" t="s">
        <v>32</v>
      </c>
      <c r="F869" t="s">
        <v>471</v>
      </c>
      <c r="G869" s="101">
        <v>16</v>
      </c>
      <c r="H869" s="87">
        <v>0</v>
      </c>
    </row>
    <row r="870" spans="3:8" x14ac:dyDescent="0.25">
      <c r="C870" s="86">
        <v>43530</v>
      </c>
      <c r="D870" t="s">
        <v>21</v>
      </c>
      <c r="E870" t="s">
        <v>32</v>
      </c>
      <c r="F870" t="s">
        <v>471</v>
      </c>
      <c r="G870" s="101">
        <v>8</v>
      </c>
      <c r="H870" s="87">
        <v>0</v>
      </c>
    </row>
    <row r="871" spans="3:8" x14ac:dyDescent="0.25">
      <c r="C871" s="86">
        <v>43530</v>
      </c>
      <c r="D871" t="s">
        <v>66</v>
      </c>
      <c r="E871" t="s">
        <v>31</v>
      </c>
      <c r="F871" t="s">
        <v>471</v>
      </c>
      <c r="G871" s="101">
        <v>161.44999999999999</v>
      </c>
      <c r="H871" s="87">
        <v>0</v>
      </c>
    </row>
    <row r="872" spans="3:8" x14ac:dyDescent="0.25">
      <c r="C872" s="86">
        <v>43530</v>
      </c>
      <c r="D872" t="s">
        <v>70</v>
      </c>
      <c r="E872" t="s">
        <v>31</v>
      </c>
      <c r="F872" t="s">
        <v>471</v>
      </c>
      <c r="G872" s="101">
        <v>196.4</v>
      </c>
      <c r="H872" s="87">
        <v>0</v>
      </c>
    </row>
    <row r="873" spans="3:8" x14ac:dyDescent="0.25">
      <c r="C873" s="86">
        <v>43531</v>
      </c>
      <c r="D873" t="s">
        <v>22</v>
      </c>
      <c r="E873" t="s">
        <v>32</v>
      </c>
      <c r="F873" t="s">
        <v>472</v>
      </c>
      <c r="G873" s="101">
        <v>8</v>
      </c>
      <c r="H873" s="87">
        <v>0</v>
      </c>
    </row>
    <row r="874" spans="3:8" x14ac:dyDescent="0.25">
      <c r="C874" s="86">
        <v>43531</v>
      </c>
      <c r="D874" t="s">
        <v>69</v>
      </c>
      <c r="E874" t="s">
        <v>60</v>
      </c>
      <c r="F874" t="s">
        <v>472</v>
      </c>
      <c r="G874" s="101">
        <v>255.93</v>
      </c>
      <c r="H874" s="87">
        <v>0</v>
      </c>
    </row>
    <row r="875" spans="3:8" x14ac:dyDescent="0.25">
      <c r="C875" s="86">
        <v>43531</v>
      </c>
      <c r="D875" t="s">
        <v>69</v>
      </c>
      <c r="E875" t="s">
        <v>31</v>
      </c>
      <c r="F875" t="s">
        <v>472</v>
      </c>
      <c r="G875" s="101">
        <v>176</v>
      </c>
      <c r="H875" s="87">
        <v>0</v>
      </c>
    </row>
    <row r="876" spans="3:8" x14ac:dyDescent="0.25">
      <c r="C876" s="86">
        <v>43531</v>
      </c>
      <c r="D876" t="s">
        <v>72</v>
      </c>
      <c r="E876" t="s">
        <v>31</v>
      </c>
      <c r="F876" t="s">
        <v>472</v>
      </c>
      <c r="G876" s="101">
        <v>53</v>
      </c>
      <c r="H876" s="87">
        <v>0</v>
      </c>
    </row>
    <row r="877" spans="3:8" x14ac:dyDescent="0.25">
      <c r="C877" s="86">
        <v>43531</v>
      </c>
      <c r="D877" t="s">
        <v>71</v>
      </c>
      <c r="E877" t="s">
        <v>31</v>
      </c>
      <c r="F877" t="s">
        <v>472</v>
      </c>
      <c r="G877" s="101">
        <v>195.57</v>
      </c>
      <c r="H877" s="87">
        <v>0</v>
      </c>
    </row>
    <row r="878" spans="3:8" x14ac:dyDescent="0.25">
      <c r="C878" s="86">
        <v>43531</v>
      </c>
      <c r="D878" t="s">
        <v>21</v>
      </c>
      <c r="E878" t="s">
        <v>32</v>
      </c>
      <c r="F878" t="s">
        <v>472</v>
      </c>
      <c r="G878" s="101">
        <v>80</v>
      </c>
      <c r="H878" s="87">
        <v>0</v>
      </c>
    </row>
    <row r="879" spans="3:8" x14ac:dyDescent="0.25">
      <c r="C879" s="86">
        <v>43531</v>
      </c>
      <c r="D879" t="s">
        <v>21</v>
      </c>
      <c r="E879" t="s">
        <v>32</v>
      </c>
      <c r="F879" t="s">
        <v>472</v>
      </c>
      <c r="G879" s="101">
        <v>64</v>
      </c>
      <c r="H879" s="87">
        <v>0</v>
      </c>
    </row>
    <row r="880" spans="3:8" x14ac:dyDescent="0.25">
      <c r="C880" s="86">
        <v>43531</v>
      </c>
      <c r="D880" t="s">
        <v>21</v>
      </c>
      <c r="E880" t="s">
        <v>32</v>
      </c>
      <c r="F880" t="s">
        <v>472</v>
      </c>
      <c r="G880" s="101">
        <v>32</v>
      </c>
      <c r="H880" s="87">
        <v>0</v>
      </c>
    </row>
    <row r="881" spans="3:8" x14ac:dyDescent="0.25">
      <c r="C881" s="86">
        <v>43531</v>
      </c>
      <c r="D881" t="s">
        <v>78</v>
      </c>
      <c r="E881" t="s">
        <v>54</v>
      </c>
      <c r="F881" t="s">
        <v>472</v>
      </c>
      <c r="G881" s="101">
        <v>57.09</v>
      </c>
      <c r="H881" s="87">
        <v>0</v>
      </c>
    </row>
    <row r="882" spans="3:8" x14ac:dyDescent="0.25">
      <c r="C882" s="86">
        <v>43531</v>
      </c>
      <c r="D882" t="s">
        <v>78</v>
      </c>
      <c r="E882" t="s">
        <v>62</v>
      </c>
      <c r="F882" t="s">
        <v>472</v>
      </c>
      <c r="G882" s="101">
        <v>40</v>
      </c>
      <c r="H882" s="87">
        <v>0</v>
      </c>
    </row>
    <row r="883" spans="3:8" x14ac:dyDescent="0.25">
      <c r="C883" s="86">
        <v>43531</v>
      </c>
      <c r="D883" t="s">
        <v>23</v>
      </c>
      <c r="E883" t="s">
        <v>60</v>
      </c>
      <c r="F883" t="s">
        <v>472</v>
      </c>
      <c r="G883" s="101">
        <v>18</v>
      </c>
      <c r="H883" s="87">
        <v>0</v>
      </c>
    </row>
    <row r="884" spans="3:8" x14ac:dyDescent="0.25">
      <c r="C884" s="86">
        <v>43531</v>
      </c>
      <c r="D884" t="s">
        <v>23</v>
      </c>
      <c r="E884" t="s">
        <v>54</v>
      </c>
      <c r="F884" t="s">
        <v>472</v>
      </c>
      <c r="G884" s="101">
        <v>60</v>
      </c>
      <c r="H884" s="87">
        <v>0</v>
      </c>
    </row>
    <row r="885" spans="3:8" x14ac:dyDescent="0.25">
      <c r="C885" s="86">
        <v>43531</v>
      </c>
      <c r="D885" t="s">
        <v>23</v>
      </c>
      <c r="E885" t="s">
        <v>54</v>
      </c>
      <c r="F885" t="s">
        <v>472</v>
      </c>
      <c r="G885" s="101">
        <v>23.99</v>
      </c>
      <c r="H885" s="87">
        <v>0</v>
      </c>
    </row>
    <row r="886" spans="3:8" x14ac:dyDescent="0.25">
      <c r="C886" s="86">
        <v>43531</v>
      </c>
      <c r="D886" t="s">
        <v>23</v>
      </c>
      <c r="E886" t="s">
        <v>59</v>
      </c>
      <c r="F886" t="s">
        <v>472</v>
      </c>
      <c r="G886" s="101">
        <v>86.12</v>
      </c>
      <c r="H886" s="87">
        <v>0</v>
      </c>
    </row>
    <row r="887" spans="3:8" x14ac:dyDescent="0.25">
      <c r="C887" s="86">
        <v>43531</v>
      </c>
      <c r="D887" t="s">
        <v>23</v>
      </c>
      <c r="E887" t="s">
        <v>59</v>
      </c>
      <c r="F887" t="s">
        <v>472</v>
      </c>
      <c r="G887" s="101">
        <v>63.01</v>
      </c>
      <c r="H887" s="87">
        <v>0</v>
      </c>
    </row>
    <row r="888" spans="3:8" x14ac:dyDescent="0.25">
      <c r="C888" s="86">
        <v>43531</v>
      </c>
      <c r="D888" t="s">
        <v>23</v>
      </c>
      <c r="E888" t="s">
        <v>59</v>
      </c>
      <c r="F888" t="s">
        <v>472</v>
      </c>
      <c r="G888" s="101">
        <v>37.68</v>
      </c>
      <c r="H888" s="87">
        <v>0</v>
      </c>
    </row>
    <row r="889" spans="3:8" x14ac:dyDescent="0.25">
      <c r="C889" s="86">
        <v>43531</v>
      </c>
      <c r="D889" t="s">
        <v>23</v>
      </c>
      <c r="E889" t="s">
        <v>59</v>
      </c>
      <c r="F889" t="s">
        <v>472</v>
      </c>
      <c r="G889" s="101">
        <v>36.450000000000003</v>
      </c>
      <c r="H889" s="87">
        <v>0</v>
      </c>
    </row>
    <row r="890" spans="3:8" x14ac:dyDescent="0.25">
      <c r="C890" s="86">
        <v>43531</v>
      </c>
      <c r="D890" t="s">
        <v>23</v>
      </c>
      <c r="E890" t="s">
        <v>33</v>
      </c>
      <c r="F890" t="s">
        <v>124</v>
      </c>
      <c r="G890" s="101">
        <v>1.8</v>
      </c>
      <c r="H890" s="87">
        <v>0</v>
      </c>
    </row>
    <row r="891" spans="3:8" x14ac:dyDescent="0.25">
      <c r="C891" s="86">
        <v>43531</v>
      </c>
      <c r="D891" t="s">
        <v>23</v>
      </c>
      <c r="E891" t="s">
        <v>33</v>
      </c>
      <c r="F891" t="s">
        <v>114</v>
      </c>
      <c r="G891" s="101">
        <v>3</v>
      </c>
      <c r="H891" s="87">
        <v>0</v>
      </c>
    </row>
    <row r="892" spans="3:8" x14ac:dyDescent="0.25">
      <c r="C892" s="86">
        <v>43531</v>
      </c>
      <c r="D892" t="s">
        <v>23</v>
      </c>
      <c r="E892" t="s">
        <v>33</v>
      </c>
      <c r="F892" t="s">
        <v>215</v>
      </c>
      <c r="G892" s="101">
        <v>3.15</v>
      </c>
      <c r="H892" s="87">
        <v>0</v>
      </c>
    </row>
    <row r="893" spans="3:8" x14ac:dyDescent="0.25">
      <c r="C893" s="86">
        <v>43532</v>
      </c>
      <c r="D893" t="s">
        <v>22</v>
      </c>
      <c r="E893" t="s">
        <v>32</v>
      </c>
      <c r="F893" t="s">
        <v>473</v>
      </c>
      <c r="G893" s="101">
        <v>16</v>
      </c>
      <c r="H893" s="87">
        <v>0</v>
      </c>
    </row>
    <row r="894" spans="3:8" x14ac:dyDescent="0.25">
      <c r="C894" s="86">
        <v>43532</v>
      </c>
      <c r="D894" t="s">
        <v>68</v>
      </c>
      <c r="E894" t="s">
        <v>31</v>
      </c>
      <c r="F894" t="s">
        <v>473</v>
      </c>
      <c r="G894" s="101">
        <v>24</v>
      </c>
      <c r="H894" s="87">
        <v>0</v>
      </c>
    </row>
    <row r="895" spans="3:8" x14ac:dyDescent="0.25">
      <c r="C895" s="86">
        <v>43532</v>
      </c>
      <c r="D895" t="s">
        <v>103</v>
      </c>
      <c r="E895" t="s">
        <v>31</v>
      </c>
      <c r="F895" t="s">
        <v>473</v>
      </c>
      <c r="G895" s="101">
        <v>24</v>
      </c>
      <c r="H895" s="87">
        <v>0</v>
      </c>
    </row>
    <row r="896" spans="3:8" x14ac:dyDescent="0.25">
      <c r="C896" s="86">
        <v>43532</v>
      </c>
      <c r="D896" t="s">
        <v>21</v>
      </c>
      <c r="E896" t="s">
        <v>32</v>
      </c>
      <c r="F896" t="s">
        <v>473</v>
      </c>
      <c r="G896" s="101">
        <v>96</v>
      </c>
      <c r="H896" s="87">
        <v>0</v>
      </c>
    </row>
    <row r="897" spans="3:8" x14ac:dyDescent="0.25">
      <c r="C897" s="86">
        <v>43532</v>
      </c>
      <c r="D897" t="s">
        <v>21</v>
      </c>
      <c r="E897" t="s">
        <v>32</v>
      </c>
      <c r="F897" t="s">
        <v>473</v>
      </c>
      <c r="G897" s="101">
        <v>24</v>
      </c>
      <c r="H897" s="87">
        <v>0</v>
      </c>
    </row>
    <row r="898" spans="3:8" x14ac:dyDescent="0.25">
      <c r="C898" s="86">
        <v>43532</v>
      </c>
      <c r="D898" t="s">
        <v>21</v>
      </c>
      <c r="E898" t="s">
        <v>32</v>
      </c>
      <c r="F898" t="s">
        <v>473</v>
      </c>
      <c r="G898" s="101">
        <v>16</v>
      </c>
      <c r="H898" s="87">
        <v>0</v>
      </c>
    </row>
    <row r="899" spans="3:8" x14ac:dyDescent="0.25">
      <c r="C899" s="86">
        <v>43532</v>
      </c>
      <c r="D899" t="s">
        <v>66</v>
      </c>
      <c r="E899" t="s">
        <v>31</v>
      </c>
      <c r="F899" t="s">
        <v>473</v>
      </c>
      <c r="G899" s="101">
        <v>98.1</v>
      </c>
      <c r="H899" s="87">
        <v>0</v>
      </c>
    </row>
    <row r="900" spans="3:8" x14ac:dyDescent="0.25">
      <c r="C900" s="86">
        <v>43532</v>
      </c>
      <c r="D900" t="s">
        <v>65</v>
      </c>
      <c r="E900" t="s">
        <v>31</v>
      </c>
      <c r="F900" t="s">
        <v>473</v>
      </c>
      <c r="G900" s="101">
        <v>9.1999999999999993</v>
      </c>
      <c r="H900" s="87">
        <v>0</v>
      </c>
    </row>
    <row r="901" spans="3:8" x14ac:dyDescent="0.25">
      <c r="C901" s="86">
        <v>43532</v>
      </c>
      <c r="D901" t="s">
        <v>23</v>
      </c>
      <c r="E901" t="s">
        <v>60</v>
      </c>
      <c r="F901" t="s">
        <v>473</v>
      </c>
      <c r="G901" s="101">
        <v>24.7</v>
      </c>
      <c r="H901" s="87">
        <v>0</v>
      </c>
    </row>
    <row r="902" spans="3:8" x14ac:dyDescent="0.25">
      <c r="C902" s="86">
        <v>43532</v>
      </c>
      <c r="D902" t="s">
        <v>23</v>
      </c>
      <c r="E902" t="s">
        <v>33</v>
      </c>
      <c r="F902" t="s">
        <v>139</v>
      </c>
      <c r="G902" s="101">
        <v>3.5</v>
      </c>
      <c r="H902" s="87">
        <v>0</v>
      </c>
    </row>
    <row r="903" spans="3:8" x14ac:dyDescent="0.25">
      <c r="C903" s="86">
        <v>43532</v>
      </c>
      <c r="D903" t="s">
        <v>23</v>
      </c>
      <c r="E903" t="s">
        <v>33</v>
      </c>
      <c r="F903" t="s">
        <v>104</v>
      </c>
      <c r="G903" s="101">
        <v>26</v>
      </c>
      <c r="H903" s="87">
        <v>0</v>
      </c>
    </row>
    <row r="904" spans="3:8" x14ac:dyDescent="0.25">
      <c r="C904" s="86">
        <v>43532</v>
      </c>
      <c r="D904" t="s">
        <v>23</v>
      </c>
      <c r="E904" t="s">
        <v>33</v>
      </c>
      <c r="F904" t="s">
        <v>55</v>
      </c>
      <c r="G904" s="101">
        <v>14.7</v>
      </c>
      <c r="H904" s="87">
        <v>0</v>
      </c>
    </row>
    <row r="905" spans="3:8" x14ac:dyDescent="0.25">
      <c r="C905" s="86">
        <v>43532</v>
      </c>
      <c r="D905" t="s">
        <v>23</v>
      </c>
      <c r="E905" t="s">
        <v>31</v>
      </c>
      <c r="F905" t="s">
        <v>473</v>
      </c>
      <c r="G905" s="101">
        <v>42</v>
      </c>
      <c r="H905" s="87">
        <v>0</v>
      </c>
    </row>
    <row r="906" spans="3:8" x14ac:dyDescent="0.25">
      <c r="C906" s="86">
        <v>43533</v>
      </c>
      <c r="D906" t="s">
        <v>22</v>
      </c>
      <c r="E906" t="s">
        <v>474</v>
      </c>
      <c r="F906" t="s">
        <v>475</v>
      </c>
      <c r="G906" s="101">
        <v>61.2</v>
      </c>
      <c r="H906" s="87">
        <v>0</v>
      </c>
    </row>
    <row r="907" spans="3:8" x14ac:dyDescent="0.25">
      <c r="C907" s="86">
        <v>43533</v>
      </c>
      <c r="D907" t="s">
        <v>22</v>
      </c>
      <c r="E907" t="s">
        <v>474</v>
      </c>
      <c r="F907" t="s">
        <v>475</v>
      </c>
      <c r="G907" s="101">
        <v>49.31</v>
      </c>
      <c r="H907" s="87">
        <v>0</v>
      </c>
    </row>
    <row r="908" spans="3:8" x14ac:dyDescent="0.25">
      <c r="C908" s="86">
        <v>43533</v>
      </c>
      <c r="D908" t="s">
        <v>22</v>
      </c>
      <c r="E908" t="s">
        <v>474</v>
      </c>
      <c r="F908" t="s">
        <v>475</v>
      </c>
      <c r="G908" s="101">
        <v>48.03</v>
      </c>
      <c r="H908" s="87">
        <v>0</v>
      </c>
    </row>
    <row r="909" spans="3:8" x14ac:dyDescent="0.25">
      <c r="C909" s="86">
        <v>43533</v>
      </c>
      <c r="D909" t="s">
        <v>22</v>
      </c>
      <c r="E909" t="s">
        <v>474</v>
      </c>
      <c r="F909" t="s">
        <v>475</v>
      </c>
      <c r="G909" s="101">
        <v>38.9</v>
      </c>
      <c r="H909" s="87">
        <v>0</v>
      </c>
    </row>
    <row r="910" spans="3:8" x14ac:dyDescent="0.25">
      <c r="C910" s="86">
        <v>43533</v>
      </c>
      <c r="D910" t="s">
        <v>22</v>
      </c>
      <c r="E910" t="s">
        <v>474</v>
      </c>
      <c r="F910" t="s">
        <v>475</v>
      </c>
      <c r="G910" s="101">
        <v>28.12</v>
      </c>
      <c r="H910" s="87">
        <v>0</v>
      </c>
    </row>
    <row r="911" spans="3:8" x14ac:dyDescent="0.25">
      <c r="C911" s="86">
        <v>43533</v>
      </c>
      <c r="D911" t="s">
        <v>22</v>
      </c>
      <c r="E911" t="s">
        <v>474</v>
      </c>
      <c r="F911" t="s">
        <v>475</v>
      </c>
      <c r="G911" s="101">
        <v>26.84</v>
      </c>
      <c r="H911" s="87">
        <v>0</v>
      </c>
    </row>
    <row r="912" spans="3:8" x14ac:dyDescent="0.25">
      <c r="C912" s="86">
        <v>43533</v>
      </c>
      <c r="D912" t="s">
        <v>22</v>
      </c>
      <c r="E912" t="s">
        <v>474</v>
      </c>
      <c r="F912" t="s">
        <v>475</v>
      </c>
      <c r="G912" s="101">
        <v>20.75</v>
      </c>
      <c r="H912" s="87">
        <v>0</v>
      </c>
    </row>
    <row r="913" spans="3:8" x14ac:dyDescent="0.25">
      <c r="C913" s="86">
        <v>43533</v>
      </c>
      <c r="D913" t="s">
        <v>22</v>
      </c>
      <c r="E913" t="s">
        <v>474</v>
      </c>
      <c r="F913" t="s">
        <v>475</v>
      </c>
      <c r="G913" s="101">
        <v>17.7</v>
      </c>
      <c r="H913" s="87">
        <v>0</v>
      </c>
    </row>
    <row r="914" spans="3:8" x14ac:dyDescent="0.25">
      <c r="C914" s="86">
        <v>43533</v>
      </c>
      <c r="D914" t="s">
        <v>22</v>
      </c>
      <c r="E914" t="s">
        <v>474</v>
      </c>
      <c r="F914" t="s">
        <v>475</v>
      </c>
      <c r="G914" s="101">
        <v>15.93</v>
      </c>
      <c r="H914" s="87">
        <v>0</v>
      </c>
    </row>
    <row r="915" spans="3:8" x14ac:dyDescent="0.25">
      <c r="C915" s="86">
        <v>43533</v>
      </c>
      <c r="D915" t="s">
        <v>22</v>
      </c>
      <c r="E915" t="s">
        <v>474</v>
      </c>
      <c r="F915" t="s">
        <v>475</v>
      </c>
      <c r="G915" s="101">
        <v>14.14</v>
      </c>
      <c r="H915" s="87">
        <v>0</v>
      </c>
    </row>
    <row r="916" spans="3:8" x14ac:dyDescent="0.25">
      <c r="C916" s="86">
        <v>43533</v>
      </c>
      <c r="D916" t="s">
        <v>22</v>
      </c>
      <c r="E916" t="s">
        <v>474</v>
      </c>
      <c r="F916" t="s">
        <v>475</v>
      </c>
      <c r="G916" s="101">
        <v>12.49</v>
      </c>
      <c r="H916" s="87">
        <v>0</v>
      </c>
    </row>
    <row r="917" spans="3:8" x14ac:dyDescent="0.25">
      <c r="C917" s="86">
        <v>43533</v>
      </c>
      <c r="D917" t="s">
        <v>22</v>
      </c>
      <c r="E917" t="s">
        <v>474</v>
      </c>
      <c r="F917" t="s">
        <v>475</v>
      </c>
      <c r="G917" s="101">
        <v>12.27</v>
      </c>
      <c r="H917" s="87">
        <v>0</v>
      </c>
    </row>
    <row r="918" spans="3:8" x14ac:dyDescent="0.25">
      <c r="C918" s="86">
        <v>43533</v>
      </c>
      <c r="D918" t="s">
        <v>455</v>
      </c>
      <c r="E918" t="s">
        <v>31</v>
      </c>
      <c r="F918" t="s">
        <v>476</v>
      </c>
      <c r="G918" s="101">
        <v>150</v>
      </c>
      <c r="H918" s="87">
        <v>0</v>
      </c>
    </row>
    <row r="919" spans="3:8" x14ac:dyDescent="0.25">
      <c r="C919" s="86">
        <v>43533</v>
      </c>
      <c r="D919" t="s">
        <v>69</v>
      </c>
      <c r="E919" t="s">
        <v>474</v>
      </c>
      <c r="F919" t="s">
        <v>475</v>
      </c>
      <c r="G919" s="101">
        <v>86.5</v>
      </c>
      <c r="H919" s="87">
        <v>0</v>
      </c>
    </row>
    <row r="920" spans="3:8" x14ac:dyDescent="0.25">
      <c r="C920" s="86">
        <v>43533</v>
      </c>
      <c r="D920" t="s">
        <v>76</v>
      </c>
      <c r="E920" t="s">
        <v>474</v>
      </c>
      <c r="F920" t="s">
        <v>475</v>
      </c>
      <c r="G920" s="101">
        <v>259.77</v>
      </c>
      <c r="H920" s="87">
        <v>0</v>
      </c>
    </row>
    <row r="921" spans="3:8" x14ac:dyDescent="0.25">
      <c r="C921" s="86">
        <v>43533</v>
      </c>
      <c r="D921" t="s">
        <v>67</v>
      </c>
      <c r="E921" t="s">
        <v>59</v>
      </c>
      <c r="F921" t="s">
        <v>476</v>
      </c>
      <c r="G921" s="101">
        <v>167.84</v>
      </c>
      <c r="H921" s="87">
        <v>0</v>
      </c>
    </row>
    <row r="922" spans="3:8" x14ac:dyDescent="0.25">
      <c r="C922" s="86">
        <v>43533</v>
      </c>
      <c r="D922" t="s">
        <v>67</v>
      </c>
      <c r="E922" t="s">
        <v>474</v>
      </c>
      <c r="F922" t="s">
        <v>475</v>
      </c>
      <c r="G922" s="101">
        <v>444.29</v>
      </c>
      <c r="H922" s="87">
        <v>0</v>
      </c>
    </row>
    <row r="923" spans="3:8" x14ac:dyDescent="0.25">
      <c r="C923" s="86">
        <v>43533</v>
      </c>
      <c r="D923" t="s">
        <v>72</v>
      </c>
      <c r="E923" t="s">
        <v>474</v>
      </c>
      <c r="F923" t="s">
        <v>475</v>
      </c>
      <c r="G923" s="101">
        <v>305.36</v>
      </c>
      <c r="H923" s="87">
        <v>0</v>
      </c>
    </row>
    <row r="924" spans="3:8" x14ac:dyDescent="0.25">
      <c r="C924" s="86">
        <v>43533</v>
      </c>
      <c r="D924" t="s">
        <v>21</v>
      </c>
      <c r="E924" t="s">
        <v>474</v>
      </c>
      <c r="F924" t="s">
        <v>475</v>
      </c>
      <c r="G924" s="101">
        <v>1181.26</v>
      </c>
      <c r="H924" s="87">
        <v>0</v>
      </c>
    </row>
    <row r="925" spans="3:8" x14ac:dyDescent="0.25">
      <c r="C925" s="86">
        <v>43533</v>
      </c>
      <c r="D925" t="s">
        <v>21</v>
      </c>
      <c r="E925" t="s">
        <v>474</v>
      </c>
      <c r="F925" t="s">
        <v>475</v>
      </c>
      <c r="G925" s="101">
        <v>1090.04</v>
      </c>
      <c r="H925" s="87">
        <v>0</v>
      </c>
    </row>
    <row r="926" spans="3:8" x14ac:dyDescent="0.25">
      <c r="C926" s="86">
        <v>43533</v>
      </c>
      <c r="D926" t="s">
        <v>21</v>
      </c>
      <c r="E926" t="s">
        <v>474</v>
      </c>
      <c r="F926" t="s">
        <v>475</v>
      </c>
      <c r="G926" s="101">
        <v>976.58</v>
      </c>
      <c r="H926" s="87">
        <v>0</v>
      </c>
    </row>
    <row r="927" spans="3:8" x14ac:dyDescent="0.25">
      <c r="C927" s="86">
        <v>43533</v>
      </c>
      <c r="D927" t="s">
        <v>21</v>
      </c>
      <c r="E927" t="s">
        <v>474</v>
      </c>
      <c r="F927" t="s">
        <v>475</v>
      </c>
      <c r="G927" s="101">
        <v>827.43</v>
      </c>
      <c r="H927" s="87">
        <v>0</v>
      </c>
    </row>
    <row r="928" spans="3:8" x14ac:dyDescent="0.25">
      <c r="C928" s="86">
        <v>43533</v>
      </c>
      <c r="D928" t="s">
        <v>21</v>
      </c>
      <c r="E928" t="s">
        <v>474</v>
      </c>
      <c r="F928" t="s">
        <v>475</v>
      </c>
      <c r="G928" s="101">
        <v>708.43</v>
      </c>
      <c r="H928" s="87">
        <v>0</v>
      </c>
    </row>
    <row r="929" spans="3:8" x14ac:dyDescent="0.25">
      <c r="C929" s="86">
        <v>43533</v>
      </c>
      <c r="D929" t="s">
        <v>21</v>
      </c>
      <c r="E929" t="s">
        <v>474</v>
      </c>
      <c r="F929" t="s">
        <v>475</v>
      </c>
      <c r="G929" s="101">
        <v>480.58</v>
      </c>
      <c r="H929" s="87">
        <v>0</v>
      </c>
    </row>
    <row r="930" spans="3:8" x14ac:dyDescent="0.25">
      <c r="C930" s="86">
        <v>43533</v>
      </c>
      <c r="D930" t="s">
        <v>21</v>
      </c>
      <c r="E930" t="s">
        <v>474</v>
      </c>
      <c r="F930" t="s">
        <v>475</v>
      </c>
      <c r="G930" s="101">
        <v>474.74</v>
      </c>
      <c r="H930" s="87">
        <v>0</v>
      </c>
    </row>
    <row r="931" spans="3:8" x14ac:dyDescent="0.25">
      <c r="C931" s="86">
        <v>43533</v>
      </c>
      <c r="D931" t="s">
        <v>21</v>
      </c>
      <c r="E931" t="s">
        <v>474</v>
      </c>
      <c r="F931" t="s">
        <v>475</v>
      </c>
      <c r="G931" s="101">
        <v>371.73</v>
      </c>
      <c r="H931" s="87">
        <v>0</v>
      </c>
    </row>
    <row r="932" spans="3:8" x14ac:dyDescent="0.25">
      <c r="C932" s="86">
        <v>43533</v>
      </c>
      <c r="D932" t="s">
        <v>21</v>
      </c>
      <c r="E932" t="s">
        <v>474</v>
      </c>
      <c r="F932" t="s">
        <v>475</v>
      </c>
      <c r="G932" s="101">
        <v>297.5</v>
      </c>
      <c r="H932" s="87">
        <v>0</v>
      </c>
    </row>
    <row r="933" spans="3:8" x14ac:dyDescent="0.25">
      <c r="C933" s="86">
        <v>43533</v>
      </c>
      <c r="D933" t="s">
        <v>21</v>
      </c>
      <c r="E933" t="s">
        <v>474</v>
      </c>
      <c r="F933" t="s">
        <v>475</v>
      </c>
      <c r="G933" s="101">
        <v>277.94</v>
      </c>
      <c r="H933" s="87">
        <v>0</v>
      </c>
    </row>
    <row r="934" spans="3:8" x14ac:dyDescent="0.25">
      <c r="C934" s="86">
        <v>43533</v>
      </c>
      <c r="D934" t="s">
        <v>21</v>
      </c>
      <c r="E934" t="s">
        <v>474</v>
      </c>
      <c r="F934" t="s">
        <v>475</v>
      </c>
      <c r="G934" s="101">
        <v>261.7</v>
      </c>
      <c r="H934" s="87">
        <v>0</v>
      </c>
    </row>
    <row r="935" spans="3:8" x14ac:dyDescent="0.25">
      <c r="C935" s="86">
        <v>43533</v>
      </c>
      <c r="D935" t="s">
        <v>21</v>
      </c>
      <c r="E935" t="s">
        <v>474</v>
      </c>
      <c r="F935" t="s">
        <v>475</v>
      </c>
      <c r="G935" s="101">
        <v>258.82</v>
      </c>
      <c r="H935" s="87">
        <v>0</v>
      </c>
    </row>
    <row r="936" spans="3:8" x14ac:dyDescent="0.25">
      <c r="C936" s="86">
        <v>43533</v>
      </c>
      <c r="D936" t="s">
        <v>21</v>
      </c>
      <c r="E936" t="s">
        <v>474</v>
      </c>
      <c r="F936" t="s">
        <v>475</v>
      </c>
      <c r="G936" s="101">
        <v>256.25</v>
      </c>
      <c r="H936" s="87">
        <v>0</v>
      </c>
    </row>
    <row r="937" spans="3:8" x14ac:dyDescent="0.25">
      <c r="C937" s="86">
        <v>43533</v>
      </c>
      <c r="D937" t="s">
        <v>21</v>
      </c>
      <c r="E937" t="s">
        <v>474</v>
      </c>
      <c r="F937" t="s">
        <v>475</v>
      </c>
      <c r="G937" s="101">
        <v>247.68</v>
      </c>
      <c r="H937" s="87">
        <v>0</v>
      </c>
    </row>
    <row r="938" spans="3:8" x14ac:dyDescent="0.25">
      <c r="C938" s="86">
        <v>43533</v>
      </c>
      <c r="D938" t="s">
        <v>21</v>
      </c>
      <c r="E938" t="s">
        <v>474</v>
      </c>
      <c r="F938" t="s">
        <v>475</v>
      </c>
      <c r="G938" s="101">
        <v>199.74</v>
      </c>
      <c r="H938" s="87">
        <v>0</v>
      </c>
    </row>
    <row r="939" spans="3:8" x14ac:dyDescent="0.25">
      <c r="C939" s="86">
        <v>43533</v>
      </c>
      <c r="D939" t="s">
        <v>21</v>
      </c>
      <c r="E939" t="s">
        <v>474</v>
      </c>
      <c r="F939" t="s">
        <v>475</v>
      </c>
      <c r="G939" s="101">
        <v>181.12</v>
      </c>
      <c r="H939" s="87">
        <v>0</v>
      </c>
    </row>
    <row r="940" spans="3:8" x14ac:dyDescent="0.25">
      <c r="C940" s="86">
        <v>43533</v>
      </c>
      <c r="D940" t="s">
        <v>21</v>
      </c>
      <c r="E940" t="s">
        <v>474</v>
      </c>
      <c r="F940" t="s">
        <v>475</v>
      </c>
      <c r="G940" s="101">
        <v>132.91</v>
      </c>
      <c r="H940" s="87">
        <v>0</v>
      </c>
    </row>
    <row r="941" spans="3:8" x14ac:dyDescent="0.25">
      <c r="C941" s="86">
        <v>43533</v>
      </c>
      <c r="D941" t="s">
        <v>21</v>
      </c>
      <c r="E941" t="s">
        <v>474</v>
      </c>
      <c r="F941" t="s">
        <v>475</v>
      </c>
      <c r="G941" s="101">
        <v>131.81</v>
      </c>
      <c r="H941" s="87">
        <v>0</v>
      </c>
    </row>
    <row r="942" spans="3:8" x14ac:dyDescent="0.25">
      <c r="C942" s="86">
        <v>43533</v>
      </c>
      <c r="D942" t="s">
        <v>21</v>
      </c>
      <c r="E942" t="s">
        <v>474</v>
      </c>
      <c r="F942" t="s">
        <v>475</v>
      </c>
      <c r="G942" s="101">
        <v>105.88</v>
      </c>
      <c r="H942" s="87">
        <v>0</v>
      </c>
    </row>
    <row r="943" spans="3:8" x14ac:dyDescent="0.25">
      <c r="C943" s="86">
        <v>43533</v>
      </c>
      <c r="D943" t="s">
        <v>21</v>
      </c>
      <c r="E943" t="s">
        <v>474</v>
      </c>
      <c r="F943" t="s">
        <v>475</v>
      </c>
      <c r="G943" s="101">
        <v>98.19</v>
      </c>
      <c r="H943" s="87">
        <v>0</v>
      </c>
    </row>
    <row r="944" spans="3:8" x14ac:dyDescent="0.25">
      <c r="C944" s="86">
        <v>43533</v>
      </c>
      <c r="D944" t="s">
        <v>21</v>
      </c>
      <c r="E944" t="s">
        <v>474</v>
      </c>
      <c r="F944" t="s">
        <v>475</v>
      </c>
      <c r="G944" s="101">
        <v>59.91</v>
      </c>
      <c r="H944" s="87">
        <v>0</v>
      </c>
    </row>
    <row r="945" spans="3:8" x14ac:dyDescent="0.25">
      <c r="C945" s="86">
        <v>43533</v>
      </c>
      <c r="D945" t="s">
        <v>21</v>
      </c>
      <c r="E945" t="s">
        <v>474</v>
      </c>
      <c r="F945" t="s">
        <v>475</v>
      </c>
      <c r="G945" s="101">
        <v>29.99</v>
      </c>
      <c r="H945" s="87">
        <v>0</v>
      </c>
    </row>
    <row r="946" spans="3:8" x14ac:dyDescent="0.25">
      <c r="C946" s="86">
        <v>43533</v>
      </c>
      <c r="D946" t="s">
        <v>21</v>
      </c>
      <c r="E946" t="s">
        <v>474</v>
      </c>
      <c r="F946" t="s">
        <v>475</v>
      </c>
      <c r="G946" s="101">
        <v>24.81</v>
      </c>
      <c r="H946" s="87">
        <v>0</v>
      </c>
    </row>
    <row r="947" spans="3:8" x14ac:dyDescent="0.25">
      <c r="C947" s="86">
        <v>43533</v>
      </c>
      <c r="D947" t="s">
        <v>21</v>
      </c>
      <c r="E947" t="s">
        <v>474</v>
      </c>
      <c r="F947" t="s">
        <v>475</v>
      </c>
      <c r="G947" s="101">
        <v>9.5</v>
      </c>
      <c r="H947" s="87">
        <v>0</v>
      </c>
    </row>
    <row r="948" spans="3:8" x14ac:dyDescent="0.25">
      <c r="C948" s="86">
        <v>43533</v>
      </c>
      <c r="D948" t="s">
        <v>21</v>
      </c>
      <c r="E948" t="s">
        <v>474</v>
      </c>
      <c r="F948" t="s">
        <v>475</v>
      </c>
      <c r="G948" s="101">
        <v>6.56</v>
      </c>
      <c r="H948" s="87">
        <v>0</v>
      </c>
    </row>
    <row r="949" spans="3:8" x14ac:dyDescent="0.25">
      <c r="C949" s="86">
        <v>43533</v>
      </c>
      <c r="D949" t="s">
        <v>281</v>
      </c>
      <c r="E949" t="s">
        <v>62</v>
      </c>
      <c r="F949" t="s">
        <v>476</v>
      </c>
      <c r="G949" s="101">
        <v>796.5</v>
      </c>
      <c r="H949" s="87">
        <v>0</v>
      </c>
    </row>
    <row r="950" spans="3:8" x14ac:dyDescent="0.25">
      <c r="C950" s="86">
        <v>43533</v>
      </c>
      <c r="D950" t="s">
        <v>64</v>
      </c>
      <c r="E950" t="s">
        <v>474</v>
      </c>
      <c r="F950" t="s">
        <v>475</v>
      </c>
      <c r="G950" s="101">
        <v>1232.6199999999999</v>
      </c>
      <c r="H950" s="87">
        <v>0</v>
      </c>
    </row>
    <row r="951" spans="3:8" x14ac:dyDescent="0.25">
      <c r="C951" s="86">
        <v>43533</v>
      </c>
      <c r="D951" t="s">
        <v>23</v>
      </c>
      <c r="E951" t="s">
        <v>54</v>
      </c>
      <c r="F951" t="s">
        <v>476</v>
      </c>
      <c r="G951" s="101">
        <v>40.75</v>
      </c>
      <c r="H951" s="87">
        <v>0</v>
      </c>
    </row>
    <row r="952" spans="3:8" x14ac:dyDescent="0.25">
      <c r="C952" s="86">
        <v>43533</v>
      </c>
      <c r="D952" t="s">
        <v>23</v>
      </c>
      <c r="E952" t="s">
        <v>54</v>
      </c>
      <c r="F952" t="s">
        <v>476</v>
      </c>
      <c r="G952" s="101">
        <v>23.99</v>
      </c>
      <c r="H952" s="87">
        <v>0</v>
      </c>
    </row>
    <row r="953" spans="3:8" x14ac:dyDescent="0.25">
      <c r="C953" s="86">
        <v>43533</v>
      </c>
      <c r="D953" t="s">
        <v>23</v>
      </c>
      <c r="E953" t="s">
        <v>59</v>
      </c>
      <c r="F953" t="s">
        <v>476</v>
      </c>
      <c r="G953" s="101">
        <v>36.590000000000003</v>
      </c>
      <c r="H953" s="87">
        <v>0</v>
      </c>
    </row>
    <row r="954" spans="3:8" x14ac:dyDescent="0.25">
      <c r="C954" s="86">
        <v>43533</v>
      </c>
      <c r="D954" t="s">
        <v>23</v>
      </c>
      <c r="E954" t="s">
        <v>59</v>
      </c>
      <c r="F954" t="s">
        <v>476</v>
      </c>
      <c r="G954" s="101">
        <v>32.049999999999997</v>
      </c>
      <c r="H954" s="87">
        <v>0</v>
      </c>
    </row>
    <row r="955" spans="3:8" x14ac:dyDescent="0.25">
      <c r="C955" s="86">
        <v>43533</v>
      </c>
      <c r="D955" t="s">
        <v>23</v>
      </c>
      <c r="E955" t="s">
        <v>59</v>
      </c>
      <c r="F955" t="s">
        <v>476</v>
      </c>
      <c r="G955" s="101">
        <v>21.2</v>
      </c>
      <c r="H955" s="87">
        <v>0</v>
      </c>
    </row>
    <row r="956" spans="3:8" x14ac:dyDescent="0.25">
      <c r="C956" s="86">
        <v>43533</v>
      </c>
      <c r="D956" t="s">
        <v>23</v>
      </c>
      <c r="E956" t="s">
        <v>33</v>
      </c>
      <c r="F956" t="s">
        <v>124</v>
      </c>
      <c r="G956" s="101">
        <v>2.4</v>
      </c>
      <c r="H956" s="87">
        <v>0</v>
      </c>
    </row>
    <row r="957" spans="3:8" x14ac:dyDescent="0.25">
      <c r="C957" s="86">
        <v>43533</v>
      </c>
      <c r="D957" t="s">
        <v>23</v>
      </c>
      <c r="E957" t="s">
        <v>33</v>
      </c>
      <c r="F957" t="s">
        <v>141</v>
      </c>
      <c r="G957" s="101">
        <v>18</v>
      </c>
      <c r="H957" s="87">
        <v>0</v>
      </c>
    </row>
    <row r="958" spans="3:8" x14ac:dyDescent="0.25">
      <c r="C958" s="86">
        <v>43533</v>
      </c>
      <c r="D958" t="s">
        <v>23</v>
      </c>
      <c r="E958" t="s">
        <v>474</v>
      </c>
      <c r="F958" t="s">
        <v>475</v>
      </c>
      <c r="G958" s="101">
        <v>127.17</v>
      </c>
      <c r="H958" s="87">
        <v>0</v>
      </c>
    </row>
    <row r="959" spans="3:8" x14ac:dyDescent="0.25">
      <c r="C959" s="86">
        <v>43533</v>
      </c>
      <c r="D959" t="s">
        <v>23</v>
      </c>
      <c r="E959" t="s">
        <v>474</v>
      </c>
      <c r="F959" t="s">
        <v>475</v>
      </c>
      <c r="G959" s="101">
        <v>88.26</v>
      </c>
      <c r="H959" s="87">
        <v>0</v>
      </c>
    </row>
    <row r="960" spans="3:8" x14ac:dyDescent="0.25">
      <c r="C960" s="86">
        <v>43533</v>
      </c>
      <c r="D960" t="s">
        <v>23</v>
      </c>
      <c r="E960" t="s">
        <v>474</v>
      </c>
      <c r="F960" t="s">
        <v>475</v>
      </c>
      <c r="G960" s="101">
        <v>42.17</v>
      </c>
      <c r="H960" s="87">
        <v>0</v>
      </c>
    </row>
    <row r="961" spans="3:8" x14ac:dyDescent="0.25">
      <c r="C961" s="86">
        <v>43533</v>
      </c>
      <c r="D961" t="s">
        <v>23</v>
      </c>
      <c r="E961" t="s">
        <v>474</v>
      </c>
      <c r="F961" t="s">
        <v>475</v>
      </c>
      <c r="G961" s="101">
        <v>41.44</v>
      </c>
      <c r="H961" s="87">
        <v>0</v>
      </c>
    </row>
    <row r="962" spans="3:8" x14ac:dyDescent="0.25">
      <c r="C962" s="86">
        <v>43533</v>
      </c>
      <c r="D962" t="s">
        <v>23</v>
      </c>
      <c r="E962" t="s">
        <v>474</v>
      </c>
      <c r="F962" t="s">
        <v>475</v>
      </c>
      <c r="G962" s="101">
        <v>37.57</v>
      </c>
      <c r="H962" s="87">
        <v>0</v>
      </c>
    </row>
    <row r="963" spans="3:8" x14ac:dyDescent="0.25">
      <c r="C963" s="86">
        <v>43533</v>
      </c>
      <c r="D963" t="s">
        <v>23</v>
      </c>
      <c r="E963" t="s">
        <v>474</v>
      </c>
      <c r="F963" t="s">
        <v>475</v>
      </c>
      <c r="G963" s="101">
        <v>32.450000000000003</v>
      </c>
      <c r="H963" s="87">
        <v>0</v>
      </c>
    </row>
    <row r="964" spans="3:8" x14ac:dyDescent="0.25">
      <c r="C964" s="86">
        <v>43533</v>
      </c>
      <c r="D964" t="s">
        <v>23</v>
      </c>
      <c r="E964" t="s">
        <v>474</v>
      </c>
      <c r="F964" t="s">
        <v>475</v>
      </c>
      <c r="G964" s="101">
        <v>21.27</v>
      </c>
      <c r="H964" s="87">
        <v>0</v>
      </c>
    </row>
    <row r="965" spans="3:8" x14ac:dyDescent="0.25">
      <c r="C965" s="86">
        <v>43535</v>
      </c>
      <c r="D965" t="s">
        <v>22</v>
      </c>
      <c r="E965" t="s">
        <v>32</v>
      </c>
      <c r="F965" t="s">
        <v>477</v>
      </c>
      <c r="G965" s="101">
        <v>8</v>
      </c>
      <c r="H965" s="87">
        <v>0</v>
      </c>
    </row>
    <row r="966" spans="3:8" x14ac:dyDescent="0.25">
      <c r="C966" s="86">
        <v>43535</v>
      </c>
      <c r="D966" t="s">
        <v>22</v>
      </c>
      <c r="E966" t="s">
        <v>31</v>
      </c>
      <c r="F966" t="s">
        <v>477</v>
      </c>
      <c r="G966" s="101">
        <v>6.3</v>
      </c>
      <c r="H966" s="87">
        <v>0</v>
      </c>
    </row>
    <row r="967" spans="3:8" x14ac:dyDescent="0.25">
      <c r="C967" s="86">
        <v>43535</v>
      </c>
      <c r="D967" t="s">
        <v>67</v>
      </c>
      <c r="E967" t="s">
        <v>31</v>
      </c>
      <c r="F967" t="s">
        <v>477</v>
      </c>
      <c r="G967" s="101">
        <v>5.22</v>
      </c>
      <c r="H967" s="87">
        <v>0</v>
      </c>
    </row>
    <row r="968" spans="3:8" x14ac:dyDescent="0.25">
      <c r="C968" s="86">
        <v>43535</v>
      </c>
      <c r="D968" t="s">
        <v>72</v>
      </c>
      <c r="E968" t="s">
        <v>31</v>
      </c>
      <c r="F968" t="s">
        <v>477</v>
      </c>
      <c r="G968" s="101">
        <v>8</v>
      </c>
      <c r="H968" s="87">
        <v>0</v>
      </c>
    </row>
    <row r="969" spans="3:8" x14ac:dyDescent="0.25">
      <c r="C969" s="86">
        <v>43535</v>
      </c>
      <c r="D969" t="s">
        <v>21</v>
      </c>
      <c r="E969" t="s">
        <v>32</v>
      </c>
      <c r="F969" t="s">
        <v>477</v>
      </c>
      <c r="G969" s="101">
        <v>80</v>
      </c>
      <c r="H969" s="87">
        <v>0</v>
      </c>
    </row>
    <row r="970" spans="3:8" x14ac:dyDescent="0.25">
      <c r="C970" s="86">
        <v>43535</v>
      </c>
      <c r="D970" t="s">
        <v>21</v>
      </c>
      <c r="E970" t="s">
        <v>32</v>
      </c>
      <c r="F970" t="s">
        <v>477</v>
      </c>
      <c r="G970" s="101">
        <v>56</v>
      </c>
      <c r="H970" s="87">
        <v>0</v>
      </c>
    </row>
    <row r="971" spans="3:8" x14ac:dyDescent="0.25">
      <c r="C971" s="86">
        <v>43535</v>
      </c>
      <c r="D971" t="s">
        <v>21</v>
      </c>
      <c r="E971" t="s">
        <v>32</v>
      </c>
      <c r="F971" t="s">
        <v>477</v>
      </c>
      <c r="G971" s="101">
        <v>40</v>
      </c>
      <c r="H971" s="87">
        <v>0</v>
      </c>
    </row>
    <row r="972" spans="3:8" x14ac:dyDescent="0.25">
      <c r="C972" s="86">
        <v>43535</v>
      </c>
      <c r="D972" t="s">
        <v>21</v>
      </c>
      <c r="E972" t="s">
        <v>32</v>
      </c>
      <c r="F972" t="s">
        <v>477</v>
      </c>
      <c r="G972" s="101">
        <v>24</v>
      </c>
      <c r="H972" s="87">
        <v>0</v>
      </c>
    </row>
    <row r="973" spans="3:8" x14ac:dyDescent="0.25">
      <c r="C973" s="86">
        <v>43535</v>
      </c>
      <c r="D973" t="s">
        <v>21</v>
      </c>
      <c r="E973" t="s">
        <v>32</v>
      </c>
      <c r="F973" t="s">
        <v>477</v>
      </c>
      <c r="G973" s="101">
        <v>16</v>
      </c>
      <c r="H973" s="87">
        <v>0</v>
      </c>
    </row>
    <row r="974" spans="3:8" x14ac:dyDescent="0.25">
      <c r="C974" s="86">
        <v>43535</v>
      </c>
      <c r="D974" t="s">
        <v>21</v>
      </c>
      <c r="E974" t="s">
        <v>32</v>
      </c>
      <c r="F974" t="s">
        <v>477</v>
      </c>
      <c r="G974" s="101">
        <v>8</v>
      </c>
      <c r="H974" s="87">
        <v>0</v>
      </c>
    </row>
    <row r="975" spans="3:8" x14ac:dyDescent="0.25">
      <c r="C975" s="86">
        <v>43535</v>
      </c>
      <c r="D975" t="s">
        <v>21</v>
      </c>
      <c r="E975" t="s">
        <v>31</v>
      </c>
      <c r="F975" t="s">
        <v>477</v>
      </c>
      <c r="G975" s="101">
        <v>139.19999999999999</v>
      </c>
      <c r="H975" s="87">
        <v>0</v>
      </c>
    </row>
    <row r="976" spans="3:8" x14ac:dyDescent="0.25">
      <c r="C976" s="86">
        <v>43535</v>
      </c>
      <c r="D976" t="s">
        <v>281</v>
      </c>
      <c r="E976" t="s">
        <v>101</v>
      </c>
      <c r="F976" t="s">
        <v>477</v>
      </c>
      <c r="G976" s="101">
        <v>127.57</v>
      </c>
      <c r="H976" s="87">
        <v>0</v>
      </c>
    </row>
    <row r="977" spans="3:8" x14ac:dyDescent="0.25">
      <c r="C977" s="86">
        <v>43535</v>
      </c>
      <c r="D977" t="s">
        <v>70</v>
      </c>
      <c r="E977" t="s">
        <v>31</v>
      </c>
      <c r="F977" t="s">
        <v>477</v>
      </c>
      <c r="G977" s="101">
        <v>93.11</v>
      </c>
      <c r="H977" s="87">
        <v>0</v>
      </c>
    </row>
    <row r="978" spans="3:8" x14ac:dyDescent="0.25">
      <c r="C978" s="86">
        <v>43535</v>
      </c>
      <c r="D978" t="s">
        <v>65</v>
      </c>
      <c r="E978" t="s">
        <v>31</v>
      </c>
      <c r="F978" t="s">
        <v>477</v>
      </c>
      <c r="G978" s="101">
        <v>22.3</v>
      </c>
      <c r="H978" s="87">
        <v>0</v>
      </c>
    </row>
    <row r="979" spans="3:8" x14ac:dyDescent="0.25">
      <c r="C979" s="86">
        <v>43535</v>
      </c>
      <c r="D979" t="s">
        <v>23</v>
      </c>
      <c r="E979" t="s">
        <v>54</v>
      </c>
      <c r="F979" t="s">
        <v>477</v>
      </c>
      <c r="G979" s="101">
        <v>0</v>
      </c>
      <c r="H979" s="87">
        <v>136</v>
      </c>
    </row>
    <row r="980" spans="3:8" x14ac:dyDescent="0.25">
      <c r="C980" s="86">
        <v>43535</v>
      </c>
      <c r="D980" t="s">
        <v>23</v>
      </c>
      <c r="E980" t="s">
        <v>33</v>
      </c>
      <c r="F980" t="s">
        <v>56</v>
      </c>
      <c r="G980" s="101">
        <v>2.25</v>
      </c>
      <c r="H980" s="87">
        <v>0</v>
      </c>
    </row>
    <row r="981" spans="3:8" x14ac:dyDescent="0.25">
      <c r="C981" s="86">
        <v>43535</v>
      </c>
      <c r="D981" t="s">
        <v>23</v>
      </c>
      <c r="E981" t="s">
        <v>33</v>
      </c>
      <c r="F981" t="s">
        <v>124</v>
      </c>
      <c r="G981" s="101">
        <v>1.8</v>
      </c>
      <c r="H981" s="87">
        <v>0</v>
      </c>
    </row>
    <row r="982" spans="3:8" x14ac:dyDescent="0.25">
      <c r="C982" s="86">
        <v>43535</v>
      </c>
      <c r="D982" t="s">
        <v>23</v>
      </c>
      <c r="E982" t="s">
        <v>33</v>
      </c>
      <c r="F982" t="s">
        <v>141</v>
      </c>
      <c r="G982" s="101">
        <v>18</v>
      </c>
      <c r="H982" s="87">
        <v>0</v>
      </c>
    </row>
    <row r="983" spans="3:8" x14ac:dyDescent="0.25">
      <c r="C983" s="86">
        <v>43535</v>
      </c>
      <c r="D983" t="s">
        <v>23</v>
      </c>
      <c r="E983" t="s">
        <v>33</v>
      </c>
      <c r="F983" t="s">
        <v>328</v>
      </c>
      <c r="G983" s="101">
        <v>4.2</v>
      </c>
      <c r="H983" s="87">
        <v>0</v>
      </c>
    </row>
    <row r="984" spans="3:8" x14ac:dyDescent="0.25">
      <c r="C984" s="86">
        <v>43536</v>
      </c>
      <c r="D984" t="s">
        <v>22</v>
      </c>
      <c r="E984" t="s">
        <v>32</v>
      </c>
      <c r="F984" t="s">
        <v>478</v>
      </c>
      <c r="G984" s="101">
        <v>8</v>
      </c>
      <c r="H984" s="87">
        <v>0</v>
      </c>
    </row>
    <row r="985" spans="3:8" x14ac:dyDescent="0.25">
      <c r="C985" s="86">
        <v>43536</v>
      </c>
      <c r="D985" t="s">
        <v>68</v>
      </c>
      <c r="E985" t="s">
        <v>32</v>
      </c>
      <c r="F985" t="s">
        <v>478</v>
      </c>
      <c r="G985" s="101">
        <v>10</v>
      </c>
      <c r="H985" s="87">
        <v>0</v>
      </c>
    </row>
    <row r="986" spans="3:8" x14ac:dyDescent="0.25">
      <c r="C986" s="86">
        <v>43536</v>
      </c>
      <c r="D986" t="s">
        <v>67</v>
      </c>
      <c r="E986" t="s">
        <v>60</v>
      </c>
      <c r="F986" t="s">
        <v>478</v>
      </c>
      <c r="G986" s="101">
        <v>12.95</v>
      </c>
      <c r="H986" s="87">
        <v>0</v>
      </c>
    </row>
    <row r="987" spans="3:8" x14ac:dyDescent="0.25">
      <c r="C987" s="86">
        <v>43536</v>
      </c>
      <c r="D987" t="s">
        <v>72</v>
      </c>
      <c r="E987" t="s">
        <v>479</v>
      </c>
      <c r="F987" t="s">
        <v>480</v>
      </c>
      <c r="G987" s="101">
        <v>158.78</v>
      </c>
      <c r="H987" s="87">
        <v>0</v>
      </c>
    </row>
    <row r="988" spans="3:8" x14ac:dyDescent="0.25">
      <c r="C988" s="86">
        <v>43536</v>
      </c>
      <c r="D988" t="s">
        <v>73</v>
      </c>
      <c r="E988" t="s">
        <v>31</v>
      </c>
      <c r="F988" t="s">
        <v>478</v>
      </c>
      <c r="G988" s="101">
        <v>436</v>
      </c>
      <c r="H988" s="87">
        <v>0</v>
      </c>
    </row>
    <row r="989" spans="3:8" x14ac:dyDescent="0.25">
      <c r="C989" s="86">
        <v>43536</v>
      </c>
      <c r="D989" t="s">
        <v>71</v>
      </c>
      <c r="E989" t="s">
        <v>32</v>
      </c>
      <c r="F989" t="s">
        <v>478</v>
      </c>
      <c r="G989" s="101">
        <v>40</v>
      </c>
      <c r="H989" s="87">
        <v>0</v>
      </c>
    </row>
    <row r="990" spans="3:8" x14ac:dyDescent="0.25">
      <c r="C990" s="86">
        <v>43536</v>
      </c>
      <c r="D990" t="s">
        <v>21</v>
      </c>
      <c r="E990" t="s">
        <v>32</v>
      </c>
      <c r="F990" t="s">
        <v>478</v>
      </c>
      <c r="G990" s="101">
        <v>56</v>
      </c>
      <c r="H990" s="87">
        <v>0</v>
      </c>
    </row>
    <row r="991" spans="3:8" x14ac:dyDescent="0.25">
      <c r="C991" s="86">
        <v>43536</v>
      </c>
      <c r="D991" t="s">
        <v>21</v>
      </c>
      <c r="E991" t="s">
        <v>32</v>
      </c>
      <c r="F991" t="s">
        <v>478</v>
      </c>
      <c r="G991" s="101">
        <v>32</v>
      </c>
      <c r="H991" s="87">
        <v>0</v>
      </c>
    </row>
    <row r="992" spans="3:8" x14ac:dyDescent="0.25">
      <c r="C992" s="86">
        <v>43536</v>
      </c>
      <c r="D992" t="s">
        <v>21</v>
      </c>
      <c r="E992" t="s">
        <v>32</v>
      </c>
      <c r="F992" t="s">
        <v>478</v>
      </c>
      <c r="G992" s="101">
        <v>24</v>
      </c>
      <c r="H992" s="87">
        <v>0</v>
      </c>
    </row>
    <row r="993" spans="3:8" x14ac:dyDescent="0.25">
      <c r="C993" s="86">
        <v>43536</v>
      </c>
      <c r="D993" t="s">
        <v>21</v>
      </c>
      <c r="E993" t="s">
        <v>32</v>
      </c>
      <c r="F993" t="s">
        <v>478</v>
      </c>
      <c r="G993" s="101">
        <v>16</v>
      </c>
      <c r="H993" s="87">
        <v>0</v>
      </c>
    </row>
    <row r="994" spans="3:8" x14ac:dyDescent="0.25">
      <c r="C994" s="86">
        <v>43536</v>
      </c>
      <c r="D994" t="s">
        <v>21</v>
      </c>
      <c r="E994" t="s">
        <v>32</v>
      </c>
      <c r="F994" t="s">
        <v>478</v>
      </c>
      <c r="G994" s="101">
        <v>8</v>
      </c>
      <c r="H994" s="87">
        <v>0</v>
      </c>
    </row>
    <row r="995" spans="3:8" x14ac:dyDescent="0.25">
      <c r="C995" s="86">
        <v>43536</v>
      </c>
      <c r="D995" t="s">
        <v>281</v>
      </c>
      <c r="E995" t="s">
        <v>31</v>
      </c>
      <c r="F995" t="s">
        <v>478</v>
      </c>
      <c r="G995" s="101">
        <v>382.02</v>
      </c>
      <c r="H995" s="87">
        <v>0</v>
      </c>
    </row>
    <row r="996" spans="3:8" x14ac:dyDescent="0.25">
      <c r="C996" s="86">
        <v>43536</v>
      </c>
      <c r="D996" t="s">
        <v>78</v>
      </c>
      <c r="E996" t="s">
        <v>62</v>
      </c>
      <c r="F996" t="s">
        <v>478</v>
      </c>
      <c r="G996" s="101">
        <v>631.71</v>
      </c>
      <c r="H996" s="87">
        <v>0</v>
      </c>
    </row>
    <row r="997" spans="3:8" x14ac:dyDescent="0.25">
      <c r="C997" s="86">
        <v>43536</v>
      </c>
      <c r="D997" t="s">
        <v>70</v>
      </c>
      <c r="E997" t="s">
        <v>31</v>
      </c>
      <c r="F997" t="s">
        <v>478</v>
      </c>
      <c r="G997" s="101">
        <v>32</v>
      </c>
      <c r="H997" s="87">
        <v>0</v>
      </c>
    </row>
    <row r="998" spans="3:8" x14ac:dyDescent="0.25">
      <c r="C998" s="86">
        <v>43536</v>
      </c>
      <c r="D998" t="s">
        <v>77</v>
      </c>
      <c r="E998" t="s">
        <v>32</v>
      </c>
      <c r="F998" t="s">
        <v>478</v>
      </c>
      <c r="G998" s="101">
        <v>121.95</v>
      </c>
      <c r="H998" s="87">
        <v>0</v>
      </c>
    </row>
    <row r="999" spans="3:8" x14ac:dyDescent="0.25">
      <c r="C999" s="86">
        <v>43536</v>
      </c>
      <c r="D999" t="s">
        <v>64</v>
      </c>
      <c r="E999" t="s">
        <v>32</v>
      </c>
      <c r="F999" t="s">
        <v>478</v>
      </c>
      <c r="G999" s="101">
        <v>41.16</v>
      </c>
      <c r="H999" s="87">
        <v>0</v>
      </c>
    </row>
    <row r="1000" spans="3:8" x14ac:dyDescent="0.25">
      <c r="C1000" s="86">
        <v>43536</v>
      </c>
      <c r="D1000" t="s">
        <v>64</v>
      </c>
      <c r="E1000" t="s">
        <v>60</v>
      </c>
      <c r="F1000" t="s">
        <v>478</v>
      </c>
      <c r="G1000" s="101">
        <v>41.97</v>
      </c>
      <c r="H1000" s="87">
        <v>0</v>
      </c>
    </row>
    <row r="1001" spans="3:8" x14ac:dyDescent="0.25">
      <c r="C1001" s="86">
        <v>43536</v>
      </c>
      <c r="D1001" t="s">
        <v>64</v>
      </c>
      <c r="E1001" t="s">
        <v>54</v>
      </c>
      <c r="F1001" t="s">
        <v>478</v>
      </c>
      <c r="G1001" s="101">
        <v>158.16999999999999</v>
      </c>
      <c r="H1001" s="87">
        <v>0</v>
      </c>
    </row>
    <row r="1002" spans="3:8" x14ac:dyDescent="0.25">
      <c r="C1002" s="86">
        <v>43536</v>
      </c>
      <c r="D1002" t="s">
        <v>23</v>
      </c>
      <c r="E1002" t="s">
        <v>32</v>
      </c>
      <c r="F1002" t="s">
        <v>478</v>
      </c>
      <c r="G1002" s="101">
        <v>8</v>
      </c>
      <c r="H1002" s="87">
        <v>0</v>
      </c>
    </row>
    <row r="1003" spans="3:8" x14ac:dyDescent="0.25">
      <c r="C1003" s="86">
        <v>43536</v>
      </c>
      <c r="D1003" t="s">
        <v>23</v>
      </c>
      <c r="E1003" t="s">
        <v>54</v>
      </c>
      <c r="F1003" t="s">
        <v>478</v>
      </c>
      <c r="G1003" s="101">
        <v>272</v>
      </c>
      <c r="H1003" s="87">
        <v>0</v>
      </c>
    </row>
    <row r="1004" spans="3:8" x14ac:dyDescent="0.25">
      <c r="C1004" s="86">
        <v>43536</v>
      </c>
      <c r="D1004" t="s">
        <v>23</v>
      </c>
      <c r="E1004" t="s">
        <v>54</v>
      </c>
      <c r="F1004" t="s">
        <v>478</v>
      </c>
      <c r="G1004" s="101">
        <v>156.4</v>
      </c>
      <c r="H1004" s="87">
        <v>0</v>
      </c>
    </row>
    <row r="1005" spans="3:8" x14ac:dyDescent="0.25">
      <c r="C1005" s="86">
        <v>43536</v>
      </c>
      <c r="D1005" t="s">
        <v>23</v>
      </c>
      <c r="E1005" t="s">
        <v>54</v>
      </c>
      <c r="F1005" t="s">
        <v>478</v>
      </c>
      <c r="G1005" s="101">
        <v>47.25</v>
      </c>
      <c r="H1005" s="87">
        <v>0</v>
      </c>
    </row>
    <row r="1006" spans="3:8" x14ac:dyDescent="0.25">
      <c r="C1006" s="86">
        <v>43536</v>
      </c>
      <c r="D1006" t="s">
        <v>23</v>
      </c>
      <c r="E1006" t="s">
        <v>54</v>
      </c>
      <c r="F1006" t="s">
        <v>478</v>
      </c>
      <c r="G1006" s="101">
        <v>37.979999999999997</v>
      </c>
      <c r="H1006" s="87">
        <v>0</v>
      </c>
    </row>
    <row r="1007" spans="3:8" x14ac:dyDescent="0.25">
      <c r="C1007" s="86">
        <v>43536</v>
      </c>
      <c r="D1007" t="s">
        <v>23</v>
      </c>
      <c r="E1007" t="s">
        <v>54</v>
      </c>
      <c r="F1007" t="s">
        <v>478</v>
      </c>
      <c r="G1007" s="101">
        <v>15.91</v>
      </c>
      <c r="H1007" s="87">
        <v>0</v>
      </c>
    </row>
    <row r="1008" spans="3:8" x14ac:dyDescent="0.25">
      <c r="C1008" s="86">
        <v>43536</v>
      </c>
      <c r="D1008" t="s">
        <v>23</v>
      </c>
      <c r="E1008" t="s">
        <v>59</v>
      </c>
      <c r="F1008" t="s">
        <v>478</v>
      </c>
      <c r="G1008" s="101">
        <v>112.85</v>
      </c>
      <c r="H1008" s="87">
        <v>0</v>
      </c>
    </row>
    <row r="1009" spans="3:8" x14ac:dyDescent="0.25">
      <c r="C1009" s="86">
        <v>43536</v>
      </c>
      <c r="D1009" t="s">
        <v>23</v>
      </c>
      <c r="E1009" t="s">
        <v>59</v>
      </c>
      <c r="F1009" t="s">
        <v>478</v>
      </c>
      <c r="G1009" s="101">
        <v>50.45</v>
      </c>
      <c r="H1009" s="87">
        <v>0</v>
      </c>
    </row>
    <row r="1010" spans="3:8" x14ac:dyDescent="0.25">
      <c r="C1010" s="86">
        <v>43536</v>
      </c>
      <c r="D1010" t="s">
        <v>23</v>
      </c>
      <c r="E1010" t="s">
        <v>59</v>
      </c>
      <c r="F1010" t="s">
        <v>478</v>
      </c>
      <c r="G1010" s="101">
        <v>26.75</v>
      </c>
      <c r="H1010" s="87">
        <v>0</v>
      </c>
    </row>
    <row r="1011" spans="3:8" x14ac:dyDescent="0.25">
      <c r="C1011" s="86">
        <v>43536</v>
      </c>
      <c r="D1011" t="s">
        <v>23</v>
      </c>
      <c r="E1011" t="s">
        <v>59</v>
      </c>
      <c r="F1011" t="s">
        <v>478</v>
      </c>
      <c r="G1011" s="101">
        <v>19.95</v>
      </c>
      <c r="H1011" s="87">
        <v>0</v>
      </c>
    </row>
    <row r="1012" spans="3:8" x14ac:dyDescent="0.25">
      <c r="C1012" s="86">
        <v>43536</v>
      </c>
      <c r="D1012" t="s">
        <v>23</v>
      </c>
      <c r="E1012" t="s">
        <v>59</v>
      </c>
      <c r="F1012" t="s">
        <v>478</v>
      </c>
      <c r="G1012" s="101">
        <v>18</v>
      </c>
      <c r="H1012" s="87">
        <v>0</v>
      </c>
    </row>
    <row r="1013" spans="3:8" x14ac:dyDescent="0.25">
      <c r="C1013" s="86">
        <v>43536</v>
      </c>
      <c r="D1013" t="s">
        <v>23</v>
      </c>
      <c r="E1013" t="s">
        <v>33</v>
      </c>
      <c r="F1013" t="s">
        <v>266</v>
      </c>
      <c r="G1013" s="101">
        <v>3</v>
      </c>
      <c r="H1013" s="87">
        <v>0</v>
      </c>
    </row>
    <row r="1014" spans="3:8" x14ac:dyDescent="0.25">
      <c r="C1014" s="86">
        <v>43536</v>
      </c>
      <c r="D1014" t="s">
        <v>23</v>
      </c>
      <c r="E1014" t="s">
        <v>33</v>
      </c>
      <c r="F1014" t="s">
        <v>221</v>
      </c>
      <c r="G1014" s="101">
        <v>3</v>
      </c>
      <c r="H1014" s="87">
        <v>0</v>
      </c>
    </row>
    <row r="1015" spans="3:8" x14ac:dyDescent="0.25">
      <c r="C1015" s="86">
        <v>43536</v>
      </c>
      <c r="D1015" t="s">
        <v>23</v>
      </c>
      <c r="E1015" t="s">
        <v>33</v>
      </c>
      <c r="F1015" t="s">
        <v>226</v>
      </c>
      <c r="G1015" s="101">
        <v>3.15</v>
      </c>
      <c r="H1015" s="87">
        <v>0</v>
      </c>
    </row>
    <row r="1016" spans="3:8" x14ac:dyDescent="0.25">
      <c r="C1016" s="86">
        <v>43536</v>
      </c>
      <c r="D1016" t="s">
        <v>23</v>
      </c>
      <c r="E1016" t="s">
        <v>33</v>
      </c>
      <c r="F1016" t="s">
        <v>315</v>
      </c>
      <c r="G1016" s="101">
        <v>2.1</v>
      </c>
      <c r="H1016" s="87">
        <v>0</v>
      </c>
    </row>
    <row r="1017" spans="3:8" x14ac:dyDescent="0.25">
      <c r="C1017" s="86">
        <v>43536</v>
      </c>
      <c r="D1017" t="s">
        <v>23</v>
      </c>
      <c r="E1017" t="s">
        <v>33</v>
      </c>
      <c r="F1017" t="s">
        <v>114</v>
      </c>
      <c r="G1017" s="101">
        <v>1.8</v>
      </c>
      <c r="H1017" s="87">
        <v>0</v>
      </c>
    </row>
    <row r="1018" spans="3:8" x14ac:dyDescent="0.25">
      <c r="C1018" s="86">
        <v>43537</v>
      </c>
      <c r="D1018" t="s">
        <v>22</v>
      </c>
      <c r="E1018" t="s">
        <v>32</v>
      </c>
      <c r="F1018" t="s">
        <v>481</v>
      </c>
      <c r="G1018" s="101">
        <v>8</v>
      </c>
      <c r="H1018" s="87">
        <v>0</v>
      </c>
    </row>
    <row r="1019" spans="3:8" x14ac:dyDescent="0.25">
      <c r="C1019" s="86">
        <v>43537</v>
      </c>
      <c r="D1019" t="s">
        <v>22</v>
      </c>
      <c r="E1019" t="s">
        <v>61</v>
      </c>
      <c r="F1019" t="s">
        <v>481</v>
      </c>
      <c r="G1019" s="101">
        <v>516</v>
      </c>
      <c r="H1019" s="87">
        <v>0</v>
      </c>
    </row>
    <row r="1020" spans="3:8" x14ac:dyDescent="0.25">
      <c r="C1020" s="86">
        <v>43537</v>
      </c>
      <c r="D1020" t="s">
        <v>22</v>
      </c>
      <c r="E1020" t="s">
        <v>61</v>
      </c>
      <c r="F1020" t="s">
        <v>481</v>
      </c>
      <c r="G1020" s="101">
        <v>96</v>
      </c>
      <c r="H1020" s="87">
        <v>0</v>
      </c>
    </row>
    <row r="1021" spans="3:8" x14ac:dyDescent="0.25">
      <c r="C1021" s="86">
        <v>43537</v>
      </c>
      <c r="D1021" t="s">
        <v>69</v>
      </c>
      <c r="E1021" t="s">
        <v>31</v>
      </c>
      <c r="F1021" t="s">
        <v>481</v>
      </c>
      <c r="G1021" s="101">
        <v>71</v>
      </c>
      <c r="H1021" s="87">
        <v>0</v>
      </c>
    </row>
    <row r="1022" spans="3:8" x14ac:dyDescent="0.25">
      <c r="C1022" s="86">
        <v>43537</v>
      </c>
      <c r="D1022" t="s">
        <v>123</v>
      </c>
      <c r="E1022" t="s">
        <v>61</v>
      </c>
      <c r="F1022" t="s">
        <v>481</v>
      </c>
      <c r="G1022" s="101">
        <v>1320</v>
      </c>
      <c r="H1022" s="87">
        <v>0</v>
      </c>
    </row>
    <row r="1023" spans="3:8" x14ac:dyDescent="0.25">
      <c r="C1023" s="86">
        <v>43537</v>
      </c>
      <c r="D1023" t="s">
        <v>73</v>
      </c>
      <c r="E1023" t="s">
        <v>63</v>
      </c>
      <c r="F1023" t="s">
        <v>481</v>
      </c>
      <c r="G1023" s="101">
        <v>4413.76</v>
      </c>
      <c r="H1023" s="87">
        <v>0</v>
      </c>
    </row>
    <row r="1024" spans="3:8" x14ac:dyDescent="0.25">
      <c r="C1024" s="86">
        <v>43537</v>
      </c>
      <c r="D1024" t="s">
        <v>75</v>
      </c>
      <c r="E1024" t="s">
        <v>54</v>
      </c>
      <c r="F1024" t="s">
        <v>481</v>
      </c>
      <c r="G1024" s="101">
        <v>339.18</v>
      </c>
      <c r="H1024" s="87">
        <v>0</v>
      </c>
    </row>
    <row r="1025" spans="3:8" x14ac:dyDescent="0.25">
      <c r="C1025" s="86">
        <v>43537</v>
      </c>
      <c r="D1025" t="s">
        <v>75</v>
      </c>
      <c r="E1025" t="s">
        <v>59</v>
      </c>
      <c r="F1025" t="s">
        <v>481</v>
      </c>
      <c r="G1025" s="101">
        <v>34.22</v>
      </c>
      <c r="H1025" s="87">
        <v>0</v>
      </c>
    </row>
    <row r="1026" spans="3:8" x14ac:dyDescent="0.25">
      <c r="C1026" s="86">
        <v>43537</v>
      </c>
      <c r="D1026" t="s">
        <v>21</v>
      </c>
      <c r="E1026" t="s">
        <v>32</v>
      </c>
      <c r="F1026" t="s">
        <v>481</v>
      </c>
      <c r="G1026" s="101">
        <v>16</v>
      </c>
      <c r="H1026" s="87">
        <v>0</v>
      </c>
    </row>
    <row r="1027" spans="3:8" x14ac:dyDescent="0.25">
      <c r="C1027" s="86">
        <v>43537</v>
      </c>
      <c r="D1027" t="s">
        <v>66</v>
      </c>
      <c r="E1027" t="s">
        <v>31</v>
      </c>
      <c r="F1027" t="s">
        <v>481</v>
      </c>
      <c r="G1027" s="101">
        <v>100.15</v>
      </c>
      <c r="H1027" s="87">
        <v>0</v>
      </c>
    </row>
    <row r="1028" spans="3:8" x14ac:dyDescent="0.25">
      <c r="C1028" s="86">
        <v>43537</v>
      </c>
      <c r="D1028" t="s">
        <v>70</v>
      </c>
      <c r="E1028" t="s">
        <v>31</v>
      </c>
      <c r="F1028" t="s">
        <v>481</v>
      </c>
      <c r="G1028" s="101">
        <v>60.85</v>
      </c>
      <c r="H1028" s="87">
        <v>0</v>
      </c>
    </row>
    <row r="1029" spans="3:8" x14ac:dyDescent="0.25">
      <c r="C1029" s="86">
        <v>43537</v>
      </c>
      <c r="D1029" t="s">
        <v>23</v>
      </c>
      <c r="E1029" t="s">
        <v>54</v>
      </c>
      <c r="F1029" t="s">
        <v>481</v>
      </c>
      <c r="G1029" s="101">
        <v>67.16</v>
      </c>
      <c r="H1029" s="87">
        <v>0</v>
      </c>
    </row>
    <row r="1030" spans="3:8" x14ac:dyDescent="0.25">
      <c r="C1030" s="86">
        <v>43537</v>
      </c>
      <c r="D1030" t="s">
        <v>23</v>
      </c>
      <c r="E1030" t="s">
        <v>59</v>
      </c>
      <c r="F1030" t="s">
        <v>481</v>
      </c>
      <c r="G1030" s="101">
        <v>114.05</v>
      </c>
      <c r="H1030" s="87">
        <v>0</v>
      </c>
    </row>
    <row r="1031" spans="3:8" x14ac:dyDescent="0.25">
      <c r="C1031" s="86">
        <v>43537</v>
      </c>
      <c r="D1031" t="s">
        <v>23</v>
      </c>
      <c r="E1031" t="s">
        <v>59</v>
      </c>
      <c r="F1031" t="s">
        <v>481</v>
      </c>
      <c r="G1031" s="101">
        <v>32.75</v>
      </c>
      <c r="H1031" s="87">
        <v>0</v>
      </c>
    </row>
    <row r="1032" spans="3:8" x14ac:dyDescent="0.25">
      <c r="C1032" s="86">
        <v>43537</v>
      </c>
      <c r="D1032" t="s">
        <v>23</v>
      </c>
      <c r="E1032" t="s">
        <v>33</v>
      </c>
      <c r="F1032" t="s">
        <v>221</v>
      </c>
      <c r="G1032" s="101">
        <v>3</v>
      </c>
      <c r="H1032" s="87">
        <v>0</v>
      </c>
    </row>
    <row r="1033" spans="3:8" x14ac:dyDescent="0.25">
      <c r="C1033" s="86">
        <v>43537</v>
      </c>
      <c r="D1033" t="s">
        <v>23</v>
      </c>
      <c r="E1033" t="s">
        <v>33</v>
      </c>
      <c r="F1033" t="s">
        <v>56</v>
      </c>
      <c r="G1033" s="101">
        <v>12</v>
      </c>
      <c r="H1033" s="87">
        <v>0</v>
      </c>
    </row>
    <row r="1034" spans="3:8" x14ac:dyDescent="0.25">
      <c r="C1034" s="86">
        <v>43537</v>
      </c>
      <c r="D1034" t="s">
        <v>23</v>
      </c>
      <c r="E1034" t="s">
        <v>33</v>
      </c>
      <c r="F1034" t="s">
        <v>131</v>
      </c>
      <c r="G1034" s="101">
        <v>3.15</v>
      </c>
      <c r="H1034" s="87">
        <v>0</v>
      </c>
    </row>
    <row r="1035" spans="3:8" x14ac:dyDescent="0.25">
      <c r="C1035" s="86">
        <v>43537</v>
      </c>
      <c r="D1035" t="s">
        <v>23</v>
      </c>
      <c r="E1035" t="s">
        <v>33</v>
      </c>
      <c r="F1035" t="s">
        <v>139</v>
      </c>
      <c r="G1035" s="101">
        <v>7</v>
      </c>
      <c r="H1035" s="87">
        <v>0</v>
      </c>
    </row>
    <row r="1036" spans="3:8" x14ac:dyDescent="0.25">
      <c r="C1036" s="86">
        <v>43537</v>
      </c>
      <c r="D1036" t="s">
        <v>23</v>
      </c>
      <c r="E1036" t="s">
        <v>33</v>
      </c>
      <c r="F1036" t="s">
        <v>157</v>
      </c>
      <c r="G1036" s="101">
        <v>2.25</v>
      </c>
      <c r="H1036" s="87">
        <v>0</v>
      </c>
    </row>
    <row r="1037" spans="3:8" x14ac:dyDescent="0.25">
      <c r="C1037" s="86">
        <v>43537</v>
      </c>
      <c r="D1037" t="s">
        <v>23</v>
      </c>
      <c r="E1037" t="s">
        <v>61</v>
      </c>
      <c r="F1037" t="s">
        <v>481</v>
      </c>
      <c r="G1037" s="101">
        <v>132</v>
      </c>
      <c r="H1037" s="87">
        <v>0</v>
      </c>
    </row>
    <row r="1038" spans="3:8" x14ac:dyDescent="0.25">
      <c r="C1038" s="86">
        <v>43537</v>
      </c>
      <c r="D1038" t="s">
        <v>23</v>
      </c>
      <c r="E1038" t="s">
        <v>61</v>
      </c>
      <c r="F1038" t="s">
        <v>481</v>
      </c>
      <c r="G1038" s="101">
        <v>120</v>
      </c>
      <c r="H1038" s="87">
        <v>0</v>
      </c>
    </row>
    <row r="1039" spans="3:8" x14ac:dyDescent="0.25">
      <c r="C1039" s="86">
        <v>43538</v>
      </c>
      <c r="D1039" t="s">
        <v>81</v>
      </c>
      <c r="E1039" t="s">
        <v>31</v>
      </c>
      <c r="F1039" t="s">
        <v>482</v>
      </c>
      <c r="G1039" s="101">
        <v>4.5999999999999996</v>
      </c>
      <c r="H1039" s="87">
        <v>0</v>
      </c>
    </row>
    <row r="1040" spans="3:8" x14ac:dyDescent="0.25">
      <c r="C1040" s="86">
        <v>43538</v>
      </c>
      <c r="D1040" t="s">
        <v>74</v>
      </c>
      <c r="E1040" t="s">
        <v>60</v>
      </c>
      <c r="F1040" t="s">
        <v>482</v>
      </c>
      <c r="G1040" s="101">
        <v>69.45</v>
      </c>
      <c r="H1040" s="87">
        <v>0</v>
      </c>
    </row>
    <row r="1041" spans="3:8" x14ac:dyDescent="0.25">
      <c r="C1041" s="86">
        <v>43538</v>
      </c>
      <c r="D1041" t="s">
        <v>22</v>
      </c>
      <c r="E1041" t="s">
        <v>31</v>
      </c>
      <c r="F1041" t="s">
        <v>482</v>
      </c>
      <c r="G1041" s="101">
        <v>187.2</v>
      </c>
      <c r="H1041" s="87">
        <v>0</v>
      </c>
    </row>
    <row r="1042" spans="3:8" x14ac:dyDescent="0.25">
      <c r="C1042" s="86">
        <v>43538</v>
      </c>
      <c r="D1042" t="s">
        <v>22</v>
      </c>
      <c r="E1042" t="s">
        <v>31</v>
      </c>
      <c r="F1042" t="s">
        <v>482</v>
      </c>
      <c r="G1042" s="101">
        <v>168</v>
      </c>
      <c r="H1042" s="87">
        <v>0</v>
      </c>
    </row>
    <row r="1043" spans="3:8" x14ac:dyDescent="0.25">
      <c r="C1043" s="86">
        <v>43538</v>
      </c>
      <c r="D1043" t="s">
        <v>455</v>
      </c>
      <c r="E1043" t="s">
        <v>59</v>
      </c>
      <c r="F1043" t="s">
        <v>482</v>
      </c>
      <c r="G1043" s="101">
        <v>1000</v>
      </c>
      <c r="H1043" s="87">
        <v>0</v>
      </c>
    </row>
    <row r="1044" spans="3:8" x14ac:dyDescent="0.25">
      <c r="C1044" s="86">
        <v>43538</v>
      </c>
      <c r="D1044" t="s">
        <v>69</v>
      </c>
      <c r="E1044" t="s">
        <v>31</v>
      </c>
      <c r="F1044" t="s">
        <v>482</v>
      </c>
      <c r="G1044" s="101">
        <v>101</v>
      </c>
      <c r="H1044" s="87">
        <v>0</v>
      </c>
    </row>
    <row r="1045" spans="3:8" x14ac:dyDescent="0.25">
      <c r="C1045" s="86">
        <v>43538</v>
      </c>
      <c r="D1045" t="s">
        <v>68</v>
      </c>
      <c r="E1045" t="s">
        <v>61</v>
      </c>
      <c r="F1045" t="s">
        <v>482</v>
      </c>
      <c r="G1045" s="101">
        <v>35</v>
      </c>
      <c r="H1045" s="87">
        <v>0</v>
      </c>
    </row>
    <row r="1046" spans="3:8" x14ac:dyDescent="0.25">
      <c r="C1046" s="86">
        <v>43538</v>
      </c>
      <c r="D1046" t="s">
        <v>71</v>
      </c>
      <c r="E1046" t="s">
        <v>60</v>
      </c>
      <c r="F1046" t="s">
        <v>482</v>
      </c>
      <c r="G1046" s="101">
        <v>3.35</v>
      </c>
      <c r="H1046" s="87">
        <v>0</v>
      </c>
    </row>
    <row r="1047" spans="3:8" x14ac:dyDescent="0.25">
      <c r="C1047" s="86">
        <v>43538</v>
      </c>
      <c r="D1047" t="s">
        <v>21</v>
      </c>
      <c r="E1047" t="s">
        <v>32</v>
      </c>
      <c r="F1047" t="s">
        <v>482</v>
      </c>
      <c r="G1047" s="101">
        <v>16</v>
      </c>
      <c r="H1047" s="87">
        <v>0</v>
      </c>
    </row>
    <row r="1048" spans="3:8" x14ac:dyDescent="0.25">
      <c r="C1048" s="86">
        <v>43538</v>
      </c>
      <c r="D1048" t="s">
        <v>23</v>
      </c>
      <c r="E1048" t="s">
        <v>33</v>
      </c>
      <c r="F1048" t="s">
        <v>320</v>
      </c>
      <c r="G1048" s="101">
        <v>22.5</v>
      </c>
      <c r="H1048" s="87">
        <v>0</v>
      </c>
    </row>
    <row r="1049" spans="3:8" x14ac:dyDescent="0.25">
      <c r="C1049" s="86">
        <v>43538</v>
      </c>
      <c r="D1049" t="s">
        <v>23</v>
      </c>
      <c r="E1049" t="s">
        <v>33</v>
      </c>
      <c r="F1049" t="s">
        <v>125</v>
      </c>
      <c r="G1049" s="101">
        <v>7.35</v>
      </c>
      <c r="H1049" s="87">
        <v>0</v>
      </c>
    </row>
    <row r="1050" spans="3:8" x14ac:dyDescent="0.25">
      <c r="C1050" s="86">
        <v>43538</v>
      </c>
      <c r="D1050" t="s">
        <v>23</v>
      </c>
      <c r="E1050" t="s">
        <v>33</v>
      </c>
      <c r="F1050" t="s">
        <v>120</v>
      </c>
      <c r="G1050" s="101">
        <v>14</v>
      </c>
      <c r="H1050" s="87">
        <v>0</v>
      </c>
    </row>
    <row r="1051" spans="3:8" x14ac:dyDescent="0.25">
      <c r="C1051" s="86">
        <v>43538</v>
      </c>
      <c r="D1051" t="s">
        <v>23</v>
      </c>
      <c r="E1051" t="s">
        <v>33</v>
      </c>
      <c r="F1051" t="s">
        <v>104</v>
      </c>
      <c r="G1051" s="101">
        <v>26</v>
      </c>
      <c r="H1051" s="87">
        <v>0</v>
      </c>
    </row>
    <row r="1052" spans="3:8" x14ac:dyDescent="0.25">
      <c r="C1052" s="86">
        <v>43539</v>
      </c>
      <c r="D1052" t="s">
        <v>22</v>
      </c>
      <c r="E1052" t="s">
        <v>32</v>
      </c>
      <c r="F1052" t="s">
        <v>483</v>
      </c>
      <c r="G1052" s="101">
        <v>24</v>
      </c>
      <c r="H1052" s="87">
        <v>0</v>
      </c>
    </row>
    <row r="1053" spans="3:8" x14ac:dyDescent="0.25">
      <c r="C1053" s="86">
        <v>43539</v>
      </c>
      <c r="D1053" t="s">
        <v>68</v>
      </c>
      <c r="E1053" t="s">
        <v>31</v>
      </c>
      <c r="F1053" t="s">
        <v>483</v>
      </c>
      <c r="G1053" s="101">
        <v>26</v>
      </c>
      <c r="H1053" s="87">
        <v>0</v>
      </c>
    </row>
    <row r="1054" spans="3:8" x14ac:dyDescent="0.25">
      <c r="C1054" s="86">
        <v>43539</v>
      </c>
      <c r="D1054" t="s">
        <v>67</v>
      </c>
      <c r="E1054" t="s">
        <v>31</v>
      </c>
      <c r="F1054" t="s">
        <v>483</v>
      </c>
      <c r="G1054" s="101">
        <v>17.27</v>
      </c>
      <c r="H1054" s="87">
        <v>0</v>
      </c>
    </row>
    <row r="1055" spans="3:8" x14ac:dyDescent="0.25">
      <c r="C1055" s="86">
        <v>43539</v>
      </c>
      <c r="D1055" t="s">
        <v>71</v>
      </c>
      <c r="E1055" t="s">
        <v>31</v>
      </c>
      <c r="F1055" t="s">
        <v>483</v>
      </c>
      <c r="G1055" s="101">
        <v>132</v>
      </c>
      <c r="H1055" s="87">
        <v>0</v>
      </c>
    </row>
    <row r="1056" spans="3:8" x14ac:dyDescent="0.25">
      <c r="C1056" s="86">
        <v>43539</v>
      </c>
      <c r="D1056" t="s">
        <v>103</v>
      </c>
      <c r="E1056" t="s">
        <v>31</v>
      </c>
      <c r="F1056" t="s">
        <v>483</v>
      </c>
      <c r="G1056" s="101">
        <v>261</v>
      </c>
      <c r="H1056" s="87">
        <v>0</v>
      </c>
    </row>
    <row r="1057" spans="3:8" x14ac:dyDescent="0.25">
      <c r="C1057" s="86">
        <v>43539</v>
      </c>
      <c r="D1057" t="s">
        <v>21</v>
      </c>
      <c r="E1057" t="s">
        <v>32</v>
      </c>
      <c r="F1057" t="s">
        <v>483</v>
      </c>
      <c r="G1057" s="101">
        <v>16</v>
      </c>
      <c r="H1057" s="87">
        <v>0</v>
      </c>
    </row>
    <row r="1058" spans="3:8" x14ac:dyDescent="0.25">
      <c r="C1058" s="86">
        <v>43539</v>
      </c>
      <c r="D1058" t="s">
        <v>65</v>
      </c>
      <c r="E1058" t="s">
        <v>31</v>
      </c>
      <c r="F1058" t="s">
        <v>483</v>
      </c>
      <c r="G1058" s="101">
        <v>15</v>
      </c>
      <c r="H1058" s="87">
        <v>0</v>
      </c>
    </row>
    <row r="1059" spans="3:8" x14ac:dyDescent="0.25">
      <c r="C1059" s="86">
        <v>43539</v>
      </c>
      <c r="D1059" t="s">
        <v>23</v>
      </c>
      <c r="E1059" t="s">
        <v>54</v>
      </c>
      <c r="F1059" t="s">
        <v>483</v>
      </c>
      <c r="G1059" s="101">
        <v>53.96</v>
      </c>
      <c r="H1059" s="87">
        <v>0</v>
      </c>
    </row>
    <row r="1060" spans="3:8" x14ac:dyDescent="0.25">
      <c r="C1060" s="86">
        <v>43539</v>
      </c>
      <c r="D1060" t="s">
        <v>23</v>
      </c>
      <c r="E1060" t="s">
        <v>54</v>
      </c>
      <c r="F1060" t="s">
        <v>483</v>
      </c>
      <c r="G1060" s="101">
        <v>16.21</v>
      </c>
      <c r="H1060" s="87">
        <v>0</v>
      </c>
    </row>
    <row r="1061" spans="3:8" x14ac:dyDescent="0.25">
      <c r="C1061" s="86">
        <v>43539</v>
      </c>
      <c r="D1061" t="s">
        <v>23</v>
      </c>
      <c r="E1061" t="s">
        <v>54</v>
      </c>
      <c r="F1061" t="s">
        <v>483</v>
      </c>
      <c r="G1061" s="101">
        <v>9.5</v>
      </c>
      <c r="H1061" s="87">
        <v>0</v>
      </c>
    </row>
    <row r="1062" spans="3:8" x14ac:dyDescent="0.25">
      <c r="C1062" s="86">
        <v>43539</v>
      </c>
      <c r="D1062" t="s">
        <v>23</v>
      </c>
      <c r="E1062" t="s">
        <v>54</v>
      </c>
      <c r="F1062" t="s">
        <v>483</v>
      </c>
      <c r="G1062" s="101">
        <v>4.8</v>
      </c>
      <c r="H1062" s="87">
        <v>0</v>
      </c>
    </row>
    <row r="1063" spans="3:8" x14ac:dyDescent="0.25">
      <c r="C1063" s="86">
        <v>43539</v>
      </c>
      <c r="D1063" t="s">
        <v>23</v>
      </c>
      <c r="E1063" t="s">
        <v>59</v>
      </c>
      <c r="F1063" t="s">
        <v>483</v>
      </c>
      <c r="G1063" s="101">
        <v>35.47</v>
      </c>
      <c r="H1063" s="87">
        <v>0</v>
      </c>
    </row>
    <row r="1064" spans="3:8" x14ac:dyDescent="0.25">
      <c r="C1064" s="86">
        <v>43539</v>
      </c>
      <c r="D1064" t="s">
        <v>23</v>
      </c>
      <c r="E1064" t="s">
        <v>59</v>
      </c>
      <c r="F1064" t="s">
        <v>483</v>
      </c>
      <c r="G1064" s="101">
        <v>33.86</v>
      </c>
      <c r="H1064" s="87">
        <v>0</v>
      </c>
    </row>
    <row r="1065" spans="3:8" x14ac:dyDescent="0.25">
      <c r="C1065" s="86">
        <v>43539</v>
      </c>
      <c r="D1065" t="s">
        <v>23</v>
      </c>
      <c r="E1065" t="s">
        <v>33</v>
      </c>
      <c r="F1065" t="s">
        <v>56</v>
      </c>
      <c r="G1065" s="101">
        <v>10.5</v>
      </c>
      <c r="H1065" s="87">
        <v>0</v>
      </c>
    </row>
    <row r="1066" spans="3:8" x14ac:dyDescent="0.25">
      <c r="C1066" s="86">
        <v>43539</v>
      </c>
      <c r="D1066" t="s">
        <v>23</v>
      </c>
      <c r="E1066" t="s">
        <v>33</v>
      </c>
      <c r="F1066" t="s">
        <v>119</v>
      </c>
      <c r="G1066" s="101">
        <v>3.95</v>
      </c>
      <c r="H1066" s="87">
        <v>0</v>
      </c>
    </row>
    <row r="1067" spans="3:8" x14ac:dyDescent="0.25">
      <c r="C1067" s="86">
        <v>43539</v>
      </c>
      <c r="D1067" t="s">
        <v>23</v>
      </c>
      <c r="E1067" t="s">
        <v>33</v>
      </c>
      <c r="F1067" t="s">
        <v>215</v>
      </c>
      <c r="G1067" s="101">
        <v>4.75</v>
      </c>
      <c r="H1067" s="87">
        <v>0</v>
      </c>
    </row>
    <row r="1068" spans="3:8" x14ac:dyDescent="0.25">
      <c r="C1068" s="86">
        <v>43540</v>
      </c>
      <c r="D1068" t="s">
        <v>68</v>
      </c>
      <c r="E1068" t="s">
        <v>32</v>
      </c>
      <c r="F1068" t="s">
        <v>484</v>
      </c>
      <c r="G1068" s="101">
        <v>24</v>
      </c>
      <c r="H1068" s="87">
        <v>0</v>
      </c>
    </row>
    <row r="1069" spans="3:8" x14ac:dyDescent="0.25">
      <c r="C1069" s="86">
        <v>43540</v>
      </c>
      <c r="D1069" t="s">
        <v>71</v>
      </c>
      <c r="E1069" t="s">
        <v>31</v>
      </c>
      <c r="F1069" t="s">
        <v>484</v>
      </c>
      <c r="G1069" s="101">
        <v>136</v>
      </c>
      <c r="H1069" s="87">
        <v>0</v>
      </c>
    </row>
    <row r="1070" spans="3:8" x14ac:dyDescent="0.25">
      <c r="C1070" s="86">
        <v>43540</v>
      </c>
      <c r="D1070" t="s">
        <v>21</v>
      </c>
      <c r="E1070" t="s">
        <v>32</v>
      </c>
      <c r="F1070" t="s">
        <v>484</v>
      </c>
      <c r="G1070" s="101">
        <v>24</v>
      </c>
      <c r="H1070" s="87">
        <v>0</v>
      </c>
    </row>
    <row r="1071" spans="3:8" x14ac:dyDescent="0.25">
      <c r="C1071" s="86">
        <v>43540</v>
      </c>
      <c r="D1071" t="s">
        <v>70</v>
      </c>
      <c r="E1071" t="s">
        <v>31</v>
      </c>
      <c r="F1071" t="s">
        <v>484</v>
      </c>
      <c r="G1071" s="101">
        <v>83</v>
      </c>
      <c r="H1071" s="87">
        <v>0</v>
      </c>
    </row>
    <row r="1072" spans="3:8" x14ac:dyDescent="0.25">
      <c r="C1072" s="86">
        <v>43540</v>
      </c>
      <c r="D1072" t="s">
        <v>23</v>
      </c>
      <c r="E1072" t="s">
        <v>54</v>
      </c>
      <c r="F1072" t="s">
        <v>484</v>
      </c>
      <c r="G1072" s="101">
        <v>104</v>
      </c>
      <c r="H1072" s="87">
        <v>0</v>
      </c>
    </row>
    <row r="1073" spans="3:8" x14ac:dyDescent="0.25">
      <c r="C1073" s="86">
        <v>43540</v>
      </c>
      <c r="D1073" t="s">
        <v>23</v>
      </c>
      <c r="E1073" t="s">
        <v>33</v>
      </c>
      <c r="F1073" t="s">
        <v>162</v>
      </c>
      <c r="G1073" s="101">
        <v>4.5</v>
      </c>
      <c r="H1073" s="87">
        <v>0</v>
      </c>
    </row>
    <row r="1074" spans="3:8" x14ac:dyDescent="0.25">
      <c r="C1074" s="86">
        <v>43542</v>
      </c>
      <c r="D1074" t="s">
        <v>22</v>
      </c>
      <c r="E1074" t="s">
        <v>32</v>
      </c>
      <c r="F1074" t="s">
        <v>485</v>
      </c>
      <c r="G1074" s="101">
        <v>16</v>
      </c>
      <c r="H1074" s="87">
        <v>0</v>
      </c>
    </row>
    <row r="1075" spans="3:8" x14ac:dyDescent="0.25">
      <c r="C1075" s="86">
        <v>43542</v>
      </c>
      <c r="D1075" t="s">
        <v>22</v>
      </c>
      <c r="E1075" t="s">
        <v>32</v>
      </c>
      <c r="F1075" t="s">
        <v>485</v>
      </c>
      <c r="G1075" s="101">
        <v>8</v>
      </c>
      <c r="H1075" s="87">
        <v>0</v>
      </c>
    </row>
    <row r="1076" spans="3:8" x14ac:dyDescent="0.25">
      <c r="C1076" s="86">
        <v>43542</v>
      </c>
      <c r="D1076" t="s">
        <v>67</v>
      </c>
      <c r="E1076" t="s">
        <v>31</v>
      </c>
      <c r="F1076" t="s">
        <v>485</v>
      </c>
      <c r="G1076" s="101">
        <v>11.36</v>
      </c>
      <c r="H1076" s="87">
        <v>0</v>
      </c>
    </row>
    <row r="1077" spans="3:8" x14ac:dyDescent="0.25">
      <c r="C1077" s="86">
        <v>43542</v>
      </c>
      <c r="D1077" t="s">
        <v>72</v>
      </c>
      <c r="E1077" t="s">
        <v>31</v>
      </c>
      <c r="F1077" t="s">
        <v>485</v>
      </c>
      <c r="G1077" s="101">
        <v>48</v>
      </c>
      <c r="H1077" s="87">
        <v>0</v>
      </c>
    </row>
    <row r="1078" spans="3:8" x14ac:dyDescent="0.25">
      <c r="C1078" s="86">
        <v>43542</v>
      </c>
      <c r="D1078" t="s">
        <v>21</v>
      </c>
      <c r="E1078" t="s">
        <v>32</v>
      </c>
      <c r="F1078" t="s">
        <v>485</v>
      </c>
      <c r="G1078" s="101">
        <v>72</v>
      </c>
      <c r="H1078" s="87">
        <v>0</v>
      </c>
    </row>
    <row r="1079" spans="3:8" x14ac:dyDescent="0.25">
      <c r="C1079" s="86">
        <v>43542</v>
      </c>
      <c r="D1079" t="s">
        <v>21</v>
      </c>
      <c r="E1079" t="s">
        <v>32</v>
      </c>
      <c r="F1079" t="s">
        <v>485</v>
      </c>
      <c r="G1079" s="101">
        <v>56</v>
      </c>
      <c r="H1079" s="87">
        <v>0</v>
      </c>
    </row>
    <row r="1080" spans="3:8" x14ac:dyDescent="0.25">
      <c r="C1080" s="86">
        <v>43542</v>
      </c>
      <c r="D1080" t="s">
        <v>21</v>
      </c>
      <c r="E1080" t="s">
        <v>32</v>
      </c>
      <c r="F1080" t="s">
        <v>485</v>
      </c>
      <c r="G1080" s="101">
        <v>40</v>
      </c>
      <c r="H1080" s="87">
        <v>0</v>
      </c>
    </row>
    <row r="1081" spans="3:8" x14ac:dyDescent="0.25">
      <c r="C1081" s="86">
        <v>43542</v>
      </c>
      <c r="D1081" t="s">
        <v>21</v>
      </c>
      <c r="E1081" t="s">
        <v>32</v>
      </c>
      <c r="F1081" t="s">
        <v>485</v>
      </c>
      <c r="G1081" s="101">
        <v>24</v>
      </c>
      <c r="H1081" s="87">
        <v>0</v>
      </c>
    </row>
    <row r="1082" spans="3:8" x14ac:dyDescent="0.25">
      <c r="C1082" s="86">
        <v>43542</v>
      </c>
      <c r="D1082" t="s">
        <v>21</v>
      </c>
      <c r="E1082" t="s">
        <v>32</v>
      </c>
      <c r="F1082" t="s">
        <v>485</v>
      </c>
      <c r="G1082" s="101">
        <v>16</v>
      </c>
      <c r="H1082" s="87">
        <v>0</v>
      </c>
    </row>
    <row r="1083" spans="3:8" x14ac:dyDescent="0.25">
      <c r="C1083" s="86">
        <v>43542</v>
      </c>
      <c r="D1083" t="s">
        <v>21</v>
      </c>
      <c r="E1083" t="s">
        <v>32</v>
      </c>
      <c r="F1083" t="s">
        <v>485</v>
      </c>
      <c r="G1083" s="101">
        <v>8</v>
      </c>
      <c r="H1083" s="87">
        <v>0</v>
      </c>
    </row>
    <row r="1084" spans="3:8" x14ac:dyDescent="0.25">
      <c r="C1084" s="86">
        <v>43542</v>
      </c>
      <c r="D1084" t="s">
        <v>23</v>
      </c>
      <c r="E1084" t="s">
        <v>33</v>
      </c>
      <c r="F1084" t="s">
        <v>266</v>
      </c>
      <c r="G1084" s="101">
        <v>3</v>
      </c>
      <c r="H1084" s="87">
        <v>0</v>
      </c>
    </row>
    <row r="1085" spans="3:8" x14ac:dyDescent="0.25">
      <c r="C1085" s="86">
        <v>43542</v>
      </c>
      <c r="D1085" t="s">
        <v>23</v>
      </c>
      <c r="E1085" t="s">
        <v>33</v>
      </c>
      <c r="F1085" t="s">
        <v>124</v>
      </c>
      <c r="G1085" s="101">
        <v>1.8</v>
      </c>
      <c r="H1085" s="87">
        <v>0</v>
      </c>
    </row>
    <row r="1086" spans="3:8" x14ac:dyDescent="0.25">
      <c r="C1086" s="86">
        <v>43542</v>
      </c>
      <c r="D1086" t="s">
        <v>23</v>
      </c>
      <c r="E1086" t="s">
        <v>33</v>
      </c>
      <c r="F1086" t="s">
        <v>119</v>
      </c>
      <c r="G1086" s="101">
        <v>3.95</v>
      </c>
      <c r="H1086" s="87">
        <v>0</v>
      </c>
    </row>
    <row r="1087" spans="3:8" x14ac:dyDescent="0.25">
      <c r="C1087" s="86">
        <v>43542</v>
      </c>
      <c r="D1087" t="s">
        <v>23</v>
      </c>
      <c r="E1087" t="s">
        <v>33</v>
      </c>
      <c r="F1087" t="s">
        <v>215</v>
      </c>
      <c r="G1087" s="101">
        <v>3</v>
      </c>
      <c r="H1087" s="87">
        <v>0</v>
      </c>
    </row>
    <row r="1088" spans="3:8" x14ac:dyDescent="0.25">
      <c r="C1088" s="86">
        <v>43542</v>
      </c>
      <c r="D1088" t="s">
        <v>23</v>
      </c>
      <c r="E1088" t="s">
        <v>33</v>
      </c>
      <c r="F1088" t="s">
        <v>135</v>
      </c>
      <c r="G1088" s="101">
        <v>5</v>
      </c>
      <c r="H1088" s="87">
        <v>0</v>
      </c>
    </row>
    <row r="1089" spans="3:8" x14ac:dyDescent="0.25">
      <c r="C1089" s="86">
        <v>43543</v>
      </c>
      <c r="D1089" t="s">
        <v>22</v>
      </c>
      <c r="E1089" t="s">
        <v>32</v>
      </c>
      <c r="F1089" t="s">
        <v>486</v>
      </c>
      <c r="G1089" s="101">
        <v>8</v>
      </c>
      <c r="H1089" s="87">
        <v>0</v>
      </c>
    </row>
    <row r="1090" spans="3:8" x14ac:dyDescent="0.25">
      <c r="C1090" s="86">
        <v>43543</v>
      </c>
      <c r="D1090" t="s">
        <v>71</v>
      </c>
      <c r="E1090" t="s">
        <v>32</v>
      </c>
      <c r="F1090" t="s">
        <v>486</v>
      </c>
      <c r="G1090" s="101">
        <v>139.08000000000001</v>
      </c>
      <c r="H1090" s="87">
        <v>0</v>
      </c>
    </row>
    <row r="1091" spans="3:8" x14ac:dyDescent="0.25">
      <c r="C1091" s="86">
        <v>43543</v>
      </c>
      <c r="D1091" t="s">
        <v>21</v>
      </c>
      <c r="E1091" t="s">
        <v>32</v>
      </c>
      <c r="F1091" t="s">
        <v>486</v>
      </c>
      <c r="G1091" s="101">
        <v>96</v>
      </c>
      <c r="H1091" s="87">
        <v>0</v>
      </c>
    </row>
    <row r="1092" spans="3:8" x14ac:dyDescent="0.25">
      <c r="C1092" s="86">
        <v>43543</v>
      </c>
      <c r="D1092" t="s">
        <v>21</v>
      </c>
      <c r="E1092" t="s">
        <v>32</v>
      </c>
      <c r="F1092" t="s">
        <v>486</v>
      </c>
      <c r="G1092" s="101">
        <v>48</v>
      </c>
      <c r="H1092" s="87">
        <v>0</v>
      </c>
    </row>
    <row r="1093" spans="3:8" x14ac:dyDescent="0.25">
      <c r="C1093" s="86">
        <v>43543</v>
      </c>
      <c r="D1093" t="s">
        <v>21</v>
      </c>
      <c r="E1093" t="s">
        <v>32</v>
      </c>
      <c r="F1093" t="s">
        <v>486</v>
      </c>
      <c r="G1093" s="101">
        <v>32</v>
      </c>
      <c r="H1093" s="87">
        <v>0</v>
      </c>
    </row>
    <row r="1094" spans="3:8" x14ac:dyDescent="0.25">
      <c r="C1094" s="86">
        <v>43543</v>
      </c>
      <c r="D1094" t="s">
        <v>21</v>
      </c>
      <c r="E1094" t="s">
        <v>32</v>
      </c>
      <c r="F1094" t="s">
        <v>486</v>
      </c>
      <c r="G1094" s="101">
        <v>16</v>
      </c>
      <c r="H1094" s="87">
        <v>0</v>
      </c>
    </row>
    <row r="1095" spans="3:8" x14ac:dyDescent="0.25">
      <c r="C1095" s="86">
        <v>43543</v>
      </c>
      <c r="D1095" t="s">
        <v>21</v>
      </c>
      <c r="E1095" t="s">
        <v>32</v>
      </c>
      <c r="F1095" t="s">
        <v>486</v>
      </c>
      <c r="G1095" s="101">
        <v>8</v>
      </c>
      <c r="H1095" s="87">
        <v>0</v>
      </c>
    </row>
    <row r="1096" spans="3:8" x14ac:dyDescent="0.25">
      <c r="C1096" s="86">
        <v>43543</v>
      </c>
      <c r="D1096" t="s">
        <v>66</v>
      </c>
      <c r="E1096" t="s">
        <v>32</v>
      </c>
      <c r="F1096" t="s">
        <v>486</v>
      </c>
      <c r="G1096" s="101">
        <v>100</v>
      </c>
      <c r="H1096" s="87">
        <v>0</v>
      </c>
    </row>
    <row r="1097" spans="3:8" x14ac:dyDescent="0.25">
      <c r="C1097" s="86">
        <v>43543</v>
      </c>
      <c r="D1097" t="s">
        <v>66</v>
      </c>
      <c r="E1097" t="s">
        <v>54</v>
      </c>
      <c r="F1097" t="s">
        <v>486</v>
      </c>
      <c r="G1097" s="101">
        <v>87.63</v>
      </c>
      <c r="H1097" s="87">
        <v>0</v>
      </c>
    </row>
    <row r="1098" spans="3:8" x14ac:dyDescent="0.25">
      <c r="C1098" s="86">
        <v>43543</v>
      </c>
      <c r="D1098" t="s">
        <v>77</v>
      </c>
      <c r="E1098" t="s">
        <v>31</v>
      </c>
      <c r="F1098" t="s">
        <v>486</v>
      </c>
      <c r="G1098" s="101">
        <v>34</v>
      </c>
      <c r="H1098" s="87">
        <v>0</v>
      </c>
    </row>
    <row r="1099" spans="3:8" x14ac:dyDescent="0.25">
      <c r="C1099" s="86">
        <v>43543</v>
      </c>
      <c r="D1099" t="s">
        <v>23</v>
      </c>
      <c r="E1099" t="s">
        <v>32</v>
      </c>
      <c r="F1099" t="s">
        <v>486</v>
      </c>
      <c r="G1099" s="101">
        <v>8</v>
      </c>
      <c r="H1099" s="87">
        <v>0</v>
      </c>
    </row>
    <row r="1100" spans="3:8" x14ac:dyDescent="0.25">
      <c r="C1100" s="86">
        <v>43543</v>
      </c>
      <c r="D1100" t="s">
        <v>23</v>
      </c>
      <c r="E1100" t="s">
        <v>60</v>
      </c>
      <c r="F1100" t="s">
        <v>486</v>
      </c>
      <c r="G1100" s="101">
        <v>15.95</v>
      </c>
      <c r="H1100" s="87">
        <v>0</v>
      </c>
    </row>
    <row r="1101" spans="3:8" x14ac:dyDescent="0.25">
      <c r="C1101" s="86">
        <v>43543</v>
      </c>
      <c r="D1101" t="s">
        <v>23</v>
      </c>
      <c r="E1101" t="s">
        <v>54</v>
      </c>
      <c r="F1101" t="s">
        <v>486</v>
      </c>
      <c r="G1101" s="101">
        <v>147.55000000000001</v>
      </c>
      <c r="H1101" s="87">
        <v>0</v>
      </c>
    </row>
    <row r="1102" spans="3:8" x14ac:dyDescent="0.25">
      <c r="C1102" s="86">
        <v>43543</v>
      </c>
      <c r="D1102" t="s">
        <v>23</v>
      </c>
      <c r="E1102" t="s">
        <v>54</v>
      </c>
      <c r="F1102" t="s">
        <v>486</v>
      </c>
      <c r="G1102" s="101">
        <v>40.49</v>
      </c>
      <c r="H1102" s="87">
        <v>0</v>
      </c>
    </row>
    <row r="1103" spans="3:8" x14ac:dyDescent="0.25">
      <c r="C1103" s="86">
        <v>43543</v>
      </c>
      <c r="D1103" t="s">
        <v>23</v>
      </c>
      <c r="E1103" t="s">
        <v>54</v>
      </c>
      <c r="F1103" t="s">
        <v>486</v>
      </c>
      <c r="G1103" s="101">
        <v>35.950000000000003</v>
      </c>
      <c r="H1103" s="87">
        <v>0</v>
      </c>
    </row>
    <row r="1104" spans="3:8" x14ac:dyDescent="0.25">
      <c r="C1104" s="86">
        <v>43543</v>
      </c>
      <c r="D1104" t="s">
        <v>23</v>
      </c>
      <c r="E1104" t="s">
        <v>54</v>
      </c>
      <c r="F1104" t="s">
        <v>486</v>
      </c>
      <c r="G1104" s="101">
        <v>15.08</v>
      </c>
      <c r="H1104" s="87">
        <v>0</v>
      </c>
    </row>
    <row r="1105" spans="3:8" x14ac:dyDescent="0.25">
      <c r="C1105" s="86">
        <v>43543</v>
      </c>
      <c r="D1105" t="s">
        <v>23</v>
      </c>
      <c r="E1105" t="s">
        <v>54</v>
      </c>
      <c r="F1105" t="s">
        <v>486</v>
      </c>
      <c r="G1105" s="101">
        <v>12.99</v>
      </c>
      <c r="H1105" s="87">
        <v>0</v>
      </c>
    </row>
    <row r="1106" spans="3:8" x14ac:dyDescent="0.25">
      <c r="C1106" s="86">
        <v>43543</v>
      </c>
      <c r="D1106" t="s">
        <v>23</v>
      </c>
      <c r="E1106" t="s">
        <v>59</v>
      </c>
      <c r="F1106" t="s">
        <v>486</v>
      </c>
      <c r="G1106" s="101">
        <v>110</v>
      </c>
      <c r="H1106" s="87">
        <v>0</v>
      </c>
    </row>
    <row r="1107" spans="3:8" x14ac:dyDescent="0.25">
      <c r="C1107" s="86">
        <v>43543</v>
      </c>
      <c r="D1107" t="s">
        <v>23</v>
      </c>
      <c r="E1107" t="s">
        <v>59</v>
      </c>
      <c r="F1107" t="s">
        <v>486</v>
      </c>
      <c r="G1107" s="101">
        <v>71.349999999999994</v>
      </c>
      <c r="H1107" s="87">
        <v>0</v>
      </c>
    </row>
    <row r="1108" spans="3:8" x14ac:dyDescent="0.25">
      <c r="C1108" s="86">
        <v>43543</v>
      </c>
      <c r="D1108" t="s">
        <v>23</v>
      </c>
      <c r="E1108" t="s">
        <v>59</v>
      </c>
      <c r="F1108" t="s">
        <v>486</v>
      </c>
      <c r="G1108" s="101">
        <v>52.73</v>
      </c>
      <c r="H1108" s="87">
        <v>0</v>
      </c>
    </row>
    <row r="1109" spans="3:8" x14ac:dyDescent="0.25">
      <c r="C1109" s="86">
        <v>43543</v>
      </c>
      <c r="D1109" t="s">
        <v>23</v>
      </c>
      <c r="E1109" t="s">
        <v>59</v>
      </c>
      <c r="F1109" t="s">
        <v>486</v>
      </c>
      <c r="G1109" s="101">
        <v>48</v>
      </c>
      <c r="H1109" s="87">
        <v>0</v>
      </c>
    </row>
    <row r="1110" spans="3:8" x14ac:dyDescent="0.25">
      <c r="C1110" s="86">
        <v>43543</v>
      </c>
      <c r="D1110" t="s">
        <v>23</v>
      </c>
      <c r="E1110" t="s">
        <v>59</v>
      </c>
      <c r="F1110" t="s">
        <v>486</v>
      </c>
      <c r="G1110" s="101">
        <v>41.59</v>
      </c>
      <c r="H1110" s="87">
        <v>0</v>
      </c>
    </row>
    <row r="1111" spans="3:8" x14ac:dyDescent="0.25">
      <c r="C1111" s="86">
        <v>43543</v>
      </c>
      <c r="D1111" t="s">
        <v>23</v>
      </c>
      <c r="E1111" t="s">
        <v>59</v>
      </c>
      <c r="F1111" t="s">
        <v>486</v>
      </c>
      <c r="G1111" s="101">
        <v>38.1</v>
      </c>
      <c r="H1111" s="87">
        <v>0</v>
      </c>
    </row>
    <row r="1112" spans="3:8" x14ac:dyDescent="0.25">
      <c r="C1112" s="86">
        <v>43543</v>
      </c>
      <c r="D1112" t="s">
        <v>23</v>
      </c>
      <c r="E1112" t="s">
        <v>59</v>
      </c>
      <c r="F1112" t="s">
        <v>486</v>
      </c>
      <c r="G1112" s="101">
        <v>34.86</v>
      </c>
      <c r="H1112" s="87">
        <v>0</v>
      </c>
    </row>
    <row r="1113" spans="3:8" x14ac:dyDescent="0.25">
      <c r="C1113" s="86">
        <v>43543</v>
      </c>
      <c r="D1113" t="s">
        <v>23</v>
      </c>
      <c r="E1113" t="s">
        <v>59</v>
      </c>
      <c r="F1113" t="s">
        <v>486</v>
      </c>
      <c r="G1113" s="101">
        <v>2.95</v>
      </c>
      <c r="H1113" s="87">
        <v>0</v>
      </c>
    </row>
    <row r="1114" spans="3:8" x14ac:dyDescent="0.25">
      <c r="C1114" s="86">
        <v>43543</v>
      </c>
      <c r="D1114" t="s">
        <v>23</v>
      </c>
      <c r="E1114" t="s">
        <v>33</v>
      </c>
      <c r="F1114" t="s">
        <v>113</v>
      </c>
      <c r="G1114" s="101">
        <v>7.35</v>
      </c>
      <c r="H1114" s="87">
        <v>0</v>
      </c>
    </row>
    <row r="1115" spans="3:8" x14ac:dyDescent="0.25">
      <c r="C1115" s="86">
        <v>43543</v>
      </c>
      <c r="D1115" t="s">
        <v>23</v>
      </c>
      <c r="E1115" t="s">
        <v>33</v>
      </c>
      <c r="F1115" t="s">
        <v>55</v>
      </c>
      <c r="G1115" s="101">
        <v>2.4</v>
      </c>
      <c r="H1115" s="87">
        <v>0</v>
      </c>
    </row>
    <row r="1116" spans="3:8" x14ac:dyDescent="0.25">
      <c r="C1116" s="86">
        <v>43543</v>
      </c>
      <c r="D1116" t="s">
        <v>23</v>
      </c>
      <c r="E1116" t="s">
        <v>33</v>
      </c>
      <c r="F1116" t="s">
        <v>215</v>
      </c>
      <c r="G1116" s="101">
        <v>3</v>
      </c>
      <c r="H1116" s="87">
        <v>0</v>
      </c>
    </row>
    <row r="1117" spans="3:8" x14ac:dyDescent="0.25">
      <c r="C1117" s="86">
        <v>43543</v>
      </c>
      <c r="D1117" t="s">
        <v>23</v>
      </c>
      <c r="E1117" t="s">
        <v>61</v>
      </c>
      <c r="F1117" t="s">
        <v>486</v>
      </c>
      <c r="G1117" s="101">
        <v>80</v>
      </c>
      <c r="H1117" s="87">
        <v>0</v>
      </c>
    </row>
    <row r="1118" spans="3:8" x14ac:dyDescent="0.25">
      <c r="C1118" s="86">
        <v>43544</v>
      </c>
      <c r="D1118" t="s">
        <v>74</v>
      </c>
      <c r="E1118" t="s">
        <v>61</v>
      </c>
      <c r="F1118" t="s">
        <v>487</v>
      </c>
      <c r="G1118" s="101">
        <v>18.399999999999999</v>
      </c>
      <c r="H1118" s="87">
        <v>0</v>
      </c>
    </row>
    <row r="1119" spans="3:8" x14ac:dyDescent="0.25">
      <c r="C1119" s="86">
        <v>43544</v>
      </c>
      <c r="D1119" t="s">
        <v>68</v>
      </c>
      <c r="E1119" t="s">
        <v>32</v>
      </c>
      <c r="F1119" t="s">
        <v>487</v>
      </c>
      <c r="G1119" s="101">
        <v>5</v>
      </c>
      <c r="H1119" s="87">
        <v>0</v>
      </c>
    </row>
    <row r="1120" spans="3:8" x14ac:dyDescent="0.25">
      <c r="C1120" s="86">
        <v>43544</v>
      </c>
      <c r="D1120" t="s">
        <v>67</v>
      </c>
      <c r="E1120" t="s">
        <v>61</v>
      </c>
      <c r="F1120" t="s">
        <v>487</v>
      </c>
      <c r="G1120" s="101">
        <v>10.54</v>
      </c>
      <c r="H1120" s="87">
        <v>0</v>
      </c>
    </row>
    <row r="1121" spans="3:8" x14ac:dyDescent="0.25">
      <c r="C1121" s="86">
        <v>43544</v>
      </c>
      <c r="D1121" t="s">
        <v>71</v>
      </c>
      <c r="E1121" t="s">
        <v>61</v>
      </c>
      <c r="F1121" t="s">
        <v>487</v>
      </c>
      <c r="G1121" s="101">
        <v>293.3</v>
      </c>
      <c r="H1121" s="87">
        <v>0</v>
      </c>
    </row>
    <row r="1122" spans="3:8" x14ac:dyDescent="0.25">
      <c r="C1122" s="86">
        <v>43544</v>
      </c>
      <c r="D1122" t="s">
        <v>103</v>
      </c>
      <c r="E1122" t="s">
        <v>61</v>
      </c>
      <c r="F1122" t="s">
        <v>487</v>
      </c>
      <c r="G1122" s="101">
        <v>172.7</v>
      </c>
      <c r="H1122" s="87">
        <v>0</v>
      </c>
    </row>
    <row r="1123" spans="3:8" x14ac:dyDescent="0.25">
      <c r="C1123" s="86">
        <v>43544</v>
      </c>
      <c r="D1123" t="s">
        <v>21</v>
      </c>
      <c r="E1123" t="s">
        <v>32</v>
      </c>
      <c r="F1123" t="s">
        <v>487</v>
      </c>
      <c r="G1123" s="101">
        <v>32</v>
      </c>
      <c r="H1123" s="87">
        <v>0</v>
      </c>
    </row>
    <row r="1124" spans="3:8" x14ac:dyDescent="0.25">
      <c r="C1124" s="86">
        <v>43544</v>
      </c>
      <c r="D1124" t="s">
        <v>21</v>
      </c>
      <c r="E1124" t="s">
        <v>32</v>
      </c>
      <c r="F1124" t="s">
        <v>487</v>
      </c>
      <c r="G1124" s="101">
        <v>8</v>
      </c>
      <c r="H1124" s="87">
        <v>0</v>
      </c>
    </row>
    <row r="1125" spans="3:8" x14ac:dyDescent="0.25">
      <c r="C1125" s="86">
        <v>43544</v>
      </c>
      <c r="D1125" t="s">
        <v>281</v>
      </c>
      <c r="E1125" t="s">
        <v>61</v>
      </c>
      <c r="F1125" t="s">
        <v>487</v>
      </c>
      <c r="G1125" s="101">
        <v>120.6</v>
      </c>
      <c r="H1125" s="87">
        <v>0</v>
      </c>
    </row>
    <row r="1126" spans="3:8" x14ac:dyDescent="0.25">
      <c r="C1126" s="86">
        <v>43544</v>
      </c>
      <c r="D1126" t="s">
        <v>66</v>
      </c>
      <c r="E1126" t="s">
        <v>31</v>
      </c>
      <c r="F1126" t="s">
        <v>487</v>
      </c>
      <c r="G1126" s="101">
        <v>115.25</v>
      </c>
      <c r="H1126" s="87">
        <v>0</v>
      </c>
    </row>
    <row r="1127" spans="3:8" x14ac:dyDescent="0.25">
      <c r="C1127" s="86">
        <v>43544</v>
      </c>
      <c r="D1127" t="s">
        <v>70</v>
      </c>
      <c r="E1127" t="s">
        <v>31</v>
      </c>
      <c r="F1127" t="s">
        <v>487</v>
      </c>
      <c r="G1127" s="101">
        <v>70.239999999999995</v>
      </c>
      <c r="H1127" s="87">
        <v>0</v>
      </c>
    </row>
    <row r="1128" spans="3:8" x14ac:dyDescent="0.25">
      <c r="C1128" s="86">
        <v>43544</v>
      </c>
      <c r="D1128" t="s">
        <v>77</v>
      </c>
      <c r="E1128" t="s">
        <v>61</v>
      </c>
      <c r="F1128" t="s">
        <v>487</v>
      </c>
      <c r="G1128" s="101">
        <v>1496</v>
      </c>
      <c r="H1128" s="87">
        <v>0</v>
      </c>
    </row>
    <row r="1129" spans="3:8" x14ac:dyDescent="0.25">
      <c r="C1129" s="86">
        <v>43544</v>
      </c>
      <c r="D1129" t="s">
        <v>23</v>
      </c>
      <c r="E1129" t="s">
        <v>33</v>
      </c>
      <c r="F1129" t="s">
        <v>57</v>
      </c>
      <c r="G1129" s="101">
        <v>6.85</v>
      </c>
      <c r="H1129" s="87">
        <v>0</v>
      </c>
    </row>
    <row r="1130" spans="3:8" x14ac:dyDescent="0.25">
      <c r="C1130" s="86">
        <v>43544</v>
      </c>
      <c r="D1130" t="s">
        <v>23</v>
      </c>
      <c r="E1130" t="s">
        <v>61</v>
      </c>
      <c r="F1130" t="s">
        <v>487</v>
      </c>
      <c r="G1130" s="101">
        <v>193</v>
      </c>
      <c r="H1130" s="87">
        <v>0</v>
      </c>
    </row>
    <row r="1131" spans="3:8" x14ac:dyDescent="0.25">
      <c r="C1131" s="86">
        <v>43544</v>
      </c>
      <c r="D1131" t="s">
        <v>23</v>
      </c>
      <c r="E1131" t="s">
        <v>61</v>
      </c>
      <c r="F1131" t="s">
        <v>487</v>
      </c>
      <c r="G1131" s="101">
        <v>130</v>
      </c>
      <c r="H1131" s="87">
        <v>0</v>
      </c>
    </row>
    <row r="1132" spans="3:8" x14ac:dyDescent="0.25">
      <c r="C1132" s="86">
        <v>43545</v>
      </c>
      <c r="D1132" t="s">
        <v>67</v>
      </c>
      <c r="E1132" t="s">
        <v>32</v>
      </c>
      <c r="F1132" t="s">
        <v>488</v>
      </c>
      <c r="G1132" s="101">
        <v>39.96</v>
      </c>
      <c r="H1132" s="87">
        <v>0</v>
      </c>
    </row>
    <row r="1133" spans="3:8" x14ac:dyDescent="0.25">
      <c r="C1133" s="86">
        <v>43545</v>
      </c>
      <c r="D1133" t="s">
        <v>73</v>
      </c>
      <c r="E1133" t="s">
        <v>61</v>
      </c>
      <c r="F1133" t="s">
        <v>488</v>
      </c>
      <c r="G1133" s="101">
        <v>33.25</v>
      </c>
      <c r="H1133" s="87">
        <v>0</v>
      </c>
    </row>
    <row r="1134" spans="3:8" x14ac:dyDescent="0.25">
      <c r="C1134" s="86">
        <v>43545</v>
      </c>
      <c r="D1134" t="s">
        <v>21</v>
      </c>
      <c r="E1134" t="s">
        <v>32</v>
      </c>
      <c r="F1134" t="s">
        <v>488</v>
      </c>
      <c r="G1134" s="101">
        <v>16</v>
      </c>
      <c r="H1134" s="87">
        <v>0</v>
      </c>
    </row>
    <row r="1135" spans="3:8" x14ac:dyDescent="0.25">
      <c r="C1135" s="86">
        <v>43545</v>
      </c>
      <c r="D1135" t="s">
        <v>21</v>
      </c>
      <c r="E1135" t="s">
        <v>32</v>
      </c>
      <c r="F1135" t="s">
        <v>488</v>
      </c>
      <c r="G1135" s="101">
        <v>8</v>
      </c>
      <c r="H1135" s="87">
        <v>0</v>
      </c>
    </row>
    <row r="1136" spans="3:8" x14ac:dyDescent="0.25">
      <c r="C1136" s="86">
        <v>43545</v>
      </c>
      <c r="D1136" t="s">
        <v>281</v>
      </c>
      <c r="E1136" t="s">
        <v>101</v>
      </c>
      <c r="F1136" t="s">
        <v>488</v>
      </c>
      <c r="G1136" s="101">
        <v>1396.4</v>
      </c>
      <c r="H1136" s="87">
        <v>0</v>
      </c>
    </row>
    <row r="1137" spans="3:8" x14ac:dyDescent="0.25">
      <c r="C1137" s="86">
        <v>43545</v>
      </c>
      <c r="D1137" t="s">
        <v>78</v>
      </c>
      <c r="E1137" t="s">
        <v>61</v>
      </c>
      <c r="F1137" t="s">
        <v>488</v>
      </c>
      <c r="G1137" s="101">
        <v>204.35</v>
      </c>
      <c r="H1137" s="87">
        <v>0</v>
      </c>
    </row>
    <row r="1138" spans="3:8" x14ac:dyDescent="0.25">
      <c r="C1138" s="86">
        <v>43545</v>
      </c>
      <c r="D1138" t="s">
        <v>23</v>
      </c>
      <c r="E1138" t="s">
        <v>33</v>
      </c>
      <c r="F1138" t="s">
        <v>55</v>
      </c>
      <c r="G1138" s="101">
        <v>7.35</v>
      </c>
      <c r="H1138" s="87">
        <v>0</v>
      </c>
    </row>
    <row r="1139" spans="3:8" x14ac:dyDescent="0.25">
      <c r="C1139" s="86">
        <v>43546</v>
      </c>
      <c r="D1139" t="s">
        <v>81</v>
      </c>
      <c r="E1139" t="s">
        <v>62</v>
      </c>
      <c r="F1139" t="s">
        <v>489</v>
      </c>
      <c r="G1139" s="101">
        <v>102.8</v>
      </c>
      <c r="H1139" s="87">
        <v>0</v>
      </c>
    </row>
    <row r="1140" spans="3:8" x14ac:dyDescent="0.25">
      <c r="C1140" s="86">
        <v>43546</v>
      </c>
      <c r="D1140" t="s">
        <v>80</v>
      </c>
      <c r="E1140" t="s">
        <v>62</v>
      </c>
      <c r="F1140" t="s">
        <v>489</v>
      </c>
      <c r="G1140" s="101">
        <v>386.65</v>
      </c>
      <c r="H1140" s="87">
        <v>0</v>
      </c>
    </row>
    <row r="1141" spans="3:8" x14ac:dyDescent="0.25">
      <c r="C1141" s="86">
        <v>43546</v>
      </c>
      <c r="D1141" t="s">
        <v>74</v>
      </c>
      <c r="E1141" t="s">
        <v>62</v>
      </c>
      <c r="F1141" t="s">
        <v>489</v>
      </c>
      <c r="G1141" s="101">
        <v>444.3</v>
      </c>
      <c r="H1141" s="87">
        <v>0</v>
      </c>
    </row>
    <row r="1142" spans="3:8" x14ac:dyDescent="0.25">
      <c r="C1142" s="86">
        <v>43546</v>
      </c>
      <c r="D1142" t="s">
        <v>290</v>
      </c>
      <c r="E1142" t="s">
        <v>62</v>
      </c>
      <c r="F1142" t="s">
        <v>489</v>
      </c>
      <c r="G1142" s="101">
        <v>99.66</v>
      </c>
      <c r="H1142" s="87">
        <v>0</v>
      </c>
    </row>
    <row r="1143" spans="3:8" x14ac:dyDescent="0.25">
      <c r="C1143" s="86">
        <v>43546</v>
      </c>
      <c r="D1143" t="s">
        <v>68</v>
      </c>
      <c r="E1143" t="s">
        <v>31</v>
      </c>
      <c r="F1143" t="s">
        <v>489</v>
      </c>
      <c r="G1143" s="101">
        <v>30</v>
      </c>
      <c r="H1143" s="87">
        <v>0</v>
      </c>
    </row>
    <row r="1144" spans="3:8" x14ac:dyDescent="0.25">
      <c r="C1144" s="86">
        <v>43546</v>
      </c>
      <c r="D1144" t="s">
        <v>21</v>
      </c>
      <c r="E1144" t="s">
        <v>32</v>
      </c>
      <c r="F1144" t="s">
        <v>489</v>
      </c>
      <c r="G1144" s="101">
        <v>16</v>
      </c>
      <c r="H1144" s="87">
        <v>0</v>
      </c>
    </row>
    <row r="1145" spans="3:8" x14ac:dyDescent="0.25">
      <c r="C1145" s="86">
        <v>43546</v>
      </c>
      <c r="D1145" t="s">
        <v>79</v>
      </c>
      <c r="E1145" t="s">
        <v>62</v>
      </c>
      <c r="F1145" t="s">
        <v>489</v>
      </c>
      <c r="G1145" s="101">
        <v>54.2</v>
      </c>
      <c r="H1145" s="87">
        <v>0</v>
      </c>
    </row>
    <row r="1146" spans="3:8" x14ac:dyDescent="0.25">
      <c r="C1146" s="86">
        <v>43546</v>
      </c>
      <c r="D1146" t="s">
        <v>82</v>
      </c>
      <c r="E1146" t="s">
        <v>62</v>
      </c>
      <c r="F1146" t="s">
        <v>489</v>
      </c>
      <c r="G1146" s="101">
        <v>32.200000000000003</v>
      </c>
      <c r="H1146" s="87">
        <v>0</v>
      </c>
    </row>
    <row r="1147" spans="3:8" x14ac:dyDescent="0.25">
      <c r="C1147" s="86">
        <v>43546</v>
      </c>
      <c r="D1147" t="s">
        <v>65</v>
      </c>
      <c r="E1147" t="s">
        <v>62</v>
      </c>
      <c r="F1147" t="s">
        <v>489</v>
      </c>
      <c r="G1147" s="101">
        <v>147.19999999999999</v>
      </c>
      <c r="H1147" s="87">
        <v>0</v>
      </c>
    </row>
    <row r="1148" spans="3:8" x14ac:dyDescent="0.25">
      <c r="C1148" s="86">
        <v>43546</v>
      </c>
      <c r="D1148" t="s">
        <v>64</v>
      </c>
      <c r="E1148" t="s">
        <v>62</v>
      </c>
      <c r="F1148" t="s">
        <v>489</v>
      </c>
      <c r="G1148" s="101">
        <v>552.95000000000005</v>
      </c>
      <c r="H1148" s="87">
        <v>0</v>
      </c>
    </row>
    <row r="1149" spans="3:8" x14ac:dyDescent="0.25">
      <c r="C1149" s="86">
        <v>43546</v>
      </c>
      <c r="D1149" t="s">
        <v>23</v>
      </c>
      <c r="E1149" t="s">
        <v>490</v>
      </c>
      <c r="F1149" t="s">
        <v>491</v>
      </c>
      <c r="G1149" s="101">
        <v>11.3</v>
      </c>
      <c r="H1149" s="87">
        <v>0</v>
      </c>
    </row>
    <row r="1150" spans="3:8" x14ac:dyDescent="0.25">
      <c r="C1150" s="86">
        <v>43546</v>
      </c>
      <c r="D1150" t="s">
        <v>23</v>
      </c>
      <c r="E1150" t="s">
        <v>54</v>
      </c>
      <c r="F1150" t="s">
        <v>489</v>
      </c>
      <c r="G1150" s="101">
        <v>14.3</v>
      </c>
      <c r="H1150" s="87">
        <v>0</v>
      </c>
    </row>
    <row r="1151" spans="3:8" x14ac:dyDescent="0.25">
      <c r="C1151" s="86">
        <v>43546</v>
      </c>
      <c r="D1151" t="s">
        <v>23</v>
      </c>
      <c r="E1151" t="s">
        <v>59</v>
      </c>
      <c r="F1151" t="s">
        <v>489</v>
      </c>
      <c r="G1151" s="101">
        <v>44.15</v>
      </c>
      <c r="H1151" s="87">
        <v>0</v>
      </c>
    </row>
    <row r="1152" spans="3:8" x14ac:dyDescent="0.25">
      <c r="C1152" s="86">
        <v>43546</v>
      </c>
      <c r="D1152" t="s">
        <v>23</v>
      </c>
      <c r="E1152" t="s">
        <v>59</v>
      </c>
      <c r="F1152" t="s">
        <v>489</v>
      </c>
      <c r="G1152" s="101">
        <v>27.85</v>
      </c>
      <c r="H1152" s="87">
        <v>0</v>
      </c>
    </row>
    <row r="1153" spans="3:8" x14ac:dyDescent="0.25">
      <c r="C1153" s="86">
        <v>43546</v>
      </c>
      <c r="D1153" t="s">
        <v>23</v>
      </c>
      <c r="E1153" t="s">
        <v>33</v>
      </c>
      <c r="F1153" t="s">
        <v>104</v>
      </c>
      <c r="G1153" s="101">
        <v>26</v>
      </c>
      <c r="H1153" s="87">
        <v>0</v>
      </c>
    </row>
    <row r="1154" spans="3:8" x14ac:dyDescent="0.25">
      <c r="C1154" s="86">
        <v>43546</v>
      </c>
      <c r="D1154" t="s">
        <v>23</v>
      </c>
      <c r="E1154" t="s">
        <v>33</v>
      </c>
      <c r="F1154" t="s">
        <v>149</v>
      </c>
      <c r="G1154" s="101">
        <v>6.5</v>
      </c>
      <c r="H1154" s="87">
        <v>0</v>
      </c>
    </row>
    <row r="1155" spans="3:8" x14ac:dyDescent="0.25">
      <c r="C1155" s="86">
        <v>43546</v>
      </c>
      <c r="D1155" t="s">
        <v>23</v>
      </c>
      <c r="E1155" t="s">
        <v>33</v>
      </c>
      <c r="F1155" t="s">
        <v>215</v>
      </c>
      <c r="G1155" s="101">
        <v>6.85</v>
      </c>
      <c r="H1155" s="87">
        <v>0</v>
      </c>
    </row>
    <row r="1156" spans="3:8" x14ac:dyDescent="0.25">
      <c r="C1156" s="86">
        <v>43547</v>
      </c>
      <c r="D1156" t="s">
        <v>223</v>
      </c>
      <c r="E1156" t="s">
        <v>60</v>
      </c>
      <c r="F1156" t="s">
        <v>492</v>
      </c>
      <c r="G1156" s="101">
        <v>1024.77</v>
      </c>
      <c r="H1156" s="87">
        <v>0</v>
      </c>
    </row>
    <row r="1157" spans="3:8" x14ac:dyDescent="0.25">
      <c r="C1157" s="86">
        <v>43547</v>
      </c>
      <c r="D1157" t="s">
        <v>71</v>
      </c>
      <c r="E1157" t="s">
        <v>32</v>
      </c>
      <c r="F1157" t="s">
        <v>492</v>
      </c>
      <c r="G1157" s="101">
        <v>25.6</v>
      </c>
      <c r="H1157" s="87">
        <v>0</v>
      </c>
    </row>
    <row r="1158" spans="3:8" x14ac:dyDescent="0.25">
      <c r="C1158" s="86">
        <v>43547</v>
      </c>
      <c r="D1158" t="s">
        <v>21</v>
      </c>
      <c r="E1158" t="s">
        <v>32</v>
      </c>
      <c r="F1158" t="s">
        <v>492</v>
      </c>
      <c r="G1158" s="101">
        <v>24</v>
      </c>
      <c r="H1158" s="87">
        <v>0</v>
      </c>
    </row>
    <row r="1159" spans="3:8" x14ac:dyDescent="0.25">
      <c r="C1159" s="86">
        <v>43547</v>
      </c>
      <c r="D1159" t="s">
        <v>21</v>
      </c>
      <c r="E1159" t="s">
        <v>32</v>
      </c>
      <c r="F1159" t="s">
        <v>492</v>
      </c>
      <c r="G1159" s="101">
        <v>8</v>
      </c>
      <c r="H1159" s="87">
        <v>0</v>
      </c>
    </row>
    <row r="1160" spans="3:8" x14ac:dyDescent="0.25">
      <c r="C1160" s="86">
        <v>43547</v>
      </c>
      <c r="D1160" t="s">
        <v>82</v>
      </c>
      <c r="E1160" t="s">
        <v>61</v>
      </c>
      <c r="F1160" t="s">
        <v>492</v>
      </c>
      <c r="G1160" s="101">
        <v>14.95</v>
      </c>
      <c r="H1160" s="87">
        <v>0</v>
      </c>
    </row>
    <row r="1161" spans="3:8" x14ac:dyDescent="0.25">
      <c r="C1161" s="86">
        <v>43547</v>
      </c>
      <c r="D1161" t="s">
        <v>66</v>
      </c>
      <c r="E1161" t="s">
        <v>61</v>
      </c>
      <c r="F1161" t="s">
        <v>492</v>
      </c>
      <c r="G1161" s="101">
        <v>64</v>
      </c>
      <c r="H1161" s="87">
        <v>0</v>
      </c>
    </row>
    <row r="1162" spans="3:8" x14ac:dyDescent="0.25">
      <c r="C1162" s="86">
        <v>43547</v>
      </c>
      <c r="D1162" t="s">
        <v>23</v>
      </c>
      <c r="E1162" t="s">
        <v>32</v>
      </c>
      <c r="F1162" t="s">
        <v>492</v>
      </c>
      <c r="G1162" s="101">
        <v>8</v>
      </c>
      <c r="H1162" s="87">
        <v>0</v>
      </c>
    </row>
    <row r="1163" spans="3:8" x14ac:dyDescent="0.25">
      <c r="C1163" s="86">
        <v>43547</v>
      </c>
      <c r="D1163" t="s">
        <v>23</v>
      </c>
      <c r="E1163" t="s">
        <v>60</v>
      </c>
      <c r="F1163" t="s">
        <v>492</v>
      </c>
      <c r="G1163" s="101">
        <v>30</v>
      </c>
      <c r="H1163" s="87">
        <v>0</v>
      </c>
    </row>
    <row r="1164" spans="3:8" x14ac:dyDescent="0.25">
      <c r="C1164" s="86">
        <v>43547</v>
      </c>
      <c r="D1164" t="s">
        <v>23</v>
      </c>
      <c r="E1164" t="s">
        <v>33</v>
      </c>
      <c r="F1164" t="s">
        <v>164</v>
      </c>
      <c r="G1164" s="101">
        <v>5.55</v>
      </c>
      <c r="H1164" s="87">
        <v>0</v>
      </c>
    </row>
    <row r="1165" spans="3:8" x14ac:dyDescent="0.25">
      <c r="C1165" s="86">
        <v>43547</v>
      </c>
      <c r="D1165" t="s">
        <v>23</v>
      </c>
      <c r="E1165" t="s">
        <v>33</v>
      </c>
      <c r="F1165" t="s">
        <v>174</v>
      </c>
      <c r="G1165" s="101">
        <v>4.8</v>
      </c>
      <c r="H1165" s="87">
        <v>0</v>
      </c>
    </row>
    <row r="1166" spans="3:8" x14ac:dyDescent="0.25">
      <c r="C1166" s="86">
        <v>43547</v>
      </c>
      <c r="D1166" t="s">
        <v>23</v>
      </c>
      <c r="E1166" t="s">
        <v>61</v>
      </c>
      <c r="F1166" t="s">
        <v>492</v>
      </c>
      <c r="G1166" s="101">
        <v>34</v>
      </c>
      <c r="H1166" s="87">
        <v>0</v>
      </c>
    </row>
    <row r="1167" spans="3:8" x14ac:dyDescent="0.25">
      <c r="C1167" s="86">
        <v>43549</v>
      </c>
      <c r="D1167" t="s">
        <v>80</v>
      </c>
      <c r="E1167" t="s">
        <v>493</v>
      </c>
      <c r="F1167" t="s">
        <v>494</v>
      </c>
      <c r="G1167" s="101">
        <v>1290.4100000000001</v>
      </c>
      <c r="H1167" s="87">
        <v>0</v>
      </c>
    </row>
    <row r="1168" spans="3:8" x14ac:dyDescent="0.25">
      <c r="C1168" s="86">
        <v>43549</v>
      </c>
      <c r="D1168" t="s">
        <v>22</v>
      </c>
      <c r="E1168" t="s">
        <v>493</v>
      </c>
      <c r="F1168" t="s">
        <v>494</v>
      </c>
      <c r="G1168" s="101">
        <v>82.95</v>
      </c>
      <c r="H1168" s="87">
        <v>0</v>
      </c>
    </row>
    <row r="1169" spans="3:8" x14ac:dyDescent="0.25">
      <c r="C1169" s="86">
        <v>43549</v>
      </c>
      <c r="D1169" t="s">
        <v>22</v>
      </c>
      <c r="E1169" t="s">
        <v>493</v>
      </c>
      <c r="F1169" t="s">
        <v>494</v>
      </c>
      <c r="G1169" s="101">
        <v>77.64</v>
      </c>
      <c r="H1169" s="87">
        <v>0</v>
      </c>
    </row>
    <row r="1170" spans="3:8" x14ac:dyDescent="0.25">
      <c r="C1170" s="86">
        <v>43549</v>
      </c>
      <c r="D1170" t="s">
        <v>22</v>
      </c>
      <c r="E1170" t="s">
        <v>493</v>
      </c>
      <c r="F1170" t="s">
        <v>494</v>
      </c>
      <c r="G1170" s="101">
        <v>72.62</v>
      </c>
      <c r="H1170" s="87">
        <v>0</v>
      </c>
    </row>
    <row r="1171" spans="3:8" x14ac:dyDescent="0.25">
      <c r="C1171" s="86">
        <v>43549</v>
      </c>
      <c r="D1171" t="s">
        <v>22</v>
      </c>
      <c r="E1171" t="s">
        <v>493</v>
      </c>
      <c r="F1171" t="s">
        <v>494</v>
      </c>
      <c r="G1171" s="101">
        <v>39.42</v>
      </c>
      <c r="H1171" s="87">
        <v>0</v>
      </c>
    </row>
    <row r="1172" spans="3:8" x14ac:dyDescent="0.25">
      <c r="C1172" s="86">
        <v>43549</v>
      </c>
      <c r="D1172" t="s">
        <v>22</v>
      </c>
      <c r="E1172" t="s">
        <v>493</v>
      </c>
      <c r="F1172" t="s">
        <v>494</v>
      </c>
      <c r="G1172" s="101">
        <v>26.83</v>
      </c>
      <c r="H1172" s="87">
        <v>0</v>
      </c>
    </row>
    <row r="1173" spans="3:8" x14ac:dyDescent="0.25">
      <c r="C1173" s="86">
        <v>43549</v>
      </c>
      <c r="D1173" t="s">
        <v>22</v>
      </c>
      <c r="E1173" t="s">
        <v>493</v>
      </c>
      <c r="F1173" t="s">
        <v>494</v>
      </c>
      <c r="G1173" s="101">
        <v>24.36</v>
      </c>
      <c r="H1173" s="87">
        <v>0</v>
      </c>
    </row>
    <row r="1174" spans="3:8" x14ac:dyDescent="0.25">
      <c r="C1174" s="86">
        <v>43549</v>
      </c>
      <c r="D1174" t="s">
        <v>22</v>
      </c>
      <c r="E1174" t="s">
        <v>493</v>
      </c>
      <c r="F1174" t="s">
        <v>494</v>
      </c>
      <c r="G1174" s="101">
        <v>17.670000000000002</v>
      </c>
      <c r="H1174" s="87">
        <v>0</v>
      </c>
    </row>
    <row r="1175" spans="3:8" x14ac:dyDescent="0.25">
      <c r="C1175" s="86">
        <v>43549</v>
      </c>
      <c r="D1175" t="s">
        <v>22</v>
      </c>
      <c r="E1175" t="s">
        <v>493</v>
      </c>
      <c r="F1175" t="s">
        <v>494</v>
      </c>
      <c r="G1175" s="101">
        <v>15.73</v>
      </c>
      <c r="H1175" s="87">
        <v>0</v>
      </c>
    </row>
    <row r="1176" spans="3:8" x14ac:dyDescent="0.25">
      <c r="C1176" s="86">
        <v>43549</v>
      </c>
      <c r="D1176" t="s">
        <v>69</v>
      </c>
      <c r="E1176" t="s">
        <v>493</v>
      </c>
      <c r="F1176" t="s">
        <v>494</v>
      </c>
      <c r="G1176" s="101">
        <v>37.49</v>
      </c>
      <c r="H1176" s="87">
        <v>0</v>
      </c>
    </row>
    <row r="1177" spans="3:8" x14ac:dyDescent="0.25">
      <c r="C1177" s="86">
        <v>43549</v>
      </c>
      <c r="D1177" t="s">
        <v>76</v>
      </c>
      <c r="E1177" t="s">
        <v>493</v>
      </c>
      <c r="F1177" t="s">
        <v>494</v>
      </c>
      <c r="G1177" s="101">
        <v>1189.81</v>
      </c>
      <c r="H1177" s="87">
        <v>0</v>
      </c>
    </row>
    <row r="1178" spans="3:8" x14ac:dyDescent="0.25">
      <c r="C1178" s="86">
        <v>43549</v>
      </c>
      <c r="D1178" t="s">
        <v>67</v>
      </c>
      <c r="E1178" t="s">
        <v>493</v>
      </c>
      <c r="F1178" t="s">
        <v>494</v>
      </c>
      <c r="G1178" s="101">
        <v>16088.95</v>
      </c>
      <c r="H1178" s="87">
        <v>0</v>
      </c>
    </row>
    <row r="1179" spans="3:8" x14ac:dyDescent="0.25">
      <c r="C1179" s="86">
        <v>43549</v>
      </c>
      <c r="D1179" t="s">
        <v>73</v>
      </c>
      <c r="E1179" t="s">
        <v>60</v>
      </c>
      <c r="F1179" t="s">
        <v>495</v>
      </c>
      <c r="G1179" s="101">
        <v>30.75</v>
      </c>
      <c r="H1179" s="87">
        <v>0</v>
      </c>
    </row>
    <row r="1180" spans="3:8" x14ac:dyDescent="0.25">
      <c r="C1180" s="86">
        <v>43549</v>
      </c>
      <c r="D1180" t="s">
        <v>71</v>
      </c>
      <c r="E1180" t="s">
        <v>493</v>
      </c>
      <c r="F1180" t="s">
        <v>494</v>
      </c>
      <c r="G1180" s="101">
        <v>7.31</v>
      </c>
      <c r="H1180" s="87">
        <v>0</v>
      </c>
    </row>
    <row r="1181" spans="3:8" x14ac:dyDescent="0.25">
      <c r="C1181" s="86">
        <v>43549</v>
      </c>
      <c r="D1181" t="s">
        <v>21</v>
      </c>
      <c r="E1181" t="s">
        <v>32</v>
      </c>
      <c r="F1181" t="s">
        <v>495</v>
      </c>
      <c r="G1181" s="101">
        <v>40</v>
      </c>
      <c r="H1181" s="87">
        <v>0</v>
      </c>
    </row>
    <row r="1182" spans="3:8" x14ac:dyDescent="0.25">
      <c r="C1182" s="86">
        <v>43549</v>
      </c>
      <c r="D1182" t="s">
        <v>21</v>
      </c>
      <c r="E1182" t="s">
        <v>32</v>
      </c>
      <c r="F1182" t="s">
        <v>495</v>
      </c>
      <c r="G1182" s="101">
        <v>24</v>
      </c>
      <c r="H1182" s="87">
        <v>0</v>
      </c>
    </row>
    <row r="1183" spans="3:8" x14ac:dyDescent="0.25">
      <c r="C1183" s="86">
        <v>43549</v>
      </c>
      <c r="D1183" t="s">
        <v>21</v>
      </c>
      <c r="E1183" t="s">
        <v>32</v>
      </c>
      <c r="F1183" t="s">
        <v>495</v>
      </c>
      <c r="G1183" s="101">
        <v>16</v>
      </c>
      <c r="H1183" s="87">
        <v>0</v>
      </c>
    </row>
    <row r="1184" spans="3:8" x14ac:dyDescent="0.25">
      <c r="C1184" s="86">
        <v>43549</v>
      </c>
      <c r="D1184" t="s">
        <v>21</v>
      </c>
      <c r="E1184" t="s">
        <v>493</v>
      </c>
      <c r="F1184" t="s">
        <v>494</v>
      </c>
      <c r="G1184" s="101">
        <v>906.64</v>
      </c>
      <c r="H1184" s="87">
        <v>0</v>
      </c>
    </row>
    <row r="1185" spans="3:8" x14ac:dyDescent="0.25">
      <c r="C1185" s="86">
        <v>43549</v>
      </c>
      <c r="D1185" t="s">
        <v>21</v>
      </c>
      <c r="E1185" t="s">
        <v>493</v>
      </c>
      <c r="F1185" t="s">
        <v>494</v>
      </c>
      <c r="G1185" s="101">
        <v>562.41</v>
      </c>
      <c r="H1185" s="87">
        <v>0</v>
      </c>
    </row>
    <row r="1186" spans="3:8" x14ac:dyDescent="0.25">
      <c r="C1186" s="86">
        <v>43549</v>
      </c>
      <c r="D1186" t="s">
        <v>21</v>
      </c>
      <c r="E1186" t="s">
        <v>493</v>
      </c>
      <c r="F1186" t="s">
        <v>494</v>
      </c>
      <c r="G1186" s="101">
        <v>523.57000000000005</v>
      </c>
      <c r="H1186" s="87">
        <v>0</v>
      </c>
    </row>
    <row r="1187" spans="3:8" x14ac:dyDescent="0.25">
      <c r="C1187" s="86">
        <v>43549</v>
      </c>
      <c r="D1187" t="s">
        <v>21</v>
      </c>
      <c r="E1187" t="s">
        <v>493</v>
      </c>
      <c r="F1187" t="s">
        <v>494</v>
      </c>
      <c r="G1187" s="101">
        <v>523.55999999999995</v>
      </c>
      <c r="H1187" s="87">
        <v>0</v>
      </c>
    </row>
    <row r="1188" spans="3:8" x14ac:dyDescent="0.25">
      <c r="C1188" s="86">
        <v>43549</v>
      </c>
      <c r="D1188" t="s">
        <v>21</v>
      </c>
      <c r="E1188" t="s">
        <v>493</v>
      </c>
      <c r="F1188" t="s">
        <v>494</v>
      </c>
      <c r="G1188" s="101">
        <v>516.62</v>
      </c>
      <c r="H1188" s="87">
        <v>0</v>
      </c>
    </row>
    <row r="1189" spans="3:8" x14ac:dyDescent="0.25">
      <c r="C1189" s="86">
        <v>43549</v>
      </c>
      <c r="D1189" t="s">
        <v>21</v>
      </c>
      <c r="E1189" t="s">
        <v>493</v>
      </c>
      <c r="F1189" t="s">
        <v>494</v>
      </c>
      <c r="G1189" s="101">
        <v>488.85</v>
      </c>
      <c r="H1189" s="87">
        <v>0</v>
      </c>
    </row>
    <row r="1190" spans="3:8" x14ac:dyDescent="0.25">
      <c r="C1190" s="86">
        <v>43549</v>
      </c>
      <c r="D1190" t="s">
        <v>21</v>
      </c>
      <c r="E1190" t="s">
        <v>493</v>
      </c>
      <c r="F1190" t="s">
        <v>494</v>
      </c>
      <c r="G1190" s="101">
        <v>471.73</v>
      </c>
      <c r="H1190" s="87">
        <v>0</v>
      </c>
    </row>
    <row r="1191" spans="3:8" x14ac:dyDescent="0.25">
      <c r="C1191" s="86">
        <v>43549</v>
      </c>
      <c r="D1191" t="s">
        <v>21</v>
      </c>
      <c r="E1191" t="s">
        <v>493</v>
      </c>
      <c r="F1191" t="s">
        <v>494</v>
      </c>
      <c r="G1191" s="101">
        <v>456.32</v>
      </c>
      <c r="H1191" s="87">
        <v>0</v>
      </c>
    </row>
    <row r="1192" spans="3:8" x14ac:dyDescent="0.25">
      <c r="C1192" s="86">
        <v>43549</v>
      </c>
      <c r="D1192" t="s">
        <v>21</v>
      </c>
      <c r="E1192" t="s">
        <v>493</v>
      </c>
      <c r="F1192" t="s">
        <v>494</v>
      </c>
      <c r="G1192" s="101">
        <v>397.66</v>
      </c>
      <c r="H1192" s="87">
        <v>0</v>
      </c>
    </row>
    <row r="1193" spans="3:8" x14ac:dyDescent="0.25">
      <c r="C1193" s="86">
        <v>43549</v>
      </c>
      <c r="D1193" t="s">
        <v>21</v>
      </c>
      <c r="E1193" t="s">
        <v>493</v>
      </c>
      <c r="F1193" t="s">
        <v>494</v>
      </c>
      <c r="G1193" s="101">
        <v>369.72</v>
      </c>
      <c r="H1193" s="87">
        <v>0</v>
      </c>
    </row>
    <row r="1194" spans="3:8" x14ac:dyDescent="0.25">
      <c r="C1194" s="86">
        <v>43549</v>
      </c>
      <c r="D1194" t="s">
        <v>21</v>
      </c>
      <c r="E1194" t="s">
        <v>493</v>
      </c>
      <c r="F1194" t="s">
        <v>494</v>
      </c>
      <c r="G1194" s="101">
        <v>294.52</v>
      </c>
      <c r="H1194" s="87">
        <v>0</v>
      </c>
    </row>
    <row r="1195" spans="3:8" x14ac:dyDescent="0.25">
      <c r="C1195" s="86">
        <v>43549</v>
      </c>
      <c r="D1195" t="s">
        <v>21</v>
      </c>
      <c r="E1195" t="s">
        <v>493</v>
      </c>
      <c r="F1195" t="s">
        <v>494</v>
      </c>
      <c r="G1195" s="101">
        <v>260.81</v>
      </c>
      <c r="H1195" s="87">
        <v>0</v>
      </c>
    </row>
    <row r="1196" spans="3:8" x14ac:dyDescent="0.25">
      <c r="C1196" s="86">
        <v>43549</v>
      </c>
      <c r="D1196" t="s">
        <v>21</v>
      </c>
      <c r="E1196" t="s">
        <v>493</v>
      </c>
      <c r="F1196" t="s">
        <v>494</v>
      </c>
      <c r="G1196" s="101">
        <v>242.02</v>
      </c>
      <c r="H1196" s="87">
        <v>0</v>
      </c>
    </row>
    <row r="1197" spans="3:8" x14ac:dyDescent="0.25">
      <c r="C1197" s="86">
        <v>43549</v>
      </c>
      <c r="D1197" t="s">
        <v>21</v>
      </c>
      <c r="E1197" t="s">
        <v>493</v>
      </c>
      <c r="F1197" t="s">
        <v>494</v>
      </c>
      <c r="G1197" s="101">
        <v>238</v>
      </c>
      <c r="H1197" s="87">
        <v>0</v>
      </c>
    </row>
    <row r="1198" spans="3:8" x14ac:dyDescent="0.25">
      <c r="C1198" s="86">
        <v>43549</v>
      </c>
      <c r="D1198" t="s">
        <v>21</v>
      </c>
      <c r="E1198" t="s">
        <v>493</v>
      </c>
      <c r="F1198" t="s">
        <v>494</v>
      </c>
      <c r="G1198" s="101">
        <v>231.75</v>
      </c>
      <c r="H1198" s="87">
        <v>0</v>
      </c>
    </row>
    <row r="1199" spans="3:8" x14ac:dyDescent="0.25">
      <c r="C1199" s="86">
        <v>43549</v>
      </c>
      <c r="D1199" t="s">
        <v>21</v>
      </c>
      <c r="E1199" t="s">
        <v>493</v>
      </c>
      <c r="F1199" t="s">
        <v>494</v>
      </c>
      <c r="G1199" s="101">
        <v>165.12</v>
      </c>
      <c r="H1199" s="87">
        <v>0</v>
      </c>
    </row>
    <row r="1200" spans="3:8" x14ac:dyDescent="0.25">
      <c r="C1200" s="86">
        <v>43549</v>
      </c>
      <c r="D1200" t="s">
        <v>21</v>
      </c>
      <c r="E1200" t="s">
        <v>493</v>
      </c>
      <c r="F1200" t="s">
        <v>494</v>
      </c>
      <c r="G1200" s="101">
        <v>155.74</v>
      </c>
      <c r="H1200" s="87">
        <v>0</v>
      </c>
    </row>
    <row r="1201" spans="3:8" x14ac:dyDescent="0.25">
      <c r="C1201" s="86">
        <v>43549</v>
      </c>
      <c r="D1201" t="s">
        <v>21</v>
      </c>
      <c r="E1201" t="s">
        <v>493</v>
      </c>
      <c r="F1201" t="s">
        <v>494</v>
      </c>
      <c r="G1201" s="101">
        <v>142.01</v>
      </c>
      <c r="H1201" s="87">
        <v>0</v>
      </c>
    </row>
    <row r="1202" spans="3:8" x14ac:dyDescent="0.25">
      <c r="C1202" s="86">
        <v>43549</v>
      </c>
      <c r="D1202" t="s">
        <v>21</v>
      </c>
      <c r="E1202" t="s">
        <v>493</v>
      </c>
      <c r="F1202" t="s">
        <v>494</v>
      </c>
      <c r="G1202" s="101">
        <v>105.12</v>
      </c>
      <c r="H1202" s="87">
        <v>0</v>
      </c>
    </row>
    <row r="1203" spans="3:8" x14ac:dyDescent="0.25">
      <c r="C1203" s="86">
        <v>43549</v>
      </c>
      <c r="D1203" t="s">
        <v>21</v>
      </c>
      <c r="E1203" t="s">
        <v>493</v>
      </c>
      <c r="F1203" t="s">
        <v>494</v>
      </c>
      <c r="G1203" s="101">
        <v>87.89</v>
      </c>
      <c r="H1203" s="87">
        <v>0</v>
      </c>
    </row>
    <row r="1204" spans="3:8" x14ac:dyDescent="0.25">
      <c r="C1204" s="86">
        <v>43549</v>
      </c>
      <c r="D1204" t="s">
        <v>21</v>
      </c>
      <c r="E1204" t="s">
        <v>493</v>
      </c>
      <c r="F1204" t="s">
        <v>494</v>
      </c>
      <c r="G1204" s="101">
        <v>82.59</v>
      </c>
      <c r="H1204" s="87">
        <v>0</v>
      </c>
    </row>
    <row r="1205" spans="3:8" x14ac:dyDescent="0.25">
      <c r="C1205" s="86">
        <v>43549</v>
      </c>
      <c r="D1205" t="s">
        <v>21</v>
      </c>
      <c r="E1205" t="s">
        <v>493</v>
      </c>
      <c r="F1205" t="s">
        <v>494</v>
      </c>
      <c r="G1205" s="101">
        <v>79.08</v>
      </c>
      <c r="H1205" s="87">
        <v>0</v>
      </c>
    </row>
    <row r="1206" spans="3:8" x14ac:dyDescent="0.25">
      <c r="C1206" s="86">
        <v>43549</v>
      </c>
      <c r="D1206" t="s">
        <v>21</v>
      </c>
      <c r="E1206" t="s">
        <v>493</v>
      </c>
      <c r="F1206" t="s">
        <v>494</v>
      </c>
      <c r="G1206" s="101">
        <v>30.38</v>
      </c>
      <c r="H1206" s="87">
        <v>0</v>
      </c>
    </row>
    <row r="1207" spans="3:8" x14ac:dyDescent="0.25">
      <c r="C1207" s="86">
        <v>43549</v>
      </c>
      <c r="D1207" t="s">
        <v>64</v>
      </c>
      <c r="E1207" t="s">
        <v>493</v>
      </c>
      <c r="F1207" t="s">
        <v>494</v>
      </c>
      <c r="G1207" s="101">
        <v>1283.31</v>
      </c>
      <c r="H1207" s="87">
        <v>0</v>
      </c>
    </row>
    <row r="1208" spans="3:8" x14ac:dyDescent="0.25">
      <c r="C1208" s="86">
        <v>43549</v>
      </c>
      <c r="D1208" t="s">
        <v>23</v>
      </c>
      <c r="E1208" t="s">
        <v>32</v>
      </c>
      <c r="F1208" t="s">
        <v>495</v>
      </c>
      <c r="G1208" s="101">
        <v>8</v>
      </c>
      <c r="H1208" s="87">
        <v>0</v>
      </c>
    </row>
    <row r="1209" spans="3:8" x14ac:dyDescent="0.25">
      <c r="C1209" s="86">
        <v>43549</v>
      </c>
      <c r="D1209" t="s">
        <v>23</v>
      </c>
      <c r="E1209" t="s">
        <v>261</v>
      </c>
      <c r="F1209" t="s">
        <v>496</v>
      </c>
      <c r="G1209" s="101">
        <v>5</v>
      </c>
      <c r="H1209" s="87">
        <v>0</v>
      </c>
    </row>
    <row r="1210" spans="3:8" x14ac:dyDescent="0.25">
      <c r="C1210" s="86">
        <v>43549</v>
      </c>
      <c r="D1210" t="s">
        <v>23</v>
      </c>
      <c r="E1210" t="s">
        <v>33</v>
      </c>
      <c r="F1210" t="s">
        <v>141</v>
      </c>
      <c r="G1210" s="101">
        <v>30</v>
      </c>
      <c r="H1210" s="87">
        <v>0</v>
      </c>
    </row>
    <row r="1211" spans="3:8" x14ac:dyDescent="0.25">
      <c r="C1211" s="86">
        <v>43549</v>
      </c>
      <c r="D1211" t="s">
        <v>23</v>
      </c>
      <c r="E1211" t="s">
        <v>33</v>
      </c>
      <c r="F1211" t="s">
        <v>118</v>
      </c>
      <c r="G1211" s="101">
        <v>2.25</v>
      </c>
      <c r="H1211" s="87">
        <v>0</v>
      </c>
    </row>
    <row r="1212" spans="3:8" x14ac:dyDescent="0.25">
      <c r="C1212" s="86">
        <v>43549</v>
      </c>
      <c r="D1212" t="s">
        <v>23</v>
      </c>
      <c r="E1212" t="s">
        <v>493</v>
      </c>
      <c r="F1212" t="s">
        <v>494</v>
      </c>
      <c r="G1212" s="101">
        <v>447.12</v>
      </c>
      <c r="H1212" s="87">
        <v>0</v>
      </c>
    </row>
    <row r="1213" spans="3:8" x14ac:dyDescent="0.25">
      <c r="C1213" s="86">
        <v>43549</v>
      </c>
      <c r="D1213" t="s">
        <v>23</v>
      </c>
      <c r="E1213" t="s">
        <v>493</v>
      </c>
      <c r="F1213" t="s">
        <v>494</v>
      </c>
      <c r="G1213" s="101">
        <v>91.09</v>
      </c>
      <c r="H1213" s="87">
        <v>0</v>
      </c>
    </row>
    <row r="1214" spans="3:8" x14ac:dyDescent="0.25">
      <c r="C1214" s="86">
        <v>43549</v>
      </c>
      <c r="D1214" t="s">
        <v>23</v>
      </c>
      <c r="E1214" t="s">
        <v>493</v>
      </c>
      <c r="F1214" t="s">
        <v>494</v>
      </c>
      <c r="G1214" s="101">
        <v>50.49</v>
      </c>
      <c r="H1214" s="87">
        <v>0</v>
      </c>
    </row>
    <row r="1215" spans="3:8" x14ac:dyDescent="0.25">
      <c r="C1215" s="86">
        <v>43549</v>
      </c>
      <c r="D1215" t="s">
        <v>23</v>
      </c>
      <c r="E1215" t="s">
        <v>493</v>
      </c>
      <c r="F1215" t="s">
        <v>494</v>
      </c>
      <c r="G1215" s="101">
        <v>29.34</v>
      </c>
      <c r="H1215" s="87">
        <v>0</v>
      </c>
    </row>
    <row r="1216" spans="3:8" x14ac:dyDescent="0.25">
      <c r="C1216" s="86">
        <v>43549</v>
      </c>
      <c r="D1216" t="s">
        <v>23</v>
      </c>
      <c r="E1216" t="s">
        <v>61</v>
      </c>
      <c r="F1216" t="s">
        <v>495</v>
      </c>
      <c r="G1216" s="101">
        <v>39</v>
      </c>
      <c r="H1216" s="87">
        <v>0</v>
      </c>
    </row>
    <row r="1217" spans="3:8" x14ac:dyDescent="0.25">
      <c r="C1217" s="86">
        <v>43550</v>
      </c>
      <c r="D1217" t="s">
        <v>67</v>
      </c>
      <c r="E1217" t="s">
        <v>63</v>
      </c>
      <c r="F1217" t="s">
        <v>497</v>
      </c>
      <c r="G1217" s="101">
        <v>150</v>
      </c>
      <c r="H1217" s="87">
        <v>0</v>
      </c>
    </row>
    <row r="1218" spans="3:8" x14ac:dyDescent="0.25">
      <c r="C1218" s="86">
        <v>43550</v>
      </c>
      <c r="D1218" t="s">
        <v>71</v>
      </c>
      <c r="E1218" t="s">
        <v>54</v>
      </c>
      <c r="F1218" t="s">
        <v>497</v>
      </c>
      <c r="G1218" s="101">
        <v>41.19</v>
      </c>
      <c r="H1218" s="87">
        <v>0</v>
      </c>
    </row>
    <row r="1219" spans="3:8" x14ac:dyDescent="0.25">
      <c r="C1219" s="86">
        <v>43550</v>
      </c>
      <c r="D1219" t="s">
        <v>71</v>
      </c>
      <c r="E1219" t="s">
        <v>59</v>
      </c>
      <c r="F1219" t="s">
        <v>497</v>
      </c>
      <c r="G1219" s="101">
        <v>23.26</v>
      </c>
      <c r="H1219" s="87">
        <v>0</v>
      </c>
    </row>
    <row r="1220" spans="3:8" x14ac:dyDescent="0.25">
      <c r="C1220" s="86">
        <v>43550</v>
      </c>
      <c r="D1220" t="s">
        <v>71</v>
      </c>
      <c r="E1220" t="s">
        <v>62</v>
      </c>
      <c r="F1220" t="s">
        <v>497</v>
      </c>
      <c r="G1220" s="101">
        <v>235.9</v>
      </c>
      <c r="H1220" s="87">
        <v>0</v>
      </c>
    </row>
    <row r="1221" spans="3:8" x14ac:dyDescent="0.25">
      <c r="C1221" s="86">
        <v>43550</v>
      </c>
      <c r="D1221" t="s">
        <v>71</v>
      </c>
      <c r="E1221" t="s">
        <v>61</v>
      </c>
      <c r="F1221" t="s">
        <v>497</v>
      </c>
      <c r="G1221" s="101">
        <v>90.01</v>
      </c>
      <c r="H1221" s="87">
        <v>0</v>
      </c>
    </row>
    <row r="1222" spans="3:8" x14ac:dyDescent="0.25">
      <c r="C1222" s="86">
        <v>43550</v>
      </c>
      <c r="D1222" t="s">
        <v>21</v>
      </c>
      <c r="E1222" t="s">
        <v>32</v>
      </c>
      <c r="F1222" t="s">
        <v>497</v>
      </c>
      <c r="G1222" s="101">
        <v>16</v>
      </c>
      <c r="H1222" s="87">
        <v>0</v>
      </c>
    </row>
    <row r="1223" spans="3:8" x14ac:dyDescent="0.25">
      <c r="C1223" s="86">
        <v>43550</v>
      </c>
      <c r="D1223" t="s">
        <v>21</v>
      </c>
      <c r="E1223" t="s">
        <v>32</v>
      </c>
      <c r="F1223" t="s">
        <v>497</v>
      </c>
      <c r="G1223" s="101">
        <v>8</v>
      </c>
      <c r="H1223" s="87">
        <v>0</v>
      </c>
    </row>
    <row r="1224" spans="3:8" x14ac:dyDescent="0.25">
      <c r="C1224" s="86">
        <v>43550</v>
      </c>
      <c r="D1224" t="s">
        <v>281</v>
      </c>
      <c r="E1224" t="s">
        <v>61</v>
      </c>
      <c r="F1224" t="s">
        <v>497</v>
      </c>
      <c r="G1224" s="101">
        <v>675.9</v>
      </c>
      <c r="H1224" s="87">
        <v>0</v>
      </c>
    </row>
    <row r="1225" spans="3:8" x14ac:dyDescent="0.25">
      <c r="C1225" s="86">
        <v>43550</v>
      </c>
      <c r="D1225" t="s">
        <v>66</v>
      </c>
      <c r="E1225" t="s">
        <v>62</v>
      </c>
      <c r="F1225" t="s">
        <v>497</v>
      </c>
      <c r="G1225" s="101">
        <v>166.26</v>
      </c>
      <c r="H1225" s="87">
        <v>0</v>
      </c>
    </row>
    <row r="1226" spans="3:8" x14ac:dyDescent="0.25">
      <c r="C1226" s="86">
        <v>43550</v>
      </c>
      <c r="D1226" t="s">
        <v>66</v>
      </c>
      <c r="E1226" t="s">
        <v>61</v>
      </c>
      <c r="F1226" t="s">
        <v>497</v>
      </c>
      <c r="G1226" s="101">
        <v>61.92</v>
      </c>
      <c r="H1226" s="87">
        <v>0</v>
      </c>
    </row>
    <row r="1227" spans="3:8" x14ac:dyDescent="0.25">
      <c r="C1227" s="86">
        <v>43550</v>
      </c>
      <c r="D1227" t="s">
        <v>70</v>
      </c>
      <c r="E1227" t="s">
        <v>61</v>
      </c>
      <c r="F1227" t="s">
        <v>497</v>
      </c>
      <c r="G1227" s="101">
        <v>46.02</v>
      </c>
      <c r="H1227" s="87">
        <v>0</v>
      </c>
    </row>
    <row r="1228" spans="3:8" x14ac:dyDescent="0.25">
      <c r="C1228" s="86">
        <v>43550</v>
      </c>
      <c r="D1228" t="s">
        <v>77</v>
      </c>
      <c r="E1228" t="s">
        <v>61</v>
      </c>
      <c r="F1228" t="s">
        <v>497</v>
      </c>
      <c r="G1228" s="101">
        <v>1060.6500000000001</v>
      </c>
      <c r="H1228" s="87">
        <v>0</v>
      </c>
    </row>
    <row r="1229" spans="3:8" x14ac:dyDescent="0.25">
      <c r="C1229" s="86">
        <v>43550</v>
      </c>
      <c r="D1229" t="s">
        <v>65</v>
      </c>
      <c r="E1229" t="s">
        <v>61</v>
      </c>
      <c r="F1229" t="s">
        <v>497</v>
      </c>
      <c r="G1229" s="101">
        <v>10</v>
      </c>
      <c r="H1229" s="87">
        <v>0</v>
      </c>
    </row>
    <row r="1230" spans="3:8" x14ac:dyDescent="0.25">
      <c r="C1230" s="86">
        <v>43550</v>
      </c>
      <c r="D1230" t="s">
        <v>23</v>
      </c>
      <c r="E1230" t="s">
        <v>59</v>
      </c>
      <c r="F1230" t="s">
        <v>497</v>
      </c>
      <c r="G1230" s="101">
        <v>213.44</v>
      </c>
      <c r="H1230" s="87">
        <v>0</v>
      </c>
    </row>
    <row r="1231" spans="3:8" x14ac:dyDescent="0.25">
      <c r="C1231" s="86">
        <v>43550</v>
      </c>
      <c r="D1231" t="s">
        <v>23</v>
      </c>
      <c r="E1231" t="s">
        <v>59</v>
      </c>
      <c r="F1231" t="s">
        <v>497</v>
      </c>
      <c r="G1231" s="101">
        <v>137.11000000000001</v>
      </c>
      <c r="H1231" s="87">
        <v>0</v>
      </c>
    </row>
    <row r="1232" spans="3:8" x14ac:dyDescent="0.25">
      <c r="C1232" s="86">
        <v>43550</v>
      </c>
      <c r="D1232" t="s">
        <v>23</v>
      </c>
      <c r="E1232" t="s">
        <v>59</v>
      </c>
      <c r="F1232" t="s">
        <v>497</v>
      </c>
      <c r="G1232" s="101">
        <v>39.86</v>
      </c>
      <c r="H1232" s="87">
        <v>0</v>
      </c>
    </row>
    <row r="1233" spans="3:8" x14ac:dyDescent="0.25">
      <c r="C1233" s="86">
        <v>43550</v>
      </c>
      <c r="D1233" t="s">
        <v>23</v>
      </c>
      <c r="E1233" t="s">
        <v>59</v>
      </c>
      <c r="F1233" t="s">
        <v>497</v>
      </c>
      <c r="G1233" s="101">
        <v>35.369999999999997</v>
      </c>
      <c r="H1233" s="87">
        <v>0</v>
      </c>
    </row>
    <row r="1234" spans="3:8" x14ac:dyDescent="0.25">
      <c r="C1234" s="86">
        <v>43550</v>
      </c>
      <c r="D1234" t="s">
        <v>23</v>
      </c>
      <c r="E1234" t="s">
        <v>61</v>
      </c>
      <c r="F1234" t="s">
        <v>497</v>
      </c>
      <c r="G1234" s="101">
        <v>30</v>
      </c>
      <c r="H1234" s="87">
        <v>0</v>
      </c>
    </row>
    <row r="1235" spans="3:8" x14ac:dyDescent="0.25">
      <c r="C1235" s="86">
        <v>43550</v>
      </c>
      <c r="D1235" t="s">
        <v>23</v>
      </c>
      <c r="E1235" t="s">
        <v>61</v>
      </c>
      <c r="F1235" t="s">
        <v>497</v>
      </c>
      <c r="G1235" s="101">
        <v>19</v>
      </c>
      <c r="H1235" s="87">
        <v>0</v>
      </c>
    </row>
    <row r="1236" spans="3:8" x14ac:dyDescent="0.25">
      <c r="C1236" s="86">
        <v>43551</v>
      </c>
      <c r="D1236" t="s">
        <v>74</v>
      </c>
      <c r="E1236" t="s">
        <v>61</v>
      </c>
      <c r="F1236" t="s">
        <v>498</v>
      </c>
      <c r="G1236" s="101">
        <v>17.12</v>
      </c>
      <c r="H1236" s="87">
        <v>0</v>
      </c>
    </row>
    <row r="1237" spans="3:8" x14ac:dyDescent="0.25">
      <c r="C1237" s="86">
        <v>43551</v>
      </c>
      <c r="D1237" t="s">
        <v>22</v>
      </c>
      <c r="E1237" t="s">
        <v>61</v>
      </c>
      <c r="F1237" t="s">
        <v>498</v>
      </c>
      <c r="G1237" s="101">
        <v>234</v>
      </c>
      <c r="H1237" s="87">
        <v>0</v>
      </c>
    </row>
    <row r="1238" spans="3:8" x14ac:dyDescent="0.25">
      <c r="C1238" s="86">
        <v>43551</v>
      </c>
      <c r="D1238" t="s">
        <v>22</v>
      </c>
      <c r="E1238" t="s">
        <v>61</v>
      </c>
      <c r="F1238" t="s">
        <v>498</v>
      </c>
      <c r="G1238" s="101">
        <v>143</v>
      </c>
      <c r="H1238" s="87">
        <v>0</v>
      </c>
    </row>
    <row r="1239" spans="3:8" x14ac:dyDescent="0.25">
      <c r="C1239" s="86">
        <v>43551</v>
      </c>
      <c r="D1239" t="s">
        <v>22</v>
      </c>
      <c r="E1239" t="s">
        <v>61</v>
      </c>
      <c r="F1239" t="s">
        <v>498</v>
      </c>
      <c r="G1239" s="101">
        <v>117</v>
      </c>
      <c r="H1239" s="87">
        <v>0</v>
      </c>
    </row>
    <row r="1240" spans="3:8" x14ac:dyDescent="0.25">
      <c r="C1240" s="86">
        <v>43551</v>
      </c>
      <c r="D1240" t="s">
        <v>290</v>
      </c>
      <c r="E1240" t="s">
        <v>62</v>
      </c>
      <c r="F1240" t="s">
        <v>498</v>
      </c>
      <c r="G1240" s="101">
        <v>343.33</v>
      </c>
      <c r="H1240" s="87">
        <v>0</v>
      </c>
    </row>
    <row r="1241" spans="3:8" x14ac:dyDescent="0.25">
      <c r="C1241" s="86">
        <v>43551</v>
      </c>
      <c r="D1241" t="s">
        <v>290</v>
      </c>
      <c r="E1241" t="s">
        <v>61</v>
      </c>
      <c r="F1241" t="s">
        <v>498</v>
      </c>
      <c r="G1241" s="101">
        <v>24</v>
      </c>
      <c r="H1241" s="87">
        <v>0</v>
      </c>
    </row>
    <row r="1242" spans="3:8" x14ac:dyDescent="0.25">
      <c r="C1242" s="86">
        <v>43551</v>
      </c>
      <c r="D1242" t="s">
        <v>68</v>
      </c>
      <c r="E1242" t="s">
        <v>32</v>
      </c>
      <c r="F1242" t="s">
        <v>498</v>
      </c>
      <c r="G1242" s="101">
        <v>7.33</v>
      </c>
      <c r="H1242" s="87">
        <v>0</v>
      </c>
    </row>
    <row r="1243" spans="3:8" x14ac:dyDescent="0.25">
      <c r="C1243" s="86">
        <v>43551</v>
      </c>
      <c r="D1243" t="s">
        <v>67</v>
      </c>
      <c r="E1243" t="s">
        <v>59</v>
      </c>
      <c r="F1243" t="s">
        <v>498</v>
      </c>
      <c r="G1243" s="101">
        <v>294.31</v>
      </c>
      <c r="H1243" s="87">
        <v>0</v>
      </c>
    </row>
    <row r="1244" spans="3:8" x14ac:dyDescent="0.25">
      <c r="C1244" s="86">
        <v>43551</v>
      </c>
      <c r="D1244" t="s">
        <v>73</v>
      </c>
      <c r="E1244" t="s">
        <v>62</v>
      </c>
      <c r="F1244" t="s">
        <v>498</v>
      </c>
      <c r="G1244" s="101">
        <v>32.65</v>
      </c>
      <c r="H1244" s="87">
        <v>0</v>
      </c>
    </row>
    <row r="1245" spans="3:8" x14ac:dyDescent="0.25">
      <c r="C1245" s="86">
        <v>43551</v>
      </c>
      <c r="D1245" t="s">
        <v>71</v>
      </c>
      <c r="E1245" t="s">
        <v>59</v>
      </c>
      <c r="F1245" t="s">
        <v>498</v>
      </c>
      <c r="G1245" s="101">
        <v>18</v>
      </c>
      <c r="H1245" s="87">
        <v>0</v>
      </c>
    </row>
    <row r="1246" spans="3:8" x14ac:dyDescent="0.25">
      <c r="C1246" s="86">
        <v>43551</v>
      </c>
      <c r="D1246" t="s">
        <v>71</v>
      </c>
      <c r="E1246" t="s">
        <v>31</v>
      </c>
      <c r="F1246" t="s">
        <v>498</v>
      </c>
      <c r="G1246" s="101">
        <v>70.23</v>
      </c>
      <c r="H1246" s="87">
        <v>0</v>
      </c>
    </row>
    <row r="1247" spans="3:8" x14ac:dyDescent="0.25">
      <c r="C1247" s="86">
        <v>43551</v>
      </c>
      <c r="D1247" t="s">
        <v>71</v>
      </c>
      <c r="E1247" t="s">
        <v>61</v>
      </c>
      <c r="F1247" t="s">
        <v>498</v>
      </c>
      <c r="G1247" s="101">
        <v>1083.51</v>
      </c>
      <c r="H1247" s="87">
        <v>0</v>
      </c>
    </row>
    <row r="1248" spans="3:8" x14ac:dyDescent="0.25">
      <c r="C1248" s="86">
        <v>43551</v>
      </c>
      <c r="D1248" t="s">
        <v>21</v>
      </c>
      <c r="E1248" t="s">
        <v>32</v>
      </c>
      <c r="F1248" t="s">
        <v>498</v>
      </c>
      <c r="G1248" s="101">
        <v>16</v>
      </c>
      <c r="H1248" s="87">
        <v>0</v>
      </c>
    </row>
    <row r="1249" spans="3:8" x14ac:dyDescent="0.25">
      <c r="C1249" s="86">
        <v>43551</v>
      </c>
      <c r="D1249" t="s">
        <v>21</v>
      </c>
      <c r="E1249" t="s">
        <v>32</v>
      </c>
      <c r="F1249" t="s">
        <v>498</v>
      </c>
      <c r="G1249" s="101">
        <v>8</v>
      </c>
      <c r="H1249" s="87">
        <v>0</v>
      </c>
    </row>
    <row r="1250" spans="3:8" x14ac:dyDescent="0.25">
      <c r="C1250" s="86">
        <v>43551</v>
      </c>
      <c r="D1250" t="s">
        <v>21</v>
      </c>
      <c r="E1250" t="s">
        <v>61</v>
      </c>
      <c r="F1250" t="s">
        <v>498</v>
      </c>
      <c r="G1250" s="101">
        <v>234</v>
      </c>
      <c r="H1250" s="87">
        <v>0</v>
      </c>
    </row>
    <row r="1251" spans="3:8" x14ac:dyDescent="0.25">
      <c r="C1251" s="86">
        <v>43551</v>
      </c>
      <c r="D1251" t="s">
        <v>281</v>
      </c>
      <c r="E1251" t="s">
        <v>31</v>
      </c>
      <c r="F1251" t="s">
        <v>498</v>
      </c>
      <c r="G1251" s="101">
        <v>140.46</v>
      </c>
      <c r="H1251" s="87">
        <v>0</v>
      </c>
    </row>
    <row r="1252" spans="3:8" x14ac:dyDescent="0.25">
      <c r="C1252" s="86">
        <v>43551</v>
      </c>
      <c r="D1252" t="s">
        <v>82</v>
      </c>
      <c r="E1252" t="s">
        <v>61</v>
      </c>
      <c r="F1252" t="s">
        <v>498</v>
      </c>
      <c r="G1252" s="101">
        <v>383.94</v>
      </c>
      <c r="H1252" s="87">
        <v>0</v>
      </c>
    </row>
    <row r="1253" spans="3:8" x14ac:dyDescent="0.25">
      <c r="C1253" s="86">
        <v>43551</v>
      </c>
      <c r="D1253" t="s">
        <v>121</v>
      </c>
      <c r="E1253" t="s">
        <v>32</v>
      </c>
      <c r="F1253" t="s">
        <v>498</v>
      </c>
      <c r="G1253" s="101">
        <v>10.1</v>
      </c>
      <c r="H1253" s="87">
        <v>0</v>
      </c>
    </row>
    <row r="1254" spans="3:8" x14ac:dyDescent="0.25">
      <c r="C1254" s="86">
        <v>43551</v>
      </c>
      <c r="D1254" t="s">
        <v>65</v>
      </c>
      <c r="E1254" t="s">
        <v>61</v>
      </c>
      <c r="F1254" t="s">
        <v>498</v>
      </c>
      <c r="G1254" s="101">
        <v>34.6</v>
      </c>
      <c r="H1254" s="87">
        <v>0</v>
      </c>
    </row>
    <row r="1255" spans="3:8" x14ac:dyDescent="0.25">
      <c r="C1255" s="86">
        <v>43551</v>
      </c>
      <c r="D1255" t="s">
        <v>64</v>
      </c>
      <c r="E1255" t="s">
        <v>32</v>
      </c>
      <c r="F1255" t="s">
        <v>498</v>
      </c>
      <c r="G1255" s="101">
        <v>15</v>
      </c>
      <c r="H1255" s="87">
        <v>0</v>
      </c>
    </row>
    <row r="1256" spans="3:8" x14ac:dyDescent="0.25">
      <c r="C1256" s="86">
        <v>43551</v>
      </c>
      <c r="D1256" t="s">
        <v>64</v>
      </c>
      <c r="E1256" t="s">
        <v>60</v>
      </c>
      <c r="F1256" t="s">
        <v>498</v>
      </c>
      <c r="G1256" s="101">
        <v>126.3</v>
      </c>
      <c r="H1256" s="87">
        <v>0</v>
      </c>
    </row>
    <row r="1257" spans="3:8" x14ac:dyDescent="0.25">
      <c r="C1257" s="86">
        <v>43551</v>
      </c>
      <c r="D1257" t="s">
        <v>23</v>
      </c>
      <c r="E1257" t="s">
        <v>32</v>
      </c>
      <c r="F1257" t="s">
        <v>498</v>
      </c>
      <c r="G1257" s="101">
        <v>8</v>
      </c>
      <c r="H1257" s="87">
        <v>0</v>
      </c>
    </row>
    <row r="1258" spans="3:8" x14ac:dyDescent="0.25">
      <c r="C1258" s="86">
        <v>43551</v>
      </c>
      <c r="D1258" t="s">
        <v>23</v>
      </c>
      <c r="E1258" t="s">
        <v>59</v>
      </c>
      <c r="F1258" t="s">
        <v>498</v>
      </c>
      <c r="G1258" s="101">
        <v>97.25</v>
      </c>
      <c r="H1258" s="87">
        <v>0</v>
      </c>
    </row>
    <row r="1259" spans="3:8" x14ac:dyDescent="0.25">
      <c r="C1259" s="86">
        <v>43551</v>
      </c>
      <c r="D1259" t="s">
        <v>23</v>
      </c>
      <c r="E1259" t="s">
        <v>59</v>
      </c>
      <c r="F1259" t="s">
        <v>498</v>
      </c>
      <c r="G1259" s="101">
        <v>85</v>
      </c>
      <c r="H1259" s="87">
        <v>0</v>
      </c>
    </row>
    <row r="1260" spans="3:8" x14ac:dyDescent="0.25">
      <c r="C1260" s="86">
        <v>43551</v>
      </c>
      <c r="D1260" t="s">
        <v>23</v>
      </c>
      <c r="E1260" t="s">
        <v>59</v>
      </c>
      <c r="F1260" t="s">
        <v>498</v>
      </c>
      <c r="G1260" s="101">
        <v>60.5</v>
      </c>
      <c r="H1260" s="87">
        <v>0</v>
      </c>
    </row>
    <row r="1261" spans="3:8" x14ac:dyDescent="0.25">
      <c r="C1261" s="86">
        <v>43551</v>
      </c>
      <c r="D1261" t="s">
        <v>23</v>
      </c>
      <c r="E1261" t="s">
        <v>59</v>
      </c>
      <c r="F1261" t="s">
        <v>498</v>
      </c>
      <c r="G1261" s="101">
        <v>31.55</v>
      </c>
      <c r="H1261" s="87">
        <v>0</v>
      </c>
    </row>
    <row r="1262" spans="3:8" x14ac:dyDescent="0.25">
      <c r="C1262" s="86">
        <v>43551</v>
      </c>
      <c r="D1262" t="s">
        <v>23</v>
      </c>
      <c r="E1262" t="s">
        <v>33</v>
      </c>
      <c r="F1262" t="s">
        <v>34</v>
      </c>
      <c r="G1262" s="101">
        <v>17.399999999999999</v>
      </c>
      <c r="H1262" s="87">
        <v>0</v>
      </c>
    </row>
    <row r="1263" spans="3:8" x14ac:dyDescent="0.25">
      <c r="C1263" s="86">
        <v>43551</v>
      </c>
      <c r="D1263" t="s">
        <v>23</v>
      </c>
      <c r="E1263" t="s">
        <v>33</v>
      </c>
      <c r="F1263" t="s">
        <v>104</v>
      </c>
      <c r="G1263" s="101">
        <v>26</v>
      </c>
      <c r="H1263" s="87">
        <v>0</v>
      </c>
    </row>
    <row r="1264" spans="3:8" x14ac:dyDescent="0.25">
      <c r="C1264" s="86">
        <v>43551</v>
      </c>
      <c r="D1264" t="s">
        <v>23</v>
      </c>
      <c r="E1264" t="s">
        <v>33</v>
      </c>
      <c r="F1264" t="s">
        <v>168</v>
      </c>
      <c r="G1264" s="101">
        <v>2.25</v>
      </c>
      <c r="H1264" s="87">
        <v>0</v>
      </c>
    </row>
    <row r="1265" spans="3:8" x14ac:dyDescent="0.25">
      <c r="C1265" s="86">
        <v>43551</v>
      </c>
      <c r="D1265" t="s">
        <v>23</v>
      </c>
      <c r="E1265" t="s">
        <v>33</v>
      </c>
      <c r="F1265" t="s">
        <v>215</v>
      </c>
      <c r="G1265" s="101">
        <v>3.15</v>
      </c>
      <c r="H1265" s="87">
        <v>0</v>
      </c>
    </row>
    <row r="1266" spans="3:8" x14ac:dyDescent="0.25">
      <c r="C1266" s="86">
        <v>43551</v>
      </c>
      <c r="D1266" t="s">
        <v>23</v>
      </c>
      <c r="E1266" t="s">
        <v>61</v>
      </c>
      <c r="F1266" t="s">
        <v>498</v>
      </c>
      <c r="G1266" s="101">
        <v>162.5</v>
      </c>
      <c r="H1266" s="87">
        <v>0</v>
      </c>
    </row>
    <row r="1267" spans="3:8" x14ac:dyDescent="0.25">
      <c r="C1267" s="86">
        <v>43551</v>
      </c>
      <c r="D1267" t="s">
        <v>23</v>
      </c>
      <c r="E1267" t="s">
        <v>61</v>
      </c>
      <c r="F1267" t="s">
        <v>498</v>
      </c>
      <c r="G1267" s="101">
        <v>143</v>
      </c>
      <c r="H1267" s="87">
        <v>0</v>
      </c>
    </row>
    <row r="1268" spans="3:8" x14ac:dyDescent="0.25">
      <c r="C1268" s="86">
        <v>43551</v>
      </c>
      <c r="D1268" t="s">
        <v>23</v>
      </c>
      <c r="E1268" t="s">
        <v>61</v>
      </c>
      <c r="F1268" t="s">
        <v>498</v>
      </c>
      <c r="G1268" s="101">
        <v>91</v>
      </c>
      <c r="H1268" s="87">
        <v>0</v>
      </c>
    </row>
    <row r="1269" spans="3:8" x14ac:dyDescent="0.25">
      <c r="C1269" s="86">
        <v>43551</v>
      </c>
      <c r="D1269" t="s">
        <v>23</v>
      </c>
      <c r="E1269" t="s">
        <v>61</v>
      </c>
      <c r="F1269" t="s">
        <v>498</v>
      </c>
      <c r="G1269" s="101">
        <v>19</v>
      </c>
      <c r="H1269" s="87">
        <v>0</v>
      </c>
    </row>
    <row r="1270" spans="3:8" x14ac:dyDescent="0.25">
      <c r="C1270" s="86">
        <v>43552</v>
      </c>
      <c r="D1270" t="s">
        <v>22</v>
      </c>
      <c r="E1270" t="s">
        <v>32</v>
      </c>
      <c r="F1270" t="s">
        <v>499</v>
      </c>
      <c r="G1270" s="101">
        <v>32</v>
      </c>
      <c r="H1270" s="87">
        <v>0</v>
      </c>
    </row>
    <row r="1271" spans="3:8" x14ac:dyDescent="0.25">
      <c r="C1271" s="86">
        <v>43552</v>
      </c>
      <c r="D1271" t="s">
        <v>22</v>
      </c>
      <c r="E1271" t="s">
        <v>32</v>
      </c>
      <c r="F1271" t="s">
        <v>499</v>
      </c>
      <c r="G1271" s="101">
        <v>8</v>
      </c>
      <c r="H1271" s="87">
        <v>0</v>
      </c>
    </row>
    <row r="1272" spans="3:8" x14ac:dyDescent="0.25">
      <c r="C1272" s="86">
        <v>43552</v>
      </c>
      <c r="D1272" t="s">
        <v>76</v>
      </c>
      <c r="E1272" t="s">
        <v>61</v>
      </c>
      <c r="F1272" t="s">
        <v>499</v>
      </c>
      <c r="G1272" s="101">
        <v>11</v>
      </c>
      <c r="H1272" s="87">
        <v>0</v>
      </c>
    </row>
    <row r="1273" spans="3:8" x14ac:dyDescent="0.25">
      <c r="C1273" s="86">
        <v>43552</v>
      </c>
      <c r="D1273" t="s">
        <v>21</v>
      </c>
      <c r="E1273" t="s">
        <v>32</v>
      </c>
      <c r="F1273" t="s">
        <v>499</v>
      </c>
      <c r="G1273" s="101">
        <v>16</v>
      </c>
      <c r="H1273" s="87">
        <v>0</v>
      </c>
    </row>
    <row r="1274" spans="3:8" x14ac:dyDescent="0.25">
      <c r="C1274" s="86">
        <v>43552</v>
      </c>
      <c r="D1274" t="s">
        <v>21</v>
      </c>
      <c r="E1274" t="s">
        <v>32</v>
      </c>
      <c r="F1274" t="s">
        <v>499</v>
      </c>
      <c r="G1274" s="101">
        <v>8</v>
      </c>
      <c r="H1274" s="87">
        <v>0</v>
      </c>
    </row>
    <row r="1275" spans="3:8" x14ac:dyDescent="0.25">
      <c r="C1275" s="86">
        <v>43552</v>
      </c>
      <c r="D1275" t="s">
        <v>65</v>
      </c>
      <c r="E1275" t="s">
        <v>60</v>
      </c>
      <c r="F1275" t="s">
        <v>499</v>
      </c>
      <c r="G1275" s="101">
        <v>96.45</v>
      </c>
      <c r="H1275" s="87">
        <v>0</v>
      </c>
    </row>
    <row r="1276" spans="3:8" x14ac:dyDescent="0.25">
      <c r="C1276" s="86">
        <v>43552</v>
      </c>
      <c r="D1276" t="s">
        <v>64</v>
      </c>
      <c r="E1276" t="s">
        <v>60</v>
      </c>
      <c r="F1276" t="s">
        <v>499</v>
      </c>
      <c r="G1276" s="101">
        <v>28.75</v>
      </c>
      <c r="H1276" s="87">
        <v>0</v>
      </c>
    </row>
    <row r="1277" spans="3:8" x14ac:dyDescent="0.25">
      <c r="C1277" s="86">
        <v>43552</v>
      </c>
      <c r="D1277" t="s">
        <v>23</v>
      </c>
      <c r="E1277" t="s">
        <v>59</v>
      </c>
      <c r="F1277" t="s">
        <v>499</v>
      </c>
      <c r="G1277" s="101">
        <v>221.05</v>
      </c>
      <c r="H1277" s="87">
        <v>0</v>
      </c>
    </row>
    <row r="1278" spans="3:8" x14ac:dyDescent="0.25">
      <c r="C1278" s="86">
        <v>43552</v>
      </c>
      <c r="D1278" t="s">
        <v>23</v>
      </c>
      <c r="E1278" t="s">
        <v>61</v>
      </c>
      <c r="F1278" t="s">
        <v>499</v>
      </c>
      <c r="G1278" s="101">
        <v>33.65</v>
      </c>
      <c r="H1278" s="87">
        <v>0</v>
      </c>
    </row>
    <row r="1279" spans="3:8" x14ac:dyDescent="0.25">
      <c r="C1279" s="86">
        <v>43553</v>
      </c>
      <c r="D1279" t="s">
        <v>22</v>
      </c>
      <c r="E1279" t="s">
        <v>32</v>
      </c>
      <c r="F1279" t="s">
        <v>500</v>
      </c>
      <c r="G1279" s="101">
        <v>8</v>
      </c>
      <c r="H1279" s="87">
        <v>0</v>
      </c>
    </row>
    <row r="1280" spans="3:8" x14ac:dyDescent="0.25">
      <c r="C1280" s="86">
        <v>43553</v>
      </c>
      <c r="D1280" t="s">
        <v>22</v>
      </c>
      <c r="E1280" t="s">
        <v>61</v>
      </c>
      <c r="F1280" t="s">
        <v>500</v>
      </c>
      <c r="G1280" s="101">
        <v>9.1999999999999993</v>
      </c>
      <c r="H1280" s="87">
        <v>0</v>
      </c>
    </row>
    <row r="1281" spans="3:8" x14ac:dyDescent="0.25">
      <c r="C1281" s="86">
        <v>43553</v>
      </c>
      <c r="D1281" t="s">
        <v>69</v>
      </c>
      <c r="E1281" t="s">
        <v>62</v>
      </c>
      <c r="F1281" t="s">
        <v>500</v>
      </c>
      <c r="G1281" s="101">
        <v>120.6</v>
      </c>
      <c r="H1281" s="87">
        <v>0</v>
      </c>
    </row>
    <row r="1282" spans="3:8" x14ac:dyDescent="0.25">
      <c r="C1282" s="86">
        <v>43553</v>
      </c>
      <c r="D1282" t="s">
        <v>68</v>
      </c>
      <c r="E1282" t="s">
        <v>32</v>
      </c>
      <c r="F1282" t="s">
        <v>500</v>
      </c>
      <c r="G1282" s="101">
        <v>35</v>
      </c>
      <c r="H1282" s="87">
        <v>0</v>
      </c>
    </row>
    <row r="1283" spans="3:8" x14ac:dyDescent="0.25">
      <c r="C1283" s="86">
        <v>43553</v>
      </c>
      <c r="D1283" t="s">
        <v>71</v>
      </c>
      <c r="E1283" t="s">
        <v>61</v>
      </c>
      <c r="F1283" t="s">
        <v>500</v>
      </c>
      <c r="G1283" s="101">
        <v>107</v>
      </c>
      <c r="H1283" s="87">
        <v>0</v>
      </c>
    </row>
    <row r="1284" spans="3:8" x14ac:dyDescent="0.25">
      <c r="C1284" s="86">
        <v>43553</v>
      </c>
      <c r="D1284" t="s">
        <v>21</v>
      </c>
      <c r="E1284" t="s">
        <v>32</v>
      </c>
      <c r="F1284" t="s">
        <v>500</v>
      </c>
      <c r="G1284" s="101">
        <v>8</v>
      </c>
      <c r="H1284" s="87">
        <v>0</v>
      </c>
    </row>
    <row r="1285" spans="3:8" x14ac:dyDescent="0.25">
      <c r="C1285" s="86">
        <v>43553</v>
      </c>
      <c r="D1285" t="s">
        <v>70</v>
      </c>
      <c r="E1285" t="s">
        <v>61</v>
      </c>
      <c r="F1285" t="s">
        <v>500</v>
      </c>
      <c r="G1285" s="101">
        <v>34</v>
      </c>
      <c r="H1285" s="87">
        <v>0</v>
      </c>
    </row>
    <row r="1286" spans="3:8" x14ac:dyDescent="0.25">
      <c r="C1286" s="86">
        <v>43553</v>
      </c>
      <c r="D1286" t="s">
        <v>65</v>
      </c>
      <c r="E1286" t="s">
        <v>32</v>
      </c>
      <c r="F1286" t="s">
        <v>500</v>
      </c>
      <c r="G1286" s="101">
        <v>19.45</v>
      </c>
      <c r="H1286" s="87">
        <v>0</v>
      </c>
    </row>
    <row r="1287" spans="3:8" x14ac:dyDescent="0.25">
      <c r="C1287" s="86">
        <v>43553</v>
      </c>
      <c r="D1287" t="s">
        <v>23</v>
      </c>
      <c r="E1287" t="s">
        <v>32</v>
      </c>
      <c r="F1287" t="s">
        <v>500</v>
      </c>
      <c r="G1287" s="101">
        <v>70</v>
      </c>
      <c r="H1287" s="87">
        <v>0</v>
      </c>
    </row>
    <row r="1288" spans="3:8" x14ac:dyDescent="0.25">
      <c r="C1288" s="86">
        <v>43553</v>
      </c>
      <c r="D1288" t="s">
        <v>23</v>
      </c>
      <c r="E1288" t="s">
        <v>32</v>
      </c>
      <c r="F1288" t="s">
        <v>500</v>
      </c>
      <c r="G1288" s="101">
        <v>8</v>
      </c>
      <c r="H1288" s="87">
        <v>0</v>
      </c>
    </row>
    <row r="1289" spans="3:8" x14ac:dyDescent="0.25">
      <c r="C1289" s="86">
        <v>43553</v>
      </c>
      <c r="D1289" t="s">
        <v>23</v>
      </c>
      <c r="E1289" t="s">
        <v>59</v>
      </c>
      <c r="F1289" t="s">
        <v>500</v>
      </c>
      <c r="G1289" s="101">
        <v>10.69</v>
      </c>
      <c r="H1289" s="87">
        <v>0</v>
      </c>
    </row>
    <row r="1290" spans="3:8" x14ac:dyDescent="0.25">
      <c r="C1290" s="86">
        <v>43553</v>
      </c>
      <c r="D1290" t="s">
        <v>23</v>
      </c>
      <c r="E1290" t="s">
        <v>33</v>
      </c>
      <c r="F1290" t="s">
        <v>141</v>
      </c>
      <c r="G1290" s="101">
        <v>8</v>
      </c>
      <c r="H1290" s="87">
        <v>0</v>
      </c>
    </row>
    <row r="1291" spans="3:8" x14ac:dyDescent="0.25">
      <c r="C1291" s="86">
        <v>43553</v>
      </c>
      <c r="D1291" t="s">
        <v>23</v>
      </c>
      <c r="E1291" t="s">
        <v>61</v>
      </c>
      <c r="F1291" t="s">
        <v>500</v>
      </c>
      <c r="G1291" s="101">
        <v>42</v>
      </c>
      <c r="H1291" s="87">
        <v>0</v>
      </c>
    </row>
    <row r="1292" spans="3:8" x14ac:dyDescent="0.25">
      <c r="C1292" s="86">
        <v>43554</v>
      </c>
      <c r="D1292" t="s">
        <v>23</v>
      </c>
      <c r="E1292" t="s">
        <v>33</v>
      </c>
      <c r="F1292" t="s">
        <v>124</v>
      </c>
      <c r="G1292" s="101">
        <v>1.8</v>
      </c>
      <c r="H1292" s="87">
        <v>0</v>
      </c>
    </row>
    <row r="1293" spans="3:8" x14ac:dyDescent="0.25">
      <c r="C1293" s="86">
        <v>43554</v>
      </c>
      <c r="D1293" t="s">
        <v>23</v>
      </c>
      <c r="E1293" t="s">
        <v>33</v>
      </c>
      <c r="F1293" t="s">
        <v>114</v>
      </c>
      <c r="G1293" s="101">
        <v>2.4</v>
      </c>
      <c r="H1293" s="87">
        <v>0</v>
      </c>
    </row>
    <row r="1294" spans="3:8" x14ac:dyDescent="0.25">
      <c r="C1294" s="86">
        <v>43556</v>
      </c>
      <c r="D1294" t="s">
        <v>22</v>
      </c>
      <c r="E1294" t="s">
        <v>32</v>
      </c>
      <c r="F1294" t="s">
        <v>501</v>
      </c>
      <c r="G1294" s="101">
        <v>8</v>
      </c>
      <c r="H1294" s="87">
        <v>0</v>
      </c>
    </row>
    <row r="1295" spans="3:8" x14ac:dyDescent="0.25">
      <c r="C1295" s="86">
        <v>43556</v>
      </c>
      <c r="D1295" t="s">
        <v>22</v>
      </c>
      <c r="E1295" t="s">
        <v>61</v>
      </c>
      <c r="F1295" t="s">
        <v>501</v>
      </c>
      <c r="G1295" s="101">
        <v>91</v>
      </c>
      <c r="H1295" s="87">
        <v>0</v>
      </c>
    </row>
    <row r="1296" spans="3:8" x14ac:dyDescent="0.25">
      <c r="C1296" s="86">
        <v>43556</v>
      </c>
      <c r="D1296" t="s">
        <v>148</v>
      </c>
      <c r="E1296" t="s">
        <v>32</v>
      </c>
      <c r="F1296" t="s">
        <v>501</v>
      </c>
      <c r="G1296" s="101">
        <v>60.19</v>
      </c>
      <c r="H1296" s="87">
        <v>0</v>
      </c>
    </row>
    <row r="1297" spans="3:8" x14ac:dyDescent="0.25">
      <c r="C1297" s="86">
        <v>43556</v>
      </c>
      <c r="D1297" t="s">
        <v>75</v>
      </c>
      <c r="E1297" t="s">
        <v>60</v>
      </c>
      <c r="F1297" t="s">
        <v>501</v>
      </c>
      <c r="G1297" s="101">
        <v>282.70999999999998</v>
      </c>
      <c r="H1297" s="87">
        <v>0</v>
      </c>
    </row>
    <row r="1298" spans="3:8" x14ac:dyDescent="0.25">
      <c r="C1298" s="86">
        <v>43556</v>
      </c>
      <c r="D1298" t="s">
        <v>71</v>
      </c>
      <c r="E1298" t="s">
        <v>32</v>
      </c>
      <c r="F1298" t="s">
        <v>501</v>
      </c>
      <c r="G1298" s="101">
        <v>70</v>
      </c>
      <c r="H1298" s="87">
        <v>0</v>
      </c>
    </row>
    <row r="1299" spans="3:8" x14ac:dyDescent="0.25">
      <c r="C1299" s="86">
        <v>43556</v>
      </c>
      <c r="D1299" t="s">
        <v>71</v>
      </c>
      <c r="E1299" t="s">
        <v>60</v>
      </c>
      <c r="F1299" t="s">
        <v>501</v>
      </c>
      <c r="G1299" s="101">
        <v>27</v>
      </c>
      <c r="H1299" s="87">
        <v>0</v>
      </c>
    </row>
    <row r="1300" spans="3:8" x14ac:dyDescent="0.25">
      <c r="C1300" s="86">
        <v>43556</v>
      </c>
      <c r="D1300" t="s">
        <v>103</v>
      </c>
      <c r="E1300" t="s">
        <v>61</v>
      </c>
      <c r="F1300" t="s">
        <v>501</v>
      </c>
      <c r="G1300" s="101">
        <v>37.479999999999997</v>
      </c>
      <c r="H1300" s="87">
        <v>0</v>
      </c>
    </row>
    <row r="1301" spans="3:8" x14ac:dyDescent="0.25">
      <c r="C1301" s="86">
        <v>43556</v>
      </c>
      <c r="D1301" t="s">
        <v>21</v>
      </c>
      <c r="E1301" t="s">
        <v>32</v>
      </c>
      <c r="F1301" t="s">
        <v>501</v>
      </c>
      <c r="G1301" s="101">
        <v>32</v>
      </c>
      <c r="H1301" s="87">
        <v>0</v>
      </c>
    </row>
    <row r="1302" spans="3:8" x14ac:dyDescent="0.25">
      <c r="C1302" s="86">
        <v>43556</v>
      </c>
      <c r="D1302" t="s">
        <v>21</v>
      </c>
      <c r="E1302" t="s">
        <v>32</v>
      </c>
      <c r="F1302" t="s">
        <v>501</v>
      </c>
      <c r="G1302" s="101">
        <v>24</v>
      </c>
      <c r="H1302" s="87">
        <v>0</v>
      </c>
    </row>
    <row r="1303" spans="3:8" x14ac:dyDescent="0.25">
      <c r="C1303" s="86">
        <v>43556</v>
      </c>
      <c r="D1303" t="s">
        <v>21</v>
      </c>
      <c r="E1303" t="s">
        <v>32</v>
      </c>
      <c r="F1303" t="s">
        <v>501</v>
      </c>
      <c r="G1303" s="101">
        <v>8</v>
      </c>
      <c r="H1303" s="87">
        <v>0</v>
      </c>
    </row>
    <row r="1304" spans="3:8" x14ac:dyDescent="0.25">
      <c r="C1304" s="86">
        <v>43556</v>
      </c>
      <c r="D1304" t="s">
        <v>64</v>
      </c>
      <c r="E1304" t="s">
        <v>60</v>
      </c>
      <c r="F1304" t="s">
        <v>501</v>
      </c>
      <c r="G1304" s="101">
        <v>57.94</v>
      </c>
      <c r="H1304" s="87">
        <v>0</v>
      </c>
    </row>
    <row r="1305" spans="3:8" x14ac:dyDescent="0.25">
      <c r="C1305" s="86">
        <v>43556</v>
      </c>
      <c r="D1305" t="s">
        <v>23</v>
      </c>
      <c r="E1305" t="s">
        <v>60</v>
      </c>
      <c r="F1305" t="s">
        <v>501</v>
      </c>
      <c r="G1305" s="101">
        <v>18</v>
      </c>
      <c r="H1305" s="87">
        <v>0</v>
      </c>
    </row>
    <row r="1306" spans="3:8" x14ac:dyDescent="0.25">
      <c r="C1306" s="86">
        <v>43556</v>
      </c>
      <c r="D1306" t="s">
        <v>23</v>
      </c>
      <c r="E1306" t="s">
        <v>54</v>
      </c>
      <c r="F1306" t="s">
        <v>501</v>
      </c>
      <c r="G1306" s="101">
        <v>104</v>
      </c>
      <c r="H1306" s="87">
        <v>0</v>
      </c>
    </row>
    <row r="1307" spans="3:8" x14ac:dyDescent="0.25">
      <c r="C1307" s="86">
        <v>43556</v>
      </c>
      <c r="D1307" t="s">
        <v>23</v>
      </c>
      <c r="E1307" t="s">
        <v>33</v>
      </c>
      <c r="F1307" t="s">
        <v>182</v>
      </c>
      <c r="G1307" s="101">
        <v>2.7</v>
      </c>
      <c r="H1307" s="87">
        <v>0</v>
      </c>
    </row>
    <row r="1308" spans="3:8" x14ac:dyDescent="0.25">
      <c r="C1308" s="86">
        <v>43556</v>
      </c>
      <c r="D1308" t="s">
        <v>23</v>
      </c>
      <c r="E1308" t="s">
        <v>33</v>
      </c>
      <c r="F1308" t="s">
        <v>127</v>
      </c>
      <c r="G1308" s="101">
        <v>9</v>
      </c>
      <c r="H1308" s="87">
        <v>0</v>
      </c>
    </row>
    <row r="1309" spans="3:8" x14ac:dyDescent="0.25">
      <c r="C1309" s="86">
        <v>43556</v>
      </c>
      <c r="D1309" t="s">
        <v>23</v>
      </c>
      <c r="E1309" t="s">
        <v>33</v>
      </c>
      <c r="F1309" t="s">
        <v>219</v>
      </c>
      <c r="G1309" s="101">
        <v>2.4</v>
      </c>
      <c r="H1309" s="87">
        <v>0</v>
      </c>
    </row>
    <row r="1310" spans="3:8" x14ac:dyDescent="0.25">
      <c r="C1310" s="86">
        <v>43556</v>
      </c>
      <c r="D1310" t="s">
        <v>23</v>
      </c>
      <c r="E1310" t="s">
        <v>33</v>
      </c>
      <c r="F1310" t="s">
        <v>135</v>
      </c>
      <c r="G1310" s="101">
        <v>10</v>
      </c>
      <c r="H1310" s="87">
        <v>0</v>
      </c>
    </row>
    <row r="1311" spans="3:8" x14ac:dyDescent="0.25">
      <c r="C1311" s="86">
        <v>43557</v>
      </c>
      <c r="D1311" t="s">
        <v>22</v>
      </c>
      <c r="E1311" t="s">
        <v>32</v>
      </c>
      <c r="F1311" t="s">
        <v>502</v>
      </c>
      <c r="G1311" s="101">
        <v>16</v>
      </c>
      <c r="H1311" s="87">
        <v>0</v>
      </c>
    </row>
    <row r="1312" spans="3:8" x14ac:dyDescent="0.25">
      <c r="C1312" s="86">
        <v>43557</v>
      </c>
      <c r="D1312" t="s">
        <v>22</v>
      </c>
      <c r="E1312" t="s">
        <v>32</v>
      </c>
      <c r="F1312" t="s">
        <v>502</v>
      </c>
      <c r="G1312" s="101">
        <v>8</v>
      </c>
      <c r="H1312" s="87">
        <v>0</v>
      </c>
    </row>
    <row r="1313" spans="3:8" x14ac:dyDescent="0.25">
      <c r="C1313" s="86">
        <v>43557</v>
      </c>
      <c r="D1313" t="s">
        <v>106</v>
      </c>
      <c r="E1313" t="s">
        <v>61</v>
      </c>
      <c r="F1313" t="s">
        <v>502</v>
      </c>
      <c r="G1313" s="101">
        <v>66.900000000000006</v>
      </c>
      <c r="H1313" s="87">
        <v>0</v>
      </c>
    </row>
    <row r="1314" spans="3:8" x14ac:dyDescent="0.25">
      <c r="C1314" s="86">
        <v>43557</v>
      </c>
      <c r="D1314" t="s">
        <v>67</v>
      </c>
      <c r="E1314" t="s">
        <v>61</v>
      </c>
      <c r="F1314" t="s">
        <v>502</v>
      </c>
      <c r="G1314" s="101">
        <v>2100</v>
      </c>
      <c r="H1314" s="87">
        <v>0</v>
      </c>
    </row>
    <row r="1315" spans="3:8" x14ac:dyDescent="0.25">
      <c r="C1315" s="86">
        <v>43557</v>
      </c>
      <c r="D1315" t="s">
        <v>72</v>
      </c>
      <c r="E1315" t="s">
        <v>61</v>
      </c>
      <c r="F1315" t="s">
        <v>502</v>
      </c>
      <c r="G1315" s="101">
        <v>150</v>
      </c>
      <c r="H1315" s="87">
        <v>0</v>
      </c>
    </row>
    <row r="1316" spans="3:8" x14ac:dyDescent="0.25">
      <c r="C1316" s="86">
        <v>43557</v>
      </c>
      <c r="D1316" t="s">
        <v>73</v>
      </c>
      <c r="E1316" t="s">
        <v>60</v>
      </c>
      <c r="F1316" t="s">
        <v>502</v>
      </c>
      <c r="G1316" s="101">
        <v>35</v>
      </c>
      <c r="H1316" s="87">
        <v>0</v>
      </c>
    </row>
    <row r="1317" spans="3:8" x14ac:dyDescent="0.25">
      <c r="C1317" s="86">
        <v>43557</v>
      </c>
      <c r="D1317" t="s">
        <v>71</v>
      </c>
      <c r="E1317" t="s">
        <v>61</v>
      </c>
      <c r="F1317" t="s">
        <v>502</v>
      </c>
      <c r="G1317" s="101">
        <v>150</v>
      </c>
      <c r="H1317" s="87">
        <v>0</v>
      </c>
    </row>
    <row r="1318" spans="3:8" x14ac:dyDescent="0.25">
      <c r="C1318" s="86">
        <v>43557</v>
      </c>
      <c r="D1318" t="s">
        <v>21</v>
      </c>
      <c r="E1318" t="s">
        <v>32</v>
      </c>
      <c r="F1318" t="s">
        <v>502</v>
      </c>
      <c r="G1318" s="101">
        <v>64</v>
      </c>
      <c r="H1318" s="87">
        <v>0</v>
      </c>
    </row>
    <row r="1319" spans="3:8" x14ac:dyDescent="0.25">
      <c r="C1319" s="86">
        <v>43557</v>
      </c>
      <c r="D1319" t="s">
        <v>21</v>
      </c>
      <c r="E1319" t="s">
        <v>32</v>
      </c>
      <c r="F1319" t="s">
        <v>502</v>
      </c>
      <c r="G1319" s="101">
        <v>48</v>
      </c>
      <c r="H1319" s="87">
        <v>0</v>
      </c>
    </row>
    <row r="1320" spans="3:8" x14ac:dyDescent="0.25">
      <c r="C1320" s="86">
        <v>43557</v>
      </c>
      <c r="D1320" t="s">
        <v>21</v>
      </c>
      <c r="E1320" t="s">
        <v>32</v>
      </c>
      <c r="F1320" t="s">
        <v>502</v>
      </c>
      <c r="G1320" s="101">
        <v>24</v>
      </c>
      <c r="H1320" s="87">
        <v>0</v>
      </c>
    </row>
    <row r="1321" spans="3:8" x14ac:dyDescent="0.25">
      <c r="C1321" s="86">
        <v>43557</v>
      </c>
      <c r="D1321" t="s">
        <v>21</v>
      </c>
      <c r="E1321" t="s">
        <v>32</v>
      </c>
      <c r="F1321" t="s">
        <v>502</v>
      </c>
      <c r="G1321" s="101">
        <v>16</v>
      </c>
      <c r="H1321" s="87">
        <v>0</v>
      </c>
    </row>
    <row r="1322" spans="3:8" x14ac:dyDescent="0.25">
      <c r="C1322" s="86">
        <v>43557</v>
      </c>
      <c r="D1322" t="s">
        <v>66</v>
      </c>
      <c r="E1322" t="s">
        <v>61</v>
      </c>
      <c r="F1322" t="s">
        <v>502</v>
      </c>
      <c r="G1322" s="101">
        <v>47.1</v>
      </c>
      <c r="H1322" s="87">
        <v>0</v>
      </c>
    </row>
    <row r="1323" spans="3:8" x14ac:dyDescent="0.25">
      <c r="C1323" s="86">
        <v>43557</v>
      </c>
      <c r="D1323" t="s">
        <v>78</v>
      </c>
      <c r="E1323" t="s">
        <v>61</v>
      </c>
      <c r="F1323" t="s">
        <v>502</v>
      </c>
      <c r="G1323" s="101">
        <v>37.270000000000003</v>
      </c>
      <c r="H1323" s="87">
        <v>0</v>
      </c>
    </row>
    <row r="1324" spans="3:8" x14ac:dyDescent="0.25">
      <c r="C1324" s="86">
        <v>43557</v>
      </c>
      <c r="D1324" t="s">
        <v>70</v>
      </c>
      <c r="E1324" t="s">
        <v>61</v>
      </c>
      <c r="F1324" t="s">
        <v>502</v>
      </c>
      <c r="G1324" s="101">
        <v>72</v>
      </c>
      <c r="H1324" s="87">
        <v>0</v>
      </c>
    </row>
    <row r="1325" spans="3:8" x14ac:dyDescent="0.25">
      <c r="C1325" s="86">
        <v>43557</v>
      </c>
      <c r="D1325" t="s">
        <v>23</v>
      </c>
      <c r="E1325" t="s">
        <v>60</v>
      </c>
      <c r="F1325" t="s">
        <v>502</v>
      </c>
      <c r="G1325" s="101">
        <v>47</v>
      </c>
      <c r="H1325" s="87">
        <v>0</v>
      </c>
    </row>
    <row r="1326" spans="3:8" x14ac:dyDescent="0.25">
      <c r="C1326" s="86">
        <v>43557</v>
      </c>
      <c r="D1326" t="s">
        <v>23</v>
      </c>
      <c r="E1326" t="s">
        <v>61</v>
      </c>
      <c r="F1326" t="s">
        <v>502</v>
      </c>
      <c r="G1326" s="101">
        <v>41.6</v>
      </c>
      <c r="H1326" s="87">
        <v>0</v>
      </c>
    </row>
    <row r="1327" spans="3:8" x14ac:dyDescent="0.25">
      <c r="C1327" s="86">
        <v>43558</v>
      </c>
      <c r="D1327" t="s">
        <v>80</v>
      </c>
      <c r="E1327" t="s">
        <v>54</v>
      </c>
      <c r="F1327" t="s">
        <v>503</v>
      </c>
      <c r="G1327" s="101">
        <v>297.3</v>
      </c>
      <c r="H1327" s="87">
        <v>0</v>
      </c>
    </row>
    <row r="1328" spans="3:8" x14ac:dyDescent="0.25">
      <c r="C1328" s="86">
        <v>43558</v>
      </c>
      <c r="D1328" t="s">
        <v>80</v>
      </c>
      <c r="E1328" t="s">
        <v>59</v>
      </c>
      <c r="F1328" t="s">
        <v>503</v>
      </c>
      <c r="G1328" s="101">
        <v>225.98</v>
      </c>
      <c r="H1328" s="87">
        <v>0</v>
      </c>
    </row>
    <row r="1329" spans="3:8" x14ac:dyDescent="0.25">
      <c r="C1329" s="86">
        <v>43558</v>
      </c>
      <c r="D1329" t="s">
        <v>22</v>
      </c>
      <c r="E1329" t="s">
        <v>32</v>
      </c>
      <c r="F1329" t="s">
        <v>503</v>
      </c>
      <c r="G1329" s="101">
        <v>8</v>
      </c>
      <c r="H1329" s="87">
        <v>0</v>
      </c>
    </row>
    <row r="1330" spans="3:8" x14ac:dyDescent="0.25">
      <c r="C1330" s="86">
        <v>43558</v>
      </c>
      <c r="D1330" t="s">
        <v>290</v>
      </c>
      <c r="E1330" t="s">
        <v>62</v>
      </c>
      <c r="F1330" t="s">
        <v>503</v>
      </c>
      <c r="G1330" s="101">
        <v>1.03</v>
      </c>
      <c r="H1330" s="87">
        <v>0</v>
      </c>
    </row>
    <row r="1331" spans="3:8" x14ac:dyDescent="0.25">
      <c r="C1331" s="86">
        <v>43558</v>
      </c>
      <c r="D1331" t="s">
        <v>69</v>
      </c>
      <c r="E1331" t="s">
        <v>32</v>
      </c>
      <c r="F1331" t="s">
        <v>503</v>
      </c>
      <c r="G1331" s="101">
        <v>14.75</v>
      </c>
      <c r="H1331" s="87">
        <v>0</v>
      </c>
    </row>
    <row r="1332" spans="3:8" x14ac:dyDescent="0.25">
      <c r="C1332" s="86">
        <v>43558</v>
      </c>
      <c r="D1332" t="s">
        <v>69</v>
      </c>
      <c r="E1332" t="s">
        <v>61</v>
      </c>
      <c r="F1332" t="s">
        <v>503</v>
      </c>
      <c r="G1332" s="101">
        <v>27.1</v>
      </c>
      <c r="H1332" s="87">
        <v>0</v>
      </c>
    </row>
    <row r="1333" spans="3:8" x14ac:dyDescent="0.25">
      <c r="C1333" s="86">
        <v>43558</v>
      </c>
      <c r="D1333" t="s">
        <v>247</v>
      </c>
      <c r="E1333" t="s">
        <v>59</v>
      </c>
      <c r="F1333" t="s">
        <v>503</v>
      </c>
      <c r="G1333" s="101">
        <v>74.849999999999994</v>
      </c>
      <c r="H1333" s="87">
        <v>0</v>
      </c>
    </row>
    <row r="1334" spans="3:8" x14ac:dyDescent="0.25">
      <c r="C1334" s="86">
        <v>43558</v>
      </c>
      <c r="D1334" t="s">
        <v>67</v>
      </c>
      <c r="E1334" t="s">
        <v>59</v>
      </c>
      <c r="F1334" t="s">
        <v>503</v>
      </c>
      <c r="G1334" s="101">
        <v>36.85</v>
      </c>
      <c r="H1334" s="87">
        <v>0</v>
      </c>
    </row>
    <row r="1335" spans="3:8" x14ac:dyDescent="0.25">
      <c r="C1335" s="86">
        <v>43558</v>
      </c>
      <c r="D1335" t="s">
        <v>75</v>
      </c>
      <c r="E1335" t="s">
        <v>60</v>
      </c>
      <c r="F1335" t="s">
        <v>503</v>
      </c>
      <c r="G1335" s="101">
        <v>2544.39</v>
      </c>
      <c r="H1335" s="87">
        <v>0</v>
      </c>
    </row>
    <row r="1336" spans="3:8" x14ac:dyDescent="0.25">
      <c r="C1336" s="86">
        <v>43558</v>
      </c>
      <c r="D1336" t="s">
        <v>71</v>
      </c>
      <c r="E1336" t="s">
        <v>54</v>
      </c>
      <c r="F1336" t="s">
        <v>503</v>
      </c>
      <c r="G1336" s="101">
        <v>23.61</v>
      </c>
      <c r="H1336" s="87">
        <v>0</v>
      </c>
    </row>
    <row r="1337" spans="3:8" x14ac:dyDescent="0.25">
      <c r="C1337" s="86">
        <v>43558</v>
      </c>
      <c r="D1337" t="s">
        <v>21</v>
      </c>
      <c r="E1337" t="s">
        <v>32</v>
      </c>
      <c r="F1337" t="s">
        <v>503</v>
      </c>
      <c r="G1337" s="101">
        <v>64</v>
      </c>
      <c r="H1337" s="87">
        <v>0</v>
      </c>
    </row>
    <row r="1338" spans="3:8" x14ac:dyDescent="0.25">
      <c r="C1338" s="86">
        <v>43558</v>
      </c>
      <c r="D1338" t="s">
        <v>21</v>
      </c>
      <c r="E1338" t="s">
        <v>32</v>
      </c>
      <c r="F1338" t="s">
        <v>503</v>
      </c>
      <c r="G1338" s="101">
        <v>48</v>
      </c>
      <c r="H1338" s="87">
        <v>0</v>
      </c>
    </row>
    <row r="1339" spans="3:8" x14ac:dyDescent="0.25">
      <c r="C1339" s="86">
        <v>43558</v>
      </c>
      <c r="D1339" t="s">
        <v>21</v>
      </c>
      <c r="E1339" t="s">
        <v>32</v>
      </c>
      <c r="F1339" t="s">
        <v>503</v>
      </c>
      <c r="G1339" s="101">
        <v>40</v>
      </c>
      <c r="H1339" s="87">
        <v>0</v>
      </c>
    </row>
    <row r="1340" spans="3:8" x14ac:dyDescent="0.25">
      <c r="C1340" s="86">
        <v>43558</v>
      </c>
      <c r="D1340" t="s">
        <v>21</v>
      </c>
      <c r="E1340" t="s">
        <v>32</v>
      </c>
      <c r="F1340" t="s">
        <v>503</v>
      </c>
      <c r="G1340" s="101">
        <v>24</v>
      </c>
      <c r="H1340" s="87">
        <v>0</v>
      </c>
    </row>
    <row r="1341" spans="3:8" x14ac:dyDescent="0.25">
      <c r="C1341" s="86">
        <v>43558</v>
      </c>
      <c r="D1341" t="s">
        <v>21</v>
      </c>
      <c r="E1341" t="s">
        <v>32</v>
      </c>
      <c r="F1341" t="s">
        <v>503</v>
      </c>
      <c r="G1341" s="101">
        <v>8</v>
      </c>
      <c r="H1341" s="87">
        <v>0</v>
      </c>
    </row>
    <row r="1342" spans="3:8" x14ac:dyDescent="0.25">
      <c r="C1342" s="86">
        <v>43558</v>
      </c>
      <c r="D1342" t="s">
        <v>82</v>
      </c>
      <c r="E1342" t="s">
        <v>54</v>
      </c>
      <c r="F1342" t="s">
        <v>503</v>
      </c>
      <c r="G1342" s="101">
        <v>20.75</v>
      </c>
      <c r="H1342" s="87">
        <v>0</v>
      </c>
    </row>
    <row r="1343" spans="3:8" x14ac:dyDescent="0.25">
      <c r="C1343" s="86">
        <v>43558</v>
      </c>
      <c r="D1343" t="s">
        <v>66</v>
      </c>
      <c r="E1343" t="s">
        <v>62</v>
      </c>
      <c r="F1343" t="s">
        <v>503</v>
      </c>
      <c r="G1343" s="101">
        <v>43.34</v>
      </c>
      <c r="H1343" s="87">
        <v>0</v>
      </c>
    </row>
    <row r="1344" spans="3:8" x14ac:dyDescent="0.25">
      <c r="C1344" s="86">
        <v>43558</v>
      </c>
      <c r="D1344" t="s">
        <v>66</v>
      </c>
      <c r="E1344" t="s">
        <v>61</v>
      </c>
      <c r="F1344" t="s">
        <v>503</v>
      </c>
      <c r="G1344" s="101">
        <v>145.25</v>
      </c>
      <c r="H1344" s="87">
        <v>0</v>
      </c>
    </row>
    <row r="1345" spans="3:8" x14ac:dyDescent="0.25">
      <c r="C1345" s="86">
        <v>43558</v>
      </c>
      <c r="D1345" t="s">
        <v>78</v>
      </c>
      <c r="E1345" t="s">
        <v>62</v>
      </c>
      <c r="F1345" t="s">
        <v>503</v>
      </c>
      <c r="G1345" s="101">
        <v>484.22</v>
      </c>
      <c r="H1345" s="87">
        <v>0</v>
      </c>
    </row>
    <row r="1346" spans="3:8" x14ac:dyDescent="0.25">
      <c r="C1346" s="86">
        <v>43558</v>
      </c>
      <c r="D1346" t="s">
        <v>77</v>
      </c>
      <c r="E1346" t="s">
        <v>61</v>
      </c>
      <c r="F1346" t="s">
        <v>503</v>
      </c>
      <c r="G1346" s="101">
        <v>16</v>
      </c>
      <c r="H1346" s="87">
        <v>0</v>
      </c>
    </row>
    <row r="1347" spans="3:8" x14ac:dyDescent="0.25">
      <c r="C1347" s="86">
        <v>43558</v>
      </c>
      <c r="D1347" t="s">
        <v>23</v>
      </c>
      <c r="E1347" t="s">
        <v>54</v>
      </c>
      <c r="F1347" t="s">
        <v>503</v>
      </c>
      <c r="G1347" s="101">
        <v>149.80000000000001</v>
      </c>
      <c r="H1347" s="87">
        <v>0</v>
      </c>
    </row>
    <row r="1348" spans="3:8" x14ac:dyDescent="0.25">
      <c r="C1348" s="86">
        <v>43558</v>
      </c>
      <c r="D1348" t="s">
        <v>23</v>
      </c>
      <c r="E1348" t="s">
        <v>54</v>
      </c>
      <c r="F1348" t="s">
        <v>503</v>
      </c>
      <c r="G1348" s="101">
        <v>40.229999999999997</v>
      </c>
      <c r="H1348" s="87">
        <v>0</v>
      </c>
    </row>
    <row r="1349" spans="3:8" x14ac:dyDescent="0.25">
      <c r="C1349" s="86">
        <v>43558</v>
      </c>
      <c r="D1349" t="s">
        <v>23</v>
      </c>
      <c r="E1349" t="s">
        <v>54</v>
      </c>
      <c r="F1349" t="s">
        <v>503</v>
      </c>
      <c r="G1349" s="101">
        <v>37.979999999999997</v>
      </c>
      <c r="H1349" s="87">
        <v>0</v>
      </c>
    </row>
    <row r="1350" spans="3:8" x14ac:dyDescent="0.25">
      <c r="C1350" s="86">
        <v>43558</v>
      </c>
      <c r="D1350" t="s">
        <v>23</v>
      </c>
      <c r="E1350" t="s">
        <v>54</v>
      </c>
      <c r="F1350" t="s">
        <v>503</v>
      </c>
      <c r="G1350" s="101">
        <v>35.950000000000003</v>
      </c>
      <c r="H1350" s="87">
        <v>0</v>
      </c>
    </row>
    <row r="1351" spans="3:8" x14ac:dyDescent="0.25">
      <c r="C1351" s="86">
        <v>43558</v>
      </c>
      <c r="D1351" t="s">
        <v>23</v>
      </c>
      <c r="E1351" t="s">
        <v>54</v>
      </c>
      <c r="F1351" t="s">
        <v>503</v>
      </c>
      <c r="G1351" s="101">
        <v>30.95</v>
      </c>
      <c r="H1351" s="87">
        <v>0</v>
      </c>
    </row>
    <row r="1352" spans="3:8" x14ac:dyDescent="0.25">
      <c r="C1352" s="86">
        <v>43558</v>
      </c>
      <c r="D1352" t="s">
        <v>23</v>
      </c>
      <c r="E1352" t="s">
        <v>54</v>
      </c>
      <c r="F1352" t="s">
        <v>503</v>
      </c>
      <c r="G1352" s="101">
        <v>25.99</v>
      </c>
      <c r="H1352" s="87">
        <v>0</v>
      </c>
    </row>
    <row r="1353" spans="3:8" x14ac:dyDescent="0.25">
      <c r="C1353" s="86">
        <v>43558</v>
      </c>
      <c r="D1353" t="s">
        <v>23</v>
      </c>
      <c r="E1353" t="s">
        <v>54</v>
      </c>
      <c r="F1353" t="s">
        <v>503</v>
      </c>
      <c r="G1353" s="101">
        <v>24.2</v>
      </c>
      <c r="H1353" s="87">
        <v>0</v>
      </c>
    </row>
    <row r="1354" spans="3:8" x14ac:dyDescent="0.25">
      <c r="C1354" s="86">
        <v>43558</v>
      </c>
      <c r="D1354" t="s">
        <v>23</v>
      </c>
      <c r="E1354" t="s">
        <v>54</v>
      </c>
      <c r="F1354" t="s">
        <v>503</v>
      </c>
      <c r="G1354" s="101">
        <v>12.55</v>
      </c>
      <c r="H1354" s="87">
        <v>0</v>
      </c>
    </row>
    <row r="1355" spans="3:8" x14ac:dyDescent="0.25">
      <c r="C1355" s="86">
        <v>43558</v>
      </c>
      <c r="D1355" t="s">
        <v>23</v>
      </c>
      <c r="E1355" t="s">
        <v>59</v>
      </c>
      <c r="F1355" t="s">
        <v>503</v>
      </c>
      <c r="G1355" s="101">
        <v>237</v>
      </c>
      <c r="H1355" s="87">
        <v>0</v>
      </c>
    </row>
    <row r="1356" spans="3:8" x14ac:dyDescent="0.25">
      <c r="C1356" s="86">
        <v>43558</v>
      </c>
      <c r="D1356" t="s">
        <v>23</v>
      </c>
      <c r="E1356" t="s">
        <v>59</v>
      </c>
      <c r="F1356" t="s">
        <v>503</v>
      </c>
      <c r="G1356" s="101">
        <v>200.79</v>
      </c>
      <c r="H1356" s="87">
        <v>0</v>
      </c>
    </row>
    <row r="1357" spans="3:8" x14ac:dyDescent="0.25">
      <c r="C1357" s="86">
        <v>43558</v>
      </c>
      <c r="D1357" t="s">
        <v>23</v>
      </c>
      <c r="E1357" t="s">
        <v>59</v>
      </c>
      <c r="F1357" t="s">
        <v>503</v>
      </c>
      <c r="G1357" s="101">
        <v>98.66</v>
      </c>
      <c r="H1357" s="87">
        <v>0</v>
      </c>
    </row>
    <row r="1358" spans="3:8" x14ac:dyDescent="0.25">
      <c r="C1358" s="86">
        <v>43558</v>
      </c>
      <c r="D1358" t="s">
        <v>23</v>
      </c>
      <c r="E1358" t="s">
        <v>59</v>
      </c>
      <c r="F1358" t="s">
        <v>503</v>
      </c>
      <c r="G1358" s="101">
        <v>95</v>
      </c>
      <c r="H1358" s="87">
        <v>0</v>
      </c>
    </row>
    <row r="1359" spans="3:8" x14ac:dyDescent="0.25">
      <c r="C1359" s="86">
        <v>43558</v>
      </c>
      <c r="D1359" t="s">
        <v>23</v>
      </c>
      <c r="E1359" t="s">
        <v>59</v>
      </c>
      <c r="F1359" t="s">
        <v>503</v>
      </c>
      <c r="G1359" s="101">
        <v>90</v>
      </c>
      <c r="H1359" s="87">
        <v>0</v>
      </c>
    </row>
    <row r="1360" spans="3:8" x14ac:dyDescent="0.25">
      <c r="C1360" s="86">
        <v>43558</v>
      </c>
      <c r="D1360" t="s">
        <v>23</v>
      </c>
      <c r="E1360" t="s">
        <v>59</v>
      </c>
      <c r="F1360" t="s">
        <v>503</v>
      </c>
      <c r="G1360" s="101">
        <v>89.56</v>
      </c>
      <c r="H1360" s="87">
        <v>0</v>
      </c>
    </row>
    <row r="1361" spans="3:8" x14ac:dyDescent="0.25">
      <c r="C1361" s="86">
        <v>43558</v>
      </c>
      <c r="D1361" t="s">
        <v>23</v>
      </c>
      <c r="E1361" t="s">
        <v>59</v>
      </c>
      <c r="F1361" t="s">
        <v>503</v>
      </c>
      <c r="G1361" s="101">
        <v>75.97</v>
      </c>
      <c r="H1361" s="87">
        <v>0</v>
      </c>
    </row>
    <row r="1362" spans="3:8" x14ac:dyDescent="0.25">
      <c r="C1362" s="86">
        <v>43558</v>
      </c>
      <c r="D1362" t="s">
        <v>23</v>
      </c>
      <c r="E1362" t="s">
        <v>59</v>
      </c>
      <c r="F1362" t="s">
        <v>503</v>
      </c>
      <c r="G1362" s="101">
        <v>71.84</v>
      </c>
      <c r="H1362" s="87">
        <v>0</v>
      </c>
    </row>
    <row r="1363" spans="3:8" x14ac:dyDescent="0.25">
      <c r="C1363" s="86">
        <v>43558</v>
      </c>
      <c r="D1363" t="s">
        <v>23</v>
      </c>
      <c r="E1363" t="s">
        <v>59</v>
      </c>
      <c r="F1363" t="s">
        <v>503</v>
      </c>
      <c r="G1363" s="101">
        <v>65.099999999999994</v>
      </c>
      <c r="H1363" s="87">
        <v>0</v>
      </c>
    </row>
    <row r="1364" spans="3:8" x14ac:dyDescent="0.25">
      <c r="C1364" s="86">
        <v>43558</v>
      </c>
      <c r="D1364" t="s">
        <v>23</v>
      </c>
      <c r="E1364" t="s">
        <v>59</v>
      </c>
      <c r="F1364" t="s">
        <v>503</v>
      </c>
      <c r="G1364" s="101">
        <v>62.27</v>
      </c>
      <c r="H1364" s="87">
        <v>0</v>
      </c>
    </row>
    <row r="1365" spans="3:8" x14ac:dyDescent="0.25">
      <c r="C1365" s="86">
        <v>43558</v>
      </c>
      <c r="D1365" t="s">
        <v>23</v>
      </c>
      <c r="E1365" t="s">
        <v>59</v>
      </c>
      <c r="F1365" t="s">
        <v>503</v>
      </c>
      <c r="G1365" s="101">
        <v>31.99</v>
      </c>
      <c r="H1365" s="87">
        <v>0</v>
      </c>
    </row>
    <row r="1366" spans="3:8" x14ac:dyDescent="0.25">
      <c r="C1366" s="86">
        <v>43558</v>
      </c>
      <c r="D1366" t="s">
        <v>23</v>
      </c>
      <c r="E1366" t="s">
        <v>59</v>
      </c>
      <c r="F1366" t="s">
        <v>503</v>
      </c>
      <c r="G1366" s="101">
        <v>27.6</v>
      </c>
      <c r="H1366" s="87">
        <v>0</v>
      </c>
    </row>
    <row r="1367" spans="3:8" x14ac:dyDescent="0.25">
      <c r="C1367" s="86">
        <v>43558</v>
      </c>
      <c r="D1367" t="s">
        <v>23</v>
      </c>
      <c r="E1367" t="s">
        <v>59</v>
      </c>
      <c r="F1367" t="s">
        <v>503</v>
      </c>
      <c r="G1367" s="101">
        <v>16</v>
      </c>
      <c r="H1367" s="87">
        <v>0</v>
      </c>
    </row>
    <row r="1368" spans="3:8" x14ac:dyDescent="0.25">
      <c r="C1368" s="86">
        <v>43558</v>
      </c>
      <c r="D1368" t="s">
        <v>23</v>
      </c>
      <c r="E1368" t="s">
        <v>59</v>
      </c>
      <c r="F1368" t="s">
        <v>503</v>
      </c>
      <c r="G1368" s="101">
        <v>13.12</v>
      </c>
      <c r="H1368" s="87">
        <v>0</v>
      </c>
    </row>
    <row r="1369" spans="3:8" x14ac:dyDescent="0.25">
      <c r="C1369" s="86">
        <v>43558</v>
      </c>
      <c r="D1369" t="s">
        <v>23</v>
      </c>
      <c r="E1369" t="s">
        <v>59</v>
      </c>
      <c r="F1369" t="s">
        <v>503</v>
      </c>
      <c r="G1369" s="101">
        <v>8.35</v>
      </c>
      <c r="H1369" s="87">
        <v>0</v>
      </c>
    </row>
    <row r="1370" spans="3:8" x14ac:dyDescent="0.25">
      <c r="C1370" s="86">
        <v>43558</v>
      </c>
      <c r="D1370" t="s">
        <v>23</v>
      </c>
      <c r="E1370" t="s">
        <v>33</v>
      </c>
      <c r="F1370" t="s">
        <v>338</v>
      </c>
      <c r="G1370" s="101">
        <v>2.4</v>
      </c>
      <c r="H1370" s="87">
        <v>0</v>
      </c>
    </row>
    <row r="1371" spans="3:8" x14ac:dyDescent="0.25">
      <c r="C1371" s="86">
        <v>43558</v>
      </c>
      <c r="D1371" t="s">
        <v>23</v>
      </c>
      <c r="E1371" t="s">
        <v>33</v>
      </c>
      <c r="F1371" t="s">
        <v>141</v>
      </c>
      <c r="G1371" s="101">
        <v>9</v>
      </c>
      <c r="H1371" s="87">
        <v>0</v>
      </c>
    </row>
    <row r="1372" spans="3:8" x14ac:dyDescent="0.25">
      <c r="C1372" s="86">
        <v>43558</v>
      </c>
      <c r="D1372" t="s">
        <v>23</v>
      </c>
      <c r="E1372" t="s">
        <v>33</v>
      </c>
      <c r="F1372" t="s">
        <v>149</v>
      </c>
      <c r="G1372" s="101">
        <v>6.4</v>
      </c>
      <c r="H1372" s="87">
        <v>0</v>
      </c>
    </row>
    <row r="1373" spans="3:8" x14ac:dyDescent="0.25">
      <c r="C1373" s="86">
        <v>43558</v>
      </c>
      <c r="D1373" t="s">
        <v>23</v>
      </c>
      <c r="E1373" t="s">
        <v>33</v>
      </c>
      <c r="F1373" t="s">
        <v>202</v>
      </c>
      <c r="G1373" s="101">
        <v>14.35</v>
      </c>
      <c r="H1373" s="87">
        <v>0</v>
      </c>
    </row>
    <row r="1374" spans="3:8" x14ac:dyDescent="0.25">
      <c r="C1374" s="86">
        <v>43559</v>
      </c>
      <c r="D1374" t="s">
        <v>22</v>
      </c>
      <c r="E1374" t="s">
        <v>32</v>
      </c>
      <c r="F1374" t="s">
        <v>504</v>
      </c>
      <c r="G1374" s="101">
        <v>16</v>
      </c>
      <c r="H1374" s="87">
        <v>0</v>
      </c>
    </row>
    <row r="1375" spans="3:8" x14ac:dyDescent="0.25">
      <c r="C1375" s="86">
        <v>43559</v>
      </c>
      <c r="D1375" t="s">
        <v>22</v>
      </c>
      <c r="E1375" t="s">
        <v>61</v>
      </c>
      <c r="F1375" t="s">
        <v>504</v>
      </c>
      <c r="G1375" s="101">
        <v>221</v>
      </c>
      <c r="H1375" s="87">
        <v>0</v>
      </c>
    </row>
    <row r="1376" spans="3:8" x14ac:dyDescent="0.25">
      <c r="C1376" s="86">
        <v>43559</v>
      </c>
      <c r="D1376" t="s">
        <v>67</v>
      </c>
      <c r="E1376" t="s">
        <v>61</v>
      </c>
      <c r="F1376" t="s">
        <v>504</v>
      </c>
      <c r="G1376" s="101">
        <v>24</v>
      </c>
      <c r="H1376" s="87">
        <v>0</v>
      </c>
    </row>
    <row r="1377" spans="3:8" x14ac:dyDescent="0.25">
      <c r="C1377" s="86">
        <v>43559</v>
      </c>
      <c r="D1377" t="s">
        <v>72</v>
      </c>
      <c r="E1377" t="s">
        <v>61</v>
      </c>
      <c r="F1377" t="s">
        <v>504</v>
      </c>
      <c r="G1377" s="101">
        <v>513.4</v>
      </c>
      <c r="H1377" s="87">
        <v>0</v>
      </c>
    </row>
    <row r="1378" spans="3:8" x14ac:dyDescent="0.25">
      <c r="C1378" s="86">
        <v>43559</v>
      </c>
      <c r="D1378" t="s">
        <v>21</v>
      </c>
      <c r="E1378" t="s">
        <v>32</v>
      </c>
      <c r="F1378" t="s">
        <v>504</v>
      </c>
      <c r="G1378" s="101">
        <v>16</v>
      </c>
      <c r="H1378" s="87">
        <v>0</v>
      </c>
    </row>
    <row r="1379" spans="3:8" x14ac:dyDescent="0.25">
      <c r="C1379" s="86">
        <v>43559</v>
      </c>
      <c r="D1379" t="s">
        <v>21</v>
      </c>
      <c r="E1379" t="s">
        <v>32</v>
      </c>
      <c r="F1379" t="s">
        <v>504</v>
      </c>
      <c r="G1379" s="101">
        <v>8</v>
      </c>
      <c r="H1379" s="87">
        <v>0</v>
      </c>
    </row>
    <row r="1380" spans="3:8" x14ac:dyDescent="0.25">
      <c r="C1380" s="86">
        <v>43559</v>
      </c>
      <c r="D1380" t="s">
        <v>23</v>
      </c>
      <c r="E1380" t="s">
        <v>60</v>
      </c>
      <c r="F1380" t="s">
        <v>504</v>
      </c>
      <c r="G1380" s="101">
        <v>121.01</v>
      </c>
      <c r="H1380" s="87">
        <v>0</v>
      </c>
    </row>
    <row r="1381" spans="3:8" x14ac:dyDescent="0.25">
      <c r="C1381" s="86">
        <v>43559</v>
      </c>
      <c r="D1381" t="s">
        <v>23</v>
      </c>
      <c r="E1381" t="s">
        <v>33</v>
      </c>
      <c r="F1381" t="s">
        <v>57</v>
      </c>
      <c r="G1381" s="101">
        <v>4.75</v>
      </c>
      <c r="H1381" s="87">
        <v>0</v>
      </c>
    </row>
    <row r="1382" spans="3:8" x14ac:dyDescent="0.25">
      <c r="C1382" s="86">
        <v>43560</v>
      </c>
      <c r="D1382" t="s">
        <v>74</v>
      </c>
      <c r="E1382" t="s">
        <v>59</v>
      </c>
      <c r="F1382" t="s">
        <v>505</v>
      </c>
      <c r="G1382" s="101">
        <v>185.06</v>
      </c>
      <c r="H1382" s="87">
        <v>0</v>
      </c>
    </row>
    <row r="1383" spans="3:8" x14ac:dyDescent="0.25">
      <c r="C1383" s="86">
        <v>43560</v>
      </c>
      <c r="D1383" t="s">
        <v>74</v>
      </c>
      <c r="E1383" t="s">
        <v>61</v>
      </c>
      <c r="F1383" t="s">
        <v>505</v>
      </c>
      <c r="G1383" s="101">
        <v>51.99</v>
      </c>
      <c r="H1383" s="87">
        <v>0</v>
      </c>
    </row>
    <row r="1384" spans="3:8" x14ac:dyDescent="0.25">
      <c r="C1384" s="86">
        <v>43560</v>
      </c>
      <c r="D1384" t="s">
        <v>22</v>
      </c>
      <c r="E1384" t="s">
        <v>32</v>
      </c>
      <c r="F1384" t="s">
        <v>505</v>
      </c>
      <c r="G1384" s="101">
        <v>8</v>
      </c>
      <c r="H1384" s="87">
        <v>0</v>
      </c>
    </row>
    <row r="1385" spans="3:8" x14ac:dyDescent="0.25">
      <c r="C1385" s="86">
        <v>43560</v>
      </c>
      <c r="D1385" t="s">
        <v>69</v>
      </c>
      <c r="E1385" t="s">
        <v>60</v>
      </c>
      <c r="F1385" t="s">
        <v>505</v>
      </c>
      <c r="G1385" s="101">
        <v>347.34</v>
      </c>
      <c r="H1385" s="87">
        <v>0</v>
      </c>
    </row>
    <row r="1386" spans="3:8" x14ac:dyDescent="0.25">
      <c r="C1386" s="86">
        <v>43560</v>
      </c>
      <c r="D1386" t="s">
        <v>68</v>
      </c>
      <c r="E1386" t="s">
        <v>61</v>
      </c>
      <c r="F1386" t="s">
        <v>505</v>
      </c>
      <c r="G1386" s="101">
        <v>25</v>
      </c>
      <c r="H1386" s="87">
        <v>0</v>
      </c>
    </row>
    <row r="1387" spans="3:8" x14ac:dyDescent="0.25">
      <c r="C1387" s="86">
        <v>43560</v>
      </c>
      <c r="D1387" t="s">
        <v>67</v>
      </c>
      <c r="E1387" t="s">
        <v>60</v>
      </c>
      <c r="F1387" t="s">
        <v>505</v>
      </c>
      <c r="G1387" s="101">
        <v>112.92</v>
      </c>
      <c r="H1387" s="87">
        <v>0</v>
      </c>
    </row>
    <row r="1388" spans="3:8" x14ac:dyDescent="0.25">
      <c r="C1388" s="86">
        <v>43560</v>
      </c>
      <c r="D1388" t="s">
        <v>67</v>
      </c>
      <c r="E1388" t="s">
        <v>61</v>
      </c>
      <c r="F1388" t="s">
        <v>505</v>
      </c>
      <c r="G1388" s="101">
        <v>24.93</v>
      </c>
      <c r="H1388" s="87">
        <v>0</v>
      </c>
    </row>
    <row r="1389" spans="3:8" x14ac:dyDescent="0.25">
      <c r="C1389" s="86">
        <v>43560</v>
      </c>
      <c r="D1389" t="s">
        <v>75</v>
      </c>
      <c r="E1389" t="s">
        <v>54</v>
      </c>
      <c r="F1389" t="s">
        <v>505</v>
      </c>
      <c r="G1389" s="101">
        <v>131.61000000000001</v>
      </c>
      <c r="H1389" s="87">
        <v>0</v>
      </c>
    </row>
    <row r="1390" spans="3:8" x14ac:dyDescent="0.25">
      <c r="C1390" s="86">
        <v>43560</v>
      </c>
      <c r="D1390" t="s">
        <v>71</v>
      </c>
      <c r="E1390" t="s">
        <v>54</v>
      </c>
      <c r="F1390" t="s">
        <v>505</v>
      </c>
      <c r="G1390" s="101">
        <v>66.59</v>
      </c>
      <c r="H1390" s="87">
        <v>0</v>
      </c>
    </row>
    <row r="1391" spans="3:8" x14ac:dyDescent="0.25">
      <c r="C1391" s="86">
        <v>43560</v>
      </c>
      <c r="D1391" t="s">
        <v>71</v>
      </c>
      <c r="E1391" t="s">
        <v>62</v>
      </c>
      <c r="F1391" t="s">
        <v>505</v>
      </c>
      <c r="G1391" s="101">
        <v>22</v>
      </c>
      <c r="H1391" s="87">
        <v>0</v>
      </c>
    </row>
    <row r="1392" spans="3:8" x14ac:dyDescent="0.25">
      <c r="C1392" s="86">
        <v>43560</v>
      </c>
      <c r="D1392" t="s">
        <v>21</v>
      </c>
      <c r="E1392" t="s">
        <v>32</v>
      </c>
      <c r="F1392" t="s">
        <v>505</v>
      </c>
      <c r="G1392" s="101">
        <v>24</v>
      </c>
      <c r="H1392" s="87">
        <v>0</v>
      </c>
    </row>
    <row r="1393" spans="3:8" x14ac:dyDescent="0.25">
      <c r="C1393" s="86">
        <v>43560</v>
      </c>
      <c r="D1393" t="s">
        <v>21</v>
      </c>
      <c r="E1393" t="s">
        <v>32</v>
      </c>
      <c r="F1393" t="s">
        <v>505</v>
      </c>
      <c r="G1393" s="101">
        <v>16</v>
      </c>
      <c r="H1393" s="87">
        <v>0</v>
      </c>
    </row>
    <row r="1394" spans="3:8" x14ac:dyDescent="0.25">
      <c r="C1394" s="86">
        <v>43560</v>
      </c>
      <c r="D1394" t="s">
        <v>21</v>
      </c>
      <c r="E1394" t="s">
        <v>61</v>
      </c>
      <c r="F1394" t="s">
        <v>505</v>
      </c>
      <c r="G1394" s="101">
        <v>147.9</v>
      </c>
      <c r="H1394" s="87">
        <v>0</v>
      </c>
    </row>
    <row r="1395" spans="3:8" x14ac:dyDescent="0.25">
      <c r="C1395" s="86">
        <v>43560</v>
      </c>
      <c r="D1395" t="s">
        <v>21</v>
      </c>
      <c r="E1395" t="s">
        <v>61</v>
      </c>
      <c r="F1395" t="s">
        <v>505</v>
      </c>
      <c r="G1395" s="101">
        <v>84</v>
      </c>
      <c r="H1395" s="87">
        <v>0</v>
      </c>
    </row>
    <row r="1396" spans="3:8" x14ac:dyDescent="0.25">
      <c r="C1396" s="86">
        <v>43560</v>
      </c>
      <c r="D1396" t="s">
        <v>66</v>
      </c>
      <c r="E1396" t="s">
        <v>61</v>
      </c>
      <c r="F1396" t="s">
        <v>505</v>
      </c>
      <c r="G1396" s="101">
        <v>33</v>
      </c>
      <c r="H1396" s="87">
        <v>0</v>
      </c>
    </row>
    <row r="1397" spans="3:8" x14ac:dyDescent="0.25">
      <c r="C1397" s="86">
        <v>43560</v>
      </c>
      <c r="D1397" t="s">
        <v>77</v>
      </c>
      <c r="E1397" t="s">
        <v>61</v>
      </c>
      <c r="F1397" t="s">
        <v>505</v>
      </c>
      <c r="G1397" s="101">
        <v>187.8</v>
      </c>
      <c r="H1397" s="87">
        <v>0</v>
      </c>
    </row>
    <row r="1398" spans="3:8" x14ac:dyDescent="0.25">
      <c r="C1398" s="86">
        <v>43560</v>
      </c>
      <c r="D1398" t="s">
        <v>23</v>
      </c>
      <c r="E1398" t="s">
        <v>54</v>
      </c>
      <c r="F1398" t="s">
        <v>505</v>
      </c>
      <c r="G1398" s="101">
        <v>124.33</v>
      </c>
      <c r="H1398" s="87">
        <v>0</v>
      </c>
    </row>
    <row r="1399" spans="3:8" x14ac:dyDescent="0.25">
      <c r="C1399" s="86">
        <v>43560</v>
      </c>
      <c r="D1399" t="s">
        <v>23</v>
      </c>
      <c r="E1399" t="s">
        <v>54</v>
      </c>
      <c r="F1399" t="s">
        <v>505</v>
      </c>
      <c r="G1399" s="101">
        <v>57.27</v>
      </c>
      <c r="H1399" s="87">
        <v>0</v>
      </c>
    </row>
    <row r="1400" spans="3:8" x14ac:dyDescent="0.25">
      <c r="C1400" s="86">
        <v>43560</v>
      </c>
      <c r="D1400" t="s">
        <v>23</v>
      </c>
      <c r="E1400" t="s">
        <v>54</v>
      </c>
      <c r="F1400" t="s">
        <v>505</v>
      </c>
      <c r="G1400" s="101">
        <v>25.98</v>
      </c>
      <c r="H1400" s="87">
        <v>0</v>
      </c>
    </row>
    <row r="1401" spans="3:8" x14ac:dyDescent="0.25">
      <c r="C1401" s="86">
        <v>43560</v>
      </c>
      <c r="D1401" t="s">
        <v>23</v>
      </c>
      <c r="E1401" t="s">
        <v>59</v>
      </c>
      <c r="F1401" t="s">
        <v>505</v>
      </c>
      <c r="G1401" s="101">
        <v>152.85</v>
      </c>
      <c r="H1401" s="87">
        <v>0</v>
      </c>
    </row>
    <row r="1402" spans="3:8" x14ac:dyDescent="0.25">
      <c r="C1402" s="86">
        <v>43560</v>
      </c>
      <c r="D1402" t="s">
        <v>23</v>
      </c>
      <c r="E1402" t="s">
        <v>59</v>
      </c>
      <c r="F1402" t="s">
        <v>505</v>
      </c>
      <c r="G1402" s="101">
        <v>66.959999999999994</v>
      </c>
      <c r="H1402" s="87">
        <v>0</v>
      </c>
    </row>
    <row r="1403" spans="3:8" x14ac:dyDescent="0.25">
      <c r="C1403" s="86">
        <v>43560</v>
      </c>
      <c r="D1403" t="s">
        <v>23</v>
      </c>
      <c r="E1403" t="s">
        <v>59</v>
      </c>
      <c r="F1403" t="s">
        <v>505</v>
      </c>
      <c r="G1403" s="101">
        <v>53.9</v>
      </c>
      <c r="H1403" s="87">
        <v>0</v>
      </c>
    </row>
    <row r="1404" spans="3:8" x14ac:dyDescent="0.25">
      <c r="C1404" s="86">
        <v>43560</v>
      </c>
      <c r="D1404" t="s">
        <v>23</v>
      </c>
      <c r="E1404" t="s">
        <v>59</v>
      </c>
      <c r="F1404" t="s">
        <v>505</v>
      </c>
      <c r="G1404" s="101">
        <v>51.46</v>
      </c>
      <c r="H1404" s="87">
        <v>0</v>
      </c>
    </row>
    <row r="1405" spans="3:8" x14ac:dyDescent="0.25">
      <c r="C1405" s="86">
        <v>43560</v>
      </c>
      <c r="D1405" t="s">
        <v>23</v>
      </c>
      <c r="E1405" t="s">
        <v>59</v>
      </c>
      <c r="F1405" t="s">
        <v>505</v>
      </c>
      <c r="G1405" s="101">
        <v>37.159999999999997</v>
      </c>
      <c r="H1405" s="87">
        <v>0</v>
      </c>
    </row>
    <row r="1406" spans="3:8" x14ac:dyDescent="0.25">
      <c r="C1406" s="86">
        <v>43560</v>
      </c>
      <c r="D1406" t="s">
        <v>23</v>
      </c>
      <c r="E1406" t="s">
        <v>59</v>
      </c>
      <c r="F1406" t="s">
        <v>505</v>
      </c>
      <c r="G1406" s="101">
        <v>26.08</v>
      </c>
      <c r="H1406" s="87">
        <v>0</v>
      </c>
    </row>
    <row r="1407" spans="3:8" x14ac:dyDescent="0.25">
      <c r="C1407" s="86">
        <v>43560</v>
      </c>
      <c r="D1407" t="s">
        <v>23</v>
      </c>
      <c r="E1407" t="s">
        <v>59</v>
      </c>
      <c r="F1407" t="s">
        <v>505</v>
      </c>
      <c r="G1407" s="101">
        <v>21.95</v>
      </c>
      <c r="H1407" s="87">
        <v>0</v>
      </c>
    </row>
    <row r="1408" spans="3:8" x14ac:dyDescent="0.25">
      <c r="C1408" s="86">
        <v>43560</v>
      </c>
      <c r="D1408" t="s">
        <v>23</v>
      </c>
      <c r="E1408" t="s">
        <v>59</v>
      </c>
      <c r="F1408" t="s">
        <v>505</v>
      </c>
      <c r="G1408" s="101">
        <v>18.95</v>
      </c>
      <c r="H1408" s="87">
        <v>0</v>
      </c>
    </row>
    <row r="1409" spans="3:8" x14ac:dyDescent="0.25">
      <c r="C1409" s="86">
        <v>43561</v>
      </c>
      <c r="D1409" t="s">
        <v>22</v>
      </c>
      <c r="E1409" t="s">
        <v>32</v>
      </c>
      <c r="F1409" t="s">
        <v>506</v>
      </c>
      <c r="G1409" s="101">
        <v>8</v>
      </c>
      <c r="H1409" s="87">
        <v>0</v>
      </c>
    </row>
    <row r="1410" spans="3:8" x14ac:dyDescent="0.25">
      <c r="C1410" s="86">
        <v>43561</v>
      </c>
      <c r="D1410" t="s">
        <v>67</v>
      </c>
      <c r="E1410" t="s">
        <v>61</v>
      </c>
      <c r="F1410" t="s">
        <v>506</v>
      </c>
      <c r="G1410" s="101">
        <v>53.35</v>
      </c>
      <c r="H1410" s="87">
        <v>0</v>
      </c>
    </row>
    <row r="1411" spans="3:8" x14ac:dyDescent="0.25">
      <c r="C1411" s="86">
        <v>43561</v>
      </c>
      <c r="D1411" t="s">
        <v>71</v>
      </c>
      <c r="E1411" t="s">
        <v>61</v>
      </c>
      <c r="F1411" t="s">
        <v>506</v>
      </c>
      <c r="G1411" s="101">
        <v>19.399999999999999</v>
      </c>
      <c r="H1411" s="87">
        <v>0</v>
      </c>
    </row>
    <row r="1412" spans="3:8" x14ac:dyDescent="0.25">
      <c r="C1412" s="86">
        <v>43561</v>
      </c>
      <c r="D1412" t="s">
        <v>21</v>
      </c>
      <c r="E1412" t="s">
        <v>32</v>
      </c>
      <c r="F1412" t="s">
        <v>506</v>
      </c>
      <c r="G1412" s="101">
        <v>40</v>
      </c>
      <c r="H1412" s="87">
        <v>0</v>
      </c>
    </row>
    <row r="1413" spans="3:8" x14ac:dyDescent="0.25">
      <c r="C1413" s="86">
        <v>43561</v>
      </c>
      <c r="D1413" t="s">
        <v>21</v>
      </c>
      <c r="E1413" t="s">
        <v>32</v>
      </c>
      <c r="F1413" t="s">
        <v>506</v>
      </c>
      <c r="G1413" s="101">
        <v>24</v>
      </c>
      <c r="H1413" s="87">
        <v>0</v>
      </c>
    </row>
    <row r="1414" spans="3:8" x14ac:dyDescent="0.25">
      <c r="C1414" s="86">
        <v>43561</v>
      </c>
      <c r="D1414" t="s">
        <v>21</v>
      </c>
      <c r="E1414" t="s">
        <v>32</v>
      </c>
      <c r="F1414" t="s">
        <v>506</v>
      </c>
      <c r="G1414" s="101">
        <v>16</v>
      </c>
      <c r="H1414" s="87">
        <v>0</v>
      </c>
    </row>
    <row r="1415" spans="3:8" x14ac:dyDescent="0.25">
      <c r="C1415" s="86">
        <v>43561</v>
      </c>
      <c r="D1415" t="s">
        <v>21</v>
      </c>
      <c r="E1415" t="s">
        <v>32</v>
      </c>
      <c r="F1415" t="s">
        <v>506</v>
      </c>
      <c r="G1415" s="101">
        <v>8</v>
      </c>
      <c r="H1415" s="87">
        <v>0</v>
      </c>
    </row>
    <row r="1416" spans="3:8" x14ac:dyDescent="0.25">
      <c r="C1416" s="86">
        <v>43561</v>
      </c>
      <c r="D1416" t="s">
        <v>78</v>
      </c>
      <c r="E1416" t="s">
        <v>31</v>
      </c>
      <c r="F1416" t="s">
        <v>506</v>
      </c>
      <c r="G1416" s="101">
        <v>87</v>
      </c>
      <c r="H1416" s="87">
        <v>0</v>
      </c>
    </row>
    <row r="1417" spans="3:8" x14ac:dyDescent="0.25">
      <c r="C1417" s="86">
        <v>43561</v>
      </c>
      <c r="D1417" t="s">
        <v>65</v>
      </c>
      <c r="E1417" t="s">
        <v>60</v>
      </c>
      <c r="F1417" t="s">
        <v>506</v>
      </c>
      <c r="G1417" s="101">
        <v>136.80000000000001</v>
      </c>
      <c r="H1417" s="87">
        <v>0</v>
      </c>
    </row>
    <row r="1418" spans="3:8" x14ac:dyDescent="0.25">
      <c r="C1418" s="86">
        <v>43561</v>
      </c>
      <c r="D1418" t="s">
        <v>65</v>
      </c>
      <c r="E1418" t="s">
        <v>61</v>
      </c>
      <c r="F1418" t="s">
        <v>506</v>
      </c>
      <c r="G1418" s="101">
        <v>10</v>
      </c>
      <c r="H1418" s="87">
        <v>0</v>
      </c>
    </row>
    <row r="1419" spans="3:8" x14ac:dyDescent="0.25">
      <c r="C1419" s="86">
        <v>43561</v>
      </c>
      <c r="D1419" t="s">
        <v>64</v>
      </c>
      <c r="E1419" t="s">
        <v>60</v>
      </c>
      <c r="F1419" t="s">
        <v>506</v>
      </c>
      <c r="G1419" s="101">
        <v>41.95</v>
      </c>
      <c r="H1419" s="87">
        <v>0</v>
      </c>
    </row>
    <row r="1420" spans="3:8" x14ac:dyDescent="0.25">
      <c r="C1420" s="86">
        <v>43561</v>
      </c>
      <c r="D1420" t="s">
        <v>23</v>
      </c>
      <c r="E1420" t="s">
        <v>32</v>
      </c>
      <c r="F1420" t="s">
        <v>506</v>
      </c>
      <c r="G1420" s="101">
        <v>16</v>
      </c>
      <c r="H1420" s="87">
        <v>0</v>
      </c>
    </row>
    <row r="1421" spans="3:8" x14ac:dyDescent="0.25">
      <c r="C1421" s="86">
        <v>43561</v>
      </c>
      <c r="D1421" t="s">
        <v>23</v>
      </c>
      <c r="E1421" t="s">
        <v>60</v>
      </c>
      <c r="F1421" t="s">
        <v>506</v>
      </c>
      <c r="G1421" s="101">
        <v>155</v>
      </c>
      <c r="H1421" s="87">
        <v>0</v>
      </c>
    </row>
    <row r="1422" spans="3:8" x14ac:dyDescent="0.25">
      <c r="C1422" s="86">
        <v>43561</v>
      </c>
      <c r="D1422" t="s">
        <v>23</v>
      </c>
      <c r="E1422" t="s">
        <v>33</v>
      </c>
      <c r="F1422" t="s">
        <v>320</v>
      </c>
      <c r="G1422" s="101">
        <v>22.5</v>
      </c>
      <c r="H1422" s="87">
        <v>0</v>
      </c>
    </row>
    <row r="1423" spans="3:8" x14ac:dyDescent="0.25">
      <c r="C1423" s="86">
        <v>43563</v>
      </c>
      <c r="D1423" t="s">
        <v>73</v>
      </c>
      <c r="E1423" t="s">
        <v>61</v>
      </c>
      <c r="F1423" t="s">
        <v>507</v>
      </c>
      <c r="G1423" s="101">
        <v>16.3</v>
      </c>
      <c r="H1423" s="87">
        <v>0</v>
      </c>
    </row>
    <row r="1424" spans="3:8" x14ac:dyDescent="0.25">
      <c r="C1424" s="86">
        <v>43563</v>
      </c>
      <c r="D1424" t="s">
        <v>71</v>
      </c>
      <c r="E1424" t="s">
        <v>31</v>
      </c>
      <c r="F1424" t="s">
        <v>507</v>
      </c>
      <c r="G1424" s="101">
        <v>919</v>
      </c>
      <c r="H1424" s="87">
        <v>0</v>
      </c>
    </row>
    <row r="1425" spans="3:8" x14ac:dyDescent="0.25">
      <c r="C1425" s="86">
        <v>43563</v>
      </c>
      <c r="D1425" t="s">
        <v>21</v>
      </c>
      <c r="E1425" t="s">
        <v>32</v>
      </c>
      <c r="F1425" t="s">
        <v>507</v>
      </c>
      <c r="G1425" s="101">
        <v>8</v>
      </c>
      <c r="H1425" s="87">
        <v>0</v>
      </c>
    </row>
    <row r="1426" spans="3:8" x14ac:dyDescent="0.25">
      <c r="C1426" s="86">
        <v>43563</v>
      </c>
      <c r="D1426" t="s">
        <v>66</v>
      </c>
      <c r="E1426" t="s">
        <v>61</v>
      </c>
      <c r="F1426" t="s">
        <v>507</v>
      </c>
      <c r="G1426" s="101">
        <v>31.93</v>
      </c>
      <c r="H1426" s="87">
        <v>0</v>
      </c>
    </row>
    <row r="1427" spans="3:8" x14ac:dyDescent="0.25">
      <c r="C1427" s="86">
        <v>43563</v>
      </c>
      <c r="D1427" t="s">
        <v>23</v>
      </c>
      <c r="E1427" t="s">
        <v>33</v>
      </c>
      <c r="F1427" t="s">
        <v>182</v>
      </c>
      <c r="G1427" s="101">
        <v>4.8</v>
      </c>
      <c r="H1427" s="87">
        <v>0</v>
      </c>
    </row>
    <row r="1428" spans="3:8" x14ac:dyDescent="0.25">
      <c r="C1428" s="86">
        <v>43563</v>
      </c>
      <c r="D1428" t="s">
        <v>23</v>
      </c>
      <c r="E1428" t="s">
        <v>33</v>
      </c>
      <c r="F1428" t="s">
        <v>120</v>
      </c>
      <c r="G1428" s="101">
        <v>14</v>
      </c>
      <c r="H1428" s="87">
        <v>0</v>
      </c>
    </row>
    <row r="1429" spans="3:8" x14ac:dyDescent="0.25">
      <c r="C1429" s="86">
        <v>43563</v>
      </c>
      <c r="D1429" t="s">
        <v>23</v>
      </c>
      <c r="E1429" t="s">
        <v>33</v>
      </c>
      <c r="F1429" t="s">
        <v>168</v>
      </c>
      <c r="G1429" s="101">
        <v>2.4</v>
      </c>
      <c r="H1429" s="87">
        <v>0</v>
      </c>
    </row>
    <row r="1430" spans="3:8" x14ac:dyDescent="0.25">
      <c r="C1430" s="86">
        <v>43563</v>
      </c>
      <c r="D1430" t="s">
        <v>23</v>
      </c>
      <c r="E1430" t="s">
        <v>33</v>
      </c>
      <c r="F1430" t="s">
        <v>55</v>
      </c>
      <c r="G1430" s="101">
        <v>1.8</v>
      </c>
      <c r="H1430" s="87">
        <v>0</v>
      </c>
    </row>
    <row r="1431" spans="3:8" x14ac:dyDescent="0.25">
      <c r="C1431" s="86">
        <v>43564</v>
      </c>
      <c r="D1431" t="s">
        <v>22</v>
      </c>
      <c r="E1431" t="s">
        <v>32</v>
      </c>
      <c r="F1431" t="s">
        <v>508</v>
      </c>
      <c r="G1431" s="101">
        <v>8</v>
      </c>
      <c r="H1431" s="87">
        <v>0</v>
      </c>
    </row>
    <row r="1432" spans="3:8" x14ac:dyDescent="0.25">
      <c r="C1432" s="86">
        <v>43564</v>
      </c>
      <c r="D1432" t="s">
        <v>67</v>
      </c>
      <c r="E1432" t="s">
        <v>32</v>
      </c>
      <c r="F1432" t="s">
        <v>508</v>
      </c>
      <c r="G1432" s="101">
        <v>16</v>
      </c>
      <c r="H1432" s="87">
        <v>0</v>
      </c>
    </row>
    <row r="1433" spans="3:8" x14ac:dyDescent="0.25">
      <c r="C1433" s="86">
        <v>43564</v>
      </c>
      <c r="D1433" t="s">
        <v>21</v>
      </c>
      <c r="E1433" t="s">
        <v>32</v>
      </c>
      <c r="F1433" t="s">
        <v>508</v>
      </c>
      <c r="G1433" s="101">
        <v>16</v>
      </c>
      <c r="H1433" s="87">
        <v>0</v>
      </c>
    </row>
    <row r="1434" spans="3:8" x14ac:dyDescent="0.25">
      <c r="C1434" s="86">
        <v>43564</v>
      </c>
      <c r="D1434" t="s">
        <v>21</v>
      </c>
      <c r="E1434" t="s">
        <v>32</v>
      </c>
      <c r="F1434" t="s">
        <v>508</v>
      </c>
      <c r="G1434" s="101">
        <v>8</v>
      </c>
      <c r="H1434" s="87">
        <v>0</v>
      </c>
    </row>
    <row r="1435" spans="3:8" x14ac:dyDescent="0.25">
      <c r="C1435" s="86">
        <v>43564</v>
      </c>
      <c r="D1435" t="s">
        <v>77</v>
      </c>
      <c r="E1435" t="s">
        <v>61</v>
      </c>
      <c r="F1435" t="s">
        <v>508</v>
      </c>
      <c r="G1435" s="101">
        <v>41</v>
      </c>
      <c r="H1435" s="87">
        <v>0</v>
      </c>
    </row>
    <row r="1436" spans="3:8" x14ac:dyDescent="0.25">
      <c r="C1436" s="86">
        <v>43564</v>
      </c>
      <c r="D1436" t="s">
        <v>65</v>
      </c>
      <c r="E1436" t="s">
        <v>60</v>
      </c>
      <c r="F1436" t="s">
        <v>508</v>
      </c>
      <c r="G1436" s="101">
        <v>106.93</v>
      </c>
      <c r="H1436" s="87">
        <v>0</v>
      </c>
    </row>
    <row r="1437" spans="3:8" x14ac:dyDescent="0.25">
      <c r="C1437" s="86">
        <v>43564</v>
      </c>
      <c r="D1437" t="s">
        <v>65</v>
      </c>
      <c r="E1437" t="s">
        <v>61</v>
      </c>
      <c r="F1437" t="s">
        <v>508</v>
      </c>
      <c r="G1437" s="101">
        <v>25</v>
      </c>
      <c r="H1437" s="87">
        <v>0</v>
      </c>
    </row>
    <row r="1438" spans="3:8" x14ac:dyDescent="0.25">
      <c r="C1438" s="86">
        <v>43564</v>
      </c>
      <c r="D1438" t="s">
        <v>23</v>
      </c>
      <c r="E1438" t="s">
        <v>33</v>
      </c>
      <c r="F1438" t="s">
        <v>119</v>
      </c>
      <c r="G1438" s="101">
        <v>3</v>
      </c>
      <c r="H1438" s="87">
        <v>0</v>
      </c>
    </row>
    <row r="1439" spans="3:8" x14ac:dyDescent="0.25">
      <c r="C1439" s="86">
        <v>43564</v>
      </c>
      <c r="D1439" t="s">
        <v>23</v>
      </c>
      <c r="E1439" t="s">
        <v>33</v>
      </c>
      <c r="F1439" t="s">
        <v>509</v>
      </c>
      <c r="G1439" s="101">
        <v>4.75</v>
      </c>
      <c r="H1439" s="87">
        <v>0</v>
      </c>
    </row>
    <row r="1440" spans="3:8" x14ac:dyDescent="0.25">
      <c r="C1440" s="86">
        <v>43564</v>
      </c>
      <c r="D1440" t="s">
        <v>23</v>
      </c>
      <c r="E1440" t="s">
        <v>33</v>
      </c>
      <c r="F1440" t="s">
        <v>58</v>
      </c>
      <c r="G1440" s="101">
        <v>4.5</v>
      </c>
      <c r="H1440" s="87">
        <v>0</v>
      </c>
    </row>
    <row r="1441" spans="3:8" x14ac:dyDescent="0.25">
      <c r="C1441" s="86">
        <v>43565</v>
      </c>
      <c r="D1441" t="s">
        <v>80</v>
      </c>
      <c r="E1441" t="s">
        <v>510</v>
      </c>
      <c r="F1441" t="s">
        <v>511</v>
      </c>
      <c r="G1441" s="101">
        <v>27.2</v>
      </c>
      <c r="H1441" s="87">
        <v>0</v>
      </c>
    </row>
    <row r="1442" spans="3:8" x14ac:dyDescent="0.25">
      <c r="C1442" s="86">
        <v>43565</v>
      </c>
      <c r="D1442" t="s">
        <v>74</v>
      </c>
      <c r="E1442" t="s">
        <v>60</v>
      </c>
      <c r="F1442" t="s">
        <v>512</v>
      </c>
      <c r="G1442" s="101">
        <v>68.41</v>
      </c>
      <c r="H1442" s="87">
        <v>0</v>
      </c>
    </row>
    <row r="1443" spans="3:8" x14ac:dyDescent="0.25">
      <c r="C1443" s="86">
        <v>43565</v>
      </c>
      <c r="D1443" t="s">
        <v>22</v>
      </c>
      <c r="E1443" t="s">
        <v>32</v>
      </c>
      <c r="F1443" t="s">
        <v>512</v>
      </c>
      <c r="G1443" s="101">
        <v>8</v>
      </c>
      <c r="H1443" s="87">
        <v>0</v>
      </c>
    </row>
    <row r="1444" spans="3:8" x14ac:dyDescent="0.25">
      <c r="C1444" s="86">
        <v>43565</v>
      </c>
      <c r="D1444" t="s">
        <v>22</v>
      </c>
      <c r="E1444" t="s">
        <v>510</v>
      </c>
      <c r="F1444" t="s">
        <v>511</v>
      </c>
      <c r="G1444" s="101">
        <v>123.33</v>
      </c>
      <c r="H1444" s="87">
        <v>0</v>
      </c>
    </row>
    <row r="1445" spans="3:8" x14ac:dyDescent="0.25">
      <c r="C1445" s="86">
        <v>43565</v>
      </c>
      <c r="D1445" t="s">
        <v>22</v>
      </c>
      <c r="E1445" t="s">
        <v>510</v>
      </c>
      <c r="F1445" t="s">
        <v>511</v>
      </c>
      <c r="G1445" s="101">
        <v>98.4</v>
      </c>
      <c r="H1445" s="87">
        <v>0</v>
      </c>
    </row>
    <row r="1446" spans="3:8" x14ac:dyDescent="0.25">
      <c r="C1446" s="86">
        <v>43565</v>
      </c>
      <c r="D1446" t="s">
        <v>22</v>
      </c>
      <c r="E1446" t="s">
        <v>510</v>
      </c>
      <c r="F1446" t="s">
        <v>511</v>
      </c>
      <c r="G1446" s="101">
        <v>77.55</v>
      </c>
      <c r="H1446" s="87">
        <v>0</v>
      </c>
    </row>
    <row r="1447" spans="3:8" x14ac:dyDescent="0.25">
      <c r="C1447" s="86">
        <v>43565</v>
      </c>
      <c r="D1447" t="s">
        <v>22</v>
      </c>
      <c r="E1447" t="s">
        <v>510</v>
      </c>
      <c r="F1447" t="s">
        <v>511</v>
      </c>
      <c r="G1447" s="101">
        <v>69.680000000000007</v>
      </c>
      <c r="H1447" s="87">
        <v>0</v>
      </c>
    </row>
    <row r="1448" spans="3:8" x14ac:dyDescent="0.25">
      <c r="C1448" s="86">
        <v>43565</v>
      </c>
      <c r="D1448" t="s">
        <v>22</v>
      </c>
      <c r="E1448" t="s">
        <v>510</v>
      </c>
      <c r="F1448" t="s">
        <v>511</v>
      </c>
      <c r="G1448" s="101">
        <v>64.92</v>
      </c>
      <c r="H1448" s="87">
        <v>0</v>
      </c>
    </row>
    <row r="1449" spans="3:8" x14ac:dyDescent="0.25">
      <c r="C1449" s="86">
        <v>43565</v>
      </c>
      <c r="D1449" t="s">
        <v>22</v>
      </c>
      <c r="E1449" t="s">
        <v>510</v>
      </c>
      <c r="F1449" t="s">
        <v>511</v>
      </c>
      <c r="G1449" s="101">
        <v>64.510000000000005</v>
      </c>
      <c r="H1449" s="87">
        <v>0</v>
      </c>
    </row>
    <row r="1450" spans="3:8" x14ac:dyDescent="0.25">
      <c r="C1450" s="86">
        <v>43565</v>
      </c>
      <c r="D1450" t="s">
        <v>22</v>
      </c>
      <c r="E1450" t="s">
        <v>510</v>
      </c>
      <c r="F1450" t="s">
        <v>511</v>
      </c>
      <c r="G1450" s="101">
        <v>45.54</v>
      </c>
      <c r="H1450" s="87">
        <v>0</v>
      </c>
    </row>
    <row r="1451" spans="3:8" x14ac:dyDescent="0.25">
      <c r="C1451" s="86">
        <v>43565</v>
      </c>
      <c r="D1451" t="s">
        <v>22</v>
      </c>
      <c r="E1451" t="s">
        <v>510</v>
      </c>
      <c r="F1451" t="s">
        <v>511</v>
      </c>
      <c r="G1451" s="101">
        <v>31.11</v>
      </c>
      <c r="H1451" s="87">
        <v>0</v>
      </c>
    </row>
    <row r="1452" spans="3:8" x14ac:dyDescent="0.25">
      <c r="C1452" s="86">
        <v>43565</v>
      </c>
      <c r="D1452" t="s">
        <v>22</v>
      </c>
      <c r="E1452" t="s">
        <v>510</v>
      </c>
      <c r="F1452" t="s">
        <v>511</v>
      </c>
      <c r="G1452" s="101">
        <v>30.16</v>
      </c>
      <c r="H1452" s="87">
        <v>0</v>
      </c>
    </row>
    <row r="1453" spans="3:8" x14ac:dyDescent="0.25">
      <c r="C1453" s="86">
        <v>43565</v>
      </c>
      <c r="D1453" t="s">
        <v>22</v>
      </c>
      <c r="E1453" t="s">
        <v>510</v>
      </c>
      <c r="F1453" t="s">
        <v>511</v>
      </c>
      <c r="G1453" s="101">
        <v>26.35</v>
      </c>
      <c r="H1453" s="87">
        <v>0</v>
      </c>
    </row>
    <row r="1454" spans="3:8" x14ac:dyDescent="0.25">
      <c r="C1454" s="86">
        <v>43565</v>
      </c>
      <c r="D1454" t="s">
        <v>22</v>
      </c>
      <c r="E1454" t="s">
        <v>510</v>
      </c>
      <c r="F1454" t="s">
        <v>511</v>
      </c>
      <c r="G1454" s="101">
        <v>21.76</v>
      </c>
      <c r="H1454" s="87">
        <v>0</v>
      </c>
    </row>
    <row r="1455" spans="3:8" x14ac:dyDescent="0.25">
      <c r="C1455" s="86">
        <v>43565</v>
      </c>
      <c r="D1455" t="s">
        <v>22</v>
      </c>
      <c r="E1455" t="s">
        <v>510</v>
      </c>
      <c r="F1455" t="s">
        <v>511</v>
      </c>
      <c r="G1455" s="101">
        <v>21.74</v>
      </c>
      <c r="H1455" s="87">
        <v>0</v>
      </c>
    </row>
    <row r="1456" spans="3:8" x14ac:dyDescent="0.25">
      <c r="C1456" s="86">
        <v>43565</v>
      </c>
      <c r="D1456" t="s">
        <v>22</v>
      </c>
      <c r="E1456" t="s">
        <v>510</v>
      </c>
      <c r="F1456" t="s">
        <v>511</v>
      </c>
      <c r="G1456" s="101">
        <v>13.79</v>
      </c>
      <c r="H1456" s="87">
        <v>0</v>
      </c>
    </row>
    <row r="1457" spans="3:8" x14ac:dyDescent="0.25">
      <c r="C1457" s="86">
        <v>43565</v>
      </c>
      <c r="D1457" t="s">
        <v>68</v>
      </c>
      <c r="E1457" t="s">
        <v>32</v>
      </c>
      <c r="F1457" t="s">
        <v>512</v>
      </c>
      <c r="G1457" s="101">
        <v>20</v>
      </c>
      <c r="H1457" s="87">
        <v>0</v>
      </c>
    </row>
    <row r="1458" spans="3:8" x14ac:dyDescent="0.25">
      <c r="C1458" s="86">
        <v>43565</v>
      </c>
      <c r="D1458" t="s">
        <v>67</v>
      </c>
      <c r="E1458" t="s">
        <v>32</v>
      </c>
      <c r="F1458" t="s">
        <v>512</v>
      </c>
      <c r="G1458" s="101">
        <v>45.13</v>
      </c>
      <c r="H1458" s="87">
        <v>0</v>
      </c>
    </row>
    <row r="1459" spans="3:8" x14ac:dyDescent="0.25">
      <c r="C1459" s="86">
        <v>43565</v>
      </c>
      <c r="D1459" t="s">
        <v>67</v>
      </c>
      <c r="E1459" t="s">
        <v>510</v>
      </c>
      <c r="F1459" t="s">
        <v>511</v>
      </c>
      <c r="G1459" s="101">
        <v>140</v>
      </c>
      <c r="H1459" s="87">
        <v>0</v>
      </c>
    </row>
    <row r="1460" spans="3:8" x14ac:dyDescent="0.25">
      <c r="C1460" s="86">
        <v>43565</v>
      </c>
      <c r="D1460" t="s">
        <v>72</v>
      </c>
      <c r="E1460" t="s">
        <v>510</v>
      </c>
      <c r="F1460" t="s">
        <v>511</v>
      </c>
      <c r="G1460" s="101">
        <v>519.46</v>
      </c>
      <c r="H1460" s="87">
        <v>0</v>
      </c>
    </row>
    <row r="1461" spans="3:8" x14ac:dyDescent="0.25">
      <c r="C1461" s="86">
        <v>43565</v>
      </c>
      <c r="D1461" t="s">
        <v>75</v>
      </c>
      <c r="E1461" t="s">
        <v>510</v>
      </c>
      <c r="F1461" t="s">
        <v>511</v>
      </c>
      <c r="G1461" s="101">
        <v>147.93</v>
      </c>
      <c r="H1461" s="87">
        <v>0</v>
      </c>
    </row>
    <row r="1462" spans="3:8" x14ac:dyDescent="0.25">
      <c r="C1462" s="86">
        <v>43565</v>
      </c>
      <c r="D1462" t="s">
        <v>71</v>
      </c>
      <c r="E1462" t="s">
        <v>510</v>
      </c>
      <c r="F1462" t="s">
        <v>511</v>
      </c>
      <c r="G1462" s="101">
        <v>767.82</v>
      </c>
      <c r="H1462" s="87">
        <v>0</v>
      </c>
    </row>
    <row r="1463" spans="3:8" x14ac:dyDescent="0.25">
      <c r="C1463" s="86">
        <v>43565</v>
      </c>
      <c r="D1463" t="s">
        <v>103</v>
      </c>
      <c r="E1463" t="s">
        <v>510</v>
      </c>
      <c r="F1463" t="s">
        <v>511</v>
      </c>
      <c r="G1463" s="101">
        <v>94.12</v>
      </c>
      <c r="H1463" s="87">
        <v>0</v>
      </c>
    </row>
    <row r="1464" spans="3:8" x14ac:dyDescent="0.25">
      <c r="C1464" s="86">
        <v>43565</v>
      </c>
      <c r="D1464" t="s">
        <v>21</v>
      </c>
      <c r="E1464" t="s">
        <v>32</v>
      </c>
      <c r="F1464" t="s">
        <v>512</v>
      </c>
      <c r="G1464" s="101">
        <v>16</v>
      </c>
      <c r="H1464" s="87">
        <v>0</v>
      </c>
    </row>
    <row r="1465" spans="3:8" x14ac:dyDescent="0.25">
      <c r="C1465" s="86">
        <v>43565</v>
      </c>
      <c r="D1465" t="s">
        <v>21</v>
      </c>
      <c r="E1465" t="s">
        <v>510</v>
      </c>
      <c r="F1465" t="s">
        <v>511</v>
      </c>
      <c r="G1465" s="101">
        <v>745.21</v>
      </c>
      <c r="H1465" s="87">
        <v>0</v>
      </c>
    </row>
    <row r="1466" spans="3:8" x14ac:dyDescent="0.25">
      <c r="C1466" s="86">
        <v>43565</v>
      </c>
      <c r="D1466" t="s">
        <v>21</v>
      </c>
      <c r="E1466" t="s">
        <v>510</v>
      </c>
      <c r="F1466" t="s">
        <v>511</v>
      </c>
      <c r="G1466" s="101">
        <v>743.95</v>
      </c>
      <c r="H1466" s="87">
        <v>0</v>
      </c>
    </row>
    <row r="1467" spans="3:8" x14ac:dyDescent="0.25">
      <c r="C1467" s="86">
        <v>43565</v>
      </c>
      <c r="D1467" t="s">
        <v>21</v>
      </c>
      <c r="E1467" t="s">
        <v>510</v>
      </c>
      <c r="F1467" t="s">
        <v>511</v>
      </c>
      <c r="G1467" s="101">
        <v>684.66</v>
      </c>
      <c r="H1467" s="87">
        <v>0</v>
      </c>
    </row>
    <row r="1468" spans="3:8" x14ac:dyDescent="0.25">
      <c r="C1468" s="86">
        <v>43565</v>
      </c>
      <c r="D1468" t="s">
        <v>21</v>
      </c>
      <c r="E1468" t="s">
        <v>510</v>
      </c>
      <c r="F1468" t="s">
        <v>511</v>
      </c>
      <c r="G1468" s="101">
        <v>560.6</v>
      </c>
      <c r="H1468" s="87">
        <v>0</v>
      </c>
    </row>
    <row r="1469" spans="3:8" x14ac:dyDescent="0.25">
      <c r="C1469" s="86">
        <v>43565</v>
      </c>
      <c r="D1469" t="s">
        <v>21</v>
      </c>
      <c r="E1469" t="s">
        <v>510</v>
      </c>
      <c r="F1469" t="s">
        <v>511</v>
      </c>
      <c r="G1469" s="101">
        <v>557.19000000000005</v>
      </c>
      <c r="H1469" s="87">
        <v>0</v>
      </c>
    </row>
    <row r="1470" spans="3:8" x14ac:dyDescent="0.25">
      <c r="C1470" s="86">
        <v>43565</v>
      </c>
      <c r="D1470" t="s">
        <v>21</v>
      </c>
      <c r="E1470" t="s">
        <v>510</v>
      </c>
      <c r="F1470" t="s">
        <v>511</v>
      </c>
      <c r="G1470" s="101">
        <v>484.74</v>
      </c>
      <c r="H1470" s="87">
        <v>0</v>
      </c>
    </row>
    <row r="1471" spans="3:8" x14ac:dyDescent="0.25">
      <c r="C1471" s="86">
        <v>43565</v>
      </c>
      <c r="D1471" t="s">
        <v>21</v>
      </c>
      <c r="E1471" t="s">
        <v>510</v>
      </c>
      <c r="F1471" t="s">
        <v>511</v>
      </c>
      <c r="G1471" s="101">
        <v>454.53</v>
      </c>
      <c r="H1471" s="87">
        <v>0</v>
      </c>
    </row>
    <row r="1472" spans="3:8" x14ac:dyDescent="0.25">
      <c r="C1472" s="86">
        <v>43565</v>
      </c>
      <c r="D1472" t="s">
        <v>21</v>
      </c>
      <c r="E1472" t="s">
        <v>510</v>
      </c>
      <c r="F1472" t="s">
        <v>511</v>
      </c>
      <c r="G1472" s="101">
        <v>443.45</v>
      </c>
      <c r="H1472" s="87">
        <v>0</v>
      </c>
    </row>
    <row r="1473" spans="3:8" x14ac:dyDescent="0.25">
      <c r="C1473" s="86">
        <v>43565</v>
      </c>
      <c r="D1473" t="s">
        <v>21</v>
      </c>
      <c r="E1473" t="s">
        <v>510</v>
      </c>
      <c r="F1473" t="s">
        <v>511</v>
      </c>
      <c r="G1473" s="101">
        <v>414.01</v>
      </c>
      <c r="H1473" s="87">
        <v>0</v>
      </c>
    </row>
    <row r="1474" spans="3:8" x14ac:dyDescent="0.25">
      <c r="C1474" s="86">
        <v>43565</v>
      </c>
      <c r="D1474" t="s">
        <v>21</v>
      </c>
      <c r="E1474" t="s">
        <v>510</v>
      </c>
      <c r="F1474" t="s">
        <v>511</v>
      </c>
      <c r="G1474" s="101">
        <v>409.61</v>
      </c>
      <c r="H1474" s="87">
        <v>0</v>
      </c>
    </row>
    <row r="1475" spans="3:8" x14ac:dyDescent="0.25">
      <c r="C1475" s="86">
        <v>43565</v>
      </c>
      <c r="D1475" t="s">
        <v>21</v>
      </c>
      <c r="E1475" t="s">
        <v>510</v>
      </c>
      <c r="F1475" t="s">
        <v>511</v>
      </c>
      <c r="G1475" s="101">
        <v>349.69</v>
      </c>
      <c r="H1475" s="87">
        <v>0</v>
      </c>
    </row>
    <row r="1476" spans="3:8" x14ac:dyDescent="0.25">
      <c r="C1476" s="86">
        <v>43565</v>
      </c>
      <c r="D1476" t="s">
        <v>21</v>
      </c>
      <c r="E1476" t="s">
        <v>510</v>
      </c>
      <c r="F1476" t="s">
        <v>511</v>
      </c>
      <c r="G1476" s="101">
        <v>322.91000000000003</v>
      </c>
      <c r="H1476" s="87">
        <v>0</v>
      </c>
    </row>
    <row r="1477" spans="3:8" x14ac:dyDescent="0.25">
      <c r="C1477" s="86">
        <v>43565</v>
      </c>
      <c r="D1477" t="s">
        <v>21</v>
      </c>
      <c r="E1477" t="s">
        <v>510</v>
      </c>
      <c r="F1477" t="s">
        <v>511</v>
      </c>
      <c r="G1477" s="101">
        <v>298.99</v>
      </c>
      <c r="H1477" s="87">
        <v>0</v>
      </c>
    </row>
    <row r="1478" spans="3:8" x14ac:dyDescent="0.25">
      <c r="C1478" s="86">
        <v>43565</v>
      </c>
      <c r="D1478" t="s">
        <v>21</v>
      </c>
      <c r="E1478" t="s">
        <v>510</v>
      </c>
      <c r="F1478" t="s">
        <v>511</v>
      </c>
      <c r="G1478" s="101">
        <v>277.35000000000002</v>
      </c>
      <c r="H1478" s="87">
        <v>0</v>
      </c>
    </row>
    <row r="1479" spans="3:8" x14ac:dyDescent="0.25">
      <c r="C1479" s="86">
        <v>43565</v>
      </c>
      <c r="D1479" t="s">
        <v>21</v>
      </c>
      <c r="E1479" t="s">
        <v>510</v>
      </c>
      <c r="F1479" t="s">
        <v>511</v>
      </c>
      <c r="G1479" s="101">
        <v>247.25</v>
      </c>
      <c r="H1479" s="87">
        <v>0</v>
      </c>
    </row>
    <row r="1480" spans="3:8" x14ac:dyDescent="0.25">
      <c r="C1480" s="86">
        <v>43565</v>
      </c>
      <c r="D1480" t="s">
        <v>21</v>
      </c>
      <c r="E1480" t="s">
        <v>510</v>
      </c>
      <c r="F1480" t="s">
        <v>511</v>
      </c>
      <c r="G1480" s="101">
        <v>229.69</v>
      </c>
      <c r="H1480" s="87">
        <v>0</v>
      </c>
    </row>
    <row r="1481" spans="3:8" x14ac:dyDescent="0.25">
      <c r="C1481" s="86">
        <v>43565</v>
      </c>
      <c r="D1481" t="s">
        <v>21</v>
      </c>
      <c r="E1481" t="s">
        <v>510</v>
      </c>
      <c r="F1481" t="s">
        <v>511</v>
      </c>
      <c r="G1481" s="101">
        <v>226.17</v>
      </c>
      <c r="H1481" s="87">
        <v>0</v>
      </c>
    </row>
    <row r="1482" spans="3:8" x14ac:dyDescent="0.25">
      <c r="C1482" s="86">
        <v>43565</v>
      </c>
      <c r="D1482" t="s">
        <v>21</v>
      </c>
      <c r="E1482" t="s">
        <v>510</v>
      </c>
      <c r="F1482" t="s">
        <v>511</v>
      </c>
      <c r="G1482" s="101">
        <v>214.42</v>
      </c>
      <c r="H1482" s="87">
        <v>0</v>
      </c>
    </row>
    <row r="1483" spans="3:8" x14ac:dyDescent="0.25">
      <c r="C1483" s="86">
        <v>43565</v>
      </c>
      <c r="D1483" t="s">
        <v>21</v>
      </c>
      <c r="E1483" t="s">
        <v>510</v>
      </c>
      <c r="F1483" t="s">
        <v>511</v>
      </c>
      <c r="G1483" s="101">
        <v>206.84</v>
      </c>
      <c r="H1483" s="87">
        <v>0</v>
      </c>
    </row>
    <row r="1484" spans="3:8" x14ac:dyDescent="0.25">
      <c r="C1484" s="86">
        <v>43565</v>
      </c>
      <c r="D1484" t="s">
        <v>21</v>
      </c>
      <c r="E1484" t="s">
        <v>510</v>
      </c>
      <c r="F1484" t="s">
        <v>511</v>
      </c>
      <c r="G1484" s="101">
        <v>166.93</v>
      </c>
      <c r="H1484" s="87">
        <v>0</v>
      </c>
    </row>
    <row r="1485" spans="3:8" x14ac:dyDescent="0.25">
      <c r="C1485" s="86">
        <v>43565</v>
      </c>
      <c r="D1485" t="s">
        <v>21</v>
      </c>
      <c r="E1485" t="s">
        <v>510</v>
      </c>
      <c r="F1485" t="s">
        <v>511</v>
      </c>
      <c r="G1485" s="101">
        <v>163.58000000000001</v>
      </c>
      <c r="H1485" s="87">
        <v>0</v>
      </c>
    </row>
    <row r="1486" spans="3:8" x14ac:dyDescent="0.25">
      <c r="C1486" s="86">
        <v>43565</v>
      </c>
      <c r="D1486" t="s">
        <v>21</v>
      </c>
      <c r="E1486" t="s">
        <v>510</v>
      </c>
      <c r="F1486" t="s">
        <v>511</v>
      </c>
      <c r="G1486" s="101">
        <v>152.47999999999999</v>
      </c>
      <c r="H1486" s="87">
        <v>0</v>
      </c>
    </row>
    <row r="1487" spans="3:8" x14ac:dyDescent="0.25">
      <c r="C1487" s="86">
        <v>43565</v>
      </c>
      <c r="D1487" t="s">
        <v>21</v>
      </c>
      <c r="E1487" t="s">
        <v>510</v>
      </c>
      <c r="F1487" t="s">
        <v>511</v>
      </c>
      <c r="G1487" s="101">
        <v>135.44</v>
      </c>
      <c r="H1487" s="87">
        <v>0</v>
      </c>
    </row>
    <row r="1488" spans="3:8" x14ac:dyDescent="0.25">
      <c r="C1488" s="86">
        <v>43565</v>
      </c>
      <c r="D1488" t="s">
        <v>21</v>
      </c>
      <c r="E1488" t="s">
        <v>510</v>
      </c>
      <c r="F1488" t="s">
        <v>511</v>
      </c>
      <c r="G1488" s="101">
        <v>93.66</v>
      </c>
      <c r="H1488" s="87">
        <v>0</v>
      </c>
    </row>
    <row r="1489" spans="3:8" x14ac:dyDescent="0.25">
      <c r="C1489" s="86">
        <v>43565</v>
      </c>
      <c r="D1489" t="s">
        <v>21</v>
      </c>
      <c r="E1489" t="s">
        <v>510</v>
      </c>
      <c r="F1489" t="s">
        <v>511</v>
      </c>
      <c r="G1489" s="101">
        <v>85.58</v>
      </c>
      <c r="H1489" s="87">
        <v>0</v>
      </c>
    </row>
    <row r="1490" spans="3:8" x14ac:dyDescent="0.25">
      <c r="C1490" s="86">
        <v>43565</v>
      </c>
      <c r="D1490" t="s">
        <v>21</v>
      </c>
      <c r="E1490" t="s">
        <v>510</v>
      </c>
      <c r="F1490" t="s">
        <v>511</v>
      </c>
      <c r="G1490" s="101">
        <v>81.55</v>
      </c>
      <c r="H1490" s="87">
        <v>0</v>
      </c>
    </row>
    <row r="1491" spans="3:8" x14ac:dyDescent="0.25">
      <c r="C1491" s="86">
        <v>43565</v>
      </c>
      <c r="D1491" t="s">
        <v>21</v>
      </c>
      <c r="E1491" t="s">
        <v>510</v>
      </c>
      <c r="F1491" t="s">
        <v>511</v>
      </c>
      <c r="G1491" s="101">
        <v>71.099999999999994</v>
      </c>
      <c r="H1491" s="87">
        <v>0</v>
      </c>
    </row>
    <row r="1492" spans="3:8" x14ac:dyDescent="0.25">
      <c r="C1492" s="86">
        <v>43565</v>
      </c>
      <c r="D1492" t="s">
        <v>21</v>
      </c>
      <c r="E1492" t="s">
        <v>510</v>
      </c>
      <c r="F1492" t="s">
        <v>511</v>
      </c>
      <c r="G1492" s="101">
        <v>67.34</v>
      </c>
      <c r="H1492" s="87">
        <v>0</v>
      </c>
    </row>
    <row r="1493" spans="3:8" x14ac:dyDescent="0.25">
      <c r="C1493" s="86">
        <v>43565</v>
      </c>
      <c r="D1493" t="s">
        <v>21</v>
      </c>
      <c r="E1493" t="s">
        <v>510</v>
      </c>
      <c r="F1493" t="s">
        <v>511</v>
      </c>
      <c r="G1493" s="101">
        <v>45.5</v>
      </c>
      <c r="H1493" s="87">
        <v>0</v>
      </c>
    </row>
    <row r="1494" spans="3:8" x14ac:dyDescent="0.25">
      <c r="C1494" s="86">
        <v>43565</v>
      </c>
      <c r="D1494" t="s">
        <v>21</v>
      </c>
      <c r="E1494" t="s">
        <v>510</v>
      </c>
      <c r="F1494" t="s">
        <v>511</v>
      </c>
      <c r="G1494" s="101">
        <v>39.01</v>
      </c>
      <c r="H1494" s="87">
        <v>0</v>
      </c>
    </row>
    <row r="1495" spans="3:8" x14ac:dyDescent="0.25">
      <c r="C1495" s="86">
        <v>43565</v>
      </c>
      <c r="D1495" t="s">
        <v>21</v>
      </c>
      <c r="E1495" t="s">
        <v>510</v>
      </c>
      <c r="F1495" t="s">
        <v>511</v>
      </c>
      <c r="G1495" s="101">
        <v>37.64</v>
      </c>
      <c r="H1495" s="87">
        <v>0</v>
      </c>
    </row>
    <row r="1496" spans="3:8" x14ac:dyDescent="0.25">
      <c r="C1496" s="86">
        <v>43565</v>
      </c>
      <c r="D1496" t="s">
        <v>21</v>
      </c>
      <c r="E1496" t="s">
        <v>510</v>
      </c>
      <c r="F1496" t="s">
        <v>511</v>
      </c>
      <c r="G1496" s="101">
        <v>37.5</v>
      </c>
      <c r="H1496" s="87">
        <v>0</v>
      </c>
    </row>
    <row r="1497" spans="3:8" x14ac:dyDescent="0.25">
      <c r="C1497" s="86">
        <v>43565</v>
      </c>
      <c r="D1497" t="s">
        <v>65</v>
      </c>
      <c r="E1497" t="s">
        <v>510</v>
      </c>
      <c r="F1497" t="s">
        <v>511</v>
      </c>
      <c r="G1497" s="101">
        <v>45.01</v>
      </c>
      <c r="H1497" s="87">
        <v>0</v>
      </c>
    </row>
    <row r="1498" spans="3:8" x14ac:dyDescent="0.25">
      <c r="C1498" s="86">
        <v>43565</v>
      </c>
      <c r="D1498" t="s">
        <v>64</v>
      </c>
      <c r="E1498" t="s">
        <v>510</v>
      </c>
      <c r="F1498" t="s">
        <v>511</v>
      </c>
      <c r="G1498" s="101">
        <v>2980.22</v>
      </c>
      <c r="H1498" s="87">
        <v>0</v>
      </c>
    </row>
    <row r="1499" spans="3:8" x14ac:dyDescent="0.25">
      <c r="C1499" s="86">
        <v>43565</v>
      </c>
      <c r="D1499" t="s">
        <v>23</v>
      </c>
      <c r="E1499" t="s">
        <v>33</v>
      </c>
      <c r="F1499" t="s">
        <v>139</v>
      </c>
      <c r="G1499" s="101">
        <v>44</v>
      </c>
      <c r="H1499" s="87">
        <v>0</v>
      </c>
    </row>
    <row r="1500" spans="3:8" x14ac:dyDescent="0.25">
      <c r="C1500" s="86">
        <v>43565</v>
      </c>
      <c r="D1500" t="s">
        <v>23</v>
      </c>
      <c r="E1500" t="s">
        <v>33</v>
      </c>
      <c r="F1500" t="s">
        <v>125</v>
      </c>
      <c r="G1500" s="101">
        <v>6.85</v>
      </c>
      <c r="H1500" s="87">
        <v>0</v>
      </c>
    </row>
    <row r="1501" spans="3:8" x14ac:dyDescent="0.25">
      <c r="C1501" s="86">
        <v>43565</v>
      </c>
      <c r="D1501" t="s">
        <v>23</v>
      </c>
      <c r="E1501" t="s">
        <v>33</v>
      </c>
      <c r="F1501" t="s">
        <v>168</v>
      </c>
      <c r="G1501" s="101">
        <v>2.4</v>
      </c>
      <c r="H1501" s="87">
        <v>0</v>
      </c>
    </row>
    <row r="1502" spans="3:8" x14ac:dyDescent="0.25">
      <c r="C1502" s="86">
        <v>43565</v>
      </c>
      <c r="D1502" t="s">
        <v>23</v>
      </c>
      <c r="E1502" t="s">
        <v>33</v>
      </c>
      <c r="F1502" t="s">
        <v>202</v>
      </c>
      <c r="G1502" s="101">
        <v>2.1</v>
      </c>
      <c r="H1502" s="87">
        <v>0</v>
      </c>
    </row>
    <row r="1503" spans="3:8" x14ac:dyDescent="0.25">
      <c r="C1503" s="86">
        <v>43565</v>
      </c>
      <c r="D1503" t="s">
        <v>23</v>
      </c>
      <c r="E1503" t="s">
        <v>510</v>
      </c>
      <c r="F1503" t="s">
        <v>511</v>
      </c>
      <c r="G1503" s="101">
        <v>83.32</v>
      </c>
      <c r="H1503" s="87">
        <v>0</v>
      </c>
    </row>
    <row r="1504" spans="3:8" x14ac:dyDescent="0.25">
      <c r="C1504" s="86">
        <v>43565</v>
      </c>
      <c r="D1504" t="s">
        <v>23</v>
      </c>
      <c r="E1504" t="s">
        <v>510</v>
      </c>
      <c r="F1504" t="s">
        <v>511</v>
      </c>
      <c r="G1504" s="101">
        <v>81.08</v>
      </c>
      <c r="H1504" s="87">
        <v>0</v>
      </c>
    </row>
    <row r="1505" spans="3:8" x14ac:dyDescent="0.25">
      <c r="C1505" s="86">
        <v>43565</v>
      </c>
      <c r="D1505" t="s">
        <v>23</v>
      </c>
      <c r="E1505" t="s">
        <v>510</v>
      </c>
      <c r="F1505" t="s">
        <v>511</v>
      </c>
      <c r="G1505" s="101">
        <v>70.28</v>
      </c>
      <c r="H1505" s="87">
        <v>0</v>
      </c>
    </row>
    <row r="1506" spans="3:8" x14ac:dyDescent="0.25">
      <c r="C1506" s="86">
        <v>43565</v>
      </c>
      <c r="D1506" t="s">
        <v>23</v>
      </c>
      <c r="E1506" t="s">
        <v>510</v>
      </c>
      <c r="F1506" t="s">
        <v>511</v>
      </c>
      <c r="G1506" s="101">
        <v>69.34</v>
      </c>
      <c r="H1506" s="87">
        <v>0</v>
      </c>
    </row>
    <row r="1507" spans="3:8" x14ac:dyDescent="0.25">
      <c r="C1507" s="86">
        <v>43565</v>
      </c>
      <c r="D1507" t="s">
        <v>23</v>
      </c>
      <c r="E1507" t="s">
        <v>510</v>
      </c>
      <c r="F1507" t="s">
        <v>511</v>
      </c>
      <c r="G1507" s="101">
        <v>34.770000000000003</v>
      </c>
      <c r="H1507" s="87">
        <v>0</v>
      </c>
    </row>
    <row r="1508" spans="3:8" x14ac:dyDescent="0.25">
      <c r="C1508" s="86">
        <v>43565</v>
      </c>
      <c r="D1508" t="s">
        <v>23</v>
      </c>
      <c r="E1508" t="s">
        <v>510</v>
      </c>
      <c r="F1508" t="s">
        <v>511</v>
      </c>
      <c r="G1508" s="101">
        <v>13.68</v>
      </c>
      <c r="H1508" s="87">
        <v>0</v>
      </c>
    </row>
    <row r="1509" spans="3:8" x14ac:dyDescent="0.25">
      <c r="C1509" s="86">
        <v>43566</v>
      </c>
      <c r="D1509" t="s">
        <v>74</v>
      </c>
      <c r="E1509" t="s">
        <v>54</v>
      </c>
      <c r="F1509" t="s">
        <v>513</v>
      </c>
      <c r="G1509" s="101">
        <v>94.21</v>
      </c>
      <c r="H1509" s="87">
        <v>0</v>
      </c>
    </row>
    <row r="1510" spans="3:8" x14ac:dyDescent="0.25">
      <c r="C1510" s="86">
        <v>43566</v>
      </c>
      <c r="D1510" t="s">
        <v>148</v>
      </c>
      <c r="E1510" t="s">
        <v>32</v>
      </c>
      <c r="F1510" t="s">
        <v>513</v>
      </c>
      <c r="G1510" s="101">
        <v>32.96</v>
      </c>
      <c r="H1510" s="87">
        <v>0</v>
      </c>
    </row>
    <row r="1511" spans="3:8" x14ac:dyDescent="0.25">
      <c r="C1511" s="86">
        <v>43566</v>
      </c>
      <c r="D1511" t="s">
        <v>67</v>
      </c>
      <c r="E1511" t="s">
        <v>63</v>
      </c>
      <c r="F1511" t="s">
        <v>513</v>
      </c>
      <c r="G1511" s="101">
        <v>63.57</v>
      </c>
      <c r="H1511" s="87">
        <v>0</v>
      </c>
    </row>
    <row r="1512" spans="3:8" x14ac:dyDescent="0.25">
      <c r="C1512" s="86">
        <v>43566</v>
      </c>
      <c r="D1512" t="s">
        <v>67</v>
      </c>
      <c r="E1512" t="s">
        <v>61</v>
      </c>
      <c r="F1512" t="s">
        <v>513</v>
      </c>
      <c r="G1512" s="101">
        <v>10.58</v>
      </c>
      <c r="H1512" s="87">
        <v>0</v>
      </c>
    </row>
    <row r="1513" spans="3:8" x14ac:dyDescent="0.25">
      <c r="C1513" s="86">
        <v>43566</v>
      </c>
      <c r="D1513" t="s">
        <v>71</v>
      </c>
      <c r="E1513" t="s">
        <v>54</v>
      </c>
      <c r="F1513" t="s">
        <v>513</v>
      </c>
      <c r="G1513" s="101">
        <v>136.85</v>
      </c>
      <c r="H1513" s="87">
        <v>0</v>
      </c>
    </row>
    <row r="1514" spans="3:8" x14ac:dyDescent="0.25">
      <c r="C1514" s="86">
        <v>43566</v>
      </c>
      <c r="D1514" t="s">
        <v>71</v>
      </c>
      <c r="E1514" t="s">
        <v>59</v>
      </c>
      <c r="F1514" t="s">
        <v>513</v>
      </c>
      <c r="G1514" s="101">
        <v>18</v>
      </c>
      <c r="H1514" s="87">
        <v>0</v>
      </c>
    </row>
    <row r="1515" spans="3:8" x14ac:dyDescent="0.25">
      <c r="C1515" s="86">
        <v>43566</v>
      </c>
      <c r="D1515" t="s">
        <v>103</v>
      </c>
      <c r="E1515" t="s">
        <v>32</v>
      </c>
      <c r="F1515" t="s">
        <v>513</v>
      </c>
      <c r="G1515" s="101">
        <v>10</v>
      </c>
      <c r="H1515" s="87">
        <v>0</v>
      </c>
    </row>
    <row r="1516" spans="3:8" x14ac:dyDescent="0.25">
      <c r="C1516" s="86">
        <v>43566</v>
      </c>
      <c r="D1516" t="s">
        <v>103</v>
      </c>
      <c r="E1516" t="s">
        <v>61</v>
      </c>
      <c r="F1516" t="s">
        <v>513</v>
      </c>
      <c r="G1516" s="101">
        <v>21.4</v>
      </c>
      <c r="H1516" s="87">
        <v>0</v>
      </c>
    </row>
    <row r="1517" spans="3:8" x14ac:dyDescent="0.25">
      <c r="C1517" s="86">
        <v>43566</v>
      </c>
      <c r="D1517" t="s">
        <v>21</v>
      </c>
      <c r="E1517" t="s">
        <v>32</v>
      </c>
      <c r="F1517" t="s">
        <v>513</v>
      </c>
      <c r="G1517" s="101">
        <v>8</v>
      </c>
      <c r="H1517" s="87">
        <v>0</v>
      </c>
    </row>
    <row r="1518" spans="3:8" x14ac:dyDescent="0.25">
      <c r="C1518" s="86">
        <v>43566</v>
      </c>
      <c r="D1518" t="s">
        <v>78</v>
      </c>
      <c r="E1518" t="s">
        <v>54</v>
      </c>
      <c r="F1518" t="s">
        <v>513</v>
      </c>
      <c r="G1518" s="101">
        <v>52.95</v>
      </c>
      <c r="H1518" s="87">
        <v>0</v>
      </c>
    </row>
    <row r="1519" spans="3:8" x14ac:dyDescent="0.25">
      <c r="C1519" s="86">
        <v>43566</v>
      </c>
      <c r="D1519" t="s">
        <v>64</v>
      </c>
      <c r="E1519" t="s">
        <v>59</v>
      </c>
      <c r="F1519" t="s">
        <v>513</v>
      </c>
      <c r="G1519" s="101">
        <v>400.7</v>
      </c>
      <c r="H1519" s="87">
        <v>0</v>
      </c>
    </row>
    <row r="1520" spans="3:8" x14ac:dyDescent="0.25">
      <c r="C1520" s="86">
        <v>43566</v>
      </c>
      <c r="D1520" t="s">
        <v>23</v>
      </c>
      <c r="E1520" t="s">
        <v>54</v>
      </c>
      <c r="F1520" t="s">
        <v>513</v>
      </c>
      <c r="G1520" s="101">
        <v>23.99</v>
      </c>
      <c r="H1520" s="87">
        <v>0</v>
      </c>
    </row>
    <row r="1521" spans="3:8" x14ac:dyDescent="0.25">
      <c r="C1521" s="86">
        <v>43566</v>
      </c>
      <c r="D1521" t="s">
        <v>23</v>
      </c>
      <c r="E1521" t="s">
        <v>54</v>
      </c>
      <c r="F1521" t="s">
        <v>513</v>
      </c>
      <c r="G1521" s="101">
        <v>14.03</v>
      </c>
      <c r="H1521" s="87">
        <v>0</v>
      </c>
    </row>
    <row r="1522" spans="3:8" x14ac:dyDescent="0.25">
      <c r="C1522" s="86">
        <v>43566</v>
      </c>
      <c r="D1522" t="s">
        <v>23</v>
      </c>
      <c r="E1522" t="s">
        <v>59</v>
      </c>
      <c r="F1522" t="s">
        <v>513</v>
      </c>
      <c r="G1522" s="101">
        <v>103.25</v>
      </c>
      <c r="H1522" s="87">
        <v>0</v>
      </c>
    </row>
    <row r="1523" spans="3:8" x14ac:dyDescent="0.25">
      <c r="C1523" s="86">
        <v>43566</v>
      </c>
      <c r="D1523" t="s">
        <v>23</v>
      </c>
      <c r="E1523" t="s">
        <v>59</v>
      </c>
      <c r="F1523" t="s">
        <v>513</v>
      </c>
      <c r="G1523" s="101">
        <v>67.16</v>
      </c>
      <c r="H1523" s="87">
        <v>0</v>
      </c>
    </row>
    <row r="1524" spans="3:8" x14ac:dyDescent="0.25">
      <c r="C1524" s="86">
        <v>43566</v>
      </c>
      <c r="D1524" t="s">
        <v>23</v>
      </c>
      <c r="E1524" t="s">
        <v>59</v>
      </c>
      <c r="F1524" t="s">
        <v>513</v>
      </c>
      <c r="G1524" s="101">
        <v>33</v>
      </c>
      <c r="H1524" s="87">
        <v>0</v>
      </c>
    </row>
    <row r="1525" spans="3:8" x14ac:dyDescent="0.25">
      <c r="C1525" s="86">
        <v>43566</v>
      </c>
      <c r="D1525" t="s">
        <v>23</v>
      </c>
      <c r="E1525" t="s">
        <v>59</v>
      </c>
      <c r="F1525" t="s">
        <v>513</v>
      </c>
      <c r="G1525" s="101">
        <v>29.98</v>
      </c>
      <c r="H1525" s="87">
        <v>0</v>
      </c>
    </row>
    <row r="1526" spans="3:8" x14ac:dyDescent="0.25">
      <c r="C1526" s="86">
        <v>43566</v>
      </c>
      <c r="D1526" t="s">
        <v>23</v>
      </c>
      <c r="E1526" t="s">
        <v>59</v>
      </c>
      <c r="F1526" t="s">
        <v>513</v>
      </c>
      <c r="G1526" s="101">
        <v>17.02</v>
      </c>
      <c r="H1526" s="87">
        <v>0</v>
      </c>
    </row>
    <row r="1527" spans="3:8" x14ac:dyDescent="0.25">
      <c r="C1527" s="86">
        <v>43566</v>
      </c>
      <c r="D1527" t="s">
        <v>23</v>
      </c>
      <c r="E1527" t="s">
        <v>59</v>
      </c>
      <c r="F1527" t="s">
        <v>513</v>
      </c>
      <c r="G1527" s="101">
        <v>13.38</v>
      </c>
      <c r="H1527" s="87">
        <v>0</v>
      </c>
    </row>
    <row r="1528" spans="3:8" x14ac:dyDescent="0.25">
      <c r="C1528" s="86">
        <v>43566</v>
      </c>
      <c r="D1528" t="s">
        <v>23</v>
      </c>
      <c r="E1528" t="s">
        <v>33</v>
      </c>
      <c r="F1528" t="s">
        <v>113</v>
      </c>
      <c r="G1528" s="101">
        <v>2.1</v>
      </c>
      <c r="H1528" s="87">
        <v>0</v>
      </c>
    </row>
    <row r="1529" spans="3:8" x14ac:dyDescent="0.25">
      <c r="C1529" s="86">
        <v>43566</v>
      </c>
      <c r="D1529" t="s">
        <v>23</v>
      </c>
      <c r="E1529" t="s">
        <v>33</v>
      </c>
      <c r="F1529" t="s">
        <v>237</v>
      </c>
      <c r="G1529" s="101">
        <v>1.8</v>
      </c>
      <c r="H1529" s="87">
        <v>0</v>
      </c>
    </row>
    <row r="1530" spans="3:8" x14ac:dyDescent="0.25">
      <c r="C1530" s="86">
        <v>43567</v>
      </c>
      <c r="D1530" t="s">
        <v>22</v>
      </c>
      <c r="E1530" t="s">
        <v>32</v>
      </c>
      <c r="F1530" t="s">
        <v>514</v>
      </c>
      <c r="G1530" s="101">
        <v>8</v>
      </c>
      <c r="H1530" s="87">
        <v>0</v>
      </c>
    </row>
    <row r="1531" spans="3:8" x14ac:dyDescent="0.25">
      <c r="C1531" s="86">
        <v>43567</v>
      </c>
      <c r="D1531" t="s">
        <v>22</v>
      </c>
      <c r="E1531" t="s">
        <v>61</v>
      </c>
      <c r="F1531" t="s">
        <v>514</v>
      </c>
      <c r="G1531" s="101">
        <v>338</v>
      </c>
      <c r="H1531" s="87">
        <v>0</v>
      </c>
    </row>
    <row r="1532" spans="3:8" x14ac:dyDescent="0.25">
      <c r="C1532" s="86">
        <v>43567</v>
      </c>
      <c r="D1532" t="s">
        <v>22</v>
      </c>
      <c r="E1532" t="s">
        <v>61</v>
      </c>
      <c r="F1532" t="s">
        <v>514</v>
      </c>
      <c r="G1532" s="101">
        <v>182</v>
      </c>
      <c r="H1532" s="87">
        <v>0</v>
      </c>
    </row>
    <row r="1533" spans="3:8" x14ac:dyDescent="0.25">
      <c r="C1533" s="86">
        <v>43567</v>
      </c>
      <c r="D1533" t="s">
        <v>76</v>
      </c>
      <c r="E1533" t="s">
        <v>61</v>
      </c>
      <c r="F1533" t="s">
        <v>514</v>
      </c>
      <c r="G1533" s="101">
        <v>9.6</v>
      </c>
      <c r="H1533" s="87">
        <v>0</v>
      </c>
    </row>
    <row r="1534" spans="3:8" x14ac:dyDescent="0.25">
      <c r="C1534" s="86">
        <v>43567</v>
      </c>
      <c r="D1534" t="s">
        <v>71</v>
      </c>
      <c r="E1534" t="s">
        <v>54</v>
      </c>
      <c r="F1534" t="s">
        <v>514</v>
      </c>
      <c r="G1534" s="101">
        <v>46.28</v>
      </c>
      <c r="H1534" s="87">
        <v>0</v>
      </c>
    </row>
    <row r="1535" spans="3:8" x14ac:dyDescent="0.25">
      <c r="C1535" s="86">
        <v>43567</v>
      </c>
      <c r="D1535" t="s">
        <v>21</v>
      </c>
      <c r="E1535" t="s">
        <v>32</v>
      </c>
      <c r="F1535" t="s">
        <v>514</v>
      </c>
      <c r="G1535" s="101">
        <v>16</v>
      </c>
      <c r="H1535" s="87">
        <v>0</v>
      </c>
    </row>
    <row r="1536" spans="3:8" x14ac:dyDescent="0.25">
      <c r="C1536" s="86">
        <v>43567</v>
      </c>
      <c r="D1536" t="s">
        <v>21</v>
      </c>
      <c r="E1536" t="s">
        <v>32</v>
      </c>
      <c r="F1536" t="s">
        <v>514</v>
      </c>
      <c r="G1536" s="101">
        <v>8</v>
      </c>
      <c r="H1536" s="87">
        <v>0</v>
      </c>
    </row>
    <row r="1537" spans="3:8" x14ac:dyDescent="0.25">
      <c r="C1537" s="86">
        <v>43567</v>
      </c>
      <c r="D1537" t="s">
        <v>21</v>
      </c>
      <c r="E1537" t="s">
        <v>61</v>
      </c>
      <c r="F1537" t="s">
        <v>514</v>
      </c>
      <c r="G1537" s="101">
        <v>234</v>
      </c>
      <c r="H1537" s="87">
        <v>0</v>
      </c>
    </row>
    <row r="1538" spans="3:8" x14ac:dyDescent="0.25">
      <c r="C1538" s="86">
        <v>43567</v>
      </c>
      <c r="D1538" t="s">
        <v>281</v>
      </c>
      <c r="E1538" t="s">
        <v>60</v>
      </c>
      <c r="F1538" t="s">
        <v>514</v>
      </c>
      <c r="G1538" s="101">
        <v>500</v>
      </c>
      <c r="H1538" s="87">
        <v>0</v>
      </c>
    </row>
    <row r="1539" spans="3:8" x14ac:dyDescent="0.25">
      <c r="C1539" s="86">
        <v>43567</v>
      </c>
      <c r="D1539" t="s">
        <v>281</v>
      </c>
      <c r="E1539" t="s">
        <v>54</v>
      </c>
      <c r="F1539" t="s">
        <v>514</v>
      </c>
      <c r="G1539" s="101">
        <v>3.5</v>
      </c>
      <c r="H1539" s="87">
        <v>0</v>
      </c>
    </row>
    <row r="1540" spans="3:8" x14ac:dyDescent="0.25">
      <c r="C1540" s="86">
        <v>43567</v>
      </c>
      <c r="D1540" t="s">
        <v>78</v>
      </c>
      <c r="E1540" t="s">
        <v>54</v>
      </c>
      <c r="F1540" t="s">
        <v>514</v>
      </c>
      <c r="G1540" s="101">
        <v>8.5</v>
      </c>
      <c r="H1540" s="87">
        <v>0</v>
      </c>
    </row>
    <row r="1541" spans="3:8" x14ac:dyDescent="0.25">
      <c r="C1541" s="86">
        <v>43567</v>
      </c>
      <c r="D1541" t="s">
        <v>65</v>
      </c>
      <c r="E1541" t="s">
        <v>61</v>
      </c>
      <c r="F1541" t="s">
        <v>514</v>
      </c>
      <c r="G1541" s="101">
        <v>25</v>
      </c>
      <c r="H1541" s="87">
        <v>0</v>
      </c>
    </row>
    <row r="1542" spans="3:8" x14ac:dyDescent="0.25">
      <c r="C1542" s="86">
        <v>43567</v>
      </c>
      <c r="D1542" t="s">
        <v>23</v>
      </c>
      <c r="E1542" t="s">
        <v>59</v>
      </c>
      <c r="F1542" t="s">
        <v>514</v>
      </c>
      <c r="G1542" s="101">
        <v>34.76</v>
      </c>
      <c r="H1542" s="87">
        <v>0</v>
      </c>
    </row>
    <row r="1543" spans="3:8" x14ac:dyDescent="0.25">
      <c r="C1543" s="86">
        <v>43567</v>
      </c>
      <c r="D1543" t="s">
        <v>23</v>
      </c>
      <c r="E1543" t="s">
        <v>59</v>
      </c>
      <c r="F1543" t="s">
        <v>514</v>
      </c>
      <c r="G1543" s="101">
        <v>25</v>
      </c>
      <c r="H1543" s="87">
        <v>0</v>
      </c>
    </row>
    <row r="1544" spans="3:8" x14ac:dyDescent="0.25">
      <c r="C1544" s="86">
        <v>43567</v>
      </c>
      <c r="D1544" t="s">
        <v>23</v>
      </c>
      <c r="E1544" t="s">
        <v>62</v>
      </c>
      <c r="F1544" t="s">
        <v>514</v>
      </c>
      <c r="G1544" s="101">
        <v>35</v>
      </c>
      <c r="H1544" s="87">
        <v>0</v>
      </c>
    </row>
    <row r="1545" spans="3:8" x14ac:dyDescent="0.25">
      <c r="C1545" s="86">
        <v>43567</v>
      </c>
      <c r="D1545" t="s">
        <v>23</v>
      </c>
      <c r="E1545" t="s">
        <v>33</v>
      </c>
      <c r="F1545" t="s">
        <v>146</v>
      </c>
      <c r="G1545" s="101">
        <v>14.35</v>
      </c>
      <c r="H1545" s="87">
        <v>0</v>
      </c>
    </row>
    <row r="1546" spans="3:8" x14ac:dyDescent="0.25">
      <c r="C1546" s="86">
        <v>43567</v>
      </c>
      <c r="D1546" t="s">
        <v>23</v>
      </c>
      <c r="E1546" t="s">
        <v>33</v>
      </c>
      <c r="F1546" t="s">
        <v>168</v>
      </c>
      <c r="G1546" s="101">
        <v>2.4</v>
      </c>
      <c r="H1546" s="87">
        <v>0</v>
      </c>
    </row>
    <row r="1547" spans="3:8" x14ac:dyDescent="0.25">
      <c r="C1547" s="86">
        <v>43567</v>
      </c>
      <c r="D1547" t="s">
        <v>23</v>
      </c>
      <c r="E1547" t="s">
        <v>33</v>
      </c>
      <c r="F1547" t="s">
        <v>328</v>
      </c>
      <c r="G1547" s="101">
        <v>14.35</v>
      </c>
      <c r="H1547" s="87">
        <v>0</v>
      </c>
    </row>
    <row r="1548" spans="3:8" x14ac:dyDescent="0.25">
      <c r="C1548" s="86">
        <v>43568</v>
      </c>
      <c r="D1548" t="s">
        <v>65</v>
      </c>
      <c r="E1548" t="s">
        <v>62</v>
      </c>
      <c r="F1548" t="s">
        <v>515</v>
      </c>
      <c r="G1548" s="101">
        <v>0</v>
      </c>
      <c r="H1548" s="87">
        <v>25</v>
      </c>
    </row>
    <row r="1549" spans="3:8" x14ac:dyDescent="0.25">
      <c r="C1549" s="86">
        <v>43570</v>
      </c>
      <c r="D1549" t="s">
        <v>80</v>
      </c>
      <c r="E1549" t="s">
        <v>60</v>
      </c>
      <c r="F1549" t="s">
        <v>516</v>
      </c>
      <c r="G1549" s="101">
        <v>59.38</v>
      </c>
      <c r="H1549" s="87">
        <v>0</v>
      </c>
    </row>
    <row r="1550" spans="3:8" x14ac:dyDescent="0.25">
      <c r="C1550" s="86">
        <v>43570</v>
      </c>
      <c r="D1550" t="s">
        <v>74</v>
      </c>
      <c r="E1550" t="s">
        <v>60</v>
      </c>
      <c r="F1550" t="s">
        <v>516</v>
      </c>
      <c r="G1550" s="101">
        <v>20.25</v>
      </c>
      <c r="H1550" s="87">
        <v>0</v>
      </c>
    </row>
    <row r="1551" spans="3:8" x14ac:dyDescent="0.25">
      <c r="C1551" s="86">
        <v>43570</v>
      </c>
      <c r="D1551" t="s">
        <v>74</v>
      </c>
      <c r="E1551" t="s">
        <v>61</v>
      </c>
      <c r="F1551" t="s">
        <v>516</v>
      </c>
      <c r="G1551" s="101">
        <v>26.13</v>
      </c>
      <c r="H1551" s="87">
        <v>0</v>
      </c>
    </row>
    <row r="1552" spans="3:8" x14ac:dyDescent="0.25">
      <c r="C1552" s="86">
        <v>43570</v>
      </c>
      <c r="D1552" t="s">
        <v>22</v>
      </c>
      <c r="E1552" t="s">
        <v>32</v>
      </c>
      <c r="F1552" t="s">
        <v>516</v>
      </c>
      <c r="G1552" s="101">
        <v>8</v>
      </c>
      <c r="H1552" s="87">
        <v>0</v>
      </c>
    </row>
    <row r="1553" spans="3:8" x14ac:dyDescent="0.25">
      <c r="C1553" s="86">
        <v>43570</v>
      </c>
      <c r="D1553" t="s">
        <v>106</v>
      </c>
      <c r="E1553" t="s">
        <v>61</v>
      </c>
      <c r="F1553" t="s">
        <v>516</v>
      </c>
      <c r="G1553" s="101">
        <v>32.549999999999997</v>
      </c>
      <c r="H1553" s="87">
        <v>0</v>
      </c>
    </row>
    <row r="1554" spans="3:8" x14ac:dyDescent="0.25">
      <c r="C1554" s="86">
        <v>43570</v>
      </c>
      <c r="D1554" t="s">
        <v>67</v>
      </c>
      <c r="E1554" t="s">
        <v>61</v>
      </c>
      <c r="F1554" t="s">
        <v>516</v>
      </c>
      <c r="G1554" s="101">
        <v>9.67</v>
      </c>
      <c r="H1554" s="87">
        <v>0</v>
      </c>
    </row>
    <row r="1555" spans="3:8" x14ac:dyDescent="0.25">
      <c r="C1555" s="86">
        <v>43570</v>
      </c>
      <c r="D1555" t="s">
        <v>103</v>
      </c>
      <c r="E1555" t="s">
        <v>32</v>
      </c>
      <c r="F1555" t="s">
        <v>516</v>
      </c>
      <c r="G1555" s="101">
        <v>12.48</v>
      </c>
      <c r="H1555" s="87">
        <v>0</v>
      </c>
    </row>
    <row r="1556" spans="3:8" x14ac:dyDescent="0.25">
      <c r="C1556" s="86">
        <v>43570</v>
      </c>
      <c r="D1556" t="s">
        <v>21</v>
      </c>
      <c r="E1556" t="s">
        <v>32</v>
      </c>
      <c r="F1556" t="s">
        <v>516</v>
      </c>
      <c r="G1556" s="101">
        <v>40</v>
      </c>
      <c r="H1556" s="87">
        <v>0</v>
      </c>
    </row>
    <row r="1557" spans="3:8" x14ac:dyDescent="0.25">
      <c r="C1557" s="86">
        <v>43570</v>
      </c>
      <c r="D1557" t="s">
        <v>21</v>
      </c>
      <c r="E1557" t="s">
        <v>32</v>
      </c>
      <c r="F1557" t="s">
        <v>516</v>
      </c>
      <c r="G1557" s="101">
        <v>24</v>
      </c>
      <c r="H1557" s="87">
        <v>0</v>
      </c>
    </row>
    <row r="1558" spans="3:8" x14ac:dyDescent="0.25">
      <c r="C1558" s="86">
        <v>43570</v>
      </c>
      <c r="D1558" t="s">
        <v>21</v>
      </c>
      <c r="E1558" t="s">
        <v>32</v>
      </c>
      <c r="F1558" t="s">
        <v>516</v>
      </c>
      <c r="G1558" s="101">
        <v>16</v>
      </c>
      <c r="H1558" s="87">
        <v>0</v>
      </c>
    </row>
    <row r="1559" spans="3:8" x14ac:dyDescent="0.25">
      <c r="C1559" s="86">
        <v>43570</v>
      </c>
      <c r="D1559" t="s">
        <v>21</v>
      </c>
      <c r="E1559" t="s">
        <v>32</v>
      </c>
      <c r="F1559" t="s">
        <v>516</v>
      </c>
      <c r="G1559" s="101">
        <v>8</v>
      </c>
      <c r="H1559" s="87">
        <v>0</v>
      </c>
    </row>
    <row r="1560" spans="3:8" x14ac:dyDescent="0.25">
      <c r="C1560" s="86">
        <v>43570</v>
      </c>
      <c r="D1560" t="s">
        <v>23</v>
      </c>
      <c r="E1560" t="s">
        <v>33</v>
      </c>
      <c r="F1560" t="s">
        <v>226</v>
      </c>
      <c r="G1560" s="101">
        <v>6.85</v>
      </c>
      <c r="H1560" s="87">
        <v>0</v>
      </c>
    </row>
    <row r="1561" spans="3:8" x14ac:dyDescent="0.25">
      <c r="C1561" s="86">
        <v>43570</v>
      </c>
      <c r="D1561" t="s">
        <v>23</v>
      </c>
      <c r="E1561" t="s">
        <v>33</v>
      </c>
      <c r="F1561" t="s">
        <v>182</v>
      </c>
      <c r="G1561" s="101">
        <v>2.25</v>
      </c>
      <c r="H1561" s="87">
        <v>0</v>
      </c>
    </row>
    <row r="1562" spans="3:8" x14ac:dyDescent="0.25">
      <c r="C1562" s="86">
        <v>43570</v>
      </c>
      <c r="D1562" t="s">
        <v>23</v>
      </c>
      <c r="E1562" t="s">
        <v>61</v>
      </c>
      <c r="F1562" t="s">
        <v>516</v>
      </c>
      <c r="G1562" s="101">
        <v>44.4</v>
      </c>
      <c r="H1562" s="87">
        <v>0</v>
      </c>
    </row>
    <row r="1563" spans="3:8" x14ac:dyDescent="0.25">
      <c r="C1563" s="86">
        <v>43570</v>
      </c>
      <c r="D1563" t="s">
        <v>23</v>
      </c>
      <c r="E1563" t="s">
        <v>61</v>
      </c>
      <c r="F1563" t="s">
        <v>516</v>
      </c>
      <c r="G1563" s="101">
        <v>5</v>
      </c>
      <c r="H1563" s="87">
        <v>0</v>
      </c>
    </row>
    <row r="1564" spans="3:8" x14ac:dyDescent="0.25">
      <c r="C1564" s="86">
        <v>43571</v>
      </c>
      <c r="D1564" t="s">
        <v>22</v>
      </c>
      <c r="E1564" t="s">
        <v>32</v>
      </c>
      <c r="F1564" t="s">
        <v>517</v>
      </c>
      <c r="G1564" s="101">
        <v>16</v>
      </c>
      <c r="H1564" s="87">
        <v>0</v>
      </c>
    </row>
    <row r="1565" spans="3:8" x14ac:dyDescent="0.25">
      <c r="C1565" s="86">
        <v>43571</v>
      </c>
      <c r="D1565" t="s">
        <v>22</v>
      </c>
      <c r="E1565" t="s">
        <v>32</v>
      </c>
      <c r="F1565" t="s">
        <v>517</v>
      </c>
      <c r="G1565" s="101">
        <v>8</v>
      </c>
      <c r="H1565" s="87">
        <v>0</v>
      </c>
    </row>
    <row r="1566" spans="3:8" x14ac:dyDescent="0.25">
      <c r="C1566" s="86">
        <v>43571</v>
      </c>
      <c r="D1566" t="s">
        <v>223</v>
      </c>
      <c r="E1566" t="s">
        <v>60</v>
      </c>
      <c r="F1566" t="s">
        <v>517</v>
      </c>
      <c r="G1566" s="101">
        <v>1076.46</v>
      </c>
      <c r="H1566" s="87">
        <v>0</v>
      </c>
    </row>
    <row r="1567" spans="3:8" x14ac:dyDescent="0.25">
      <c r="C1567" s="86">
        <v>43571</v>
      </c>
      <c r="D1567" t="s">
        <v>71</v>
      </c>
      <c r="E1567" t="s">
        <v>32</v>
      </c>
      <c r="F1567" t="s">
        <v>517</v>
      </c>
      <c r="G1567" s="101">
        <v>522.97</v>
      </c>
      <c r="H1567" s="87">
        <v>0</v>
      </c>
    </row>
    <row r="1568" spans="3:8" x14ac:dyDescent="0.25">
      <c r="C1568" s="86">
        <v>43571</v>
      </c>
      <c r="D1568" t="s">
        <v>21</v>
      </c>
      <c r="E1568" t="s">
        <v>32</v>
      </c>
      <c r="F1568" t="s">
        <v>517</v>
      </c>
      <c r="G1568" s="101">
        <v>56</v>
      </c>
      <c r="H1568" s="87">
        <v>0</v>
      </c>
    </row>
    <row r="1569" spans="3:8" x14ac:dyDescent="0.25">
      <c r="C1569" s="86">
        <v>43571</v>
      </c>
      <c r="D1569" t="s">
        <v>21</v>
      </c>
      <c r="E1569" t="s">
        <v>32</v>
      </c>
      <c r="F1569" t="s">
        <v>517</v>
      </c>
      <c r="G1569" s="101">
        <v>40</v>
      </c>
      <c r="H1569" s="87">
        <v>0</v>
      </c>
    </row>
    <row r="1570" spans="3:8" x14ac:dyDescent="0.25">
      <c r="C1570" s="86">
        <v>43571</v>
      </c>
      <c r="D1570" t="s">
        <v>21</v>
      </c>
      <c r="E1570" t="s">
        <v>32</v>
      </c>
      <c r="F1570" t="s">
        <v>517</v>
      </c>
      <c r="G1570" s="101">
        <v>32</v>
      </c>
      <c r="H1570" s="87">
        <v>0</v>
      </c>
    </row>
    <row r="1571" spans="3:8" x14ac:dyDescent="0.25">
      <c r="C1571" s="86">
        <v>43571</v>
      </c>
      <c r="D1571" t="s">
        <v>21</v>
      </c>
      <c r="E1571" t="s">
        <v>32</v>
      </c>
      <c r="F1571" t="s">
        <v>517</v>
      </c>
      <c r="G1571" s="101">
        <v>24</v>
      </c>
      <c r="H1571" s="87">
        <v>0</v>
      </c>
    </row>
    <row r="1572" spans="3:8" x14ac:dyDescent="0.25">
      <c r="C1572" s="86">
        <v>43571</v>
      </c>
      <c r="D1572" t="s">
        <v>21</v>
      </c>
      <c r="E1572" t="s">
        <v>32</v>
      </c>
      <c r="F1572" t="s">
        <v>517</v>
      </c>
      <c r="G1572" s="101">
        <v>16</v>
      </c>
      <c r="H1572" s="87">
        <v>0</v>
      </c>
    </row>
    <row r="1573" spans="3:8" x14ac:dyDescent="0.25">
      <c r="C1573" s="86">
        <v>43571</v>
      </c>
      <c r="D1573" t="s">
        <v>21</v>
      </c>
      <c r="E1573" t="s">
        <v>32</v>
      </c>
      <c r="F1573" t="s">
        <v>517</v>
      </c>
      <c r="G1573" s="101">
        <v>8</v>
      </c>
      <c r="H1573" s="87">
        <v>0</v>
      </c>
    </row>
    <row r="1574" spans="3:8" x14ac:dyDescent="0.25">
      <c r="C1574" s="86">
        <v>43571</v>
      </c>
      <c r="D1574" t="s">
        <v>21</v>
      </c>
      <c r="E1574" t="s">
        <v>518</v>
      </c>
      <c r="F1574" t="s">
        <v>519</v>
      </c>
      <c r="G1574" s="101">
        <v>59.78</v>
      </c>
      <c r="H1574" s="87">
        <v>0</v>
      </c>
    </row>
    <row r="1575" spans="3:8" x14ac:dyDescent="0.25">
      <c r="C1575" s="86">
        <v>43571</v>
      </c>
      <c r="D1575" t="s">
        <v>21</v>
      </c>
      <c r="E1575" t="s">
        <v>518</v>
      </c>
      <c r="F1575" t="s">
        <v>519</v>
      </c>
      <c r="G1575" s="101">
        <v>20.72</v>
      </c>
      <c r="H1575" s="87">
        <v>0</v>
      </c>
    </row>
    <row r="1576" spans="3:8" x14ac:dyDescent="0.25">
      <c r="C1576" s="86">
        <v>43571</v>
      </c>
      <c r="D1576" t="s">
        <v>70</v>
      </c>
      <c r="E1576" t="s">
        <v>61</v>
      </c>
      <c r="F1576" t="s">
        <v>517</v>
      </c>
      <c r="G1576" s="101">
        <v>138.07</v>
      </c>
      <c r="H1576" s="87">
        <v>0</v>
      </c>
    </row>
    <row r="1577" spans="3:8" x14ac:dyDescent="0.25">
      <c r="C1577" s="86">
        <v>43571</v>
      </c>
      <c r="D1577" t="s">
        <v>65</v>
      </c>
      <c r="E1577" t="s">
        <v>32</v>
      </c>
      <c r="F1577" t="s">
        <v>517</v>
      </c>
      <c r="G1577" s="101">
        <v>10</v>
      </c>
      <c r="H1577" s="87">
        <v>0</v>
      </c>
    </row>
    <row r="1578" spans="3:8" x14ac:dyDescent="0.25">
      <c r="C1578" s="86">
        <v>43571</v>
      </c>
      <c r="D1578" t="s">
        <v>65</v>
      </c>
      <c r="E1578" t="s">
        <v>61</v>
      </c>
      <c r="F1578" t="s">
        <v>517</v>
      </c>
      <c r="G1578" s="101">
        <v>4.5999999999999996</v>
      </c>
      <c r="H1578" s="87">
        <v>0</v>
      </c>
    </row>
    <row r="1579" spans="3:8" x14ac:dyDescent="0.25">
      <c r="C1579" s="86">
        <v>43571</v>
      </c>
      <c r="D1579" t="s">
        <v>64</v>
      </c>
      <c r="E1579" t="s">
        <v>518</v>
      </c>
      <c r="F1579" t="s">
        <v>519</v>
      </c>
      <c r="G1579" s="101">
        <v>61.81</v>
      </c>
      <c r="H1579" s="87">
        <v>0</v>
      </c>
    </row>
    <row r="1580" spans="3:8" x14ac:dyDescent="0.25">
      <c r="C1580" s="86">
        <v>43571</v>
      </c>
      <c r="D1580" t="s">
        <v>23</v>
      </c>
      <c r="E1580" t="s">
        <v>60</v>
      </c>
      <c r="F1580" t="s">
        <v>517</v>
      </c>
      <c r="G1580" s="101">
        <v>52.5</v>
      </c>
      <c r="H1580" s="87">
        <v>0</v>
      </c>
    </row>
    <row r="1581" spans="3:8" x14ac:dyDescent="0.25">
      <c r="C1581" s="86">
        <v>43571</v>
      </c>
      <c r="D1581" t="s">
        <v>23</v>
      </c>
      <c r="E1581" t="s">
        <v>60</v>
      </c>
      <c r="F1581" t="s">
        <v>517</v>
      </c>
      <c r="G1581" s="101">
        <v>24.25</v>
      </c>
      <c r="H1581" s="87">
        <v>0</v>
      </c>
    </row>
    <row r="1582" spans="3:8" x14ac:dyDescent="0.25">
      <c r="C1582" s="86">
        <v>43571</v>
      </c>
      <c r="D1582" t="s">
        <v>23</v>
      </c>
      <c r="E1582" t="s">
        <v>54</v>
      </c>
      <c r="F1582" t="s">
        <v>517</v>
      </c>
      <c r="G1582" s="101">
        <v>88</v>
      </c>
      <c r="H1582" s="87">
        <v>0</v>
      </c>
    </row>
    <row r="1583" spans="3:8" x14ac:dyDescent="0.25">
      <c r="C1583" s="86">
        <v>43571</v>
      </c>
      <c r="D1583" t="s">
        <v>23</v>
      </c>
      <c r="E1583" t="s">
        <v>33</v>
      </c>
      <c r="F1583" t="s">
        <v>122</v>
      </c>
      <c r="G1583" s="101">
        <v>2.9</v>
      </c>
      <c r="H1583" s="87">
        <v>0</v>
      </c>
    </row>
    <row r="1584" spans="3:8" x14ac:dyDescent="0.25">
      <c r="C1584" s="86">
        <v>43571</v>
      </c>
      <c r="D1584" t="s">
        <v>23</v>
      </c>
      <c r="E1584" t="s">
        <v>33</v>
      </c>
      <c r="F1584" t="s">
        <v>182</v>
      </c>
      <c r="G1584" s="101">
        <v>2.25</v>
      </c>
      <c r="H1584" s="87">
        <v>0</v>
      </c>
    </row>
    <row r="1585" spans="3:8" x14ac:dyDescent="0.25">
      <c r="C1585" s="86">
        <v>43571</v>
      </c>
      <c r="D1585" t="s">
        <v>23</v>
      </c>
      <c r="E1585" t="s">
        <v>33</v>
      </c>
      <c r="F1585" t="s">
        <v>257</v>
      </c>
      <c r="G1585" s="101">
        <v>7.35</v>
      </c>
      <c r="H1585" s="87">
        <v>0</v>
      </c>
    </row>
    <row r="1586" spans="3:8" x14ac:dyDescent="0.25">
      <c r="C1586" s="86">
        <v>43571</v>
      </c>
      <c r="D1586" t="s">
        <v>23</v>
      </c>
      <c r="E1586" t="s">
        <v>61</v>
      </c>
      <c r="F1586" t="s">
        <v>517</v>
      </c>
      <c r="G1586" s="101">
        <v>12</v>
      </c>
      <c r="H1586" s="87">
        <v>0</v>
      </c>
    </row>
    <row r="1587" spans="3:8" x14ac:dyDescent="0.25">
      <c r="C1587" s="86">
        <v>43572</v>
      </c>
      <c r="D1587" t="s">
        <v>80</v>
      </c>
      <c r="E1587" t="s">
        <v>61</v>
      </c>
      <c r="F1587" t="s">
        <v>520</v>
      </c>
      <c r="G1587" s="101">
        <v>19.420000000000002</v>
      </c>
      <c r="H1587" s="87">
        <v>0</v>
      </c>
    </row>
    <row r="1588" spans="3:8" x14ac:dyDescent="0.25">
      <c r="C1588" s="86">
        <v>43572</v>
      </c>
      <c r="D1588" t="s">
        <v>22</v>
      </c>
      <c r="E1588" t="s">
        <v>32</v>
      </c>
      <c r="F1588" t="s">
        <v>520</v>
      </c>
      <c r="G1588" s="101">
        <v>8</v>
      </c>
      <c r="H1588" s="87">
        <v>0</v>
      </c>
    </row>
    <row r="1589" spans="3:8" x14ac:dyDescent="0.25">
      <c r="C1589" s="86">
        <v>43572</v>
      </c>
      <c r="D1589" t="s">
        <v>68</v>
      </c>
      <c r="E1589" t="s">
        <v>61</v>
      </c>
      <c r="F1589" t="s">
        <v>520</v>
      </c>
      <c r="G1589" s="101">
        <v>1451.8</v>
      </c>
      <c r="H1589" s="87">
        <v>0</v>
      </c>
    </row>
    <row r="1590" spans="3:8" x14ac:dyDescent="0.25">
      <c r="C1590" s="86">
        <v>43572</v>
      </c>
      <c r="D1590" t="s">
        <v>103</v>
      </c>
      <c r="E1590" t="s">
        <v>60</v>
      </c>
      <c r="F1590" t="s">
        <v>520</v>
      </c>
      <c r="G1590" s="101">
        <v>2550</v>
      </c>
      <c r="H1590" s="87">
        <v>0</v>
      </c>
    </row>
    <row r="1591" spans="3:8" x14ac:dyDescent="0.25">
      <c r="C1591" s="86">
        <v>43572</v>
      </c>
      <c r="D1591" t="s">
        <v>21</v>
      </c>
      <c r="E1591" t="s">
        <v>32</v>
      </c>
      <c r="F1591" t="s">
        <v>520</v>
      </c>
      <c r="G1591" s="101">
        <v>56</v>
      </c>
      <c r="H1591" s="87">
        <v>0</v>
      </c>
    </row>
    <row r="1592" spans="3:8" x14ac:dyDescent="0.25">
      <c r="C1592" s="86">
        <v>43572</v>
      </c>
      <c r="D1592" t="s">
        <v>21</v>
      </c>
      <c r="E1592" t="s">
        <v>32</v>
      </c>
      <c r="F1592" t="s">
        <v>520</v>
      </c>
      <c r="G1592" s="101">
        <v>48</v>
      </c>
      <c r="H1592" s="87">
        <v>0</v>
      </c>
    </row>
    <row r="1593" spans="3:8" x14ac:dyDescent="0.25">
      <c r="C1593" s="86">
        <v>43572</v>
      </c>
      <c r="D1593" t="s">
        <v>21</v>
      </c>
      <c r="E1593" t="s">
        <v>32</v>
      </c>
      <c r="F1593" t="s">
        <v>520</v>
      </c>
      <c r="G1593" s="101">
        <v>40</v>
      </c>
      <c r="H1593" s="87">
        <v>0</v>
      </c>
    </row>
    <row r="1594" spans="3:8" x14ac:dyDescent="0.25">
      <c r="C1594" s="86">
        <v>43572</v>
      </c>
      <c r="D1594" t="s">
        <v>21</v>
      </c>
      <c r="E1594" t="s">
        <v>32</v>
      </c>
      <c r="F1594" t="s">
        <v>520</v>
      </c>
      <c r="G1594" s="101">
        <v>24</v>
      </c>
      <c r="H1594" s="87">
        <v>0</v>
      </c>
    </row>
    <row r="1595" spans="3:8" x14ac:dyDescent="0.25">
      <c r="C1595" s="86">
        <v>43572</v>
      </c>
      <c r="D1595" t="s">
        <v>21</v>
      </c>
      <c r="E1595" t="s">
        <v>32</v>
      </c>
      <c r="F1595" t="s">
        <v>520</v>
      </c>
      <c r="G1595" s="101">
        <v>16</v>
      </c>
      <c r="H1595" s="87">
        <v>0</v>
      </c>
    </row>
    <row r="1596" spans="3:8" x14ac:dyDescent="0.25">
      <c r="C1596" s="86">
        <v>43572</v>
      </c>
      <c r="D1596" t="s">
        <v>21</v>
      </c>
      <c r="E1596" t="s">
        <v>32</v>
      </c>
      <c r="F1596" t="s">
        <v>520</v>
      </c>
      <c r="G1596" s="101">
        <v>8</v>
      </c>
      <c r="H1596" s="87">
        <v>0</v>
      </c>
    </row>
    <row r="1597" spans="3:8" x14ac:dyDescent="0.25">
      <c r="C1597" s="86">
        <v>43572</v>
      </c>
      <c r="D1597" t="s">
        <v>23</v>
      </c>
      <c r="E1597" t="s">
        <v>60</v>
      </c>
      <c r="F1597" t="s">
        <v>520</v>
      </c>
      <c r="G1597" s="101">
        <v>24.08</v>
      </c>
      <c r="H1597" s="87">
        <v>0</v>
      </c>
    </row>
    <row r="1598" spans="3:8" x14ac:dyDescent="0.25">
      <c r="C1598" s="86">
        <v>43572</v>
      </c>
      <c r="D1598" t="s">
        <v>23</v>
      </c>
      <c r="E1598" t="s">
        <v>54</v>
      </c>
      <c r="F1598" t="s">
        <v>520</v>
      </c>
      <c r="G1598" s="101">
        <v>61.6</v>
      </c>
      <c r="H1598" s="87">
        <v>0</v>
      </c>
    </row>
    <row r="1599" spans="3:8" x14ac:dyDescent="0.25">
      <c r="C1599" s="86">
        <v>43572</v>
      </c>
      <c r="D1599" t="s">
        <v>23</v>
      </c>
      <c r="E1599" t="s">
        <v>59</v>
      </c>
      <c r="F1599" t="s">
        <v>520</v>
      </c>
      <c r="G1599" s="101">
        <v>31.72</v>
      </c>
      <c r="H1599" s="87">
        <v>0</v>
      </c>
    </row>
    <row r="1600" spans="3:8" x14ac:dyDescent="0.25">
      <c r="C1600" s="86">
        <v>43572</v>
      </c>
      <c r="D1600" t="s">
        <v>23</v>
      </c>
      <c r="E1600" t="s">
        <v>59</v>
      </c>
      <c r="F1600" t="s">
        <v>520</v>
      </c>
      <c r="G1600" s="101">
        <v>29.65</v>
      </c>
      <c r="H1600" s="87">
        <v>0</v>
      </c>
    </row>
    <row r="1601" spans="3:8" x14ac:dyDescent="0.25">
      <c r="C1601" s="86">
        <v>43572</v>
      </c>
      <c r="D1601" t="s">
        <v>23</v>
      </c>
      <c r="E1601" t="s">
        <v>33</v>
      </c>
      <c r="F1601" t="s">
        <v>55</v>
      </c>
      <c r="G1601" s="101">
        <v>16.95</v>
      </c>
      <c r="H1601" s="87">
        <v>0</v>
      </c>
    </row>
    <row r="1602" spans="3:8" x14ac:dyDescent="0.25">
      <c r="C1602" s="86">
        <v>43572</v>
      </c>
      <c r="D1602" t="s">
        <v>23</v>
      </c>
      <c r="E1602" t="s">
        <v>61</v>
      </c>
      <c r="F1602" t="s">
        <v>520</v>
      </c>
      <c r="G1602" s="101">
        <v>12</v>
      </c>
      <c r="H1602" s="87">
        <v>0</v>
      </c>
    </row>
    <row r="1603" spans="3:8" x14ac:dyDescent="0.25">
      <c r="C1603" s="86">
        <v>43573</v>
      </c>
      <c r="D1603" t="s">
        <v>80</v>
      </c>
      <c r="E1603" t="s">
        <v>62</v>
      </c>
      <c r="F1603" t="s">
        <v>521</v>
      </c>
      <c r="G1603" s="101">
        <v>297.27999999999997</v>
      </c>
      <c r="H1603" s="87">
        <v>0</v>
      </c>
    </row>
    <row r="1604" spans="3:8" x14ac:dyDescent="0.25">
      <c r="C1604" s="86">
        <v>43573</v>
      </c>
      <c r="D1604" t="s">
        <v>73</v>
      </c>
      <c r="E1604" t="s">
        <v>60</v>
      </c>
      <c r="F1604" t="s">
        <v>521</v>
      </c>
      <c r="G1604" s="101">
        <v>68</v>
      </c>
      <c r="H1604" s="87">
        <v>0</v>
      </c>
    </row>
    <row r="1605" spans="3:8" x14ac:dyDescent="0.25">
      <c r="C1605" s="86">
        <v>43573</v>
      </c>
      <c r="D1605" t="s">
        <v>21</v>
      </c>
      <c r="E1605" t="s">
        <v>32</v>
      </c>
      <c r="F1605" t="s">
        <v>521</v>
      </c>
      <c r="G1605" s="101">
        <v>48</v>
      </c>
      <c r="H1605" s="87">
        <v>0</v>
      </c>
    </row>
    <row r="1606" spans="3:8" x14ac:dyDescent="0.25">
      <c r="C1606" s="86">
        <v>43573</v>
      </c>
      <c r="D1606" t="s">
        <v>21</v>
      </c>
      <c r="E1606" t="s">
        <v>32</v>
      </c>
      <c r="F1606" t="s">
        <v>521</v>
      </c>
      <c r="G1606" s="101">
        <v>32</v>
      </c>
      <c r="H1606" s="87">
        <v>0</v>
      </c>
    </row>
    <row r="1607" spans="3:8" x14ac:dyDescent="0.25">
      <c r="C1607" s="86">
        <v>43573</v>
      </c>
      <c r="D1607" t="s">
        <v>21</v>
      </c>
      <c r="E1607" t="s">
        <v>32</v>
      </c>
      <c r="F1607" t="s">
        <v>521</v>
      </c>
      <c r="G1607" s="101">
        <v>24</v>
      </c>
      <c r="H1607" s="87">
        <v>0</v>
      </c>
    </row>
    <row r="1608" spans="3:8" x14ac:dyDescent="0.25">
      <c r="C1608" s="86">
        <v>43573</v>
      </c>
      <c r="D1608" t="s">
        <v>21</v>
      </c>
      <c r="E1608" t="s">
        <v>32</v>
      </c>
      <c r="F1608" t="s">
        <v>521</v>
      </c>
      <c r="G1608" s="101">
        <v>16</v>
      </c>
      <c r="H1608" s="87">
        <v>0</v>
      </c>
    </row>
    <row r="1609" spans="3:8" x14ac:dyDescent="0.25">
      <c r="C1609" s="86">
        <v>43573</v>
      </c>
      <c r="D1609" t="s">
        <v>21</v>
      </c>
      <c r="E1609" t="s">
        <v>32</v>
      </c>
      <c r="F1609" t="s">
        <v>521</v>
      </c>
      <c r="G1609" s="101">
        <v>8</v>
      </c>
      <c r="H1609" s="87">
        <v>0</v>
      </c>
    </row>
    <row r="1610" spans="3:8" x14ac:dyDescent="0.25">
      <c r="C1610" s="86">
        <v>43573</v>
      </c>
      <c r="D1610" t="s">
        <v>66</v>
      </c>
      <c r="E1610" t="s">
        <v>62</v>
      </c>
      <c r="F1610" t="s">
        <v>521</v>
      </c>
      <c r="G1610" s="101">
        <v>160.51</v>
      </c>
      <c r="H1610" s="87">
        <v>0</v>
      </c>
    </row>
    <row r="1611" spans="3:8" x14ac:dyDescent="0.25">
      <c r="C1611" s="86">
        <v>43573</v>
      </c>
      <c r="D1611" t="s">
        <v>23</v>
      </c>
      <c r="E1611" t="s">
        <v>54</v>
      </c>
      <c r="F1611" t="s">
        <v>521</v>
      </c>
      <c r="G1611" s="101">
        <v>9.99</v>
      </c>
      <c r="H1611" s="87">
        <v>0</v>
      </c>
    </row>
    <row r="1612" spans="3:8" x14ac:dyDescent="0.25">
      <c r="C1612" s="86">
        <v>43573</v>
      </c>
      <c r="D1612" t="s">
        <v>23</v>
      </c>
      <c r="E1612" t="s">
        <v>59</v>
      </c>
      <c r="F1612" t="s">
        <v>521</v>
      </c>
      <c r="G1612" s="101">
        <v>42.45</v>
      </c>
      <c r="H1612" s="87">
        <v>0</v>
      </c>
    </row>
    <row r="1613" spans="3:8" x14ac:dyDescent="0.25">
      <c r="C1613" s="86">
        <v>43573</v>
      </c>
      <c r="D1613" t="s">
        <v>23</v>
      </c>
      <c r="E1613" t="s">
        <v>59</v>
      </c>
      <c r="F1613" t="s">
        <v>521</v>
      </c>
      <c r="G1613" s="101">
        <v>27.81</v>
      </c>
      <c r="H1613" s="87">
        <v>0</v>
      </c>
    </row>
    <row r="1614" spans="3:8" x14ac:dyDescent="0.25">
      <c r="C1614" s="86">
        <v>43577</v>
      </c>
      <c r="D1614" t="s">
        <v>22</v>
      </c>
      <c r="E1614" t="s">
        <v>32</v>
      </c>
      <c r="F1614" t="s">
        <v>522</v>
      </c>
      <c r="G1614" s="101">
        <v>8</v>
      </c>
      <c r="H1614" s="87">
        <v>0</v>
      </c>
    </row>
    <row r="1615" spans="3:8" x14ac:dyDescent="0.25">
      <c r="C1615" s="86">
        <v>43577</v>
      </c>
      <c r="D1615" t="s">
        <v>102</v>
      </c>
      <c r="E1615" t="s">
        <v>61</v>
      </c>
      <c r="F1615" t="s">
        <v>522</v>
      </c>
      <c r="G1615" s="101">
        <v>44.4</v>
      </c>
      <c r="H1615" s="87">
        <v>0</v>
      </c>
    </row>
    <row r="1616" spans="3:8" x14ac:dyDescent="0.25">
      <c r="C1616" s="86">
        <v>43577</v>
      </c>
      <c r="D1616" t="s">
        <v>67</v>
      </c>
      <c r="E1616" t="s">
        <v>32</v>
      </c>
      <c r="F1616" t="s">
        <v>522</v>
      </c>
      <c r="G1616" s="101">
        <v>20</v>
      </c>
      <c r="H1616" s="87">
        <v>0</v>
      </c>
    </row>
    <row r="1617" spans="3:8" x14ac:dyDescent="0.25">
      <c r="C1617" s="86">
        <v>43577</v>
      </c>
      <c r="D1617" t="s">
        <v>72</v>
      </c>
      <c r="E1617" t="s">
        <v>62</v>
      </c>
      <c r="F1617" t="s">
        <v>522</v>
      </c>
      <c r="G1617" s="101">
        <v>0</v>
      </c>
      <c r="H1617" s="87">
        <v>24</v>
      </c>
    </row>
    <row r="1618" spans="3:8" x14ac:dyDescent="0.25">
      <c r="C1618" s="86">
        <v>43577</v>
      </c>
      <c r="D1618" t="s">
        <v>73</v>
      </c>
      <c r="E1618" t="s">
        <v>31</v>
      </c>
      <c r="F1618" t="s">
        <v>522</v>
      </c>
      <c r="G1618" s="101">
        <v>393.11</v>
      </c>
      <c r="H1618" s="87">
        <v>0</v>
      </c>
    </row>
    <row r="1619" spans="3:8" x14ac:dyDescent="0.25">
      <c r="C1619" s="86">
        <v>43577</v>
      </c>
      <c r="D1619" t="s">
        <v>73</v>
      </c>
      <c r="E1619" t="s">
        <v>61</v>
      </c>
      <c r="F1619" t="s">
        <v>522</v>
      </c>
      <c r="G1619" s="101">
        <v>662.4</v>
      </c>
      <c r="H1619" s="87">
        <v>0</v>
      </c>
    </row>
    <row r="1620" spans="3:8" x14ac:dyDescent="0.25">
      <c r="C1620" s="86">
        <v>43577</v>
      </c>
      <c r="D1620" t="s">
        <v>71</v>
      </c>
      <c r="E1620" t="s">
        <v>61</v>
      </c>
      <c r="F1620" t="s">
        <v>522</v>
      </c>
      <c r="G1620" s="101">
        <v>1322.7</v>
      </c>
      <c r="H1620" s="87">
        <v>0</v>
      </c>
    </row>
    <row r="1621" spans="3:8" x14ac:dyDescent="0.25">
      <c r="C1621" s="86">
        <v>43577</v>
      </c>
      <c r="D1621" t="s">
        <v>103</v>
      </c>
      <c r="E1621" t="s">
        <v>31</v>
      </c>
      <c r="F1621" t="s">
        <v>522</v>
      </c>
      <c r="G1621" s="101">
        <v>200.88</v>
      </c>
      <c r="H1621" s="87">
        <v>0</v>
      </c>
    </row>
    <row r="1622" spans="3:8" x14ac:dyDescent="0.25">
      <c r="C1622" s="86">
        <v>43577</v>
      </c>
      <c r="D1622" t="s">
        <v>103</v>
      </c>
      <c r="E1622" t="s">
        <v>61</v>
      </c>
      <c r="F1622" t="s">
        <v>522</v>
      </c>
      <c r="G1622" s="101">
        <v>418.1</v>
      </c>
      <c r="H1622" s="87">
        <v>0</v>
      </c>
    </row>
    <row r="1623" spans="3:8" x14ac:dyDescent="0.25">
      <c r="C1623" s="86">
        <v>43577</v>
      </c>
      <c r="D1623" t="s">
        <v>21</v>
      </c>
      <c r="E1623" t="s">
        <v>32</v>
      </c>
      <c r="F1623" t="s">
        <v>522</v>
      </c>
      <c r="G1623" s="101">
        <v>24</v>
      </c>
      <c r="H1623" s="87">
        <v>0</v>
      </c>
    </row>
    <row r="1624" spans="3:8" x14ac:dyDescent="0.25">
      <c r="C1624" s="86">
        <v>43577</v>
      </c>
      <c r="D1624" t="s">
        <v>21</v>
      </c>
      <c r="E1624" t="s">
        <v>32</v>
      </c>
      <c r="F1624" t="s">
        <v>522</v>
      </c>
      <c r="G1624" s="101">
        <v>16</v>
      </c>
      <c r="H1624" s="87">
        <v>0</v>
      </c>
    </row>
    <row r="1625" spans="3:8" x14ac:dyDescent="0.25">
      <c r="C1625" s="86">
        <v>43577</v>
      </c>
      <c r="D1625" t="s">
        <v>21</v>
      </c>
      <c r="E1625" t="s">
        <v>32</v>
      </c>
      <c r="F1625" t="s">
        <v>522</v>
      </c>
      <c r="G1625" s="101">
        <v>8</v>
      </c>
      <c r="H1625" s="87">
        <v>0</v>
      </c>
    </row>
    <row r="1626" spans="3:8" x14ac:dyDescent="0.25">
      <c r="C1626" s="86">
        <v>43577</v>
      </c>
      <c r="D1626" t="s">
        <v>281</v>
      </c>
      <c r="E1626" t="s">
        <v>61</v>
      </c>
      <c r="F1626" t="s">
        <v>522</v>
      </c>
      <c r="G1626" s="101">
        <v>40.4</v>
      </c>
      <c r="H1626" s="87">
        <v>0</v>
      </c>
    </row>
    <row r="1627" spans="3:8" x14ac:dyDescent="0.25">
      <c r="C1627" s="86">
        <v>43577</v>
      </c>
      <c r="D1627" t="s">
        <v>82</v>
      </c>
      <c r="E1627" t="s">
        <v>61</v>
      </c>
      <c r="F1627" t="s">
        <v>522</v>
      </c>
      <c r="G1627" s="101">
        <v>7.28</v>
      </c>
      <c r="H1627" s="87">
        <v>0</v>
      </c>
    </row>
    <row r="1628" spans="3:8" x14ac:dyDescent="0.25">
      <c r="C1628" s="86">
        <v>43577</v>
      </c>
      <c r="D1628" t="s">
        <v>78</v>
      </c>
      <c r="E1628" t="s">
        <v>61</v>
      </c>
      <c r="F1628" t="s">
        <v>522</v>
      </c>
      <c r="G1628" s="101">
        <v>94.85</v>
      </c>
      <c r="H1628" s="87">
        <v>0</v>
      </c>
    </row>
    <row r="1629" spans="3:8" x14ac:dyDescent="0.25">
      <c r="C1629" s="86">
        <v>43577</v>
      </c>
      <c r="D1629" t="s">
        <v>70</v>
      </c>
      <c r="E1629" t="s">
        <v>61</v>
      </c>
      <c r="F1629" t="s">
        <v>522</v>
      </c>
      <c r="G1629" s="101">
        <v>117.7</v>
      </c>
      <c r="H1629" s="87">
        <v>0</v>
      </c>
    </row>
    <row r="1630" spans="3:8" x14ac:dyDescent="0.25">
      <c r="C1630" s="86">
        <v>43577</v>
      </c>
      <c r="D1630" t="s">
        <v>77</v>
      </c>
      <c r="E1630" t="s">
        <v>31</v>
      </c>
      <c r="F1630" t="s">
        <v>522</v>
      </c>
      <c r="G1630" s="101">
        <v>888.12</v>
      </c>
      <c r="H1630" s="87">
        <v>0</v>
      </c>
    </row>
    <row r="1631" spans="3:8" x14ac:dyDescent="0.25">
      <c r="C1631" s="86">
        <v>43577</v>
      </c>
      <c r="D1631" t="s">
        <v>77</v>
      </c>
      <c r="E1631" t="s">
        <v>61</v>
      </c>
      <c r="F1631" t="s">
        <v>522</v>
      </c>
      <c r="G1631" s="101">
        <v>1418.66</v>
      </c>
      <c r="H1631" s="87">
        <v>0</v>
      </c>
    </row>
    <row r="1632" spans="3:8" x14ac:dyDescent="0.25">
      <c r="C1632" s="86">
        <v>43577</v>
      </c>
      <c r="D1632" t="s">
        <v>65</v>
      </c>
      <c r="E1632" t="s">
        <v>61</v>
      </c>
      <c r="F1632" t="s">
        <v>522</v>
      </c>
      <c r="G1632" s="101">
        <v>22.3</v>
      </c>
      <c r="H1632" s="87">
        <v>0</v>
      </c>
    </row>
    <row r="1633" spans="3:8" x14ac:dyDescent="0.25">
      <c r="C1633" s="86">
        <v>43577</v>
      </c>
      <c r="D1633" t="s">
        <v>64</v>
      </c>
      <c r="E1633" t="s">
        <v>32</v>
      </c>
      <c r="F1633" t="s">
        <v>522</v>
      </c>
      <c r="G1633" s="101">
        <v>129.9</v>
      </c>
      <c r="H1633" s="87">
        <v>0</v>
      </c>
    </row>
    <row r="1634" spans="3:8" x14ac:dyDescent="0.25">
      <c r="C1634" s="86">
        <v>43577</v>
      </c>
      <c r="D1634" t="s">
        <v>64</v>
      </c>
      <c r="E1634" t="s">
        <v>60</v>
      </c>
      <c r="F1634" t="s">
        <v>522</v>
      </c>
      <c r="G1634" s="101">
        <v>40.74</v>
      </c>
      <c r="H1634" s="87">
        <v>0</v>
      </c>
    </row>
    <row r="1635" spans="3:8" x14ac:dyDescent="0.25">
      <c r="C1635" s="86">
        <v>43577</v>
      </c>
      <c r="D1635" t="s">
        <v>23</v>
      </c>
      <c r="E1635" t="s">
        <v>32</v>
      </c>
      <c r="F1635" t="s">
        <v>522</v>
      </c>
      <c r="G1635" s="101">
        <v>56.66</v>
      </c>
      <c r="H1635" s="87">
        <v>0</v>
      </c>
    </row>
    <row r="1636" spans="3:8" x14ac:dyDescent="0.25">
      <c r="C1636" s="86">
        <v>43577</v>
      </c>
      <c r="D1636" t="s">
        <v>23</v>
      </c>
      <c r="E1636" t="s">
        <v>32</v>
      </c>
      <c r="F1636" t="s">
        <v>522</v>
      </c>
      <c r="G1636" s="101">
        <v>8</v>
      </c>
      <c r="H1636" s="87">
        <v>0</v>
      </c>
    </row>
    <row r="1637" spans="3:8" x14ac:dyDescent="0.25">
      <c r="C1637" s="86">
        <v>43577</v>
      </c>
      <c r="D1637" t="s">
        <v>23</v>
      </c>
      <c r="E1637" t="s">
        <v>33</v>
      </c>
      <c r="F1637" t="s">
        <v>104</v>
      </c>
      <c r="G1637" s="101">
        <v>26</v>
      </c>
      <c r="H1637" s="87">
        <v>0</v>
      </c>
    </row>
    <row r="1638" spans="3:8" x14ac:dyDescent="0.25">
      <c r="C1638" s="86">
        <v>43577</v>
      </c>
      <c r="D1638" t="s">
        <v>23</v>
      </c>
      <c r="E1638" t="s">
        <v>33</v>
      </c>
      <c r="F1638" t="s">
        <v>132</v>
      </c>
      <c r="G1638" s="101">
        <v>16.399999999999999</v>
      </c>
      <c r="H1638" s="87">
        <v>0</v>
      </c>
    </row>
    <row r="1639" spans="3:8" x14ac:dyDescent="0.25">
      <c r="C1639" s="86">
        <v>43577</v>
      </c>
      <c r="D1639" t="s">
        <v>23</v>
      </c>
      <c r="E1639" t="s">
        <v>31</v>
      </c>
      <c r="F1639" t="s">
        <v>522</v>
      </c>
      <c r="G1639" s="101">
        <v>163.91</v>
      </c>
      <c r="H1639" s="87">
        <v>0</v>
      </c>
    </row>
    <row r="1640" spans="3:8" x14ac:dyDescent="0.25">
      <c r="C1640" s="86">
        <v>43577</v>
      </c>
      <c r="D1640" t="s">
        <v>23</v>
      </c>
      <c r="E1640" t="s">
        <v>61</v>
      </c>
      <c r="F1640" t="s">
        <v>522</v>
      </c>
      <c r="G1640" s="101">
        <v>172</v>
      </c>
      <c r="H1640" s="87">
        <v>0</v>
      </c>
    </row>
    <row r="1641" spans="3:8" x14ac:dyDescent="0.25">
      <c r="C1641" s="86">
        <v>43578</v>
      </c>
      <c r="D1641" t="s">
        <v>69</v>
      </c>
      <c r="E1641" t="s">
        <v>61</v>
      </c>
      <c r="F1641" t="s">
        <v>523</v>
      </c>
      <c r="G1641" s="101">
        <v>42</v>
      </c>
      <c r="H1641" s="87">
        <v>0</v>
      </c>
    </row>
    <row r="1642" spans="3:8" x14ac:dyDescent="0.25">
      <c r="C1642" s="86">
        <v>43578</v>
      </c>
      <c r="D1642" t="s">
        <v>247</v>
      </c>
      <c r="E1642" t="s">
        <v>59</v>
      </c>
      <c r="F1642" t="s">
        <v>523</v>
      </c>
      <c r="G1642" s="101">
        <v>70.42</v>
      </c>
      <c r="H1642" s="87">
        <v>0</v>
      </c>
    </row>
    <row r="1643" spans="3:8" x14ac:dyDescent="0.25">
      <c r="C1643" s="86">
        <v>43578</v>
      </c>
      <c r="D1643" t="s">
        <v>76</v>
      </c>
      <c r="E1643" t="s">
        <v>54</v>
      </c>
      <c r="F1643" t="s">
        <v>523</v>
      </c>
      <c r="G1643" s="101">
        <v>70.09</v>
      </c>
      <c r="H1643" s="87">
        <v>0</v>
      </c>
    </row>
    <row r="1644" spans="3:8" x14ac:dyDescent="0.25">
      <c r="C1644" s="86">
        <v>43578</v>
      </c>
      <c r="D1644" t="s">
        <v>67</v>
      </c>
      <c r="E1644" t="s">
        <v>61</v>
      </c>
      <c r="F1644" t="s">
        <v>523</v>
      </c>
      <c r="G1644" s="101">
        <v>7.62</v>
      </c>
      <c r="H1644" s="87">
        <v>0</v>
      </c>
    </row>
    <row r="1645" spans="3:8" x14ac:dyDescent="0.25">
      <c r="C1645" s="86">
        <v>43578</v>
      </c>
      <c r="D1645" t="s">
        <v>71</v>
      </c>
      <c r="E1645" t="s">
        <v>60</v>
      </c>
      <c r="F1645" t="s">
        <v>523</v>
      </c>
      <c r="G1645" s="101">
        <v>15.95</v>
      </c>
      <c r="H1645" s="87">
        <v>0</v>
      </c>
    </row>
    <row r="1646" spans="3:8" x14ac:dyDescent="0.25">
      <c r="C1646" s="86">
        <v>43578</v>
      </c>
      <c r="D1646" t="s">
        <v>71</v>
      </c>
      <c r="E1646" t="s">
        <v>59</v>
      </c>
      <c r="F1646" t="s">
        <v>523</v>
      </c>
      <c r="G1646" s="101">
        <v>23.19</v>
      </c>
      <c r="H1646" s="87">
        <v>0</v>
      </c>
    </row>
    <row r="1647" spans="3:8" x14ac:dyDescent="0.25">
      <c r="C1647" s="86">
        <v>43578</v>
      </c>
      <c r="D1647" t="s">
        <v>21</v>
      </c>
      <c r="E1647" t="s">
        <v>32</v>
      </c>
      <c r="F1647" t="s">
        <v>523</v>
      </c>
      <c r="G1647" s="101">
        <v>48</v>
      </c>
      <c r="H1647" s="87">
        <v>0</v>
      </c>
    </row>
    <row r="1648" spans="3:8" x14ac:dyDescent="0.25">
      <c r="C1648" s="86">
        <v>43578</v>
      </c>
      <c r="D1648" t="s">
        <v>21</v>
      </c>
      <c r="E1648" t="s">
        <v>32</v>
      </c>
      <c r="F1648" t="s">
        <v>523</v>
      </c>
      <c r="G1648" s="101">
        <v>32</v>
      </c>
      <c r="H1648" s="87">
        <v>0</v>
      </c>
    </row>
    <row r="1649" spans="3:8" x14ac:dyDescent="0.25">
      <c r="C1649" s="86">
        <v>43578</v>
      </c>
      <c r="D1649" t="s">
        <v>21</v>
      </c>
      <c r="E1649" t="s">
        <v>32</v>
      </c>
      <c r="F1649" t="s">
        <v>523</v>
      </c>
      <c r="G1649" s="101">
        <v>16</v>
      </c>
      <c r="H1649" s="87">
        <v>0</v>
      </c>
    </row>
    <row r="1650" spans="3:8" x14ac:dyDescent="0.25">
      <c r="C1650" s="86">
        <v>43578</v>
      </c>
      <c r="D1650" t="s">
        <v>79</v>
      </c>
      <c r="E1650" t="s">
        <v>54</v>
      </c>
      <c r="F1650" t="s">
        <v>523</v>
      </c>
      <c r="G1650" s="101">
        <v>73.75</v>
      </c>
      <c r="H1650" s="87">
        <v>0</v>
      </c>
    </row>
    <row r="1651" spans="3:8" x14ac:dyDescent="0.25">
      <c r="C1651" s="86">
        <v>43578</v>
      </c>
      <c r="D1651" t="s">
        <v>23</v>
      </c>
      <c r="E1651" t="s">
        <v>59</v>
      </c>
      <c r="F1651" t="s">
        <v>523</v>
      </c>
      <c r="G1651" s="101">
        <v>81.03</v>
      </c>
      <c r="H1651" s="87">
        <v>0</v>
      </c>
    </row>
    <row r="1652" spans="3:8" x14ac:dyDescent="0.25">
      <c r="C1652" s="86">
        <v>43578</v>
      </c>
      <c r="D1652" t="s">
        <v>23</v>
      </c>
      <c r="E1652" t="s">
        <v>59</v>
      </c>
      <c r="F1652" t="s">
        <v>523</v>
      </c>
      <c r="G1652" s="101">
        <v>73.5</v>
      </c>
      <c r="H1652" s="87">
        <v>0</v>
      </c>
    </row>
    <row r="1653" spans="3:8" x14ac:dyDescent="0.25">
      <c r="C1653" s="86">
        <v>43578</v>
      </c>
      <c r="D1653" t="s">
        <v>23</v>
      </c>
      <c r="E1653" t="s">
        <v>59</v>
      </c>
      <c r="F1653" t="s">
        <v>523</v>
      </c>
      <c r="G1653" s="101">
        <v>52.02</v>
      </c>
      <c r="H1653" s="87">
        <v>0</v>
      </c>
    </row>
    <row r="1654" spans="3:8" x14ac:dyDescent="0.25">
      <c r="C1654" s="86">
        <v>43578</v>
      </c>
      <c r="D1654" t="s">
        <v>23</v>
      </c>
      <c r="E1654" t="s">
        <v>59</v>
      </c>
      <c r="F1654" t="s">
        <v>523</v>
      </c>
      <c r="G1654" s="101">
        <v>42.45</v>
      </c>
      <c r="H1654" s="87">
        <v>0</v>
      </c>
    </row>
    <row r="1655" spans="3:8" x14ac:dyDescent="0.25">
      <c r="C1655" s="86">
        <v>43578</v>
      </c>
      <c r="D1655" t="s">
        <v>23</v>
      </c>
      <c r="E1655" t="s">
        <v>59</v>
      </c>
      <c r="F1655" t="s">
        <v>523</v>
      </c>
      <c r="G1655" s="101">
        <v>41.14</v>
      </c>
      <c r="H1655" s="87">
        <v>0</v>
      </c>
    </row>
    <row r="1656" spans="3:8" x14ac:dyDescent="0.25">
      <c r="C1656" s="86">
        <v>43578</v>
      </c>
      <c r="D1656" t="s">
        <v>23</v>
      </c>
      <c r="E1656" t="s">
        <v>33</v>
      </c>
      <c r="F1656" t="s">
        <v>266</v>
      </c>
      <c r="G1656" s="101">
        <v>2.4</v>
      </c>
      <c r="H1656" s="87">
        <v>0</v>
      </c>
    </row>
    <row r="1657" spans="3:8" x14ac:dyDescent="0.25">
      <c r="C1657" s="86">
        <v>43578</v>
      </c>
      <c r="D1657" t="s">
        <v>23</v>
      </c>
      <c r="E1657" t="s">
        <v>33</v>
      </c>
      <c r="F1657" t="s">
        <v>113</v>
      </c>
      <c r="G1657" s="101">
        <v>3.7</v>
      </c>
      <c r="H1657" s="87">
        <v>0</v>
      </c>
    </row>
    <row r="1658" spans="3:8" x14ac:dyDescent="0.25">
      <c r="C1658" s="86">
        <v>43578</v>
      </c>
      <c r="D1658" t="s">
        <v>23</v>
      </c>
      <c r="E1658" t="s">
        <v>33</v>
      </c>
      <c r="F1658" t="s">
        <v>352</v>
      </c>
      <c r="G1658" s="101">
        <v>3</v>
      </c>
      <c r="H1658" s="87">
        <v>0</v>
      </c>
    </row>
    <row r="1659" spans="3:8" x14ac:dyDescent="0.25">
      <c r="C1659" s="86">
        <v>43578</v>
      </c>
      <c r="D1659" t="s">
        <v>23</v>
      </c>
      <c r="E1659" t="s">
        <v>33</v>
      </c>
      <c r="F1659" t="s">
        <v>117</v>
      </c>
      <c r="G1659" s="101">
        <v>1.8</v>
      </c>
      <c r="H1659" s="87">
        <v>0</v>
      </c>
    </row>
    <row r="1660" spans="3:8" x14ac:dyDescent="0.25">
      <c r="C1660" s="86">
        <v>43578</v>
      </c>
      <c r="D1660" t="s">
        <v>23</v>
      </c>
      <c r="E1660" t="s">
        <v>33</v>
      </c>
      <c r="F1660" t="s">
        <v>440</v>
      </c>
      <c r="G1660" s="101">
        <v>3.7</v>
      </c>
      <c r="H1660" s="87">
        <v>0</v>
      </c>
    </row>
    <row r="1661" spans="3:8" x14ac:dyDescent="0.25">
      <c r="C1661" s="86">
        <v>43578</v>
      </c>
      <c r="D1661" t="s">
        <v>23</v>
      </c>
      <c r="E1661" t="s">
        <v>33</v>
      </c>
      <c r="F1661" t="s">
        <v>524</v>
      </c>
      <c r="G1661" s="101">
        <v>2.4</v>
      </c>
      <c r="H1661" s="87">
        <v>0</v>
      </c>
    </row>
    <row r="1662" spans="3:8" x14ac:dyDescent="0.25">
      <c r="C1662" s="86">
        <v>43578</v>
      </c>
      <c r="D1662" t="s">
        <v>23</v>
      </c>
      <c r="E1662" t="s">
        <v>33</v>
      </c>
      <c r="F1662" t="s">
        <v>104</v>
      </c>
      <c r="G1662" s="101">
        <v>26</v>
      </c>
      <c r="H1662" s="87">
        <v>0</v>
      </c>
    </row>
    <row r="1663" spans="3:8" x14ac:dyDescent="0.25">
      <c r="C1663" s="86">
        <v>43579</v>
      </c>
      <c r="D1663" t="s">
        <v>74</v>
      </c>
      <c r="E1663" t="s">
        <v>32</v>
      </c>
      <c r="F1663" t="s">
        <v>525</v>
      </c>
      <c r="G1663" s="101">
        <v>22.1</v>
      </c>
      <c r="H1663" s="87">
        <v>0</v>
      </c>
    </row>
    <row r="1664" spans="3:8" x14ac:dyDescent="0.25">
      <c r="C1664" s="86">
        <v>43579</v>
      </c>
      <c r="D1664" t="s">
        <v>22</v>
      </c>
      <c r="E1664" t="s">
        <v>32</v>
      </c>
      <c r="F1664" t="s">
        <v>525</v>
      </c>
      <c r="G1664" s="101">
        <v>16</v>
      </c>
      <c r="H1664" s="87">
        <v>0</v>
      </c>
    </row>
    <row r="1665" spans="3:8" x14ac:dyDescent="0.25">
      <c r="C1665" s="86">
        <v>43579</v>
      </c>
      <c r="D1665" t="s">
        <v>68</v>
      </c>
      <c r="E1665" t="s">
        <v>61</v>
      </c>
      <c r="F1665" t="s">
        <v>525</v>
      </c>
      <c r="G1665" s="101">
        <v>56</v>
      </c>
      <c r="H1665" s="87">
        <v>0</v>
      </c>
    </row>
    <row r="1666" spans="3:8" x14ac:dyDescent="0.25">
      <c r="C1666" s="86">
        <v>43579</v>
      </c>
      <c r="D1666" t="s">
        <v>21</v>
      </c>
      <c r="E1666" t="s">
        <v>32</v>
      </c>
      <c r="F1666" t="s">
        <v>525</v>
      </c>
      <c r="G1666" s="101">
        <v>104</v>
      </c>
      <c r="H1666" s="87">
        <v>0</v>
      </c>
    </row>
    <row r="1667" spans="3:8" x14ac:dyDescent="0.25">
      <c r="C1667" s="86">
        <v>43579</v>
      </c>
      <c r="D1667" t="s">
        <v>21</v>
      </c>
      <c r="E1667" t="s">
        <v>32</v>
      </c>
      <c r="F1667" t="s">
        <v>525</v>
      </c>
      <c r="G1667" s="101">
        <v>56</v>
      </c>
      <c r="H1667" s="87">
        <v>0</v>
      </c>
    </row>
    <row r="1668" spans="3:8" x14ac:dyDescent="0.25">
      <c r="C1668" s="86">
        <v>43579</v>
      </c>
      <c r="D1668" t="s">
        <v>21</v>
      </c>
      <c r="E1668" t="s">
        <v>32</v>
      </c>
      <c r="F1668" t="s">
        <v>525</v>
      </c>
      <c r="G1668" s="101">
        <v>32</v>
      </c>
      <c r="H1668" s="87">
        <v>0</v>
      </c>
    </row>
    <row r="1669" spans="3:8" x14ac:dyDescent="0.25">
      <c r="C1669" s="86">
        <v>43579</v>
      </c>
      <c r="D1669" t="s">
        <v>21</v>
      </c>
      <c r="E1669" t="s">
        <v>32</v>
      </c>
      <c r="F1669" t="s">
        <v>525</v>
      </c>
      <c r="G1669" s="101">
        <v>16</v>
      </c>
      <c r="H1669" s="87">
        <v>0</v>
      </c>
    </row>
    <row r="1670" spans="3:8" x14ac:dyDescent="0.25">
      <c r="C1670" s="86">
        <v>43579</v>
      </c>
      <c r="D1670" t="s">
        <v>21</v>
      </c>
      <c r="E1670" t="s">
        <v>32</v>
      </c>
      <c r="F1670" t="s">
        <v>525</v>
      </c>
      <c r="G1670" s="101">
        <v>8</v>
      </c>
      <c r="H1670" s="87">
        <v>0</v>
      </c>
    </row>
    <row r="1671" spans="3:8" x14ac:dyDescent="0.25">
      <c r="C1671" s="86">
        <v>43579</v>
      </c>
      <c r="D1671" t="s">
        <v>281</v>
      </c>
      <c r="E1671" t="s">
        <v>31</v>
      </c>
      <c r="F1671" t="s">
        <v>525</v>
      </c>
      <c r="G1671" s="101">
        <v>139.03</v>
      </c>
      <c r="H1671" s="87">
        <v>0</v>
      </c>
    </row>
    <row r="1672" spans="3:8" x14ac:dyDescent="0.25">
      <c r="C1672" s="86">
        <v>43579</v>
      </c>
      <c r="D1672" t="s">
        <v>77</v>
      </c>
      <c r="E1672" t="s">
        <v>31</v>
      </c>
      <c r="F1672" t="s">
        <v>525</v>
      </c>
      <c r="G1672" s="101">
        <v>228</v>
      </c>
      <c r="H1672" s="87">
        <v>0</v>
      </c>
    </row>
    <row r="1673" spans="3:8" x14ac:dyDescent="0.25">
      <c r="C1673" s="86">
        <v>43579</v>
      </c>
      <c r="D1673" t="s">
        <v>65</v>
      </c>
      <c r="E1673" t="s">
        <v>60</v>
      </c>
      <c r="F1673" t="s">
        <v>525</v>
      </c>
      <c r="G1673" s="101">
        <v>91.91</v>
      </c>
      <c r="H1673" s="87">
        <v>0</v>
      </c>
    </row>
    <row r="1674" spans="3:8" x14ac:dyDescent="0.25">
      <c r="C1674" s="86">
        <v>43579</v>
      </c>
      <c r="D1674" t="s">
        <v>23</v>
      </c>
      <c r="E1674" t="s">
        <v>33</v>
      </c>
      <c r="F1674" t="s">
        <v>182</v>
      </c>
      <c r="G1674" s="101">
        <v>9.1999999999999993</v>
      </c>
      <c r="H1674" s="87">
        <v>0</v>
      </c>
    </row>
    <row r="1675" spans="3:8" x14ac:dyDescent="0.25">
      <c r="C1675" s="86">
        <v>43579</v>
      </c>
      <c r="D1675" t="s">
        <v>23</v>
      </c>
      <c r="E1675" t="s">
        <v>33</v>
      </c>
      <c r="F1675" t="s">
        <v>55</v>
      </c>
      <c r="G1675" s="101">
        <v>7.35</v>
      </c>
      <c r="H1675" s="87">
        <v>0</v>
      </c>
    </row>
    <row r="1676" spans="3:8" x14ac:dyDescent="0.25">
      <c r="C1676" s="86">
        <v>43579</v>
      </c>
      <c r="D1676" t="s">
        <v>23</v>
      </c>
      <c r="E1676" t="s">
        <v>61</v>
      </c>
      <c r="F1676" t="s">
        <v>525</v>
      </c>
      <c r="G1676" s="101">
        <v>12</v>
      </c>
      <c r="H1676" s="87">
        <v>0</v>
      </c>
    </row>
    <row r="1677" spans="3:8" x14ac:dyDescent="0.25">
      <c r="C1677" s="86">
        <v>43580</v>
      </c>
      <c r="D1677" t="s">
        <v>22</v>
      </c>
      <c r="E1677" t="s">
        <v>32</v>
      </c>
      <c r="F1677" t="s">
        <v>526</v>
      </c>
      <c r="G1677" s="101">
        <v>32</v>
      </c>
      <c r="H1677" s="87">
        <v>0</v>
      </c>
    </row>
    <row r="1678" spans="3:8" x14ac:dyDescent="0.25">
      <c r="C1678" s="86">
        <v>43580</v>
      </c>
      <c r="D1678" t="s">
        <v>22</v>
      </c>
      <c r="E1678" t="s">
        <v>32</v>
      </c>
      <c r="F1678" t="s">
        <v>526</v>
      </c>
      <c r="G1678" s="101">
        <v>8</v>
      </c>
      <c r="H1678" s="87">
        <v>0</v>
      </c>
    </row>
    <row r="1679" spans="3:8" x14ac:dyDescent="0.25">
      <c r="C1679" s="86">
        <v>43580</v>
      </c>
      <c r="D1679" t="s">
        <v>22</v>
      </c>
      <c r="E1679" t="s">
        <v>527</v>
      </c>
      <c r="F1679" t="s">
        <v>528</v>
      </c>
      <c r="G1679" s="101">
        <v>193.97</v>
      </c>
      <c r="H1679" s="87">
        <v>0</v>
      </c>
    </row>
    <row r="1680" spans="3:8" x14ac:dyDescent="0.25">
      <c r="C1680" s="86">
        <v>43580</v>
      </c>
      <c r="D1680" t="s">
        <v>22</v>
      </c>
      <c r="E1680" t="s">
        <v>527</v>
      </c>
      <c r="F1680" t="s">
        <v>528</v>
      </c>
      <c r="G1680" s="101">
        <v>130.63999999999999</v>
      </c>
      <c r="H1680" s="87">
        <v>0</v>
      </c>
    </row>
    <row r="1681" spans="3:8" x14ac:dyDescent="0.25">
      <c r="C1681" s="86">
        <v>43580</v>
      </c>
      <c r="D1681" t="s">
        <v>22</v>
      </c>
      <c r="E1681" t="s">
        <v>527</v>
      </c>
      <c r="F1681" t="s">
        <v>528</v>
      </c>
      <c r="G1681" s="101">
        <v>108.33</v>
      </c>
      <c r="H1681" s="87">
        <v>0</v>
      </c>
    </row>
    <row r="1682" spans="3:8" x14ac:dyDescent="0.25">
      <c r="C1682" s="86">
        <v>43580</v>
      </c>
      <c r="D1682" t="s">
        <v>22</v>
      </c>
      <c r="E1682" t="s">
        <v>527</v>
      </c>
      <c r="F1682" t="s">
        <v>528</v>
      </c>
      <c r="G1682" s="101">
        <v>61.3</v>
      </c>
      <c r="H1682" s="87">
        <v>0</v>
      </c>
    </row>
    <row r="1683" spans="3:8" x14ac:dyDescent="0.25">
      <c r="C1683" s="86">
        <v>43580</v>
      </c>
      <c r="D1683" t="s">
        <v>22</v>
      </c>
      <c r="E1683" t="s">
        <v>527</v>
      </c>
      <c r="F1683" t="s">
        <v>528</v>
      </c>
      <c r="G1683" s="101">
        <v>48.4</v>
      </c>
      <c r="H1683" s="87">
        <v>0</v>
      </c>
    </row>
    <row r="1684" spans="3:8" x14ac:dyDescent="0.25">
      <c r="C1684" s="86">
        <v>43580</v>
      </c>
      <c r="D1684" t="s">
        <v>22</v>
      </c>
      <c r="E1684" t="s">
        <v>527</v>
      </c>
      <c r="F1684" t="s">
        <v>528</v>
      </c>
      <c r="G1684" s="101">
        <v>46.57</v>
      </c>
      <c r="H1684" s="87">
        <v>0</v>
      </c>
    </row>
    <row r="1685" spans="3:8" x14ac:dyDescent="0.25">
      <c r="C1685" s="86">
        <v>43580</v>
      </c>
      <c r="D1685" t="s">
        <v>22</v>
      </c>
      <c r="E1685" t="s">
        <v>527</v>
      </c>
      <c r="F1685" t="s">
        <v>528</v>
      </c>
      <c r="G1685" s="101">
        <v>33.229999999999997</v>
      </c>
      <c r="H1685" s="87">
        <v>0</v>
      </c>
    </row>
    <row r="1686" spans="3:8" x14ac:dyDescent="0.25">
      <c r="C1686" s="86">
        <v>43580</v>
      </c>
      <c r="D1686" t="s">
        <v>22</v>
      </c>
      <c r="E1686" t="s">
        <v>527</v>
      </c>
      <c r="F1686" t="s">
        <v>528</v>
      </c>
      <c r="G1686" s="101">
        <v>29.35</v>
      </c>
      <c r="H1686" s="87">
        <v>0</v>
      </c>
    </row>
    <row r="1687" spans="3:8" x14ac:dyDescent="0.25">
      <c r="C1687" s="86">
        <v>43580</v>
      </c>
      <c r="D1687" t="s">
        <v>22</v>
      </c>
      <c r="E1687" t="s">
        <v>527</v>
      </c>
      <c r="F1687" t="s">
        <v>528</v>
      </c>
      <c r="G1687" s="101">
        <v>26.38</v>
      </c>
      <c r="H1687" s="87">
        <v>0</v>
      </c>
    </row>
    <row r="1688" spans="3:8" x14ac:dyDescent="0.25">
      <c r="C1688" s="86">
        <v>43580</v>
      </c>
      <c r="D1688" t="s">
        <v>22</v>
      </c>
      <c r="E1688" t="s">
        <v>527</v>
      </c>
      <c r="F1688" t="s">
        <v>528</v>
      </c>
      <c r="G1688" s="101">
        <v>25.11</v>
      </c>
      <c r="H1688" s="87">
        <v>0</v>
      </c>
    </row>
    <row r="1689" spans="3:8" x14ac:dyDescent="0.25">
      <c r="C1689" s="86">
        <v>43580</v>
      </c>
      <c r="D1689" t="s">
        <v>22</v>
      </c>
      <c r="E1689" t="s">
        <v>527</v>
      </c>
      <c r="F1689" t="s">
        <v>528</v>
      </c>
      <c r="G1689" s="101">
        <v>21.92</v>
      </c>
      <c r="H1689" s="87">
        <v>0</v>
      </c>
    </row>
    <row r="1690" spans="3:8" x14ac:dyDescent="0.25">
      <c r="C1690" s="86">
        <v>43580</v>
      </c>
      <c r="D1690" t="s">
        <v>22</v>
      </c>
      <c r="E1690" t="s">
        <v>527</v>
      </c>
      <c r="F1690" t="s">
        <v>528</v>
      </c>
      <c r="G1690" s="101">
        <v>16.88</v>
      </c>
      <c r="H1690" s="87">
        <v>0</v>
      </c>
    </row>
    <row r="1691" spans="3:8" x14ac:dyDescent="0.25">
      <c r="C1691" s="86">
        <v>43580</v>
      </c>
      <c r="D1691" t="s">
        <v>22</v>
      </c>
      <c r="E1691" t="s">
        <v>527</v>
      </c>
      <c r="F1691" t="s">
        <v>528</v>
      </c>
      <c r="G1691" s="101">
        <v>9.89</v>
      </c>
      <c r="H1691" s="87">
        <v>0</v>
      </c>
    </row>
    <row r="1692" spans="3:8" x14ac:dyDescent="0.25">
      <c r="C1692" s="86">
        <v>43580</v>
      </c>
      <c r="D1692" t="s">
        <v>290</v>
      </c>
      <c r="E1692" t="s">
        <v>62</v>
      </c>
      <c r="F1692" t="s">
        <v>526</v>
      </c>
      <c r="G1692" s="101">
        <v>393.28</v>
      </c>
      <c r="H1692" s="87">
        <v>0</v>
      </c>
    </row>
    <row r="1693" spans="3:8" x14ac:dyDescent="0.25">
      <c r="C1693" s="86">
        <v>43580</v>
      </c>
      <c r="D1693" t="s">
        <v>69</v>
      </c>
      <c r="E1693" t="s">
        <v>527</v>
      </c>
      <c r="F1693" t="s">
        <v>528</v>
      </c>
      <c r="G1693" s="101">
        <v>181.36</v>
      </c>
      <c r="H1693" s="87">
        <v>0</v>
      </c>
    </row>
    <row r="1694" spans="3:8" x14ac:dyDescent="0.25">
      <c r="C1694" s="86">
        <v>43580</v>
      </c>
      <c r="D1694" t="s">
        <v>68</v>
      </c>
      <c r="E1694" t="s">
        <v>527</v>
      </c>
      <c r="F1694" t="s">
        <v>528</v>
      </c>
      <c r="G1694" s="101">
        <v>13.02</v>
      </c>
      <c r="H1694" s="87">
        <v>0</v>
      </c>
    </row>
    <row r="1695" spans="3:8" x14ac:dyDescent="0.25">
      <c r="C1695" s="86">
        <v>43580</v>
      </c>
      <c r="D1695" t="s">
        <v>76</v>
      </c>
      <c r="E1695" t="s">
        <v>527</v>
      </c>
      <c r="F1695" t="s">
        <v>528</v>
      </c>
      <c r="G1695" s="101">
        <v>518.6</v>
      </c>
      <c r="H1695" s="87">
        <v>0</v>
      </c>
    </row>
    <row r="1696" spans="3:8" x14ac:dyDescent="0.25">
      <c r="C1696" s="86">
        <v>43580</v>
      </c>
      <c r="D1696" t="s">
        <v>67</v>
      </c>
      <c r="E1696" t="s">
        <v>527</v>
      </c>
      <c r="F1696" t="s">
        <v>528</v>
      </c>
      <c r="G1696" s="101">
        <v>2256.5</v>
      </c>
      <c r="H1696" s="87">
        <v>0</v>
      </c>
    </row>
    <row r="1697" spans="3:8" x14ac:dyDescent="0.25">
      <c r="C1697" s="86">
        <v>43580</v>
      </c>
      <c r="D1697" t="s">
        <v>72</v>
      </c>
      <c r="E1697" t="s">
        <v>527</v>
      </c>
      <c r="F1697" t="s">
        <v>528</v>
      </c>
      <c r="G1697" s="101">
        <v>537.95000000000005</v>
      </c>
      <c r="H1697" s="87">
        <v>0</v>
      </c>
    </row>
    <row r="1698" spans="3:8" x14ac:dyDescent="0.25">
      <c r="C1698" s="86">
        <v>43580</v>
      </c>
      <c r="D1698" t="s">
        <v>75</v>
      </c>
      <c r="E1698" t="s">
        <v>527</v>
      </c>
      <c r="F1698" t="s">
        <v>528</v>
      </c>
      <c r="G1698" s="101">
        <v>49.9</v>
      </c>
      <c r="H1698" s="87">
        <v>0</v>
      </c>
    </row>
    <row r="1699" spans="3:8" x14ac:dyDescent="0.25">
      <c r="C1699" s="86">
        <v>43580</v>
      </c>
      <c r="D1699" t="s">
        <v>71</v>
      </c>
      <c r="E1699" t="s">
        <v>527</v>
      </c>
      <c r="F1699" t="s">
        <v>528</v>
      </c>
      <c r="G1699" s="101">
        <v>10767.85</v>
      </c>
      <c r="H1699" s="87">
        <v>0</v>
      </c>
    </row>
    <row r="1700" spans="3:8" x14ac:dyDescent="0.25">
      <c r="C1700" s="86">
        <v>43580</v>
      </c>
      <c r="D1700" t="s">
        <v>103</v>
      </c>
      <c r="E1700" t="s">
        <v>61</v>
      </c>
      <c r="F1700" t="s">
        <v>526</v>
      </c>
      <c r="G1700" s="101">
        <v>26.2</v>
      </c>
      <c r="H1700" s="87">
        <v>0</v>
      </c>
    </row>
    <row r="1701" spans="3:8" x14ac:dyDescent="0.25">
      <c r="C1701" s="86">
        <v>43580</v>
      </c>
      <c r="D1701" t="s">
        <v>21</v>
      </c>
      <c r="E1701" t="s">
        <v>32</v>
      </c>
      <c r="F1701" t="s">
        <v>526</v>
      </c>
      <c r="G1701" s="101">
        <v>48</v>
      </c>
      <c r="H1701" s="87">
        <v>0</v>
      </c>
    </row>
    <row r="1702" spans="3:8" x14ac:dyDescent="0.25">
      <c r="C1702" s="86">
        <v>43580</v>
      </c>
      <c r="D1702" t="s">
        <v>21</v>
      </c>
      <c r="E1702" t="s">
        <v>32</v>
      </c>
      <c r="F1702" t="s">
        <v>526</v>
      </c>
      <c r="G1702" s="101">
        <v>32</v>
      </c>
      <c r="H1702" s="87">
        <v>0</v>
      </c>
    </row>
    <row r="1703" spans="3:8" x14ac:dyDescent="0.25">
      <c r="C1703" s="86">
        <v>43580</v>
      </c>
      <c r="D1703" t="s">
        <v>21</v>
      </c>
      <c r="E1703" t="s">
        <v>32</v>
      </c>
      <c r="F1703" t="s">
        <v>526</v>
      </c>
      <c r="G1703" s="101">
        <v>16</v>
      </c>
      <c r="H1703" s="87">
        <v>0</v>
      </c>
    </row>
    <row r="1704" spans="3:8" x14ac:dyDescent="0.25">
      <c r="C1704" s="86">
        <v>43580</v>
      </c>
      <c r="D1704" t="s">
        <v>21</v>
      </c>
      <c r="E1704" t="s">
        <v>32</v>
      </c>
      <c r="F1704" t="s">
        <v>526</v>
      </c>
      <c r="G1704" s="101">
        <v>8</v>
      </c>
      <c r="H1704" s="87">
        <v>0</v>
      </c>
    </row>
    <row r="1705" spans="3:8" x14ac:dyDescent="0.25">
      <c r="C1705" s="86">
        <v>43580</v>
      </c>
      <c r="D1705" t="s">
        <v>21</v>
      </c>
      <c r="E1705" t="s">
        <v>527</v>
      </c>
      <c r="F1705" t="s">
        <v>528</v>
      </c>
      <c r="G1705" s="101">
        <v>644.11</v>
      </c>
      <c r="H1705" s="87">
        <v>0</v>
      </c>
    </row>
    <row r="1706" spans="3:8" x14ac:dyDescent="0.25">
      <c r="C1706" s="86">
        <v>43580</v>
      </c>
      <c r="D1706" t="s">
        <v>21</v>
      </c>
      <c r="E1706" t="s">
        <v>527</v>
      </c>
      <c r="F1706" t="s">
        <v>528</v>
      </c>
      <c r="G1706" s="101">
        <v>618.82000000000005</v>
      </c>
      <c r="H1706" s="87">
        <v>0</v>
      </c>
    </row>
    <row r="1707" spans="3:8" x14ac:dyDescent="0.25">
      <c r="C1707" s="86">
        <v>43580</v>
      </c>
      <c r="D1707" t="s">
        <v>21</v>
      </c>
      <c r="E1707" t="s">
        <v>527</v>
      </c>
      <c r="F1707" t="s">
        <v>528</v>
      </c>
      <c r="G1707" s="101">
        <v>539.51</v>
      </c>
      <c r="H1707" s="87">
        <v>0</v>
      </c>
    </row>
    <row r="1708" spans="3:8" x14ac:dyDescent="0.25">
      <c r="C1708" s="86">
        <v>43580</v>
      </c>
      <c r="D1708" t="s">
        <v>21</v>
      </c>
      <c r="E1708" t="s">
        <v>527</v>
      </c>
      <c r="F1708" t="s">
        <v>528</v>
      </c>
      <c r="G1708" s="101">
        <v>504.84</v>
      </c>
      <c r="H1708" s="87">
        <v>0</v>
      </c>
    </row>
    <row r="1709" spans="3:8" x14ac:dyDescent="0.25">
      <c r="C1709" s="86">
        <v>43580</v>
      </c>
      <c r="D1709" t="s">
        <v>21</v>
      </c>
      <c r="E1709" t="s">
        <v>527</v>
      </c>
      <c r="F1709" t="s">
        <v>528</v>
      </c>
      <c r="G1709" s="101">
        <v>486.85</v>
      </c>
      <c r="H1709" s="87">
        <v>0</v>
      </c>
    </row>
    <row r="1710" spans="3:8" x14ac:dyDescent="0.25">
      <c r="C1710" s="86">
        <v>43580</v>
      </c>
      <c r="D1710" t="s">
        <v>21</v>
      </c>
      <c r="E1710" t="s">
        <v>527</v>
      </c>
      <c r="F1710" t="s">
        <v>528</v>
      </c>
      <c r="G1710" s="101">
        <v>430.92</v>
      </c>
      <c r="H1710" s="87">
        <v>0</v>
      </c>
    </row>
    <row r="1711" spans="3:8" x14ac:dyDescent="0.25">
      <c r="C1711" s="86">
        <v>43580</v>
      </c>
      <c r="D1711" t="s">
        <v>21</v>
      </c>
      <c r="E1711" t="s">
        <v>527</v>
      </c>
      <c r="F1711" t="s">
        <v>528</v>
      </c>
      <c r="G1711" s="101">
        <v>427.96</v>
      </c>
      <c r="H1711" s="87">
        <v>0</v>
      </c>
    </row>
    <row r="1712" spans="3:8" x14ac:dyDescent="0.25">
      <c r="C1712" s="86">
        <v>43580</v>
      </c>
      <c r="D1712" t="s">
        <v>21</v>
      </c>
      <c r="E1712" t="s">
        <v>527</v>
      </c>
      <c r="F1712" t="s">
        <v>528</v>
      </c>
      <c r="G1712" s="101">
        <v>396.19</v>
      </c>
      <c r="H1712" s="87">
        <v>0</v>
      </c>
    </row>
    <row r="1713" spans="3:8" x14ac:dyDescent="0.25">
      <c r="C1713" s="86">
        <v>43580</v>
      </c>
      <c r="D1713" t="s">
        <v>21</v>
      </c>
      <c r="E1713" t="s">
        <v>527</v>
      </c>
      <c r="F1713" t="s">
        <v>528</v>
      </c>
      <c r="G1713" s="101">
        <v>391.03</v>
      </c>
      <c r="H1713" s="87">
        <v>0</v>
      </c>
    </row>
    <row r="1714" spans="3:8" x14ac:dyDescent="0.25">
      <c r="C1714" s="86">
        <v>43580</v>
      </c>
      <c r="D1714" t="s">
        <v>21</v>
      </c>
      <c r="E1714" t="s">
        <v>527</v>
      </c>
      <c r="F1714" t="s">
        <v>528</v>
      </c>
      <c r="G1714" s="101">
        <v>384.42</v>
      </c>
      <c r="H1714" s="87">
        <v>0</v>
      </c>
    </row>
    <row r="1715" spans="3:8" x14ac:dyDescent="0.25">
      <c r="C1715" s="86">
        <v>43580</v>
      </c>
      <c r="D1715" t="s">
        <v>21</v>
      </c>
      <c r="E1715" t="s">
        <v>527</v>
      </c>
      <c r="F1715" t="s">
        <v>528</v>
      </c>
      <c r="G1715" s="101">
        <v>379.26</v>
      </c>
      <c r="H1715" s="87">
        <v>0</v>
      </c>
    </row>
    <row r="1716" spans="3:8" x14ac:dyDescent="0.25">
      <c r="C1716" s="86">
        <v>43580</v>
      </c>
      <c r="D1716" t="s">
        <v>21</v>
      </c>
      <c r="E1716" t="s">
        <v>527</v>
      </c>
      <c r="F1716" t="s">
        <v>528</v>
      </c>
      <c r="G1716" s="101">
        <v>330.37</v>
      </c>
      <c r="H1716" s="87">
        <v>0</v>
      </c>
    </row>
    <row r="1717" spans="3:8" x14ac:dyDescent="0.25">
      <c r="C1717" s="86">
        <v>43580</v>
      </c>
      <c r="D1717" t="s">
        <v>21</v>
      </c>
      <c r="E1717" t="s">
        <v>527</v>
      </c>
      <c r="F1717" t="s">
        <v>528</v>
      </c>
      <c r="G1717" s="101">
        <v>321.02999999999997</v>
      </c>
      <c r="H1717" s="87">
        <v>0</v>
      </c>
    </row>
    <row r="1718" spans="3:8" x14ac:dyDescent="0.25">
      <c r="C1718" s="86">
        <v>43580</v>
      </c>
      <c r="D1718" t="s">
        <v>21</v>
      </c>
      <c r="E1718" t="s">
        <v>527</v>
      </c>
      <c r="F1718" t="s">
        <v>528</v>
      </c>
      <c r="G1718" s="101">
        <v>290.17</v>
      </c>
      <c r="H1718" s="87">
        <v>0</v>
      </c>
    </row>
    <row r="1719" spans="3:8" x14ac:dyDescent="0.25">
      <c r="C1719" s="86">
        <v>43580</v>
      </c>
      <c r="D1719" t="s">
        <v>21</v>
      </c>
      <c r="E1719" t="s">
        <v>527</v>
      </c>
      <c r="F1719" t="s">
        <v>528</v>
      </c>
      <c r="G1719" s="101">
        <v>233.45</v>
      </c>
      <c r="H1719" s="87">
        <v>0</v>
      </c>
    </row>
    <row r="1720" spans="3:8" x14ac:dyDescent="0.25">
      <c r="C1720" s="86">
        <v>43580</v>
      </c>
      <c r="D1720" t="s">
        <v>21</v>
      </c>
      <c r="E1720" t="s">
        <v>527</v>
      </c>
      <c r="F1720" t="s">
        <v>528</v>
      </c>
      <c r="G1720" s="101">
        <v>204.36</v>
      </c>
      <c r="H1720" s="87">
        <v>0</v>
      </c>
    </row>
    <row r="1721" spans="3:8" x14ac:dyDescent="0.25">
      <c r="C1721" s="86">
        <v>43580</v>
      </c>
      <c r="D1721" t="s">
        <v>21</v>
      </c>
      <c r="E1721" t="s">
        <v>527</v>
      </c>
      <c r="F1721" t="s">
        <v>528</v>
      </c>
      <c r="G1721" s="101">
        <v>168.11</v>
      </c>
      <c r="H1721" s="87">
        <v>0</v>
      </c>
    </row>
    <row r="1722" spans="3:8" x14ac:dyDescent="0.25">
      <c r="C1722" s="86">
        <v>43580</v>
      </c>
      <c r="D1722" t="s">
        <v>21</v>
      </c>
      <c r="E1722" t="s">
        <v>527</v>
      </c>
      <c r="F1722" t="s">
        <v>528</v>
      </c>
      <c r="G1722" s="101">
        <v>149.43</v>
      </c>
      <c r="H1722" s="87">
        <v>0</v>
      </c>
    </row>
    <row r="1723" spans="3:8" x14ac:dyDescent="0.25">
      <c r="C1723" s="86">
        <v>43580</v>
      </c>
      <c r="D1723" t="s">
        <v>21</v>
      </c>
      <c r="E1723" t="s">
        <v>527</v>
      </c>
      <c r="F1723" t="s">
        <v>528</v>
      </c>
      <c r="G1723" s="101">
        <v>138.5</v>
      </c>
      <c r="H1723" s="87">
        <v>0</v>
      </c>
    </row>
    <row r="1724" spans="3:8" x14ac:dyDescent="0.25">
      <c r="C1724" s="86">
        <v>43580</v>
      </c>
      <c r="D1724" t="s">
        <v>21</v>
      </c>
      <c r="E1724" t="s">
        <v>527</v>
      </c>
      <c r="F1724" t="s">
        <v>528</v>
      </c>
      <c r="G1724" s="101">
        <v>112.93</v>
      </c>
      <c r="H1724" s="87">
        <v>0</v>
      </c>
    </row>
    <row r="1725" spans="3:8" x14ac:dyDescent="0.25">
      <c r="C1725" s="86">
        <v>43580</v>
      </c>
      <c r="D1725" t="s">
        <v>21</v>
      </c>
      <c r="E1725" t="s">
        <v>527</v>
      </c>
      <c r="F1725" t="s">
        <v>528</v>
      </c>
      <c r="G1725" s="101">
        <v>83.16</v>
      </c>
      <c r="H1725" s="87">
        <v>0</v>
      </c>
    </row>
    <row r="1726" spans="3:8" x14ac:dyDescent="0.25">
      <c r="C1726" s="86">
        <v>43580</v>
      </c>
      <c r="D1726" t="s">
        <v>21</v>
      </c>
      <c r="E1726" t="s">
        <v>527</v>
      </c>
      <c r="F1726" t="s">
        <v>528</v>
      </c>
      <c r="G1726" s="101">
        <v>82.01</v>
      </c>
      <c r="H1726" s="87">
        <v>0</v>
      </c>
    </row>
    <row r="1727" spans="3:8" x14ac:dyDescent="0.25">
      <c r="C1727" s="86">
        <v>43580</v>
      </c>
      <c r="D1727" t="s">
        <v>21</v>
      </c>
      <c r="E1727" t="s">
        <v>527</v>
      </c>
      <c r="F1727" t="s">
        <v>528</v>
      </c>
      <c r="G1727" s="101">
        <v>80.13</v>
      </c>
      <c r="H1727" s="87">
        <v>0</v>
      </c>
    </row>
    <row r="1728" spans="3:8" x14ac:dyDescent="0.25">
      <c r="C1728" s="86">
        <v>43580</v>
      </c>
      <c r="D1728" t="s">
        <v>21</v>
      </c>
      <c r="E1728" t="s">
        <v>527</v>
      </c>
      <c r="F1728" t="s">
        <v>528</v>
      </c>
      <c r="G1728" s="101">
        <v>72.31</v>
      </c>
      <c r="H1728" s="87">
        <v>0</v>
      </c>
    </row>
    <row r="1729" spans="3:8" x14ac:dyDescent="0.25">
      <c r="C1729" s="86">
        <v>43580</v>
      </c>
      <c r="D1729" t="s">
        <v>21</v>
      </c>
      <c r="E1729" t="s">
        <v>527</v>
      </c>
      <c r="F1729" t="s">
        <v>528</v>
      </c>
      <c r="G1729" s="101">
        <v>63.22</v>
      </c>
      <c r="H1729" s="87">
        <v>0</v>
      </c>
    </row>
    <row r="1730" spans="3:8" x14ac:dyDescent="0.25">
      <c r="C1730" s="86">
        <v>43580</v>
      </c>
      <c r="D1730" t="s">
        <v>21</v>
      </c>
      <c r="E1730" t="s">
        <v>527</v>
      </c>
      <c r="F1730" t="s">
        <v>528</v>
      </c>
      <c r="G1730" s="101">
        <v>59.35</v>
      </c>
      <c r="H1730" s="87">
        <v>0</v>
      </c>
    </row>
    <row r="1731" spans="3:8" x14ac:dyDescent="0.25">
      <c r="C1731" s="86">
        <v>43580</v>
      </c>
      <c r="D1731" t="s">
        <v>21</v>
      </c>
      <c r="E1731" t="s">
        <v>527</v>
      </c>
      <c r="F1731" t="s">
        <v>528</v>
      </c>
      <c r="G1731" s="101">
        <v>56.89</v>
      </c>
      <c r="H1731" s="87">
        <v>0</v>
      </c>
    </row>
    <row r="1732" spans="3:8" x14ac:dyDescent="0.25">
      <c r="C1732" s="86">
        <v>43580</v>
      </c>
      <c r="D1732" t="s">
        <v>21</v>
      </c>
      <c r="E1732" t="s">
        <v>527</v>
      </c>
      <c r="F1732" t="s">
        <v>528</v>
      </c>
      <c r="G1732" s="101">
        <v>50.11</v>
      </c>
      <c r="H1732" s="87">
        <v>0</v>
      </c>
    </row>
    <row r="1733" spans="3:8" x14ac:dyDescent="0.25">
      <c r="C1733" s="86">
        <v>43580</v>
      </c>
      <c r="D1733" t="s">
        <v>21</v>
      </c>
      <c r="E1733" t="s">
        <v>527</v>
      </c>
      <c r="F1733" t="s">
        <v>528</v>
      </c>
      <c r="G1733" s="101">
        <v>45.98</v>
      </c>
      <c r="H1733" s="87">
        <v>0</v>
      </c>
    </row>
    <row r="1734" spans="3:8" x14ac:dyDescent="0.25">
      <c r="C1734" s="86">
        <v>43580</v>
      </c>
      <c r="D1734" t="s">
        <v>21</v>
      </c>
      <c r="E1734" t="s">
        <v>527</v>
      </c>
      <c r="F1734" t="s">
        <v>528</v>
      </c>
      <c r="G1734" s="101">
        <v>23.39</v>
      </c>
      <c r="H1734" s="87">
        <v>0</v>
      </c>
    </row>
    <row r="1735" spans="3:8" x14ac:dyDescent="0.25">
      <c r="C1735" s="86">
        <v>43580</v>
      </c>
      <c r="D1735" t="s">
        <v>21</v>
      </c>
      <c r="E1735" t="s">
        <v>527</v>
      </c>
      <c r="F1735" t="s">
        <v>528</v>
      </c>
      <c r="G1735" s="101">
        <v>20.239999999999998</v>
      </c>
      <c r="H1735" s="87">
        <v>0</v>
      </c>
    </row>
    <row r="1736" spans="3:8" x14ac:dyDescent="0.25">
      <c r="C1736" s="86">
        <v>43580</v>
      </c>
      <c r="D1736" t="s">
        <v>21</v>
      </c>
      <c r="E1736" t="s">
        <v>527</v>
      </c>
      <c r="F1736" t="s">
        <v>528</v>
      </c>
      <c r="G1736" s="101">
        <v>13.77</v>
      </c>
      <c r="H1736" s="87">
        <v>0</v>
      </c>
    </row>
    <row r="1737" spans="3:8" x14ac:dyDescent="0.25">
      <c r="C1737" s="86">
        <v>43580</v>
      </c>
      <c r="D1737" t="s">
        <v>21</v>
      </c>
      <c r="E1737" t="s">
        <v>527</v>
      </c>
      <c r="F1737" t="s">
        <v>528</v>
      </c>
      <c r="G1737" s="101">
        <v>13.32</v>
      </c>
      <c r="H1737" s="87">
        <v>0</v>
      </c>
    </row>
    <row r="1738" spans="3:8" x14ac:dyDescent="0.25">
      <c r="C1738" s="86">
        <v>43580</v>
      </c>
      <c r="D1738" t="s">
        <v>21</v>
      </c>
      <c r="E1738" t="s">
        <v>527</v>
      </c>
      <c r="F1738" t="s">
        <v>528</v>
      </c>
      <c r="G1738" s="101">
        <v>7.42</v>
      </c>
      <c r="H1738" s="87">
        <v>0</v>
      </c>
    </row>
    <row r="1739" spans="3:8" x14ac:dyDescent="0.25">
      <c r="C1739" s="86">
        <v>43580</v>
      </c>
      <c r="D1739" t="s">
        <v>78</v>
      </c>
      <c r="E1739" t="s">
        <v>59</v>
      </c>
      <c r="F1739" t="s">
        <v>526</v>
      </c>
      <c r="G1739" s="101">
        <v>17</v>
      </c>
      <c r="H1739" s="87">
        <v>0</v>
      </c>
    </row>
    <row r="1740" spans="3:8" x14ac:dyDescent="0.25">
      <c r="C1740" s="86">
        <v>43580</v>
      </c>
      <c r="D1740" t="s">
        <v>78</v>
      </c>
      <c r="E1740" t="s">
        <v>62</v>
      </c>
      <c r="F1740" t="s">
        <v>526</v>
      </c>
      <c r="G1740" s="101">
        <v>398.73</v>
      </c>
      <c r="H1740" s="87">
        <v>0</v>
      </c>
    </row>
    <row r="1741" spans="3:8" x14ac:dyDescent="0.25">
      <c r="C1741" s="86">
        <v>43580</v>
      </c>
      <c r="D1741" t="s">
        <v>70</v>
      </c>
      <c r="E1741" t="s">
        <v>61</v>
      </c>
      <c r="F1741" t="s">
        <v>526</v>
      </c>
      <c r="G1741" s="101">
        <v>44.22</v>
      </c>
      <c r="H1741" s="87">
        <v>0</v>
      </c>
    </row>
    <row r="1742" spans="3:8" x14ac:dyDescent="0.25">
      <c r="C1742" s="86">
        <v>43580</v>
      </c>
      <c r="D1742" t="s">
        <v>64</v>
      </c>
      <c r="E1742" t="s">
        <v>32</v>
      </c>
      <c r="F1742" t="s">
        <v>526</v>
      </c>
      <c r="G1742" s="101">
        <v>129.9</v>
      </c>
      <c r="H1742" s="87">
        <v>0</v>
      </c>
    </row>
    <row r="1743" spans="3:8" x14ac:dyDescent="0.25">
      <c r="C1743" s="86">
        <v>43580</v>
      </c>
      <c r="D1743" t="s">
        <v>64</v>
      </c>
      <c r="E1743" t="s">
        <v>527</v>
      </c>
      <c r="F1743" t="s">
        <v>528</v>
      </c>
      <c r="G1743" s="101">
        <v>1738.68</v>
      </c>
      <c r="H1743" s="87">
        <v>0</v>
      </c>
    </row>
    <row r="1744" spans="3:8" x14ac:dyDescent="0.25">
      <c r="C1744" s="86">
        <v>43580</v>
      </c>
      <c r="D1744" t="s">
        <v>23</v>
      </c>
      <c r="E1744" t="s">
        <v>59</v>
      </c>
      <c r="F1744" t="s">
        <v>526</v>
      </c>
      <c r="G1744" s="101">
        <v>36.659999999999997</v>
      </c>
      <c r="H1744" s="87">
        <v>0</v>
      </c>
    </row>
    <row r="1745" spans="3:8" x14ac:dyDescent="0.25">
      <c r="C1745" s="86">
        <v>43580</v>
      </c>
      <c r="D1745" t="s">
        <v>23</v>
      </c>
      <c r="E1745" t="s">
        <v>59</v>
      </c>
      <c r="F1745" t="s">
        <v>526</v>
      </c>
      <c r="G1745" s="101">
        <v>29.5</v>
      </c>
      <c r="H1745" s="87">
        <v>0</v>
      </c>
    </row>
    <row r="1746" spans="3:8" x14ac:dyDescent="0.25">
      <c r="C1746" s="86">
        <v>43580</v>
      </c>
      <c r="D1746" t="s">
        <v>23</v>
      </c>
      <c r="E1746" t="s">
        <v>33</v>
      </c>
      <c r="F1746" t="s">
        <v>315</v>
      </c>
      <c r="G1746" s="101">
        <v>8.4</v>
      </c>
      <c r="H1746" s="87">
        <v>0</v>
      </c>
    </row>
    <row r="1747" spans="3:8" x14ac:dyDescent="0.25">
      <c r="C1747" s="86">
        <v>43580</v>
      </c>
      <c r="D1747" t="s">
        <v>23</v>
      </c>
      <c r="E1747" t="s">
        <v>33</v>
      </c>
      <c r="F1747" t="s">
        <v>182</v>
      </c>
      <c r="G1747" s="101">
        <v>2.7</v>
      </c>
      <c r="H1747" s="87">
        <v>0</v>
      </c>
    </row>
    <row r="1748" spans="3:8" x14ac:dyDescent="0.25">
      <c r="C1748" s="86">
        <v>43580</v>
      </c>
      <c r="D1748" t="s">
        <v>23</v>
      </c>
      <c r="E1748" t="s">
        <v>33</v>
      </c>
      <c r="F1748" t="s">
        <v>141</v>
      </c>
      <c r="G1748" s="101">
        <v>8</v>
      </c>
      <c r="H1748" s="87">
        <v>0</v>
      </c>
    </row>
    <row r="1749" spans="3:8" x14ac:dyDescent="0.25">
      <c r="C1749" s="86">
        <v>43580</v>
      </c>
      <c r="D1749" t="s">
        <v>23</v>
      </c>
      <c r="E1749" t="s">
        <v>33</v>
      </c>
      <c r="F1749" t="s">
        <v>105</v>
      </c>
      <c r="G1749" s="101">
        <v>50</v>
      </c>
      <c r="H1749" s="87">
        <v>0</v>
      </c>
    </row>
    <row r="1750" spans="3:8" x14ac:dyDescent="0.25">
      <c r="C1750" s="86">
        <v>43580</v>
      </c>
      <c r="D1750" t="s">
        <v>23</v>
      </c>
      <c r="E1750" t="s">
        <v>33</v>
      </c>
      <c r="F1750" t="s">
        <v>215</v>
      </c>
      <c r="G1750" s="101">
        <v>2.4</v>
      </c>
      <c r="H1750" s="87">
        <v>0</v>
      </c>
    </row>
    <row r="1751" spans="3:8" x14ac:dyDescent="0.25">
      <c r="C1751" s="86">
        <v>43580</v>
      </c>
      <c r="D1751" t="s">
        <v>23</v>
      </c>
      <c r="E1751" t="s">
        <v>33</v>
      </c>
      <c r="F1751" t="s">
        <v>328</v>
      </c>
      <c r="G1751" s="101">
        <v>16.399999999999999</v>
      </c>
      <c r="H1751" s="87">
        <v>0</v>
      </c>
    </row>
    <row r="1752" spans="3:8" x14ac:dyDescent="0.25">
      <c r="C1752" s="86">
        <v>43580</v>
      </c>
      <c r="D1752" t="s">
        <v>23</v>
      </c>
      <c r="E1752" t="s">
        <v>33</v>
      </c>
      <c r="F1752" t="s">
        <v>174</v>
      </c>
      <c r="G1752" s="101">
        <v>2.7</v>
      </c>
      <c r="H1752" s="87">
        <v>0</v>
      </c>
    </row>
    <row r="1753" spans="3:8" x14ac:dyDescent="0.25">
      <c r="C1753" s="86">
        <v>43580</v>
      </c>
      <c r="D1753" t="s">
        <v>23</v>
      </c>
      <c r="E1753" t="s">
        <v>33</v>
      </c>
      <c r="F1753" t="s">
        <v>162</v>
      </c>
      <c r="G1753" s="101">
        <v>4.5</v>
      </c>
      <c r="H1753" s="87">
        <v>0</v>
      </c>
    </row>
    <row r="1754" spans="3:8" x14ac:dyDescent="0.25">
      <c r="C1754" s="86">
        <v>43580</v>
      </c>
      <c r="D1754" t="s">
        <v>23</v>
      </c>
      <c r="E1754" t="s">
        <v>527</v>
      </c>
      <c r="F1754" t="s">
        <v>528</v>
      </c>
      <c r="G1754" s="101">
        <v>138.09</v>
      </c>
      <c r="H1754" s="87">
        <v>0</v>
      </c>
    </row>
    <row r="1755" spans="3:8" x14ac:dyDescent="0.25">
      <c r="C1755" s="86">
        <v>43580</v>
      </c>
      <c r="D1755" t="s">
        <v>23</v>
      </c>
      <c r="E1755" t="s">
        <v>527</v>
      </c>
      <c r="F1755" t="s">
        <v>528</v>
      </c>
      <c r="G1755" s="101">
        <v>88.18</v>
      </c>
      <c r="H1755" s="87">
        <v>0</v>
      </c>
    </row>
    <row r="1756" spans="3:8" x14ac:dyDescent="0.25">
      <c r="C1756" s="86">
        <v>43580</v>
      </c>
      <c r="D1756" t="s">
        <v>23</v>
      </c>
      <c r="E1756" t="s">
        <v>527</v>
      </c>
      <c r="F1756" t="s">
        <v>528</v>
      </c>
      <c r="G1756" s="101">
        <v>47.78</v>
      </c>
      <c r="H1756" s="87">
        <v>0</v>
      </c>
    </row>
    <row r="1757" spans="3:8" x14ac:dyDescent="0.25">
      <c r="C1757" s="86">
        <v>43580</v>
      </c>
      <c r="D1757" t="s">
        <v>23</v>
      </c>
      <c r="E1757" t="s">
        <v>527</v>
      </c>
      <c r="F1757" t="s">
        <v>528</v>
      </c>
      <c r="G1757" s="101">
        <v>38.03</v>
      </c>
      <c r="H1757" s="87">
        <v>0</v>
      </c>
    </row>
    <row r="1758" spans="3:8" x14ac:dyDescent="0.25">
      <c r="C1758" s="86">
        <v>43580</v>
      </c>
      <c r="D1758" t="s">
        <v>23</v>
      </c>
      <c r="E1758" t="s">
        <v>527</v>
      </c>
      <c r="F1758" t="s">
        <v>528</v>
      </c>
      <c r="G1758" s="101">
        <v>30.08</v>
      </c>
      <c r="H1758" s="87">
        <v>0</v>
      </c>
    </row>
    <row r="1759" spans="3:8" x14ac:dyDescent="0.25">
      <c r="C1759" s="86">
        <v>43581</v>
      </c>
      <c r="D1759" t="s">
        <v>81</v>
      </c>
      <c r="E1759" t="s">
        <v>62</v>
      </c>
      <c r="F1759" t="s">
        <v>529</v>
      </c>
      <c r="G1759" s="101">
        <v>121.75</v>
      </c>
      <c r="H1759" s="87">
        <v>0</v>
      </c>
    </row>
    <row r="1760" spans="3:8" x14ac:dyDescent="0.25">
      <c r="C1760" s="86">
        <v>43581</v>
      </c>
      <c r="D1760" t="s">
        <v>74</v>
      </c>
      <c r="E1760" t="s">
        <v>62</v>
      </c>
      <c r="F1760" t="s">
        <v>529</v>
      </c>
      <c r="G1760" s="101">
        <v>349.8</v>
      </c>
      <c r="H1760" s="87">
        <v>0</v>
      </c>
    </row>
    <row r="1761" spans="3:8" x14ac:dyDescent="0.25">
      <c r="C1761" s="86">
        <v>43581</v>
      </c>
      <c r="D1761" t="s">
        <v>22</v>
      </c>
      <c r="E1761" t="s">
        <v>32</v>
      </c>
      <c r="F1761" t="s">
        <v>529</v>
      </c>
      <c r="G1761" s="101">
        <v>8</v>
      </c>
      <c r="H1761" s="87">
        <v>0</v>
      </c>
    </row>
    <row r="1762" spans="3:8" x14ac:dyDescent="0.25">
      <c r="C1762" s="86">
        <v>43581</v>
      </c>
      <c r="D1762" t="s">
        <v>67</v>
      </c>
      <c r="E1762" t="s">
        <v>61</v>
      </c>
      <c r="F1762" t="s">
        <v>529</v>
      </c>
      <c r="G1762" s="101">
        <v>29.3</v>
      </c>
      <c r="H1762" s="87">
        <v>0</v>
      </c>
    </row>
    <row r="1763" spans="3:8" x14ac:dyDescent="0.25">
      <c r="C1763" s="86">
        <v>43581</v>
      </c>
      <c r="D1763" t="s">
        <v>71</v>
      </c>
      <c r="E1763" t="s">
        <v>61</v>
      </c>
      <c r="F1763" t="s">
        <v>529</v>
      </c>
      <c r="G1763" s="101">
        <v>88</v>
      </c>
      <c r="H1763" s="87">
        <v>0</v>
      </c>
    </row>
    <row r="1764" spans="3:8" x14ac:dyDescent="0.25">
      <c r="C1764" s="86">
        <v>43581</v>
      </c>
      <c r="D1764" t="s">
        <v>21</v>
      </c>
      <c r="E1764" t="s">
        <v>32</v>
      </c>
      <c r="F1764" t="s">
        <v>529</v>
      </c>
      <c r="G1764" s="101">
        <v>24</v>
      </c>
      <c r="H1764" s="87">
        <v>0</v>
      </c>
    </row>
    <row r="1765" spans="3:8" x14ac:dyDescent="0.25">
      <c r="C1765" s="86">
        <v>43581</v>
      </c>
      <c r="D1765" t="s">
        <v>21</v>
      </c>
      <c r="E1765" t="s">
        <v>32</v>
      </c>
      <c r="F1765" t="s">
        <v>529</v>
      </c>
      <c r="G1765" s="101">
        <v>16</v>
      </c>
      <c r="H1765" s="87">
        <v>0</v>
      </c>
    </row>
    <row r="1766" spans="3:8" x14ac:dyDescent="0.25">
      <c r="C1766" s="86">
        <v>43581</v>
      </c>
      <c r="D1766" t="s">
        <v>79</v>
      </c>
      <c r="E1766" t="s">
        <v>62</v>
      </c>
      <c r="F1766" t="s">
        <v>529</v>
      </c>
      <c r="G1766" s="101">
        <v>51.8</v>
      </c>
      <c r="H1766" s="87">
        <v>0</v>
      </c>
    </row>
    <row r="1767" spans="3:8" x14ac:dyDescent="0.25">
      <c r="C1767" s="86">
        <v>43581</v>
      </c>
      <c r="D1767" t="s">
        <v>65</v>
      </c>
      <c r="E1767" t="s">
        <v>62</v>
      </c>
      <c r="F1767" t="s">
        <v>529</v>
      </c>
      <c r="G1767" s="101">
        <v>143</v>
      </c>
      <c r="H1767" s="87">
        <v>0</v>
      </c>
    </row>
    <row r="1768" spans="3:8" x14ac:dyDescent="0.25">
      <c r="C1768" s="86">
        <v>43581</v>
      </c>
      <c r="D1768" t="s">
        <v>64</v>
      </c>
      <c r="E1768" t="s">
        <v>62</v>
      </c>
      <c r="F1768" t="s">
        <v>529</v>
      </c>
      <c r="G1768" s="101">
        <v>571.54999999999995</v>
      </c>
      <c r="H1768" s="87">
        <v>0</v>
      </c>
    </row>
    <row r="1769" spans="3:8" x14ac:dyDescent="0.25">
      <c r="C1769" s="86">
        <v>43581</v>
      </c>
      <c r="D1769" t="s">
        <v>23</v>
      </c>
      <c r="E1769" t="s">
        <v>32</v>
      </c>
      <c r="F1769" t="s">
        <v>529</v>
      </c>
      <c r="G1769" s="101">
        <v>8</v>
      </c>
      <c r="H1769" s="87">
        <v>0</v>
      </c>
    </row>
    <row r="1770" spans="3:8" x14ac:dyDescent="0.25">
      <c r="C1770" s="86">
        <v>43581</v>
      </c>
      <c r="D1770" t="s">
        <v>23</v>
      </c>
      <c r="E1770" t="s">
        <v>33</v>
      </c>
      <c r="F1770" t="s">
        <v>113</v>
      </c>
      <c r="G1770" s="101">
        <v>9.1999999999999993</v>
      </c>
      <c r="H1770" s="87">
        <v>0</v>
      </c>
    </row>
    <row r="1771" spans="3:8" x14ac:dyDescent="0.25">
      <c r="C1771" s="86">
        <v>43581</v>
      </c>
      <c r="D1771" t="s">
        <v>23</v>
      </c>
      <c r="E1771" t="s">
        <v>33</v>
      </c>
      <c r="F1771" t="s">
        <v>315</v>
      </c>
      <c r="G1771" s="101">
        <v>9.1999999999999993</v>
      </c>
      <c r="H1771" s="87">
        <v>0</v>
      </c>
    </row>
    <row r="1772" spans="3:8" x14ac:dyDescent="0.25">
      <c r="C1772" s="86">
        <v>43581</v>
      </c>
      <c r="D1772" t="s">
        <v>23</v>
      </c>
      <c r="E1772" t="s">
        <v>33</v>
      </c>
      <c r="F1772" t="s">
        <v>146</v>
      </c>
      <c r="G1772" s="101">
        <v>16.399999999999999</v>
      </c>
      <c r="H1772" s="87">
        <v>0</v>
      </c>
    </row>
    <row r="1773" spans="3:8" x14ac:dyDescent="0.25">
      <c r="C1773" s="86">
        <v>43581</v>
      </c>
      <c r="D1773" t="s">
        <v>23</v>
      </c>
      <c r="E1773" t="s">
        <v>33</v>
      </c>
      <c r="F1773" t="s">
        <v>55</v>
      </c>
      <c r="G1773" s="101">
        <v>2.25</v>
      </c>
      <c r="H1773" s="87">
        <v>0</v>
      </c>
    </row>
    <row r="1774" spans="3:8" x14ac:dyDescent="0.25">
      <c r="C1774" s="86">
        <v>43581</v>
      </c>
      <c r="D1774" t="s">
        <v>23</v>
      </c>
      <c r="E1774" t="s">
        <v>33</v>
      </c>
      <c r="F1774" t="s">
        <v>135</v>
      </c>
      <c r="G1774" s="101">
        <v>5</v>
      </c>
      <c r="H1774" s="87">
        <v>0</v>
      </c>
    </row>
    <row r="1775" spans="3:8" x14ac:dyDescent="0.25">
      <c r="C1775" s="86">
        <v>43581</v>
      </c>
      <c r="D1775" t="s">
        <v>23</v>
      </c>
      <c r="E1775" t="s">
        <v>61</v>
      </c>
      <c r="F1775" t="s">
        <v>529</v>
      </c>
      <c r="G1775" s="101">
        <v>43.4</v>
      </c>
      <c r="H1775" s="87">
        <v>0</v>
      </c>
    </row>
    <row r="1776" spans="3:8" x14ac:dyDescent="0.25">
      <c r="C1776" s="86">
        <v>43582</v>
      </c>
      <c r="D1776" t="s">
        <v>23</v>
      </c>
      <c r="E1776" t="s">
        <v>33</v>
      </c>
      <c r="F1776" t="s">
        <v>509</v>
      </c>
      <c r="G1776" s="101">
        <v>6.6</v>
      </c>
      <c r="H1776" s="87">
        <v>0</v>
      </c>
    </row>
    <row r="1777" spans="3:8" x14ac:dyDescent="0.25">
      <c r="C1777" s="86">
        <v>43582</v>
      </c>
      <c r="D1777" t="s">
        <v>23</v>
      </c>
      <c r="E1777" t="s">
        <v>33</v>
      </c>
      <c r="F1777" t="s">
        <v>104</v>
      </c>
      <c r="G1777" s="101">
        <v>26</v>
      </c>
      <c r="H1777" s="87">
        <v>0</v>
      </c>
    </row>
    <row r="1778" spans="3:8" x14ac:dyDescent="0.25">
      <c r="C1778" s="86">
        <v>43582</v>
      </c>
      <c r="D1778" t="s">
        <v>23</v>
      </c>
      <c r="E1778" t="s">
        <v>33</v>
      </c>
      <c r="F1778" t="s">
        <v>128</v>
      </c>
      <c r="G1778" s="101">
        <v>4.75</v>
      </c>
      <c r="H1778" s="87">
        <v>0</v>
      </c>
    </row>
    <row r="1779" spans="3:8" x14ac:dyDescent="0.25">
      <c r="C1779" s="86">
        <v>43584</v>
      </c>
      <c r="D1779" t="s">
        <v>74</v>
      </c>
      <c r="E1779" t="s">
        <v>54</v>
      </c>
      <c r="F1779" t="s">
        <v>530</v>
      </c>
      <c r="G1779" s="101">
        <v>81.349999999999994</v>
      </c>
      <c r="H1779" s="87">
        <v>0</v>
      </c>
    </row>
    <row r="1780" spans="3:8" x14ac:dyDescent="0.25">
      <c r="C1780" s="86">
        <v>43584</v>
      </c>
      <c r="D1780" t="s">
        <v>22</v>
      </c>
      <c r="E1780" t="s">
        <v>32</v>
      </c>
      <c r="F1780" t="s">
        <v>530</v>
      </c>
      <c r="G1780" s="101">
        <v>24</v>
      </c>
      <c r="H1780" s="87">
        <v>0</v>
      </c>
    </row>
    <row r="1781" spans="3:8" x14ac:dyDescent="0.25">
      <c r="C1781" s="86">
        <v>43584</v>
      </c>
      <c r="D1781" t="s">
        <v>22</v>
      </c>
      <c r="E1781" t="s">
        <v>32</v>
      </c>
      <c r="F1781" t="s">
        <v>530</v>
      </c>
      <c r="G1781" s="101">
        <v>8</v>
      </c>
      <c r="H1781" s="87">
        <v>0</v>
      </c>
    </row>
    <row r="1782" spans="3:8" x14ac:dyDescent="0.25">
      <c r="C1782" s="86">
        <v>43584</v>
      </c>
      <c r="D1782" t="s">
        <v>67</v>
      </c>
      <c r="E1782" t="s">
        <v>61</v>
      </c>
      <c r="F1782" t="s">
        <v>530</v>
      </c>
      <c r="G1782" s="101">
        <v>8</v>
      </c>
      <c r="H1782" s="87">
        <v>0</v>
      </c>
    </row>
    <row r="1783" spans="3:8" x14ac:dyDescent="0.25">
      <c r="C1783" s="86">
        <v>43584</v>
      </c>
      <c r="D1783" t="s">
        <v>71</v>
      </c>
      <c r="E1783" t="s">
        <v>518</v>
      </c>
      <c r="F1783" t="s">
        <v>531</v>
      </c>
      <c r="G1783" s="101">
        <v>691.7</v>
      </c>
      <c r="H1783" s="87">
        <v>0</v>
      </c>
    </row>
    <row r="1784" spans="3:8" x14ac:dyDescent="0.25">
      <c r="C1784" s="86">
        <v>43584</v>
      </c>
      <c r="D1784" t="s">
        <v>21</v>
      </c>
      <c r="E1784" t="s">
        <v>32</v>
      </c>
      <c r="F1784" t="s">
        <v>530</v>
      </c>
      <c r="G1784" s="101">
        <v>24</v>
      </c>
      <c r="H1784" s="87">
        <v>0</v>
      </c>
    </row>
    <row r="1785" spans="3:8" x14ac:dyDescent="0.25">
      <c r="C1785" s="86">
        <v>43584</v>
      </c>
      <c r="D1785" t="s">
        <v>21</v>
      </c>
      <c r="E1785" t="s">
        <v>32</v>
      </c>
      <c r="F1785" t="s">
        <v>530</v>
      </c>
      <c r="G1785" s="101">
        <v>8</v>
      </c>
      <c r="H1785" s="87">
        <v>0</v>
      </c>
    </row>
    <row r="1786" spans="3:8" x14ac:dyDescent="0.25">
      <c r="C1786" s="86">
        <v>43584</v>
      </c>
      <c r="D1786" t="s">
        <v>66</v>
      </c>
      <c r="E1786" t="s">
        <v>62</v>
      </c>
      <c r="F1786" t="s">
        <v>530</v>
      </c>
      <c r="G1786" s="101">
        <v>50.6</v>
      </c>
      <c r="H1786" s="87">
        <v>0</v>
      </c>
    </row>
    <row r="1787" spans="3:8" x14ac:dyDescent="0.25">
      <c r="C1787" s="86">
        <v>43584</v>
      </c>
      <c r="D1787" t="s">
        <v>65</v>
      </c>
      <c r="E1787" t="s">
        <v>61</v>
      </c>
      <c r="F1787" t="s">
        <v>530</v>
      </c>
      <c r="G1787" s="101">
        <v>7.7</v>
      </c>
      <c r="H1787" s="87">
        <v>0</v>
      </c>
    </row>
    <row r="1788" spans="3:8" x14ac:dyDescent="0.25">
      <c r="C1788" s="86">
        <v>43584</v>
      </c>
      <c r="D1788" t="s">
        <v>23</v>
      </c>
      <c r="E1788" t="s">
        <v>54</v>
      </c>
      <c r="F1788" t="s">
        <v>530</v>
      </c>
      <c r="G1788" s="101">
        <v>32.799999999999997</v>
      </c>
      <c r="H1788" s="87">
        <v>0</v>
      </c>
    </row>
    <row r="1789" spans="3:8" x14ac:dyDescent="0.25">
      <c r="C1789" s="86">
        <v>43584</v>
      </c>
      <c r="D1789" t="s">
        <v>23</v>
      </c>
      <c r="E1789" t="s">
        <v>59</v>
      </c>
      <c r="F1789" t="s">
        <v>530</v>
      </c>
      <c r="G1789" s="101">
        <v>107.63</v>
      </c>
      <c r="H1789" s="87">
        <v>0</v>
      </c>
    </row>
    <row r="1790" spans="3:8" x14ac:dyDescent="0.25">
      <c r="C1790" s="86">
        <v>43584</v>
      </c>
      <c r="D1790" t="s">
        <v>23</v>
      </c>
      <c r="E1790" t="s">
        <v>59</v>
      </c>
      <c r="F1790" t="s">
        <v>530</v>
      </c>
      <c r="G1790" s="101">
        <v>75.75</v>
      </c>
      <c r="H1790" s="87">
        <v>0</v>
      </c>
    </row>
    <row r="1791" spans="3:8" x14ac:dyDescent="0.25">
      <c r="C1791" s="86">
        <v>43584</v>
      </c>
      <c r="D1791" t="s">
        <v>23</v>
      </c>
      <c r="E1791" t="s">
        <v>59</v>
      </c>
      <c r="F1791" t="s">
        <v>530</v>
      </c>
      <c r="G1791" s="101">
        <v>72.760000000000005</v>
      </c>
      <c r="H1791" s="87">
        <v>0</v>
      </c>
    </row>
    <row r="1792" spans="3:8" x14ac:dyDescent="0.25">
      <c r="C1792" s="86">
        <v>43584</v>
      </c>
      <c r="D1792" t="s">
        <v>23</v>
      </c>
      <c r="E1792" t="s">
        <v>59</v>
      </c>
      <c r="F1792" t="s">
        <v>530</v>
      </c>
      <c r="G1792" s="101">
        <v>60</v>
      </c>
      <c r="H1792" s="87">
        <v>0</v>
      </c>
    </row>
    <row r="1793" spans="3:8" x14ac:dyDescent="0.25">
      <c r="C1793" s="86">
        <v>43584</v>
      </c>
      <c r="D1793" t="s">
        <v>23</v>
      </c>
      <c r="E1793" t="s">
        <v>59</v>
      </c>
      <c r="F1793" t="s">
        <v>530</v>
      </c>
      <c r="G1793" s="101">
        <v>24.15</v>
      </c>
      <c r="H1793" s="87">
        <v>0</v>
      </c>
    </row>
    <row r="1794" spans="3:8" x14ac:dyDescent="0.25">
      <c r="C1794" s="86">
        <v>43584</v>
      </c>
      <c r="D1794" t="s">
        <v>23</v>
      </c>
      <c r="E1794" t="s">
        <v>59</v>
      </c>
      <c r="F1794" t="s">
        <v>530</v>
      </c>
      <c r="G1794" s="101">
        <v>23.85</v>
      </c>
      <c r="H1794" s="87">
        <v>0</v>
      </c>
    </row>
    <row r="1795" spans="3:8" x14ac:dyDescent="0.25">
      <c r="C1795" s="86">
        <v>43584</v>
      </c>
      <c r="D1795" t="s">
        <v>23</v>
      </c>
      <c r="E1795" t="s">
        <v>59</v>
      </c>
      <c r="F1795" t="s">
        <v>530</v>
      </c>
      <c r="G1795" s="101">
        <v>7.47</v>
      </c>
      <c r="H1795" s="87">
        <v>0</v>
      </c>
    </row>
    <row r="1796" spans="3:8" x14ac:dyDescent="0.25">
      <c r="C1796" s="86">
        <v>43584</v>
      </c>
      <c r="D1796" t="s">
        <v>23</v>
      </c>
      <c r="E1796" t="s">
        <v>61</v>
      </c>
      <c r="F1796" t="s">
        <v>530</v>
      </c>
      <c r="G1796" s="101">
        <v>32</v>
      </c>
      <c r="H1796" s="87">
        <v>0</v>
      </c>
    </row>
    <row r="1797" spans="3:8" x14ac:dyDescent="0.25">
      <c r="C1797" s="86">
        <v>43584</v>
      </c>
      <c r="D1797" t="s">
        <v>23</v>
      </c>
      <c r="E1797" t="s">
        <v>61</v>
      </c>
      <c r="F1797" t="s">
        <v>530</v>
      </c>
      <c r="G1797" s="101">
        <v>12</v>
      </c>
      <c r="H1797" s="87">
        <v>0</v>
      </c>
    </row>
    <row r="1798" spans="3:8" x14ac:dyDescent="0.25">
      <c r="C1798" s="86">
        <v>43585</v>
      </c>
      <c r="D1798" t="s">
        <v>74</v>
      </c>
      <c r="E1798" t="s">
        <v>59</v>
      </c>
      <c r="F1798" t="s">
        <v>532</v>
      </c>
      <c r="G1798" s="101">
        <v>764.79</v>
      </c>
      <c r="H1798" s="87">
        <v>0</v>
      </c>
    </row>
    <row r="1799" spans="3:8" x14ac:dyDescent="0.25">
      <c r="C1799" s="86">
        <v>43585</v>
      </c>
      <c r="D1799" t="s">
        <v>71</v>
      </c>
      <c r="E1799" t="s">
        <v>101</v>
      </c>
      <c r="F1799" t="s">
        <v>532</v>
      </c>
      <c r="G1799" s="101">
        <v>4850</v>
      </c>
      <c r="H1799" s="87">
        <v>0</v>
      </c>
    </row>
    <row r="1800" spans="3:8" x14ac:dyDescent="0.25">
      <c r="C1800" s="86">
        <v>43585</v>
      </c>
      <c r="D1800" t="s">
        <v>71</v>
      </c>
      <c r="E1800" t="s">
        <v>533</v>
      </c>
      <c r="F1800" t="s">
        <v>467</v>
      </c>
      <c r="G1800" s="101">
        <v>0</v>
      </c>
      <c r="H1800" s="87">
        <v>6000</v>
      </c>
    </row>
    <row r="1801" spans="3:8" x14ac:dyDescent="0.25">
      <c r="C1801" s="86">
        <v>43585</v>
      </c>
      <c r="D1801" t="s">
        <v>21</v>
      </c>
      <c r="E1801" t="s">
        <v>61</v>
      </c>
      <c r="F1801" t="s">
        <v>532</v>
      </c>
      <c r="G1801" s="101">
        <v>676</v>
      </c>
      <c r="H1801" s="87">
        <v>0</v>
      </c>
    </row>
    <row r="1802" spans="3:8" x14ac:dyDescent="0.25">
      <c r="C1802" s="86">
        <v>43585</v>
      </c>
      <c r="D1802" t="s">
        <v>21</v>
      </c>
      <c r="E1802" t="s">
        <v>61</v>
      </c>
      <c r="F1802" t="s">
        <v>532</v>
      </c>
      <c r="G1802" s="101">
        <v>182</v>
      </c>
      <c r="H1802" s="87">
        <v>0</v>
      </c>
    </row>
    <row r="1803" spans="3:8" x14ac:dyDescent="0.25">
      <c r="C1803" s="86">
        <v>43585</v>
      </c>
      <c r="D1803" t="s">
        <v>21</v>
      </c>
      <c r="E1803" t="s">
        <v>61</v>
      </c>
      <c r="F1803" t="s">
        <v>532</v>
      </c>
      <c r="G1803" s="101">
        <v>110.5</v>
      </c>
      <c r="H1803" s="87">
        <v>0</v>
      </c>
    </row>
    <row r="1804" spans="3:8" x14ac:dyDescent="0.25">
      <c r="C1804" s="86">
        <v>43585</v>
      </c>
      <c r="D1804" t="s">
        <v>281</v>
      </c>
      <c r="E1804" t="s">
        <v>101</v>
      </c>
      <c r="F1804" t="s">
        <v>532</v>
      </c>
      <c r="G1804" s="101">
        <v>1000</v>
      </c>
      <c r="H1804" s="87">
        <v>0</v>
      </c>
    </row>
    <row r="1805" spans="3:8" x14ac:dyDescent="0.25">
      <c r="C1805" s="86">
        <v>43587</v>
      </c>
      <c r="D1805" t="s">
        <v>22</v>
      </c>
      <c r="E1805" t="s">
        <v>32</v>
      </c>
      <c r="F1805" t="s">
        <v>534</v>
      </c>
      <c r="G1805" s="101">
        <v>16</v>
      </c>
      <c r="H1805" s="87">
        <v>0</v>
      </c>
    </row>
    <row r="1806" spans="3:8" x14ac:dyDescent="0.25">
      <c r="C1806" s="86">
        <v>43587</v>
      </c>
      <c r="D1806" t="s">
        <v>22</v>
      </c>
      <c r="E1806" t="s">
        <v>32</v>
      </c>
      <c r="F1806" t="s">
        <v>534</v>
      </c>
      <c r="G1806" s="101">
        <v>8</v>
      </c>
      <c r="H1806" s="87">
        <v>0</v>
      </c>
    </row>
    <row r="1807" spans="3:8" x14ac:dyDescent="0.25">
      <c r="C1807" s="86">
        <v>43587</v>
      </c>
      <c r="D1807" t="s">
        <v>102</v>
      </c>
      <c r="E1807" t="s">
        <v>61</v>
      </c>
      <c r="F1807" t="s">
        <v>534</v>
      </c>
      <c r="G1807" s="101">
        <v>22.5</v>
      </c>
      <c r="H1807" s="87">
        <v>0</v>
      </c>
    </row>
    <row r="1808" spans="3:8" x14ac:dyDescent="0.25">
      <c r="C1808" s="86">
        <v>43587</v>
      </c>
      <c r="D1808" t="s">
        <v>290</v>
      </c>
      <c r="E1808" t="s">
        <v>61</v>
      </c>
      <c r="F1808" t="s">
        <v>534</v>
      </c>
      <c r="G1808" s="101">
        <v>14</v>
      </c>
      <c r="H1808" s="87">
        <v>0</v>
      </c>
    </row>
    <row r="1809" spans="3:8" x14ac:dyDescent="0.25">
      <c r="C1809" s="86">
        <v>43587</v>
      </c>
      <c r="D1809" t="s">
        <v>76</v>
      </c>
      <c r="E1809" t="s">
        <v>60</v>
      </c>
      <c r="F1809" t="s">
        <v>534</v>
      </c>
      <c r="G1809" s="101">
        <v>92</v>
      </c>
      <c r="H1809" s="87">
        <v>0</v>
      </c>
    </row>
    <row r="1810" spans="3:8" x14ac:dyDescent="0.25">
      <c r="C1810" s="86">
        <v>43587</v>
      </c>
      <c r="D1810" t="s">
        <v>67</v>
      </c>
      <c r="E1810" t="s">
        <v>61</v>
      </c>
      <c r="F1810" t="s">
        <v>534</v>
      </c>
      <c r="G1810" s="101">
        <v>10</v>
      </c>
      <c r="H1810" s="87">
        <v>0</v>
      </c>
    </row>
    <row r="1811" spans="3:8" x14ac:dyDescent="0.25">
      <c r="C1811" s="86">
        <v>43587</v>
      </c>
      <c r="D1811" t="s">
        <v>73</v>
      </c>
      <c r="E1811" t="s">
        <v>60</v>
      </c>
      <c r="F1811" t="s">
        <v>534</v>
      </c>
      <c r="G1811" s="101">
        <v>30</v>
      </c>
      <c r="H1811" s="87">
        <v>0</v>
      </c>
    </row>
    <row r="1812" spans="3:8" x14ac:dyDescent="0.25">
      <c r="C1812" s="86">
        <v>43587</v>
      </c>
      <c r="D1812" t="s">
        <v>71</v>
      </c>
      <c r="E1812" t="s">
        <v>101</v>
      </c>
      <c r="F1812" t="s">
        <v>534</v>
      </c>
      <c r="G1812" s="101">
        <v>20320</v>
      </c>
      <c r="H1812" s="87">
        <v>0</v>
      </c>
    </row>
    <row r="1813" spans="3:8" x14ac:dyDescent="0.25">
      <c r="C1813" s="86">
        <v>43587</v>
      </c>
      <c r="D1813" t="s">
        <v>71</v>
      </c>
      <c r="E1813" t="s">
        <v>61</v>
      </c>
      <c r="F1813" t="s">
        <v>534</v>
      </c>
      <c r="G1813" s="101">
        <v>30.26</v>
      </c>
      <c r="H1813" s="87">
        <v>0</v>
      </c>
    </row>
    <row r="1814" spans="3:8" x14ac:dyDescent="0.25">
      <c r="C1814" s="86">
        <v>43587</v>
      </c>
      <c r="D1814" t="s">
        <v>21</v>
      </c>
      <c r="E1814" t="s">
        <v>32</v>
      </c>
      <c r="F1814" t="s">
        <v>534</v>
      </c>
      <c r="G1814" s="101">
        <v>88</v>
      </c>
      <c r="H1814" s="87">
        <v>0</v>
      </c>
    </row>
    <row r="1815" spans="3:8" x14ac:dyDescent="0.25">
      <c r="C1815" s="86">
        <v>43587</v>
      </c>
      <c r="D1815" t="s">
        <v>21</v>
      </c>
      <c r="E1815" t="s">
        <v>32</v>
      </c>
      <c r="F1815" t="s">
        <v>534</v>
      </c>
      <c r="G1815" s="101">
        <v>24</v>
      </c>
      <c r="H1815" s="87">
        <v>0</v>
      </c>
    </row>
    <row r="1816" spans="3:8" x14ac:dyDescent="0.25">
      <c r="C1816" s="86">
        <v>43587</v>
      </c>
      <c r="D1816" t="s">
        <v>21</v>
      </c>
      <c r="E1816" t="s">
        <v>32</v>
      </c>
      <c r="F1816" t="s">
        <v>534</v>
      </c>
      <c r="G1816" s="101">
        <v>16</v>
      </c>
      <c r="H1816" s="87">
        <v>0</v>
      </c>
    </row>
    <row r="1817" spans="3:8" x14ac:dyDescent="0.25">
      <c r="C1817" s="86">
        <v>43587</v>
      </c>
      <c r="D1817" t="s">
        <v>21</v>
      </c>
      <c r="E1817" t="s">
        <v>32</v>
      </c>
      <c r="F1817" t="s">
        <v>534</v>
      </c>
      <c r="G1817" s="101">
        <v>8</v>
      </c>
      <c r="H1817" s="87">
        <v>0</v>
      </c>
    </row>
    <row r="1818" spans="3:8" x14ac:dyDescent="0.25">
      <c r="C1818" s="86">
        <v>43587</v>
      </c>
      <c r="D1818" t="s">
        <v>65</v>
      </c>
      <c r="E1818" t="s">
        <v>61</v>
      </c>
      <c r="F1818" t="s">
        <v>534</v>
      </c>
      <c r="G1818" s="101">
        <v>7.7</v>
      </c>
      <c r="H1818" s="87">
        <v>0</v>
      </c>
    </row>
    <row r="1819" spans="3:8" x14ac:dyDescent="0.25">
      <c r="C1819" s="86">
        <v>43587</v>
      </c>
      <c r="D1819" t="s">
        <v>64</v>
      </c>
      <c r="E1819" t="s">
        <v>60</v>
      </c>
      <c r="F1819" t="s">
        <v>534</v>
      </c>
      <c r="G1819" s="101">
        <v>46.13</v>
      </c>
      <c r="H1819" s="87">
        <v>0</v>
      </c>
    </row>
    <row r="1820" spans="3:8" x14ac:dyDescent="0.25">
      <c r="C1820" s="86">
        <v>43587</v>
      </c>
      <c r="D1820" t="s">
        <v>23</v>
      </c>
      <c r="E1820" t="s">
        <v>32</v>
      </c>
      <c r="F1820" t="s">
        <v>534</v>
      </c>
      <c r="G1820" s="101">
        <v>8</v>
      </c>
      <c r="H1820" s="87">
        <v>0</v>
      </c>
    </row>
    <row r="1821" spans="3:8" x14ac:dyDescent="0.25">
      <c r="C1821" s="86">
        <v>43587</v>
      </c>
      <c r="D1821" t="s">
        <v>23</v>
      </c>
      <c r="E1821" t="s">
        <v>261</v>
      </c>
      <c r="F1821" t="s">
        <v>496</v>
      </c>
      <c r="G1821" s="101">
        <v>5</v>
      </c>
      <c r="H1821" s="87">
        <v>0</v>
      </c>
    </row>
    <row r="1822" spans="3:8" x14ac:dyDescent="0.25">
      <c r="C1822" s="86">
        <v>43587</v>
      </c>
      <c r="D1822" t="s">
        <v>23</v>
      </c>
      <c r="E1822" t="s">
        <v>33</v>
      </c>
      <c r="F1822" t="s">
        <v>168</v>
      </c>
      <c r="G1822" s="101">
        <v>10</v>
      </c>
      <c r="H1822" s="87">
        <v>0</v>
      </c>
    </row>
    <row r="1823" spans="3:8" x14ac:dyDescent="0.25">
      <c r="C1823" s="86">
        <v>43588</v>
      </c>
      <c r="D1823" t="s">
        <v>22</v>
      </c>
      <c r="E1823" t="s">
        <v>32</v>
      </c>
      <c r="F1823" t="s">
        <v>535</v>
      </c>
      <c r="G1823" s="101">
        <v>8</v>
      </c>
      <c r="H1823" s="87">
        <v>0</v>
      </c>
    </row>
    <row r="1824" spans="3:8" x14ac:dyDescent="0.25">
      <c r="C1824" s="86">
        <v>43588</v>
      </c>
      <c r="D1824" t="s">
        <v>102</v>
      </c>
      <c r="E1824" t="s">
        <v>54</v>
      </c>
      <c r="F1824" t="s">
        <v>535</v>
      </c>
      <c r="G1824" s="101">
        <v>51.51</v>
      </c>
      <c r="H1824" s="87">
        <v>0</v>
      </c>
    </row>
    <row r="1825" spans="3:8" x14ac:dyDescent="0.25">
      <c r="C1825" s="86">
        <v>43588</v>
      </c>
      <c r="D1825" t="s">
        <v>290</v>
      </c>
      <c r="E1825" t="s">
        <v>61</v>
      </c>
      <c r="F1825" t="s">
        <v>535</v>
      </c>
      <c r="G1825" s="101">
        <v>170</v>
      </c>
      <c r="H1825" s="87">
        <v>0</v>
      </c>
    </row>
    <row r="1826" spans="3:8" x14ac:dyDescent="0.25">
      <c r="C1826" s="86">
        <v>43588</v>
      </c>
      <c r="D1826" t="s">
        <v>67</v>
      </c>
      <c r="E1826" t="s">
        <v>61</v>
      </c>
      <c r="F1826" t="s">
        <v>535</v>
      </c>
      <c r="G1826" s="101">
        <v>2100</v>
      </c>
      <c r="H1826" s="87">
        <v>0</v>
      </c>
    </row>
    <row r="1827" spans="3:8" x14ac:dyDescent="0.25">
      <c r="C1827" s="86">
        <v>43588</v>
      </c>
      <c r="D1827" t="s">
        <v>72</v>
      </c>
      <c r="E1827" t="s">
        <v>61</v>
      </c>
      <c r="F1827" t="s">
        <v>535</v>
      </c>
      <c r="G1827" s="101">
        <v>150</v>
      </c>
      <c r="H1827" s="87">
        <v>0</v>
      </c>
    </row>
    <row r="1828" spans="3:8" x14ac:dyDescent="0.25">
      <c r="C1828" s="86">
        <v>43588</v>
      </c>
      <c r="D1828" t="s">
        <v>73</v>
      </c>
      <c r="E1828" t="s">
        <v>61</v>
      </c>
      <c r="F1828" t="s">
        <v>535</v>
      </c>
      <c r="G1828" s="101">
        <v>435</v>
      </c>
      <c r="H1828" s="87">
        <v>0</v>
      </c>
    </row>
    <row r="1829" spans="3:8" x14ac:dyDescent="0.25">
      <c r="C1829" s="86">
        <v>43588</v>
      </c>
      <c r="D1829" t="s">
        <v>71</v>
      </c>
      <c r="E1829" t="s">
        <v>32</v>
      </c>
      <c r="F1829" t="s">
        <v>535</v>
      </c>
      <c r="G1829" s="101">
        <v>45</v>
      </c>
      <c r="H1829" s="87">
        <v>0</v>
      </c>
    </row>
    <row r="1830" spans="3:8" x14ac:dyDescent="0.25">
      <c r="C1830" s="86">
        <v>43588</v>
      </c>
      <c r="D1830" t="s">
        <v>71</v>
      </c>
      <c r="E1830" t="s">
        <v>54</v>
      </c>
      <c r="F1830" t="s">
        <v>535</v>
      </c>
      <c r="G1830" s="101">
        <v>80.02</v>
      </c>
      <c r="H1830" s="87">
        <v>0</v>
      </c>
    </row>
    <row r="1831" spans="3:8" x14ac:dyDescent="0.25">
      <c r="C1831" s="86">
        <v>43588</v>
      </c>
      <c r="D1831" t="s">
        <v>71</v>
      </c>
      <c r="E1831" t="s">
        <v>61</v>
      </c>
      <c r="F1831" t="s">
        <v>535</v>
      </c>
      <c r="G1831" s="101">
        <v>235</v>
      </c>
      <c r="H1831" s="87">
        <v>0</v>
      </c>
    </row>
    <row r="1832" spans="3:8" x14ac:dyDescent="0.25">
      <c r="C1832" s="86">
        <v>43588</v>
      </c>
      <c r="D1832" t="s">
        <v>103</v>
      </c>
      <c r="E1832" t="s">
        <v>62</v>
      </c>
      <c r="F1832" t="s">
        <v>535</v>
      </c>
      <c r="G1832" s="101">
        <v>2023.13</v>
      </c>
      <c r="H1832" s="87">
        <v>0</v>
      </c>
    </row>
    <row r="1833" spans="3:8" x14ac:dyDescent="0.25">
      <c r="C1833" s="86">
        <v>43588</v>
      </c>
      <c r="D1833" t="s">
        <v>103</v>
      </c>
      <c r="E1833" t="s">
        <v>61</v>
      </c>
      <c r="F1833" t="s">
        <v>535</v>
      </c>
      <c r="G1833" s="101">
        <v>475</v>
      </c>
      <c r="H1833" s="87">
        <v>0</v>
      </c>
    </row>
    <row r="1834" spans="3:8" x14ac:dyDescent="0.25">
      <c r="C1834" s="86">
        <v>43588</v>
      </c>
      <c r="D1834" t="s">
        <v>21</v>
      </c>
      <c r="E1834" t="s">
        <v>32</v>
      </c>
      <c r="F1834" t="s">
        <v>535</v>
      </c>
      <c r="G1834" s="101">
        <v>32</v>
      </c>
      <c r="H1834" s="87">
        <v>0</v>
      </c>
    </row>
    <row r="1835" spans="3:8" x14ac:dyDescent="0.25">
      <c r="C1835" s="86">
        <v>43588</v>
      </c>
      <c r="D1835" t="s">
        <v>21</v>
      </c>
      <c r="E1835" t="s">
        <v>32</v>
      </c>
      <c r="F1835" t="s">
        <v>535</v>
      </c>
      <c r="G1835" s="101">
        <v>16</v>
      </c>
      <c r="H1835" s="87">
        <v>0</v>
      </c>
    </row>
    <row r="1836" spans="3:8" x14ac:dyDescent="0.25">
      <c r="C1836" s="86">
        <v>43588</v>
      </c>
      <c r="D1836" t="s">
        <v>21</v>
      </c>
      <c r="E1836" t="s">
        <v>32</v>
      </c>
      <c r="F1836" t="s">
        <v>535</v>
      </c>
      <c r="G1836" s="101">
        <v>8</v>
      </c>
      <c r="H1836" s="87">
        <v>0</v>
      </c>
    </row>
    <row r="1837" spans="3:8" x14ac:dyDescent="0.25">
      <c r="C1837" s="86">
        <v>43588</v>
      </c>
      <c r="D1837" t="s">
        <v>82</v>
      </c>
      <c r="E1837" t="s">
        <v>62</v>
      </c>
      <c r="F1837" t="s">
        <v>535</v>
      </c>
      <c r="G1837" s="101">
        <v>36.799999999999997</v>
      </c>
      <c r="H1837" s="87">
        <v>0</v>
      </c>
    </row>
    <row r="1838" spans="3:8" x14ac:dyDescent="0.25">
      <c r="C1838" s="86">
        <v>43588</v>
      </c>
      <c r="D1838" t="s">
        <v>66</v>
      </c>
      <c r="E1838" t="s">
        <v>61</v>
      </c>
      <c r="F1838" t="s">
        <v>535</v>
      </c>
      <c r="G1838" s="101">
        <v>38.200000000000003</v>
      </c>
      <c r="H1838" s="87">
        <v>0</v>
      </c>
    </row>
    <row r="1839" spans="3:8" x14ac:dyDescent="0.25">
      <c r="C1839" s="86">
        <v>43588</v>
      </c>
      <c r="D1839" t="s">
        <v>70</v>
      </c>
      <c r="E1839" t="s">
        <v>61</v>
      </c>
      <c r="F1839" t="s">
        <v>535</v>
      </c>
      <c r="G1839" s="101">
        <v>379.7</v>
      </c>
      <c r="H1839" s="87">
        <v>0</v>
      </c>
    </row>
    <row r="1840" spans="3:8" x14ac:dyDescent="0.25">
      <c r="C1840" s="86">
        <v>43588</v>
      </c>
      <c r="D1840" t="s">
        <v>77</v>
      </c>
      <c r="E1840" t="s">
        <v>32</v>
      </c>
      <c r="F1840" t="s">
        <v>535</v>
      </c>
      <c r="G1840" s="101">
        <v>62.75</v>
      </c>
      <c r="H1840" s="87">
        <v>0</v>
      </c>
    </row>
    <row r="1841" spans="3:8" x14ac:dyDescent="0.25">
      <c r="C1841" s="86">
        <v>43588</v>
      </c>
      <c r="D1841" t="s">
        <v>77</v>
      </c>
      <c r="E1841" t="s">
        <v>31</v>
      </c>
      <c r="F1841" t="s">
        <v>535</v>
      </c>
      <c r="G1841" s="101">
        <v>70.23</v>
      </c>
      <c r="H1841" s="87">
        <v>0</v>
      </c>
    </row>
    <row r="1842" spans="3:8" x14ac:dyDescent="0.25">
      <c r="C1842" s="86">
        <v>43588</v>
      </c>
      <c r="D1842" t="s">
        <v>77</v>
      </c>
      <c r="E1842" t="s">
        <v>61</v>
      </c>
      <c r="F1842" t="s">
        <v>535</v>
      </c>
      <c r="G1842" s="101">
        <v>1330.46</v>
      </c>
      <c r="H1842" s="87">
        <v>0</v>
      </c>
    </row>
    <row r="1843" spans="3:8" x14ac:dyDescent="0.25">
      <c r="C1843" s="86">
        <v>43588</v>
      </c>
      <c r="D1843" t="s">
        <v>65</v>
      </c>
      <c r="E1843" t="s">
        <v>31</v>
      </c>
      <c r="F1843" t="s">
        <v>535</v>
      </c>
      <c r="G1843" s="101">
        <v>70.23</v>
      </c>
      <c r="H1843" s="87">
        <v>0</v>
      </c>
    </row>
    <row r="1844" spans="3:8" x14ac:dyDescent="0.25">
      <c r="C1844" s="86">
        <v>43588</v>
      </c>
      <c r="D1844" t="s">
        <v>23</v>
      </c>
      <c r="E1844" t="s">
        <v>54</v>
      </c>
      <c r="F1844" t="s">
        <v>535</v>
      </c>
      <c r="G1844" s="101">
        <v>160.66</v>
      </c>
      <c r="H1844" s="87">
        <v>0</v>
      </c>
    </row>
    <row r="1845" spans="3:8" x14ac:dyDescent="0.25">
      <c r="C1845" s="86">
        <v>43588</v>
      </c>
      <c r="D1845" t="s">
        <v>23</v>
      </c>
      <c r="E1845" t="s">
        <v>54</v>
      </c>
      <c r="F1845" t="s">
        <v>535</v>
      </c>
      <c r="G1845" s="101">
        <v>118.89</v>
      </c>
      <c r="H1845" s="87">
        <v>0</v>
      </c>
    </row>
    <row r="1846" spans="3:8" x14ac:dyDescent="0.25">
      <c r="C1846" s="86">
        <v>43588</v>
      </c>
      <c r="D1846" t="s">
        <v>23</v>
      </c>
      <c r="E1846" t="s">
        <v>54</v>
      </c>
      <c r="F1846" t="s">
        <v>535</v>
      </c>
      <c r="G1846" s="101">
        <v>96</v>
      </c>
      <c r="H1846" s="87">
        <v>0</v>
      </c>
    </row>
    <row r="1847" spans="3:8" x14ac:dyDescent="0.25">
      <c r="C1847" s="86">
        <v>43588</v>
      </c>
      <c r="D1847" t="s">
        <v>23</v>
      </c>
      <c r="E1847" t="s">
        <v>54</v>
      </c>
      <c r="F1847" t="s">
        <v>535</v>
      </c>
      <c r="G1847" s="101">
        <v>23.99</v>
      </c>
      <c r="H1847" s="87">
        <v>0</v>
      </c>
    </row>
    <row r="1848" spans="3:8" x14ac:dyDescent="0.25">
      <c r="C1848" s="86">
        <v>43588</v>
      </c>
      <c r="D1848" t="s">
        <v>23</v>
      </c>
      <c r="E1848" t="s">
        <v>59</v>
      </c>
      <c r="F1848" t="s">
        <v>535</v>
      </c>
      <c r="G1848" s="101">
        <v>128.6</v>
      </c>
      <c r="H1848" s="87">
        <v>0</v>
      </c>
    </row>
    <row r="1849" spans="3:8" x14ac:dyDescent="0.25">
      <c r="C1849" s="86">
        <v>43588</v>
      </c>
      <c r="D1849" t="s">
        <v>23</v>
      </c>
      <c r="E1849" t="s">
        <v>59</v>
      </c>
      <c r="F1849" t="s">
        <v>535</v>
      </c>
      <c r="G1849" s="101">
        <v>84.3</v>
      </c>
      <c r="H1849" s="87">
        <v>0</v>
      </c>
    </row>
    <row r="1850" spans="3:8" x14ac:dyDescent="0.25">
      <c r="C1850" s="86">
        <v>43588</v>
      </c>
      <c r="D1850" t="s">
        <v>23</v>
      </c>
      <c r="E1850" t="s">
        <v>59</v>
      </c>
      <c r="F1850" t="s">
        <v>535</v>
      </c>
      <c r="G1850" s="101">
        <v>81.069999999999993</v>
      </c>
      <c r="H1850" s="87">
        <v>0</v>
      </c>
    </row>
    <row r="1851" spans="3:8" x14ac:dyDescent="0.25">
      <c r="C1851" s="86">
        <v>43588</v>
      </c>
      <c r="D1851" t="s">
        <v>23</v>
      </c>
      <c r="E1851" t="s">
        <v>59</v>
      </c>
      <c r="F1851" t="s">
        <v>535</v>
      </c>
      <c r="G1851" s="101">
        <v>77.64</v>
      </c>
      <c r="H1851" s="87">
        <v>0</v>
      </c>
    </row>
    <row r="1852" spans="3:8" x14ac:dyDescent="0.25">
      <c r="C1852" s="86">
        <v>43588</v>
      </c>
      <c r="D1852" t="s">
        <v>23</v>
      </c>
      <c r="E1852" t="s">
        <v>59</v>
      </c>
      <c r="F1852" t="s">
        <v>535</v>
      </c>
      <c r="G1852" s="101">
        <v>66.81</v>
      </c>
      <c r="H1852" s="87">
        <v>0</v>
      </c>
    </row>
    <row r="1853" spans="3:8" x14ac:dyDescent="0.25">
      <c r="C1853" s="86">
        <v>43588</v>
      </c>
      <c r="D1853" t="s">
        <v>23</v>
      </c>
      <c r="E1853" t="s">
        <v>59</v>
      </c>
      <c r="F1853" t="s">
        <v>535</v>
      </c>
      <c r="G1853" s="101">
        <v>63.7</v>
      </c>
      <c r="H1853" s="87">
        <v>0</v>
      </c>
    </row>
    <row r="1854" spans="3:8" x14ac:dyDescent="0.25">
      <c r="C1854" s="86">
        <v>43588</v>
      </c>
      <c r="D1854" t="s">
        <v>23</v>
      </c>
      <c r="E1854" t="s">
        <v>59</v>
      </c>
      <c r="F1854" t="s">
        <v>535</v>
      </c>
      <c r="G1854" s="101">
        <v>33.44</v>
      </c>
      <c r="H1854" s="87">
        <v>0</v>
      </c>
    </row>
    <row r="1855" spans="3:8" x14ac:dyDescent="0.25">
      <c r="C1855" s="86">
        <v>43588</v>
      </c>
      <c r="D1855" t="s">
        <v>23</v>
      </c>
      <c r="E1855" t="s">
        <v>59</v>
      </c>
      <c r="F1855" t="s">
        <v>535</v>
      </c>
      <c r="G1855" s="101">
        <v>28.07</v>
      </c>
      <c r="H1855" s="87">
        <v>0</v>
      </c>
    </row>
    <row r="1856" spans="3:8" x14ac:dyDescent="0.25">
      <c r="C1856" s="86">
        <v>43588</v>
      </c>
      <c r="D1856" t="s">
        <v>23</v>
      </c>
      <c r="E1856" t="s">
        <v>59</v>
      </c>
      <c r="F1856" t="s">
        <v>535</v>
      </c>
      <c r="G1856" s="101">
        <v>23.76</v>
      </c>
      <c r="H1856" s="87">
        <v>0</v>
      </c>
    </row>
    <row r="1857" spans="3:8" x14ac:dyDescent="0.25">
      <c r="C1857" s="86">
        <v>43588</v>
      </c>
      <c r="D1857" t="s">
        <v>23</v>
      </c>
      <c r="E1857" t="s">
        <v>59</v>
      </c>
      <c r="F1857" t="s">
        <v>535</v>
      </c>
      <c r="G1857" s="101">
        <v>21.95</v>
      </c>
      <c r="H1857" s="87">
        <v>0</v>
      </c>
    </row>
    <row r="1858" spans="3:8" x14ac:dyDescent="0.25">
      <c r="C1858" s="86">
        <v>43588</v>
      </c>
      <c r="D1858" t="s">
        <v>23</v>
      </c>
      <c r="E1858" t="s">
        <v>33</v>
      </c>
      <c r="F1858" t="s">
        <v>125</v>
      </c>
      <c r="G1858" s="101">
        <v>3.5</v>
      </c>
      <c r="H1858" s="87">
        <v>0</v>
      </c>
    </row>
    <row r="1859" spans="3:8" x14ac:dyDescent="0.25">
      <c r="C1859" s="86">
        <v>43588</v>
      </c>
      <c r="D1859" t="s">
        <v>23</v>
      </c>
      <c r="E1859" t="s">
        <v>33</v>
      </c>
      <c r="F1859" t="s">
        <v>135</v>
      </c>
      <c r="G1859" s="101">
        <v>2.25</v>
      </c>
      <c r="H1859" s="87">
        <v>0</v>
      </c>
    </row>
    <row r="1860" spans="3:8" x14ac:dyDescent="0.25">
      <c r="C1860" s="86">
        <v>43588</v>
      </c>
      <c r="D1860" t="s">
        <v>23</v>
      </c>
      <c r="E1860" t="s">
        <v>31</v>
      </c>
      <c r="F1860" t="s">
        <v>535</v>
      </c>
      <c r="G1860" s="101">
        <v>245.24</v>
      </c>
      <c r="H1860" s="87">
        <v>0</v>
      </c>
    </row>
    <row r="1861" spans="3:8" x14ac:dyDescent="0.25">
      <c r="C1861" s="86">
        <v>43588</v>
      </c>
      <c r="D1861" t="s">
        <v>23</v>
      </c>
      <c r="E1861" t="s">
        <v>61</v>
      </c>
      <c r="F1861" t="s">
        <v>535</v>
      </c>
      <c r="G1861" s="101">
        <v>8.9499999999999993</v>
      </c>
      <c r="H1861" s="87">
        <v>0</v>
      </c>
    </row>
    <row r="1862" spans="3:8" x14ac:dyDescent="0.25">
      <c r="C1862" s="86">
        <v>43589</v>
      </c>
      <c r="D1862" t="s">
        <v>22</v>
      </c>
      <c r="E1862" t="s">
        <v>32</v>
      </c>
      <c r="F1862" t="s">
        <v>536</v>
      </c>
      <c r="G1862" s="101">
        <v>16</v>
      </c>
      <c r="H1862" s="87">
        <v>0</v>
      </c>
    </row>
    <row r="1863" spans="3:8" x14ac:dyDescent="0.25">
      <c r="C1863" s="86">
        <v>43589</v>
      </c>
      <c r="D1863" t="s">
        <v>67</v>
      </c>
      <c r="E1863" t="s">
        <v>61</v>
      </c>
      <c r="F1863" t="s">
        <v>536</v>
      </c>
      <c r="G1863" s="101">
        <v>14.05</v>
      </c>
      <c r="H1863" s="87">
        <v>0</v>
      </c>
    </row>
    <row r="1864" spans="3:8" x14ac:dyDescent="0.25">
      <c r="C1864" s="86">
        <v>43589</v>
      </c>
      <c r="D1864" t="s">
        <v>21</v>
      </c>
      <c r="E1864" t="s">
        <v>32</v>
      </c>
      <c r="F1864" t="s">
        <v>536</v>
      </c>
      <c r="G1864" s="101">
        <v>96</v>
      </c>
      <c r="H1864" s="87">
        <v>0</v>
      </c>
    </row>
    <row r="1865" spans="3:8" x14ac:dyDescent="0.25">
      <c r="C1865" s="86">
        <v>43589</v>
      </c>
      <c r="D1865" t="s">
        <v>21</v>
      </c>
      <c r="E1865" t="s">
        <v>32</v>
      </c>
      <c r="F1865" t="s">
        <v>536</v>
      </c>
      <c r="G1865" s="101">
        <v>80</v>
      </c>
      <c r="H1865" s="87">
        <v>0</v>
      </c>
    </row>
    <row r="1866" spans="3:8" x14ac:dyDescent="0.25">
      <c r="C1866" s="86">
        <v>43589</v>
      </c>
      <c r="D1866" t="s">
        <v>21</v>
      </c>
      <c r="E1866" t="s">
        <v>32</v>
      </c>
      <c r="F1866" t="s">
        <v>536</v>
      </c>
      <c r="G1866" s="101">
        <v>48</v>
      </c>
      <c r="H1866" s="87">
        <v>0</v>
      </c>
    </row>
    <row r="1867" spans="3:8" x14ac:dyDescent="0.25">
      <c r="C1867" s="86">
        <v>43589</v>
      </c>
      <c r="D1867" t="s">
        <v>21</v>
      </c>
      <c r="E1867" t="s">
        <v>32</v>
      </c>
      <c r="F1867" t="s">
        <v>536</v>
      </c>
      <c r="G1867" s="101">
        <v>40</v>
      </c>
      <c r="H1867" s="87">
        <v>0</v>
      </c>
    </row>
    <row r="1868" spans="3:8" x14ac:dyDescent="0.25">
      <c r="C1868" s="86">
        <v>43589</v>
      </c>
      <c r="D1868" t="s">
        <v>21</v>
      </c>
      <c r="E1868" t="s">
        <v>32</v>
      </c>
      <c r="F1868" t="s">
        <v>536</v>
      </c>
      <c r="G1868" s="101">
        <v>32</v>
      </c>
      <c r="H1868" s="87">
        <v>0</v>
      </c>
    </row>
    <row r="1869" spans="3:8" x14ac:dyDescent="0.25">
      <c r="C1869" s="86">
        <v>43589</v>
      </c>
      <c r="D1869" t="s">
        <v>21</v>
      </c>
      <c r="E1869" t="s">
        <v>32</v>
      </c>
      <c r="F1869" t="s">
        <v>536</v>
      </c>
      <c r="G1869" s="101">
        <v>16</v>
      </c>
      <c r="H1869" s="87">
        <v>0</v>
      </c>
    </row>
    <row r="1870" spans="3:8" x14ac:dyDescent="0.25">
      <c r="C1870" s="86">
        <v>43589</v>
      </c>
      <c r="D1870" t="s">
        <v>21</v>
      </c>
      <c r="E1870" t="s">
        <v>32</v>
      </c>
      <c r="F1870" t="s">
        <v>536</v>
      </c>
      <c r="G1870" s="101">
        <v>8</v>
      </c>
      <c r="H1870" s="87">
        <v>0</v>
      </c>
    </row>
    <row r="1871" spans="3:8" x14ac:dyDescent="0.25">
      <c r="C1871" s="86">
        <v>43589</v>
      </c>
      <c r="D1871" t="s">
        <v>65</v>
      </c>
      <c r="E1871" t="s">
        <v>32</v>
      </c>
      <c r="F1871" t="s">
        <v>536</v>
      </c>
      <c r="G1871" s="101">
        <v>10</v>
      </c>
      <c r="H1871" s="87">
        <v>0</v>
      </c>
    </row>
    <row r="1872" spans="3:8" x14ac:dyDescent="0.25">
      <c r="C1872" s="86">
        <v>43589</v>
      </c>
      <c r="D1872" t="s">
        <v>65</v>
      </c>
      <c r="E1872" t="s">
        <v>60</v>
      </c>
      <c r="F1872" t="s">
        <v>536</v>
      </c>
      <c r="G1872" s="101">
        <v>25.95</v>
      </c>
      <c r="H1872" s="87">
        <v>0</v>
      </c>
    </row>
    <row r="1873" spans="3:8" x14ac:dyDescent="0.25">
      <c r="C1873" s="86">
        <v>43589</v>
      </c>
      <c r="D1873" t="s">
        <v>65</v>
      </c>
      <c r="E1873" t="s">
        <v>61</v>
      </c>
      <c r="F1873" t="s">
        <v>536</v>
      </c>
      <c r="G1873" s="101">
        <v>4.5999999999999996</v>
      </c>
      <c r="H1873" s="87">
        <v>0</v>
      </c>
    </row>
    <row r="1874" spans="3:8" x14ac:dyDescent="0.25">
      <c r="C1874" s="86">
        <v>43589</v>
      </c>
      <c r="D1874" t="s">
        <v>23</v>
      </c>
      <c r="E1874" t="s">
        <v>32</v>
      </c>
      <c r="F1874" t="s">
        <v>536</v>
      </c>
      <c r="G1874" s="101">
        <v>8</v>
      </c>
      <c r="H1874" s="87">
        <v>0</v>
      </c>
    </row>
    <row r="1875" spans="3:8" x14ac:dyDescent="0.25">
      <c r="C1875" s="86">
        <v>43589</v>
      </c>
      <c r="D1875" t="s">
        <v>23</v>
      </c>
      <c r="E1875" t="s">
        <v>33</v>
      </c>
      <c r="F1875" t="s">
        <v>226</v>
      </c>
      <c r="G1875" s="101">
        <v>2.65</v>
      </c>
      <c r="H1875" s="87">
        <v>0</v>
      </c>
    </row>
    <row r="1876" spans="3:8" x14ac:dyDescent="0.25">
      <c r="C1876" s="86">
        <v>43591</v>
      </c>
      <c r="D1876" t="s">
        <v>106</v>
      </c>
      <c r="E1876" t="s">
        <v>61</v>
      </c>
      <c r="F1876" t="s">
        <v>537</v>
      </c>
      <c r="G1876" s="101">
        <v>51.55</v>
      </c>
      <c r="H1876" s="87">
        <v>0</v>
      </c>
    </row>
    <row r="1877" spans="3:8" x14ac:dyDescent="0.25">
      <c r="C1877" s="86">
        <v>43591</v>
      </c>
      <c r="D1877" t="s">
        <v>69</v>
      </c>
      <c r="E1877" t="s">
        <v>60</v>
      </c>
      <c r="F1877" t="s">
        <v>537</v>
      </c>
      <c r="G1877" s="101">
        <v>292.12</v>
      </c>
      <c r="H1877" s="87">
        <v>0</v>
      </c>
    </row>
    <row r="1878" spans="3:8" x14ac:dyDescent="0.25">
      <c r="C1878" s="86">
        <v>43591</v>
      </c>
      <c r="D1878" t="s">
        <v>71</v>
      </c>
      <c r="E1878" t="s">
        <v>54</v>
      </c>
      <c r="F1878" t="s">
        <v>537</v>
      </c>
      <c r="G1878" s="101">
        <v>21</v>
      </c>
      <c r="H1878" s="87">
        <v>0</v>
      </c>
    </row>
    <row r="1879" spans="3:8" x14ac:dyDescent="0.25">
      <c r="C1879" s="86">
        <v>43591</v>
      </c>
      <c r="D1879" t="s">
        <v>103</v>
      </c>
      <c r="E1879" t="s">
        <v>32</v>
      </c>
      <c r="F1879" t="s">
        <v>537</v>
      </c>
      <c r="G1879" s="101">
        <v>49.79</v>
      </c>
      <c r="H1879" s="87">
        <v>0</v>
      </c>
    </row>
    <row r="1880" spans="3:8" x14ac:dyDescent="0.25">
      <c r="C1880" s="86">
        <v>43591</v>
      </c>
      <c r="D1880" t="s">
        <v>21</v>
      </c>
      <c r="E1880" t="s">
        <v>32</v>
      </c>
      <c r="F1880" t="s">
        <v>537</v>
      </c>
      <c r="G1880" s="101">
        <v>88</v>
      </c>
      <c r="H1880" s="87">
        <v>0</v>
      </c>
    </row>
    <row r="1881" spans="3:8" x14ac:dyDescent="0.25">
      <c r="C1881" s="86">
        <v>43591</v>
      </c>
      <c r="D1881" t="s">
        <v>21</v>
      </c>
      <c r="E1881" t="s">
        <v>32</v>
      </c>
      <c r="F1881" t="s">
        <v>537</v>
      </c>
      <c r="G1881" s="101">
        <v>64</v>
      </c>
      <c r="H1881" s="87">
        <v>0</v>
      </c>
    </row>
    <row r="1882" spans="3:8" x14ac:dyDescent="0.25">
      <c r="C1882" s="86">
        <v>43591</v>
      </c>
      <c r="D1882" t="s">
        <v>21</v>
      </c>
      <c r="E1882" t="s">
        <v>32</v>
      </c>
      <c r="F1882" t="s">
        <v>537</v>
      </c>
      <c r="G1882" s="101">
        <v>56</v>
      </c>
      <c r="H1882" s="87">
        <v>0</v>
      </c>
    </row>
    <row r="1883" spans="3:8" x14ac:dyDescent="0.25">
      <c r="C1883" s="86">
        <v>43591</v>
      </c>
      <c r="D1883" t="s">
        <v>21</v>
      </c>
      <c r="E1883" t="s">
        <v>32</v>
      </c>
      <c r="F1883" t="s">
        <v>537</v>
      </c>
      <c r="G1883" s="101">
        <v>40</v>
      </c>
      <c r="H1883" s="87">
        <v>0</v>
      </c>
    </row>
    <row r="1884" spans="3:8" x14ac:dyDescent="0.25">
      <c r="C1884" s="86">
        <v>43591</v>
      </c>
      <c r="D1884" t="s">
        <v>21</v>
      </c>
      <c r="E1884" t="s">
        <v>32</v>
      </c>
      <c r="F1884" t="s">
        <v>537</v>
      </c>
      <c r="G1884" s="101">
        <v>32</v>
      </c>
      <c r="H1884" s="87">
        <v>0</v>
      </c>
    </row>
    <row r="1885" spans="3:8" x14ac:dyDescent="0.25">
      <c r="C1885" s="86">
        <v>43591</v>
      </c>
      <c r="D1885" t="s">
        <v>21</v>
      </c>
      <c r="E1885" t="s">
        <v>32</v>
      </c>
      <c r="F1885" t="s">
        <v>537</v>
      </c>
      <c r="G1885" s="101">
        <v>24</v>
      </c>
      <c r="H1885" s="87">
        <v>0</v>
      </c>
    </row>
    <row r="1886" spans="3:8" x14ac:dyDescent="0.25">
      <c r="C1886" s="86">
        <v>43591</v>
      </c>
      <c r="D1886" t="s">
        <v>21</v>
      </c>
      <c r="E1886" t="s">
        <v>32</v>
      </c>
      <c r="F1886" t="s">
        <v>537</v>
      </c>
      <c r="G1886" s="101">
        <v>16</v>
      </c>
      <c r="H1886" s="87">
        <v>0</v>
      </c>
    </row>
    <row r="1887" spans="3:8" x14ac:dyDescent="0.25">
      <c r="C1887" s="86">
        <v>43591</v>
      </c>
      <c r="D1887" t="s">
        <v>21</v>
      </c>
      <c r="E1887" t="s">
        <v>32</v>
      </c>
      <c r="F1887" t="s">
        <v>537</v>
      </c>
      <c r="G1887" s="101">
        <v>8</v>
      </c>
      <c r="H1887" s="87">
        <v>0</v>
      </c>
    </row>
    <row r="1888" spans="3:8" x14ac:dyDescent="0.25">
      <c r="C1888" s="86">
        <v>43591</v>
      </c>
      <c r="D1888" t="s">
        <v>21</v>
      </c>
      <c r="E1888" t="s">
        <v>61</v>
      </c>
      <c r="F1888" t="s">
        <v>537</v>
      </c>
      <c r="G1888" s="101">
        <v>380</v>
      </c>
      <c r="H1888" s="87">
        <v>0</v>
      </c>
    </row>
    <row r="1889" spans="3:8" x14ac:dyDescent="0.25">
      <c r="C1889" s="86">
        <v>43591</v>
      </c>
      <c r="D1889" t="s">
        <v>66</v>
      </c>
      <c r="E1889" t="s">
        <v>61</v>
      </c>
      <c r="F1889" t="s">
        <v>537</v>
      </c>
      <c r="G1889" s="101">
        <v>213.19</v>
      </c>
      <c r="H1889" s="87">
        <v>0</v>
      </c>
    </row>
    <row r="1890" spans="3:8" x14ac:dyDescent="0.25">
      <c r="C1890" s="86">
        <v>43591</v>
      </c>
      <c r="D1890" t="s">
        <v>70</v>
      </c>
      <c r="E1890" t="s">
        <v>61</v>
      </c>
      <c r="F1890" t="s">
        <v>537</v>
      </c>
      <c r="G1890" s="101">
        <v>76.349999999999994</v>
      </c>
      <c r="H1890" s="87">
        <v>0</v>
      </c>
    </row>
    <row r="1891" spans="3:8" x14ac:dyDescent="0.25">
      <c r="C1891" s="86">
        <v>43591</v>
      </c>
      <c r="D1891" t="s">
        <v>65</v>
      </c>
      <c r="E1891" t="s">
        <v>61</v>
      </c>
      <c r="F1891" t="s">
        <v>537</v>
      </c>
      <c r="G1891" s="101">
        <v>4.78</v>
      </c>
      <c r="H1891" s="87">
        <v>0</v>
      </c>
    </row>
    <row r="1892" spans="3:8" x14ac:dyDescent="0.25">
      <c r="C1892" s="86">
        <v>43591</v>
      </c>
      <c r="D1892" t="s">
        <v>23</v>
      </c>
      <c r="E1892" t="s">
        <v>32</v>
      </c>
      <c r="F1892" t="s">
        <v>537</v>
      </c>
      <c r="G1892" s="101">
        <v>16</v>
      </c>
      <c r="H1892" s="87">
        <v>0</v>
      </c>
    </row>
    <row r="1893" spans="3:8" x14ac:dyDescent="0.25">
      <c r="C1893" s="86">
        <v>43591</v>
      </c>
      <c r="D1893" t="s">
        <v>23</v>
      </c>
      <c r="E1893" t="s">
        <v>59</v>
      </c>
      <c r="F1893" t="s">
        <v>537</v>
      </c>
      <c r="G1893" s="101">
        <v>91</v>
      </c>
      <c r="H1893" s="87">
        <v>0</v>
      </c>
    </row>
    <row r="1894" spans="3:8" x14ac:dyDescent="0.25">
      <c r="C1894" s="86">
        <v>43591</v>
      </c>
      <c r="D1894" t="s">
        <v>23</v>
      </c>
      <c r="E1894" t="s">
        <v>59</v>
      </c>
      <c r="F1894" t="s">
        <v>537</v>
      </c>
      <c r="G1894" s="101">
        <v>67.069999999999993</v>
      </c>
      <c r="H1894" s="87">
        <v>0</v>
      </c>
    </row>
    <row r="1895" spans="3:8" x14ac:dyDescent="0.25">
      <c r="C1895" s="86">
        <v>43591</v>
      </c>
      <c r="D1895" t="s">
        <v>23</v>
      </c>
      <c r="E1895" t="s">
        <v>59</v>
      </c>
      <c r="F1895" t="s">
        <v>537</v>
      </c>
      <c r="G1895" s="101">
        <v>55.52</v>
      </c>
      <c r="H1895" s="87">
        <v>0</v>
      </c>
    </row>
    <row r="1896" spans="3:8" x14ac:dyDescent="0.25">
      <c r="C1896" s="86">
        <v>43591</v>
      </c>
      <c r="D1896" t="s">
        <v>23</v>
      </c>
      <c r="E1896" t="s">
        <v>59</v>
      </c>
      <c r="F1896" t="s">
        <v>537</v>
      </c>
      <c r="G1896" s="101">
        <v>48.62</v>
      </c>
      <c r="H1896" s="87">
        <v>0</v>
      </c>
    </row>
    <row r="1897" spans="3:8" x14ac:dyDescent="0.25">
      <c r="C1897" s="86">
        <v>43591</v>
      </c>
      <c r="D1897" t="s">
        <v>23</v>
      </c>
      <c r="E1897" t="s">
        <v>59</v>
      </c>
      <c r="F1897" t="s">
        <v>537</v>
      </c>
      <c r="G1897" s="101">
        <v>31.03</v>
      </c>
      <c r="H1897" s="87">
        <v>0</v>
      </c>
    </row>
    <row r="1898" spans="3:8" x14ac:dyDescent="0.25">
      <c r="C1898" s="86">
        <v>43591</v>
      </c>
      <c r="D1898" t="s">
        <v>23</v>
      </c>
      <c r="E1898" t="s">
        <v>59</v>
      </c>
      <c r="F1898" t="s">
        <v>537</v>
      </c>
      <c r="G1898" s="101">
        <v>24.57</v>
      </c>
      <c r="H1898" s="87">
        <v>0</v>
      </c>
    </row>
    <row r="1899" spans="3:8" x14ac:dyDescent="0.25">
      <c r="C1899" s="86">
        <v>43591</v>
      </c>
      <c r="D1899" t="s">
        <v>23</v>
      </c>
      <c r="E1899" t="s">
        <v>59</v>
      </c>
      <c r="F1899" t="s">
        <v>537</v>
      </c>
      <c r="G1899" s="101">
        <v>9.89</v>
      </c>
      <c r="H1899" s="87">
        <v>0</v>
      </c>
    </row>
    <row r="1900" spans="3:8" x14ac:dyDescent="0.25">
      <c r="C1900" s="86">
        <v>43591</v>
      </c>
      <c r="D1900" t="s">
        <v>23</v>
      </c>
      <c r="E1900" t="s">
        <v>33</v>
      </c>
      <c r="F1900" t="s">
        <v>131</v>
      </c>
      <c r="G1900" s="101">
        <v>3.15</v>
      </c>
      <c r="H1900" s="87">
        <v>0</v>
      </c>
    </row>
    <row r="1901" spans="3:8" x14ac:dyDescent="0.25">
      <c r="C1901" s="86">
        <v>43591</v>
      </c>
      <c r="D1901" t="s">
        <v>23</v>
      </c>
      <c r="E1901" t="s">
        <v>33</v>
      </c>
      <c r="F1901" t="s">
        <v>139</v>
      </c>
      <c r="G1901" s="101">
        <v>22</v>
      </c>
      <c r="H1901" s="87">
        <v>0</v>
      </c>
    </row>
    <row r="1902" spans="3:8" x14ac:dyDescent="0.25">
      <c r="C1902" s="86">
        <v>43591</v>
      </c>
      <c r="D1902" t="s">
        <v>23</v>
      </c>
      <c r="E1902" t="s">
        <v>33</v>
      </c>
      <c r="F1902" t="s">
        <v>149</v>
      </c>
      <c r="G1902" s="101">
        <v>3</v>
      </c>
      <c r="H1902" s="87">
        <v>0</v>
      </c>
    </row>
    <row r="1903" spans="3:8" x14ac:dyDescent="0.25">
      <c r="C1903" s="86">
        <v>43592</v>
      </c>
      <c r="D1903" t="s">
        <v>74</v>
      </c>
      <c r="E1903" t="s">
        <v>32</v>
      </c>
      <c r="F1903" t="s">
        <v>538</v>
      </c>
      <c r="G1903" s="101">
        <v>159.9</v>
      </c>
      <c r="H1903" s="87">
        <v>0</v>
      </c>
    </row>
    <row r="1904" spans="3:8" x14ac:dyDescent="0.25">
      <c r="C1904" s="86">
        <v>43592</v>
      </c>
      <c r="D1904" t="s">
        <v>22</v>
      </c>
      <c r="E1904" t="s">
        <v>32</v>
      </c>
      <c r="F1904" t="s">
        <v>538</v>
      </c>
      <c r="G1904" s="101">
        <v>8</v>
      </c>
      <c r="H1904" s="87">
        <v>0</v>
      </c>
    </row>
    <row r="1905" spans="3:8" x14ac:dyDescent="0.25">
      <c r="C1905" s="86">
        <v>43592</v>
      </c>
      <c r="D1905" t="s">
        <v>102</v>
      </c>
      <c r="E1905" t="s">
        <v>60</v>
      </c>
      <c r="F1905" t="s">
        <v>538</v>
      </c>
      <c r="G1905" s="101">
        <v>30</v>
      </c>
      <c r="H1905" s="87">
        <v>0</v>
      </c>
    </row>
    <row r="1906" spans="3:8" x14ac:dyDescent="0.25">
      <c r="C1906" s="86">
        <v>43592</v>
      </c>
      <c r="D1906" t="s">
        <v>76</v>
      </c>
      <c r="E1906" t="s">
        <v>32</v>
      </c>
      <c r="F1906" t="s">
        <v>538</v>
      </c>
      <c r="G1906" s="101">
        <v>21.06</v>
      </c>
      <c r="H1906" s="87">
        <v>0</v>
      </c>
    </row>
    <row r="1907" spans="3:8" x14ac:dyDescent="0.25">
      <c r="C1907" s="86">
        <v>43592</v>
      </c>
      <c r="D1907" t="s">
        <v>73</v>
      </c>
      <c r="E1907" t="s">
        <v>63</v>
      </c>
      <c r="F1907" t="s">
        <v>538</v>
      </c>
      <c r="G1907" s="101">
        <v>84.53</v>
      </c>
      <c r="H1907" s="87">
        <v>0</v>
      </c>
    </row>
    <row r="1908" spans="3:8" x14ac:dyDescent="0.25">
      <c r="C1908" s="86">
        <v>43592</v>
      </c>
      <c r="D1908" t="s">
        <v>73</v>
      </c>
      <c r="E1908" t="s">
        <v>61</v>
      </c>
      <c r="F1908" t="s">
        <v>538</v>
      </c>
      <c r="G1908" s="101">
        <v>23.05</v>
      </c>
      <c r="H1908" s="87">
        <v>0</v>
      </c>
    </row>
    <row r="1909" spans="3:8" x14ac:dyDescent="0.25">
      <c r="C1909" s="86">
        <v>43592</v>
      </c>
      <c r="D1909" t="s">
        <v>103</v>
      </c>
      <c r="E1909" t="s">
        <v>61</v>
      </c>
      <c r="F1909" t="s">
        <v>538</v>
      </c>
      <c r="G1909" s="101">
        <v>26.2</v>
      </c>
      <c r="H1909" s="87">
        <v>0</v>
      </c>
    </row>
    <row r="1910" spans="3:8" x14ac:dyDescent="0.25">
      <c r="C1910" s="86">
        <v>43592</v>
      </c>
      <c r="D1910" t="s">
        <v>21</v>
      </c>
      <c r="E1910" t="s">
        <v>32</v>
      </c>
      <c r="F1910" t="s">
        <v>538</v>
      </c>
      <c r="G1910" s="101">
        <v>80</v>
      </c>
      <c r="H1910" s="87">
        <v>0</v>
      </c>
    </row>
    <row r="1911" spans="3:8" x14ac:dyDescent="0.25">
      <c r="C1911" s="86">
        <v>43592</v>
      </c>
      <c r="D1911" t="s">
        <v>21</v>
      </c>
      <c r="E1911" t="s">
        <v>32</v>
      </c>
      <c r="F1911" t="s">
        <v>538</v>
      </c>
      <c r="G1911" s="101">
        <v>56</v>
      </c>
      <c r="H1911" s="87">
        <v>0</v>
      </c>
    </row>
    <row r="1912" spans="3:8" x14ac:dyDescent="0.25">
      <c r="C1912" s="86">
        <v>43592</v>
      </c>
      <c r="D1912" t="s">
        <v>21</v>
      </c>
      <c r="E1912" t="s">
        <v>32</v>
      </c>
      <c r="F1912" t="s">
        <v>538</v>
      </c>
      <c r="G1912" s="101">
        <v>24</v>
      </c>
      <c r="H1912" s="87">
        <v>0</v>
      </c>
    </row>
    <row r="1913" spans="3:8" x14ac:dyDescent="0.25">
      <c r="C1913" s="86">
        <v>43592</v>
      </c>
      <c r="D1913" t="s">
        <v>21</v>
      </c>
      <c r="E1913" t="s">
        <v>32</v>
      </c>
      <c r="F1913" t="s">
        <v>538</v>
      </c>
      <c r="G1913" s="101">
        <v>16</v>
      </c>
      <c r="H1913" s="87">
        <v>0</v>
      </c>
    </row>
    <row r="1914" spans="3:8" x14ac:dyDescent="0.25">
      <c r="C1914" s="86">
        <v>43592</v>
      </c>
      <c r="D1914" t="s">
        <v>21</v>
      </c>
      <c r="E1914" t="s">
        <v>32</v>
      </c>
      <c r="F1914" t="s">
        <v>538</v>
      </c>
      <c r="G1914" s="101">
        <v>8</v>
      </c>
      <c r="H1914" s="87">
        <v>0</v>
      </c>
    </row>
    <row r="1915" spans="3:8" x14ac:dyDescent="0.25">
      <c r="C1915" s="86">
        <v>43592</v>
      </c>
      <c r="D1915" t="s">
        <v>21</v>
      </c>
      <c r="E1915" t="s">
        <v>539</v>
      </c>
      <c r="F1915" t="s">
        <v>540</v>
      </c>
      <c r="G1915" s="101">
        <v>114.74</v>
      </c>
      <c r="H1915" s="87">
        <v>0</v>
      </c>
    </row>
    <row r="1916" spans="3:8" x14ac:dyDescent="0.25">
      <c r="C1916" s="86">
        <v>43592</v>
      </c>
      <c r="D1916" t="s">
        <v>21</v>
      </c>
      <c r="E1916" t="s">
        <v>61</v>
      </c>
      <c r="F1916" t="s">
        <v>538</v>
      </c>
      <c r="G1916" s="101">
        <v>147.9</v>
      </c>
      <c r="H1916" s="87">
        <v>0</v>
      </c>
    </row>
    <row r="1917" spans="3:8" x14ac:dyDescent="0.25">
      <c r="C1917" s="86">
        <v>43592</v>
      </c>
      <c r="D1917" t="s">
        <v>79</v>
      </c>
      <c r="E1917" t="s">
        <v>54</v>
      </c>
      <c r="F1917" t="s">
        <v>538</v>
      </c>
      <c r="G1917" s="101">
        <v>5.16</v>
      </c>
      <c r="H1917" s="87">
        <v>0</v>
      </c>
    </row>
    <row r="1918" spans="3:8" x14ac:dyDescent="0.25">
      <c r="C1918" s="86">
        <v>43592</v>
      </c>
      <c r="D1918" t="s">
        <v>66</v>
      </c>
      <c r="E1918" t="s">
        <v>61</v>
      </c>
      <c r="F1918" t="s">
        <v>538</v>
      </c>
      <c r="G1918" s="101">
        <v>360.16</v>
      </c>
      <c r="H1918" s="87">
        <v>0</v>
      </c>
    </row>
    <row r="1919" spans="3:8" x14ac:dyDescent="0.25">
      <c r="C1919" s="86">
        <v>43592</v>
      </c>
      <c r="D1919" t="s">
        <v>64</v>
      </c>
      <c r="E1919" t="s">
        <v>54</v>
      </c>
      <c r="F1919" t="s">
        <v>538</v>
      </c>
      <c r="G1919" s="101">
        <v>142.87</v>
      </c>
      <c r="H1919" s="87">
        <v>0</v>
      </c>
    </row>
    <row r="1920" spans="3:8" x14ac:dyDescent="0.25">
      <c r="C1920" s="86">
        <v>43592</v>
      </c>
      <c r="D1920" t="s">
        <v>23</v>
      </c>
      <c r="E1920" t="s">
        <v>54</v>
      </c>
      <c r="F1920" t="s">
        <v>538</v>
      </c>
      <c r="G1920" s="101">
        <v>35.950000000000003</v>
      </c>
      <c r="H1920" s="87">
        <v>0</v>
      </c>
    </row>
    <row r="1921" spans="3:8" x14ac:dyDescent="0.25">
      <c r="C1921" s="86">
        <v>43592</v>
      </c>
      <c r="D1921" t="s">
        <v>23</v>
      </c>
      <c r="E1921" t="s">
        <v>59</v>
      </c>
      <c r="F1921" t="s">
        <v>538</v>
      </c>
      <c r="G1921" s="101">
        <v>163.47999999999999</v>
      </c>
      <c r="H1921" s="87">
        <v>0</v>
      </c>
    </row>
    <row r="1922" spans="3:8" x14ac:dyDescent="0.25">
      <c r="C1922" s="86">
        <v>43592</v>
      </c>
      <c r="D1922" t="s">
        <v>23</v>
      </c>
      <c r="E1922" t="s">
        <v>59</v>
      </c>
      <c r="F1922" t="s">
        <v>538</v>
      </c>
      <c r="G1922" s="101">
        <v>64.31</v>
      </c>
      <c r="H1922" s="87">
        <v>0</v>
      </c>
    </row>
    <row r="1923" spans="3:8" x14ac:dyDescent="0.25">
      <c r="C1923" s="86">
        <v>43592</v>
      </c>
      <c r="D1923" t="s">
        <v>23</v>
      </c>
      <c r="E1923" t="s">
        <v>59</v>
      </c>
      <c r="F1923" t="s">
        <v>538</v>
      </c>
      <c r="G1923" s="101">
        <v>53.37</v>
      </c>
      <c r="H1923" s="87">
        <v>0</v>
      </c>
    </row>
    <row r="1924" spans="3:8" x14ac:dyDescent="0.25">
      <c r="C1924" s="86">
        <v>43592</v>
      </c>
      <c r="D1924" t="s">
        <v>23</v>
      </c>
      <c r="E1924" t="s">
        <v>59</v>
      </c>
      <c r="F1924" t="s">
        <v>538</v>
      </c>
      <c r="G1924" s="101">
        <v>42.03</v>
      </c>
      <c r="H1924" s="87">
        <v>0</v>
      </c>
    </row>
    <row r="1925" spans="3:8" x14ac:dyDescent="0.25">
      <c r="C1925" s="86">
        <v>43592</v>
      </c>
      <c r="D1925" t="s">
        <v>23</v>
      </c>
      <c r="E1925" t="s">
        <v>59</v>
      </c>
      <c r="F1925" t="s">
        <v>538</v>
      </c>
      <c r="G1925" s="101">
        <v>36.979999999999997</v>
      </c>
      <c r="H1925" s="87">
        <v>0</v>
      </c>
    </row>
    <row r="1926" spans="3:8" x14ac:dyDescent="0.25">
      <c r="C1926" s="86">
        <v>43592</v>
      </c>
      <c r="D1926" t="s">
        <v>23</v>
      </c>
      <c r="E1926" t="s">
        <v>59</v>
      </c>
      <c r="F1926" t="s">
        <v>538</v>
      </c>
      <c r="G1926" s="101">
        <v>25.57</v>
      </c>
      <c r="H1926" s="87">
        <v>0</v>
      </c>
    </row>
    <row r="1927" spans="3:8" x14ac:dyDescent="0.25">
      <c r="C1927" s="86">
        <v>43592</v>
      </c>
      <c r="D1927" t="s">
        <v>23</v>
      </c>
      <c r="E1927" t="s">
        <v>261</v>
      </c>
      <c r="F1927" t="s">
        <v>496</v>
      </c>
      <c r="G1927" s="101">
        <v>10</v>
      </c>
      <c r="H1927" s="87">
        <v>0</v>
      </c>
    </row>
    <row r="1928" spans="3:8" x14ac:dyDescent="0.25">
      <c r="C1928" s="86">
        <v>43592</v>
      </c>
      <c r="D1928" t="s">
        <v>23</v>
      </c>
      <c r="E1928" t="s">
        <v>33</v>
      </c>
      <c r="F1928" t="s">
        <v>139</v>
      </c>
      <c r="G1928" s="101">
        <v>22</v>
      </c>
      <c r="H1928" s="87">
        <v>0</v>
      </c>
    </row>
    <row r="1929" spans="3:8" x14ac:dyDescent="0.25">
      <c r="C1929" s="86">
        <v>43593</v>
      </c>
      <c r="D1929" t="s">
        <v>76</v>
      </c>
      <c r="E1929" t="s">
        <v>60</v>
      </c>
      <c r="F1929" t="s">
        <v>541</v>
      </c>
      <c r="G1929" s="101">
        <v>85.7</v>
      </c>
      <c r="H1929" s="87">
        <v>0</v>
      </c>
    </row>
    <row r="1930" spans="3:8" x14ac:dyDescent="0.25">
      <c r="C1930" s="86">
        <v>43593</v>
      </c>
      <c r="D1930" t="s">
        <v>21</v>
      </c>
      <c r="E1930" t="s">
        <v>32</v>
      </c>
      <c r="F1930" t="s">
        <v>541</v>
      </c>
      <c r="G1930" s="101">
        <v>24</v>
      </c>
      <c r="H1930" s="87">
        <v>0</v>
      </c>
    </row>
    <row r="1931" spans="3:8" x14ac:dyDescent="0.25">
      <c r="C1931" s="86">
        <v>43593</v>
      </c>
      <c r="D1931" t="s">
        <v>21</v>
      </c>
      <c r="E1931" t="s">
        <v>32</v>
      </c>
      <c r="F1931" t="s">
        <v>541</v>
      </c>
      <c r="G1931" s="101">
        <v>16</v>
      </c>
      <c r="H1931" s="87">
        <v>0</v>
      </c>
    </row>
    <row r="1932" spans="3:8" x14ac:dyDescent="0.25">
      <c r="C1932" s="86">
        <v>43593</v>
      </c>
      <c r="D1932" t="s">
        <v>21</v>
      </c>
      <c r="E1932" t="s">
        <v>32</v>
      </c>
      <c r="F1932" t="s">
        <v>541</v>
      </c>
      <c r="G1932" s="101">
        <v>8</v>
      </c>
      <c r="H1932" s="87">
        <v>0</v>
      </c>
    </row>
    <row r="1933" spans="3:8" x14ac:dyDescent="0.25">
      <c r="C1933" s="86">
        <v>43593</v>
      </c>
      <c r="D1933" t="s">
        <v>70</v>
      </c>
      <c r="E1933" t="s">
        <v>61</v>
      </c>
      <c r="F1933" t="s">
        <v>541</v>
      </c>
      <c r="G1933" s="101">
        <v>38</v>
      </c>
      <c r="H1933" s="87">
        <v>0</v>
      </c>
    </row>
    <row r="1934" spans="3:8" x14ac:dyDescent="0.25">
      <c r="C1934" s="86">
        <v>43593</v>
      </c>
      <c r="D1934" t="s">
        <v>65</v>
      </c>
      <c r="E1934" t="s">
        <v>61</v>
      </c>
      <c r="F1934" t="s">
        <v>541</v>
      </c>
      <c r="G1934" s="101">
        <v>24</v>
      </c>
      <c r="H1934" s="87">
        <v>0</v>
      </c>
    </row>
    <row r="1935" spans="3:8" x14ac:dyDescent="0.25">
      <c r="C1935" s="86">
        <v>43593</v>
      </c>
      <c r="D1935" t="s">
        <v>64</v>
      </c>
      <c r="E1935" t="s">
        <v>32</v>
      </c>
      <c r="F1935" t="s">
        <v>541</v>
      </c>
      <c r="G1935" s="101">
        <v>12.64</v>
      </c>
      <c r="H1935" s="87">
        <v>0</v>
      </c>
    </row>
    <row r="1936" spans="3:8" x14ac:dyDescent="0.25">
      <c r="C1936" s="86">
        <v>43593</v>
      </c>
      <c r="D1936" t="s">
        <v>64</v>
      </c>
      <c r="E1936" t="s">
        <v>54</v>
      </c>
      <c r="F1936" t="s">
        <v>541</v>
      </c>
      <c r="G1936" s="101">
        <v>0</v>
      </c>
      <c r="H1936" s="87">
        <v>129.9</v>
      </c>
    </row>
    <row r="1937" spans="3:8" x14ac:dyDescent="0.25">
      <c r="C1937" s="86">
        <v>43593</v>
      </c>
      <c r="D1937" t="s">
        <v>23</v>
      </c>
      <c r="E1937" t="s">
        <v>33</v>
      </c>
      <c r="F1937" t="s">
        <v>266</v>
      </c>
      <c r="G1937" s="101">
        <v>4.8</v>
      </c>
      <c r="H1937" s="87">
        <v>0</v>
      </c>
    </row>
    <row r="1938" spans="3:8" x14ac:dyDescent="0.25">
      <c r="C1938" s="86">
        <v>43593</v>
      </c>
      <c r="D1938" t="s">
        <v>23</v>
      </c>
      <c r="E1938" t="s">
        <v>33</v>
      </c>
      <c r="F1938" t="s">
        <v>195</v>
      </c>
      <c r="G1938" s="101">
        <v>16.350000000000001</v>
      </c>
      <c r="H1938" s="87">
        <v>0</v>
      </c>
    </row>
    <row r="1939" spans="3:8" x14ac:dyDescent="0.25">
      <c r="C1939" s="86">
        <v>43593</v>
      </c>
      <c r="D1939" t="s">
        <v>23</v>
      </c>
      <c r="E1939" t="s">
        <v>33</v>
      </c>
      <c r="F1939" t="s">
        <v>264</v>
      </c>
      <c r="G1939" s="101">
        <v>3.6</v>
      </c>
      <c r="H1939" s="87">
        <v>0</v>
      </c>
    </row>
    <row r="1940" spans="3:8" x14ac:dyDescent="0.25">
      <c r="C1940" s="86">
        <v>43593</v>
      </c>
      <c r="D1940" t="s">
        <v>23</v>
      </c>
      <c r="E1940" t="s">
        <v>61</v>
      </c>
      <c r="F1940" t="s">
        <v>541</v>
      </c>
      <c r="G1940" s="101">
        <v>12</v>
      </c>
      <c r="H1940" s="87">
        <v>0</v>
      </c>
    </row>
    <row r="1941" spans="3:8" x14ac:dyDescent="0.25">
      <c r="C1941" s="86">
        <v>43594</v>
      </c>
      <c r="D1941" t="s">
        <v>74</v>
      </c>
      <c r="E1941" t="s">
        <v>32</v>
      </c>
      <c r="F1941" t="s">
        <v>542</v>
      </c>
      <c r="G1941" s="101">
        <v>14.5</v>
      </c>
      <c r="H1941" s="87">
        <v>0</v>
      </c>
    </row>
    <row r="1942" spans="3:8" x14ac:dyDescent="0.25">
      <c r="C1942" s="86">
        <v>43594</v>
      </c>
      <c r="D1942" t="s">
        <v>22</v>
      </c>
      <c r="E1942" t="s">
        <v>32</v>
      </c>
      <c r="F1942" t="s">
        <v>542</v>
      </c>
      <c r="G1942" s="101">
        <v>8</v>
      </c>
      <c r="H1942" s="87">
        <v>0</v>
      </c>
    </row>
    <row r="1943" spans="3:8" x14ac:dyDescent="0.25">
      <c r="C1943" s="86">
        <v>43594</v>
      </c>
      <c r="D1943" t="s">
        <v>76</v>
      </c>
      <c r="E1943" t="s">
        <v>62</v>
      </c>
      <c r="F1943" t="s">
        <v>542</v>
      </c>
      <c r="G1943" s="101">
        <v>28.95</v>
      </c>
      <c r="H1943" s="87">
        <v>0</v>
      </c>
    </row>
    <row r="1944" spans="3:8" x14ac:dyDescent="0.25">
      <c r="C1944" s="86">
        <v>43594</v>
      </c>
      <c r="D1944" t="s">
        <v>72</v>
      </c>
      <c r="E1944" t="s">
        <v>61</v>
      </c>
      <c r="F1944" t="s">
        <v>542</v>
      </c>
      <c r="G1944" s="101">
        <v>8</v>
      </c>
      <c r="H1944" s="87">
        <v>0</v>
      </c>
    </row>
    <row r="1945" spans="3:8" x14ac:dyDescent="0.25">
      <c r="C1945" s="86">
        <v>43594</v>
      </c>
      <c r="D1945" t="s">
        <v>71</v>
      </c>
      <c r="E1945" t="s">
        <v>54</v>
      </c>
      <c r="F1945" t="s">
        <v>542</v>
      </c>
      <c r="G1945" s="101">
        <v>29.5</v>
      </c>
      <c r="H1945" s="87">
        <v>0</v>
      </c>
    </row>
    <row r="1946" spans="3:8" x14ac:dyDescent="0.25">
      <c r="C1946" s="86">
        <v>43594</v>
      </c>
      <c r="D1946" t="s">
        <v>21</v>
      </c>
      <c r="E1946" t="s">
        <v>32</v>
      </c>
      <c r="F1946" t="s">
        <v>542</v>
      </c>
      <c r="G1946" s="101">
        <v>56</v>
      </c>
      <c r="H1946" s="87">
        <v>0</v>
      </c>
    </row>
    <row r="1947" spans="3:8" x14ac:dyDescent="0.25">
      <c r="C1947" s="86">
        <v>43594</v>
      </c>
      <c r="D1947" t="s">
        <v>21</v>
      </c>
      <c r="E1947" t="s">
        <v>32</v>
      </c>
      <c r="F1947" t="s">
        <v>542</v>
      </c>
      <c r="G1947" s="101">
        <v>16</v>
      </c>
      <c r="H1947" s="87">
        <v>0</v>
      </c>
    </row>
    <row r="1948" spans="3:8" x14ac:dyDescent="0.25">
      <c r="C1948" s="86">
        <v>43594</v>
      </c>
      <c r="D1948" t="s">
        <v>21</v>
      </c>
      <c r="E1948" t="s">
        <v>32</v>
      </c>
      <c r="F1948" t="s">
        <v>542</v>
      </c>
      <c r="G1948" s="101">
        <v>8</v>
      </c>
      <c r="H1948" s="87">
        <v>0</v>
      </c>
    </row>
    <row r="1949" spans="3:8" x14ac:dyDescent="0.25">
      <c r="C1949" s="86">
        <v>43594</v>
      </c>
      <c r="D1949" t="s">
        <v>64</v>
      </c>
      <c r="E1949" t="s">
        <v>101</v>
      </c>
      <c r="F1949" t="s">
        <v>542</v>
      </c>
      <c r="G1949" s="101">
        <v>90.05</v>
      </c>
      <c r="H1949" s="87">
        <v>0</v>
      </c>
    </row>
    <row r="1950" spans="3:8" x14ac:dyDescent="0.25">
      <c r="C1950" s="86">
        <v>43594</v>
      </c>
      <c r="D1950" t="s">
        <v>23</v>
      </c>
      <c r="E1950" t="s">
        <v>32</v>
      </c>
      <c r="F1950" t="s">
        <v>542</v>
      </c>
      <c r="G1950" s="101">
        <v>24</v>
      </c>
      <c r="H1950" s="87">
        <v>0</v>
      </c>
    </row>
    <row r="1951" spans="3:8" x14ac:dyDescent="0.25">
      <c r="C1951" s="86">
        <v>43594</v>
      </c>
      <c r="D1951" t="s">
        <v>23</v>
      </c>
      <c r="E1951" t="s">
        <v>59</v>
      </c>
      <c r="F1951" t="s">
        <v>542</v>
      </c>
      <c r="G1951" s="101">
        <v>43.38</v>
      </c>
      <c r="H1951" s="87">
        <v>0</v>
      </c>
    </row>
    <row r="1952" spans="3:8" x14ac:dyDescent="0.25">
      <c r="C1952" s="86">
        <v>43594</v>
      </c>
      <c r="D1952" t="s">
        <v>23</v>
      </c>
      <c r="E1952" t="s">
        <v>59</v>
      </c>
      <c r="F1952" t="s">
        <v>542</v>
      </c>
      <c r="G1952" s="101">
        <v>39.44</v>
      </c>
      <c r="H1952" s="87">
        <v>0</v>
      </c>
    </row>
    <row r="1953" spans="3:8" x14ac:dyDescent="0.25">
      <c r="C1953" s="86">
        <v>43594</v>
      </c>
      <c r="D1953" t="s">
        <v>23</v>
      </c>
      <c r="E1953" t="s">
        <v>59</v>
      </c>
      <c r="F1953" t="s">
        <v>542</v>
      </c>
      <c r="G1953" s="101">
        <v>32.82</v>
      </c>
      <c r="H1953" s="87">
        <v>0</v>
      </c>
    </row>
    <row r="1954" spans="3:8" x14ac:dyDescent="0.25">
      <c r="C1954" s="86">
        <v>43594</v>
      </c>
      <c r="D1954" t="s">
        <v>23</v>
      </c>
      <c r="E1954" t="s">
        <v>59</v>
      </c>
      <c r="F1954" t="s">
        <v>542</v>
      </c>
      <c r="G1954" s="101">
        <v>32.799999999999997</v>
      </c>
      <c r="H1954" s="87">
        <v>0</v>
      </c>
    </row>
    <row r="1955" spans="3:8" x14ac:dyDescent="0.25">
      <c r="C1955" s="86">
        <v>43594</v>
      </c>
      <c r="D1955" t="s">
        <v>23</v>
      </c>
      <c r="E1955" t="s">
        <v>59</v>
      </c>
      <c r="F1955" t="s">
        <v>542</v>
      </c>
      <c r="G1955" s="101">
        <v>20.67</v>
      </c>
      <c r="H1955" s="87">
        <v>0</v>
      </c>
    </row>
    <row r="1956" spans="3:8" x14ac:dyDescent="0.25">
      <c r="C1956" s="86">
        <v>43594</v>
      </c>
      <c r="D1956" t="s">
        <v>23</v>
      </c>
      <c r="E1956" t="s">
        <v>33</v>
      </c>
      <c r="F1956" t="s">
        <v>164</v>
      </c>
      <c r="G1956" s="101">
        <v>1.8</v>
      </c>
      <c r="H1956" s="87">
        <v>0</v>
      </c>
    </row>
    <row r="1957" spans="3:8" x14ac:dyDescent="0.25">
      <c r="C1957" s="86">
        <v>43594</v>
      </c>
      <c r="D1957" t="s">
        <v>23</v>
      </c>
      <c r="E1957" t="s">
        <v>33</v>
      </c>
      <c r="F1957" t="s">
        <v>129</v>
      </c>
      <c r="G1957" s="101">
        <v>5.55</v>
      </c>
      <c r="H1957" s="87">
        <v>0</v>
      </c>
    </row>
    <row r="1958" spans="3:8" x14ac:dyDescent="0.25">
      <c r="C1958" s="86">
        <v>43594</v>
      </c>
      <c r="D1958" t="s">
        <v>23</v>
      </c>
      <c r="E1958" t="s">
        <v>61</v>
      </c>
      <c r="F1958" t="s">
        <v>542</v>
      </c>
      <c r="G1958" s="101">
        <v>60</v>
      </c>
      <c r="H1958" s="87">
        <v>0</v>
      </c>
    </row>
    <row r="1959" spans="3:8" x14ac:dyDescent="0.25">
      <c r="C1959" s="86">
        <v>43594</v>
      </c>
      <c r="D1959" t="s">
        <v>23</v>
      </c>
      <c r="E1959" t="s">
        <v>61</v>
      </c>
      <c r="F1959" t="s">
        <v>542</v>
      </c>
      <c r="G1959" s="101">
        <v>5.4</v>
      </c>
      <c r="H1959" s="87">
        <v>0</v>
      </c>
    </row>
    <row r="1960" spans="3:8" x14ac:dyDescent="0.25">
      <c r="C1960" s="86">
        <v>43595</v>
      </c>
      <c r="D1960" t="s">
        <v>80</v>
      </c>
      <c r="E1960" t="s">
        <v>61</v>
      </c>
      <c r="F1960" t="s">
        <v>543</v>
      </c>
      <c r="G1960" s="101">
        <v>10.25</v>
      </c>
      <c r="H1960" s="87">
        <v>0</v>
      </c>
    </row>
    <row r="1961" spans="3:8" x14ac:dyDescent="0.25">
      <c r="C1961" s="86">
        <v>43595</v>
      </c>
      <c r="D1961" t="s">
        <v>74</v>
      </c>
      <c r="E1961" t="s">
        <v>54</v>
      </c>
      <c r="F1961" t="s">
        <v>543</v>
      </c>
      <c r="G1961" s="101">
        <v>728.97</v>
      </c>
      <c r="H1961" s="87">
        <v>0</v>
      </c>
    </row>
    <row r="1962" spans="3:8" x14ac:dyDescent="0.25">
      <c r="C1962" s="86">
        <v>43595</v>
      </c>
      <c r="D1962" t="s">
        <v>74</v>
      </c>
      <c r="E1962" t="s">
        <v>59</v>
      </c>
      <c r="F1962" t="s">
        <v>543</v>
      </c>
      <c r="G1962" s="101">
        <v>5.08</v>
      </c>
      <c r="H1962" s="87">
        <v>0</v>
      </c>
    </row>
    <row r="1963" spans="3:8" x14ac:dyDescent="0.25">
      <c r="C1963" s="86">
        <v>43595</v>
      </c>
      <c r="D1963" t="s">
        <v>22</v>
      </c>
      <c r="E1963" t="s">
        <v>32</v>
      </c>
      <c r="F1963" t="s">
        <v>543</v>
      </c>
      <c r="G1963" s="101">
        <v>8</v>
      </c>
      <c r="H1963" s="87">
        <v>0</v>
      </c>
    </row>
    <row r="1964" spans="3:8" x14ac:dyDescent="0.25">
      <c r="C1964" s="86">
        <v>43595</v>
      </c>
      <c r="D1964" t="s">
        <v>22</v>
      </c>
      <c r="E1964" t="s">
        <v>544</v>
      </c>
      <c r="F1964" t="s">
        <v>545</v>
      </c>
      <c r="G1964" s="101">
        <v>334.93</v>
      </c>
      <c r="H1964" s="87">
        <v>0</v>
      </c>
    </row>
    <row r="1965" spans="3:8" x14ac:dyDescent="0.25">
      <c r="C1965" s="86">
        <v>43595</v>
      </c>
      <c r="D1965" t="s">
        <v>22</v>
      </c>
      <c r="E1965" t="s">
        <v>544</v>
      </c>
      <c r="F1965" t="s">
        <v>545</v>
      </c>
      <c r="G1965" s="101">
        <v>324.77</v>
      </c>
      <c r="H1965" s="87">
        <v>0</v>
      </c>
    </row>
    <row r="1966" spans="3:8" x14ac:dyDescent="0.25">
      <c r="C1966" s="86">
        <v>43595</v>
      </c>
      <c r="D1966" t="s">
        <v>22</v>
      </c>
      <c r="E1966" t="s">
        <v>544</v>
      </c>
      <c r="F1966" t="s">
        <v>545</v>
      </c>
      <c r="G1966" s="101">
        <v>143.35</v>
      </c>
      <c r="H1966" s="87">
        <v>0</v>
      </c>
    </row>
    <row r="1967" spans="3:8" x14ac:dyDescent="0.25">
      <c r="C1967" s="86">
        <v>43595</v>
      </c>
      <c r="D1967" t="s">
        <v>22</v>
      </c>
      <c r="E1967" t="s">
        <v>544</v>
      </c>
      <c r="F1967" t="s">
        <v>545</v>
      </c>
      <c r="G1967" s="101">
        <v>108.19</v>
      </c>
      <c r="H1967" s="87">
        <v>0</v>
      </c>
    </row>
    <row r="1968" spans="3:8" x14ac:dyDescent="0.25">
      <c r="C1968" s="86">
        <v>43595</v>
      </c>
      <c r="D1968" t="s">
        <v>22</v>
      </c>
      <c r="E1968" t="s">
        <v>544</v>
      </c>
      <c r="F1968" t="s">
        <v>545</v>
      </c>
      <c r="G1968" s="101">
        <v>107.54</v>
      </c>
      <c r="H1968" s="87">
        <v>0</v>
      </c>
    </row>
    <row r="1969" spans="3:8" x14ac:dyDescent="0.25">
      <c r="C1969" s="86">
        <v>43595</v>
      </c>
      <c r="D1969" t="s">
        <v>22</v>
      </c>
      <c r="E1969" t="s">
        <v>544</v>
      </c>
      <c r="F1969" t="s">
        <v>545</v>
      </c>
      <c r="G1969" s="101">
        <v>60.14</v>
      </c>
      <c r="H1969" s="87">
        <v>0</v>
      </c>
    </row>
    <row r="1970" spans="3:8" x14ac:dyDescent="0.25">
      <c r="C1970" s="86">
        <v>43595</v>
      </c>
      <c r="D1970" t="s">
        <v>22</v>
      </c>
      <c r="E1970" t="s">
        <v>544</v>
      </c>
      <c r="F1970" t="s">
        <v>545</v>
      </c>
      <c r="G1970" s="101">
        <v>42.8</v>
      </c>
      <c r="H1970" s="87">
        <v>0</v>
      </c>
    </row>
    <row r="1971" spans="3:8" x14ac:dyDescent="0.25">
      <c r="C1971" s="86">
        <v>43595</v>
      </c>
      <c r="D1971" t="s">
        <v>22</v>
      </c>
      <c r="E1971" t="s">
        <v>544</v>
      </c>
      <c r="F1971" t="s">
        <v>545</v>
      </c>
      <c r="G1971" s="101">
        <v>40.04</v>
      </c>
      <c r="H1971" s="87">
        <v>0</v>
      </c>
    </row>
    <row r="1972" spans="3:8" x14ac:dyDescent="0.25">
      <c r="C1972" s="86">
        <v>43595</v>
      </c>
      <c r="D1972" t="s">
        <v>22</v>
      </c>
      <c r="E1972" t="s">
        <v>544</v>
      </c>
      <c r="F1972" t="s">
        <v>545</v>
      </c>
      <c r="G1972" s="101">
        <v>37.83</v>
      </c>
      <c r="H1972" s="87">
        <v>0</v>
      </c>
    </row>
    <row r="1973" spans="3:8" x14ac:dyDescent="0.25">
      <c r="C1973" s="86">
        <v>43595</v>
      </c>
      <c r="D1973" t="s">
        <v>22</v>
      </c>
      <c r="E1973" t="s">
        <v>544</v>
      </c>
      <c r="F1973" t="s">
        <v>545</v>
      </c>
      <c r="G1973" s="101">
        <v>32.380000000000003</v>
      </c>
      <c r="H1973" s="87">
        <v>0</v>
      </c>
    </row>
    <row r="1974" spans="3:8" x14ac:dyDescent="0.25">
      <c r="C1974" s="86">
        <v>43595</v>
      </c>
      <c r="D1974" t="s">
        <v>22</v>
      </c>
      <c r="E1974" t="s">
        <v>544</v>
      </c>
      <c r="F1974" t="s">
        <v>545</v>
      </c>
      <c r="G1974" s="101">
        <v>32.01</v>
      </c>
      <c r="H1974" s="87">
        <v>0</v>
      </c>
    </row>
    <row r="1975" spans="3:8" x14ac:dyDescent="0.25">
      <c r="C1975" s="86">
        <v>43595</v>
      </c>
      <c r="D1975" t="s">
        <v>22</v>
      </c>
      <c r="E1975" t="s">
        <v>544</v>
      </c>
      <c r="F1975" t="s">
        <v>545</v>
      </c>
      <c r="G1975" s="101">
        <v>27.47</v>
      </c>
      <c r="H1975" s="87">
        <v>0</v>
      </c>
    </row>
    <row r="1976" spans="3:8" x14ac:dyDescent="0.25">
      <c r="C1976" s="86">
        <v>43595</v>
      </c>
      <c r="D1976" t="s">
        <v>22</v>
      </c>
      <c r="E1976" t="s">
        <v>544</v>
      </c>
      <c r="F1976" t="s">
        <v>545</v>
      </c>
      <c r="G1976" s="101">
        <v>27.06</v>
      </c>
      <c r="H1976" s="87">
        <v>0</v>
      </c>
    </row>
    <row r="1977" spans="3:8" x14ac:dyDescent="0.25">
      <c r="C1977" s="86">
        <v>43595</v>
      </c>
      <c r="D1977" t="s">
        <v>22</v>
      </c>
      <c r="E1977" t="s">
        <v>544</v>
      </c>
      <c r="F1977" t="s">
        <v>545</v>
      </c>
      <c r="G1977" s="101">
        <v>25.48</v>
      </c>
      <c r="H1977" s="87">
        <v>0</v>
      </c>
    </row>
    <row r="1978" spans="3:8" x14ac:dyDescent="0.25">
      <c r="C1978" s="86">
        <v>43595</v>
      </c>
      <c r="D1978" t="s">
        <v>22</v>
      </c>
      <c r="E1978" t="s">
        <v>544</v>
      </c>
      <c r="F1978" t="s">
        <v>545</v>
      </c>
      <c r="G1978" s="101">
        <v>14.18</v>
      </c>
      <c r="H1978" s="87">
        <v>0</v>
      </c>
    </row>
    <row r="1979" spans="3:8" x14ac:dyDescent="0.25">
      <c r="C1979" s="86">
        <v>43595</v>
      </c>
      <c r="D1979" t="s">
        <v>22</v>
      </c>
      <c r="E1979" t="s">
        <v>544</v>
      </c>
      <c r="F1979" t="s">
        <v>545</v>
      </c>
      <c r="G1979" s="101">
        <v>12.62</v>
      </c>
      <c r="H1979" s="87">
        <v>0</v>
      </c>
    </row>
    <row r="1980" spans="3:8" x14ac:dyDescent="0.25">
      <c r="C1980" s="86">
        <v>43595</v>
      </c>
      <c r="D1980" t="s">
        <v>22</v>
      </c>
      <c r="E1980" t="s">
        <v>544</v>
      </c>
      <c r="F1980" t="s">
        <v>545</v>
      </c>
      <c r="G1980" s="101">
        <v>9.67</v>
      </c>
      <c r="H1980" s="87">
        <v>0</v>
      </c>
    </row>
    <row r="1981" spans="3:8" x14ac:dyDescent="0.25">
      <c r="C1981" s="86">
        <v>43595</v>
      </c>
      <c r="D1981" t="s">
        <v>68</v>
      </c>
      <c r="E1981" t="s">
        <v>544</v>
      </c>
      <c r="F1981" t="s">
        <v>545</v>
      </c>
      <c r="G1981" s="101">
        <v>38.590000000000003</v>
      </c>
      <c r="H1981" s="87">
        <v>0</v>
      </c>
    </row>
    <row r="1982" spans="3:8" x14ac:dyDescent="0.25">
      <c r="C1982" s="86">
        <v>43595</v>
      </c>
      <c r="D1982" t="s">
        <v>76</v>
      </c>
      <c r="E1982" t="s">
        <v>544</v>
      </c>
      <c r="F1982" t="s">
        <v>545</v>
      </c>
      <c r="G1982" s="101">
        <v>542.38</v>
      </c>
      <c r="H1982" s="87">
        <v>0</v>
      </c>
    </row>
    <row r="1983" spans="3:8" x14ac:dyDescent="0.25">
      <c r="C1983" s="86">
        <v>43595</v>
      </c>
      <c r="D1983" t="s">
        <v>67</v>
      </c>
      <c r="E1983" t="s">
        <v>60</v>
      </c>
      <c r="F1983" t="s">
        <v>543</v>
      </c>
      <c r="G1983" s="101">
        <v>81.73</v>
      </c>
      <c r="H1983" s="87">
        <v>0</v>
      </c>
    </row>
    <row r="1984" spans="3:8" x14ac:dyDescent="0.25">
      <c r="C1984" s="86">
        <v>43595</v>
      </c>
      <c r="D1984" t="s">
        <v>67</v>
      </c>
      <c r="E1984" t="s">
        <v>544</v>
      </c>
      <c r="F1984" t="s">
        <v>545</v>
      </c>
      <c r="G1984" s="101">
        <v>2309.17</v>
      </c>
      <c r="H1984" s="87">
        <v>0</v>
      </c>
    </row>
    <row r="1985" spans="3:8" x14ac:dyDescent="0.25">
      <c r="C1985" s="86">
        <v>43595</v>
      </c>
      <c r="D1985" t="s">
        <v>67</v>
      </c>
      <c r="E1985" t="s">
        <v>61</v>
      </c>
      <c r="F1985" t="s">
        <v>543</v>
      </c>
      <c r="G1985" s="101">
        <v>23.86</v>
      </c>
      <c r="H1985" s="87">
        <v>0</v>
      </c>
    </row>
    <row r="1986" spans="3:8" x14ac:dyDescent="0.25">
      <c r="C1986" s="86">
        <v>43595</v>
      </c>
      <c r="D1986" t="s">
        <v>72</v>
      </c>
      <c r="E1986" t="s">
        <v>60</v>
      </c>
      <c r="F1986" t="s">
        <v>543</v>
      </c>
      <c r="G1986" s="101">
        <v>66</v>
      </c>
      <c r="H1986" s="87">
        <v>0</v>
      </c>
    </row>
    <row r="1987" spans="3:8" x14ac:dyDescent="0.25">
      <c r="C1987" s="86">
        <v>43595</v>
      </c>
      <c r="D1987" t="s">
        <v>72</v>
      </c>
      <c r="E1987" t="s">
        <v>544</v>
      </c>
      <c r="F1987" t="s">
        <v>545</v>
      </c>
      <c r="G1987" s="101">
        <v>1368.34</v>
      </c>
      <c r="H1987" s="87">
        <v>0</v>
      </c>
    </row>
    <row r="1988" spans="3:8" x14ac:dyDescent="0.25">
      <c r="C1988" s="86">
        <v>43595</v>
      </c>
      <c r="D1988" t="s">
        <v>75</v>
      </c>
      <c r="E1988" t="s">
        <v>544</v>
      </c>
      <c r="F1988" t="s">
        <v>545</v>
      </c>
      <c r="G1988" s="101">
        <v>22.38</v>
      </c>
      <c r="H1988" s="87">
        <v>0</v>
      </c>
    </row>
    <row r="1989" spans="3:8" x14ac:dyDescent="0.25">
      <c r="C1989" s="86">
        <v>43595</v>
      </c>
      <c r="D1989" t="s">
        <v>71</v>
      </c>
      <c r="E1989" t="s">
        <v>544</v>
      </c>
      <c r="F1989" t="s">
        <v>545</v>
      </c>
      <c r="G1989" s="101">
        <v>2484.4899999999998</v>
      </c>
      <c r="H1989" s="87">
        <v>0</v>
      </c>
    </row>
    <row r="1990" spans="3:8" x14ac:dyDescent="0.25">
      <c r="C1990" s="86">
        <v>43595</v>
      </c>
      <c r="D1990" t="s">
        <v>21</v>
      </c>
      <c r="E1990" t="s">
        <v>32</v>
      </c>
      <c r="F1990" t="s">
        <v>543</v>
      </c>
      <c r="G1990" s="101">
        <v>16</v>
      </c>
      <c r="H1990" s="87">
        <v>0</v>
      </c>
    </row>
    <row r="1991" spans="3:8" x14ac:dyDescent="0.25">
      <c r="C1991" s="86">
        <v>43595</v>
      </c>
      <c r="D1991" t="s">
        <v>21</v>
      </c>
      <c r="E1991" t="s">
        <v>544</v>
      </c>
      <c r="F1991" t="s">
        <v>545</v>
      </c>
      <c r="G1991" s="101">
        <v>1143.8499999999999</v>
      </c>
      <c r="H1991" s="87">
        <v>0</v>
      </c>
    </row>
    <row r="1992" spans="3:8" x14ac:dyDescent="0.25">
      <c r="C1992" s="86">
        <v>43595</v>
      </c>
      <c r="D1992" t="s">
        <v>21</v>
      </c>
      <c r="E1992" t="s">
        <v>544</v>
      </c>
      <c r="F1992" t="s">
        <v>545</v>
      </c>
      <c r="G1992" s="101">
        <v>681.89</v>
      </c>
      <c r="H1992" s="87">
        <v>0</v>
      </c>
    </row>
    <row r="1993" spans="3:8" x14ac:dyDescent="0.25">
      <c r="C1993" s="86">
        <v>43595</v>
      </c>
      <c r="D1993" t="s">
        <v>21</v>
      </c>
      <c r="E1993" t="s">
        <v>544</v>
      </c>
      <c r="F1993" t="s">
        <v>545</v>
      </c>
      <c r="G1993" s="101">
        <v>671.12</v>
      </c>
      <c r="H1993" s="87">
        <v>0</v>
      </c>
    </row>
    <row r="1994" spans="3:8" x14ac:dyDescent="0.25">
      <c r="C1994" s="86">
        <v>43595</v>
      </c>
      <c r="D1994" t="s">
        <v>21</v>
      </c>
      <c r="E1994" t="s">
        <v>544</v>
      </c>
      <c r="F1994" t="s">
        <v>545</v>
      </c>
      <c r="G1994" s="101">
        <v>597.71</v>
      </c>
      <c r="H1994" s="87">
        <v>0</v>
      </c>
    </row>
    <row r="1995" spans="3:8" x14ac:dyDescent="0.25">
      <c r="C1995" s="86">
        <v>43595</v>
      </c>
      <c r="D1995" t="s">
        <v>21</v>
      </c>
      <c r="E1995" t="s">
        <v>544</v>
      </c>
      <c r="F1995" t="s">
        <v>545</v>
      </c>
      <c r="G1995" s="101">
        <v>597.52</v>
      </c>
      <c r="H1995" s="87">
        <v>0</v>
      </c>
    </row>
    <row r="1996" spans="3:8" x14ac:dyDescent="0.25">
      <c r="C1996" s="86">
        <v>43595</v>
      </c>
      <c r="D1996" t="s">
        <v>21</v>
      </c>
      <c r="E1996" t="s">
        <v>544</v>
      </c>
      <c r="F1996" t="s">
        <v>545</v>
      </c>
      <c r="G1996" s="101">
        <v>571.58000000000004</v>
      </c>
      <c r="H1996" s="87">
        <v>0</v>
      </c>
    </row>
    <row r="1997" spans="3:8" x14ac:dyDescent="0.25">
      <c r="C1997" s="86">
        <v>43595</v>
      </c>
      <c r="D1997" t="s">
        <v>21</v>
      </c>
      <c r="E1997" t="s">
        <v>544</v>
      </c>
      <c r="F1997" t="s">
        <v>545</v>
      </c>
      <c r="G1997" s="101">
        <v>448.2</v>
      </c>
      <c r="H1997" s="87">
        <v>0</v>
      </c>
    </row>
    <row r="1998" spans="3:8" x14ac:dyDescent="0.25">
      <c r="C1998" s="86">
        <v>43595</v>
      </c>
      <c r="D1998" t="s">
        <v>21</v>
      </c>
      <c r="E1998" t="s">
        <v>544</v>
      </c>
      <c r="F1998" t="s">
        <v>545</v>
      </c>
      <c r="G1998" s="101">
        <v>440.66</v>
      </c>
      <c r="H1998" s="87">
        <v>0</v>
      </c>
    </row>
    <row r="1999" spans="3:8" x14ac:dyDescent="0.25">
      <c r="C1999" s="86">
        <v>43595</v>
      </c>
      <c r="D1999" t="s">
        <v>21</v>
      </c>
      <c r="E1999" t="s">
        <v>544</v>
      </c>
      <c r="F1999" t="s">
        <v>545</v>
      </c>
      <c r="G1999" s="101">
        <v>368.43</v>
      </c>
      <c r="H1999" s="87">
        <v>0</v>
      </c>
    </row>
    <row r="2000" spans="3:8" x14ac:dyDescent="0.25">
      <c r="C2000" s="86">
        <v>43595</v>
      </c>
      <c r="D2000" t="s">
        <v>21</v>
      </c>
      <c r="E2000" t="s">
        <v>544</v>
      </c>
      <c r="F2000" t="s">
        <v>545</v>
      </c>
      <c r="G2000" s="101">
        <v>365.42</v>
      </c>
      <c r="H2000" s="87">
        <v>0</v>
      </c>
    </row>
    <row r="2001" spans="3:8" x14ac:dyDescent="0.25">
      <c r="C2001" s="86">
        <v>43595</v>
      </c>
      <c r="D2001" t="s">
        <v>21</v>
      </c>
      <c r="E2001" t="s">
        <v>544</v>
      </c>
      <c r="F2001" t="s">
        <v>545</v>
      </c>
      <c r="G2001" s="101">
        <v>365.3</v>
      </c>
      <c r="H2001" s="87">
        <v>0</v>
      </c>
    </row>
    <row r="2002" spans="3:8" x14ac:dyDescent="0.25">
      <c r="C2002" s="86">
        <v>43595</v>
      </c>
      <c r="D2002" t="s">
        <v>21</v>
      </c>
      <c r="E2002" t="s">
        <v>544</v>
      </c>
      <c r="F2002" t="s">
        <v>545</v>
      </c>
      <c r="G2002" s="101">
        <v>360.46</v>
      </c>
      <c r="H2002" s="87">
        <v>0</v>
      </c>
    </row>
    <row r="2003" spans="3:8" x14ac:dyDescent="0.25">
      <c r="C2003" s="86">
        <v>43595</v>
      </c>
      <c r="D2003" t="s">
        <v>21</v>
      </c>
      <c r="E2003" t="s">
        <v>544</v>
      </c>
      <c r="F2003" t="s">
        <v>545</v>
      </c>
      <c r="G2003" s="101">
        <v>355.04</v>
      </c>
      <c r="H2003" s="87">
        <v>0</v>
      </c>
    </row>
    <row r="2004" spans="3:8" x14ac:dyDescent="0.25">
      <c r="C2004" s="86">
        <v>43595</v>
      </c>
      <c r="D2004" t="s">
        <v>21</v>
      </c>
      <c r="E2004" t="s">
        <v>544</v>
      </c>
      <c r="F2004" t="s">
        <v>545</v>
      </c>
      <c r="G2004" s="101">
        <v>303.57</v>
      </c>
      <c r="H2004" s="87">
        <v>0</v>
      </c>
    </row>
    <row r="2005" spans="3:8" x14ac:dyDescent="0.25">
      <c r="C2005" s="86">
        <v>43595</v>
      </c>
      <c r="D2005" t="s">
        <v>21</v>
      </c>
      <c r="E2005" t="s">
        <v>544</v>
      </c>
      <c r="F2005" t="s">
        <v>545</v>
      </c>
      <c r="G2005" s="101">
        <v>259.92</v>
      </c>
      <c r="H2005" s="87">
        <v>0</v>
      </c>
    </row>
    <row r="2006" spans="3:8" x14ac:dyDescent="0.25">
      <c r="C2006" s="86">
        <v>43595</v>
      </c>
      <c r="D2006" t="s">
        <v>21</v>
      </c>
      <c r="E2006" t="s">
        <v>544</v>
      </c>
      <c r="F2006" t="s">
        <v>545</v>
      </c>
      <c r="G2006" s="101">
        <v>252.32</v>
      </c>
      <c r="H2006" s="87">
        <v>0</v>
      </c>
    </row>
    <row r="2007" spans="3:8" x14ac:dyDescent="0.25">
      <c r="C2007" s="86">
        <v>43595</v>
      </c>
      <c r="D2007" t="s">
        <v>21</v>
      </c>
      <c r="E2007" t="s">
        <v>544</v>
      </c>
      <c r="F2007" t="s">
        <v>545</v>
      </c>
      <c r="G2007" s="101">
        <v>215.34</v>
      </c>
      <c r="H2007" s="87">
        <v>0</v>
      </c>
    </row>
    <row r="2008" spans="3:8" x14ac:dyDescent="0.25">
      <c r="C2008" s="86">
        <v>43595</v>
      </c>
      <c r="D2008" t="s">
        <v>21</v>
      </c>
      <c r="E2008" t="s">
        <v>544</v>
      </c>
      <c r="F2008" t="s">
        <v>545</v>
      </c>
      <c r="G2008" s="101">
        <v>183.98</v>
      </c>
      <c r="H2008" s="87">
        <v>0</v>
      </c>
    </row>
    <row r="2009" spans="3:8" x14ac:dyDescent="0.25">
      <c r="C2009" s="86">
        <v>43595</v>
      </c>
      <c r="D2009" t="s">
        <v>21</v>
      </c>
      <c r="E2009" t="s">
        <v>544</v>
      </c>
      <c r="F2009" t="s">
        <v>545</v>
      </c>
      <c r="G2009" s="101">
        <v>132.81</v>
      </c>
      <c r="H2009" s="87">
        <v>0</v>
      </c>
    </row>
    <row r="2010" spans="3:8" x14ac:dyDescent="0.25">
      <c r="C2010" s="86">
        <v>43595</v>
      </c>
      <c r="D2010" t="s">
        <v>21</v>
      </c>
      <c r="E2010" t="s">
        <v>544</v>
      </c>
      <c r="F2010" t="s">
        <v>545</v>
      </c>
      <c r="G2010" s="101">
        <v>125.81</v>
      </c>
      <c r="H2010" s="87">
        <v>0</v>
      </c>
    </row>
    <row r="2011" spans="3:8" x14ac:dyDescent="0.25">
      <c r="C2011" s="86">
        <v>43595</v>
      </c>
      <c r="D2011" t="s">
        <v>21</v>
      </c>
      <c r="E2011" t="s">
        <v>544</v>
      </c>
      <c r="F2011" t="s">
        <v>545</v>
      </c>
      <c r="G2011" s="101">
        <v>88.69</v>
      </c>
      <c r="H2011" s="87">
        <v>0</v>
      </c>
    </row>
    <row r="2012" spans="3:8" x14ac:dyDescent="0.25">
      <c r="C2012" s="86">
        <v>43595</v>
      </c>
      <c r="D2012" t="s">
        <v>21</v>
      </c>
      <c r="E2012" t="s">
        <v>544</v>
      </c>
      <c r="F2012" t="s">
        <v>545</v>
      </c>
      <c r="G2012" s="101">
        <v>24.96</v>
      </c>
      <c r="H2012" s="87">
        <v>0</v>
      </c>
    </row>
    <row r="2013" spans="3:8" x14ac:dyDescent="0.25">
      <c r="C2013" s="86">
        <v>43595</v>
      </c>
      <c r="D2013" t="s">
        <v>21</v>
      </c>
      <c r="E2013" t="s">
        <v>544</v>
      </c>
      <c r="F2013" t="s">
        <v>545</v>
      </c>
      <c r="G2013" s="101">
        <v>10.050000000000001</v>
      </c>
      <c r="H2013" s="87">
        <v>0</v>
      </c>
    </row>
    <row r="2014" spans="3:8" x14ac:dyDescent="0.25">
      <c r="C2014" s="86">
        <v>43595</v>
      </c>
      <c r="D2014" t="s">
        <v>21</v>
      </c>
      <c r="E2014" t="s">
        <v>544</v>
      </c>
      <c r="F2014" t="s">
        <v>545</v>
      </c>
      <c r="G2014" s="101">
        <v>9.66</v>
      </c>
      <c r="H2014" s="87">
        <v>0</v>
      </c>
    </row>
    <row r="2015" spans="3:8" x14ac:dyDescent="0.25">
      <c r="C2015" s="86">
        <v>43595</v>
      </c>
      <c r="D2015" t="s">
        <v>79</v>
      </c>
      <c r="E2015" t="s">
        <v>54</v>
      </c>
      <c r="F2015" t="s">
        <v>543</v>
      </c>
      <c r="G2015" s="101">
        <v>91.6</v>
      </c>
      <c r="H2015" s="87">
        <v>0</v>
      </c>
    </row>
    <row r="2016" spans="3:8" x14ac:dyDescent="0.25">
      <c r="C2016" s="86">
        <v>43595</v>
      </c>
      <c r="D2016" t="s">
        <v>281</v>
      </c>
      <c r="E2016" t="s">
        <v>544</v>
      </c>
      <c r="F2016" t="s">
        <v>545</v>
      </c>
      <c r="G2016" s="101">
        <v>344.62</v>
      </c>
      <c r="H2016" s="87">
        <v>0</v>
      </c>
    </row>
    <row r="2017" spans="3:8" x14ac:dyDescent="0.25">
      <c r="C2017" s="86">
        <v>43595</v>
      </c>
      <c r="D2017" t="s">
        <v>65</v>
      </c>
      <c r="E2017" t="s">
        <v>544</v>
      </c>
      <c r="F2017" t="s">
        <v>545</v>
      </c>
      <c r="G2017" s="101">
        <v>18.37</v>
      </c>
      <c r="H2017" s="87">
        <v>0</v>
      </c>
    </row>
    <row r="2018" spans="3:8" x14ac:dyDescent="0.25">
      <c r="C2018" s="86">
        <v>43595</v>
      </c>
      <c r="D2018" t="s">
        <v>65</v>
      </c>
      <c r="E2018" t="s">
        <v>61</v>
      </c>
      <c r="F2018" t="s">
        <v>543</v>
      </c>
      <c r="G2018" s="101">
        <v>14.05</v>
      </c>
      <c r="H2018" s="87">
        <v>0</v>
      </c>
    </row>
    <row r="2019" spans="3:8" x14ac:dyDescent="0.25">
      <c r="C2019" s="86">
        <v>43595</v>
      </c>
      <c r="D2019" t="s">
        <v>64</v>
      </c>
      <c r="E2019" t="s">
        <v>544</v>
      </c>
      <c r="F2019" t="s">
        <v>545</v>
      </c>
      <c r="G2019" s="101">
        <v>1065.6300000000001</v>
      </c>
      <c r="H2019" s="87">
        <v>0</v>
      </c>
    </row>
    <row r="2020" spans="3:8" x14ac:dyDescent="0.25">
      <c r="C2020" s="86">
        <v>43595</v>
      </c>
      <c r="D2020" t="s">
        <v>23</v>
      </c>
      <c r="E2020" t="s">
        <v>32</v>
      </c>
      <c r="F2020" t="s">
        <v>543</v>
      </c>
      <c r="G2020" s="101">
        <v>32</v>
      </c>
      <c r="H2020" s="87">
        <v>0</v>
      </c>
    </row>
    <row r="2021" spans="3:8" x14ac:dyDescent="0.25">
      <c r="C2021" s="86">
        <v>43595</v>
      </c>
      <c r="D2021" t="s">
        <v>23</v>
      </c>
      <c r="E2021" t="s">
        <v>60</v>
      </c>
      <c r="F2021" t="s">
        <v>543</v>
      </c>
      <c r="G2021" s="101">
        <v>30</v>
      </c>
      <c r="H2021" s="87">
        <v>0</v>
      </c>
    </row>
    <row r="2022" spans="3:8" x14ac:dyDescent="0.25">
      <c r="C2022" s="86">
        <v>43595</v>
      </c>
      <c r="D2022" t="s">
        <v>23</v>
      </c>
      <c r="E2022" t="s">
        <v>60</v>
      </c>
      <c r="F2022" t="s">
        <v>543</v>
      </c>
      <c r="G2022" s="101">
        <v>25.06</v>
      </c>
      <c r="H2022" s="87">
        <v>0</v>
      </c>
    </row>
    <row r="2023" spans="3:8" x14ac:dyDescent="0.25">
      <c r="C2023" s="86">
        <v>43595</v>
      </c>
      <c r="D2023" t="s">
        <v>23</v>
      </c>
      <c r="E2023" t="s">
        <v>54</v>
      </c>
      <c r="F2023" t="s">
        <v>543</v>
      </c>
      <c r="G2023" s="101">
        <v>9.5</v>
      </c>
      <c r="H2023" s="87">
        <v>0</v>
      </c>
    </row>
    <row r="2024" spans="3:8" x14ac:dyDescent="0.25">
      <c r="C2024" s="86">
        <v>43595</v>
      </c>
      <c r="D2024" t="s">
        <v>23</v>
      </c>
      <c r="E2024" t="s">
        <v>59</v>
      </c>
      <c r="F2024" t="s">
        <v>543</v>
      </c>
      <c r="G2024" s="101">
        <v>94.69</v>
      </c>
      <c r="H2024" s="87">
        <v>0</v>
      </c>
    </row>
    <row r="2025" spans="3:8" x14ac:dyDescent="0.25">
      <c r="C2025" s="86">
        <v>43595</v>
      </c>
      <c r="D2025" t="s">
        <v>23</v>
      </c>
      <c r="E2025" t="s">
        <v>59</v>
      </c>
      <c r="F2025" t="s">
        <v>543</v>
      </c>
      <c r="G2025" s="101">
        <v>71.5</v>
      </c>
      <c r="H2025" s="87">
        <v>0</v>
      </c>
    </row>
    <row r="2026" spans="3:8" x14ac:dyDescent="0.25">
      <c r="C2026" s="86">
        <v>43595</v>
      </c>
      <c r="D2026" t="s">
        <v>23</v>
      </c>
      <c r="E2026" t="s">
        <v>59</v>
      </c>
      <c r="F2026" t="s">
        <v>543</v>
      </c>
      <c r="G2026" s="101">
        <v>45.28</v>
      </c>
      <c r="H2026" s="87">
        <v>0</v>
      </c>
    </row>
    <row r="2027" spans="3:8" x14ac:dyDescent="0.25">
      <c r="C2027" s="86">
        <v>43595</v>
      </c>
      <c r="D2027" t="s">
        <v>23</v>
      </c>
      <c r="E2027" t="s">
        <v>59</v>
      </c>
      <c r="F2027" t="s">
        <v>543</v>
      </c>
      <c r="G2027" s="101">
        <v>21.2</v>
      </c>
      <c r="H2027" s="87">
        <v>0</v>
      </c>
    </row>
    <row r="2028" spans="3:8" x14ac:dyDescent="0.25">
      <c r="C2028" s="86">
        <v>43595</v>
      </c>
      <c r="D2028" t="s">
        <v>23</v>
      </c>
      <c r="E2028" t="s">
        <v>59</v>
      </c>
      <c r="F2028" t="s">
        <v>543</v>
      </c>
      <c r="G2028" s="101">
        <v>18.88</v>
      </c>
      <c r="H2028" s="87">
        <v>0</v>
      </c>
    </row>
    <row r="2029" spans="3:8" x14ac:dyDescent="0.25">
      <c r="C2029" s="86">
        <v>43595</v>
      </c>
      <c r="D2029" t="s">
        <v>23</v>
      </c>
      <c r="E2029" t="s">
        <v>59</v>
      </c>
      <c r="F2029" t="s">
        <v>543</v>
      </c>
      <c r="G2029" s="101">
        <v>13.99</v>
      </c>
      <c r="H2029" s="87">
        <v>0</v>
      </c>
    </row>
    <row r="2030" spans="3:8" x14ac:dyDescent="0.25">
      <c r="C2030" s="86">
        <v>43595</v>
      </c>
      <c r="D2030" t="s">
        <v>23</v>
      </c>
      <c r="E2030" t="s">
        <v>33</v>
      </c>
      <c r="F2030" t="s">
        <v>105</v>
      </c>
      <c r="G2030" s="101">
        <v>15</v>
      </c>
      <c r="H2030" s="87">
        <v>0</v>
      </c>
    </row>
    <row r="2031" spans="3:8" x14ac:dyDescent="0.25">
      <c r="C2031" s="86">
        <v>43595</v>
      </c>
      <c r="D2031" t="s">
        <v>23</v>
      </c>
      <c r="E2031" t="s">
        <v>33</v>
      </c>
      <c r="F2031" t="s">
        <v>328</v>
      </c>
      <c r="G2031" s="101">
        <v>9.5500000000000007</v>
      </c>
      <c r="H2031" s="87">
        <v>0</v>
      </c>
    </row>
    <row r="2032" spans="3:8" x14ac:dyDescent="0.25">
      <c r="C2032" s="86">
        <v>43595</v>
      </c>
      <c r="D2032" t="s">
        <v>23</v>
      </c>
      <c r="E2032" t="s">
        <v>33</v>
      </c>
      <c r="F2032" t="s">
        <v>58</v>
      </c>
      <c r="G2032" s="101">
        <v>12</v>
      </c>
      <c r="H2032" s="87">
        <v>0</v>
      </c>
    </row>
    <row r="2033" spans="3:8" x14ac:dyDescent="0.25">
      <c r="C2033" s="86">
        <v>43595</v>
      </c>
      <c r="D2033" t="s">
        <v>23</v>
      </c>
      <c r="E2033" t="s">
        <v>544</v>
      </c>
      <c r="F2033" t="s">
        <v>545</v>
      </c>
      <c r="G2033" s="101">
        <v>409.39</v>
      </c>
      <c r="H2033" s="87">
        <v>0</v>
      </c>
    </row>
    <row r="2034" spans="3:8" x14ac:dyDescent="0.25">
      <c r="C2034" s="86">
        <v>43595</v>
      </c>
      <c r="D2034" t="s">
        <v>23</v>
      </c>
      <c r="E2034" t="s">
        <v>544</v>
      </c>
      <c r="F2034" t="s">
        <v>545</v>
      </c>
      <c r="G2034" s="101">
        <v>86.68</v>
      </c>
      <c r="H2034" s="87">
        <v>0</v>
      </c>
    </row>
    <row r="2035" spans="3:8" x14ac:dyDescent="0.25">
      <c r="C2035" s="86">
        <v>43595</v>
      </c>
      <c r="D2035" t="s">
        <v>23</v>
      </c>
      <c r="E2035" t="s">
        <v>544</v>
      </c>
      <c r="F2035" t="s">
        <v>545</v>
      </c>
      <c r="G2035" s="101">
        <v>85.06</v>
      </c>
      <c r="H2035" s="87">
        <v>0</v>
      </c>
    </row>
    <row r="2036" spans="3:8" x14ac:dyDescent="0.25">
      <c r="C2036" s="86">
        <v>43595</v>
      </c>
      <c r="D2036" t="s">
        <v>23</v>
      </c>
      <c r="E2036" t="s">
        <v>544</v>
      </c>
      <c r="F2036" t="s">
        <v>545</v>
      </c>
      <c r="G2036" s="101">
        <v>83.57</v>
      </c>
      <c r="H2036" s="87">
        <v>0</v>
      </c>
    </row>
    <row r="2037" spans="3:8" x14ac:dyDescent="0.25">
      <c r="C2037" s="86">
        <v>43595</v>
      </c>
      <c r="D2037" t="s">
        <v>23</v>
      </c>
      <c r="E2037" t="s">
        <v>544</v>
      </c>
      <c r="F2037" t="s">
        <v>545</v>
      </c>
      <c r="G2037" s="101">
        <v>74.62</v>
      </c>
      <c r="H2037" s="87">
        <v>0</v>
      </c>
    </row>
    <row r="2038" spans="3:8" x14ac:dyDescent="0.25">
      <c r="C2038" s="86">
        <v>43595</v>
      </c>
      <c r="D2038" t="s">
        <v>23</v>
      </c>
      <c r="E2038" t="s">
        <v>544</v>
      </c>
      <c r="F2038" t="s">
        <v>545</v>
      </c>
      <c r="G2038" s="101">
        <v>67.13</v>
      </c>
      <c r="H2038" s="87">
        <v>0</v>
      </c>
    </row>
    <row r="2039" spans="3:8" x14ac:dyDescent="0.25">
      <c r="C2039" s="86">
        <v>43595</v>
      </c>
      <c r="D2039" t="s">
        <v>23</v>
      </c>
      <c r="E2039" t="s">
        <v>544</v>
      </c>
      <c r="F2039" t="s">
        <v>545</v>
      </c>
      <c r="G2039" s="101">
        <v>52.97</v>
      </c>
      <c r="H2039" s="87">
        <v>0</v>
      </c>
    </row>
    <row r="2040" spans="3:8" x14ac:dyDescent="0.25">
      <c r="C2040" s="86">
        <v>43595</v>
      </c>
      <c r="D2040" t="s">
        <v>23</v>
      </c>
      <c r="E2040" t="s">
        <v>544</v>
      </c>
      <c r="F2040" t="s">
        <v>545</v>
      </c>
      <c r="G2040" s="101">
        <v>38.03</v>
      </c>
      <c r="H2040" s="87">
        <v>0</v>
      </c>
    </row>
    <row r="2041" spans="3:8" x14ac:dyDescent="0.25">
      <c r="C2041" s="86">
        <v>43595</v>
      </c>
      <c r="D2041" t="s">
        <v>23</v>
      </c>
      <c r="E2041" t="s">
        <v>61</v>
      </c>
      <c r="F2041" t="s">
        <v>543</v>
      </c>
      <c r="G2041" s="101">
        <v>12</v>
      </c>
      <c r="H2041" s="87">
        <v>0</v>
      </c>
    </row>
    <row r="2042" spans="3:8" x14ac:dyDescent="0.25">
      <c r="C2042" s="86">
        <v>43596</v>
      </c>
      <c r="D2042" t="s">
        <v>23</v>
      </c>
      <c r="E2042" t="s">
        <v>33</v>
      </c>
      <c r="F2042" t="s">
        <v>149</v>
      </c>
      <c r="G2042" s="101">
        <v>6.4</v>
      </c>
      <c r="H2042" s="87">
        <v>0</v>
      </c>
    </row>
    <row r="2043" spans="3:8" x14ac:dyDescent="0.25">
      <c r="C2043" s="86">
        <v>43598</v>
      </c>
      <c r="D2043" t="s">
        <v>22</v>
      </c>
      <c r="E2043" t="s">
        <v>32</v>
      </c>
      <c r="F2043" t="s">
        <v>546</v>
      </c>
      <c r="G2043" s="101">
        <v>24</v>
      </c>
      <c r="H2043" s="87">
        <v>0</v>
      </c>
    </row>
    <row r="2044" spans="3:8" x14ac:dyDescent="0.25">
      <c r="C2044" s="86">
        <v>43598</v>
      </c>
      <c r="D2044" t="s">
        <v>22</v>
      </c>
      <c r="E2044" t="s">
        <v>32</v>
      </c>
      <c r="F2044" t="s">
        <v>546</v>
      </c>
      <c r="G2044" s="101">
        <v>8</v>
      </c>
      <c r="H2044" s="87">
        <v>0</v>
      </c>
    </row>
    <row r="2045" spans="3:8" x14ac:dyDescent="0.25">
      <c r="C2045" s="86">
        <v>43598</v>
      </c>
      <c r="D2045" t="s">
        <v>71</v>
      </c>
      <c r="E2045" t="s">
        <v>63</v>
      </c>
      <c r="F2045" t="s">
        <v>546</v>
      </c>
      <c r="G2045" s="101">
        <v>50</v>
      </c>
      <c r="H2045" s="87">
        <v>0</v>
      </c>
    </row>
    <row r="2046" spans="3:8" x14ac:dyDescent="0.25">
      <c r="C2046" s="86">
        <v>43598</v>
      </c>
      <c r="D2046" t="s">
        <v>71</v>
      </c>
      <c r="E2046" t="s">
        <v>54</v>
      </c>
      <c r="F2046" t="s">
        <v>546</v>
      </c>
      <c r="G2046" s="101">
        <v>64.650000000000006</v>
      </c>
      <c r="H2046" s="87">
        <v>0</v>
      </c>
    </row>
    <row r="2047" spans="3:8" x14ac:dyDescent="0.25">
      <c r="C2047" s="86">
        <v>43598</v>
      </c>
      <c r="D2047" t="s">
        <v>21</v>
      </c>
      <c r="E2047" t="s">
        <v>32</v>
      </c>
      <c r="F2047" t="s">
        <v>546</v>
      </c>
      <c r="G2047" s="101">
        <v>48</v>
      </c>
      <c r="H2047" s="87">
        <v>0</v>
      </c>
    </row>
    <row r="2048" spans="3:8" x14ac:dyDescent="0.25">
      <c r="C2048" s="86">
        <v>43598</v>
      </c>
      <c r="D2048" t="s">
        <v>21</v>
      </c>
      <c r="E2048" t="s">
        <v>32</v>
      </c>
      <c r="F2048" t="s">
        <v>546</v>
      </c>
      <c r="G2048" s="101">
        <v>40</v>
      </c>
      <c r="H2048" s="87">
        <v>0</v>
      </c>
    </row>
    <row r="2049" spans="3:8" x14ac:dyDescent="0.25">
      <c r="C2049" s="86">
        <v>43598</v>
      </c>
      <c r="D2049" t="s">
        <v>21</v>
      </c>
      <c r="E2049" t="s">
        <v>32</v>
      </c>
      <c r="F2049" t="s">
        <v>546</v>
      </c>
      <c r="G2049" s="101">
        <v>16</v>
      </c>
      <c r="H2049" s="87">
        <v>0</v>
      </c>
    </row>
    <row r="2050" spans="3:8" x14ac:dyDescent="0.25">
      <c r="C2050" s="86">
        <v>43598</v>
      </c>
      <c r="D2050" t="s">
        <v>21</v>
      </c>
      <c r="E2050" t="s">
        <v>32</v>
      </c>
      <c r="F2050" t="s">
        <v>546</v>
      </c>
      <c r="G2050" s="101">
        <v>8</v>
      </c>
      <c r="H2050" s="87">
        <v>0</v>
      </c>
    </row>
    <row r="2051" spans="3:8" x14ac:dyDescent="0.25">
      <c r="C2051" s="86">
        <v>43598</v>
      </c>
      <c r="D2051" t="s">
        <v>65</v>
      </c>
      <c r="E2051" t="s">
        <v>61</v>
      </c>
      <c r="F2051" t="s">
        <v>546</v>
      </c>
      <c r="G2051" s="101">
        <v>11</v>
      </c>
      <c r="H2051" s="87">
        <v>0</v>
      </c>
    </row>
    <row r="2052" spans="3:8" x14ac:dyDescent="0.25">
      <c r="C2052" s="86">
        <v>43598</v>
      </c>
      <c r="D2052" t="s">
        <v>23</v>
      </c>
      <c r="E2052" t="s">
        <v>32</v>
      </c>
      <c r="F2052" t="s">
        <v>546</v>
      </c>
      <c r="G2052" s="101">
        <v>8</v>
      </c>
      <c r="H2052" s="87">
        <v>0</v>
      </c>
    </row>
    <row r="2053" spans="3:8" x14ac:dyDescent="0.25">
      <c r="C2053" s="86">
        <v>43598</v>
      </c>
      <c r="D2053" t="s">
        <v>23</v>
      </c>
      <c r="E2053" t="s">
        <v>59</v>
      </c>
      <c r="F2053" t="s">
        <v>546</v>
      </c>
      <c r="G2053" s="101">
        <v>35</v>
      </c>
      <c r="H2053" s="87">
        <v>0</v>
      </c>
    </row>
    <row r="2054" spans="3:8" x14ac:dyDescent="0.25">
      <c r="C2054" s="86">
        <v>43598</v>
      </c>
      <c r="D2054" t="s">
        <v>23</v>
      </c>
      <c r="E2054" t="s">
        <v>59</v>
      </c>
      <c r="F2054" t="s">
        <v>546</v>
      </c>
      <c r="G2054" s="101">
        <v>24.82</v>
      </c>
      <c r="H2054" s="87">
        <v>0</v>
      </c>
    </row>
    <row r="2055" spans="3:8" x14ac:dyDescent="0.25">
      <c r="C2055" s="86">
        <v>43598</v>
      </c>
      <c r="D2055" t="s">
        <v>23</v>
      </c>
      <c r="E2055" t="s">
        <v>33</v>
      </c>
      <c r="F2055" t="s">
        <v>104</v>
      </c>
      <c r="G2055" s="101">
        <v>26</v>
      </c>
      <c r="H2055" s="87">
        <v>0</v>
      </c>
    </row>
    <row r="2056" spans="3:8" x14ac:dyDescent="0.25">
      <c r="C2056" s="86">
        <v>43598</v>
      </c>
      <c r="D2056" t="s">
        <v>23</v>
      </c>
      <c r="E2056" t="s">
        <v>33</v>
      </c>
      <c r="F2056" t="s">
        <v>328</v>
      </c>
      <c r="G2056" s="101">
        <v>4.2</v>
      </c>
      <c r="H2056" s="87">
        <v>0</v>
      </c>
    </row>
    <row r="2057" spans="3:8" x14ac:dyDescent="0.25">
      <c r="C2057" s="86">
        <v>43598</v>
      </c>
      <c r="D2057" t="s">
        <v>23</v>
      </c>
      <c r="E2057" t="s">
        <v>33</v>
      </c>
      <c r="F2057" t="s">
        <v>135</v>
      </c>
      <c r="G2057" s="101">
        <v>3</v>
      </c>
      <c r="H2057" s="87">
        <v>0</v>
      </c>
    </row>
    <row r="2058" spans="3:8" x14ac:dyDescent="0.25">
      <c r="C2058" s="86">
        <v>43599</v>
      </c>
      <c r="D2058" t="s">
        <v>68</v>
      </c>
      <c r="E2058" t="s">
        <v>61</v>
      </c>
      <c r="F2058" t="s">
        <v>547</v>
      </c>
      <c r="G2058" s="101">
        <v>25</v>
      </c>
      <c r="H2058" s="87">
        <v>0</v>
      </c>
    </row>
    <row r="2059" spans="3:8" x14ac:dyDescent="0.25">
      <c r="C2059" s="86">
        <v>43599</v>
      </c>
      <c r="D2059" t="s">
        <v>65</v>
      </c>
      <c r="E2059" t="s">
        <v>61</v>
      </c>
      <c r="F2059" t="s">
        <v>547</v>
      </c>
      <c r="G2059" s="101">
        <v>17.68</v>
      </c>
      <c r="H2059" s="87">
        <v>0</v>
      </c>
    </row>
    <row r="2060" spans="3:8" x14ac:dyDescent="0.25">
      <c r="C2060" s="86">
        <v>43599</v>
      </c>
      <c r="D2060" t="s">
        <v>23</v>
      </c>
      <c r="E2060" t="s">
        <v>32</v>
      </c>
      <c r="F2060" t="s">
        <v>547</v>
      </c>
      <c r="G2060" s="101">
        <v>8</v>
      </c>
      <c r="H2060" s="87">
        <v>0</v>
      </c>
    </row>
    <row r="2061" spans="3:8" x14ac:dyDescent="0.25">
      <c r="C2061" s="86">
        <v>43599</v>
      </c>
      <c r="D2061" t="s">
        <v>23</v>
      </c>
      <c r="E2061" t="s">
        <v>59</v>
      </c>
      <c r="F2061" t="s">
        <v>547</v>
      </c>
      <c r="G2061" s="101">
        <v>0</v>
      </c>
      <c r="H2061" s="87">
        <v>5</v>
      </c>
    </row>
    <row r="2062" spans="3:8" x14ac:dyDescent="0.25">
      <c r="C2062" s="86">
        <v>43599</v>
      </c>
      <c r="D2062" t="s">
        <v>23</v>
      </c>
      <c r="E2062" t="s">
        <v>33</v>
      </c>
      <c r="F2062" t="s">
        <v>104</v>
      </c>
      <c r="G2062" s="101">
        <v>26</v>
      </c>
      <c r="H2062" s="87">
        <v>0</v>
      </c>
    </row>
    <row r="2063" spans="3:8" x14ac:dyDescent="0.25">
      <c r="C2063" s="86">
        <v>43599</v>
      </c>
      <c r="D2063" t="s">
        <v>23</v>
      </c>
      <c r="E2063" t="s">
        <v>33</v>
      </c>
      <c r="F2063" t="s">
        <v>57</v>
      </c>
      <c r="G2063" s="101">
        <v>3</v>
      </c>
      <c r="H2063" s="87">
        <v>0</v>
      </c>
    </row>
    <row r="2064" spans="3:8" x14ac:dyDescent="0.25">
      <c r="C2064" s="86">
        <v>43599</v>
      </c>
      <c r="D2064" t="s">
        <v>23</v>
      </c>
      <c r="E2064" t="s">
        <v>61</v>
      </c>
      <c r="F2064" t="s">
        <v>547</v>
      </c>
      <c r="G2064" s="101">
        <v>12</v>
      </c>
      <c r="H2064" s="87">
        <v>0</v>
      </c>
    </row>
    <row r="2065" spans="3:8" x14ac:dyDescent="0.25">
      <c r="C2065" s="86">
        <v>43600</v>
      </c>
      <c r="D2065" t="s">
        <v>74</v>
      </c>
      <c r="E2065" t="s">
        <v>63</v>
      </c>
      <c r="F2065" t="s">
        <v>548</v>
      </c>
      <c r="G2065" s="101">
        <v>281.52999999999997</v>
      </c>
      <c r="H2065" s="87">
        <v>0</v>
      </c>
    </row>
    <row r="2066" spans="3:8" x14ac:dyDescent="0.25">
      <c r="C2066" s="86">
        <v>43600</v>
      </c>
      <c r="D2066" t="s">
        <v>74</v>
      </c>
      <c r="E2066" t="s">
        <v>61</v>
      </c>
      <c r="F2066" t="s">
        <v>548</v>
      </c>
      <c r="G2066" s="101">
        <v>10.7</v>
      </c>
      <c r="H2066" s="87">
        <v>0</v>
      </c>
    </row>
    <row r="2067" spans="3:8" x14ac:dyDescent="0.25">
      <c r="C2067" s="86">
        <v>43600</v>
      </c>
      <c r="D2067" t="s">
        <v>223</v>
      </c>
      <c r="E2067" t="s">
        <v>61</v>
      </c>
      <c r="F2067" t="s">
        <v>548</v>
      </c>
      <c r="G2067" s="101">
        <v>258.66000000000003</v>
      </c>
      <c r="H2067" s="87">
        <v>0</v>
      </c>
    </row>
    <row r="2068" spans="3:8" x14ac:dyDescent="0.25">
      <c r="C2068" s="86">
        <v>43600</v>
      </c>
      <c r="D2068" t="s">
        <v>71</v>
      </c>
      <c r="E2068" t="s">
        <v>59</v>
      </c>
      <c r="F2068" t="s">
        <v>548</v>
      </c>
      <c r="G2068" s="101">
        <v>22.86</v>
      </c>
      <c r="H2068" s="87">
        <v>0</v>
      </c>
    </row>
    <row r="2069" spans="3:8" x14ac:dyDescent="0.25">
      <c r="C2069" s="86">
        <v>43600</v>
      </c>
      <c r="D2069" t="s">
        <v>103</v>
      </c>
      <c r="E2069" t="s">
        <v>32</v>
      </c>
      <c r="F2069" t="s">
        <v>548</v>
      </c>
      <c r="G2069" s="101">
        <v>138.59</v>
      </c>
      <c r="H2069" s="87">
        <v>0</v>
      </c>
    </row>
    <row r="2070" spans="3:8" x14ac:dyDescent="0.25">
      <c r="C2070" s="86">
        <v>43600</v>
      </c>
      <c r="D2070" t="s">
        <v>21</v>
      </c>
      <c r="E2070" t="s">
        <v>32</v>
      </c>
      <c r="F2070" t="s">
        <v>548</v>
      </c>
      <c r="G2070" s="101">
        <v>64</v>
      </c>
      <c r="H2070" s="87">
        <v>0</v>
      </c>
    </row>
    <row r="2071" spans="3:8" x14ac:dyDescent="0.25">
      <c r="C2071" s="86">
        <v>43600</v>
      </c>
      <c r="D2071" t="s">
        <v>21</v>
      </c>
      <c r="E2071" t="s">
        <v>32</v>
      </c>
      <c r="F2071" t="s">
        <v>548</v>
      </c>
      <c r="G2071" s="101">
        <v>40</v>
      </c>
      <c r="H2071" s="87">
        <v>0</v>
      </c>
    </row>
    <row r="2072" spans="3:8" x14ac:dyDescent="0.25">
      <c r="C2072" s="86">
        <v>43600</v>
      </c>
      <c r="D2072" t="s">
        <v>21</v>
      </c>
      <c r="E2072" t="s">
        <v>32</v>
      </c>
      <c r="F2072" t="s">
        <v>548</v>
      </c>
      <c r="G2072" s="101">
        <v>16</v>
      </c>
      <c r="H2072" s="87">
        <v>0</v>
      </c>
    </row>
    <row r="2073" spans="3:8" x14ac:dyDescent="0.25">
      <c r="C2073" s="86">
        <v>43600</v>
      </c>
      <c r="D2073" t="s">
        <v>21</v>
      </c>
      <c r="E2073" t="s">
        <v>32</v>
      </c>
      <c r="F2073" t="s">
        <v>548</v>
      </c>
      <c r="G2073" s="101">
        <v>8</v>
      </c>
      <c r="H2073" s="87">
        <v>0</v>
      </c>
    </row>
    <row r="2074" spans="3:8" x14ac:dyDescent="0.25">
      <c r="C2074" s="86">
        <v>43600</v>
      </c>
      <c r="D2074" t="s">
        <v>21</v>
      </c>
      <c r="E2074" t="s">
        <v>61</v>
      </c>
      <c r="F2074" t="s">
        <v>548</v>
      </c>
      <c r="G2074" s="101">
        <v>152</v>
      </c>
      <c r="H2074" s="87">
        <v>0</v>
      </c>
    </row>
    <row r="2075" spans="3:8" x14ac:dyDescent="0.25">
      <c r="C2075" s="86">
        <v>43600</v>
      </c>
      <c r="D2075" t="s">
        <v>78</v>
      </c>
      <c r="E2075" t="s">
        <v>61</v>
      </c>
      <c r="F2075" t="s">
        <v>548</v>
      </c>
      <c r="G2075" s="101">
        <v>127.12</v>
      </c>
      <c r="H2075" s="87">
        <v>0</v>
      </c>
    </row>
    <row r="2076" spans="3:8" x14ac:dyDescent="0.25">
      <c r="C2076" s="86">
        <v>43600</v>
      </c>
      <c r="D2076" t="s">
        <v>65</v>
      </c>
      <c r="E2076" t="s">
        <v>32</v>
      </c>
      <c r="F2076" t="s">
        <v>548</v>
      </c>
      <c r="G2076" s="101">
        <v>10</v>
      </c>
      <c r="H2076" s="87">
        <v>0</v>
      </c>
    </row>
    <row r="2077" spans="3:8" x14ac:dyDescent="0.25">
      <c r="C2077" s="86">
        <v>43600</v>
      </c>
      <c r="D2077" t="s">
        <v>23</v>
      </c>
      <c r="E2077" t="s">
        <v>32</v>
      </c>
      <c r="F2077" t="s">
        <v>548</v>
      </c>
      <c r="G2077" s="101">
        <v>130</v>
      </c>
      <c r="H2077" s="87">
        <v>0</v>
      </c>
    </row>
    <row r="2078" spans="3:8" x14ac:dyDescent="0.25">
      <c r="C2078" s="86">
        <v>43600</v>
      </c>
      <c r="D2078" t="s">
        <v>23</v>
      </c>
      <c r="E2078" t="s">
        <v>63</v>
      </c>
      <c r="F2078" t="s">
        <v>548</v>
      </c>
      <c r="G2078" s="101">
        <v>50</v>
      </c>
      <c r="H2078" s="87">
        <v>0</v>
      </c>
    </row>
    <row r="2079" spans="3:8" x14ac:dyDescent="0.25">
      <c r="C2079" s="86">
        <v>43600</v>
      </c>
      <c r="D2079" t="s">
        <v>23</v>
      </c>
      <c r="E2079" t="s">
        <v>54</v>
      </c>
      <c r="F2079" t="s">
        <v>548</v>
      </c>
      <c r="G2079" s="101">
        <v>64.95</v>
      </c>
      <c r="H2079" s="87">
        <v>0</v>
      </c>
    </row>
    <row r="2080" spans="3:8" x14ac:dyDescent="0.25">
      <c r="C2080" s="86">
        <v>43600</v>
      </c>
      <c r="D2080" t="s">
        <v>23</v>
      </c>
      <c r="E2080" t="s">
        <v>59</v>
      </c>
      <c r="F2080" t="s">
        <v>548</v>
      </c>
      <c r="G2080" s="101">
        <v>142.61000000000001</v>
      </c>
      <c r="H2080" s="87">
        <v>0</v>
      </c>
    </row>
    <row r="2081" spans="3:8" x14ac:dyDescent="0.25">
      <c r="C2081" s="86">
        <v>43600</v>
      </c>
      <c r="D2081" t="s">
        <v>23</v>
      </c>
      <c r="E2081" t="s">
        <v>59</v>
      </c>
      <c r="F2081" t="s">
        <v>548</v>
      </c>
      <c r="G2081" s="101">
        <v>122.34</v>
      </c>
      <c r="H2081" s="87">
        <v>0</v>
      </c>
    </row>
    <row r="2082" spans="3:8" x14ac:dyDescent="0.25">
      <c r="C2082" s="86">
        <v>43600</v>
      </c>
      <c r="D2082" t="s">
        <v>23</v>
      </c>
      <c r="E2082" t="s">
        <v>59</v>
      </c>
      <c r="F2082" t="s">
        <v>548</v>
      </c>
      <c r="G2082" s="101">
        <v>92.79</v>
      </c>
      <c r="H2082" s="87">
        <v>0</v>
      </c>
    </row>
    <row r="2083" spans="3:8" x14ac:dyDescent="0.25">
      <c r="C2083" s="86">
        <v>43600</v>
      </c>
      <c r="D2083" t="s">
        <v>23</v>
      </c>
      <c r="E2083" t="s">
        <v>59</v>
      </c>
      <c r="F2083" t="s">
        <v>548</v>
      </c>
      <c r="G2083" s="101">
        <v>31.14</v>
      </c>
      <c r="H2083" s="87">
        <v>0</v>
      </c>
    </row>
    <row r="2084" spans="3:8" x14ac:dyDescent="0.25">
      <c r="C2084" s="86">
        <v>43600</v>
      </c>
      <c r="D2084" t="s">
        <v>23</v>
      </c>
      <c r="E2084" t="s">
        <v>59</v>
      </c>
      <c r="F2084" t="s">
        <v>548</v>
      </c>
      <c r="G2084" s="101">
        <v>22.65</v>
      </c>
      <c r="H2084" s="87">
        <v>0</v>
      </c>
    </row>
    <row r="2085" spans="3:8" x14ac:dyDescent="0.25">
      <c r="C2085" s="86">
        <v>43600</v>
      </c>
      <c r="D2085" t="s">
        <v>23</v>
      </c>
      <c r="E2085" t="s">
        <v>59</v>
      </c>
      <c r="F2085" t="s">
        <v>548</v>
      </c>
      <c r="G2085" s="101">
        <v>19.29</v>
      </c>
      <c r="H2085" s="87">
        <v>0</v>
      </c>
    </row>
    <row r="2086" spans="3:8" x14ac:dyDescent="0.25">
      <c r="C2086" s="86">
        <v>43600</v>
      </c>
      <c r="D2086" t="s">
        <v>23</v>
      </c>
      <c r="E2086" t="s">
        <v>59</v>
      </c>
      <c r="F2086" t="s">
        <v>548</v>
      </c>
      <c r="G2086" s="101">
        <v>8.6999999999999993</v>
      </c>
      <c r="H2086" s="87">
        <v>0</v>
      </c>
    </row>
    <row r="2087" spans="3:8" x14ac:dyDescent="0.25">
      <c r="C2087" s="86">
        <v>43600</v>
      </c>
      <c r="D2087" t="s">
        <v>23</v>
      </c>
      <c r="E2087" t="s">
        <v>33</v>
      </c>
      <c r="F2087" t="s">
        <v>226</v>
      </c>
      <c r="G2087" s="101">
        <v>8.6999999999999993</v>
      </c>
      <c r="H2087" s="87">
        <v>0</v>
      </c>
    </row>
    <row r="2088" spans="3:8" x14ac:dyDescent="0.25">
      <c r="C2088" s="86">
        <v>43600</v>
      </c>
      <c r="D2088" t="s">
        <v>23</v>
      </c>
      <c r="E2088" t="s">
        <v>33</v>
      </c>
      <c r="F2088" t="s">
        <v>132</v>
      </c>
      <c r="G2088" s="101">
        <v>3</v>
      </c>
      <c r="H2088" s="87">
        <v>0</v>
      </c>
    </row>
    <row r="2089" spans="3:8" x14ac:dyDescent="0.25">
      <c r="C2089" s="86">
        <v>43601</v>
      </c>
      <c r="D2089" t="s">
        <v>81</v>
      </c>
      <c r="E2089" t="s">
        <v>62</v>
      </c>
      <c r="F2089" t="s">
        <v>549</v>
      </c>
      <c r="G2089" s="101">
        <v>0</v>
      </c>
      <c r="H2089" s="87">
        <v>92.1</v>
      </c>
    </row>
    <row r="2090" spans="3:8" x14ac:dyDescent="0.25">
      <c r="C2090" s="86">
        <v>43601</v>
      </c>
      <c r="D2090" t="s">
        <v>74</v>
      </c>
      <c r="E2090" t="s">
        <v>62</v>
      </c>
      <c r="F2090" t="s">
        <v>549</v>
      </c>
      <c r="G2090" s="101">
        <v>0</v>
      </c>
      <c r="H2090" s="87">
        <v>342.3</v>
      </c>
    </row>
    <row r="2091" spans="3:8" x14ac:dyDescent="0.25">
      <c r="C2091" s="86">
        <v>43601</v>
      </c>
      <c r="D2091" t="s">
        <v>22</v>
      </c>
      <c r="E2091" t="s">
        <v>32</v>
      </c>
      <c r="F2091" t="s">
        <v>549</v>
      </c>
      <c r="G2091" s="101">
        <v>8</v>
      </c>
      <c r="H2091" s="87">
        <v>0</v>
      </c>
    </row>
    <row r="2092" spans="3:8" x14ac:dyDescent="0.25">
      <c r="C2092" s="86">
        <v>43601</v>
      </c>
      <c r="D2092" t="s">
        <v>22</v>
      </c>
      <c r="E2092" t="s">
        <v>61</v>
      </c>
      <c r="F2092" t="s">
        <v>549</v>
      </c>
      <c r="G2092" s="101">
        <v>182</v>
      </c>
      <c r="H2092" s="87">
        <v>0</v>
      </c>
    </row>
    <row r="2093" spans="3:8" x14ac:dyDescent="0.25">
      <c r="C2093" s="86">
        <v>43601</v>
      </c>
      <c r="D2093" t="s">
        <v>67</v>
      </c>
      <c r="E2093" t="s">
        <v>61</v>
      </c>
      <c r="F2093" t="s">
        <v>549</v>
      </c>
      <c r="G2093" s="101">
        <v>21.05</v>
      </c>
      <c r="H2093" s="87">
        <v>0</v>
      </c>
    </row>
    <row r="2094" spans="3:8" x14ac:dyDescent="0.25">
      <c r="C2094" s="86">
        <v>43601</v>
      </c>
      <c r="D2094" t="s">
        <v>73</v>
      </c>
      <c r="E2094" t="s">
        <v>60</v>
      </c>
      <c r="F2094" t="s">
        <v>549</v>
      </c>
      <c r="G2094" s="101">
        <v>40</v>
      </c>
      <c r="H2094" s="87">
        <v>0</v>
      </c>
    </row>
    <row r="2095" spans="3:8" x14ac:dyDescent="0.25">
      <c r="C2095" s="86">
        <v>43601</v>
      </c>
      <c r="D2095" t="s">
        <v>103</v>
      </c>
      <c r="E2095" t="s">
        <v>32</v>
      </c>
      <c r="F2095" t="s">
        <v>549</v>
      </c>
      <c r="G2095" s="101">
        <v>159.80000000000001</v>
      </c>
      <c r="H2095" s="87">
        <v>0</v>
      </c>
    </row>
    <row r="2096" spans="3:8" x14ac:dyDescent="0.25">
      <c r="C2096" s="86">
        <v>43601</v>
      </c>
      <c r="D2096" t="s">
        <v>21</v>
      </c>
      <c r="E2096" t="s">
        <v>32</v>
      </c>
      <c r="F2096" t="s">
        <v>549</v>
      </c>
      <c r="G2096" s="101">
        <v>48</v>
      </c>
      <c r="H2096" s="87">
        <v>0</v>
      </c>
    </row>
    <row r="2097" spans="3:8" x14ac:dyDescent="0.25">
      <c r="C2097" s="86">
        <v>43601</v>
      </c>
      <c r="D2097" t="s">
        <v>21</v>
      </c>
      <c r="E2097" t="s">
        <v>32</v>
      </c>
      <c r="F2097" t="s">
        <v>549</v>
      </c>
      <c r="G2097" s="101">
        <v>40</v>
      </c>
      <c r="H2097" s="87">
        <v>0</v>
      </c>
    </row>
    <row r="2098" spans="3:8" x14ac:dyDescent="0.25">
      <c r="C2098" s="86">
        <v>43601</v>
      </c>
      <c r="D2098" t="s">
        <v>21</v>
      </c>
      <c r="E2098" t="s">
        <v>32</v>
      </c>
      <c r="F2098" t="s">
        <v>549</v>
      </c>
      <c r="G2098" s="101">
        <v>24</v>
      </c>
      <c r="H2098" s="87">
        <v>0</v>
      </c>
    </row>
    <row r="2099" spans="3:8" x14ac:dyDescent="0.25">
      <c r="C2099" s="86">
        <v>43601</v>
      </c>
      <c r="D2099" t="s">
        <v>21</v>
      </c>
      <c r="E2099" t="s">
        <v>32</v>
      </c>
      <c r="F2099" t="s">
        <v>549</v>
      </c>
      <c r="G2099" s="101">
        <v>16</v>
      </c>
      <c r="H2099" s="87">
        <v>0</v>
      </c>
    </row>
    <row r="2100" spans="3:8" x14ac:dyDescent="0.25">
      <c r="C2100" s="86">
        <v>43601</v>
      </c>
      <c r="D2100" t="s">
        <v>21</v>
      </c>
      <c r="E2100" t="s">
        <v>32</v>
      </c>
      <c r="F2100" t="s">
        <v>549</v>
      </c>
      <c r="G2100" s="101">
        <v>8</v>
      </c>
      <c r="H2100" s="87">
        <v>0</v>
      </c>
    </row>
    <row r="2101" spans="3:8" x14ac:dyDescent="0.25">
      <c r="C2101" s="86">
        <v>43601</v>
      </c>
      <c r="D2101" t="s">
        <v>21</v>
      </c>
      <c r="E2101" t="s">
        <v>61</v>
      </c>
      <c r="F2101" t="s">
        <v>549</v>
      </c>
      <c r="G2101" s="101">
        <v>676</v>
      </c>
      <c r="H2101" s="87">
        <v>0</v>
      </c>
    </row>
    <row r="2102" spans="3:8" x14ac:dyDescent="0.25">
      <c r="C2102" s="86">
        <v>43601</v>
      </c>
      <c r="D2102" t="s">
        <v>79</v>
      </c>
      <c r="E2102" t="s">
        <v>62</v>
      </c>
      <c r="F2102" t="s">
        <v>549</v>
      </c>
      <c r="G2102" s="101">
        <v>0</v>
      </c>
      <c r="H2102" s="87">
        <v>0.6</v>
      </c>
    </row>
    <row r="2103" spans="3:8" x14ac:dyDescent="0.25">
      <c r="C2103" s="86">
        <v>43601</v>
      </c>
      <c r="D2103" t="s">
        <v>82</v>
      </c>
      <c r="E2103" t="s">
        <v>62</v>
      </c>
      <c r="F2103" t="s">
        <v>549</v>
      </c>
      <c r="G2103" s="101">
        <v>0</v>
      </c>
      <c r="H2103" s="87">
        <v>23</v>
      </c>
    </row>
    <row r="2104" spans="3:8" x14ac:dyDescent="0.25">
      <c r="C2104" s="86">
        <v>43601</v>
      </c>
      <c r="D2104" t="s">
        <v>70</v>
      </c>
      <c r="E2104" t="s">
        <v>61</v>
      </c>
      <c r="F2104" t="s">
        <v>549</v>
      </c>
      <c r="G2104" s="101">
        <v>50</v>
      </c>
      <c r="H2104" s="87">
        <v>0</v>
      </c>
    </row>
    <row r="2105" spans="3:8" x14ac:dyDescent="0.25">
      <c r="C2105" s="86">
        <v>43601</v>
      </c>
      <c r="D2105" t="s">
        <v>65</v>
      </c>
      <c r="E2105" t="s">
        <v>62</v>
      </c>
      <c r="F2105" t="s">
        <v>549</v>
      </c>
      <c r="G2105" s="101">
        <v>0</v>
      </c>
      <c r="H2105" s="87">
        <v>191.9</v>
      </c>
    </row>
    <row r="2106" spans="3:8" x14ac:dyDescent="0.25">
      <c r="C2106" s="86">
        <v>43601</v>
      </c>
      <c r="D2106" t="s">
        <v>64</v>
      </c>
      <c r="E2106" t="s">
        <v>62</v>
      </c>
      <c r="F2106" t="s">
        <v>549</v>
      </c>
      <c r="G2106" s="101">
        <v>0</v>
      </c>
      <c r="H2106" s="87">
        <v>614.4</v>
      </c>
    </row>
    <row r="2107" spans="3:8" x14ac:dyDescent="0.25">
      <c r="C2107" s="86">
        <v>43601</v>
      </c>
      <c r="D2107" t="s">
        <v>23</v>
      </c>
      <c r="E2107" t="s">
        <v>54</v>
      </c>
      <c r="F2107" t="s">
        <v>549</v>
      </c>
      <c r="G2107" s="101">
        <v>112</v>
      </c>
      <c r="H2107" s="87">
        <v>0</v>
      </c>
    </row>
    <row r="2108" spans="3:8" x14ac:dyDescent="0.25">
      <c r="C2108" s="86">
        <v>43601</v>
      </c>
      <c r="D2108" t="s">
        <v>23</v>
      </c>
      <c r="E2108" t="s">
        <v>33</v>
      </c>
      <c r="F2108" t="s">
        <v>56</v>
      </c>
      <c r="G2108" s="101">
        <v>5</v>
      </c>
      <c r="H2108" s="87">
        <v>0</v>
      </c>
    </row>
    <row r="2109" spans="3:8" x14ac:dyDescent="0.25">
      <c r="C2109" s="86">
        <v>43601</v>
      </c>
      <c r="D2109" t="s">
        <v>23</v>
      </c>
      <c r="E2109" t="s">
        <v>33</v>
      </c>
      <c r="F2109" t="s">
        <v>320</v>
      </c>
      <c r="G2109" s="101">
        <v>22.5</v>
      </c>
      <c r="H2109" s="87">
        <v>0</v>
      </c>
    </row>
    <row r="2110" spans="3:8" x14ac:dyDescent="0.25">
      <c r="C2110" s="86">
        <v>43601</v>
      </c>
      <c r="D2110" t="s">
        <v>23</v>
      </c>
      <c r="E2110" t="s">
        <v>33</v>
      </c>
      <c r="F2110" t="s">
        <v>55</v>
      </c>
      <c r="G2110" s="101">
        <v>3</v>
      </c>
      <c r="H2110" s="87">
        <v>0</v>
      </c>
    </row>
    <row r="2111" spans="3:8" x14ac:dyDescent="0.25">
      <c r="C2111" s="86">
        <v>43601</v>
      </c>
      <c r="D2111" t="s">
        <v>23</v>
      </c>
      <c r="E2111" t="s">
        <v>61</v>
      </c>
      <c r="F2111" t="s">
        <v>549</v>
      </c>
      <c r="G2111" s="101">
        <v>110.5</v>
      </c>
      <c r="H2111" s="87">
        <v>0</v>
      </c>
    </row>
    <row r="2112" spans="3:8" x14ac:dyDescent="0.25">
      <c r="C2112" s="86">
        <v>43602</v>
      </c>
      <c r="D2112" t="s">
        <v>81</v>
      </c>
      <c r="E2112" t="s">
        <v>62</v>
      </c>
      <c r="F2112" t="s">
        <v>550</v>
      </c>
      <c r="G2112" s="101">
        <v>184.2</v>
      </c>
      <c r="H2112" s="87">
        <v>0</v>
      </c>
    </row>
    <row r="2113" spans="3:8" x14ac:dyDescent="0.25">
      <c r="C2113" s="86">
        <v>43602</v>
      </c>
      <c r="D2113" t="s">
        <v>74</v>
      </c>
      <c r="E2113" t="s">
        <v>62</v>
      </c>
      <c r="F2113" t="s">
        <v>550</v>
      </c>
      <c r="G2113" s="101">
        <v>684.6</v>
      </c>
      <c r="H2113" s="87">
        <v>0</v>
      </c>
    </row>
    <row r="2114" spans="3:8" x14ac:dyDescent="0.25">
      <c r="C2114" s="86">
        <v>43602</v>
      </c>
      <c r="D2114" t="s">
        <v>68</v>
      </c>
      <c r="E2114" t="s">
        <v>61</v>
      </c>
      <c r="F2114" t="s">
        <v>550</v>
      </c>
      <c r="G2114" s="101">
        <v>63.2</v>
      </c>
      <c r="H2114" s="87">
        <v>0</v>
      </c>
    </row>
    <row r="2115" spans="3:8" x14ac:dyDescent="0.25">
      <c r="C2115" s="86">
        <v>43602</v>
      </c>
      <c r="D2115" t="s">
        <v>76</v>
      </c>
      <c r="E2115" t="s">
        <v>61</v>
      </c>
      <c r="F2115" t="s">
        <v>550</v>
      </c>
      <c r="G2115" s="101">
        <v>24</v>
      </c>
      <c r="H2115" s="87">
        <v>0</v>
      </c>
    </row>
    <row r="2116" spans="3:8" x14ac:dyDescent="0.25">
      <c r="C2116" s="86">
        <v>43602</v>
      </c>
      <c r="D2116" t="s">
        <v>72</v>
      </c>
      <c r="E2116" t="s">
        <v>61</v>
      </c>
      <c r="F2116" t="s">
        <v>550</v>
      </c>
      <c r="G2116" s="101">
        <v>103.5</v>
      </c>
      <c r="H2116" s="87">
        <v>0</v>
      </c>
    </row>
    <row r="2117" spans="3:8" x14ac:dyDescent="0.25">
      <c r="C2117" s="86">
        <v>43602</v>
      </c>
      <c r="D2117" t="s">
        <v>73</v>
      </c>
      <c r="E2117" t="s">
        <v>31</v>
      </c>
      <c r="F2117" t="s">
        <v>550</v>
      </c>
      <c r="G2117" s="101">
        <v>26.78</v>
      </c>
      <c r="H2117" s="87">
        <v>0</v>
      </c>
    </row>
    <row r="2118" spans="3:8" x14ac:dyDescent="0.25">
      <c r="C2118" s="86">
        <v>43602</v>
      </c>
      <c r="D2118" t="s">
        <v>75</v>
      </c>
      <c r="E2118" t="s">
        <v>61</v>
      </c>
      <c r="F2118" t="s">
        <v>550</v>
      </c>
      <c r="G2118" s="101">
        <v>47.45</v>
      </c>
      <c r="H2118" s="87">
        <v>0</v>
      </c>
    </row>
    <row r="2119" spans="3:8" x14ac:dyDescent="0.25">
      <c r="C2119" s="86">
        <v>43602</v>
      </c>
      <c r="D2119" t="s">
        <v>71</v>
      </c>
      <c r="E2119" t="s">
        <v>61</v>
      </c>
      <c r="F2119" t="s">
        <v>550</v>
      </c>
      <c r="G2119" s="101">
        <v>24</v>
      </c>
      <c r="H2119" s="87">
        <v>0</v>
      </c>
    </row>
    <row r="2120" spans="3:8" x14ac:dyDescent="0.25">
      <c r="C2120" s="86">
        <v>43602</v>
      </c>
      <c r="D2120" t="s">
        <v>79</v>
      </c>
      <c r="E2120" t="s">
        <v>62</v>
      </c>
      <c r="F2120" t="s">
        <v>550</v>
      </c>
      <c r="G2120" s="101">
        <v>1.2</v>
      </c>
      <c r="H2120" s="87">
        <v>0</v>
      </c>
    </row>
    <row r="2121" spans="3:8" x14ac:dyDescent="0.25">
      <c r="C2121" s="86">
        <v>43602</v>
      </c>
      <c r="D2121" t="s">
        <v>82</v>
      </c>
      <c r="E2121" t="s">
        <v>32</v>
      </c>
      <c r="F2121" t="s">
        <v>550</v>
      </c>
      <c r="G2121" s="101">
        <v>74.099999999999994</v>
      </c>
      <c r="H2121" s="87">
        <v>0</v>
      </c>
    </row>
    <row r="2122" spans="3:8" x14ac:dyDescent="0.25">
      <c r="C2122" s="86">
        <v>43602</v>
      </c>
      <c r="D2122" t="s">
        <v>82</v>
      </c>
      <c r="E2122" t="s">
        <v>62</v>
      </c>
      <c r="F2122" t="s">
        <v>550</v>
      </c>
      <c r="G2122" s="101">
        <v>46</v>
      </c>
      <c r="H2122" s="87">
        <v>0</v>
      </c>
    </row>
    <row r="2123" spans="3:8" x14ac:dyDescent="0.25">
      <c r="C2123" s="86">
        <v>43602</v>
      </c>
      <c r="D2123" t="s">
        <v>65</v>
      </c>
      <c r="E2123" t="s">
        <v>62</v>
      </c>
      <c r="F2123" t="s">
        <v>550</v>
      </c>
      <c r="G2123" s="101">
        <v>383.8</v>
      </c>
      <c r="H2123" s="87">
        <v>0</v>
      </c>
    </row>
    <row r="2124" spans="3:8" x14ac:dyDescent="0.25">
      <c r="C2124" s="86">
        <v>43602</v>
      </c>
      <c r="D2124" t="s">
        <v>65</v>
      </c>
      <c r="E2124" t="s">
        <v>61</v>
      </c>
      <c r="F2124" t="s">
        <v>550</v>
      </c>
      <c r="G2124" s="101">
        <v>20.22</v>
      </c>
      <c r="H2124" s="87">
        <v>0</v>
      </c>
    </row>
    <row r="2125" spans="3:8" x14ac:dyDescent="0.25">
      <c r="C2125" s="86">
        <v>43602</v>
      </c>
      <c r="D2125" t="s">
        <v>64</v>
      </c>
      <c r="E2125" t="s">
        <v>62</v>
      </c>
      <c r="F2125" t="s">
        <v>550</v>
      </c>
      <c r="G2125" s="101">
        <v>1228.8</v>
      </c>
      <c r="H2125" s="87">
        <v>0</v>
      </c>
    </row>
    <row r="2126" spans="3:8" x14ac:dyDescent="0.25">
      <c r="C2126" s="86">
        <v>43602</v>
      </c>
      <c r="D2126" t="s">
        <v>64</v>
      </c>
      <c r="E2126" t="s">
        <v>539</v>
      </c>
      <c r="F2126" t="s">
        <v>551</v>
      </c>
      <c r="G2126" s="101">
        <v>2.27</v>
      </c>
      <c r="H2126" s="87">
        <v>0</v>
      </c>
    </row>
    <row r="2127" spans="3:8" x14ac:dyDescent="0.25">
      <c r="C2127" s="86">
        <v>43602</v>
      </c>
      <c r="D2127" t="s">
        <v>23</v>
      </c>
      <c r="E2127" t="s">
        <v>33</v>
      </c>
      <c r="F2127" t="s">
        <v>320</v>
      </c>
      <c r="G2127" s="101">
        <v>22.5</v>
      </c>
      <c r="H2127" s="87">
        <v>0</v>
      </c>
    </row>
    <row r="2128" spans="3:8" x14ac:dyDescent="0.25">
      <c r="C2128" s="86">
        <v>43602</v>
      </c>
      <c r="D2128" t="s">
        <v>23</v>
      </c>
      <c r="E2128" t="s">
        <v>33</v>
      </c>
      <c r="F2128" t="s">
        <v>162</v>
      </c>
      <c r="G2128" s="101">
        <v>9</v>
      </c>
      <c r="H2128" s="87">
        <v>0</v>
      </c>
    </row>
    <row r="2129" spans="3:8" x14ac:dyDescent="0.25">
      <c r="C2129" s="86">
        <v>43603</v>
      </c>
      <c r="D2129" t="s">
        <v>290</v>
      </c>
      <c r="E2129" t="s">
        <v>60</v>
      </c>
      <c r="F2129" t="s">
        <v>552</v>
      </c>
      <c r="G2129" s="101">
        <v>526.63</v>
      </c>
      <c r="H2129" s="87">
        <v>0</v>
      </c>
    </row>
    <row r="2130" spans="3:8" x14ac:dyDescent="0.25">
      <c r="C2130" s="86">
        <v>43603</v>
      </c>
      <c r="D2130" t="s">
        <v>148</v>
      </c>
      <c r="E2130" t="s">
        <v>32</v>
      </c>
      <c r="F2130" t="s">
        <v>552</v>
      </c>
      <c r="G2130" s="101">
        <v>12.5</v>
      </c>
      <c r="H2130" s="87">
        <v>0</v>
      </c>
    </row>
    <row r="2131" spans="3:8" x14ac:dyDescent="0.25">
      <c r="C2131" s="86">
        <v>43603</v>
      </c>
      <c r="D2131" t="s">
        <v>72</v>
      </c>
      <c r="E2131" t="s">
        <v>61</v>
      </c>
      <c r="F2131" t="s">
        <v>552</v>
      </c>
      <c r="G2131" s="101">
        <v>25.2</v>
      </c>
      <c r="H2131" s="87">
        <v>0</v>
      </c>
    </row>
    <row r="2132" spans="3:8" x14ac:dyDescent="0.25">
      <c r="C2132" s="86">
        <v>43603</v>
      </c>
      <c r="D2132" t="s">
        <v>71</v>
      </c>
      <c r="E2132" t="s">
        <v>60</v>
      </c>
      <c r="F2132" t="s">
        <v>552</v>
      </c>
      <c r="G2132" s="101">
        <v>65.75</v>
      </c>
      <c r="H2132" s="87">
        <v>0</v>
      </c>
    </row>
    <row r="2133" spans="3:8" x14ac:dyDescent="0.25">
      <c r="C2133" s="86">
        <v>43603</v>
      </c>
      <c r="D2133" t="s">
        <v>21</v>
      </c>
      <c r="E2133" t="s">
        <v>32</v>
      </c>
      <c r="F2133" t="s">
        <v>552</v>
      </c>
      <c r="G2133" s="101">
        <v>96</v>
      </c>
      <c r="H2133" s="87">
        <v>0</v>
      </c>
    </row>
    <row r="2134" spans="3:8" x14ac:dyDescent="0.25">
      <c r="C2134" s="86">
        <v>43603</v>
      </c>
      <c r="D2134" t="s">
        <v>21</v>
      </c>
      <c r="E2134" t="s">
        <v>32</v>
      </c>
      <c r="F2134" t="s">
        <v>552</v>
      </c>
      <c r="G2134" s="101">
        <v>80</v>
      </c>
      <c r="H2134" s="87">
        <v>0</v>
      </c>
    </row>
    <row r="2135" spans="3:8" x14ac:dyDescent="0.25">
      <c r="C2135" s="86">
        <v>43603</v>
      </c>
      <c r="D2135" t="s">
        <v>21</v>
      </c>
      <c r="E2135" t="s">
        <v>32</v>
      </c>
      <c r="F2135" t="s">
        <v>552</v>
      </c>
      <c r="G2135" s="101">
        <v>64</v>
      </c>
      <c r="H2135" s="87">
        <v>0</v>
      </c>
    </row>
    <row r="2136" spans="3:8" x14ac:dyDescent="0.25">
      <c r="C2136" s="86">
        <v>43603</v>
      </c>
      <c r="D2136" t="s">
        <v>21</v>
      </c>
      <c r="E2136" t="s">
        <v>32</v>
      </c>
      <c r="F2136" t="s">
        <v>552</v>
      </c>
      <c r="G2136" s="101">
        <v>56</v>
      </c>
      <c r="H2136" s="87">
        <v>0</v>
      </c>
    </row>
    <row r="2137" spans="3:8" x14ac:dyDescent="0.25">
      <c r="C2137" s="86">
        <v>43603</v>
      </c>
      <c r="D2137" t="s">
        <v>21</v>
      </c>
      <c r="E2137" t="s">
        <v>32</v>
      </c>
      <c r="F2137" t="s">
        <v>552</v>
      </c>
      <c r="G2137" s="101">
        <v>40</v>
      </c>
      <c r="H2137" s="87">
        <v>0</v>
      </c>
    </row>
    <row r="2138" spans="3:8" x14ac:dyDescent="0.25">
      <c r="C2138" s="86">
        <v>43603</v>
      </c>
      <c r="D2138" t="s">
        <v>21</v>
      </c>
      <c r="E2138" t="s">
        <v>32</v>
      </c>
      <c r="F2138" t="s">
        <v>552</v>
      </c>
      <c r="G2138" s="101">
        <v>32</v>
      </c>
      <c r="H2138" s="87">
        <v>0</v>
      </c>
    </row>
    <row r="2139" spans="3:8" x14ac:dyDescent="0.25">
      <c r="C2139" s="86">
        <v>43603</v>
      </c>
      <c r="D2139" t="s">
        <v>21</v>
      </c>
      <c r="E2139" t="s">
        <v>32</v>
      </c>
      <c r="F2139" t="s">
        <v>552</v>
      </c>
      <c r="G2139" s="101">
        <v>24</v>
      </c>
      <c r="H2139" s="87">
        <v>0</v>
      </c>
    </row>
    <row r="2140" spans="3:8" x14ac:dyDescent="0.25">
      <c r="C2140" s="86">
        <v>43603</v>
      </c>
      <c r="D2140" t="s">
        <v>21</v>
      </c>
      <c r="E2140" t="s">
        <v>32</v>
      </c>
      <c r="F2140" t="s">
        <v>552</v>
      </c>
      <c r="G2140" s="101">
        <v>16</v>
      </c>
      <c r="H2140" s="87">
        <v>0</v>
      </c>
    </row>
    <row r="2141" spans="3:8" x14ac:dyDescent="0.25">
      <c r="C2141" s="86">
        <v>43603</v>
      </c>
      <c r="D2141" t="s">
        <v>21</v>
      </c>
      <c r="E2141" t="s">
        <v>32</v>
      </c>
      <c r="F2141" t="s">
        <v>552</v>
      </c>
      <c r="G2141" s="101">
        <v>8</v>
      </c>
      <c r="H2141" s="87">
        <v>0</v>
      </c>
    </row>
    <row r="2142" spans="3:8" x14ac:dyDescent="0.25">
      <c r="C2142" s="86">
        <v>43603</v>
      </c>
      <c r="D2142" t="s">
        <v>23</v>
      </c>
      <c r="E2142" t="s">
        <v>61</v>
      </c>
      <c r="F2142" t="s">
        <v>552</v>
      </c>
      <c r="G2142" s="101">
        <v>40</v>
      </c>
      <c r="H2142" s="87">
        <v>0</v>
      </c>
    </row>
    <row r="2143" spans="3:8" x14ac:dyDescent="0.25">
      <c r="C2143" s="86">
        <v>43603</v>
      </c>
      <c r="D2143" t="s">
        <v>23</v>
      </c>
      <c r="E2143" t="s">
        <v>61</v>
      </c>
      <c r="F2143" t="s">
        <v>552</v>
      </c>
      <c r="G2143" s="101">
        <v>12</v>
      </c>
      <c r="H2143" s="87">
        <v>0</v>
      </c>
    </row>
    <row r="2144" spans="3:8" x14ac:dyDescent="0.25">
      <c r="C2144" s="86">
        <v>43605</v>
      </c>
      <c r="D2144" t="s">
        <v>68</v>
      </c>
      <c r="E2144" t="s">
        <v>62</v>
      </c>
      <c r="F2144" t="s">
        <v>553</v>
      </c>
      <c r="G2144" s="101">
        <v>0</v>
      </c>
      <c r="H2144" s="87">
        <v>9.1999999999999993</v>
      </c>
    </row>
    <row r="2145" spans="3:8" x14ac:dyDescent="0.25">
      <c r="C2145" s="86">
        <v>43605</v>
      </c>
      <c r="D2145" t="s">
        <v>21</v>
      </c>
      <c r="E2145" t="s">
        <v>32</v>
      </c>
      <c r="F2145" t="s">
        <v>553</v>
      </c>
      <c r="G2145" s="101">
        <v>56</v>
      </c>
      <c r="H2145" s="87">
        <v>0</v>
      </c>
    </row>
    <row r="2146" spans="3:8" x14ac:dyDescent="0.25">
      <c r="C2146" s="86">
        <v>43605</v>
      </c>
      <c r="D2146" t="s">
        <v>23</v>
      </c>
      <c r="E2146" t="s">
        <v>61</v>
      </c>
      <c r="F2146" t="s">
        <v>553</v>
      </c>
      <c r="G2146" s="101">
        <v>19</v>
      </c>
      <c r="H2146" s="87">
        <v>0</v>
      </c>
    </row>
    <row r="2147" spans="3:8" x14ac:dyDescent="0.25">
      <c r="C2147" s="86">
        <v>43606</v>
      </c>
      <c r="D2147" t="s">
        <v>80</v>
      </c>
      <c r="E2147" t="s">
        <v>54</v>
      </c>
      <c r="F2147" t="s">
        <v>554</v>
      </c>
      <c r="G2147" s="101">
        <v>64.86</v>
      </c>
      <c r="H2147" s="87">
        <v>0</v>
      </c>
    </row>
    <row r="2148" spans="3:8" x14ac:dyDescent="0.25">
      <c r="C2148" s="86">
        <v>43606</v>
      </c>
      <c r="D2148" t="s">
        <v>22</v>
      </c>
      <c r="E2148" t="s">
        <v>32</v>
      </c>
      <c r="F2148" t="s">
        <v>554</v>
      </c>
      <c r="G2148" s="101">
        <v>8</v>
      </c>
      <c r="H2148" s="87">
        <v>0</v>
      </c>
    </row>
    <row r="2149" spans="3:8" x14ac:dyDescent="0.25">
      <c r="C2149" s="86">
        <v>43606</v>
      </c>
      <c r="D2149" t="s">
        <v>67</v>
      </c>
      <c r="E2149" t="s">
        <v>61</v>
      </c>
      <c r="F2149" t="s">
        <v>554</v>
      </c>
      <c r="G2149" s="101">
        <v>55</v>
      </c>
      <c r="H2149" s="87">
        <v>0</v>
      </c>
    </row>
    <row r="2150" spans="3:8" x14ac:dyDescent="0.25">
      <c r="C2150" s="86">
        <v>43606</v>
      </c>
      <c r="D2150" t="s">
        <v>71</v>
      </c>
      <c r="E2150" t="s">
        <v>60</v>
      </c>
      <c r="F2150" t="s">
        <v>554</v>
      </c>
      <c r="G2150" s="101">
        <v>32.68</v>
      </c>
      <c r="H2150" s="87">
        <v>0</v>
      </c>
    </row>
    <row r="2151" spans="3:8" x14ac:dyDescent="0.25">
      <c r="C2151" s="86">
        <v>43606</v>
      </c>
      <c r="D2151" t="s">
        <v>71</v>
      </c>
      <c r="E2151" t="s">
        <v>54</v>
      </c>
      <c r="F2151" t="s">
        <v>554</v>
      </c>
      <c r="G2151" s="101">
        <v>0</v>
      </c>
      <c r="H2151" s="87">
        <v>33.36</v>
      </c>
    </row>
    <row r="2152" spans="3:8" x14ac:dyDescent="0.25">
      <c r="C2152" s="86">
        <v>43606</v>
      </c>
      <c r="D2152" t="s">
        <v>71</v>
      </c>
      <c r="E2152" t="s">
        <v>59</v>
      </c>
      <c r="F2152" t="s">
        <v>554</v>
      </c>
      <c r="G2152" s="101">
        <v>32.1</v>
      </c>
      <c r="H2152" s="87">
        <v>0</v>
      </c>
    </row>
    <row r="2153" spans="3:8" x14ac:dyDescent="0.25">
      <c r="C2153" s="86">
        <v>43606</v>
      </c>
      <c r="D2153" t="s">
        <v>21</v>
      </c>
      <c r="E2153" t="s">
        <v>32</v>
      </c>
      <c r="F2153" t="s">
        <v>554</v>
      </c>
      <c r="G2153" s="101">
        <v>72</v>
      </c>
      <c r="H2153" s="87">
        <v>0</v>
      </c>
    </row>
    <row r="2154" spans="3:8" x14ac:dyDescent="0.25">
      <c r="C2154" s="86">
        <v>43606</v>
      </c>
      <c r="D2154" t="s">
        <v>21</v>
      </c>
      <c r="E2154" t="s">
        <v>32</v>
      </c>
      <c r="F2154" t="s">
        <v>554</v>
      </c>
      <c r="G2154" s="101">
        <v>56</v>
      </c>
      <c r="H2154" s="87">
        <v>0</v>
      </c>
    </row>
    <row r="2155" spans="3:8" x14ac:dyDescent="0.25">
      <c r="C2155" s="86">
        <v>43606</v>
      </c>
      <c r="D2155" t="s">
        <v>21</v>
      </c>
      <c r="E2155" t="s">
        <v>32</v>
      </c>
      <c r="F2155" t="s">
        <v>554</v>
      </c>
      <c r="G2155" s="101">
        <v>24</v>
      </c>
      <c r="H2155" s="87">
        <v>0</v>
      </c>
    </row>
    <row r="2156" spans="3:8" x14ac:dyDescent="0.25">
      <c r="C2156" s="86">
        <v>43606</v>
      </c>
      <c r="D2156" t="s">
        <v>21</v>
      </c>
      <c r="E2156" t="s">
        <v>32</v>
      </c>
      <c r="F2156" t="s">
        <v>554</v>
      </c>
      <c r="G2156" s="101">
        <v>16</v>
      </c>
      <c r="H2156" s="87">
        <v>0</v>
      </c>
    </row>
    <row r="2157" spans="3:8" x14ac:dyDescent="0.25">
      <c r="C2157" s="86">
        <v>43606</v>
      </c>
      <c r="D2157" t="s">
        <v>21</v>
      </c>
      <c r="E2157" t="s">
        <v>32</v>
      </c>
      <c r="F2157" t="s">
        <v>554</v>
      </c>
      <c r="G2157" s="101">
        <v>8</v>
      </c>
      <c r="H2157" s="87">
        <v>0</v>
      </c>
    </row>
    <row r="2158" spans="3:8" x14ac:dyDescent="0.25">
      <c r="C2158" s="86">
        <v>43606</v>
      </c>
      <c r="D2158" t="s">
        <v>66</v>
      </c>
      <c r="E2158" t="s">
        <v>62</v>
      </c>
      <c r="F2158" t="s">
        <v>554</v>
      </c>
      <c r="G2158" s="101">
        <v>35</v>
      </c>
      <c r="H2158" s="87">
        <v>0</v>
      </c>
    </row>
    <row r="2159" spans="3:8" x14ac:dyDescent="0.25">
      <c r="C2159" s="86">
        <v>43606</v>
      </c>
      <c r="D2159" t="s">
        <v>78</v>
      </c>
      <c r="E2159" t="s">
        <v>59</v>
      </c>
      <c r="F2159" t="s">
        <v>554</v>
      </c>
      <c r="G2159" s="101">
        <v>23.29</v>
      </c>
      <c r="H2159" s="87">
        <v>0</v>
      </c>
    </row>
    <row r="2160" spans="3:8" x14ac:dyDescent="0.25">
      <c r="C2160" s="86">
        <v>43606</v>
      </c>
      <c r="D2160" t="s">
        <v>77</v>
      </c>
      <c r="E2160" t="s">
        <v>54</v>
      </c>
      <c r="F2160" t="s">
        <v>554</v>
      </c>
      <c r="G2160" s="101">
        <v>21.58</v>
      </c>
      <c r="H2160" s="87">
        <v>0</v>
      </c>
    </row>
    <row r="2161" spans="3:8" x14ac:dyDescent="0.25">
      <c r="C2161" s="86">
        <v>43606</v>
      </c>
      <c r="D2161" t="s">
        <v>77</v>
      </c>
      <c r="E2161" t="s">
        <v>62</v>
      </c>
      <c r="F2161" t="s">
        <v>554</v>
      </c>
      <c r="G2161" s="101">
        <v>197.95</v>
      </c>
      <c r="H2161" s="87">
        <v>0</v>
      </c>
    </row>
    <row r="2162" spans="3:8" x14ac:dyDescent="0.25">
      <c r="C2162" s="86">
        <v>43606</v>
      </c>
      <c r="D2162" t="s">
        <v>65</v>
      </c>
      <c r="E2162" t="s">
        <v>61</v>
      </c>
      <c r="F2162" t="s">
        <v>554</v>
      </c>
      <c r="G2162" s="101">
        <v>30.35</v>
      </c>
      <c r="H2162" s="87">
        <v>0</v>
      </c>
    </row>
    <row r="2163" spans="3:8" x14ac:dyDescent="0.25">
      <c r="C2163" s="86">
        <v>43606</v>
      </c>
      <c r="D2163" t="s">
        <v>23</v>
      </c>
      <c r="E2163" t="s">
        <v>32</v>
      </c>
      <c r="F2163" t="s">
        <v>554</v>
      </c>
      <c r="G2163" s="101">
        <v>8</v>
      </c>
      <c r="H2163" s="87">
        <v>0</v>
      </c>
    </row>
    <row r="2164" spans="3:8" x14ac:dyDescent="0.25">
      <c r="C2164" s="86">
        <v>43606</v>
      </c>
      <c r="D2164" t="s">
        <v>23</v>
      </c>
      <c r="E2164" t="s">
        <v>54</v>
      </c>
      <c r="F2164" t="s">
        <v>554</v>
      </c>
      <c r="G2164" s="101">
        <v>41.3</v>
      </c>
      <c r="H2164" s="87">
        <v>0</v>
      </c>
    </row>
    <row r="2165" spans="3:8" x14ac:dyDescent="0.25">
      <c r="C2165" s="86">
        <v>43606</v>
      </c>
      <c r="D2165" t="s">
        <v>23</v>
      </c>
      <c r="E2165" t="s">
        <v>59</v>
      </c>
      <c r="F2165" t="s">
        <v>554</v>
      </c>
      <c r="G2165" s="101">
        <v>85.82</v>
      </c>
      <c r="H2165" s="87">
        <v>0</v>
      </c>
    </row>
    <row r="2166" spans="3:8" x14ac:dyDescent="0.25">
      <c r="C2166" s="86">
        <v>43606</v>
      </c>
      <c r="D2166" t="s">
        <v>23</v>
      </c>
      <c r="E2166" t="s">
        <v>59</v>
      </c>
      <c r="F2166" t="s">
        <v>554</v>
      </c>
      <c r="G2166" s="101">
        <v>82.55</v>
      </c>
      <c r="H2166" s="87">
        <v>0</v>
      </c>
    </row>
    <row r="2167" spans="3:8" x14ac:dyDescent="0.25">
      <c r="C2167" s="86">
        <v>43606</v>
      </c>
      <c r="D2167" t="s">
        <v>23</v>
      </c>
      <c r="E2167" t="s">
        <v>59</v>
      </c>
      <c r="F2167" t="s">
        <v>554</v>
      </c>
      <c r="G2167" s="101">
        <v>56.62</v>
      </c>
      <c r="H2167" s="87">
        <v>0</v>
      </c>
    </row>
    <row r="2168" spans="3:8" x14ac:dyDescent="0.25">
      <c r="C2168" s="86">
        <v>43606</v>
      </c>
      <c r="D2168" t="s">
        <v>23</v>
      </c>
      <c r="E2168" t="s">
        <v>59</v>
      </c>
      <c r="F2168" t="s">
        <v>554</v>
      </c>
      <c r="G2168" s="101">
        <v>41.97</v>
      </c>
      <c r="H2168" s="87">
        <v>0</v>
      </c>
    </row>
    <row r="2169" spans="3:8" x14ac:dyDescent="0.25">
      <c r="C2169" s="86">
        <v>43606</v>
      </c>
      <c r="D2169" t="s">
        <v>23</v>
      </c>
      <c r="E2169" t="s">
        <v>59</v>
      </c>
      <c r="F2169" t="s">
        <v>554</v>
      </c>
      <c r="G2169" s="101">
        <v>37.31</v>
      </c>
      <c r="H2169" s="87">
        <v>0</v>
      </c>
    </row>
    <row r="2170" spans="3:8" x14ac:dyDescent="0.25">
      <c r="C2170" s="86">
        <v>43606</v>
      </c>
      <c r="D2170" t="s">
        <v>23</v>
      </c>
      <c r="E2170" t="s">
        <v>59</v>
      </c>
      <c r="F2170" t="s">
        <v>554</v>
      </c>
      <c r="G2170" s="101">
        <v>31.5</v>
      </c>
      <c r="H2170" s="87">
        <v>0</v>
      </c>
    </row>
    <row r="2171" spans="3:8" x14ac:dyDescent="0.25">
      <c r="C2171" s="86">
        <v>43606</v>
      </c>
      <c r="D2171" t="s">
        <v>23</v>
      </c>
      <c r="E2171" t="s">
        <v>59</v>
      </c>
      <c r="F2171" t="s">
        <v>554</v>
      </c>
      <c r="G2171" s="101">
        <v>10.99</v>
      </c>
      <c r="H2171" s="87">
        <v>0</v>
      </c>
    </row>
    <row r="2172" spans="3:8" x14ac:dyDescent="0.25">
      <c r="C2172" s="86">
        <v>43606</v>
      </c>
      <c r="D2172" t="s">
        <v>23</v>
      </c>
      <c r="E2172" t="s">
        <v>62</v>
      </c>
      <c r="F2172" t="s">
        <v>554</v>
      </c>
      <c r="G2172" s="101">
        <v>28</v>
      </c>
      <c r="H2172" s="87">
        <v>0</v>
      </c>
    </row>
    <row r="2173" spans="3:8" x14ac:dyDescent="0.25">
      <c r="C2173" s="86">
        <v>43606</v>
      </c>
      <c r="D2173" t="s">
        <v>23</v>
      </c>
      <c r="E2173" t="s">
        <v>33</v>
      </c>
      <c r="F2173" t="s">
        <v>139</v>
      </c>
      <c r="G2173" s="101">
        <v>22</v>
      </c>
      <c r="H2173" s="87">
        <v>0</v>
      </c>
    </row>
    <row r="2174" spans="3:8" x14ac:dyDescent="0.25">
      <c r="C2174" s="86">
        <v>43606</v>
      </c>
      <c r="D2174" t="s">
        <v>23</v>
      </c>
      <c r="E2174" t="s">
        <v>33</v>
      </c>
      <c r="F2174" t="s">
        <v>164</v>
      </c>
      <c r="G2174" s="101">
        <v>10.25</v>
      </c>
      <c r="H2174" s="87">
        <v>0</v>
      </c>
    </row>
    <row r="2175" spans="3:8" x14ac:dyDescent="0.25">
      <c r="C2175" s="86">
        <v>43606</v>
      </c>
      <c r="D2175" t="s">
        <v>23</v>
      </c>
      <c r="E2175" t="s">
        <v>33</v>
      </c>
      <c r="F2175" t="s">
        <v>135</v>
      </c>
      <c r="G2175" s="101">
        <v>2</v>
      </c>
      <c r="H2175" s="87">
        <v>0</v>
      </c>
    </row>
    <row r="2176" spans="3:8" x14ac:dyDescent="0.25">
      <c r="C2176" s="86">
        <v>43606</v>
      </c>
      <c r="D2176" t="s">
        <v>23</v>
      </c>
      <c r="E2176" t="s">
        <v>61</v>
      </c>
      <c r="F2176" t="s">
        <v>554</v>
      </c>
      <c r="G2176" s="101">
        <v>30.77</v>
      </c>
      <c r="H2176" s="87">
        <v>0</v>
      </c>
    </row>
    <row r="2177" spans="3:8" x14ac:dyDescent="0.25">
      <c r="C2177" s="86">
        <v>43607</v>
      </c>
      <c r="D2177" t="s">
        <v>22</v>
      </c>
      <c r="E2177" t="s">
        <v>32</v>
      </c>
      <c r="F2177" t="s">
        <v>555</v>
      </c>
      <c r="G2177" s="101">
        <v>24</v>
      </c>
      <c r="H2177" s="87">
        <v>0</v>
      </c>
    </row>
    <row r="2178" spans="3:8" x14ac:dyDescent="0.25">
      <c r="C2178" s="86">
        <v>43607</v>
      </c>
      <c r="D2178" t="s">
        <v>22</v>
      </c>
      <c r="E2178" t="s">
        <v>32</v>
      </c>
      <c r="F2178" t="s">
        <v>555</v>
      </c>
      <c r="G2178" s="101">
        <v>8</v>
      </c>
      <c r="H2178" s="87">
        <v>0</v>
      </c>
    </row>
    <row r="2179" spans="3:8" x14ac:dyDescent="0.25">
      <c r="C2179" s="86">
        <v>43607</v>
      </c>
      <c r="D2179" t="s">
        <v>67</v>
      </c>
      <c r="E2179" t="s">
        <v>61</v>
      </c>
      <c r="F2179" t="s">
        <v>555</v>
      </c>
      <c r="G2179" s="101">
        <v>7.78</v>
      </c>
      <c r="H2179" s="87">
        <v>0</v>
      </c>
    </row>
    <row r="2180" spans="3:8" x14ac:dyDescent="0.25">
      <c r="C2180" s="86">
        <v>43607</v>
      </c>
      <c r="D2180" t="s">
        <v>72</v>
      </c>
      <c r="E2180" t="s">
        <v>101</v>
      </c>
      <c r="F2180" t="s">
        <v>555</v>
      </c>
      <c r="G2180" s="101">
        <v>50</v>
      </c>
      <c r="H2180" s="87">
        <v>0</v>
      </c>
    </row>
    <row r="2181" spans="3:8" x14ac:dyDescent="0.25">
      <c r="C2181" s="86">
        <v>43607</v>
      </c>
      <c r="D2181" t="s">
        <v>373</v>
      </c>
      <c r="E2181" t="s">
        <v>60</v>
      </c>
      <c r="F2181" t="s">
        <v>555</v>
      </c>
      <c r="G2181" s="101">
        <v>600</v>
      </c>
      <c r="H2181" s="87">
        <v>0</v>
      </c>
    </row>
    <row r="2182" spans="3:8" x14ac:dyDescent="0.25">
      <c r="C2182" s="86">
        <v>43607</v>
      </c>
      <c r="D2182" t="s">
        <v>21</v>
      </c>
      <c r="E2182" t="s">
        <v>32</v>
      </c>
      <c r="F2182" t="s">
        <v>555</v>
      </c>
      <c r="G2182" s="101">
        <v>16</v>
      </c>
      <c r="H2182" s="87">
        <v>0</v>
      </c>
    </row>
    <row r="2183" spans="3:8" x14ac:dyDescent="0.25">
      <c r="C2183" s="86">
        <v>43607</v>
      </c>
      <c r="D2183" t="s">
        <v>21</v>
      </c>
      <c r="E2183" t="s">
        <v>32</v>
      </c>
      <c r="F2183" t="s">
        <v>555</v>
      </c>
      <c r="G2183" s="101">
        <v>8</v>
      </c>
      <c r="H2183" s="87">
        <v>0</v>
      </c>
    </row>
    <row r="2184" spans="3:8" x14ac:dyDescent="0.25">
      <c r="C2184" s="86">
        <v>43607</v>
      </c>
      <c r="D2184" t="s">
        <v>65</v>
      </c>
      <c r="E2184" t="s">
        <v>32</v>
      </c>
      <c r="F2184" t="s">
        <v>555</v>
      </c>
      <c r="G2184" s="101">
        <v>59.8</v>
      </c>
      <c r="H2184" s="87">
        <v>0</v>
      </c>
    </row>
    <row r="2185" spans="3:8" x14ac:dyDescent="0.25">
      <c r="C2185" s="86">
        <v>43607</v>
      </c>
      <c r="D2185" t="s">
        <v>65</v>
      </c>
      <c r="E2185" t="s">
        <v>60</v>
      </c>
      <c r="F2185" t="s">
        <v>555</v>
      </c>
      <c r="G2185" s="101">
        <v>33</v>
      </c>
      <c r="H2185" s="87">
        <v>0</v>
      </c>
    </row>
    <row r="2186" spans="3:8" x14ac:dyDescent="0.25">
      <c r="C2186" s="86">
        <v>43607</v>
      </c>
      <c r="D2186" t="s">
        <v>65</v>
      </c>
      <c r="E2186" t="s">
        <v>61</v>
      </c>
      <c r="F2186" t="s">
        <v>555</v>
      </c>
      <c r="G2186" s="101">
        <v>10</v>
      </c>
      <c r="H2186" s="87">
        <v>0</v>
      </c>
    </row>
    <row r="2187" spans="3:8" x14ac:dyDescent="0.25">
      <c r="C2187" s="86">
        <v>43607</v>
      </c>
      <c r="D2187" t="s">
        <v>23</v>
      </c>
      <c r="E2187" t="s">
        <v>33</v>
      </c>
      <c r="F2187" t="s">
        <v>315</v>
      </c>
      <c r="G2187" s="101">
        <v>9.1999999999999993</v>
      </c>
      <c r="H2187" s="87">
        <v>0</v>
      </c>
    </row>
    <row r="2188" spans="3:8" x14ac:dyDescent="0.25">
      <c r="C2188" s="86">
        <v>43607</v>
      </c>
      <c r="D2188" t="s">
        <v>23</v>
      </c>
      <c r="E2188" t="s">
        <v>33</v>
      </c>
      <c r="F2188" t="s">
        <v>440</v>
      </c>
      <c r="G2188" s="101">
        <v>16.7</v>
      </c>
      <c r="H2188" s="87">
        <v>0</v>
      </c>
    </row>
    <row r="2189" spans="3:8" x14ac:dyDescent="0.25">
      <c r="C2189" s="86">
        <v>43607</v>
      </c>
      <c r="D2189" t="s">
        <v>23</v>
      </c>
      <c r="E2189" t="s">
        <v>33</v>
      </c>
      <c r="F2189" t="s">
        <v>34</v>
      </c>
      <c r="G2189" s="101">
        <v>34.799999999999997</v>
      </c>
      <c r="H2189" s="87">
        <v>0</v>
      </c>
    </row>
    <row r="2190" spans="3:8" x14ac:dyDescent="0.25">
      <c r="C2190" s="86">
        <v>43607</v>
      </c>
      <c r="D2190" t="s">
        <v>23</v>
      </c>
      <c r="E2190" t="s">
        <v>33</v>
      </c>
      <c r="F2190" t="s">
        <v>195</v>
      </c>
      <c r="G2190" s="101">
        <v>16.399999999999999</v>
      </c>
      <c r="H2190" s="87">
        <v>0</v>
      </c>
    </row>
    <row r="2191" spans="3:8" x14ac:dyDescent="0.25">
      <c r="C2191" s="86">
        <v>43607</v>
      </c>
      <c r="D2191" t="s">
        <v>23</v>
      </c>
      <c r="E2191" t="s">
        <v>33</v>
      </c>
      <c r="F2191" t="s">
        <v>264</v>
      </c>
      <c r="G2191" s="101">
        <v>21.6</v>
      </c>
      <c r="H2191" s="87">
        <v>0</v>
      </c>
    </row>
    <row r="2192" spans="3:8" x14ac:dyDescent="0.25">
      <c r="C2192" s="86">
        <v>43607</v>
      </c>
      <c r="D2192" t="s">
        <v>23</v>
      </c>
      <c r="E2192" t="s">
        <v>33</v>
      </c>
      <c r="F2192" t="s">
        <v>328</v>
      </c>
      <c r="G2192" s="101">
        <v>16.399999999999999</v>
      </c>
      <c r="H2192" s="87">
        <v>0</v>
      </c>
    </row>
    <row r="2193" spans="3:8" x14ac:dyDescent="0.25">
      <c r="C2193" s="86">
        <v>43607</v>
      </c>
      <c r="D2193" t="s">
        <v>23</v>
      </c>
      <c r="E2193" t="s">
        <v>61</v>
      </c>
      <c r="F2193" t="s">
        <v>555</v>
      </c>
      <c r="G2193" s="101">
        <v>39</v>
      </c>
      <c r="H2193" s="87">
        <v>0</v>
      </c>
    </row>
    <row r="2194" spans="3:8" x14ac:dyDescent="0.25">
      <c r="C2194" s="86">
        <v>43607</v>
      </c>
      <c r="D2194" t="s">
        <v>23</v>
      </c>
      <c r="E2194" t="s">
        <v>61</v>
      </c>
      <c r="F2194" t="s">
        <v>555</v>
      </c>
      <c r="G2194" s="101">
        <v>30</v>
      </c>
      <c r="H2194" s="87">
        <v>0</v>
      </c>
    </row>
    <row r="2195" spans="3:8" x14ac:dyDescent="0.25">
      <c r="C2195" s="86">
        <v>43608</v>
      </c>
      <c r="D2195" t="s">
        <v>22</v>
      </c>
      <c r="E2195" t="s">
        <v>32</v>
      </c>
      <c r="F2195" t="s">
        <v>556</v>
      </c>
      <c r="G2195" s="101">
        <v>56</v>
      </c>
      <c r="H2195" s="87">
        <v>0</v>
      </c>
    </row>
    <row r="2196" spans="3:8" x14ac:dyDescent="0.25">
      <c r="C2196" s="86">
        <v>43608</v>
      </c>
      <c r="D2196" t="s">
        <v>290</v>
      </c>
      <c r="E2196" t="s">
        <v>62</v>
      </c>
      <c r="F2196" t="s">
        <v>556</v>
      </c>
      <c r="G2196" s="101">
        <v>0</v>
      </c>
      <c r="H2196" s="87">
        <v>14</v>
      </c>
    </row>
    <row r="2197" spans="3:8" x14ac:dyDescent="0.25">
      <c r="C2197" s="86">
        <v>43608</v>
      </c>
      <c r="D2197" t="s">
        <v>69</v>
      </c>
      <c r="E2197" t="s">
        <v>62</v>
      </c>
      <c r="F2197" t="s">
        <v>556</v>
      </c>
      <c r="G2197" s="101">
        <v>14</v>
      </c>
      <c r="H2197" s="87">
        <v>0</v>
      </c>
    </row>
    <row r="2198" spans="3:8" x14ac:dyDescent="0.25">
      <c r="C2198" s="86">
        <v>43608</v>
      </c>
      <c r="D2198" t="s">
        <v>21</v>
      </c>
      <c r="E2198" t="s">
        <v>32</v>
      </c>
      <c r="F2198" t="s">
        <v>556</v>
      </c>
      <c r="G2198" s="101">
        <v>40</v>
      </c>
      <c r="H2198" s="87">
        <v>0</v>
      </c>
    </row>
    <row r="2199" spans="3:8" x14ac:dyDescent="0.25">
      <c r="C2199" s="86">
        <v>43608</v>
      </c>
      <c r="D2199" t="s">
        <v>21</v>
      </c>
      <c r="E2199" t="s">
        <v>32</v>
      </c>
      <c r="F2199" t="s">
        <v>556</v>
      </c>
      <c r="G2199" s="101">
        <v>16</v>
      </c>
      <c r="H2199" s="87">
        <v>0</v>
      </c>
    </row>
    <row r="2200" spans="3:8" x14ac:dyDescent="0.25">
      <c r="C2200" s="86">
        <v>43608</v>
      </c>
      <c r="D2200" t="s">
        <v>21</v>
      </c>
      <c r="E2200" t="s">
        <v>32</v>
      </c>
      <c r="F2200" t="s">
        <v>556</v>
      </c>
      <c r="G2200" s="101">
        <v>8</v>
      </c>
      <c r="H2200" s="87">
        <v>0</v>
      </c>
    </row>
    <row r="2201" spans="3:8" x14ac:dyDescent="0.25">
      <c r="C2201" s="86">
        <v>43608</v>
      </c>
      <c r="D2201" t="s">
        <v>66</v>
      </c>
      <c r="E2201" t="s">
        <v>61</v>
      </c>
      <c r="F2201" t="s">
        <v>556</v>
      </c>
      <c r="G2201" s="101">
        <v>55.75</v>
      </c>
      <c r="H2201" s="87">
        <v>0</v>
      </c>
    </row>
    <row r="2202" spans="3:8" x14ac:dyDescent="0.25">
      <c r="C2202" s="86">
        <v>43608</v>
      </c>
      <c r="D2202" t="s">
        <v>23</v>
      </c>
      <c r="E2202" t="s">
        <v>54</v>
      </c>
      <c r="F2202" t="s">
        <v>556</v>
      </c>
      <c r="G2202" s="101">
        <v>0</v>
      </c>
      <c r="H2202" s="87">
        <v>8</v>
      </c>
    </row>
    <row r="2203" spans="3:8" x14ac:dyDescent="0.25">
      <c r="C2203" s="86">
        <v>43608</v>
      </c>
      <c r="D2203" t="s">
        <v>23</v>
      </c>
      <c r="E2203" t="s">
        <v>33</v>
      </c>
      <c r="F2203" t="s">
        <v>146</v>
      </c>
      <c r="G2203" s="101">
        <v>16.399999999999999</v>
      </c>
      <c r="H2203" s="87">
        <v>0</v>
      </c>
    </row>
    <row r="2204" spans="3:8" x14ac:dyDescent="0.25">
      <c r="C2204" s="86">
        <v>43609</v>
      </c>
      <c r="D2204" t="s">
        <v>22</v>
      </c>
      <c r="E2204" t="s">
        <v>32</v>
      </c>
      <c r="F2204" t="s">
        <v>557</v>
      </c>
      <c r="G2204" s="101">
        <v>8</v>
      </c>
      <c r="H2204" s="87">
        <v>0</v>
      </c>
    </row>
    <row r="2205" spans="3:8" x14ac:dyDescent="0.25">
      <c r="C2205" s="86">
        <v>43609</v>
      </c>
      <c r="D2205" t="s">
        <v>290</v>
      </c>
      <c r="E2205" t="s">
        <v>61</v>
      </c>
      <c r="F2205" t="s">
        <v>557</v>
      </c>
      <c r="G2205" s="101">
        <v>401</v>
      </c>
      <c r="H2205" s="87">
        <v>0</v>
      </c>
    </row>
    <row r="2206" spans="3:8" x14ac:dyDescent="0.25">
      <c r="C2206" s="86">
        <v>43609</v>
      </c>
      <c r="D2206" t="s">
        <v>69</v>
      </c>
      <c r="E2206" t="s">
        <v>61</v>
      </c>
      <c r="F2206" t="s">
        <v>557</v>
      </c>
      <c r="G2206" s="101">
        <v>5</v>
      </c>
      <c r="H2206" s="87">
        <v>0</v>
      </c>
    </row>
    <row r="2207" spans="3:8" x14ac:dyDescent="0.25">
      <c r="C2207" s="86">
        <v>43609</v>
      </c>
      <c r="D2207" t="s">
        <v>68</v>
      </c>
      <c r="E2207" t="s">
        <v>61</v>
      </c>
      <c r="F2207" t="s">
        <v>557</v>
      </c>
      <c r="G2207" s="101">
        <v>10</v>
      </c>
      <c r="H2207" s="87">
        <v>0</v>
      </c>
    </row>
    <row r="2208" spans="3:8" x14ac:dyDescent="0.25">
      <c r="C2208" s="86">
        <v>43609</v>
      </c>
      <c r="D2208" t="s">
        <v>76</v>
      </c>
      <c r="E2208" t="s">
        <v>61</v>
      </c>
      <c r="F2208" t="s">
        <v>557</v>
      </c>
      <c r="G2208" s="101">
        <v>796.6</v>
      </c>
      <c r="H2208" s="87">
        <v>0</v>
      </c>
    </row>
    <row r="2209" spans="3:8" x14ac:dyDescent="0.25">
      <c r="C2209" s="86">
        <v>43609</v>
      </c>
      <c r="D2209" t="s">
        <v>67</v>
      </c>
      <c r="E2209" t="s">
        <v>63</v>
      </c>
      <c r="F2209" t="s">
        <v>557</v>
      </c>
      <c r="G2209" s="101">
        <v>25</v>
      </c>
      <c r="H2209" s="87">
        <v>0</v>
      </c>
    </row>
    <row r="2210" spans="3:8" x14ac:dyDescent="0.25">
      <c r="C2210" s="86">
        <v>43609</v>
      </c>
      <c r="D2210" t="s">
        <v>72</v>
      </c>
      <c r="E2210" t="s">
        <v>61</v>
      </c>
      <c r="F2210" t="s">
        <v>557</v>
      </c>
      <c r="G2210" s="101">
        <v>50.5</v>
      </c>
      <c r="H2210" s="87">
        <v>0</v>
      </c>
    </row>
    <row r="2211" spans="3:8" x14ac:dyDescent="0.25">
      <c r="C2211" s="86">
        <v>43609</v>
      </c>
      <c r="D2211" t="s">
        <v>71</v>
      </c>
      <c r="E2211" t="s">
        <v>54</v>
      </c>
      <c r="F2211" t="s">
        <v>557</v>
      </c>
      <c r="G2211" s="101">
        <v>17.5</v>
      </c>
      <c r="H2211" s="87">
        <v>0</v>
      </c>
    </row>
    <row r="2212" spans="3:8" x14ac:dyDescent="0.25">
      <c r="C2212" s="86">
        <v>43609</v>
      </c>
      <c r="D2212" t="s">
        <v>71</v>
      </c>
      <c r="E2212" t="s">
        <v>61</v>
      </c>
      <c r="F2212" t="s">
        <v>557</v>
      </c>
      <c r="G2212" s="101">
        <v>167.3</v>
      </c>
      <c r="H2212" s="87">
        <v>0</v>
      </c>
    </row>
    <row r="2213" spans="3:8" x14ac:dyDescent="0.25">
      <c r="C2213" s="86">
        <v>43609</v>
      </c>
      <c r="D2213" t="s">
        <v>103</v>
      </c>
      <c r="E2213" t="s">
        <v>61</v>
      </c>
      <c r="F2213" t="s">
        <v>557</v>
      </c>
      <c r="G2213" s="101">
        <v>10</v>
      </c>
      <c r="H2213" s="87">
        <v>0</v>
      </c>
    </row>
    <row r="2214" spans="3:8" x14ac:dyDescent="0.25">
      <c r="C2214" s="86">
        <v>43609</v>
      </c>
      <c r="D2214" t="s">
        <v>21</v>
      </c>
      <c r="E2214" t="s">
        <v>32</v>
      </c>
      <c r="F2214" t="s">
        <v>557</v>
      </c>
      <c r="G2214" s="101">
        <v>8</v>
      </c>
      <c r="H2214" s="87">
        <v>0</v>
      </c>
    </row>
    <row r="2215" spans="3:8" x14ac:dyDescent="0.25">
      <c r="C2215" s="86">
        <v>43609</v>
      </c>
      <c r="D2215" t="s">
        <v>82</v>
      </c>
      <c r="E2215" t="s">
        <v>54</v>
      </c>
      <c r="F2215" t="s">
        <v>557</v>
      </c>
      <c r="G2215" s="101">
        <v>31.5</v>
      </c>
      <c r="H2215" s="87">
        <v>0</v>
      </c>
    </row>
    <row r="2216" spans="3:8" x14ac:dyDescent="0.25">
      <c r="C2216" s="86">
        <v>43609</v>
      </c>
      <c r="D2216" t="s">
        <v>70</v>
      </c>
      <c r="E2216" t="s">
        <v>31</v>
      </c>
      <c r="F2216" t="s">
        <v>557</v>
      </c>
      <c r="G2216" s="101">
        <v>44</v>
      </c>
      <c r="H2216" s="87">
        <v>0</v>
      </c>
    </row>
    <row r="2217" spans="3:8" x14ac:dyDescent="0.25">
      <c r="C2217" s="86">
        <v>43609</v>
      </c>
      <c r="D2217" t="s">
        <v>77</v>
      </c>
      <c r="E2217" t="s">
        <v>61</v>
      </c>
      <c r="F2217" t="s">
        <v>557</v>
      </c>
      <c r="G2217" s="101">
        <v>514.4</v>
      </c>
      <c r="H2217" s="87">
        <v>0</v>
      </c>
    </row>
    <row r="2218" spans="3:8" x14ac:dyDescent="0.25">
      <c r="C2218" s="86">
        <v>43609</v>
      </c>
      <c r="D2218" t="s">
        <v>23</v>
      </c>
      <c r="E2218" t="s">
        <v>54</v>
      </c>
      <c r="F2218" t="s">
        <v>557</v>
      </c>
      <c r="G2218" s="101">
        <v>148</v>
      </c>
      <c r="H2218" s="87">
        <v>0</v>
      </c>
    </row>
    <row r="2219" spans="3:8" x14ac:dyDescent="0.25">
      <c r="C2219" s="86">
        <v>43609</v>
      </c>
      <c r="D2219" t="s">
        <v>23</v>
      </c>
      <c r="E2219" t="s">
        <v>54</v>
      </c>
      <c r="F2219" t="s">
        <v>557</v>
      </c>
      <c r="G2219" s="101">
        <v>73.319999999999993</v>
      </c>
      <c r="H2219" s="87">
        <v>0</v>
      </c>
    </row>
    <row r="2220" spans="3:8" x14ac:dyDescent="0.25">
      <c r="C2220" s="86">
        <v>43609</v>
      </c>
      <c r="D2220" t="s">
        <v>23</v>
      </c>
      <c r="E2220" t="s">
        <v>54</v>
      </c>
      <c r="F2220" t="s">
        <v>557</v>
      </c>
      <c r="G2220" s="101">
        <v>25.66</v>
      </c>
      <c r="H2220" s="87">
        <v>0</v>
      </c>
    </row>
    <row r="2221" spans="3:8" x14ac:dyDescent="0.25">
      <c r="C2221" s="86">
        <v>43609</v>
      </c>
      <c r="D2221" t="s">
        <v>23</v>
      </c>
      <c r="E2221" t="s">
        <v>54</v>
      </c>
      <c r="F2221" t="s">
        <v>557</v>
      </c>
      <c r="G2221" s="101">
        <v>23.99</v>
      </c>
      <c r="H2221" s="87">
        <v>0</v>
      </c>
    </row>
    <row r="2222" spans="3:8" x14ac:dyDescent="0.25">
      <c r="C2222" s="86">
        <v>43609</v>
      </c>
      <c r="D2222" t="s">
        <v>23</v>
      </c>
      <c r="E2222" t="s">
        <v>54</v>
      </c>
      <c r="F2222" t="s">
        <v>557</v>
      </c>
      <c r="G2222" s="101">
        <v>23.95</v>
      </c>
      <c r="H2222" s="87">
        <v>0</v>
      </c>
    </row>
    <row r="2223" spans="3:8" x14ac:dyDescent="0.25">
      <c r="C2223" s="86">
        <v>43609</v>
      </c>
      <c r="D2223" t="s">
        <v>23</v>
      </c>
      <c r="E2223" t="s">
        <v>59</v>
      </c>
      <c r="F2223" t="s">
        <v>557</v>
      </c>
      <c r="G2223" s="101">
        <v>99.51</v>
      </c>
      <c r="H2223" s="87">
        <v>0</v>
      </c>
    </row>
    <row r="2224" spans="3:8" x14ac:dyDescent="0.25">
      <c r="C2224" s="86">
        <v>43609</v>
      </c>
      <c r="D2224" t="s">
        <v>23</v>
      </c>
      <c r="E2224" t="s">
        <v>59</v>
      </c>
      <c r="F2224" t="s">
        <v>557</v>
      </c>
      <c r="G2224" s="101">
        <v>97.75</v>
      </c>
      <c r="H2224" s="87">
        <v>0</v>
      </c>
    </row>
    <row r="2225" spans="3:8" x14ac:dyDescent="0.25">
      <c r="C2225" s="86">
        <v>43609</v>
      </c>
      <c r="D2225" t="s">
        <v>23</v>
      </c>
      <c r="E2225" t="s">
        <v>59</v>
      </c>
      <c r="F2225" t="s">
        <v>557</v>
      </c>
      <c r="G2225" s="101">
        <v>43.73</v>
      </c>
      <c r="H2225" s="87">
        <v>0</v>
      </c>
    </row>
    <row r="2226" spans="3:8" x14ac:dyDescent="0.25">
      <c r="C2226" s="86">
        <v>43609</v>
      </c>
      <c r="D2226" t="s">
        <v>23</v>
      </c>
      <c r="E2226" t="s">
        <v>59</v>
      </c>
      <c r="F2226" t="s">
        <v>557</v>
      </c>
      <c r="G2226" s="101">
        <v>25.97</v>
      </c>
      <c r="H2226" s="87">
        <v>0</v>
      </c>
    </row>
    <row r="2227" spans="3:8" x14ac:dyDescent="0.25">
      <c r="C2227" s="86">
        <v>43610</v>
      </c>
      <c r="D2227" t="s">
        <v>80</v>
      </c>
      <c r="E2227" t="s">
        <v>558</v>
      </c>
      <c r="F2227" t="s">
        <v>559</v>
      </c>
      <c r="G2227" s="101">
        <v>516.86</v>
      </c>
      <c r="H2227" s="87">
        <v>0</v>
      </c>
    </row>
    <row r="2228" spans="3:8" x14ac:dyDescent="0.25">
      <c r="C2228" s="86">
        <v>43610</v>
      </c>
      <c r="D2228" t="s">
        <v>22</v>
      </c>
      <c r="E2228" t="s">
        <v>32</v>
      </c>
      <c r="F2228" t="s">
        <v>560</v>
      </c>
      <c r="G2228" s="101">
        <v>8</v>
      </c>
      <c r="H2228" s="87">
        <v>0</v>
      </c>
    </row>
    <row r="2229" spans="3:8" x14ac:dyDescent="0.25">
      <c r="C2229" s="86">
        <v>43610</v>
      </c>
      <c r="D2229" t="s">
        <v>22</v>
      </c>
      <c r="E2229" t="s">
        <v>558</v>
      </c>
      <c r="F2229" t="s">
        <v>559</v>
      </c>
      <c r="G2229" s="101">
        <v>269.23</v>
      </c>
      <c r="H2229" s="87">
        <v>0</v>
      </c>
    </row>
    <row r="2230" spans="3:8" x14ac:dyDescent="0.25">
      <c r="C2230" s="86">
        <v>43610</v>
      </c>
      <c r="D2230" t="s">
        <v>22</v>
      </c>
      <c r="E2230" t="s">
        <v>558</v>
      </c>
      <c r="F2230" t="s">
        <v>559</v>
      </c>
      <c r="G2230" s="101">
        <v>199.9</v>
      </c>
      <c r="H2230" s="87">
        <v>0</v>
      </c>
    </row>
    <row r="2231" spans="3:8" x14ac:dyDescent="0.25">
      <c r="C2231" s="86">
        <v>43610</v>
      </c>
      <c r="D2231" t="s">
        <v>22</v>
      </c>
      <c r="E2231" t="s">
        <v>558</v>
      </c>
      <c r="F2231" t="s">
        <v>559</v>
      </c>
      <c r="G2231" s="101">
        <v>150.13</v>
      </c>
      <c r="H2231" s="87">
        <v>0</v>
      </c>
    </row>
    <row r="2232" spans="3:8" x14ac:dyDescent="0.25">
      <c r="C2232" s="86">
        <v>43610</v>
      </c>
      <c r="D2232" t="s">
        <v>22</v>
      </c>
      <c r="E2232" t="s">
        <v>558</v>
      </c>
      <c r="F2232" t="s">
        <v>559</v>
      </c>
      <c r="G2232" s="101">
        <v>125.74</v>
      </c>
      <c r="H2232" s="87">
        <v>0</v>
      </c>
    </row>
    <row r="2233" spans="3:8" x14ac:dyDescent="0.25">
      <c r="C2233" s="86">
        <v>43610</v>
      </c>
      <c r="D2233" t="s">
        <v>22</v>
      </c>
      <c r="E2233" t="s">
        <v>558</v>
      </c>
      <c r="F2233" t="s">
        <v>559</v>
      </c>
      <c r="G2233" s="101">
        <v>83.96</v>
      </c>
      <c r="H2233" s="87">
        <v>0</v>
      </c>
    </row>
    <row r="2234" spans="3:8" x14ac:dyDescent="0.25">
      <c r="C2234" s="86">
        <v>43610</v>
      </c>
      <c r="D2234" t="s">
        <v>22</v>
      </c>
      <c r="E2234" t="s">
        <v>558</v>
      </c>
      <c r="F2234" t="s">
        <v>559</v>
      </c>
      <c r="G2234" s="101">
        <v>76.97</v>
      </c>
      <c r="H2234" s="87">
        <v>0</v>
      </c>
    </row>
    <row r="2235" spans="3:8" x14ac:dyDescent="0.25">
      <c r="C2235" s="86">
        <v>43610</v>
      </c>
      <c r="D2235" t="s">
        <v>22</v>
      </c>
      <c r="E2235" t="s">
        <v>558</v>
      </c>
      <c r="F2235" t="s">
        <v>559</v>
      </c>
      <c r="G2235" s="101">
        <v>73.849999999999994</v>
      </c>
      <c r="H2235" s="87">
        <v>0</v>
      </c>
    </row>
    <row r="2236" spans="3:8" x14ac:dyDescent="0.25">
      <c r="C2236" s="86">
        <v>43610</v>
      </c>
      <c r="D2236" t="s">
        <v>22</v>
      </c>
      <c r="E2236" t="s">
        <v>558</v>
      </c>
      <c r="F2236" t="s">
        <v>559</v>
      </c>
      <c r="G2236" s="101">
        <v>51.31</v>
      </c>
      <c r="H2236" s="87">
        <v>0</v>
      </c>
    </row>
    <row r="2237" spans="3:8" x14ac:dyDescent="0.25">
      <c r="C2237" s="86">
        <v>43610</v>
      </c>
      <c r="D2237" t="s">
        <v>22</v>
      </c>
      <c r="E2237" t="s">
        <v>558</v>
      </c>
      <c r="F2237" t="s">
        <v>559</v>
      </c>
      <c r="G2237" s="101">
        <v>38.090000000000003</v>
      </c>
      <c r="H2237" s="87">
        <v>0</v>
      </c>
    </row>
    <row r="2238" spans="3:8" x14ac:dyDescent="0.25">
      <c r="C2238" s="86">
        <v>43610</v>
      </c>
      <c r="D2238" t="s">
        <v>22</v>
      </c>
      <c r="E2238" t="s">
        <v>558</v>
      </c>
      <c r="F2238" t="s">
        <v>559</v>
      </c>
      <c r="G2238" s="101">
        <v>37.630000000000003</v>
      </c>
      <c r="H2238" s="87">
        <v>0</v>
      </c>
    </row>
    <row r="2239" spans="3:8" x14ac:dyDescent="0.25">
      <c r="C2239" s="86">
        <v>43610</v>
      </c>
      <c r="D2239" t="s">
        <v>22</v>
      </c>
      <c r="E2239" t="s">
        <v>558</v>
      </c>
      <c r="F2239" t="s">
        <v>559</v>
      </c>
      <c r="G2239" s="101">
        <v>32.130000000000003</v>
      </c>
      <c r="H2239" s="87">
        <v>0</v>
      </c>
    </row>
    <row r="2240" spans="3:8" x14ac:dyDescent="0.25">
      <c r="C2240" s="86">
        <v>43610</v>
      </c>
      <c r="D2240" t="s">
        <v>22</v>
      </c>
      <c r="E2240" t="s">
        <v>558</v>
      </c>
      <c r="F2240" t="s">
        <v>559</v>
      </c>
      <c r="G2240" s="101">
        <v>31.22</v>
      </c>
      <c r="H2240" s="87">
        <v>0</v>
      </c>
    </row>
    <row r="2241" spans="3:8" x14ac:dyDescent="0.25">
      <c r="C2241" s="86">
        <v>43610</v>
      </c>
      <c r="D2241" t="s">
        <v>22</v>
      </c>
      <c r="E2241" t="s">
        <v>558</v>
      </c>
      <c r="F2241" t="s">
        <v>559</v>
      </c>
      <c r="G2241" s="101">
        <v>19.329999999999998</v>
      </c>
      <c r="H2241" s="87">
        <v>0</v>
      </c>
    </row>
    <row r="2242" spans="3:8" x14ac:dyDescent="0.25">
      <c r="C2242" s="86">
        <v>43610</v>
      </c>
      <c r="D2242" t="s">
        <v>22</v>
      </c>
      <c r="E2242" t="s">
        <v>558</v>
      </c>
      <c r="F2242" t="s">
        <v>559</v>
      </c>
      <c r="G2242" s="101">
        <v>11.08</v>
      </c>
      <c r="H2242" s="87">
        <v>0</v>
      </c>
    </row>
    <row r="2243" spans="3:8" x14ac:dyDescent="0.25">
      <c r="C2243" s="86">
        <v>43610</v>
      </c>
      <c r="D2243" t="s">
        <v>22</v>
      </c>
      <c r="E2243" t="s">
        <v>558</v>
      </c>
      <c r="F2243" t="s">
        <v>559</v>
      </c>
      <c r="G2243" s="101">
        <v>10.27</v>
      </c>
      <c r="H2243" s="87">
        <v>0</v>
      </c>
    </row>
    <row r="2244" spans="3:8" x14ac:dyDescent="0.25">
      <c r="C2244" s="86">
        <v>43610</v>
      </c>
      <c r="D2244" t="s">
        <v>223</v>
      </c>
      <c r="E2244" t="s">
        <v>60</v>
      </c>
      <c r="F2244" t="s">
        <v>560</v>
      </c>
      <c r="G2244" s="101">
        <v>1501.66</v>
      </c>
      <c r="H2244" s="87">
        <v>0</v>
      </c>
    </row>
    <row r="2245" spans="3:8" x14ac:dyDescent="0.25">
      <c r="C2245" s="86">
        <v>43610</v>
      </c>
      <c r="D2245" t="s">
        <v>290</v>
      </c>
      <c r="E2245" t="s">
        <v>31</v>
      </c>
      <c r="F2245" t="s">
        <v>560</v>
      </c>
      <c r="G2245" s="101">
        <v>50.25</v>
      </c>
      <c r="H2245" s="87">
        <v>0</v>
      </c>
    </row>
    <row r="2246" spans="3:8" x14ac:dyDescent="0.25">
      <c r="C2246" s="86">
        <v>43610</v>
      </c>
      <c r="D2246" t="s">
        <v>68</v>
      </c>
      <c r="E2246" t="s">
        <v>61</v>
      </c>
      <c r="F2246" t="s">
        <v>560</v>
      </c>
      <c r="G2246" s="101">
        <v>10</v>
      </c>
      <c r="H2246" s="87">
        <v>0</v>
      </c>
    </row>
    <row r="2247" spans="3:8" x14ac:dyDescent="0.25">
      <c r="C2247" s="86">
        <v>43610</v>
      </c>
      <c r="D2247" t="s">
        <v>76</v>
      </c>
      <c r="E2247" t="s">
        <v>558</v>
      </c>
      <c r="F2247" t="s">
        <v>559</v>
      </c>
      <c r="G2247" s="101">
        <v>328.77</v>
      </c>
      <c r="H2247" s="87">
        <v>0</v>
      </c>
    </row>
    <row r="2248" spans="3:8" x14ac:dyDescent="0.25">
      <c r="C2248" s="86">
        <v>43610</v>
      </c>
      <c r="D2248" t="s">
        <v>67</v>
      </c>
      <c r="E2248" t="s">
        <v>558</v>
      </c>
      <c r="F2248" t="s">
        <v>559</v>
      </c>
      <c r="G2248" s="101">
        <v>11432.58</v>
      </c>
      <c r="H2248" s="87">
        <v>0</v>
      </c>
    </row>
    <row r="2249" spans="3:8" x14ac:dyDescent="0.25">
      <c r="C2249" s="86">
        <v>43610</v>
      </c>
      <c r="D2249" t="s">
        <v>21</v>
      </c>
      <c r="E2249" t="s">
        <v>32</v>
      </c>
      <c r="F2249" t="s">
        <v>560</v>
      </c>
      <c r="G2249" s="101">
        <v>40</v>
      </c>
      <c r="H2249" s="87">
        <v>0</v>
      </c>
    </row>
    <row r="2250" spans="3:8" x14ac:dyDescent="0.25">
      <c r="C2250" s="86">
        <v>43610</v>
      </c>
      <c r="D2250" t="s">
        <v>21</v>
      </c>
      <c r="E2250" t="s">
        <v>32</v>
      </c>
      <c r="F2250" t="s">
        <v>560</v>
      </c>
      <c r="G2250" s="101">
        <v>24</v>
      </c>
      <c r="H2250" s="87">
        <v>0</v>
      </c>
    </row>
    <row r="2251" spans="3:8" x14ac:dyDescent="0.25">
      <c r="C2251" s="86">
        <v>43610</v>
      </c>
      <c r="D2251" t="s">
        <v>21</v>
      </c>
      <c r="E2251" t="s">
        <v>32</v>
      </c>
      <c r="F2251" t="s">
        <v>560</v>
      </c>
      <c r="G2251" s="101">
        <v>8</v>
      </c>
      <c r="H2251" s="87">
        <v>0</v>
      </c>
    </row>
    <row r="2252" spans="3:8" x14ac:dyDescent="0.25">
      <c r="C2252" s="86">
        <v>43610</v>
      </c>
      <c r="D2252" t="s">
        <v>21</v>
      </c>
      <c r="E2252" t="s">
        <v>54</v>
      </c>
      <c r="F2252" t="s">
        <v>560</v>
      </c>
      <c r="G2252" s="101">
        <v>0</v>
      </c>
      <c r="H2252" s="87">
        <v>16</v>
      </c>
    </row>
    <row r="2253" spans="3:8" x14ac:dyDescent="0.25">
      <c r="C2253" s="86">
        <v>43610</v>
      </c>
      <c r="D2253" t="s">
        <v>21</v>
      </c>
      <c r="E2253" t="s">
        <v>558</v>
      </c>
      <c r="F2253" t="s">
        <v>559</v>
      </c>
      <c r="G2253" s="101">
        <v>1334.36</v>
      </c>
      <c r="H2253" s="87">
        <v>0</v>
      </c>
    </row>
    <row r="2254" spans="3:8" x14ac:dyDescent="0.25">
      <c r="C2254" s="86">
        <v>43610</v>
      </c>
      <c r="D2254" t="s">
        <v>21</v>
      </c>
      <c r="E2254" t="s">
        <v>558</v>
      </c>
      <c r="F2254" t="s">
        <v>559</v>
      </c>
      <c r="G2254" s="101">
        <v>1045.49</v>
      </c>
      <c r="H2254" s="87">
        <v>0</v>
      </c>
    </row>
    <row r="2255" spans="3:8" x14ac:dyDescent="0.25">
      <c r="C2255" s="86">
        <v>43610</v>
      </c>
      <c r="D2255" t="s">
        <v>21</v>
      </c>
      <c r="E2255" t="s">
        <v>558</v>
      </c>
      <c r="F2255" t="s">
        <v>559</v>
      </c>
      <c r="G2255" s="101">
        <v>980.37</v>
      </c>
      <c r="H2255" s="87">
        <v>0</v>
      </c>
    </row>
    <row r="2256" spans="3:8" x14ac:dyDescent="0.25">
      <c r="C2256" s="86">
        <v>43610</v>
      </c>
      <c r="D2256" t="s">
        <v>21</v>
      </c>
      <c r="E2256" t="s">
        <v>558</v>
      </c>
      <c r="F2256" t="s">
        <v>559</v>
      </c>
      <c r="G2256" s="101">
        <v>936.65</v>
      </c>
      <c r="H2256" s="87">
        <v>0</v>
      </c>
    </row>
    <row r="2257" spans="3:8" x14ac:dyDescent="0.25">
      <c r="C2257" s="86">
        <v>43610</v>
      </c>
      <c r="D2257" t="s">
        <v>21</v>
      </c>
      <c r="E2257" t="s">
        <v>558</v>
      </c>
      <c r="F2257" t="s">
        <v>559</v>
      </c>
      <c r="G2257" s="101">
        <v>808.05</v>
      </c>
      <c r="H2257" s="87">
        <v>0</v>
      </c>
    </row>
    <row r="2258" spans="3:8" x14ac:dyDescent="0.25">
      <c r="C2258" s="86">
        <v>43610</v>
      </c>
      <c r="D2258" t="s">
        <v>21</v>
      </c>
      <c r="E2258" t="s">
        <v>558</v>
      </c>
      <c r="F2258" t="s">
        <v>559</v>
      </c>
      <c r="G2258" s="101">
        <v>703.22</v>
      </c>
      <c r="H2258" s="87">
        <v>0</v>
      </c>
    </row>
    <row r="2259" spans="3:8" x14ac:dyDescent="0.25">
      <c r="C2259" s="86">
        <v>43610</v>
      </c>
      <c r="D2259" t="s">
        <v>21</v>
      </c>
      <c r="E2259" t="s">
        <v>558</v>
      </c>
      <c r="F2259" t="s">
        <v>559</v>
      </c>
      <c r="G2259" s="101">
        <v>637.09</v>
      </c>
      <c r="H2259" s="87">
        <v>0</v>
      </c>
    </row>
    <row r="2260" spans="3:8" x14ac:dyDescent="0.25">
      <c r="C2260" s="86">
        <v>43610</v>
      </c>
      <c r="D2260" t="s">
        <v>21</v>
      </c>
      <c r="E2260" t="s">
        <v>558</v>
      </c>
      <c r="F2260" t="s">
        <v>559</v>
      </c>
      <c r="G2260" s="101">
        <v>554.16</v>
      </c>
      <c r="H2260" s="87">
        <v>0</v>
      </c>
    </row>
    <row r="2261" spans="3:8" x14ac:dyDescent="0.25">
      <c r="C2261" s="86">
        <v>43610</v>
      </c>
      <c r="D2261" t="s">
        <v>21</v>
      </c>
      <c r="E2261" t="s">
        <v>558</v>
      </c>
      <c r="F2261" t="s">
        <v>559</v>
      </c>
      <c r="G2261" s="101">
        <v>522.20000000000005</v>
      </c>
      <c r="H2261" s="87">
        <v>0</v>
      </c>
    </row>
    <row r="2262" spans="3:8" x14ac:dyDescent="0.25">
      <c r="C2262" s="86">
        <v>43610</v>
      </c>
      <c r="D2262" t="s">
        <v>21</v>
      </c>
      <c r="E2262" t="s">
        <v>558</v>
      </c>
      <c r="F2262" t="s">
        <v>559</v>
      </c>
      <c r="G2262" s="101">
        <v>486.39</v>
      </c>
      <c r="H2262" s="87">
        <v>0</v>
      </c>
    </row>
    <row r="2263" spans="3:8" x14ac:dyDescent="0.25">
      <c r="C2263" s="86">
        <v>43610</v>
      </c>
      <c r="D2263" t="s">
        <v>21</v>
      </c>
      <c r="E2263" t="s">
        <v>558</v>
      </c>
      <c r="F2263" t="s">
        <v>559</v>
      </c>
      <c r="G2263" s="101">
        <v>473.77</v>
      </c>
      <c r="H2263" s="87">
        <v>0</v>
      </c>
    </row>
    <row r="2264" spans="3:8" x14ac:dyDescent="0.25">
      <c r="C2264" s="86">
        <v>43610</v>
      </c>
      <c r="D2264" t="s">
        <v>21</v>
      </c>
      <c r="E2264" t="s">
        <v>558</v>
      </c>
      <c r="F2264" t="s">
        <v>559</v>
      </c>
      <c r="G2264" s="101">
        <v>365.4</v>
      </c>
      <c r="H2264" s="87">
        <v>0</v>
      </c>
    </row>
    <row r="2265" spans="3:8" x14ac:dyDescent="0.25">
      <c r="C2265" s="86">
        <v>43610</v>
      </c>
      <c r="D2265" t="s">
        <v>21</v>
      </c>
      <c r="E2265" t="s">
        <v>558</v>
      </c>
      <c r="F2265" t="s">
        <v>559</v>
      </c>
      <c r="G2265" s="101">
        <v>305.62</v>
      </c>
      <c r="H2265" s="87">
        <v>0</v>
      </c>
    </row>
    <row r="2266" spans="3:8" x14ac:dyDescent="0.25">
      <c r="C2266" s="86">
        <v>43610</v>
      </c>
      <c r="D2266" t="s">
        <v>21</v>
      </c>
      <c r="E2266" t="s">
        <v>558</v>
      </c>
      <c r="F2266" t="s">
        <v>559</v>
      </c>
      <c r="G2266" s="101">
        <v>277.51</v>
      </c>
      <c r="H2266" s="87">
        <v>0</v>
      </c>
    </row>
    <row r="2267" spans="3:8" x14ac:dyDescent="0.25">
      <c r="C2267" s="86">
        <v>43610</v>
      </c>
      <c r="D2267" t="s">
        <v>21</v>
      </c>
      <c r="E2267" t="s">
        <v>558</v>
      </c>
      <c r="F2267" t="s">
        <v>559</v>
      </c>
      <c r="G2267" s="101">
        <v>250.17</v>
      </c>
      <c r="H2267" s="87">
        <v>0</v>
      </c>
    </row>
    <row r="2268" spans="3:8" x14ac:dyDescent="0.25">
      <c r="C2268" s="86">
        <v>43610</v>
      </c>
      <c r="D2268" t="s">
        <v>21</v>
      </c>
      <c r="E2268" t="s">
        <v>558</v>
      </c>
      <c r="F2268" t="s">
        <v>559</v>
      </c>
      <c r="G2268" s="101">
        <v>250.08</v>
      </c>
      <c r="H2268" s="87">
        <v>0</v>
      </c>
    </row>
    <row r="2269" spans="3:8" x14ac:dyDescent="0.25">
      <c r="C2269" s="86">
        <v>43610</v>
      </c>
      <c r="D2269" t="s">
        <v>21</v>
      </c>
      <c r="E2269" t="s">
        <v>558</v>
      </c>
      <c r="F2269" t="s">
        <v>559</v>
      </c>
      <c r="G2269" s="101">
        <v>226.28</v>
      </c>
      <c r="H2269" s="87">
        <v>0</v>
      </c>
    </row>
    <row r="2270" spans="3:8" x14ac:dyDescent="0.25">
      <c r="C2270" s="86">
        <v>43610</v>
      </c>
      <c r="D2270" t="s">
        <v>21</v>
      </c>
      <c r="E2270" t="s">
        <v>558</v>
      </c>
      <c r="F2270" t="s">
        <v>559</v>
      </c>
      <c r="G2270" s="101">
        <v>213.47</v>
      </c>
      <c r="H2270" s="87">
        <v>0</v>
      </c>
    </row>
    <row r="2271" spans="3:8" x14ac:dyDescent="0.25">
      <c r="C2271" s="86">
        <v>43610</v>
      </c>
      <c r="D2271" t="s">
        <v>21</v>
      </c>
      <c r="E2271" t="s">
        <v>558</v>
      </c>
      <c r="F2271" t="s">
        <v>559</v>
      </c>
      <c r="G2271" s="101">
        <v>210.56</v>
      </c>
      <c r="H2271" s="87">
        <v>0</v>
      </c>
    </row>
    <row r="2272" spans="3:8" x14ac:dyDescent="0.25">
      <c r="C2272" s="86">
        <v>43610</v>
      </c>
      <c r="D2272" t="s">
        <v>21</v>
      </c>
      <c r="E2272" t="s">
        <v>558</v>
      </c>
      <c r="F2272" t="s">
        <v>559</v>
      </c>
      <c r="G2272" s="101">
        <v>159.69999999999999</v>
      </c>
      <c r="H2272" s="87">
        <v>0</v>
      </c>
    </row>
    <row r="2273" spans="3:8" x14ac:dyDescent="0.25">
      <c r="C2273" s="86">
        <v>43610</v>
      </c>
      <c r="D2273" t="s">
        <v>21</v>
      </c>
      <c r="E2273" t="s">
        <v>558</v>
      </c>
      <c r="F2273" t="s">
        <v>559</v>
      </c>
      <c r="G2273" s="101">
        <v>122.35</v>
      </c>
      <c r="H2273" s="87">
        <v>0</v>
      </c>
    </row>
    <row r="2274" spans="3:8" x14ac:dyDescent="0.25">
      <c r="C2274" s="86">
        <v>43610</v>
      </c>
      <c r="D2274" t="s">
        <v>21</v>
      </c>
      <c r="E2274" t="s">
        <v>558</v>
      </c>
      <c r="F2274" t="s">
        <v>559</v>
      </c>
      <c r="G2274" s="101">
        <v>60.62</v>
      </c>
      <c r="H2274" s="87">
        <v>0</v>
      </c>
    </row>
    <row r="2275" spans="3:8" x14ac:dyDescent="0.25">
      <c r="C2275" s="86">
        <v>43610</v>
      </c>
      <c r="D2275" t="s">
        <v>21</v>
      </c>
      <c r="E2275" t="s">
        <v>558</v>
      </c>
      <c r="F2275" t="s">
        <v>559</v>
      </c>
      <c r="G2275" s="101">
        <v>59.16</v>
      </c>
      <c r="H2275" s="87">
        <v>0</v>
      </c>
    </row>
    <row r="2276" spans="3:8" x14ac:dyDescent="0.25">
      <c r="C2276" s="86">
        <v>43610</v>
      </c>
      <c r="D2276" t="s">
        <v>21</v>
      </c>
      <c r="E2276" t="s">
        <v>558</v>
      </c>
      <c r="F2276" t="s">
        <v>559</v>
      </c>
      <c r="G2276" s="101">
        <v>31.65</v>
      </c>
      <c r="H2276" s="87">
        <v>0</v>
      </c>
    </row>
    <row r="2277" spans="3:8" x14ac:dyDescent="0.25">
      <c r="C2277" s="86">
        <v>43610</v>
      </c>
      <c r="D2277" t="s">
        <v>21</v>
      </c>
      <c r="E2277" t="s">
        <v>558</v>
      </c>
      <c r="F2277" t="s">
        <v>559</v>
      </c>
      <c r="G2277" s="101">
        <v>28.72</v>
      </c>
      <c r="H2277" s="87">
        <v>0</v>
      </c>
    </row>
    <row r="2278" spans="3:8" x14ac:dyDescent="0.25">
      <c r="C2278" s="86">
        <v>43610</v>
      </c>
      <c r="D2278" t="s">
        <v>21</v>
      </c>
      <c r="E2278" t="s">
        <v>558</v>
      </c>
      <c r="F2278" t="s">
        <v>559</v>
      </c>
      <c r="G2278" s="101">
        <v>25.31</v>
      </c>
      <c r="H2278" s="87">
        <v>0</v>
      </c>
    </row>
    <row r="2279" spans="3:8" x14ac:dyDescent="0.25">
      <c r="C2279" s="86">
        <v>43610</v>
      </c>
      <c r="D2279" t="s">
        <v>21</v>
      </c>
      <c r="E2279" t="s">
        <v>558</v>
      </c>
      <c r="F2279" t="s">
        <v>559</v>
      </c>
      <c r="G2279" s="101">
        <v>19.39</v>
      </c>
      <c r="H2279" s="87">
        <v>0</v>
      </c>
    </row>
    <row r="2280" spans="3:8" x14ac:dyDescent="0.25">
      <c r="C2280" s="86">
        <v>43610</v>
      </c>
      <c r="D2280" t="s">
        <v>21</v>
      </c>
      <c r="E2280" t="s">
        <v>61</v>
      </c>
      <c r="F2280" t="s">
        <v>560</v>
      </c>
      <c r="G2280" s="101">
        <v>24</v>
      </c>
      <c r="H2280" s="87">
        <v>0</v>
      </c>
    </row>
    <row r="2281" spans="3:8" x14ac:dyDescent="0.25">
      <c r="C2281" s="86">
        <v>43610</v>
      </c>
      <c r="D2281" t="s">
        <v>281</v>
      </c>
      <c r="E2281" t="s">
        <v>32</v>
      </c>
      <c r="F2281" t="s">
        <v>560</v>
      </c>
      <c r="G2281" s="101">
        <v>294.75</v>
      </c>
      <c r="H2281" s="87">
        <v>0</v>
      </c>
    </row>
    <row r="2282" spans="3:8" x14ac:dyDescent="0.25">
      <c r="C2282" s="86">
        <v>43610</v>
      </c>
      <c r="D2282" t="s">
        <v>65</v>
      </c>
      <c r="E2282" t="s">
        <v>558</v>
      </c>
      <c r="F2282" t="s">
        <v>559</v>
      </c>
      <c r="G2282" s="101">
        <v>13.97</v>
      </c>
      <c r="H2282" s="87">
        <v>0</v>
      </c>
    </row>
    <row r="2283" spans="3:8" x14ac:dyDescent="0.25">
      <c r="C2283" s="86">
        <v>43610</v>
      </c>
      <c r="D2283" t="s">
        <v>65</v>
      </c>
      <c r="E2283" t="s">
        <v>61</v>
      </c>
      <c r="F2283" t="s">
        <v>560</v>
      </c>
      <c r="G2283" s="101">
        <v>15.35</v>
      </c>
      <c r="H2283" s="87">
        <v>0</v>
      </c>
    </row>
    <row r="2284" spans="3:8" x14ac:dyDescent="0.25">
      <c r="C2284" s="86">
        <v>43610</v>
      </c>
      <c r="D2284" t="s">
        <v>64</v>
      </c>
      <c r="E2284" t="s">
        <v>558</v>
      </c>
      <c r="F2284" t="s">
        <v>559</v>
      </c>
      <c r="G2284" s="101">
        <v>653.96</v>
      </c>
      <c r="H2284" s="87">
        <v>0</v>
      </c>
    </row>
    <row r="2285" spans="3:8" x14ac:dyDescent="0.25">
      <c r="C2285" s="86">
        <v>43610</v>
      </c>
      <c r="D2285" t="s">
        <v>23</v>
      </c>
      <c r="E2285" t="s">
        <v>33</v>
      </c>
      <c r="F2285" t="s">
        <v>226</v>
      </c>
      <c r="G2285" s="101">
        <v>7.65</v>
      </c>
      <c r="H2285" s="87">
        <v>0</v>
      </c>
    </row>
    <row r="2286" spans="3:8" x14ac:dyDescent="0.25">
      <c r="C2286" s="86">
        <v>43610</v>
      </c>
      <c r="D2286" t="s">
        <v>23</v>
      </c>
      <c r="E2286" t="s">
        <v>558</v>
      </c>
      <c r="F2286" t="s">
        <v>559</v>
      </c>
      <c r="G2286" s="101">
        <v>341.28</v>
      </c>
      <c r="H2286" s="87">
        <v>0</v>
      </c>
    </row>
    <row r="2287" spans="3:8" x14ac:dyDescent="0.25">
      <c r="C2287" s="86">
        <v>43610</v>
      </c>
      <c r="D2287" t="s">
        <v>23</v>
      </c>
      <c r="E2287" t="s">
        <v>558</v>
      </c>
      <c r="F2287" t="s">
        <v>559</v>
      </c>
      <c r="G2287" s="101">
        <v>101.66</v>
      </c>
      <c r="H2287" s="87">
        <v>0</v>
      </c>
    </row>
    <row r="2288" spans="3:8" x14ac:dyDescent="0.25">
      <c r="C2288" s="86">
        <v>43610</v>
      </c>
      <c r="D2288" t="s">
        <v>23</v>
      </c>
      <c r="E2288" t="s">
        <v>558</v>
      </c>
      <c r="F2288" t="s">
        <v>559</v>
      </c>
      <c r="G2288" s="101">
        <v>91.9</v>
      </c>
      <c r="H2288" s="87">
        <v>0</v>
      </c>
    </row>
    <row r="2289" spans="3:8" x14ac:dyDescent="0.25">
      <c r="C2289" s="86">
        <v>43610</v>
      </c>
      <c r="D2289" t="s">
        <v>23</v>
      </c>
      <c r="E2289" t="s">
        <v>558</v>
      </c>
      <c r="F2289" t="s">
        <v>559</v>
      </c>
      <c r="G2289" s="101">
        <v>58.94</v>
      </c>
      <c r="H2289" s="87">
        <v>0</v>
      </c>
    </row>
    <row r="2290" spans="3:8" x14ac:dyDescent="0.25">
      <c r="C2290" s="86">
        <v>43610</v>
      </c>
      <c r="D2290" t="s">
        <v>23</v>
      </c>
      <c r="E2290" t="s">
        <v>558</v>
      </c>
      <c r="F2290" t="s">
        <v>559</v>
      </c>
      <c r="G2290" s="101">
        <v>50.38</v>
      </c>
      <c r="H2290" s="87">
        <v>0</v>
      </c>
    </row>
    <row r="2291" spans="3:8" x14ac:dyDescent="0.25">
      <c r="C2291" s="86">
        <v>43610</v>
      </c>
      <c r="D2291" t="s">
        <v>23</v>
      </c>
      <c r="E2291" t="s">
        <v>558</v>
      </c>
      <c r="F2291" t="s">
        <v>559</v>
      </c>
      <c r="G2291" s="101">
        <v>39.479999999999997</v>
      </c>
      <c r="H2291" s="87">
        <v>0</v>
      </c>
    </row>
    <row r="2292" spans="3:8" x14ac:dyDescent="0.25">
      <c r="C2292" s="86">
        <v>43610</v>
      </c>
      <c r="D2292" t="s">
        <v>23</v>
      </c>
      <c r="E2292" t="s">
        <v>61</v>
      </c>
      <c r="F2292" t="s">
        <v>560</v>
      </c>
      <c r="G2292" s="101">
        <v>12</v>
      </c>
      <c r="H2292" s="87">
        <v>0</v>
      </c>
    </row>
    <row r="2293" spans="3:8" x14ac:dyDescent="0.25">
      <c r="C2293" s="86">
        <v>43612</v>
      </c>
      <c r="D2293" t="s">
        <v>68</v>
      </c>
      <c r="E2293" t="s">
        <v>61</v>
      </c>
      <c r="F2293" t="s">
        <v>561</v>
      </c>
      <c r="G2293" s="101">
        <v>24</v>
      </c>
      <c r="H2293" s="87">
        <v>0</v>
      </c>
    </row>
    <row r="2294" spans="3:8" x14ac:dyDescent="0.25">
      <c r="C2294" s="86">
        <v>43612</v>
      </c>
      <c r="D2294" t="s">
        <v>71</v>
      </c>
      <c r="E2294" t="s">
        <v>54</v>
      </c>
      <c r="F2294" t="s">
        <v>561</v>
      </c>
      <c r="G2294" s="101">
        <v>24</v>
      </c>
      <c r="H2294" s="87">
        <v>0</v>
      </c>
    </row>
    <row r="2295" spans="3:8" x14ac:dyDescent="0.25">
      <c r="C2295" s="86">
        <v>43612</v>
      </c>
      <c r="D2295" t="s">
        <v>71</v>
      </c>
      <c r="E2295" t="s">
        <v>61</v>
      </c>
      <c r="F2295" t="s">
        <v>561</v>
      </c>
      <c r="G2295" s="101">
        <v>59</v>
      </c>
      <c r="H2295" s="87">
        <v>0</v>
      </c>
    </row>
    <row r="2296" spans="3:8" x14ac:dyDescent="0.25">
      <c r="C2296" s="86">
        <v>43612</v>
      </c>
      <c r="D2296" t="s">
        <v>21</v>
      </c>
      <c r="E2296" t="s">
        <v>32</v>
      </c>
      <c r="F2296" t="s">
        <v>561</v>
      </c>
      <c r="G2296" s="101">
        <v>16</v>
      </c>
      <c r="H2296" s="87">
        <v>0</v>
      </c>
    </row>
    <row r="2297" spans="3:8" x14ac:dyDescent="0.25">
      <c r="C2297" s="86">
        <v>43612</v>
      </c>
      <c r="D2297" t="s">
        <v>79</v>
      </c>
      <c r="E2297" t="s">
        <v>59</v>
      </c>
      <c r="F2297" t="s">
        <v>561</v>
      </c>
      <c r="G2297" s="101">
        <v>101.65</v>
      </c>
      <c r="H2297" s="87">
        <v>0</v>
      </c>
    </row>
    <row r="2298" spans="3:8" x14ac:dyDescent="0.25">
      <c r="C2298" s="86">
        <v>43612</v>
      </c>
      <c r="D2298" t="s">
        <v>78</v>
      </c>
      <c r="E2298" t="s">
        <v>62</v>
      </c>
      <c r="F2298" t="s">
        <v>561</v>
      </c>
      <c r="G2298" s="101">
        <v>67</v>
      </c>
      <c r="H2298" s="87">
        <v>0</v>
      </c>
    </row>
    <row r="2299" spans="3:8" x14ac:dyDescent="0.25">
      <c r="C2299" s="86">
        <v>43612</v>
      </c>
      <c r="D2299" t="s">
        <v>23</v>
      </c>
      <c r="E2299" t="s">
        <v>60</v>
      </c>
      <c r="F2299" t="s">
        <v>561</v>
      </c>
      <c r="G2299" s="101">
        <v>187.5</v>
      </c>
      <c r="H2299" s="87">
        <v>0</v>
      </c>
    </row>
    <row r="2300" spans="3:8" x14ac:dyDescent="0.25">
      <c r="C2300" s="86">
        <v>43612</v>
      </c>
      <c r="D2300" t="s">
        <v>23</v>
      </c>
      <c r="E2300" t="s">
        <v>63</v>
      </c>
      <c r="F2300" t="s">
        <v>561</v>
      </c>
      <c r="G2300" s="101">
        <v>30</v>
      </c>
      <c r="H2300" s="87">
        <v>0</v>
      </c>
    </row>
    <row r="2301" spans="3:8" x14ac:dyDescent="0.25">
      <c r="C2301" s="86">
        <v>43612</v>
      </c>
      <c r="D2301" t="s">
        <v>23</v>
      </c>
      <c r="E2301" t="s">
        <v>63</v>
      </c>
      <c r="F2301" t="s">
        <v>561</v>
      </c>
      <c r="G2301" s="101">
        <v>17.989999999999998</v>
      </c>
      <c r="H2301" s="87">
        <v>0</v>
      </c>
    </row>
    <row r="2302" spans="3:8" x14ac:dyDescent="0.25">
      <c r="C2302" s="86">
        <v>43612</v>
      </c>
      <c r="D2302" t="s">
        <v>23</v>
      </c>
      <c r="E2302" t="s">
        <v>54</v>
      </c>
      <c r="F2302" t="s">
        <v>561</v>
      </c>
      <c r="G2302" s="101">
        <v>55.64</v>
      </c>
      <c r="H2302" s="87">
        <v>0</v>
      </c>
    </row>
    <row r="2303" spans="3:8" x14ac:dyDescent="0.25">
      <c r="C2303" s="86">
        <v>43612</v>
      </c>
      <c r="D2303" t="s">
        <v>23</v>
      </c>
      <c r="E2303" t="s">
        <v>54</v>
      </c>
      <c r="F2303" t="s">
        <v>561</v>
      </c>
      <c r="G2303" s="101">
        <v>40.5</v>
      </c>
      <c r="H2303" s="87">
        <v>0</v>
      </c>
    </row>
    <row r="2304" spans="3:8" x14ac:dyDescent="0.25">
      <c r="C2304" s="86">
        <v>43612</v>
      </c>
      <c r="D2304" t="s">
        <v>23</v>
      </c>
      <c r="E2304" t="s">
        <v>54</v>
      </c>
      <c r="F2304" t="s">
        <v>561</v>
      </c>
      <c r="G2304" s="101">
        <v>35.979999999999997</v>
      </c>
      <c r="H2304" s="87">
        <v>0</v>
      </c>
    </row>
    <row r="2305" spans="3:8" x14ac:dyDescent="0.25">
      <c r="C2305" s="86">
        <v>43612</v>
      </c>
      <c r="D2305" t="s">
        <v>23</v>
      </c>
      <c r="E2305" t="s">
        <v>54</v>
      </c>
      <c r="F2305" t="s">
        <v>561</v>
      </c>
      <c r="G2305" s="101">
        <v>10.199999999999999</v>
      </c>
      <c r="H2305" s="87">
        <v>0</v>
      </c>
    </row>
    <row r="2306" spans="3:8" x14ac:dyDescent="0.25">
      <c r="C2306" s="86">
        <v>43612</v>
      </c>
      <c r="D2306" t="s">
        <v>23</v>
      </c>
      <c r="E2306" t="s">
        <v>59</v>
      </c>
      <c r="F2306" t="s">
        <v>561</v>
      </c>
      <c r="G2306" s="101">
        <v>160</v>
      </c>
      <c r="H2306" s="87">
        <v>0</v>
      </c>
    </row>
    <row r="2307" spans="3:8" x14ac:dyDescent="0.25">
      <c r="C2307" s="86">
        <v>43612</v>
      </c>
      <c r="D2307" t="s">
        <v>23</v>
      </c>
      <c r="E2307" t="s">
        <v>59</v>
      </c>
      <c r="F2307" t="s">
        <v>561</v>
      </c>
      <c r="G2307" s="101">
        <v>116.42</v>
      </c>
      <c r="H2307" s="87">
        <v>0</v>
      </c>
    </row>
    <row r="2308" spans="3:8" x14ac:dyDescent="0.25">
      <c r="C2308" s="86">
        <v>43612</v>
      </c>
      <c r="D2308" t="s">
        <v>23</v>
      </c>
      <c r="E2308" t="s">
        <v>59</v>
      </c>
      <c r="F2308" t="s">
        <v>561</v>
      </c>
      <c r="G2308" s="101">
        <v>94.47</v>
      </c>
      <c r="H2308" s="87">
        <v>0</v>
      </c>
    </row>
    <row r="2309" spans="3:8" x14ac:dyDescent="0.25">
      <c r="C2309" s="86">
        <v>43612</v>
      </c>
      <c r="D2309" t="s">
        <v>23</v>
      </c>
      <c r="E2309" t="s">
        <v>59</v>
      </c>
      <c r="F2309" t="s">
        <v>561</v>
      </c>
      <c r="G2309" s="101">
        <v>48.16</v>
      </c>
      <c r="H2309" s="87">
        <v>0</v>
      </c>
    </row>
    <row r="2310" spans="3:8" x14ac:dyDescent="0.25">
      <c r="C2310" s="86">
        <v>43612</v>
      </c>
      <c r="D2310" t="s">
        <v>23</v>
      </c>
      <c r="E2310" t="s">
        <v>59</v>
      </c>
      <c r="F2310" t="s">
        <v>561</v>
      </c>
      <c r="G2310" s="101">
        <v>28.39</v>
      </c>
      <c r="H2310" s="87">
        <v>0</v>
      </c>
    </row>
    <row r="2311" spans="3:8" x14ac:dyDescent="0.25">
      <c r="C2311" s="86">
        <v>43612</v>
      </c>
      <c r="D2311" t="s">
        <v>23</v>
      </c>
      <c r="E2311" t="s">
        <v>59</v>
      </c>
      <c r="F2311" t="s">
        <v>561</v>
      </c>
      <c r="G2311" s="101">
        <v>10.49</v>
      </c>
      <c r="H2311" s="87">
        <v>0</v>
      </c>
    </row>
    <row r="2312" spans="3:8" x14ac:dyDescent="0.25">
      <c r="C2312" s="86">
        <v>43612</v>
      </c>
      <c r="D2312" t="s">
        <v>23</v>
      </c>
      <c r="E2312" t="s">
        <v>33</v>
      </c>
      <c r="F2312" t="s">
        <v>56</v>
      </c>
      <c r="G2312" s="101">
        <v>12</v>
      </c>
      <c r="H2312" s="87">
        <v>0</v>
      </c>
    </row>
    <row r="2313" spans="3:8" x14ac:dyDescent="0.25">
      <c r="C2313" s="86">
        <v>43612</v>
      </c>
      <c r="D2313" t="s">
        <v>23</v>
      </c>
      <c r="E2313" t="s">
        <v>33</v>
      </c>
      <c r="F2313" t="s">
        <v>124</v>
      </c>
      <c r="G2313" s="101">
        <v>2.4</v>
      </c>
      <c r="H2313" s="87">
        <v>0</v>
      </c>
    </row>
    <row r="2314" spans="3:8" x14ac:dyDescent="0.25">
      <c r="C2314" s="86">
        <v>43612</v>
      </c>
      <c r="D2314" t="s">
        <v>23</v>
      </c>
      <c r="E2314" t="s">
        <v>33</v>
      </c>
      <c r="F2314" t="s">
        <v>57</v>
      </c>
      <c r="G2314" s="101">
        <v>2.7</v>
      </c>
      <c r="H2314" s="87">
        <v>0</v>
      </c>
    </row>
    <row r="2315" spans="3:8" x14ac:dyDescent="0.25">
      <c r="C2315" s="86">
        <v>43612</v>
      </c>
      <c r="D2315" t="s">
        <v>23</v>
      </c>
      <c r="E2315" t="s">
        <v>61</v>
      </c>
      <c r="F2315" t="s">
        <v>561</v>
      </c>
      <c r="G2315" s="101">
        <v>30.77</v>
      </c>
      <c r="H2315" s="87">
        <v>0</v>
      </c>
    </row>
    <row r="2316" spans="3:8" x14ac:dyDescent="0.25">
      <c r="C2316" s="86">
        <v>43613</v>
      </c>
      <c r="D2316" t="s">
        <v>67</v>
      </c>
      <c r="E2316" t="s">
        <v>63</v>
      </c>
      <c r="F2316" t="s">
        <v>562</v>
      </c>
      <c r="G2316" s="101">
        <v>175</v>
      </c>
      <c r="H2316" s="87">
        <v>0</v>
      </c>
    </row>
    <row r="2317" spans="3:8" x14ac:dyDescent="0.25">
      <c r="C2317" s="86">
        <v>43613</v>
      </c>
      <c r="D2317" t="s">
        <v>73</v>
      </c>
      <c r="E2317" t="s">
        <v>32</v>
      </c>
      <c r="F2317" t="s">
        <v>562</v>
      </c>
      <c r="G2317" s="101">
        <v>117.45</v>
      </c>
      <c r="H2317" s="87">
        <v>0</v>
      </c>
    </row>
    <row r="2318" spans="3:8" x14ac:dyDescent="0.25">
      <c r="C2318" s="86">
        <v>43613</v>
      </c>
      <c r="D2318" t="s">
        <v>71</v>
      </c>
      <c r="E2318" t="s">
        <v>61</v>
      </c>
      <c r="F2318" t="s">
        <v>562</v>
      </c>
      <c r="G2318" s="101">
        <v>130</v>
      </c>
      <c r="H2318" s="87">
        <v>0</v>
      </c>
    </row>
    <row r="2319" spans="3:8" x14ac:dyDescent="0.25">
      <c r="C2319" s="86">
        <v>43613</v>
      </c>
      <c r="D2319" t="s">
        <v>103</v>
      </c>
      <c r="E2319" t="s">
        <v>32</v>
      </c>
      <c r="F2319" t="s">
        <v>562</v>
      </c>
      <c r="G2319" s="101">
        <v>54.57</v>
      </c>
      <c r="H2319" s="87">
        <v>0</v>
      </c>
    </row>
    <row r="2320" spans="3:8" x14ac:dyDescent="0.25">
      <c r="C2320" s="86">
        <v>43613</v>
      </c>
      <c r="D2320" t="s">
        <v>103</v>
      </c>
      <c r="E2320" t="s">
        <v>61</v>
      </c>
      <c r="F2320" t="s">
        <v>562</v>
      </c>
      <c r="G2320" s="101">
        <v>14.6</v>
      </c>
      <c r="H2320" s="87">
        <v>0</v>
      </c>
    </row>
    <row r="2321" spans="3:8" x14ac:dyDescent="0.25">
      <c r="C2321" s="86">
        <v>43613</v>
      </c>
      <c r="D2321" t="s">
        <v>21</v>
      </c>
      <c r="E2321" t="s">
        <v>32</v>
      </c>
      <c r="F2321" t="s">
        <v>562</v>
      </c>
      <c r="G2321" s="101">
        <v>16</v>
      </c>
      <c r="H2321" s="87">
        <v>0</v>
      </c>
    </row>
    <row r="2322" spans="3:8" x14ac:dyDescent="0.25">
      <c r="C2322" s="86">
        <v>43613</v>
      </c>
      <c r="D2322" t="s">
        <v>21</v>
      </c>
      <c r="E2322" t="s">
        <v>32</v>
      </c>
      <c r="F2322" t="s">
        <v>562</v>
      </c>
      <c r="G2322" s="101">
        <v>8</v>
      </c>
      <c r="H2322" s="87">
        <v>0</v>
      </c>
    </row>
    <row r="2323" spans="3:8" x14ac:dyDescent="0.25">
      <c r="C2323" s="86">
        <v>43613</v>
      </c>
      <c r="D2323" t="s">
        <v>66</v>
      </c>
      <c r="E2323" t="s">
        <v>61</v>
      </c>
      <c r="F2323" t="s">
        <v>562</v>
      </c>
      <c r="G2323" s="101">
        <v>226.93</v>
      </c>
      <c r="H2323" s="87">
        <v>0</v>
      </c>
    </row>
    <row r="2324" spans="3:8" x14ac:dyDescent="0.25">
      <c r="C2324" s="86">
        <v>43613</v>
      </c>
      <c r="D2324" t="s">
        <v>77</v>
      </c>
      <c r="E2324" t="s">
        <v>61</v>
      </c>
      <c r="F2324" t="s">
        <v>562</v>
      </c>
      <c r="G2324" s="101">
        <v>120.41</v>
      </c>
      <c r="H2324" s="87">
        <v>0</v>
      </c>
    </row>
    <row r="2325" spans="3:8" x14ac:dyDescent="0.25">
      <c r="C2325" s="86">
        <v>43613</v>
      </c>
      <c r="D2325" t="s">
        <v>23</v>
      </c>
      <c r="E2325" t="s">
        <v>32</v>
      </c>
      <c r="F2325" t="s">
        <v>562</v>
      </c>
      <c r="G2325" s="101">
        <v>8</v>
      </c>
      <c r="H2325" s="87">
        <v>0</v>
      </c>
    </row>
    <row r="2326" spans="3:8" x14ac:dyDescent="0.25">
      <c r="C2326" s="86">
        <v>43613</v>
      </c>
      <c r="D2326" t="s">
        <v>23</v>
      </c>
      <c r="E2326" t="s">
        <v>54</v>
      </c>
      <c r="F2326" t="s">
        <v>562</v>
      </c>
      <c r="G2326" s="101">
        <v>15.66</v>
      </c>
      <c r="H2326" s="87">
        <v>0</v>
      </c>
    </row>
    <row r="2327" spans="3:8" x14ac:dyDescent="0.25">
      <c r="C2327" s="86">
        <v>43613</v>
      </c>
      <c r="D2327" t="s">
        <v>23</v>
      </c>
      <c r="E2327" t="s">
        <v>62</v>
      </c>
      <c r="F2327" t="s">
        <v>562</v>
      </c>
      <c r="G2327" s="101">
        <v>34</v>
      </c>
      <c r="H2327" s="87">
        <v>0</v>
      </c>
    </row>
    <row r="2328" spans="3:8" x14ac:dyDescent="0.25">
      <c r="C2328" s="86">
        <v>43613</v>
      </c>
      <c r="D2328" t="s">
        <v>23</v>
      </c>
      <c r="E2328" t="s">
        <v>33</v>
      </c>
      <c r="F2328" t="s">
        <v>141</v>
      </c>
      <c r="G2328" s="101">
        <v>24</v>
      </c>
      <c r="H2328" s="87">
        <v>0</v>
      </c>
    </row>
    <row r="2329" spans="3:8" x14ac:dyDescent="0.25">
      <c r="C2329" s="86">
        <v>43613</v>
      </c>
      <c r="D2329" t="s">
        <v>23</v>
      </c>
      <c r="E2329" t="s">
        <v>33</v>
      </c>
      <c r="F2329" t="s">
        <v>264</v>
      </c>
      <c r="G2329" s="101">
        <v>4.5</v>
      </c>
      <c r="H2329" s="87">
        <v>0</v>
      </c>
    </row>
    <row r="2330" spans="3:8" x14ac:dyDescent="0.25">
      <c r="C2330" s="86">
        <v>43614</v>
      </c>
      <c r="D2330" t="s">
        <v>22</v>
      </c>
      <c r="E2330" t="s">
        <v>32</v>
      </c>
      <c r="F2330" t="s">
        <v>563</v>
      </c>
      <c r="G2330" s="101">
        <v>8</v>
      </c>
      <c r="H2330" s="87">
        <v>0</v>
      </c>
    </row>
    <row r="2331" spans="3:8" x14ac:dyDescent="0.25">
      <c r="C2331" s="86">
        <v>43614</v>
      </c>
      <c r="D2331" t="s">
        <v>69</v>
      </c>
      <c r="E2331" t="s">
        <v>62</v>
      </c>
      <c r="F2331" t="s">
        <v>563</v>
      </c>
      <c r="G2331" s="101">
        <v>28</v>
      </c>
      <c r="H2331" s="87">
        <v>0</v>
      </c>
    </row>
    <row r="2332" spans="3:8" x14ac:dyDescent="0.25">
      <c r="C2332" s="86">
        <v>43614</v>
      </c>
      <c r="D2332" t="s">
        <v>76</v>
      </c>
      <c r="E2332" t="s">
        <v>32</v>
      </c>
      <c r="F2332" t="s">
        <v>563</v>
      </c>
      <c r="G2332" s="101">
        <v>9.08</v>
      </c>
      <c r="H2332" s="87">
        <v>0</v>
      </c>
    </row>
    <row r="2333" spans="3:8" x14ac:dyDescent="0.25">
      <c r="C2333" s="86">
        <v>43614</v>
      </c>
      <c r="D2333" t="s">
        <v>71</v>
      </c>
      <c r="E2333" t="s">
        <v>564</v>
      </c>
      <c r="F2333" t="s">
        <v>467</v>
      </c>
      <c r="G2333" s="101">
        <v>0</v>
      </c>
      <c r="H2333" s="87">
        <v>10400</v>
      </c>
    </row>
    <row r="2334" spans="3:8" x14ac:dyDescent="0.25">
      <c r="C2334" s="86">
        <v>43614</v>
      </c>
      <c r="D2334" t="s">
        <v>21</v>
      </c>
      <c r="E2334" t="s">
        <v>32</v>
      </c>
      <c r="F2334" t="s">
        <v>563</v>
      </c>
      <c r="G2334" s="101">
        <v>16</v>
      </c>
      <c r="H2334" s="87">
        <v>0</v>
      </c>
    </row>
    <row r="2335" spans="3:8" x14ac:dyDescent="0.25">
      <c r="C2335" s="86">
        <v>43614</v>
      </c>
      <c r="D2335" t="s">
        <v>21</v>
      </c>
      <c r="E2335" t="s">
        <v>32</v>
      </c>
      <c r="F2335" t="s">
        <v>563</v>
      </c>
      <c r="G2335" s="101">
        <v>8</v>
      </c>
      <c r="H2335" s="87">
        <v>0</v>
      </c>
    </row>
    <row r="2336" spans="3:8" x14ac:dyDescent="0.25">
      <c r="C2336" s="86">
        <v>43614</v>
      </c>
      <c r="D2336" t="s">
        <v>281</v>
      </c>
      <c r="E2336" t="s">
        <v>60</v>
      </c>
      <c r="F2336" t="s">
        <v>563</v>
      </c>
      <c r="G2336" s="101">
        <v>3909</v>
      </c>
      <c r="H2336" s="87">
        <v>0</v>
      </c>
    </row>
    <row r="2337" spans="3:8" x14ac:dyDescent="0.25">
      <c r="C2337" s="86">
        <v>43614</v>
      </c>
      <c r="D2337" t="s">
        <v>78</v>
      </c>
      <c r="E2337" t="s">
        <v>61</v>
      </c>
      <c r="F2337" t="s">
        <v>563</v>
      </c>
      <c r="G2337" s="101">
        <v>42</v>
      </c>
      <c r="H2337" s="87">
        <v>0</v>
      </c>
    </row>
    <row r="2338" spans="3:8" x14ac:dyDescent="0.25">
      <c r="C2338" s="86">
        <v>43614</v>
      </c>
      <c r="D2338" t="s">
        <v>65</v>
      </c>
      <c r="E2338" t="s">
        <v>61</v>
      </c>
      <c r="F2338" t="s">
        <v>563</v>
      </c>
      <c r="G2338" s="101">
        <v>5</v>
      </c>
      <c r="H2338" s="87">
        <v>0</v>
      </c>
    </row>
    <row r="2339" spans="3:8" x14ac:dyDescent="0.25">
      <c r="C2339" s="86">
        <v>43614</v>
      </c>
      <c r="D2339" t="s">
        <v>23</v>
      </c>
      <c r="E2339" t="s">
        <v>32</v>
      </c>
      <c r="F2339" t="s">
        <v>563</v>
      </c>
      <c r="G2339" s="101">
        <v>8</v>
      </c>
      <c r="H2339" s="87">
        <v>0</v>
      </c>
    </row>
    <row r="2340" spans="3:8" x14ac:dyDescent="0.25">
      <c r="C2340" s="86">
        <v>43614</v>
      </c>
      <c r="D2340" t="s">
        <v>23</v>
      </c>
      <c r="E2340" t="s">
        <v>62</v>
      </c>
      <c r="F2340" t="s">
        <v>563</v>
      </c>
      <c r="G2340" s="101">
        <v>0</v>
      </c>
      <c r="H2340" s="87">
        <v>57</v>
      </c>
    </row>
    <row r="2341" spans="3:8" x14ac:dyDescent="0.25">
      <c r="C2341" s="86">
        <v>43614</v>
      </c>
      <c r="D2341" t="s">
        <v>23</v>
      </c>
      <c r="E2341" t="s">
        <v>62</v>
      </c>
      <c r="F2341" t="s">
        <v>563</v>
      </c>
      <c r="H2341" s="87">
        <v>30.77</v>
      </c>
    </row>
    <row r="2342" spans="3:8" x14ac:dyDescent="0.25">
      <c r="C2342" s="86">
        <v>43614</v>
      </c>
      <c r="D2342" t="s">
        <v>23</v>
      </c>
      <c r="E2342" t="s">
        <v>33</v>
      </c>
      <c r="F2342" t="s">
        <v>104</v>
      </c>
      <c r="G2342" s="101">
        <v>9</v>
      </c>
      <c r="H2342" s="87">
        <v>0</v>
      </c>
    </row>
    <row r="2343" spans="3:8" x14ac:dyDescent="0.25">
      <c r="C2343" s="86">
        <v>43614</v>
      </c>
      <c r="D2343" t="s">
        <v>23</v>
      </c>
      <c r="E2343" t="s">
        <v>33</v>
      </c>
      <c r="F2343" t="s">
        <v>264</v>
      </c>
      <c r="G2343" s="101">
        <v>4.5</v>
      </c>
      <c r="H2343" s="87">
        <v>0</v>
      </c>
    </row>
    <row r="2344" spans="3:8" x14ac:dyDescent="0.25">
      <c r="C2344" s="86">
        <v>43614</v>
      </c>
      <c r="D2344" t="s">
        <v>23</v>
      </c>
      <c r="E2344" t="s">
        <v>61</v>
      </c>
      <c r="F2344" t="s">
        <v>563</v>
      </c>
      <c r="G2344" s="101">
        <v>19</v>
      </c>
      <c r="H2344" s="87">
        <v>0</v>
      </c>
    </row>
    <row r="2345" spans="3:8" x14ac:dyDescent="0.25">
      <c r="C2345" s="86">
        <v>43615</v>
      </c>
      <c r="D2345" t="s">
        <v>80</v>
      </c>
      <c r="E2345" t="s">
        <v>61</v>
      </c>
      <c r="F2345" t="s">
        <v>565</v>
      </c>
      <c r="G2345" s="101">
        <v>95.6</v>
      </c>
      <c r="H2345" s="87">
        <v>0</v>
      </c>
    </row>
    <row r="2346" spans="3:8" x14ac:dyDescent="0.25">
      <c r="C2346" s="86">
        <v>43615</v>
      </c>
      <c r="D2346" t="s">
        <v>68</v>
      </c>
      <c r="E2346" t="s">
        <v>31</v>
      </c>
      <c r="F2346" t="s">
        <v>565</v>
      </c>
      <c r="G2346" s="101">
        <v>20</v>
      </c>
      <c r="H2346" s="87">
        <v>0</v>
      </c>
    </row>
    <row r="2347" spans="3:8" x14ac:dyDescent="0.25">
      <c r="C2347" s="86">
        <v>43615</v>
      </c>
      <c r="D2347" t="s">
        <v>21</v>
      </c>
      <c r="E2347" t="s">
        <v>32</v>
      </c>
      <c r="F2347" t="s">
        <v>565</v>
      </c>
      <c r="G2347" s="101">
        <v>32</v>
      </c>
      <c r="H2347" s="87">
        <v>0</v>
      </c>
    </row>
    <row r="2348" spans="3:8" x14ac:dyDescent="0.25">
      <c r="C2348" s="86">
        <v>43615</v>
      </c>
      <c r="D2348" t="s">
        <v>21</v>
      </c>
      <c r="E2348" t="s">
        <v>32</v>
      </c>
      <c r="F2348" t="s">
        <v>565</v>
      </c>
      <c r="G2348" s="101">
        <v>24</v>
      </c>
      <c r="H2348" s="87">
        <v>0</v>
      </c>
    </row>
    <row r="2349" spans="3:8" x14ac:dyDescent="0.25">
      <c r="C2349" s="86">
        <v>43615</v>
      </c>
      <c r="D2349" t="s">
        <v>21</v>
      </c>
      <c r="E2349" t="s">
        <v>32</v>
      </c>
      <c r="F2349" t="s">
        <v>565</v>
      </c>
      <c r="G2349" s="101">
        <v>16</v>
      </c>
      <c r="H2349" s="87">
        <v>0</v>
      </c>
    </row>
    <row r="2350" spans="3:8" x14ac:dyDescent="0.25">
      <c r="C2350" s="86">
        <v>43615</v>
      </c>
      <c r="D2350" t="s">
        <v>21</v>
      </c>
      <c r="E2350" t="s">
        <v>32</v>
      </c>
      <c r="F2350" t="s">
        <v>565</v>
      </c>
      <c r="G2350" s="101">
        <v>8</v>
      </c>
      <c r="H2350" s="87">
        <v>0</v>
      </c>
    </row>
    <row r="2351" spans="3:8" x14ac:dyDescent="0.25">
      <c r="C2351" s="86">
        <v>43615</v>
      </c>
      <c r="D2351" t="s">
        <v>23</v>
      </c>
      <c r="E2351" t="s">
        <v>32</v>
      </c>
      <c r="F2351" t="s">
        <v>565</v>
      </c>
      <c r="G2351" s="101">
        <v>8</v>
      </c>
      <c r="H2351" s="87">
        <v>0</v>
      </c>
    </row>
    <row r="2352" spans="3:8" x14ac:dyDescent="0.25">
      <c r="C2352" s="86">
        <v>43615</v>
      </c>
      <c r="D2352" t="s">
        <v>23</v>
      </c>
      <c r="E2352" t="s">
        <v>33</v>
      </c>
      <c r="F2352" t="s">
        <v>104</v>
      </c>
      <c r="G2352" s="101">
        <v>9</v>
      </c>
      <c r="H2352" s="87">
        <v>0</v>
      </c>
    </row>
    <row r="2353" spans="3:8" x14ac:dyDescent="0.25">
      <c r="C2353" s="86">
        <v>43615</v>
      </c>
      <c r="D2353" t="s">
        <v>23</v>
      </c>
      <c r="E2353" t="s">
        <v>61</v>
      </c>
      <c r="F2353" t="s">
        <v>565</v>
      </c>
      <c r="G2353" s="101">
        <v>19</v>
      </c>
      <c r="H2353" s="87">
        <v>0</v>
      </c>
    </row>
    <row r="2354" spans="3:8" x14ac:dyDescent="0.25">
      <c r="C2354" s="86">
        <v>43616</v>
      </c>
      <c r="D2354" t="s">
        <v>23</v>
      </c>
      <c r="E2354" t="s">
        <v>33</v>
      </c>
      <c r="F2354" t="s">
        <v>566</v>
      </c>
      <c r="G2354" s="101">
        <v>2.65</v>
      </c>
      <c r="H2354" s="87">
        <v>0</v>
      </c>
    </row>
    <row r="2355" spans="3:8" x14ac:dyDescent="0.25">
      <c r="C2355" s="86">
        <v>43616</v>
      </c>
      <c r="D2355" t="s">
        <v>23</v>
      </c>
      <c r="E2355" t="s">
        <v>33</v>
      </c>
      <c r="F2355" t="s">
        <v>352</v>
      </c>
      <c r="G2355" s="101">
        <v>2.25</v>
      </c>
      <c r="H2355" s="87">
        <v>0</v>
      </c>
    </row>
    <row r="2356" spans="3:8" x14ac:dyDescent="0.25">
      <c r="C2356" s="86">
        <v>43616</v>
      </c>
      <c r="D2356" t="s">
        <v>23</v>
      </c>
      <c r="E2356" t="s">
        <v>33</v>
      </c>
      <c r="F2356" t="s">
        <v>182</v>
      </c>
      <c r="G2356" s="101">
        <v>6.75</v>
      </c>
      <c r="H2356" s="87">
        <v>0</v>
      </c>
    </row>
    <row r="2357" spans="3:8" x14ac:dyDescent="0.25">
      <c r="C2357" s="86">
        <v>43617</v>
      </c>
      <c r="D2357" t="s">
        <v>22</v>
      </c>
      <c r="E2357" t="s">
        <v>32</v>
      </c>
      <c r="F2357" t="s">
        <v>567</v>
      </c>
      <c r="G2357" s="101">
        <v>16</v>
      </c>
      <c r="H2357" s="87">
        <v>0</v>
      </c>
    </row>
    <row r="2358" spans="3:8" x14ac:dyDescent="0.25">
      <c r="C2358" s="86">
        <v>43617</v>
      </c>
      <c r="D2358" t="s">
        <v>22</v>
      </c>
      <c r="E2358" t="s">
        <v>32</v>
      </c>
      <c r="F2358" t="s">
        <v>567</v>
      </c>
      <c r="G2358" s="101">
        <v>8</v>
      </c>
      <c r="H2358" s="87">
        <v>0</v>
      </c>
    </row>
    <row r="2359" spans="3:8" x14ac:dyDescent="0.25">
      <c r="C2359" s="86">
        <v>43617</v>
      </c>
      <c r="D2359" t="s">
        <v>22</v>
      </c>
      <c r="E2359" t="s">
        <v>61</v>
      </c>
      <c r="F2359" t="s">
        <v>567</v>
      </c>
      <c r="G2359" s="101">
        <v>266</v>
      </c>
      <c r="H2359" s="87">
        <v>0</v>
      </c>
    </row>
    <row r="2360" spans="3:8" x14ac:dyDescent="0.25">
      <c r="C2360" s="86">
        <v>43617</v>
      </c>
      <c r="D2360" t="s">
        <v>69</v>
      </c>
      <c r="E2360" t="s">
        <v>61</v>
      </c>
      <c r="F2360" t="s">
        <v>567</v>
      </c>
      <c r="G2360" s="101">
        <v>10</v>
      </c>
      <c r="H2360" s="87">
        <v>0</v>
      </c>
    </row>
    <row r="2361" spans="3:8" x14ac:dyDescent="0.25">
      <c r="C2361" s="86">
        <v>43617</v>
      </c>
      <c r="D2361" t="s">
        <v>67</v>
      </c>
      <c r="E2361" t="s">
        <v>60</v>
      </c>
      <c r="F2361" t="s">
        <v>567</v>
      </c>
      <c r="G2361" s="101">
        <v>19.95</v>
      </c>
      <c r="H2361" s="87">
        <v>0</v>
      </c>
    </row>
    <row r="2362" spans="3:8" x14ac:dyDescent="0.25">
      <c r="C2362" s="86">
        <v>43617</v>
      </c>
      <c r="D2362" t="s">
        <v>21</v>
      </c>
      <c r="E2362" t="s">
        <v>32</v>
      </c>
      <c r="F2362" t="s">
        <v>567</v>
      </c>
      <c r="G2362" s="101">
        <v>88</v>
      </c>
      <c r="H2362" s="87">
        <v>0</v>
      </c>
    </row>
    <row r="2363" spans="3:8" x14ac:dyDescent="0.25">
      <c r="C2363" s="86">
        <v>43617</v>
      </c>
      <c r="D2363" t="s">
        <v>21</v>
      </c>
      <c r="E2363" t="s">
        <v>32</v>
      </c>
      <c r="F2363" t="s">
        <v>567</v>
      </c>
      <c r="G2363" s="101">
        <v>72</v>
      </c>
      <c r="H2363" s="87">
        <v>0</v>
      </c>
    </row>
    <row r="2364" spans="3:8" x14ac:dyDescent="0.25">
      <c r="C2364" s="86">
        <v>43617</v>
      </c>
      <c r="D2364" t="s">
        <v>21</v>
      </c>
      <c r="E2364" t="s">
        <v>32</v>
      </c>
      <c r="F2364" t="s">
        <v>567</v>
      </c>
      <c r="G2364" s="101">
        <v>56</v>
      </c>
      <c r="H2364" s="87">
        <v>0</v>
      </c>
    </row>
    <row r="2365" spans="3:8" x14ac:dyDescent="0.25">
      <c r="C2365" s="86">
        <v>43617</v>
      </c>
      <c r="D2365" t="s">
        <v>21</v>
      </c>
      <c r="E2365" t="s">
        <v>32</v>
      </c>
      <c r="F2365" t="s">
        <v>567</v>
      </c>
      <c r="G2365" s="101">
        <v>32</v>
      </c>
      <c r="H2365" s="87">
        <v>0</v>
      </c>
    </row>
    <row r="2366" spans="3:8" x14ac:dyDescent="0.25">
      <c r="C2366" s="86">
        <v>43617</v>
      </c>
      <c r="D2366" t="s">
        <v>21</v>
      </c>
      <c r="E2366" t="s">
        <v>32</v>
      </c>
      <c r="F2366" t="s">
        <v>567</v>
      </c>
      <c r="G2366" s="101">
        <v>16</v>
      </c>
      <c r="H2366" s="87">
        <v>0</v>
      </c>
    </row>
    <row r="2367" spans="3:8" x14ac:dyDescent="0.25">
      <c r="C2367" s="86">
        <v>43617</v>
      </c>
      <c r="D2367" t="s">
        <v>21</v>
      </c>
      <c r="E2367" t="s">
        <v>61</v>
      </c>
      <c r="F2367" t="s">
        <v>567</v>
      </c>
      <c r="G2367" s="101">
        <v>338</v>
      </c>
      <c r="H2367" s="87">
        <v>0</v>
      </c>
    </row>
    <row r="2368" spans="3:8" x14ac:dyDescent="0.25">
      <c r="C2368" s="86">
        <v>43617</v>
      </c>
      <c r="D2368" t="s">
        <v>21</v>
      </c>
      <c r="E2368" t="s">
        <v>61</v>
      </c>
      <c r="F2368" t="s">
        <v>567</v>
      </c>
      <c r="G2368" s="101">
        <v>234</v>
      </c>
      <c r="H2368" s="87">
        <v>0</v>
      </c>
    </row>
    <row r="2369" spans="3:8" x14ac:dyDescent="0.25">
      <c r="C2369" s="86">
        <v>43617</v>
      </c>
      <c r="D2369" t="s">
        <v>66</v>
      </c>
      <c r="E2369" t="s">
        <v>61</v>
      </c>
      <c r="F2369" t="s">
        <v>567</v>
      </c>
      <c r="G2369" s="101">
        <v>163.58000000000001</v>
      </c>
      <c r="H2369" s="87">
        <v>0</v>
      </c>
    </row>
    <row r="2370" spans="3:8" x14ac:dyDescent="0.25">
      <c r="C2370" s="86">
        <v>43617</v>
      </c>
      <c r="D2370" t="s">
        <v>78</v>
      </c>
      <c r="E2370" t="s">
        <v>61</v>
      </c>
      <c r="F2370" t="s">
        <v>567</v>
      </c>
      <c r="G2370" s="101">
        <v>35</v>
      </c>
      <c r="H2370" s="87">
        <v>0</v>
      </c>
    </row>
    <row r="2371" spans="3:8" x14ac:dyDescent="0.25">
      <c r="C2371" s="86">
        <v>43617</v>
      </c>
      <c r="D2371" t="s">
        <v>77</v>
      </c>
      <c r="E2371" t="s">
        <v>61</v>
      </c>
      <c r="F2371" t="s">
        <v>567</v>
      </c>
      <c r="G2371" s="101">
        <v>20</v>
      </c>
      <c r="H2371" s="87">
        <v>0</v>
      </c>
    </row>
    <row r="2372" spans="3:8" x14ac:dyDescent="0.25">
      <c r="C2372" s="86">
        <v>43617</v>
      </c>
      <c r="D2372" t="s">
        <v>65</v>
      </c>
      <c r="E2372" t="s">
        <v>61</v>
      </c>
      <c r="F2372" t="s">
        <v>567</v>
      </c>
      <c r="G2372" s="101">
        <v>10</v>
      </c>
      <c r="H2372" s="87">
        <v>0</v>
      </c>
    </row>
    <row r="2373" spans="3:8" x14ac:dyDescent="0.25">
      <c r="C2373" s="86">
        <v>43617</v>
      </c>
      <c r="D2373" t="s">
        <v>64</v>
      </c>
      <c r="E2373" t="s">
        <v>32</v>
      </c>
      <c r="F2373" t="s">
        <v>567</v>
      </c>
      <c r="G2373" s="101">
        <v>80.489999999999995</v>
      </c>
      <c r="H2373" s="87">
        <v>0</v>
      </c>
    </row>
    <row r="2374" spans="3:8" x14ac:dyDescent="0.25">
      <c r="C2374" s="86">
        <v>43617</v>
      </c>
      <c r="D2374" t="s">
        <v>64</v>
      </c>
      <c r="E2374" t="s">
        <v>62</v>
      </c>
      <c r="F2374" t="s">
        <v>567</v>
      </c>
      <c r="G2374" s="101">
        <v>1227.23</v>
      </c>
      <c r="H2374" s="87">
        <v>0</v>
      </c>
    </row>
    <row r="2375" spans="3:8" x14ac:dyDescent="0.25">
      <c r="C2375" s="86">
        <v>43617</v>
      </c>
      <c r="D2375" t="s">
        <v>23</v>
      </c>
      <c r="E2375" t="s">
        <v>32</v>
      </c>
      <c r="F2375" t="s">
        <v>567</v>
      </c>
      <c r="G2375" s="101">
        <v>8</v>
      </c>
      <c r="H2375" s="87">
        <v>0</v>
      </c>
    </row>
    <row r="2376" spans="3:8" x14ac:dyDescent="0.25">
      <c r="C2376" s="86">
        <v>43617</v>
      </c>
      <c r="D2376" t="s">
        <v>23</v>
      </c>
      <c r="E2376" t="s">
        <v>60</v>
      </c>
      <c r="F2376" t="s">
        <v>567</v>
      </c>
      <c r="G2376" s="101">
        <v>30</v>
      </c>
      <c r="H2376" s="87">
        <v>0</v>
      </c>
    </row>
    <row r="2377" spans="3:8" x14ac:dyDescent="0.25">
      <c r="C2377" s="86">
        <v>43617</v>
      </c>
      <c r="D2377" t="s">
        <v>23</v>
      </c>
      <c r="E2377" t="s">
        <v>61</v>
      </c>
      <c r="F2377" t="s">
        <v>567</v>
      </c>
      <c r="G2377" s="101">
        <v>144</v>
      </c>
      <c r="H2377" s="87">
        <v>0</v>
      </c>
    </row>
    <row r="2378" spans="3:8" x14ac:dyDescent="0.25">
      <c r="C2378" s="86">
        <v>43619</v>
      </c>
      <c r="D2378" t="s">
        <v>74</v>
      </c>
      <c r="E2378" t="s">
        <v>59</v>
      </c>
      <c r="F2378" t="s">
        <v>568</v>
      </c>
      <c r="G2378" s="101">
        <v>59.68</v>
      </c>
      <c r="H2378" s="87">
        <v>0</v>
      </c>
    </row>
    <row r="2379" spans="3:8" x14ac:dyDescent="0.25">
      <c r="C2379" s="86">
        <v>43619</v>
      </c>
      <c r="D2379" t="s">
        <v>22</v>
      </c>
      <c r="E2379" t="s">
        <v>32</v>
      </c>
      <c r="F2379" t="s">
        <v>568</v>
      </c>
      <c r="G2379" s="101">
        <v>8</v>
      </c>
      <c r="H2379" s="87">
        <v>0</v>
      </c>
    </row>
    <row r="2380" spans="3:8" x14ac:dyDescent="0.25">
      <c r="C2380" s="86">
        <v>43619</v>
      </c>
      <c r="D2380" t="s">
        <v>247</v>
      </c>
      <c r="E2380" t="s">
        <v>59</v>
      </c>
      <c r="F2380" t="s">
        <v>568</v>
      </c>
      <c r="G2380" s="101">
        <v>96.25</v>
      </c>
      <c r="H2380" s="87">
        <v>0</v>
      </c>
    </row>
    <row r="2381" spans="3:8" x14ac:dyDescent="0.25">
      <c r="C2381" s="86">
        <v>43619</v>
      </c>
      <c r="D2381" t="s">
        <v>67</v>
      </c>
      <c r="E2381" t="s">
        <v>63</v>
      </c>
      <c r="F2381" t="s">
        <v>568</v>
      </c>
      <c r="G2381" s="101">
        <v>100</v>
      </c>
      <c r="H2381" s="87">
        <v>0</v>
      </c>
    </row>
    <row r="2382" spans="3:8" x14ac:dyDescent="0.25">
      <c r="C2382" s="86">
        <v>43619</v>
      </c>
      <c r="D2382" t="s">
        <v>67</v>
      </c>
      <c r="E2382" t="s">
        <v>59</v>
      </c>
      <c r="F2382" t="s">
        <v>568</v>
      </c>
      <c r="G2382" s="101">
        <v>183.19</v>
      </c>
      <c r="H2382" s="87">
        <v>0</v>
      </c>
    </row>
    <row r="2383" spans="3:8" x14ac:dyDescent="0.25">
      <c r="C2383" s="86">
        <v>43619</v>
      </c>
      <c r="D2383" t="s">
        <v>73</v>
      </c>
      <c r="E2383" t="s">
        <v>62</v>
      </c>
      <c r="F2383" t="s">
        <v>568</v>
      </c>
      <c r="G2383" s="101">
        <v>0</v>
      </c>
      <c r="H2383" s="87">
        <v>26.78</v>
      </c>
    </row>
    <row r="2384" spans="3:8" x14ac:dyDescent="0.25">
      <c r="C2384" s="86">
        <v>43619</v>
      </c>
      <c r="D2384" t="s">
        <v>75</v>
      </c>
      <c r="E2384" t="s">
        <v>60</v>
      </c>
      <c r="F2384" t="s">
        <v>568</v>
      </c>
      <c r="G2384" s="101">
        <v>983.06</v>
      </c>
      <c r="H2384" s="87">
        <v>0</v>
      </c>
    </row>
    <row r="2385" spans="3:8" x14ac:dyDescent="0.25">
      <c r="C2385" s="86">
        <v>43619</v>
      </c>
      <c r="D2385" t="s">
        <v>75</v>
      </c>
      <c r="E2385" t="s">
        <v>59</v>
      </c>
      <c r="F2385" t="s">
        <v>568</v>
      </c>
      <c r="G2385" s="101">
        <v>29.86</v>
      </c>
      <c r="H2385" s="87">
        <v>0</v>
      </c>
    </row>
    <row r="2386" spans="3:8" x14ac:dyDescent="0.25">
      <c r="C2386" s="86">
        <v>43619</v>
      </c>
      <c r="D2386" t="s">
        <v>71</v>
      </c>
      <c r="E2386" t="s">
        <v>54</v>
      </c>
      <c r="F2386" t="s">
        <v>568</v>
      </c>
      <c r="G2386" s="101">
        <v>94.5</v>
      </c>
      <c r="H2386" s="87">
        <v>0</v>
      </c>
    </row>
    <row r="2387" spans="3:8" x14ac:dyDescent="0.25">
      <c r="C2387" s="86">
        <v>43619</v>
      </c>
      <c r="D2387" t="s">
        <v>71</v>
      </c>
      <c r="E2387" t="s">
        <v>59</v>
      </c>
      <c r="F2387" t="s">
        <v>568</v>
      </c>
      <c r="G2387" s="101">
        <v>18</v>
      </c>
      <c r="H2387" s="87">
        <v>0</v>
      </c>
    </row>
    <row r="2388" spans="3:8" x14ac:dyDescent="0.25">
      <c r="C2388" s="86">
        <v>43619</v>
      </c>
      <c r="D2388" t="s">
        <v>71</v>
      </c>
      <c r="E2388" t="s">
        <v>61</v>
      </c>
      <c r="F2388" t="s">
        <v>568</v>
      </c>
      <c r="G2388" s="101">
        <v>90</v>
      </c>
      <c r="H2388" s="87">
        <v>0</v>
      </c>
    </row>
    <row r="2389" spans="3:8" x14ac:dyDescent="0.25">
      <c r="C2389" s="86">
        <v>43619</v>
      </c>
      <c r="D2389" t="s">
        <v>21</v>
      </c>
      <c r="E2389" t="s">
        <v>32</v>
      </c>
      <c r="F2389" t="s">
        <v>568</v>
      </c>
      <c r="G2389" s="101">
        <v>48</v>
      </c>
      <c r="H2389" s="87">
        <v>0</v>
      </c>
    </row>
    <row r="2390" spans="3:8" x14ac:dyDescent="0.25">
      <c r="C2390" s="86">
        <v>43619</v>
      </c>
      <c r="D2390" t="s">
        <v>21</v>
      </c>
      <c r="E2390" t="s">
        <v>32</v>
      </c>
      <c r="F2390" t="s">
        <v>568</v>
      </c>
      <c r="G2390" s="101">
        <v>24</v>
      </c>
      <c r="H2390" s="87">
        <v>0</v>
      </c>
    </row>
    <row r="2391" spans="3:8" x14ac:dyDescent="0.25">
      <c r="C2391" s="86">
        <v>43619</v>
      </c>
      <c r="D2391" t="s">
        <v>21</v>
      </c>
      <c r="E2391" t="s">
        <v>32</v>
      </c>
      <c r="F2391" t="s">
        <v>568</v>
      </c>
      <c r="G2391" s="101">
        <v>8</v>
      </c>
      <c r="H2391" s="87">
        <v>0</v>
      </c>
    </row>
    <row r="2392" spans="3:8" x14ac:dyDescent="0.25">
      <c r="C2392" s="86">
        <v>43619</v>
      </c>
      <c r="D2392" t="s">
        <v>79</v>
      </c>
      <c r="E2392" t="s">
        <v>54</v>
      </c>
      <c r="F2392" t="s">
        <v>568</v>
      </c>
      <c r="G2392" s="101">
        <v>65.12</v>
      </c>
      <c r="H2392" s="87">
        <v>0</v>
      </c>
    </row>
    <row r="2393" spans="3:8" x14ac:dyDescent="0.25">
      <c r="C2393" s="86">
        <v>43619</v>
      </c>
      <c r="D2393" t="s">
        <v>77</v>
      </c>
      <c r="E2393" t="s">
        <v>61</v>
      </c>
      <c r="F2393" t="s">
        <v>568</v>
      </c>
      <c r="G2393" s="101">
        <v>57.25</v>
      </c>
      <c r="H2393" s="87">
        <v>0</v>
      </c>
    </row>
    <row r="2394" spans="3:8" x14ac:dyDescent="0.25">
      <c r="C2394" s="86">
        <v>43619</v>
      </c>
      <c r="D2394" t="s">
        <v>64</v>
      </c>
      <c r="E2394" t="s">
        <v>54</v>
      </c>
      <c r="F2394" t="s">
        <v>568</v>
      </c>
      <c r="G2394" s="101">
        <v>38.159999999999997</v>
      </c>
      <c r="H2394" s="87">
        <v>0</v>
      </c>
    </row>
    <row r="2395" spans="3:8" x14ac:dyDescent="0.25">
      <c r="C2395" s="86">
        <v>43619</v>
      </c>
      <c r="D2395" t="s">
        <v>23</v>
      </c>
      <c r="E2395" t="s">
        <v>54</v>
      </c>
      <c r="F2395" t="s">
        <v>568</v>
      </c>
      <c r="G2395" s="101">
        <v>104</v>
      </c>
      <c r="H2395" s="87">
        <v>0</v>
      </c>
    </row>
    <row r="2396" spans="3:8" x14ac:dyDescent="0.25">
      <c r="C2396" s="86">
        <v>43619</v>
      </c>
      <c r="D2396" t="s">
        <v>23</v>
      </c>
      <c r="E2396" t="s">
        <v>54</v>
      </c>
      <c r="F2396" t="s">
        <v>568</v>
      </c>
      <c r="G2396" s="101">
        <v>24.07</v>
      </c>
      <c r="H2396" s="87">
        <v>0</v>
      </c>
    </row>
    <row r="2397" spans="3:8" x14ac:dyDescent="0.25">
      <c r="C2397" s="86">
        <v>43619</v>
      </c>
      <c r="D2397" t="s">
        <v>23</v>
      </c>
      <c r="E2397" t="s">
        <v>54</v>
      </c>
      <c r="F2397" t="s">
        <v>568</v>
      </c>
      <c r="G2397" s="101">
        <v>23.99</v>
      </c>
      <c r="H2397" s="87">
        <v>0</v>
      </c>
    </row>
    <row r="2398" spans="3:8" x14ac:dyDescent="0.25">
      <c r="C2398" s="86">
        <v>43619</v>
      </c>
      <c r="D2398" t="s">
        <v>23</v>
      </c>
      <c r="E2398" t="s">
        <v>54</v>
      </c>
      <c r="F2398" t="s">
        <v>568</v>
      </c>
      <c r="G2398" s="101">
        <v>13.08</v>
      </c>
      <c r="H2398" s="87">
        <v>0</v>
      </c>
    </row>
    <row r="2399" spans="3:8" x14ac:dyDescent="0.25">
      <c r="C2399" s="86">
        <v>43619</v>
      </c>
      <c r="D2399" t="s">
        <v>23</v>
      </c>
      <c r="E2399" t="s">
        <v>54</v>
      </c>
      <c r="F2399" t="s">
        <v>568</v>
      </c>
      <c r="G2399" s="101">
        <v>9.65</v>
      </c>
      <c r="H2399" s="87">
        <v>0</v>
      </c>
    </row>
    <row r="2400" spans="3:8" x14ac:dyDescent="0.25">
      <c r="C2400" s="86">
        <v>43619</v>
      </c>
      <c r="D2400" t="s">
        <v>23</v>
      </c>
      <c r="E2400" t="s">
        <v>59</v>
      </c>
      <c r="F2400" t="s">
        <v>568</v>
      </c>
      <c r="G2400" s="101">
        <v>170.2</v>
      </c>
      <c r="H2400" s="87">
        <v>0</v>
      </c>
    </row>
    <row r="2401" spans="3:8" x14ac:dyDescent="0.25">
      <c r="C2401" s="86">
        <v>43619</v>
      </c>
      <c r="D2401" t="s">
        <v>23</v>
      </c>
      <c r="E2401" t="s">
        <v>59</v>
      </c>
      <c r="F2401" t="s">
        <v>568</v>
      </c>
      <c r="G2401" s="101">
        <v>93.56</v>
      </c>
      <c r="H2401" s="87">
        <v>0</v>
      </c>
    </row>
    <row r="2402" spans="3:8" x14ac:dyDescent="0.25">
      <c r="C2402" s="86">
        <v>43619</v>
      </c>
      <c r="D2402" t="s">
        <v>23</v>
      </c>
      <c r="E2402" t="s">
        <v>59</v>
      </c>
      <c r="F2402" t="s">
        <v>568</v>
      </c>
      <c r="G2402" s="101">
        <v>80.03</v>
      </c>
      <c r="H2402" s="87">
        <v>0</v>
      </c>
    </row>
    <row r="2403" spans="3:8" x14ac:dyDescent="0.25">
      <c r="C2403" s="86">
        <v>43619</v>
      </c>
      <c r="D2403" t="s">
        <v>23</v>
      </c>
      <c r="E2403" t="s">
        <v>59</v>
      </c>
      <c r="F2403" t="s">
        <v>568</v>
      </c>
      <c r="G2403" s="101">
        <v>77.98</v>
      </c>
      <c r="H2403" s="87">
        <v>0</v>
      </c>
    </row>
    <row r="2404" spans="3:8" x14ac:dyDescent="0.25">
      <c r="C2404" s="86">
        <v>43619</v>
      </c>
      <c r="D2404" t="s">
        <v>23</v>
      </c>
      <c r="E2404" t="s">
        <v>59</v>
      </c>
      <c r="F2404" t="s">
        <v>568</v>
      </c>
      <c r="G2404" s="101">
        <v>73.05</v>
      </c>
      <c r="H2404" s="87">
        <v>0</v>
      </c>
    </row>
    <row r="2405" spans="3:8" x14ac:dyDescent="0.25">
      <c r="C2405" s="86">
        <v>43619</v>
      </c>
      <c r="D2405" t="s">
        <v>23</v>
      </c>
      <c r="E2405" t="s">
        <v>59</v>
      </c>
      <c r="F2405" t="s">
        <v>568</v>
      </c>
      <c r="G2405" s="101">
        <v>67.3</v>
      </c>
      <c r="H2405" s="87">
        <v>0</v>
      </c>
    </row>
    <row r="2406" spans="3:8" x14ac:dyDescent="0.25">
      <c r="C2406" s="86">
        <v>43619</v>
      </c>
      <c r="D2406" t="s">
        <v>23</v>
      </c>
      <c r="E2406" t="s">
        <v>59</v>
      </c>
      <c r="F2406" t="s">
        <v>568</v>
      </c>
      <c r="G2406" s="101">
        <v>63.06</v>
      </c>
      <c r="H2406" s="87">
        <v>0</v>
      </c>
    </row>
    <row r="2407" spans="3:8" x14ac:dyDescent="0.25">
      <c r="C2407" s="86">
        <v>43619</v>
      </c>
      <c r="D2407" t="s">
        <v>23</v>
      </c>
      <c r="E2407" t="s">
        <v>59</v>
      </c>
      <c r="F2407" t="s">
        <v>568</v>
      </c>
      <c r="G2407" s="101">
        <v>39</v>
      </c>
      <c r="H2407" s="87">
        <v>0</v>
      </c>
    </row>
    <row r="2408" spans="3:8" x14ac:dyDescent="0.25">
      <c r="C2408" s="86">
        <v>43619</v>
      </c>
      <c r="D2408" t="s">
        <v>23</v>
      </c>
      <c r="E2408" t="s">
        <v>59</v>
      </c>
      <c r="F2408" t="s">
        <v>568</v>
      </c>
      <c r="G2408" s="101">
        <v>31.38</v>
      </c>
      <c r="H2408" s="87">
        <v>0</v>
      </c>
    </row>
    <row r="2409" spans="3:8" x14ac:dyDescent="0.25">
      <c r="C2409" s="86">
        <v>43619</v>
      </c>
      <c r="D2409" t="s">
        <v>23</v>
      </c>
      <c r="E2409" t="s">
        <v>59</v>
      </c>
      <c r="F2409" t="s">
        <v>568</v>
      </c>
      <c r="G2409" s="101">
        <v>28.75</v>
      </c>
      <c r="H2409" s="87">
        <v>0</v>
      </c>
    </row>
    <row r="2410" spans="3:8" x14ac:dyDescent="0.25">
      <c r="C2410" s="86">
        <v>43619</v>
      </c>
      <c r="D2410" t="s">
        <v>23</v>
      </c>
      <c r="E2410" t="s">
        <v>59</v>
      </c>
      <c r="F2410" t="s">
        <v>568</v>
      </c>
      <c r="G2410" s="101">
        <v>27.45</v>
      </c>
      <c r="H2410" s="87">
        <v>0</v>
      </c>
    </row>
    <row r="2411" spans="3:8" x14ac:dyDescent="0.25">
      <c r="C2411" s="86">
        <v>43619</v>
      </c>
      <c r="D2411" t="s">
        <v>23</v>
      </c>
      <c r="E2411" t="s">
        <v>59</v>
      </c>
      <c r="F2411" t="s">
        <v>568</v>
      </c>
      <c r="G2411" s="101">
        <v>25.47</v>
      </c>
      <c r="H2411" s="87">
        <v>0</v>
      </c>
    </row>
    <row r="2412" spans="3:8" x14ac:dyDescent="0.25">
      <c r="C2412" s="86">
        <v>43619</v>
      </c>
      <c r="D2412" t="s">
        <v>23</v>
      </c>
      <c r="E2412" t="s">
        <v>59</v>
      </c>
      <c r="F2412" t="s">
        <v>568</v>
      </c>
      <c r="G2412" s="101">
        <v>20.45</v>
      </c>
      <c r="H2412" s="87">
        <v>0</v>
      </c>
    </row>
    <row r="2413" spans="3:8" x14ac:dyDescent="0.25">
      <c r="C2413" s="86">
        <v>43619</v>
      </c>
      <c r="D2413" t="s">
        <v>23</v>
      </c>
      <c r="E2413" t="s">
        <v>33</v>
      </c>
      <c r="F2413" t="s">
        <v>339</v>
      </c>
      <c r="G2413" s="101">
        <v>2.25</v>
      </c>
      <c r="H2413" s="87">
        <v>0</v>
      </c>
    </row>
    <row r="2414" spans="3:8" x14ac:dyDescent="0.25">
      <c r="C2414" s="86">
        <v>43620</v>
      </c>
      <c r="D2414" t="s">
        <v>455</v>
      </c>
      <c r="E2414" t="s">
        <v>60</v>
      </c>
      <c r="F2414" t="s">
        <v>569</v>
      </c>
      <c r="G2414" s="101">
        <v>5100</v>
      </c>
      <c r="H2414" s="87">
        <v>0</v>
      </c>
    </row>
    <row r="2415" spans="3:8" x14ac:dyDescent="0.25">
      <c r="C2415" s="86">
        <v>43620</v>
      </c>
      <c r="D2415" t="s">
        <v>67</v>
      </c>
      <c r="E2415" t="s">
        <v>61</v>
      </c>
      <c r="F2415" t="s">
        <v>569</v>
      </c>
      <c r="G2415" s="101">
        <v>4.93</v>
      </c>
      <c r="H2415" s="87">
        <v>0</v>
      </c>
    </row>
    <row r="2416" spans="3:8" x14ac:dyDescent="0.25">
      <c r="C2416" s="86">
        <v>43620</v>
      </c>
      <c r="D2416" t="s">
        <v>73</v>
      </c>
      <c r="E2416" t="s">
        <v>60</v>
      </c>
      <c r="F2416" t="s">
        <v>569</v>
      </c>
      <c r="G2416" s="101">
        <v>156.19999999999999</v>
      </c>
      <c r="H2416" s="87">
        <v>0</v>
      </c>
    </row>
    <row r="2417" spans="3:8" x14ac:dyDescent="0.25">
      <c r="C2417" s="86">
        <v>43620</v>
      </c>
      <c r="D2417" t="s">
        <v>250</v>
      </c>
      <c r="E2417" t="s">
        <v>61</v>
      </c>
      <c r="F2417" t="s">
        <v>569</v>
      </c>
      <c r="G2417" s="101">
        <v>180</v>
      </c>
      <c r="H2417" s="87">
        <v>0</v>
      </c>
    </row>
    <row r="2418" spans="3:8" x14ac:dyDescent="0.25">
      <c r="C2418" s="86">
        <v>43620</v>
      </c>
      <c r="D2418" t="s">
        <v>75</v>
      </c>
      <c r="E2418" t="s">
        <v>60</v>
      </c>
      <c r="F2418" t="s">
        <v>569</v>
      </c>
      <c r="G2418" s="101">
        <v>462.62</v>
      </c>
      <c r="H2418" s="87">
        <v>0</v>
      </c>
    </row>
    <row r="2419" spans="3:8" x14ac:dyDescent="0.25">
      <c r="C2419" s="86">
        <v>43620</v>
      </c>
      <c r="D2419" t="s">
        <v>21</v>
      </c>
      <c r="E2419" t="s">
        <v>32</v>
      </c>
      <c r="F2419" t="s">
        <v>569</v>
      </c>
      <c r="G2419" s="101">
        <v>104</v>
      </c>
      <c r="H2419" s="87">
        <v>0</v>
      </c>
    </row>
    <row r="2420" spans="3:8" x14ac:dyDescent="0.25">
      <c r="C2420" s="86">
        <v>43620</v>
      </c>
      <c r="D2420" t="s">
        <v>21</v>
      </c>
      <c r="E2420" t="s">
        <v>32</v>
      </c>
      <c r="F2420" t="s">
        <v>569</v>
      </c>
      <c r="G2420" s="101">
        <v>72</v>
      </c>
      <c r="H2420" s="87">
        <v>0</v>
      </c>
    </row>
    <row r="2421" spans="3:8" x14ac:dyDescent="0.25">
      <c r="C2421" s="86">
        <v>43620</v>
      </c>
      <c r="D2421" t="s">
        <v>21</v>
      </c>
      <c r="E2421" t="s">
        <v>32</v>
      </c>
      <c r="F2421" t="s">
        <v>569</v>
      </c>
      <c r="G2421" s="101">
        <v>48</v>
      </c>
      <c r="H2421" s="87">
        <v>0</v>
      </c>
    </row>
    <row r="2422" spans="3:8" x14ac:dyDescent="0.25">
      <c r="C2422" s="86">
        <v>43620</v>
      </c>
      <c r="D2422" t="s">
        <v>21</v>
      </c>
      <c r="E2422" t="s">
        <v>32</v>
      </c>
      <c r="F2422" t="s">
        <v>569</v>
      </c>
      <c r="G2422" s="101">
        <v>16</v>
      </c>
      <c r="H2422" s="87">
        <v>0</v>
      </c>
    </row>
    <row r="2423" spans="3:8" x14ac:dyDescent="0.25">
      <c r="C2423" s="86">
        <v>43620</v>
      </c>
      <c r="D2423" t="s">
        <v>21</v>
      </c>
      <c r="E2423" t="s">
        <v>32</v>
      </c>
      <c r="F2423" t="s">
        <v>569</v>
      </c>
      <c r="G2423" s="101">
        <v>8</v>
      </c>
      <c r="H2423" s="87">
        <v>0</v>
      </c>
    </row>
    <row r="2424" spans="3:8" x14ac:dyDescent="0.25">
      <c r="C2424" s="86">
        <v>43620</v>
      </c>
      <c r="D2424" t="s">
        <v>66</v>
      </c>
      <c r="E2424" t="s">
        <v>61</v>
      </c>
      <c r="F2424" t="s">
        <v>569</v>
      </c>
      <c r="G2424" s="101">
        <v>112.6</v>
      </c>
      <c r="H2424" s="87">
        <v>0</v>
      </c>
    </row>
    <row r="2425" spans="3:8" x14ac:dyDescent="0.25">
      <c r="C2425" s="86">
        <v>43620</v>
      </c>
      <c r="D2425" t="s">
        <v>78</v>
      </c>
      <c r="E2425" t="s">
        <v>60</v>
      </c>
      <c r="F2425" t="s">
        <v>569</v>
      </c>
      <c r="G2425" s="101">
        <v>50</v>
      </c>
      <c r="H2425" s="87">
        <v>0</v>
      </c>
    </row>
    <row r="2426" spans="3:8" x14ac:dyDescent="0.25">
      <c r="C2426" s="86">
        <v>43620</v>
      </c>
      <c r="D2426" t="s">
        <v>23</v>
      </c>
      <c r="E2426" t="s">
        <v>62</v>
      </c>
      <c r="F2426" t="s">
        <v>569</v>
      </c>
      <c r="G2426" s="101">
        <v>0</v>
      </c>
      <c r="H2426" s="87">
        <v>25.5</v>
      </c>
    </row>
    <row r="2427" spans="3:8" x14ac:dyDescent="0.25">
      <c r="C2427" s="86">
        <v>43620</v>
      </c>
      <c r="D2427" t="s">
        <v>23</v>
      </c>
      <c r="E2427" t="s">
        <v>33</v>
      </c>
      <c r="F2427" t="s">
        <v>125</v>
      </c>
      <c r="G2427" s="101">
        <v>7.35</v>
      </c>
      <c r="H2427" s="87">
        <v>0</v>
      </c>
    </row>
    <row r="2428" spans="3:8" x14ac:dyDescent="0.25">
      <c r="C2428" s="86">
        <v>43620</v>
      </c>
      <c r="D2428" t="s">
        <v>23</v>
      </c>
      <c r="E2428" t="s">
        <v>33</v>
      </c>
      <c r="F2428" t="s">
        <v>57</v>
      </c>
      <c r="G2428" s="101">
        <v>2.4</v>
      </c>
      <c r="H2428" s="87">
        <v>0</v>
      </c>
    </row>
    <row r="2429" spans="3:8" x14ac:dyDescent="0.25">
      <c r="C2429" s="86">
        <v>43621</v>
      </c>
      <c r="D2429" t="s">
        <v>80</v>
      </c>
      <c r="E2429" t="s">
        <v>62</v>
      </c>
      <c r="F2429" t="s">
        <v>570</v>
      </c>
      <c r="G2429" s="101">
        <v>170</v>
      </c>
      <c r="H2429" s="87">
        <v>0</v>
      </c>
    </row>
    <row r="2430" spans="3:8" x14ac:dyDescent="0.25">
      <c r="C2430" s="86">
        <v>43621</v>
      </c>
      <c r="D2430" t="s">
        <v>22</v>
      </c>
      <c r="E2430" t="s">
        <v>32</v>
      </c>
      <c r="F2430" t="s">
        <v>570</v>
      </c>
      <c r="G2430" s="101">
        <v>8</v>
      </c>
      <c r="H2430" s="87">
        <v>0</v>
      </c>
    </row>
    <row r="2431" spans="3:8" x14ac:dyDescent="0.25">
      <c r="C2431" s="86">
        <v>43621</v>
      </c>
      <c r="D2431" t="s">
        <v>290</v>
      </c>
      <c r="E2431" t="s">
        <v>62</v>
      </c>
      <c r="F2431" t="s">
        <v>570</v>
      </c>
      <c r="G2431" s="101">
        <v>1436.31</v>
      </c>
      <c r="H2431" s="87">
        <v>0</v>
      </c>
    </row>
    <row r="2432" spans="3:8" x14ac:dyDescent="0.25">
      <c r="C2432" s="86">
        <v>43621</v>
      </c>
      <c r="D2432" t="s">
        <v>69</v>
      </c>
      <c r="E2432" t="s">
        <v>60</v>
      </c>
      <c r="F2432" t="s">
        <v>570</v>
      </c>
      <c r="G2432" s="101">
        <v>342.22</v>
      </c>
      <c r="H2432" s="87">
        <v>0</v>
      </c>
    </row>
    <row r="2433" spans="3:8" x14ac:dyDescent="0.25">
      <c r="C2433" s="86">
        <v>43621</v>
      </c>
      <c r="D2433" t="s">
        <v>71</v>
      </c>
      <c r="E2433" t="s">
        <v>62</v>
      </c>
      <c r="F2433" t="s">
        <v>570</v>
      </c>
      <c r="G2433" s="101">
        <v>4.28</v>
      </c>
      <c r="H2433" s="87">
        <v>0</v>
      </c>
    </row>
    <row r="2434" spans="3:8" x14ac:dyDescent="0.25">
      <c r="C2434" s="86">
        <v>43621</v>
      </c>
      <c r="D2434" t="s">
        <v>103</v>
      </c>
      <c r="E2434" t="s">
        <v>32</v>
      </c>
      <c r="F2434" t="s">
        <v>570</v>
      </c>
      <c r="G2434" s="101">
        <v>39.950000000000003</v>
      </c>
      <c r="H2434" s="87">
        <v>0</v>
      </c>
    </row>
    <row r="2435" spans="3:8" x14ac:dyDescent="0.25">
      <c r="C2435" s="86">
        <v>43621</v>
      </c>
      <c r="D2435" t="s">
        <v>103</v>
      </c>
      <c r="E2435" t="s">
        <v>59</v>
      </c>
      <c r="F2435" t="s">
        <v>570</v>
      </c>
      <c r="G2435" s="101">
        <v>0</v>
      </c>
      <c r="H2435" s="87">
        <v>2550</v>
      </c>
    </row>
    <row r="2436" spans="3:8" x14ac:dyDescent="0.25">
      <c r="C2436" s="86">
        <v>43621</v>
      </c>
      <c r="D2436" t="s">
        <v>21</v>
      </c>
      <c r="E2436" t="s">
        <v>32</v>
      </c>
      <c r="F2436" t="s">
        <v>570</v>
      </c>
      <c r="G2436" s="101">
        <v>24</v>
      </c>
      <c r="H2436" s="87">
        <v>0</v>
      </c>
    </row>
    <row r="2437" spans="3:8" x14ac:dyDescent="0.25">
      <c r="C2437" s="86">
        <v>43621</v>
      </c>
      <c r="D2437" t="s">
        <v>21</v>
      </c>
      <c r="E2437" t="s">
        <v>32</v>
      </c>
      <c r="F2437" t="s">
        <v>570</v>
      </c>
      <c r="G2437" s="101">
        <v>8</v>
      </c>
      <c r="H2437" s="87">
        <v>0</v>
      </c>
    </row>
    <row r="2438" spans="3:8" x14ac:dyDescent="0.25">
      <c r="C2438" s="86">
        <v>43621</v>
      </c>
      <c r="D2438" t="s">
        <v>70</v>
      </c>
      <c r="E2438" t="s">
        <v>61</v>
      </c>
      <c r="F2438" t="s">
        <v>570</v>
      </c>
      <c r="G2438" s="101">
        <v>82</v>
      </c>
      <c r="H2438" s="87">
        <v>0</v>
      </c>
    </row>
    <row r="2439" spans="3:8" x14ac:dyDescent="0.25">
      <c r="C2439" s="86">
        <v>43621</v>
      </c>
      <c r="D2439" t="s">
        <v>77</v>
      </c>
      <c r="E2439" t="s">
        <v>31</v>
      </c>
      <c r="F2439" t="s">
        <v>570</v>
      </c>
      <c r="G2439" s="101">
        <v>1304.44</v>
      </c>
      <c r="H2439" s="87">
        <v>0</v>
      </c>
    </row>
    <row r="2440" spans="3:8" x14ac:dyDescent="0.25">
      <c r="C2440" s="86">
        <v>43622</v>
      </c>
      <c r="D2440" t="s">
        <v>74</v>
      </c>
      <c r="E2440" t="s">
        <v>61</v>
      </c>
      <c r="F2440" t="s">
        <v>571</v>
      </c>
      <c r="G2440" s="101">
        <v>12.75</v>
      </c>
      <c r="H2440" s="87">
        <v>0</v>
      </c>
    </row>
    <row r="2441" spans="3:8" x14ac:dyDescent="0.25">
      <c r="C2441" s="86">
        <v>43622</v>
      </c>
      <c r="D2441" t="s">
        <v>22</v>
      </c>
      <c r="E2441" t="s">
        <v>32</v>
      </c>
      <c r="F2441" t="s">
        <v>571</v>
      </c>
      <c r="G2441" s="101">
        <v>8</v>
      </c>
      <c r="H2441" s="87">
        <v>0</v>
      </c>
    </row>
    <row r="2442" spans="3:8" x14ac:dyDescent="0.25">
      <c r="C2442" s="86">
        <v>43622</v>
      </c>
      <c r="D2442" t="s">
        <v>67</v>
      </c>
      <c r="E2442" t="s">
        <v>61</v>
      </c>
      <c r="F2442" t="s">
        <v>571</v>
      </c>
      <c r="G2442" s="101">
        <v>1957.19</v>
      </c>
      <c r="H2442" s="87">
        <v>0</v>
      </c>
    </row>
    <row r="2443" spans="3:8" x14ac:dyDescent="0.25">
      <c r="C2443" s="86">
        <v>43622</v>
      </c>
      <c r="D2443" t="s">
        <v>72</v>
      </c>
      <c r="E2443" t="s">
        <v>61</v>
      </c>
      <c r="F2443" t="s">
        <v>571</v>
      </c>
      <c r="G2443" s="101">
        <v>150</v>
      </c>
      <c r="H2443" s="87">
        <v>0</v>
      </c>
    </row>
    <row r="2444" spans="3:8" x14ac:dyDescent="0.25">
      <c r="C2444" s="86">
        <v>43622</v>
      </c>
      <c r="D2444" t="s">
        <v>21</v>
      </c>
      <c r="E2444" t="s">
        <v>32</v>
      </c>
      <c r="F2444" t="s">
        <v>571</v>
      </c>
      <c r="G2444" s="101">
        <v>32</v>
      </c>
      <c r="H2444" s="87">
        <v>0</v>
      </c>
    </row>
    <row r="2445" spans="3:8" x14ac:dyDescent="0.25">
      <c r="C2445" s="86">
        <v>43622</v>
      </c>
      <c r="D2445" t="s">
        <v>21</v>
      </c>
      <c r="E2445" t="s">
        <v>32</v>
      </c>
      <c r="F2445" t="s">
        <v>571</v>
      </c>
      <c r="G2445" s="101">
        <v>16</v>
      </c>
      <c r="H2445" s="87">
        <v>0</v>
      </c>
    </row>
    <row r="2446" spans="3:8" x14ac:dyDescent="0.25">
      <c r="C2446" s="86">
        <v>43622</v>
      </c>
      <c r="D2446" t="s">
        <v>21</v>
      </c>
      <c r="E2446" t="s">
        <v>32</v>
      </c>
      <c r="F2446" t="s">
        <v>571</v>
      </c>
      <c r="G2446" s="101">
        <v>8</v>
      </c>
      <c r="H2446" s="87">
        <v>0</v>
      </c>
    </row>
    <row r="2447" spans="3:8" x14ac:dyDescent="0.25">
      <c r="C2447" s="86">
        <v>43622</v>
      </c>
      <c r="D2447" t="s">
        <v>21</v>
      </c>
      <c r="E2447" t="s">
        <v>572</v>
      </c>
      <c r="F2447" t="s">
        <v>573</v>
      </c>
      <c r="G2447" s="101">
        <v>8</v>
      </c>
      <c r="H2447" s="87">
        <v>0</v>
      </c>
    </row>
    <row r="2448" spans="3:8" x14ac:dyDescent="0.25">
      <c r="C2448" s="86">
        <v>43622</v>
      </c>
      <c r="D2448" t="s">
        <v>21</v>
      </c>
      <c r="E2448" t="s">
        <v>574</v>
      </c>
      <c r="F2448" t="s">
        <v>573</v>
      </c>
      <c r="G2448" s="101">
        <v>80</v>
      </c>
      <c r="H2448" s="87">
        <v>0</v>
      </c>
    </row>
    <row r="2449" spans="3:8" x14ac:dyDescent="0.25">
      <c r="C2449" s="86">
        <v>43622</v>
      </c>
      <c r="D2449" t="s">
        <v>21</v>
      </c>
      <c r="E2449" t="s">
        <v>574</v>
      </c>
      <c r="F2449" t="s">
        <v>573</v>
      </c>
      <c r="G2449" s="101">
        <v>32</v>
      </c>
      <c r="H2449" s="87">
        <v>0</v>
      </c>
    </row>
    <row r="2450" spans="3:8" x14ac:dyDescent="0.25">
      <c r="C2450" s="86">
        <v>43622</v>
      </c>
      <c r="D2450" t="s">
        <v>21</v>
      </c>
      <c r="E2450" t="s">
        <v>574</v>
      </c>
      <c r="F2450" t="s">
        <v>573</v>
      </c>
      <c r="G2450" s="101">
        <v>24</v>
      </c>
      <c r="H2450" s="87">
        <v>0</v>
      </c>
    </row>
    <row r="2451" spans="3:8" x14ac:dyDescent="0.25">
      <c r="C2451" s="86">
        <v>43622</v>
      </c>
      <c r="D2451" t="s">
        <v>70</v>
      </c>
      <c r="E2451" t="s">
        <v>61</v>
      </c>
      <c r="F2451" t="s">
        <v>571</v>
      </c>
      <c r="G2451" s="101">
        <v>37</v>
      </c>
      <c r="H2451" s="87">
        <v>0</v>
      </c>
    </row>
    <row r="2452" spans="3:8" x14ac:dyDescent="0.25">
      <c r="C2452" s="86">
        <v>43622</v>
      </c>
      <c r="D2452" t="s">
        <v>64</v>
      </c>
      <c r="E2452" t="s">
        <v>60</v>
      </c>
      <c r="F2452" t="s">
        <v>571</v>
      </c>
      <c r="G2452" s="101">
        <v>181.06</v>
      </c>
      <c r="H2452" s="87">
        <v>0</v>
      </c>
    </row>
    <row r="2453" spans="3:8" x14ac:dyDescent="0.25">
      <c r="C2453" s="86">
        <v>43622</v>
      </c>
      <c r="D2453" t="s">
        <v>23</v>
      </c>
      <c r="E2453" t="s">
        <v>33</v>
      </c>
      <c r="F2453" t="s">
        <v>156</v>
      </c>
      <c r="G2453" s="101">
        <v>6.5</v>
      </c>
      <c r="H2453" s="87">
        <v>0</v>
      </c>
    </row>
    <row r="2454" spans="3:8" x14ac:dyDescent="0.25">
      <c r="C2454" s="86">
        <v>43622</v>
      </c>
      <c r="D2454" t="s">
        <v>23</v>
      </c>
      <c r="E2454" t="s">
        <v>33</v>
      </c>
      <c r="F2454" t="s">
        <v>164</v>
      </c>
      <c r="G2454" s="101">
        <v>2.4</v>
      </c>
      <c r="H2454" s="87">
        <v>0</v>
      </c>
    </row>
    <row r="2455" spans="3:8" x14ac:dyDescent="0.25">
      <c r="C2455" s="86">
        <v>43622</v>
      </c>
      <c r="D2455" t="s">
        <v>23</v>
      </c>
      <c r="E2455" t="s">
        <v>61</v>
      </c>
      <c r="F2455" t="s">
        <v>571</v>
      </c>
      <c r="G2455" s="101">
        <v>12</v>
      </c>
      <c r="H2455" s="87">
        <v>0</v>
      </c>
    </row>
    <row r="2456" spans="3:8" x14ac:dyDescent="0.25">
      <c r="C2456" s="86">
        <v>43623</v>
      </c>
      <c r="D2456" t="s">
        <v>22</v>
      </c>
      <c r="E2456" t="s">
        <v>32</v>
      </c>
      <c r="F2456" t="s">
        <v>575</v>
      </c>
      <c r="G2456" s="101">
        <v>8</v>
      </c>
      <c r="H2456" s="87">
        <v>0</v>
      </c>
    </row>
    <row r="2457" spans="3:8" x14ac:dyDescent="0.25">
      <c r="C2457" s="86">
        <v>43623</v>
      </c>
      <c r="D2457" t="s">
        <v>290</v>
      </c>
      <c r="E2457" t="s">
        <v>62</v>
      </c>
      <c r="F2457" t="s">
        <v>575</v>
      </c>
      <c r="G2457" s="101">
        <v>421.36</v>
      </c>
      <c r="H2457" s="87">
        <v>0</v>
      </c>
    </row>
    <row r="2458" spans="3:8" x14ac:dyDescent="0.25">
      <c r="C2458" s="86">
        <v>43623</v>
      </c>
      <c r="D2458" t="s">
        <v>68</v>
      </c>
      <c r="E2458" t="s">
        <v>61</v>
      </c>
      <c r="F2458" t="s">
        <v>575</v>
      </c>
      <c r="G2458" s="101">
        <v>24</v>
      </c>
      <c r="H2458" s="87">
        <v>0</v>
      </c>
    </row>
    <row r="2459" spans="3:8" x14ac:dyDescent="0.25">
      <c r="C2459" s="86">
        <v>43623</v>
      </c>
      <c r="D2459" t="s">
        <v>76</v>
      </c>
      <c r="E2459" t="s">
        <v>61</v>
      </c>
      <c r="F2459" t="s">
        <v>575</v>
      </c>
      <c r="G2459" s="101">
        <v>9.43</v>
      </c>
      <c r="H2459" s="87">
        <v>0</v>
      </c>
    </row>
    <row r="2460" spans="3:8" x14ac:dyDescent="0.25">
      <c r="C2460" s="86">
        <v>43623</v>
      </c>
      <c r="D2460" t="s">
        <v>67</v>
      </c>
      <c r="E2460" t="s">
        <v>61</v>
      </c>
      <c r="F2460" t="s">
        <v>575</v>
      </c>
      <c r="G2460" s="101">
        <v>8.82</v>
      </c>
      <c r="H2460" s="87">
        <v>0</v>
      </c>
    </row>
    <row r="2461" spans="3:8" x14ac:dyDescent="0.25">
      <c r="C2461" s="86">
        <v>43623</v>
      </c>
      <c r="D2461" t="s">
        <v>72</v>
      </c>
      <c r="E2461" t="s">
        <v>61</v>
      </c>
      <c r="F2461" t="s">
        <v>575</v>
      </c>
      <c r="G2461" s="101">
        <v>53</v>
      </c>
      <c r="H2461" s="87">
        <v>0</v>
      </c>
    </row>
    <row r="2462" spans="3:8" x14ac:dyDescent="0.25">
      <c r="C2462" s="86">
        <v>43623</v>
      </c>
      <c r="D2462" t="s">
        <v>103</v>
      </c>
      <c r="E2462" t="s">
        <v>61</v>
      </c>
      <c r="F2462" t="s">
        <v>575</v>
      </c>
      <c r="G2462" s="101">
        <v>247</v>
      </c>
      <c r="H2462" s="87">
        <v>0</v>
      </c>
    </row>
    <row r="2463" spans="3:8" x14ac:dyDescent="0.25">
      <c r="C2463" s="86">
        <v>43623</v>
      </c>
      <c r="D2463" t="s">
        <v>21</v>
      </c>
      <c r="E2463" t="s">
        <v>32</v>
      </c>
      <c r="F2463" t="s">
        <v>575</v>
      </c>
      <c r="G2463" s="101">
        <v>48</v>
      </c>
      <c r="H2463" s="87">
        <v>0</v>
      </c>
    </row>
    <row r="2464" spans="3:8" x14ac:dyDescent="0.25">
      <c r="C2464" s="86">
        <v>43623</v>
      </c>
      <c r="D2464" t="s">
        <v>21</v>
      </c>
      <c r="E2464" t="s">
        <v>32</v>
      </c>
      <c r="F2464" t="s">
        <v>575</v>
      </c>
      <c r="G2464" s="101">
        <v>32</v>
      </c>
      <c r="H2464" s="87">
        <v>0</v>
      </c>
    </row>
    <row r="2465" spans="3:8" x14ac:dyDescent="0.25">
      <c r="C2465" s="86">
        <v>43623</v>
      </c>
      <c r="D2465" t="s">
        <v>21</v>
      </c>
      <c r="E2465" t="s">
        <v>32</v>
      </c>
      <c r="F2465" t="s">
        <v>575</v>
      </c>
      <c r="G2465" s="101">
        <v>16</v>
      </c>
      <c r="H2465" s="87">
        <v>0</v>
      </c>
    </row>
    <row r="2466" spans="3:8" x14ac:dyDescent="0.25">
      <c r="C2466" s="86">
        <v>43623</v>
      </c>
      <c r="D2466" t="s">
        <v>21</v>
      </c>
      <c r="E2466" t="s">
        <v>32</v>
      </c>
      <c r="F2466" t="s">
        <v>575</v>
      </c>
      <c r="G2466" s="101">
        <v>8</v>
      </c>
      <c r="H2466" s="87">
        <v>0</v>
      </c>
    </row>
    <row r="2467" spans="3:8" x14ac:dyDescent="0.25">
      <c r="C2467" s="86">
        <v>43623</v>
      </c>
      <c r="D2467" t="s">
        <v>77</v>
      </c>
      <c r="E2467" t="s">
        <v>62</v>
      </c>
      <c r="F2467" t="s">
        <v>575</v>
      </c>
      <c r="G2467" s="101">
        <v>174.78</v>
      </c>
      <c r="H2467" s="87">
        <v>0</v>
      </c>
    </row>
    <row r="2468" spans="3:8" x14ac:dyDescent="0.25">
      <c r="C2468" s="86">
        <v>43623</v>
      </c>
      <c r="D2468" t="s">
        <v>23</v>
      </c>
      <c r="E2468" t="s">
        <v>33</v>
      </c>
      <c r="F2468" t="s">
        <v>122</v>
      </c>
      <c r="G2468" s="101">
        <v>1.8</v>
      </c>
      <c r="H2468" s="87">
        <v>0</v>
      </c>
    </row>
    <row r="2469" spans="3:8" x14ac:dyDescent="0.25">
      <c r="C2469" s="86">
        <v>43623</v>
      </c>
      <c r="D2469" t="s">
        <v>23</v>
      </c>
      <c r="E2469" t="s">
        <v>33</v>
      </c>
      <c r="F2469" t="s">
        <v>149</v>
      </c>
      <c r="G2469" s="101">
        <v>3.7</v>
      </c>
      <c r="H2469" s="87">
        <v>0</v>
      </c>
    </row>
    <row r="2470" spans="3:8" x14ac:dyDescent="0.25">
      <c r="C2470" s="86">
        <v>43624</v>
      </c>
      <c r="D2470" t="s">
        <v>22</v>
      </c>
      <c r="E2470" t="s">
        <v>32</v>
      </c>
      <c r="F2470" t="s">
        <v>576</v>
      </c>
      <c r="G2470" s="101">
        <v>8</v>
      </c>
      <c r="H2470" s="87">
        <v>0</v>
      </c>
    </row>
    <row r="2471" spans="3:8" x14ac:dyDescent="0.25">
      <c r="C2471" s="86">
        <v>43624</v>
      </c>
      <c r="D2471" t="s">
        <v>22</v>
      </c>
      <c r="E2471" t="s">
        <v>54</v>
      </c>
      <c r="F2471" t="s">
        <v>576</v>
      </c>
      <c r="G2471" s="101">
        <v>8</v>
      </c>
      <c r="H2471" s="87">
        <v>0</v>
      </c>
    </row>
    <row r="2472" spans="3:8" x14ac:dyDescent="0.25">
      <c r="C2472" s="86">
        <v>43624</v>
      </c>
      <c r="D2472" t="s">
        <v>290</v>
      </c>
      <c r="E2472" t="s">
        <v>61</v>
      </c>
      <c r="F2472" t="s">
        <v>576</v>
      </c>
      <c r="G2472" s="101">
        <v>120</v>
      </c>
      <c r="H2472" s="87">
        <v>0</v>
      </c>
    </row>
    <row r="2473" spans="3:8" x14ac:dyDescent="0.25">
      <c r="C2473" s="86">
        <v>43624</v>
      </c>
      <c r="D2473" t="s">
        <v>68</v>
      </c>
      <c r="E2473" t="s">
        <v>61</v>
      </c>
      <c r="F2473" t="s">
        <v>576</v>
      </c>
      <c r="G2473" s="101">
        <v>20</v>
      </c>
      <c r="H2473" s="87">
        <v>0</v>
      </c>
    </row>
    <row r="2474" spans="3:8" x14ac:dyDescent="0.25">
      <c r="C2474" s="86">
        <v>43624</v>
      </c>
      <c r="D2474" t="s">
        <v>71</v>
      </c>
      <c r="E2474" t="s">
        <v>61</v>
      </c>
      <c r="F2474" t="s">
        <v>576</v>
      </c>
      <c r="G2474" s="101">
        <v>60</v>
      </c>
      <c r="H2474" s="87">
        <v>0</v>
      </c>
    </row>
    <row r="2475" spans="3:8" x14ac:dyDescent="0.25">
      <c r="C2475" s="86">
        <v>43624</v>
      </c>
      <c r="D2475" t="s">
        <v>21</v>
      </c>
      <c r="E2475" t="s">
        <v>32</v>
      </c>
      <c r="F2475" t="s">
        <v>576</v>
      </c>
      <c r="G2475" s="101">
        <v>40</v>
      </c>
      <c r="H2475" s="87">
        <v>0</v>
      </c>
    </row>
    <row r="2476" spans="3:8" x14ac:dyDescent="0.25">
      <c r="C2476" s="86">
        <v>43624</v>
      </c>
      <c r="D2476" t="s">
        <v>21</v>
      </c>
      <c r="E2476" t="s">
        <v>32</v>
      </c>
      <c r="F2476" t="s">
        <v>576</v>
      </c>
      <c r="G2476" s="101">
        <v>16</v>
      </c>
      <c r="H2476" s="87">
        <v>0</v>
      </c>
    </row>
    <row r="2477" spans="3:8" x14ac:dyDescent="0.25">
      <c r="C2477" s="86">
        <v>43624</v>
      </c>
      <c r="D2477" t="s">
        <v>21</v>
      </c>
      <c r="E2477" t="s">
        <v>32</v>
      </c>
      <c r="F2477" t="s">
        <v>576</v>
      </c>
      <c r="G2477" s="101">
        <v>8</v>
      </c>
      <c r="H2477" s="87">
        <v>0</v>
      </c>
    </row>
    <row r="2478" spans="3:8" x14ac:dyDescent="0.25">
      <c r="C2478" s="86">
        <v>43624</v>
      </c>
      <c r="D2478" t="s">
        <v>21</v>
      </c>
      <c r="E2478" t="s">
        <v>54</v>
      </c>
      <c r="F2478" t="s">
        <v>576</v>
      </c>
      <c r="G2478" s="101">
        <v>80</v>
      </c>
      <c r="H2478" s="87">
        <v>0</v>
      </c>
    </row>
    <row r="2479" spans="3:8" x14ac:dyDescent="0.25">
      <c r="C2479" s="86">
        <v>43624</v>
      </c>
      <c r="D2479" t="s">
        <v>21</v>
      </c>
      <c r="E2479" t="s">
        <v>54</v>
      </c>
      <c r="F2479" t="s">
        <v>576</v>
      </c>
      <c r="G2479" s="101">
        <v>32</v>
      </c>
      <c r="H2479" s="87">
        <v>0</v>
      </c>
    </row>
    <row r="2480" spans="3:8" x14ac:dyDescent="0.25">
      <c r="C2480" s="86">
        <v>43624</v>
      </c>
      <c r="D2480" t="s">
        <v>21</v>
      </c>
      <c r="E2480" t="s">
        <v>54</v>
      </c>
      <c r="F2480" t="s">
        <v>576</v>
      </c>
      <c r="G2480" s="101">
        <v>24</v>
      </c>
      <c r="H2480" s="87">
        <v>0</v>
      </c>
    </row>
    <row r="2481" spans="3:8" x14ac:dyDescent="0.25">
      <c r="C2481" s="86">
        <v>43624</v>
      </c>
      <c r="D2481" t="s">
        <v>21</v>
      </c>
      <c r="E2481" t="s">
        <v>54</v>
      </c>
      <c r="F2481" t="s">
        <v>576</v>
      </c>
      <c r="G2481" s="101">
        <v>8</v>
      </c>
      <c r="H2481" s="87">
        <v>0</v>
      </c>
    </row>
    <row r="2482" spans="3:8" x14ac:dyDescent="0.25">
      <c r="C2482" s="86">
        <v>43624</v>
      </c>
      <c r="D2482" t="s">
        <v>23</v>
      </c>
      <c r="E2482" t="s">
        <v>33</v>
      </c>
      <c r="F2482" t="s">
        <v>164</v>
      </c>
      <c r="G2482" s="101">
        <v>3</v>
      </c>
      <c r="H2482" s="87">
        <v>0</v>
      </c>
    </row>
    <row r="2483" spans="3:8" x14ac:dyDescent="0.25">
      <c r="C2483" s="86">
        <v>43626</v>
      </c>
      <c r="D2483" t="s">
        <v>22</v>
      </c>
      <c r="E2483" t="s">
        <v>32</v>
      </c>
      <c r="F2483" t="s">
        <v>577</v>
      </c>
      <c r="G2483" s="101">
        <v>8</v>
      </c>
      <c r="H2483" s="87">
        <v>0</v>
      </c>
    </row>
    <row r="2484" spans="3:8" x14ac:dyDescent="0.25">
      <c r="C2484" s="86">
        <v>43626</v>
      </c>
      <c r="D2484" t="s">
        <v>22</v>
      </c>
      <c r="E2484" t="s">
        <v>578</v>
      </c>
      <c r="F2484" t="s">
        <v>579</v>
      </c>
      <c r="G2484" s="101">
        <v>137.13</v>
      </c>
      <c r="H2484" s="87">
        <v>0</v>
      </c>
    </row>
    <row r="2485" spans="3:8" x14ac:dyDescent="0.25">
      <c r="C2485" s="86">
        <v>43626</v>
      </c>
      <c r="D2485" t="s">
        <v>22</v>
      </c>
      <c r="E2485" t="s">
        <v>578</v>
      </c>
      <c r="F2485" t="s">
        <v>579</v>
      </c>
      <c r="G2485" s="101">
        <v>72.849999999999994</v>
      </c>
      <c r="H2485" s="87">
        <v>0</v>
      </c>
    </row>
    <row r="2486" spans="3:8" x14ac:dyDescent="0.25">
      <c r="C2486" s="86">
        <v>43626</v>
      </c>
      <c r="D2486" t="s">
        <v>22</v>
      </c>
      <c r="E2486" t="s">
        <v>578</v>
      </c>
      <c r="F2486" t="s">
        <v>579</v>
      </c>
      <c r="G2486" s="101">
        <v>55.92</v>
      </c>
      <c r="H2486" s="87">
        <v>0</v>
      </c>
    </row>
    <row r="2487" spans="3:8" x14ac:dyDescent="0.25">
      <c r="C2487" s="86">
        <v>43626</v>
      </c>
      <c r="D2487" t="s">
        <v>22</v>
      </c>
      <c r="E2487" t="s">
        <v>578</v>
      </c>
      <c r="F2487" t="s">
        <v>579</v>
      </c>
      <c r="G2487" s="101">
        <v>48.99</v>
      </c>
      <c r="H2487" s="87">
        <v>0</v>
      </c>
    </row>
    <row r="2488" spans="3:8" x14ac:dyDescent="0.25">
      <c r="C2488" s="86">
        <v>43626</v>
      </c>
      <c r="D2488" t="s">
        <v>22</v>
      </c>
      <c r="E2488" t="s">
        <v>578</v>
      </c>
      <c r="F2488" t="s">
        <v>579</v>
      </c>
      <c r="G2488" s="101">
        <v>48.98</v>
      </c>
      <c r="H2488" s="87">
        <v>0</v>
      </c>
    </row>
    <row r="2489" spans="3:8" x14ac:dyDescent="0.25">
      <c r="C2489" s="86">
        <v>43626</v>
      </c>
      <c r="D2489" t="s">
        <v>22</v>
      </c>
      <c r="E2489" t="s">
        <v>578</v>
      </c>
      <c r="F2489" t="s">
        <v>579</v>
      </c>
      <c r="G2489" s="101">
        <v>31.75</v>
      </c>
      <c r="H2489" s="87">
        <v>0</v>
      </c>
    </row>
    <row r="2490" spans="3:8" x14ac:dyDescent="0.25">
      <c r="C2490" s="86">
        <v>43626</v>
      </c>
      <c r="D2490" t="s">
        <v>22</v>
      </c>
      <c r="E2490" t="s">
        <v>578</v>
      </c>
      <c r="F2490" t="s">
        <v>579</v>
      </c>
      <c r="G2490" s="101">
        <v>28.31</v>
      </c>
      <c r="H2490" s="87">
        <v>0</v>
      </c>
    </row>
    <row r="2491" spans="3:8" x14ac:dyDescent="0.25">
      <c r="C2491" s="86">
        <v>43626</v>
      </c>
      <c r="D2491" t="s">
        <v>22</v>
      </c>
      <c r="E2491" t="s">
        <v>578</v>
      </c>
      <c r="F2491" t="s">
        <v>579</v>
      </c>
      <c r="G2491" s="101">
        <v>22.88</v>
      </c>
      <c r="H2491" s="87">
        <v>0</v>
      </c>
    </row>
    <row r="2492" spans="3:8" x14ac:dyDescent="0.25">
      <c r="C2492" s="86">
        <v>43626</v>
      </c>
      <c r="D2492" t="s">
        <v>22</v>
      </c>
      <c r="E2492" t="s">
        <v>578</v>
      </c>
      <c r="F2492" t="s">
        <v>579</v>
      </c>
      <c r="G2492" s="101">
        <v>12.91</v>
      </c>
      <c r="H2492" s="87">
        <v>0</v>
      </c>
    </row>
    <row r="2493" spans="3:8" x14ac:dyDescent="0.25">
      <c r="C2493" s="86">
        <v>43626</v>
      </c>
      <c r="D2493" t="s">
        <v>102</v>
      </c>
      <c r="E2493" t="s">
        <v>61</v>
      </c>
      <c r="F2493" t="s">
        <v>577</v>
      </c>
      <c r="G2493" s="101">
        <v>26.56</v>
      </c>
      <c r="H2493" s="87">
        <v>0</v>
      </c>
    </row>
    <row r="2494" spans="3:8" x14ac:dyDescent="0.25">
      <c r="C2494" s="86">
        <v>43626</v>
      </c>
      <c r="D2494" t="s">
        <v>69</v>
      </c>
      <c r="E2494" t="s">
        <v>578</v>
      </c>
      <c r="F2494" t="s">
        <v>579</v>
      </c>
      <c r="G2494" s="101">
        <v>29.16</v>
      </c>
      <c r="H2494" s="87">
        <v>0</v>
      </c>
    </row>
    <row r="2495" spans="3:8" x14ac:dyDescent="0.25">
      <c r="C2495" s="86">
        <v>43626</v>
      </c>
      <c r="D2495" t="s">
        <v>76</v>
      </c>
      <c r="E2495" t="s">
        <v>578</v>
      </c>
      <c r="F2495" t="s">
        <v>579</v>
      </c>
      <c r="G2495" s="101">
        <v>312.97000000000003</v>
      </c>
      <c r="H2495" s="87">
        <v>0</v>
      </c>
    </row>
    <row r="2496" spans="3:8" x14ac:dyDescent="0.25">
      <c r="C2496" s="86">
        <v>43626</v>
      </c>
      <c r="D2496" t="s">
        <v>67</v>
      </c>
      <c r="E2496" t="s">
        <v>578</v>
      </c>
      <c r="F2496" t="s">
        <v>579</v>
      </c>
      <c r="G2496" s="101">
        <v>537.59</v>
      </c>
      <c r="H2496" s="87">
        <v>0</v>
      </c>
    </row>
    <row r="2497" spans="3:8" x14ac:dyDescent="0.25">
      <c r="C2497" s="86">
        <v>43626</v>
      </c>
      <c r="D2497" t="s">
        <v>72</v>
      </c>
      <c r="E2497" t="s">
        <v>578</v>
      </c>
      <c r="F2497" t="s">
        <v>579</v>
      </c>
      <c r="G2497" s="101">
        <v>329.69</v>
      </c>
      <c r="H2497" s="87">
        <v>0</v>
      </c>
    </row>
    <row r="2498" spans="3:8" x14ac:dyDescent="0.25">
      <c r="C2498" s="86">
        <v>43626</v>
      </c>
      <c r="D2498" t="s">
        <v>73</v>
      </c>
      <c r="E2498" t="s">
        <v>59</v>
      </c>
      <c r="F2498" t="s">
        <v>577</v>
      </c>
      <c r="G2498" s="101">
        <v>40</v>
      </c>
      <c r="H2498" s="87">
        <v>0</v>
      </c>
    </row>
    <row r="2499" spans="3:8" x14ac:dyDescent="0.25">
      <c r="C2499" s="86">
        <v>43626</v>
      </c>
      <c r="D2499" t="s">
        <v>75</v>
      </c>
      <c r="E2499" t="s">
        <v>578</v>
      </c>
      <c r="F2499" t="s">
        <v>579</v>
      </c>
      <c r="G2499" s="101">
        <v>24.26</v>
      </c>
      <c r="H2499" s="87">
        <v>0</v>
      </c>
    </row>
    <row r="2500" spans="3:8" x14ac:dyDescent="0.25">
      <c r="C2500" s="86">
        <v>43626</v>
      </c>
      <c r="D2500" t="s">
        <v>71</v>
      </c>
      <c r="E2500" t="s">
        <v>61</v>
      </c>
      <c r="F2500" t="s">
        <v>577</v>
      </c>
      <c r="G2500" s="101">
        <v>263.01</v>
      </c>
      <c r="H2500" s="87">
        <v>0</v>
      </c>
    </row>
    <row r="2501" spans="3:8" x14ac:dyDescent="0.25">
      <c r="C2501" s="86">
        <v>43626</v>
      </c>
      <c r="D2501" t="s">
        <v>103</v>
      </c>
      <c r="E2501" t="s">
        <v>578</v>
      </c>
      <c r="F2501" t="s">
        <v>579</v>
      </c>
      <c r="G2501" s="101">
        <v>132.47</v>
      </c>
      <c r="H2501" s="87">
        <v>0</v>
      </c>
    </row>
    <row r="2502" spans="3:8" x14ac:dyDescent="0.25">
      <c r="C2502" s="86">
        <v>43626</v>
      </c>
      <c r="D2502" t="s">
        <v>21</v>
      </c>
      <c r="E2502" t="s">
        <v>32</v>
      </c>
      <c r="F2502" t="s">
        <v>577</v>
      </c>
      <c r="G2502" s="101">
        <v>16</v>
      </c>
      <c r="H2502" s="87">
        <v>0</v>
      </c>
    </row>
    <row r="2503" spans="3:8" x14ac:dyDescent="0.25">
      <c r="C2503" s="86">
        <v>43626</v>
      </c>
      <c r="D2503" t="s">
        <v>21</v>
      </c>
      <c r="E2503" t="s">
        <v>32</v>
      </c>
      <c r="F2503" t="s">
        <v>577</v>
      </c>
      <c r="G2503" s="101">
        <v>8</v>
      </c>
      <c r="H2503" s="87">
        <v>0</v>
      </c>
    </row>
    <row r="2504" spans="3:8" x14ac:dyDescent="0.25">
      <c r="C2504" s="86">
        <v>43626</v>
      </c>
      <c r="D2504" t="s">
        <v>21</v>
      </c>
      <c r="E2504" t="s">
        <v>580</v>
      </c>
      <c r="F2504" t="s">
        <v>177</v>
      </c>
      <c r="G2504" s="101">
        <v>0</v>
      </c>
      <c r="H2504" s="87">
        <v>80</v>
      </c>
    </row>
    <row r="2505" spans="3:8" x14ac:dyDescent="0.25">
      <c r="C2505" s="86">
        <v>43626</v>
      </c>
      <c r="D2505" t="s">
        <v>21</v>
      </c>
      <c r="E2505" t="s">
        <v>580</v>
      </c>
      <c r="F2505" t="s">
        <v>177</v>
      </c>
      <c r="H2505" s="87">
        <v>32</v>
      </c>
    </row>
    <row r="2506" spans="3:8" x14ac:dyDescent="0.25">
      <c r="C2506" s="86">
        <v>43626</v>
      </c>
      <c r="D2506" t="s">
        <v>21</v>
      </c>
      <c r="E2506" t="s">
        <v>580</v>
      </c>
      <c r="F2506" t="s">
        <v>177</v>
      </c>
      <c r="H2506" s="87">
        <v>24</v>
      </c>
    </row>
    <row r="2507" spans="3:8" x14ac:dyDescent="0.25">
      <c r="C2507" s="86">
        <v>43626</v>
      </c>
      <c r="D2507" t="s">
        <v>21</v>
      </c>
      <c r="E2507" t="s">
        <v>580</v>
      </c>
      <c r="F2507" t="s">
        <v>177</v>
      </c>
      <c r="H2507" s="87">
        <v>8</v>
      </c>
    </row>
    <row r="2508" spans="3:8" x14ac:dyDescent="0.25">
      <c r="C2508" s="86">
        <v>43626</v>
      </c>
      <c r="D2508" t="s">
        <v>21</v>
      </c>
      <c r="E2508" t="s">
        <v>578</v>
      </c>
      <c r="F2508" t="s">
        <v>579</v>
      </c>
      <c r="G2508" s="101">
        <v>1708.41</v>
      </c>
      <c r="H2508" s="87">
        <v>0</v>
      </c>
    </row>
    <row r="2509" spans="3:8" x14ac:dyDescent="0.25">
      <c r="C2509" s="86">
        <v>43626</v>
      </c>
      <c r="D2509" t="s">
        <v>21</v>
      </c>
      <c r="E2509" t="s">
        <v>578</v>
      </c>
      <c r="F2509" t="s">
        <v>579</v>
      </c>
      <c r="G2509" s="101">
        <v>1177.53</v>
      </c>
      <c r="H2509" s="87">
        <v>0</v>
      </c>
    </row>
    <row r="2510" spans="3:8" x14ac:dyDescent="0.25">
      <c r="C2510" s="86">
        <v>43626</v>
      </c>
      <c r="D2510" t="s">
        <v>21</v>
      </c>
      <c r="E2510" t="s">
        <v>578</v>
      </c>
      <c r="F2510" t="s">
        <v>579</v>
      </c>
      <c r="G2510" s="101">
        <v>1072.24</v>
      </c>
      <c r="H2510" s="87">
        <v>0</v>
      </c>
    </row>
    <row r="2511" spans="3:8" x14ac:dyDescent="0.25">
      <c r="C2511" s="86">
        <v>43626</v>
      </c>
      <c r="D2511" t="s">
        <v>21</v>
      </c>
      <c r="E2511" t="s">
        <v>578</v>
      </c>
      <c r="F2511" t="s">
        <v>579</v>
      </c>
      <c r="G2511" s="101">
        <v>985.64</v>
      </c>
      <c r="H2511" s="87">
        <v>0</v>
      </c>
    </row>
    <row r="2512" spans="3:8" x14ac:dyDescent="0.25">
      <c r="C2512" s="86">
        <v>43626</v>
      </c>
      <c r="D2512" t="s">
        <v>21</v>
      </c>
      <c r="E2512" t="s">
        <v>578</v>
      </c>
      <c r="F2512" t="s">
        <v>579</v>
      </c>
      <c r="G2512" s="101">
        <v>860.35</v>
      </c>
      <c r="H2512" s="87">
        <v>0</v>
      </c>
    </row>
    <row r="2513" spans="3:8" x14ac:dyDescent="0.25">
      <c r="C2513" s="86">
        <v>43626</v>
      </c>
      <c r="D2513" t="s">
        <v>21</v>
      </c>
      <c r="E2513" t="s">
        <v>578</v>
      </c>
      <c r="F2513" t="s">
        <v>579</v>
      </c>
      <c r="G2513" s="101">
        <v>695.86</v>
      </c>
      <c r="H2513" s="87">
        <v>0</v>
      </c>
    </row>
    <row r="2514" spans="3:8" x14ac:dyDescent="0.25">
      <c r="C2514" s="86">
        <v>43626</v>
      </c>
      <c r="D2514" t="s">
        <v>21</v>
      </c>
      <c r="E2514" t="s">
        <v>578</v>
      </c>
      <c r="F2514" t="s">
        <v>579</v>
      </c>
      <c r="G2514" s="101">
        <v>683.32</v>
      </c>
      <c r="H2514" s="87">
        <v>0</v>
      </c>
    </row>
    <row r="2515" spans="3:8" x14ac:dyDescent="0.25">
      <c r="C2515" s="86">
        <v>43626</v>
      </c>
      <c r="D2515" t="s">
        <v>21</v>
      </c>
      <c r="E2515" t="s">
        <v>578</v>
      </c>
      <c r="F2515" t="s">
        <v>579</v>
      </c>
      <c r="G2515" s="101">
        <v>518.83000000000004</v>
      </c>
      <c r="H2515" s="87">
        <v>0</v>
      </c>
    </row>
    <row r="2516" spans="3:8" x14ac:dyDescent="0.25">
      <c r="C2516" s="86">
        <v>43626</v>
      </c>
      <c r="D2516" t="s">
        <v>21</v>
      </c>
      <c r="E2516" t="s">
        <v>578</v>
      </c>
      <c r="F2516" t="s">
        <v>579</v>
      </c>
      <c r="G2516" s="101">
        <v>513.57000000000005</v>
      </c>
      <c r="H2516" s="87">
        <v>0</v>
      </c>
    </row>
    <row r="2517" spans="3:8" x14ac:dyDescent="0.25">
      <c r="C2517" s="86">
        <v>43626</v>
      </c>
      <c r="D2517" t="s">
        <v>21</v>
      </c>
      <c r="E2517" t="s">
        <v>578</v>
      </c>
      <c r="F2517" t="s">
        <v>579</v>
      </c>
      <c r="G2517" s="101">
        <v>401.95</v>
      </c>
      <c r="H2517" s="87">
        <v>0</v>
      </c>
    </row>
    <row r="2518" spans="3:8" x14ac:dyDescent="0.25">
      <c r="C2518" s="86">
        <v>43626</v>
      </c>
      <c r="D2518" t="s">
        <v>21</v>
      </c>
      <c r="E2518" t="s">
        <v>578</v>
      </c>
      <c r="F2518" t="s">
        <v>579</v>
      </c>
      <c r="G2518" s="101">
        <v>391.96</v>
      </c>
      <c r="H2518" s="87">
        <v>0</v>
      </c>
    </row>
    <row r="2519" spans="3:8" x14ac:dyDescent="0.25">
      <c r="C2519" s="86">
        <v>43626</v>
      </c>
      <c r="D2519" t="s">
        <v>21</v>
      </c>
      <c r="E2519" t="s">
        <v>578</v>
      </c>
      <c r="F2519" t="s">
        <v>579</v>
      </c>
      <c r="G2519" s="101">
        <v>336.32</v>
      </c>
      <c r="H2519" s="87">
        <v>0</v>
      </c>
    </row>
    <row r="2520" spans="3:8" x14ac:dyDescent="0.25">
      <c r="C2520" s="86">
        <v>43626</v>
      </c>
      <c r="D2520" t="s">
        <v>21</v>
      </c>
      <c r="E2520" t="s">
        <v>578</v>
      </c>
      <c r="F2520" t="s">
        <v>579</v>
      </c>
      <c r="G2520" s="101">
        <v>329.75</v>
      </c>
      <c r="H2520" s="87">
        <v>0</v>
      </c>
    </row>
    <row r="2521" spans="3:8" x14ac:dyDescent="0.25">
      <c r="C2521" s="86">
        <v>43626</v>
      </c>
      <c r="D2521" t="s">
        <v>21</v>
      </c>
      <c r="E2521" t="s">
        <v>578</v>
      </c>
      <c r="F2521" t="s">
        <v>579</v>
      </c>
      <c r="G2521" s="101">
        <v>307.27999999999997</v>
      </c>
      <c r="H2521" s="87">
        <v>0</v>
      </c>
    </row>
    <row r="2522" spans="3:8" x14ac:dyDescent="0.25">
      <c r="C2522" s="86">
        <v>43626</v>
      </c>
      <c r="D2522" t="s">
        <v>21</v>
      </c>
      <c r="E2522" t="s">
        <v>578</v>
      </c>
      <c r="F2522" t="s">
        <v>579</v>
      </c>
      <c r="G2522" s="101">
        <v>306.8</v>
      </c>
      <c r="H2522" s="87">
        <v>0</v>
      </c>
    </row>
    <row r="2523" spans="3:8" x14ac:dyDescent="0.25">
      <c r="C2523" s="86">
        <v>43626</v>
      </c>
      <c r="D2523" t="s">
        <v>21</v>
      </c>
      <c r="E2523" t="s">
        <v>578</v>
      </c>
      <c r="F2523" t="s">
        <v>579</v>
      </c>
      <c r="G2523" s="101">
        <v>292.72000000000003</v>
      </c>
      <c r="H2523" s="87">
        <v>0</v>
      </c>
    </row>
    <row r="2524" spans="3:8" x14ac:dyDescent="0.25">
      <c r="C2524" s="86">
        <v>43626</v>
      </c>
      <c r="D2524" t="s">
        <v>21</v>
      </c>
      <c r="E2524" t="s">
        <v>578</v>
      </c>
      <c r="F2524" t="s">
        <v>579</v>
      </c>
      <c r="G2524" s="101">
        <v>216.64</v>
      </c>
      <c r="H2524" s="87">
        <v>0</v>
      </c>
    </row>
    <row r="2525" spans="3:8" x14ac:dyDescent="0.25">
      <c r="C2525" s="86">
        <v>43626</v>
      </c>
      <c r="D2525" t="s">
        <v>21</v>
      </c>
      <c r="E2525" t="s">
        <v>578</v>
      </c>
      <c r="F2525" t="s">
        <v>579</v>
      </c>
      <c r="G2525" s="101">
        <v>208.07</v>
      </c>
      <c r="H2525" s="87">
        <v>0</v>
      </c>
    </row>
    <row r="2526" spans="3:8" x14ac:dyDescent="0.25">
      <c r="C2526" s="86">
        <v>43626</v>
      </c>
      <c r="D2526" t="s">
        <v>21</v>
      </c>
      <c r="E2526" t="s">
        <v>578</v>
      </c>
      <c r="F2526" t="s">
        <v>579</v>
      </c>
      <c r="G2526" s="101">
        <v>203.87</v>
      </c>
      <c r="H2526" s="87">
        <v>0</v>
      </c>
    </row>
    <row r="2527" spans="3:8" x14ac:dyDescent="0.25">
      <c r="C2527" s="86">
        <v>43626</v>
      </c>
      <c r="D2527" t="s">
        <v>21</v>
      </c>
      <c r="E2527" t="s">
        <v>578</v>
      </c>
      <c r="F2527" t="s">
        <v>579</v>
      </c>
      <c r="G2527" s="101">
        <v>140</v>
      </c>
      <c r="H2527" s="87">
        <v>0</v>
      </c>
    </row>
    <row r="2528" spans="3:8" x14ac:dyDescent="0.25">
      <c r="C2528" s="86">
        <v>43626</v>
      </c>
      <c r="D2528" t="s">
        <v>21</v>
      </c>
      <c r="E2528" t="s">
        <v>578</v>
      </c>
      <c r="F2528" t="s">
        <v>579</v>
      </c>
      <c r="G2528" s="101">
        <v>106.5</v>
      </c>
      <c r="H2528" s="87">
        <v>0</v>
      </c>
    </row>
    <row r="2529" spans="3:8" x14ac:dyDescent="0.25">
      <c r="C2529" s="86">
        <v>43626</v>
      </c>
      <c r="D2529" t="s">
        <v>21</v>
      </c>
      <c r="E2529" t="s">
        <v>578</v>
      </c>
      <c r="F2529" t="s">
        <v>579</v>
      </c>
      <c r="G2529" s="101">
        <v>75.709999999999994</v>
      </c>
      <c r="H2529" s="87">
        <v>0</v>
      </c>
    </row>
    <row r="2530" spans="3:8" x14ac:dyDescent="0.25">
      <c r="C2530" s="86">
        <v>43626</v>
      </c>
      <c r="D2530" t="s">
        <v>21</v>
      </c>
      <c r="E2530" t="s">
        <v>578</v>
      </c>
      <c r="F2530" t="s">
        <v>579</v>
      </c>
      <c r="G2530" s="101">
        <v>31.9</v>
      </c>
      <c r="H2530" s="87">
        <v>0</v>
      </c>
    </row>
    <row r="2531" spans="3:8" x14ac:dyDescent="0.25">
      <c r="C2531" s="86">
        <v>43626</v>
      </c>
      <c r="D2531" t="s">
        <v>21</v>
      </c>
      <c r="E2531" t="s">
        <v>578</v>
      </c>
      <c r="F2531" t="s">
        <v>579</v>
      </c>
      <c r="G2531" s="101">
        <v>12.27</v>
      </c>
      <c r="H2531" s="87">
        <v>0</v>
      </c>
    </row>
    <row r="2532" spans="3:8" x14ac:dyDescent="0.25">
      <c r="C2532" s="86">
        <v>43626</v>
      </c>
      <c r="D2532" t="s">
        <v>21</v>
      </c>
      <c r="E2532" t="s">
        <v>578</v>
      </c>
      <c r="F2532" t="s">
        <v>579</v>
      </c>
      <c r="G2532" s="101">
        <v>9.8000000000000007</v>
      </c>
      <c r="H2532" s="87">
        <v>0</v>
      </c>
    </row>
    <row r="2533" spans="3:8" x14ac:dyDescent="0.25">
      <c r="C2533" s="86">
        <v>43626</v>
      </c>
      <c r="D2533" t="s">
        <v>21</v>
      </c>
      <c r="E2533" t="s">
        <v>578</v>
      </c>
      <c r="F2533" t="s">
        <v>579</v>
      </c>
      <c r="G2533" s="101">
        <v>9.5500000000000007</v>
      </c>
      <c r="H2533" s="87">
        <v>0</v>
      </c>
    </row>
    <row r="2534" spans="3:8" x14ac:dyDescent="0.25">
      <c r="C2534" s="86">
        <v>43626</v>
      </c>
      <c r="D2534" t="s">
        <v>281</v>
      </c>
      <c r="E2534" t="s">
        <v>62</v>
      </c>
      <c r="F2534" t="s">
        <v>577</v>
      </c>
      <c r="G2534" s="101">
        <v>2549.17</v>
      </c>
      <c r="H2534" s="87">
        <v>0</v>
      </c>
    </row>
    <row r="2535" spans="3:8" x14ac:dyDescent="0.25">
      <c r="C2535" s="86">
        <v>43626</v>
      </c>
      <c r="D2535" t="s">
        <v>66</v>
      </c>
      <c r="E2535" t="s">
        <v>62</v>
      </c>
      <c r="F2535" t="s">
        <v>577</v>
      </c>
      <c r="G2535" s="101">
        <v>295.16000000000003</v>
      </c>
      <c r="H2535" s="87">
        <v>0</v>
      </c>
    </row>
    <row r="2536" spans="3:8" x14ac:dyDescent="0.25">
      <c r="C2536" s="86">
        <v>43626</v>
      </c>
      <c r="D2536" t="s">
        <v>78</v>
      </c>
      <c r="E2536" t="s">
        <v>62</v>
      </c>
      <c r="F2536" t="s">
        <v>577</v>
      </c>
      <c r="G2536" s="101">
        <v>270.98</v>
      </c>
      <c r="H2536" s="87">
        <v>0</v>
      </c>
    </row>
    <row r="2537" spans="3:8" x14ac:dyDescent="0.25">
      <c r="C2537" s="86">
        <v>43626</v>
      </c>
      <c r="D2537" t="s">
        <v>78</v>
      </c>
      <c r="E2537" t="s">
        <v>61</v>
      </c>
      <c r="F2537" t="s">
        <v>577</v>
      </c>
      <c r="G2537" s="101">
        <v>12.39</v>
      </c>
      <c r="H2537" s="87">
        <v>0</v>
      </c>
    </row>
    <row r="2538" spans="3:8" x14ac:dyDescent="0.25">
      <c r="C2538" s="86">
        <v>43626</v>
      </c>
      <c r="D2538" t="s">
        <v>77</v>
      </c>
      <c r="E2538" t="s">
        <v>54</v>
      </c>
      <c r="F2538" t="s">
        <v>577</v>
      </c>
      <c r="G2538" s="101">
        <v>103</v>
      </c>
      <c r="H2538" s="87">
        <v>0</v>
      </c>
    </row>
    <row r="2539" spans="3:8" x14ac:dyDescent="0.25">
      <c r="C2539" s="86">
        <v>43626</v>
      </c>
      <c r="D2539" t="s">
        <v>64</v>
      </c>
      <c r="E2539" t="s">
        <v>578</v>
      </c>
      <c r="F2539" t="s">
        <v>579</v>
      </c>
      <c r="G2539" s="101">
        <v>3294.23</v>
      </c>
      <c r="H2539" s="87">
        <v>0</v>
      </c>
    </row>
    <row r="2540" spans="3:8" x14ac:dyDescent="0.25">
      <c r="C2540" s="86">
        <v>43626</v>
      </c>
      <c r="D2540" t="s">
        <v>23</v>
      </c>
      <c r="E2540" t="s">
        <v>32</v>
      </c>
      <c r="F2540" t="s">
        <v>577</v>
      </c>
      <c r="G2540" s="101">
        <v>8</v>
      </c>
      <c r="H2540" s="87">
        <v>0</v>
      </c>
    </row>
    <row r="2541" spans="3:8" x14ac:dyDescent="0.25">
      <c r="C2541" s="86">
        <v>43626</v>
      </c>
      <c r="D2541" t="s">
        <v>23</v>
      </c>
      <c r="E2541" t="s">
        <v>54</v>
      </c>
      <c r="F2541" t="s">
        <v>577</v>
      </c>
      <c r="G2541" s="101">
        <v>83.03</v>
      </c>
      <c r="H2541" s="87">
        <v>0</v>
      </c>
    </row>
    <row r="2542" spans="3:8" x14ac:dyDescent="0.25">
      <c r="C2542" s="86">
        <v>43626</v>
      </c>
      <c r="D2542" t="s">
        <v>23</v>
      </c>
      <c r="E2542" t="s">
        <v>54</v>
      </c>
      <c r="F2542" t="s">
        <v>577</v>
      </c>
      <c r="G2542" s="101">
        <v>67.5</v>
      </c>
      <c r="H2542" s="87">
        <v>0</v>
      </c>
    </row>
    <row r="2543" spans="3:8" x14ac:dyDescent="0.25">
      <c r="C2543" s="86">
        <v>43626</v>
      </c>
      <c r="D2543" t="s">
        <v>23</v>
      </c>
      <c r="E2543" t="s">
        <v>54</v>
      </c>
      <c r="F2543" t="s">
        <v>577</v>
      </c>
      <c r="G2543" s="101">
        <v>30.25</v>
      </c>
      <c r="H2543" s="87">
        <v>0</v>
      </c>
    </row>
    <row r="2544" spans="3:8" x14ac:dyDescent="0.25">
      <c r="C2544" s="86">
        <v>43626</v>
      </c>
      <c r="D2544" t="s">
        <v>23</v>
      </c>
      <c r="E2544" t="s">
        <v>59</v>
      </c>
      <c r="F2544" t="s">
        <v>577</v>
      </c>
      <c r="G2544" s="101">
        <v>245.96</v>
      </c>
      <c r="H2544" s="87">
        <v>0</v>
      </c>
    </row>
    <row r="2545" spans="3:8" x14ac:dyDescent="0.25">
      <c r="C2545" s="86">
        <v>43626</v>
      </c>
      <c r="D2545" t="s">
        <v>23</v>
      </c>
      <c r="E2545" t="s">
        <v>59</v>
      </c>
      <c r="F2545" t="s">
        <v>577</v>
      </c>
      <c r="G2545" s="101">
        <v>99.22</v>
      </c>
      <c r="H2545" s="87">
        <v>0</v>
      </c>
    </row>
    <row r="2546" spans="3:8" x14ac:dyDescent="0.25">
      <c r="C2546" s="86">
        <v>43626</v>
      </c>
      <c r="D2546" t="s">
        <v>23</v>
      </c>
      <c r="E2546" t="s">
        <v>59</v>
      </c>
      <c r="F2546" t="s">
        <v>577</v>
      </c>
      <c r="G2546" s="101">
        <v>50.97</v>
      </c>
      <c r="H2546" s="87">
        <v>0</v>
      </c>
    </row>
    <row r="2547" spans="3:8" x14ac:dyDescent="0.25">
      <c r="C2547" s="86">
        <v>43626</v>
      </c>
      <c r="D2547" t="s">
        <v>23</v>
      </c>
      <c r="E2547" t="s">
        <v>59</v>
      </c>
      <c r="F2547" t="s">
        <v>577</v>
      </c>
      <c r="G2547" s="101">
        <v>42.14</v>
      </c>
      <c r="H2547" s="87">
        <v>0</v>
      </c>
    </row>
    <row r="2548" spans="3:8" x14ac:dyDescent="0.25">
      <c r="C2548" s="86">
        <v>43626</v>
      </c>
      <c r="D2548" t="s">
        <v>23</v>
      </c>
      <c r="E2548" t="s">
        <v>59</v>
      </c>
      <c r="F2548" t="s">
        <v>577</v>
      </c>
      <c r="G2548" s="101">
        <v>34.880000000000003</v>
      </c>
      <c r="H2548" s="87">
        <v>0</v>
      </c>
    </row>
    <row r="2549" spans="3:8" x14ac:dyDescent="0.25">
      <c r="C2549" s="86">
        <v>43626</v>
      </c>
      <c r="D2549" t="s">
        <v>23</v>
      </c>
      <c r="E2549" t="s">
        <v>59</v>
      </c>
      <c r="F2549" t="s">
        <v>577</v>
      </c>
      <c r="G2549" s="101">
        <v>29.69</v>
      </c>
      <c r="H2549" s="87">
        <v>0</v>
      </c>
    </row>
    <row r="2550" spans="3:8" x14ac:dyDescent="0.25">
      <c r="C2550" s="86">
        <v>43626</v>
      </c>
      <c r="D2550" t="s">
        <v>23</v>
      </c>
      <c r="E2550" t="s">
        <v>59</v>
      </c>
      <c r="F2550" t="s">
        <v>577</v>
      </c>
      <c r="G2550" s="101">
        <v>19.02</v>
      </c>
      <c r="H2550" s="87">
        <v>0</v>
      </c>
    </row>
    <row r="2551" spans="3:8" x14ac:dyDescent="0.25">
      <c r="C2551" s="86">
        <v>43626</v>
      </c>
      <c r="D2551" t="s">
        <v>23</v>
      </c>
      <c r="E2551" t="s">
        <v>59</v>
      </c>
      <c r="F2551" t="s">
        <v>577</v>
      </c>
      <c r="G2551" s="101">
        <v>17.190000000000001</v>
      </c>
      <c r="H2551" s="87">
        <v>0</v>
      </c>
    </row>
    <row r="2552" spans="3:8" x14ac:dyDescent="0.25">
      <c r="C2552" s="86">
        <v>43626</v>
      </c>
      <c r="D2552" t="s">
        <v>23</v>
      </c>
      <c r="E2552" t="s">
        <v>59</v>
      </c>
      <c r="F2552" t="s">
        <v>577</v>
      </c>
      <c r="G2552" s="101">
        <v>0.27</v>
      </c>
      <c r="H2552" s="87">
        <v>0</v>
      </c>
    </row>
    <row r="2553" spans="3:8" x14ac:dyDescent="0.25">
      <c r="C2553" s="86">
        <v>43626</v>
      </c>
      <c r="D2553" t="s">
        <v>23</v>
      </c>
      <c r="E2553" t="s">
        <v>33</v>
      </c>
      <c r="F2553" t="s">
        <v>360</v>
      </c>
      <c r="G2553" s="101">
        <v>3</v>
      </c>
      <c r="H2553" s="87">
        <v>0</v>
      </c>
    </row>
    <row r="2554" spans="3:8" x14ac:dyDescent="0.25">
      <c r="C2554" s="86">
        <v>43626</v>
      </c>
      <c r="D2554" t="s">
        <v>23</v>
      </c>
      <c r="E2554" t="s">
        <v>33</v>
      </c>
      <c r="F2554" t="s">
        <v>55</v>
      </c>
      <c r="G2554" s="101">
        <v>2.4</v>
      </c>
      <c r="H2554" s="87">
        <v>0</v>
      </c>
    </row>
    <row r="2555" spans="3:8" x14ac:dyDescent="0.25">
      <c r="C2555" s="86">
        <v>43626</v>
      </c>
      <c r="D2555" t="s">
        <v>23</v>
      </c>
      <c r="E2555" t="s">
        <v>578</v>
      </c>
      <c r="F2555" t="s">
        <v>579</v>
      </c>
      <c r="G2555" s="101">
        <v>642.38</v>
      </c>
      <c r="H2555" s="87">
        <v>0</v>
      </c>
    </row>
    <row r="2556" spans="3:8" x14ac:dyDescent="0.25">
      <c r="C2556" s="86">
        <v>43626</v>
      </c>
      <c r="D2556" t="s">
        <v>23</v>
      </c>
      <c r="E2556" t="s">
        <v>578</v>
      </c>
      <c r="F2556" t="s">
        <v>579</v>
      </c>
      <c r="G2556" s="101">
        <v>95.62</v>
      </c>
      <c r="H2556" s="87">
        <v>0</v>
      </c>
    </row>
    <row r="2557" spans="3:8" x14ac:dyDescent="0.25">
      <c r="C2557" s="86">
        <v>43626</v>
      </c>
      <c r="D2557" t="s">
        <v>23</v>
      </c>
      <c r="E2557" t="s">
        <v>578</v>
      </c>
      <c r="F2557" t="s">
        <v>579</v>
      </c>
      <c r="G2557" s="101">
        <v>64.22</v>
      </c>
      <c r="H2557" s="87">
        <v>0</v>
      </c>
    </row>
    <row r="2558" spans="3:8" x14ac:dyDescent="0.25">
      <c r="C2558" s="86">
        <v>43626</v>
      </c>
      <c r="D2558" t="s">
        <v>23</v>
      </c>
      <c r="E2558" t="s">
        <v>578</v>
      </c>
      <c r="F2558" t="s">
        <v>579</v>
      </c>
      <c r="G2558" s="101">
        <v>42.39</v>
      </c>
      <c r="H2558" s="87">
        <v>0</v>
      </c>
    </row>
    <row r="2559" spans="3:8" x14ac:dyDescent="0.25">
      <c r="C2559" s="86">
        <v>43626</v>
      </c>
      <c r="D2559" t="s">
        <v>23</v>
      </c>
      <c r="E2559" t="s">
        <v>578</v>
      </c>
      <c r="F2559" t="s">
        <v>579</v>
      </c>
      <c r="G2559" s="101">
        <v>27.65</v>
      </c>
      <c r="H2559" s="87">
        <v>0</v>
      </c>
    </row>
    <row r="2560" spans="3:8" x14ac:dyDescent="0.25">
      <c r="C2560" s="86">
        <v>43626</v>
      </c>
      <c r="D2560" t="s">
        <v>23</v>
      </c>
      <c r="E2560" t="s">
        <v>578</v>
      </c>
      <c r="F2560" t="s">
        <v>579</v>
      </c>
      <c r="G2560" s="101">
        <v>27.14</v>
      </c>
      <c r="H2560" s="87">
        <v>0</v>
      </c>
    </row>
    <row r="2561" spans="3:8" x14ac:dyDescent="0.25">
      <c r="C2561" s="86">
        <v>43626</v>
      </c>
      <c r="D2561" t="s">
        <v>23</v>
      </c>
      <c r="E2561" t="s">
        <v>578</v>
      </c>
      <c r="F2561" t="s">
        <v>579</v>
      </c>
      <c r="G2561" s="101">
        <v>25.32</v>
      </c>
      <c r="H2561" s="87">
        <v>0</v>
      </c>
    </row>
    <row r="2562" spans="3:8" x14ac:dyDescent="0.25">
      <c r="C2562" s="86">
        <v>43627</v>
      </c>
      <c r="D2562" t="s">
        <v>22</v>
      </c>
      <c r="E2562" t="s">
        <v>32</v>
      </c>
      <c r="F2562" t="s">
        <v>581</v>
      </c>
      <c r="G2562" s="101">
        <v>8</v>
      </c>
      <c r="H2562" s="87">
        <v>0</v>
      </c>
    </row>
    <row r="2563" spans="3:8" x14ac:dyDescent="0.25">
      <c r="C2563" s="86">
        <v>43627</v>
      </c>
      <c r="D2563" t="s">
        <v>21</v>
      </c>
      <c r="E2563" t="s">
        <v>32</v>
      </c>
      <c r="F2563" t="s">
        <v>581</v>
      </c>
      <c r="G2563" s="101">
        <v>16</v>
      </c>
      <c r="H2563" s="87">
        <v>0</v>
      </c>
    </row>
    <row r="2564" spans="3:8" x14ac:dyDescent="0.25">
      <c r="C2564" s="86">
        <v>43627</v>
      </c>
      <c r="D2564" t="s">
        <v>281</v>
      </c>
      <c r="E2564" t="s">
        <v>61</v>
      </c>
      <c r="F2564" t="s">
        <v>581</v>
      </c>
      <c r="G2564" s="101">
        <v>382.02</v>
      </c>
      <c r="H2564" s="87">
        <v>0</v>
      </c>
    </row>
    <row r="2565" spans="3:8" x14ac:dyDescent="0.25">
      <c r="C2565" s="86">
        <v>43627</v>
      </c>
      <c r="D2565" t="s">
        <v>66</v>
      </c>
      <c r="E2565" t="s">
        <v>61</v>
      </c>
      <c r="F2565" t="s">
        <v>581</v>
      </c>
      <c r="G2565" s="101">
        <v>59.6</v>
      </c>
      <c r="H2565" s="87">
        <v>0</v>
      </c>
    </row>
    <row r="2566" spans="3:8" x14ac:dyDescent="0.25">
      <c r="C2566" s="86">
        <v>43627</v>
      </c>
      <c r="D2566" t="s">
        <v>23</v>
      </c>
      <c r="E2566" t="s">
        <v>61</v>
      </c>
      <c r="F2566" t="s">
        <v>581</v>
      </c>
      <c r="G2566" s="101">
        <v>26</v>
      </c>
      <c r="H2566" s="87">
        <v>0</v>
      </c>
    </row>
    <row r="2567" spans="3:8" x14ac:dyDescent="0.25">
      <c r="C2567" s="86">
        <v>43628</v>
      </c>
      <c r="D2567" t="s">
        <v>74</v>
      </c>
      <c r="E2567" t="s">
        <v>60</v>
      </c>
      <c r="F2567" t="s">
        <v>582</v>
      </c>
      <c r="G2567" s="101">
        <v>25.95</v>
      </c>
      <c r="H2567" s="87">
        <v>0</v>
      </c>
    </row>
    <row r="2568" spans="3:8" x14ac:dyDescent="0.25">
      <c r="C2568" s="86">
        <v>43628</v>
      </c>
      <c r="D2568" t="s">
        <v>106</v>
      </c>
      <c r="E2568" t="s">
        <v>61</v>
      </c>
      <c r="F2568" t="s">
        <v>582</v>
      </c>
      <c r="G2568" s="101">
        <v>17</v>
      </c>
      <c r="H2568" s="87">
        <v>0</v>
      </c>
    </row>
    <row r="2569" spans="3:8" x14ac:dyDescent="0.25">
      <c r="C2569" s="86">
        <v>43628</v>
      </c>
      <c r="D2569" t="s">
        <v>69</v>
      </c>
      <c r="E2569" t="s">
        <v>61</v>
      </c>
      <c r="F2569" t="s">
        <v>582</v>
      </c>
      <c r="G2569" s="101">
        <v>42</v>
      </c>
      <c r="H2569" s="87">
        <v>0</v>
      </c>
    </row>
    <row r="2570" spans="3:8" x14ac:dyDescent="0.25">
      <c r="C2570" s="86">
        <v>43628</v>
      </c>
      <c r="D2570" t="s">
        <v>73</v>
      </c>
      <c r="E2570" t="s">
        <v>60</v>
      </c>
      <c r="F2570" t="s">
        <v>582</v>
      </c>
      <c r="G2570" s="101">
        <v>101.25</v>
      </c>
      <c r="H2570" s="87">
        <v>0</v>
      </c>
    </row>
    <row r="2571" spans="3:8" x14ac:dyDescent="0.25">
      <c r="C2571" s="86">
        <v>43628</v>
      </c>
      <c r="D2571" t="s">
        <v>71</v>
      </c>
      <c r="E2571" t="s">
        <v>60</v>
      </c>
      <c r="F2571" t="s">
        <v>582</v>
      </c>
      <c r="G2571" s="101">
        <v>39</v>
      </c>
      <c r="H2571" s="87">
        <v>0</v>
      </c>
    </row>
    <row r="2572" spans="3:8" x14ac:dyDescent="0.25">
      <c r="C2572" s="86">
        <v>43628</v>
      </c>
      <c r="D2572" t="s">
        <v>103</v>
      </c>
      <c r="E2572" t="s">
        <v>32</v>
      </c>
      <c r="F2572" t="s">
        <v>582</v>
      </c>
      <c r="G2572" s="101">
        <v>145.74</v>
      </c>
      <c r="H2572" s="87">
        <v>0</v>
      </c>
    </row>
    <row r="2573" spans="3:8" x14ac:dyDescent="0.25">
      <c r="C2573" s="86">
        <v>43628</v>
      </c>
      <c r="D2573" t="s">
        <v>21</v>
      </c>
      <c r="E2573" t="s">
        <v>32</v>
      </c>
      <c r="F2573" t="s">
        <v>582</v>
      </c>
      <c r="G2573" s="101">
        <v>16</v>
      </c>
      <c r="H2573" s="87">
        <v>0</v>
      </c>
    </row>
    <row r="2574" spans="3:8" x14ac:dyDescent="0.25">
      <c r="C2574" s="86">
        <v>43628</v>
      </c>
      <c r="D2574" t="s">
        <v>21</v>
      </c>
      <c r="E2574" t="s">
        <v>32</v>
      </c>
      <c r="F2574" t="s">
        <v>582</v>
      </c>
      <c r="G2574" s="101">
        <v>8</v>
      </c>
      <c r="H2574" s="87">
        <v>0</v>
      </c>
    </row>
    <row r="2575" spans="3:8" x14ac:dyDescent="0.25">
      <c r="C2575" s="86">
        <v>43628</v>
      </c>
      <c r="D2575" t="s">
        <v>66</v>
      </c>
      <c r="E2575" t="s">
        <v>61</v>
      </c>
      <c r="F2575" t="s">
        <v>582</v>
      </c>
      <c r="G2575" s="101">
        <v>13.4</v>
      </c>
      <c r="H2575" s="87">
        <v>0</v>
      </c>
    </row>
    <row r="2576" spans="3:8" x14ac:dyDescent="0.25">
      <c r="C2576" s="86">
        <v>43628</v>
      </c>
      <c r="D2576" t="s">
        <v>23</v>
      </c>
      <c r="E2576" t="s">
        <v>33</v>
      </c>
      <c r="F2576" t="s">
        <v>120</v>
      </c>
      <c r="G2576" s="101">
        <v>14</v>
      </c>
      <c r="H2576" s="87">
        <v>0</v>
      </c>
    </row>
    <row r="2577" spans="3:8" x14ac:dyDescent="0.25">
      <c r="C2577" s="86">
        <v>43628</v>
      </c>
      <c r="D2577" t="s">
        <v>23</v>
      </c>
      <c r="E2577" t="s">
        <v>33</v>
      </c>
      <c r="F2577" t="s">
        <v>115</v>
      </c>
      <c r="G2577" s="101">
        <v>3</v>
      </c>
      <c r="H2577" s="87">
        <v>0</v>
      </c>
    </row>
    <row r="2578" spans="3:8" x14ac:dyDescent="0.25">
      <c r="C2578" s="86">
        <v>43629</v>
      </c>
      <c r="D2578" t="s">
        <v>22</v>
      </c>
      <c r="E2578" t="s">
        <v>32</v>
      </c>
      <c r="F2578" t="s">
        <v>583</v>
      </c>
      <c r="G2578" s="101">
        <v>24</v>
      </c>
      <c r="H2578" s="87">
        <v>0</v>
      </c>
    </row>
    <row r="2579" spans="3:8" x14ac:dyDescent="0.25">
      <c r="C2579" s="86">
        <v>43629</v>
      </c>
      <c r="D2579" t="s">
        <v>102</v>
      </c>
      <c r="E2579" t="s">
        <v>61</v>
      </c>
      <c r="F2579" t="s">
        <v>583</v>
      </c>
      <c r="G2579" s="101">
        <v>8.92</v>
      </c>
      <c r="H2579" s="87">
        <v>0</v>
      </c>
    </row>
    <row r="2580" spans="3:8" x14ac:dyDescent="0.25">
      <c r="C2580" s="86">
        <v>43629</v>
      </c>
      <c r="D2580" t="s">
        <v>290</v>
      </c>
      <c r="E2580" t="s">
        <v>62</v>
      </c>
      <c r="F2580" t="s">
        <v>583</v>
      </c>
      <c r="G2580" s="101">
        <v>72.48</v>
      </c>
      <c r="H2580" s="87">
        <v>0</v>
      </c>
    </row>
    <row r="2581" spans="3:8" x14ac:dyDescent="0.25">
      <c r="C2581" s="86">
        <v>43629</v>
      </c>
      <c r="D2581" t="s">
        <v>68</v>
      </c>
      <c r="E2581" t="s">
        <v>61</v>
      </c>
      <c r="F2581" t="s">
        <v>583</v>
      </c>
      <c r="G2581" s="101">
        <v>22.17</v>
      </c>
      <c r="H2581" s="87">
        <v>0</v>
      </c>
    </row>
    <row r="2582" spans="3:8" x14ac:dyDescent="0.25">
      <c r="C2582" s="86">
        <v>43629</v>
      </c>
      <c r="D2582" t="s">
        <v>67</v>
      </c>
      <c r="E2582" t="s">
        <v>61</v>
      </c>
      <c r="F2582" t="s">
        <v>583</v>
      </c>
      <c r="G2582" s="101">
        <v>71.489999999999995</v>
      </c>
      <c r="H2582" s="87">
        <v>0</v>
      </c>
    </row>
    <row r="2583" spans="3:8" x14ac:dyDescent="0.25">
      <c r="C2583" s="86">
        <v>43629</v>
      </c>
      <c r="D2583" t="s">
        <v>71</v>
      </c>
      <c r="E2583" t="s">
        <v>61</v>
      </c>
      <c r="F2583" t="s">
        <v>583</v>
      </c>
      <c r="G2583" s="101">
        <v>38</v>
      </c>
      <c r="H2583" s="87">
        <v>0</v>
      </c>
    </row>
    <row r="2584" spans="3:8" x14ac:dyDescent="0.25">
      <c r="C2584" s="86">
        <v>43629</v>
      </c>
      <c r="D2584" t="s">
        <v>21</v>
      </c>
      <c r="E2584" t="s">
        <v>32</v>
      </c>
      <c r="F2584" t="s">
        <v>583</v>
      </c>
      <c r="G2584" s="101">
        <v>16</v>
      </c>
      <c r="H2584" s="87">
        <v>0</v>
      </c>
    </row>
    <row r="2585" spans="3:8" x14ac:dyDescent="0.25">
      <c r="C2585" s="86">
        <v>43629</v>
      </c>
      <c r="D2585" t="s">
        <v>21</v>
      </c>
      <c r="E2585" t="s">
        <v>32</v>
      </c>
      <c r="F2585" t="s">
        <v>583</v>
      </c>
      <c r="G2585" s="101">
        <v>8</v>
      </c>
      <c r="H2585" s="87">
        <v>0</v>
      </c>
    </row>
    <row r="2586" spans="3:8" x14ac:dyDescent="0.25">
      <c r="C2586" s="86">
        <v>43629</v>
      </c>
      <c r="D2586" t="s">
        <v>77</v>
      </c>
      <c r="E2586" t="s">
        <v>62</v>
      </c>
      <c r="F2586" t="s">
        <v>583</v>
      </c>
      <c r="G2586" s="101">
        <v>349.6</v>
      </c>
      <c r="H2586" s="87">
        <v>0</v>
      </c>
    </row>
    <row r="2587" spans="3:8" x14ac:dyDescent="0.25">
      <c r="C2587" s="86">
        <v>43629</v>
      </c>
      <c r="D2587" t="s">
        <v>23</v>
      </c>
      <c r="E2587" t="s">
        <v>33</v>
      </c>
      <c r="F2587" t="s">
        <v>156</v>
      </c>
      <c r="G2587" s="101">
        <v>6</v>
      </c>
      <c r="H2587" s="87">
        <v>0</v>
      </c>
    </row>
    <row r="2588" spans="3:8" x14ac:dyDescent="0.25">
      <c r="C2588" s="86">
        <v>43629</v>
      </c>
      <c r="D2588" t="s">
        <v>23</v>
      </c>
      <c r="E2588" t="s">
        <v>33</v>
      </c>
      <c r="F2588" t="s">
        <v>157</v>
      </c>
      <c r="G2588" s="101">
        <v>2.75</v>
      </c>
      <c r="H2588" s="87">
        <v>0</v>
      </c>
    </row>
    <row r="2589" spans="3:8" x14ac:dyDescent="0.25">
      <c r="C2589" s="86">
        <v>43629</v>
      </c>
      <c r="D2589" t="s">
        <v>23</v>
      </c>
      <c r="E2589" t="s">
        <v>33</v>
      </c>
      <c r="F2589" t="s">
        <v>149</v>
      </c>
      <c r="G2589" s="101">
        <v>3.15</v>
      </c>
      <c r="H2589" s="87">
        <v>0</v>
      </c>
    </row>
    <row r="2590" spans="3:8" x14ac:dyDescent="0.25">
      <c r="C2590" s="86">
        <v>43629</v>
      </c>
      <c r="D2590" t="s">
        <v>23</v>
      </c>
      <c r="E2590" t="s">
        <v>33</v>
      </c>
      <c r="F2590" t="s">
        <v>168</v>
      </c>
      <c r="G2590" s="101">
        <v>10.25</v>
      </c>
      <c r="H2590" s="87">
        <v>0</v>
      </c>
    </row>
    <row r="2591" spans="3:8" x14ac:dyDescent="0.25">
      <c r="C2591" s="86">
        <v>43629</v>
      </c>
      <c r="D2591" t="s">
        <v>23</v>
      </c>
      <c r="E2591" t="s">
        <v>61</v>
      </c>
      <c r="F2591" t="s">
        <v>583</v>
      </c>
      <c r="G2591" s="101">
        <v>12</v>
      </c>
      <c r="H2591" s="87">
        <v>0</v>
      </c>
    </row>
    <row r="2592" spans="3:8" x14ac:dyDescent="0.25">
      <c r="C2592" s="86">
        <v>43630</v>
      </c>
      <c r="D2592" t="s">
        <v>74</v>
      </c>
      <c r="E2592" t="s">
        <v>61</v>
      </c>
      <c r="F2592" t="s">
        <v>584</v>
      </c>
      <c r="G2592" s="101">
        <v>16.05</v>
      </c>
      <c r="H2592" s="87">
        <v>0</v>
      </c>
    </row>
    <row r="2593" spans="3:8" x14ac:dyDescent="0.25">
      <c r="C2593" s="86">
        <v>43630</v>
      </c>
      <c r="D2593" t="s">
        <v>22</v>
      </c>
      <c r="E2593" t="s">
        <v>32</v>
      </c>
      <c r="F2593" t="s">
        <v>584</v>
      </c>
      <c r="G2593" s="101">
        <v>32</v>
      </c>
      <c r="H2593" s="87">
        <v>0</v>
      </c>
    </row>
    <row r="2594" spans="3:8" x14ac:dyDescent="0.25">
      <c r="C2594" s="86">
        <v>43630</v>
      </c>
      <c r="D2594" t="s">
        <v>22</v>
      </c>
      <c r="E2594" t="s">
        <v>32</v>
      </c>
      <c r="F2594" t="s">
        <v>584</v>
      </c>
      <c r="G2594" s="101">
        <v>8</v>
      </c>
      <c r="H2594" s="87">
        <v>0</v>
      </c>
    </row>
    <row r="2595" spans="3:8" x14ac:dyDescent="0.25">
      <c r="C2595" s="86">
        <v>43630</v>
      </c>
      <c r="D2595" t="s">
        <v>67</v>
      </c>
      <c r="E2595" t="s">
        <v>61</v>
      </c>
      <c r="F2595" t="s">
        <v>584</v>
      </c>
      <c r="G2595" s="101">
        <v>25</v>
      </c>
      <c r="H2595" s="87">
        <v>0</v>
      </c>
    </row>
    <row r="2596" spans="3:8" x14ac:dyDescent="0.25">
      <c r="C2596" s="86">
        <v>43630</v>
      </c>
      <c r="D2596" t="s">
        <v>21</v>
      </c>
      <c r="E2596" t="s">
        <v>32</v>
      </c>
      <c r="F2596" t="s">
        <v>584</v>
      </c>
      <c r="G2596" s="101">
        <v>48</v>
      </c>
      <c r="H2596" s="87">
        <v>0</v>
      </c>
    </row>
    <row r="2597" spans="3:8" x14ac:dyDescent="0.25">
      <c r="C2597" s="86">
        <v>43630</v>
      </c>
      <c r="D2597" t="s">
        <v>21</v>
      </c>
      <c r="E2597" t="s">
        <v>32</v>
      </c>
      <c r="F2597" t="s">
        <v>584</v>
      </c>
      <c r="G2597" s="101">
        <v>24</v>
      </c>
      <c r="H2597" s="87">
        <v>0</v>
      </c>
    </row>
    <row r="2598" spans="3:8" x14ac:dyDescent="0.25">
      <c r="C2598" s="86">
        <v>43630</v>
      </c>
      <c r="D2598" t="s">
        <v>21</v>
      </c>
      <c r="E2598" t="s">
        <v>32</v>
      </c>
      <c r="F2598" t="s">
        <v>584</v>
      </c>
      <c r="G2598" s="101">
        <v>16</v>
      </c>
      <c r="H2598" s="87">
        <v>0</v>
      </c>
    </row>
    <row r="2599" spans="3:8" x14ac:dyDescent="0.25">
      <c r="C2599" s="86">
        <v>43630</v>
      </c>
      <c r="D2599" t="s">
        <v>21</v>
      </c>
      <c r="E2599" t="s">
        <v>32</v>
      </c>
      <c r="F2599" t="s">
        <v>584</v>
      </c>
      <c r="G2599" s="101">
        <v>8</v>
      </c>
      <c r="H2599" s="87">
        <v>0</v>
      </c>
    </row>
    <row r="2600" spans="3:8" x14ac:dyDescent="0.25">
      <c r="C2600" s="86">
        <v>43630</v>
      </c>
      <c r="D2600" t="s">
        <v>70</v>
      </c>
      <c r="E2600" t="s">
        <v>32</v>
      </c>
      <c r="F2600" t="s">
        <v>584</v>
      </c>
      <c r="G2600" s="101">
        <v>22.3</v>
      </c>
      <c r="H2600" s="87">
        <v>0</v>
      </c>
    </row>
    <row r="2601" spans="3:8" x14ac:dyDescent="0.25">
      <c r="C2601" s="86">
        <v>43630</v>
      </c>
      <c r="D2601" t="s">
        <v>77</v>
      </c>
      <c r="E2601" t="s">
        <v>61</v>
      </c>
      <c r="F2601" t="s">
        <v>584</v>
      </c>
      <c r="G2601" s="101">
        <v>97.37</v>
      </c>
      <c r="H2601" s="87">
        <v>0</v>
      </c>
    </row>
    <row r="2602" spans="3:8" x14ac:dyDescent="0.25">
      <c r="C2602" s="86">
        <v>43630</v>
      </c>
      <c r="D2602" t="s">
        <v>23</v>
      </c>
      <c r="E2602" t="s">
        <v>33</v>
      </c>
      <c r="F2602" t="s">
        <v>57</v>
      </c>
      <c r="G2602" s="101">
        <v>8.35</v>
      </c>
      <c r="H2602" s="87">
        <v>0</v>
      </c>
    </row>
    <row r="2603" spans="3:8" x14ac:dyDescent="0.25">
      <c r="C2603" s="86">
        <v>43630</v>
      </c>
      <c r="D2603" t="s">
        <v>23</v>
      </c>
      <c r="E2603" t="s">
        <v>33</v>
      </c>
      <c r="F2603" t="s">
        <v>168</v>
      </c>
      <c r="G2603" s="101">
        <v>2.4</v>
      </c>
      <c r="H2603" s="87">
        <v>0</v>
      </c>
    </row>
    <row r="2604" spans="3:8" x14ac:dyDescent="0.25">
      <c r="C2604" s="86">
        <v>43630</v>
      </c>
      <c r="D2604" t="s">
        <v>23</v>
      </c>
      <c r="E2604" t="s">
        <v>61</v>
      </c>
      <c r="F2604" t="s">
        <v>584</v>
      </c>
      <c r="G2604" s="101">
        <v>131</v>
      </c>
      <c r="H2604" s="87">
        <v>0</v>
      </c>
    </row>
    <row r="2605" spans="3:8" x14ac:dyDescent="0.25">
      <c r="C2605" s="86">
        <v>43630</v>
      </c>
      <c r="D2605" t="s">
        <v>23</v>
      </c>
      <c r="E2605" t="s">
        <v>61</v>
      </c>
      <c r="F2605" t="s">
        <v>584</v>
      </c>
      <c r="G2605" s="101">
        <v>28</v>
      </c>
      <c r="H2605" s="87">
        <v>0</v>
      </c>
    </row>
    <row r="2606" spans="3:8" x14ac:dyDescent="0.25">
      <c r="C2606" s="86">
        <v>43630</v>
      </c>
      <c r="D2606" t="s">
        <v>23</v>
      </c>
      <c r="E2606" t="s">
        <v>61</v>
      </c>
      <c r="F2606" t="s">
        <v>584</v>
      </c>
      <c r="G2606" s="101">
        <v>12</v>
      </c>
      <c r="H2606" s="87">
        <v>0</v>
      </c>
    </row>
    <row r="2607" spans="3:8" x14ac:dyDescent="0.25">
      <c r="C2607" s="86">
        <v>43631</v>
      </c>
      <c r="D2607" t="s">
        <v>22</v>
      </c>
      <c r="E2607" t="s">
        <v>32</v>
      </c>
      <c r="F2607" t="s">
        <v>585</v>
      </c>
      <c r="G2607" s="101">
        <v>8</v>
      </c>
      <c r="H2607" s="87">
        <v>0</v>
      </c>
    </row>
    <row r="2608" spans="3:8" x14ac:dyDescent="0.25">
      <c r="C2608" s="86">
        <v>43631</v>
      </c>
      <c r="D2608" t="s">
        <v>102</v>
      </c>
      <c r="E2608" t="s">
        <v>61</v>
      </c>
      <c r="F2608" t="s">
        <v>585</v>
      </c>
      <c r="G2608" s="101">
        <v>46.1</v>
      </c>
      <c r="H2608" s="87">
        <v>0</v>
      </c>
    </row>
    <row r="2609" spans="3:8" x14ac:dyDescent="0.25">
      <c r="C2609" s="86">
        <v>43631</v>
      </c>
      <c r="D2609" t="s">
        <v>75</v>
      </c>
      <c r="E2609" t="s">
        <v>60</v>
      </c>
      <c r="F2609" t="s">
        <v>585</v>
      </c>
      <c r="G2609" s="101">
        <v>19.38</v>
      </c>
      <c r="H2609" s="87">
        <v>0</v>
      </c>
    </row>
    <row r="2610" spans="3:8" x14ac:dyDescent="0.25">
      <c r="C2610" s="86">
        <v>43631</v>
      </c>
      <c r="D2610" t="s">
        <v>21</v>
      </c>
      <c r="E2610" t="s">
        <v>32</v>
      </c>
      <c r="F2610" t="s">
        <v>585</v>
      </c>
      <c r="G2610" s="101">
        <v>48</v>
      </c>
      <c r="H2610" s="87">
        <v>0</v>
      </c>
    </row>
    <row r="2611" spans="3:8" x14ac:dyDescent="0.25">
      <c r="C2611" s="86">
        <v>43631</v>
      </c>
      <c r="D2611" t="s">
        <v>21</v>
      </c>
      <c r="E2611" t="s">
        <v>32</v>
      </c>
      <c r="F2611" t="s">
        <v>585</v>
      </c>
      <c r="G2611" s="101">
        <v>40</v>
      </c>
      <c r="H2611" s="87">
        <v>0</v>
      </c>
    </row>
    <row r="2612" spans="3:8" x14ac:dyDescent="0.25">
      <c r="C2612" s="86">
        <v>43631</v>
      </c>
      <c r="D2612" t="s">
        <v>21</v>
      </c>
      <c r="E2612" t="s">
        <v>32</v>
      </c>
      <c r="F2612" t="s">
        <v>585</v>
      </c>
      <c r="G2612" s="101">
        <v>8</v>
      </c>
      <c r="H2612" s="87">
        <v>0</v>
      </c>
    </row>
    <row r="2613" spans="3:8" x14ac:dyDescent="0.25">
      <c r="C2613" s="86">
        <v>43631</v>
      </c>
      <c r="D2613" t="s">
        <v>21</v>
      </c>
      <c r="E2613" t="s">
        <v>61</v>
      </c>
      <c r="F2613" t="s">
        <v>585</v>
      </c>
      <c r="G2613" s="101">
        <v>432</v>
      </c>
      <c r="H2613" s="87">
        <v>0</v>
      </c>
    </row>
    <row r="2614" spans="3:8" x14ac:dyDescent="0.25">
      <c r="C2614" s="86">
        <v>43631</v>
      </c>
      <c r="D2614" t="s">
        <v>21</v>
      </c>
      <c r="E2614" t="s">
        <v>61</v>
      </c>
      <c r="F2614" t="s">
        <v>585</v>
      </c>
      <c r="G2614" s="101">
        <v>216</v>
      </c>
      <c r="H2614" s="87">
        <v>0</v>
      </c>
    </row>
    <row r="2615" spans="3:8" x14ac:dyDescent="0.25">
      <c r="C2615" s="86">
        <v>43631</v>
      </c>
      <c r="D2615" t="s">
        <v>70</v>
      </c>
      <c r="E2615" t="s">
        <v>61</v>
      </c>
      <c r="F2615" t="s">
        <v>585</v>
      </c>
      <c r="G2615" s="101">
        <v>212.87</v>
      </c>
      <c r="H2615" s="87">
        <v>0</v>
      </c>
    </row>
    <row r="2616" spans="3:8" x14ac:dyDescent="0.25">
      <c r="C2616" s="86">
        <v>43631</v>
      </c>
      <c r="D2616" t="s">
        <v>65</v>
      </c>
      <c r="E2616" t="s">
        <v>61</v>
      </c>
      <c r="F2616" t="s">
        <v>585</v>
      </c>
      <c r="G2616" s="101">
        <v>73.53</v>
      </c>
      <c r="H2616" s="87">
        <v>0</v>
      </c>
    </row>
    <row r="2617" spans="3:8" x14ac:dyDescent="0.25">
      <c r="C2617" s="86">
        <v>43631</v>
      </c>
      <c r="D2617" t="s">
        <v>23</v>
      </c>
      <c r="E2617" t="s">
        <v>61</v>
      </c>
      <c r="F2617" t="s">
        <v>585</v>
      </c>
      <c r="G2617" s="101">
        <v>359</v>
      </c>
      <c r="H2617" s="87">
        <v>0</v>
      </c>
    </row>
    <row r="2618" spans="3:8" x14ac:dyDescent="0.25">
      <c r="C2618" s="86">
        <v>43631</v>
      </c>
      <c r="D2618" t="s">
        <v>23</v>
      </c>
      <c r="E2618" t="s">
        <v>61</v>
      </c>
      <c r="F2618" t="s">
        <v>585</v>
      </c>
      <c r="G2618" s="101">
        <v>312</v>
      </c>
      <c r="H2618" s="87">
        <v>0</v>
      </c>
    </row>
    <row r="2619" spans="3:8" x14ac:dyDescent="0.25">
      <c r="C2619" s="86">
        <v>43631</v>
      </c>
      <c r="D2619" t="s">
        <v>23</v>
      </c>
      <c r="E2619" t="s">
        <v>61</v>
      </c>
      <c r="F2619" t="s">
        <v>585</v>
      </c>
      <c r="G2619" s="101">
        <v>12</v>
      </c>
      <c r="H2619" s="87">
        <v>0</v>
      </c>
    </row>
    <row r="2620" spans="3:8" x14ac:dyDescent="0.25">
      <c r="C2620" s="86">
        <v>43633</v>
      </c>
      <c r="D2620" t="s">
        <v>80</v>
      </c>
      <c r="E2620" t="s">
        <v>54</v>
      </c>
      <c r="F2620" t="s">
        <v>586</v>
      </c>
      <c r="G2620" s="101">
        <v>173.06</v>
      </c>
      <c r="H2620" s="87">
        <v>0</v>
      </c>
    </row>
    <row r="2621" spans="3:8" x14ac:dyDescent="0.25">
      <c r="C2621" s="86">
        <v>43633</v>
      </c>
      <c r="D2621" t="s">
        <v>80</v>
      </c>
      <c r="E2621" t="s">
        <v>59</v>
      </c>
      <c r="F2621" t="s">
        <v>586</v>
      </c>
      <c r="G2621" s="101">
        <v>157.21</v>
      </c>
      <c r="H2621" s="87">
        <v>0</v>
      </c>
    </row>
    <row r="2622" spans="3:8" x14ac:dyDescent="0.25">
      <c r="C2622" s="86">
        <v>43633</v>
      </c>
      <c r="D2622" t="s">
        <v>290</v>
      </c>
      <c r="E2622" t="s">
        <v>62</v>
      </c>
      <c r="F2622" t="s">
        <v>586</v>
      </c>
      <c r="G2622" s="101">
        <v>261.10000000000002</v>
      </c>
      <c r="H2622" s="87">
        <v>0</v>
      </c>
    </row>
    <row r="2623" spans="3:8" x14ac:dyDescent="0.25">
      <c r="C2623" s="86">
        <v>43633</v>
      </c>
      <c r="D2623" t="s">
        <v>71</v>
      </c>
      <c r="E2623" t="s">
        <v>54</v>
      </c>
      <c r="F2623" t="s">
        <v>586</v>
      </c>
      <c r="G2623" s="101">
        <v>57.86</v>
      </c>
      <c r="H2623" s="87">
        <v>0</v>
      </c>
    </row>
    <row r="2624" spans="3:8" x14ac:dyDescent="0.25">
      <c r="C2624" s="86">
        <v>43633</v>
      </c>
      <c r="D2624" t="s">
        <v>21</v>
      </c>
      <c r="E2624" t="s">
        <v>32</v>
      </c>
      <c r="F2624" t="s">
        <v>586</v>
      </c>
      <c r="G2624" s="101">
        <v>64</v>
      </c>
      <c r="H2624" s="87">
        <v>0</v>
      </c>
    </row>
    <row r="2625" spans="3:8" x14ac:dyDescent="0.25">
      <c r="C2625" s="86">
        <v>43633</v>
      </c>
      <c r="D2625" t="s">
        <v>21</v>
      </c>
      <c r="E2625" t="s">
        <v>32</v>
      </c>
      <c r="F2625" t="s">
        <v>586</v>
      </c>
      <c r="G2625" s="101">
        <v>24</v>
      </c>
      <c r="H2625" s="87">
        <v>0</v>
      </c>
    </row>
    <row r="2626" spans="3:8" x14ac:dyDescent="0.25">
      <c r="C2626" s="86">
        <v>43633</v>
      </c>
      <c r="D2626" t="s">
        <v>79</v>
      </c>
      <c r="E2626" t="s">
        <v>59</v>
      </c>
      <c r="F2626" t="s">
        <v>586</v>
      </c>
      <c r="G2626" s="101">
        <v>27</v>
      </c>
      <c r="H2626" s="87">
        <v>0</v>
      </c>
    </row>
    <row r="2627" spans="3:8" x14ac:dyDescent="0.25">
      <c r="C2627" s="86">
        <v>43633</v>
      </c>
      <c r="D2627" t="s">
        <v>66</v>
      </c>
      <c r="E2627" t="s">
        <v>62</v>
      </c>
      <c r="F2627" t="s">
        <v>586</v>
      </c>
      <c r="G2627" s="101">
        <v>56.16</v>
      </c>
      <c r="H2627" s="87">
        <v>0</v>
      </c>
    </row>
    <row r="2628" spans="3:8" x14ac:dyDescent="0.25">
      <c r="C2628" s="86">
        <v>43633</v>
      </c>
      <c r="D2628" t="s">
        <v>77</v>
      </c>
      <c r="E2628" t="s">
        <v>54</v>
      </c>
      <c r="F2628" t="s">
        <v>586</v>
      </c>
      <c r="G2628" s="101">
        <v>153.63999999999999</v>
      </c>
      <c r="H2628" s="87">
        <v>0</v>
      </c>
    </row>
    <row r="2629" spans="3:8" x14ac:dyDescent="0.25">
      <c r="C2629" s="86">
        <v>43633</v>
      </c>
      <c r="D2629" t="s">
        <v>23</v>
      </c>
      <c r="E2629" t="s">
        <v>54</v>
      </c>
      <c r="F2629" t="s">
        <v>586</v>
      </c>
      <c r="G2629" s="101">
        <v>138.56</v>
      </c>
      <c r="H2629" s="87">
        <v>0</v>
      </c>
    </row>
    <row r="2630" spans="3:8" x14ac:dyDescent="0.25">
      <c r="C2630" s="86">
        <v>43633</v>
      </c>
      <c r="D2630" t="s">
        <v>23</v>
      </c>
      <c r="E2630" t="s">
        <v>54</v>
      </c>
      <c r="F2630" t="s">
        <v>586</v>
      </c>
      <c r="G2630" s="101">
        <v>100.96</v>
      </c>
      <c r="H2630" s="87">
        <v>0</v>
      </c>
    </row>
    <row r="2631" spans="3:8" x14ac:dyDescent="0.25">
      <c r="C2631" s="86">
        <v>43633</v>
      </c>
      <c r="D2631" t="s">
        <v>23</v>
      </c>
      <c r="E2631" t="s">
        <v>54</v>
      </c>
      <c r="F2631" t="s">
        <v>586</v>
      </c>
      <c r="G2631" s="101">
        <v>47.98</v>
      </c>
      <c r="H2631" s="87">
        <v>0</v>
      </c>
    </row>
    <row r="2632" spans="3:8" x14ac:dyDescent="0.25">
      <c r="C2632" s="86">
        <v>43633</v>
      </c>
      <c r="D2632" t="s">
        <v>23</v>
      </c>
      <c r="E2632" t="s">
        <v>54</v>
      </c>
      <c r="F2632" t="s">
        <v>586</v>
      </c>
      <c r="G2632" s="101">
        <v>22.07</v>
      </c>
      <c r="H2632" s="87">
        <v>0</v>
      </c>
    </row>
    <row r="2633" spans="3:8" x14ac:dyDescent="0.25">
      <c r="C2633" s="86">
        <v>43633</v>
      </c>
      <c r="D2633" t="s">
        <v>23</v>
      </c>
      <c r="E2633" t="s">
        <v>54</v>
      </c>
      <c r="F2633" t="s">
        <v>586</v>
      </c>
      <c r="G2633" s="101">
        <v>10.91</v>
      </c>
      <c r="H2633" s="87">
        <v>0</v>
      </c>
    </row>
    <row r="2634" spans="3:8" x14ac:dyDescent="0.25">
      <c r="C2634" s="86">
        <v>43633</v>
      </c>
      <c r="D2634" t="s">
        <v>23</v>
      </c>
      <c r="E2634" t="s">
        <v>59</v>
      </c>
      <c r="F2634" t="s">
        <v>586</v>
      </c>
      <c r="G2634" s="101">
        <v>140.03</v>
      </c>
      <c r="H2634" s="87">
        <v>0</v>
      </c>
    </row>
    <row r="2635" spans="3:8" x14ac:dyDescent="0.25">
      <c r="C2635" s="86">
        <v>43633</v>
      </c>
      <c r="D2635" t="s">
        <v>23</v>
      </c>
      <c r="E2635" t="s">
        <v>59</v>
      </c>
      <c r="F2635" t="s">
        <v>586</v>
      </c>
      <c r="G2635" s="101">
        <v>112</v>
      </c>
      <c r="H2635" s="87">
        <v>0</v>
      </c>
    </row>
    <row r="2636" spans="3:8" x14ac:dyDescent="0.25">
      <c r="C2636" s="86">
        <v>43633</v>
      </c>
      <c r="D2636" t="s">
        <v>23</v>
      </c>
      <c r="E2636" t="s">
        <v>59</v>
      </c>
      <c r="F2636" t="s">
        <v>586</v>
      </c>
      <c r="G2636" s="101">
        <v>82.43</v>
      </c>
      <c r="H2636" s="87">
        <v>0</v>
      </c>
    </row>
    <row r="2637" spans="3:8" x14ac:dyDescent="0.25">
      <c r="C2637" s="86">
        <v>43633</v>
      </c>
      <c r="D2637" t="s">
        <v>23</v>
      </c>
      <c r="E2637" t="s">
        <v>59</v>
      </c>
      <c r="F2637" t="s">
        <v>586</v>
      </c>
      <c r="G2637" s="101">
        <v>79.55</v>
      </c>
      <c r="H2637" s="87">
        <v>0</v>
      </c>
    </row>
    <row r="2638" spans="3:8" x14ac:dyDescent="0.25">
      <c r="C2638" s="86">
        <v>43633</v>
      </c>
      <c r="D2638" t="s">
        <v>23</v>
      </c>
      <c r="E2638" t="s">
        <v>59</v>
      </c>
      <c r="F2638" t="s">
        <v>586</v>
      </c>
      <c r="G2638" s="101">
        <v>78</v>
      </c>
      <c r="H2638" s="87">
        <v>0</v>
      </c>
    </row>
    <row r="2639" spans="3:8" x14ac:dyDescent="0.25">
      <c r="C2639" s="86">
        <v>43633</v>
      </c>
      <c r="D2639" t="s">
        <v>23</v>
      </c>
      <c r="E2639" t="s">
        <v>59</v>
      </c>
      <c r="F2639" t="s">
        <v>586</v>
      </c>
      <c r="G2639" s="101">
        <v>73.510000000000005</v>
      </c>
      <c r="H2639" s="87">
        <v>0</v>
      </c>
    </row>
    <row r="2640" spans="3:8" x14ac:dyDescent="0.25">
      <c r="C2640" s="86">
        <v>43633</v>
      </c>
      <c r="D2640" t="s">
        <v>23</v>
      </c>
      <c r="E2640" t="s">
        <v>59</v>
      </c>
      <c r="F2640" t="s">
        <v>586</v>
      </c>
      <c r="G2640" s="101">
        <v>46.97</v>
      </c>
      <c r="H2640" s="87">
        <v>0</v>
      </c>
    </row>
    <row r="2641" spans="3:8" x14ac:dyDescent="0.25">
      <c r="C2641" s="86">
        <v>43633</v>
      </c>
      <c r="D2641" t="s">
        <v>23</v>
      </c>
      <c r="E2641" t="s">
        <v>59</v>
      </c>
      <c r="F2641" t="s">
        <v>586</v>
      </c>
      <c r="G2641" s="101">
        <v>41.83</v>
      </c>
      <c r="H2641" s="87">
        <v>0</v>
      </c>
    </row>
    <row r="2642" spans="3:8" x14ac:dyDescent="0.25">
      <c r="C2642" s="86">
        <v>43633</v>
      </c>
      <c r="D2642" t="s">
        <v>23</v>
      </c>
      <c r="E2642" t="s">
        <v>59</v>
      </c>
      <c r="F2642" t="s">
        <v>586</v>
      </c>
      <c r="G2642" s="101">
        <v>35.06</v>
      </c>
      <c r="H2642" s="87">
        <v>0</v>
      </c>
    </row>
    <row r="2643" spans="3:8" x14ac:dyDescent="0.25">
      <c r="C2643" s="86">
        <v>43633</v>
      </c>
      <c r="D2643" t="s">
        <v>23</v>
      </c>
      <c r="E2643" t="s">
        <v>59</v>
      </c>
      <c r="F2643" t="s">
        <v>586</v>
      </c>
      <c r="G2643" s="101">
        <v>33.25</v>
      </c>
      <c r="H2643" s="87">
        <v>0</v>
      </c>
    </row>
    <row r="2644" spans="3:8" x14ac:dyDescent="0.25">
      <c r="C2644" s="86">
        <v>43633</v>
      </c>
      <c r="D2644" t="s">
        <v>23</v>
      </c>
      <c r="E2644" t="s">
        <v>59</v>
      </c>
      <c r="F2644" t="s">
        <v>586</v>
      </c>
      <c r="G2644" s="101">
        <v>20.85</v>
      </c>
      <c r="H2644" s="87">
        <v>0</v>
      </c>
    </row>
    <row r="2645" spans="3:8" x14ac:dyDescent="0.25">
      <c r="C2645" s="86">
        <v>43633</v>
      </c>
      <c r="D2645" t="s">
        <v>23</v>
      </c>
      <c r="E2645" t="s">
        <v>59</v>
      </c>
      <c r="F2645" t="s">
        <v>586</v>
      </c>
      <c r="G2645" s="101">
        <v>7.1</v>
      </c>
      <c r="H2645" s="87">
        <v>0</v>
      </c>
    </row>
    <row r="2646" spans="3:8" x14ac:dyDescent="0.25">
      <c r="C2646" s="86">
        <v>43633</v>
      </c>
      <c r="D2646" t="s">
        <v>23</v>
      </c>
      <c r="E2646" t="s">
        <v>33</v>
      </c>
      <c r="F2646" t="s">
        <v>119</v>
      </c>
      <c r="G2646" s="101">
        <v>4.2</v>
      </c>
      <c r="H2646" s="87">
        <v>0</v>
      </c>
    </row>
    <row r="2647" spans="3:8" x14ac:dyDescent="0.25">
      <c r="C2647" s="86">
        <v>43633</v>
      </c>
      <c r="D2647" t="s">
        <v>23</v>
      </c>
      <c r="E2647" t="s">
        <v>33</v>
      </c>
      <c r="F2647" t="s">
        <v>141</v>
      </c>
      <c r="G2647" s="101">
        <v>18</v>
      </c>
      <c r="H2647" s="87">
        <v>0</v>
      </c>
    </row>
    <row r="2648" spans="3:8" x14ac:dyDescent="0.25">
      <c r="C2648" s="86">
        <v>43634</v>
      </c>
      <c r="D2648" t="s">
        <v>74</v>
      </c>
      <c r="E2648" t="s">
        <v>60</v>
      </c>
      <c r="F2648" t="s">
        <v>587</v>
      </c>
      <c r="G2648" s="101">
        <v>37.68</v>
      </c>
      <c r="H2648" s="87">
        <v>0</v>
      </c>
    </row>
    <row r="2649" spans="3:8" x14ac:dyDescent="0.25">
      <c r="C2649" s="86">
        <v>43634</v>
      </c>
      <c r="D2649" t="s">
        <v>290</v>
      </c>
      <c r="E2649" t="s">
        <v>62</v>
      </c>
      <c r="F2649" t="s">
        <v>587</v>
      </c>
      <c r="G2649" s="101">
        <v>417.29</v>
      </c>
      <c r="H2649" s="87">
        <v>0</v>
      </c>
    </row>
    <row r="2650" spans="3:8" x14ac:dyDescent="0.25">
      <c r="C2650" s="86">
        <v>43634</v>
      </c>
      <c r="D2650" t="s">
        <v>67</v>
      </c>
      <c r="E2650" t="s">
        <v>61</v>
      </c>
      <c r="F2650" t="s">
        <v>587</v>
      </c>
      <c r="G2650" s="101">
        <v>3.13</v>
      </c>
      <c r="H2650" s="87">
        <v>0</v>
      </c>
    </row>
    <row r="2651" spans="3:8" x14ac:dyDescent="0.25">
      <c r="C2651" s="86">
        <v>43634</v>
      </c>
      <c r="D2651" t="s">
        <v>373</v>
      </c>
      <c r="E2651" t="s">
        <v>62</v>
      </c>
      <c r="F2651" t="s">
        <v>587</v>
      </c>
      <c r="G2651" s="101">
        <v>2723.68</v>
      </c>
      <c r="H2651" s="87">
        <v>0</v>
      </c>
    </row>
    <row r="2652" spans="3:8" x14ac:dyDescent="0.25">
      <c r="C2652" s="86">
        <v>43634</v>
      </c>
      <c r="D2652" t="s">
        <v>103</v>
      </c>
      <c r="E2652" t="s">
        <v>60</v>
      </c>
      <c r="F2652" t="s">
        <v>587</v>
      </c>
      <c r="G2652" s="101">
        <v>111.79</v>
      </c>
      <c r="H2652" s="87">
        <v>0</v>
      </c>
    </row>
    <row r="2653" spans="3:8" x14ac:dyDescent="0.25">
      <c r="C2653" s="86">
        <v>43634</v>
      </c>
      <c r="D2653" t="s">
        <v>21</v>
      </c>
      <c r="E2653" t="s">
        <v>32</v>
      </c>
      <c r="F2653" t="s">
        <v>587</v>
      </c>
      <c r="G2653" s="101">
        <v>40</v>
      </c>
      <c r="H2653" s="87">
        <v>0</v>
      </c>
    </row>
    <row r="2654" spans="3:8" x14ac:dyDescent="0.25">
      <c r="C2654" s="86">
        <v>43634</v>
      </c>
      <c r="D2654" t="s">
        <v>21</v>
      </c>
      <c r="E2654" t="s">
        <v>32</v>
      </c>
      <c r="F2654" t="s">
        <v>587</v>
      </c>
      <c r="G2654" s="101">
        <v>32</v>
      </c>
      <c r="H2654" s="87">
        <v>0</v>
      </c>
    </row>
    <row r="2655" spans="3:8" x14ac:dyDescent="0.25">
      <c r="C2655" s="86">
        <v>43634</v>
      </c>
      <c r="D2655" t="s">
        <v>21</v>
      </c>
      <c r="E2655" t="s">
        <v>32</v>
      </c>
      <c r="F2655" t="s">
        <v>587</v>
      </c>
      <c r="G2655" s="101">
        <v>24</v>
      </c>
      <c r="H2655" s="87">
        <v>0</v>
      </c>
    </row>
    <row r="2656" spans="3:8" x14ac:dyDescent="0.25">
      <c r="C2656" s="86">
        <v>43634</v>
      </c>
      <c r="D2656" t="s">
        <v>21</v>
      </c>
      <c r="E2656" t="s">
        <v>32</v>
      </c>
      <c r="F2656" t="s">
        <v>587</v>
      </c>
      <c r="G2656" s="101">
        <v>16</v>
      </c>
      <c r="H2656" s="87">
        <v>0</v>
      </c>
    </row>
    <row r="2657" spans="3:8" x14ac:dyDescent="0.25">
      <c r="C2657" s="86">
        <v>43634</v>
      </c>
      <c r="D2657" t="s">
        <v>21</v>
      </c>
      <c r="E2657" t="s">
        <v>32</v>
      </c>
      <c r="F2657" t="s">
        <v>587</v>
      </c>
      <c r="G2657" s="101">
        <v>8</v>
      </c>
      <c r="H2657" s="87">
        <v>0</v>
      </c>
    </row>
    <row r="2658" spans="3:8" x14ac:dyDescent="0.25">
      <c r="C2658" s="86">
        <v>43634</v>
      </c>
      <c r="D2658" t="s">
        <v>70</v>
      </c>
      <c r="E2658" t="s">
        <v>61</v>
      </c>
      <c r="F2658" t="s">
        <v>587</v>
      </c>
      <c r="G2658" s="101">
        <v>39</v>
      </c>
      <c r="H2658" s="87">
        <v>0</v>
      </c>
    </row>
    <row r="2659" spans="3:8" x14ac:dyDescent="0.25">
      <c r="C2659" s="86">
        <v>43634</v>
      </c>
      <c r="D2659" t="s">
        <v>23</v>
      </c>
      <c r="E2659" t="s">
        <v>32</v>
      </c>
      <c r="F2659" t="s">
        <v>587</v>
      </c>
      <c r="G2659" s="101">
        <v>8</v>
      </c>
      <c r="H2659" s="87">
        <v>0</v>
      </c>
    </row>
    <row r="2660" spans="3:8" x14ac:dyDescent="0.25">
      <c r="C2660" s="86">
        <v>43634</v>
      </c>
      <c r="D2660" t="s">
        <v>23</v>
      </c>
      <c r="E2660" t="s">
        <v>60</v>
      </c>
      <c r="F2660" t="s">
        <v>587</v>
      </c>
      <c r="G2660" s="101">
        <v>25</v>
      </c>
      <c r="H2660" s="87">
        <v>0</v>
      </c>
    </row>
    <row r="2661" spans="3:8" x14ac:dyDescent="0.25">
      <c r="C2661" s="86">
        <v>43634</v>
      </c>
      <c r="D2661" t="s">
        <v>23</v>
      </c>
      <c r="E2661" t="s">
        <v>33</v>
      </c>
      <c r="F2661" t="s">
        <v>149</v>
      </c>
      <c r="G2661" s="101">
        <v>3.15</v>
      </c>
      <c r="H2661" s="87">
        <v>0</v>
      </c>
    </row>
    <row r="2662" spans="3:8" x14ac:dyDescent="0.25">
      <c r="C2662" s="86">
        <v>43634</v>
      </c>
      <c r="D2662" t="s">
        <v>23</v>
      </c>
      <c r="E2662" t="s">
        <v>33</v>
      </c>
      <c r="F2662" t="s">
        <v>328</v>
      </c>
      <c r="G2662" s="101">
        <v>9.5500000000000007</v>
      </c>
      <c r="H2662" s="87">
        <v>0</v>
      </c>
    </row>
    <row r="2663" spans="3:8" x14ac:dyDescent="0.25">
      <c r="C2663" s="86">
        <v>43634</v>
      </c>
      <c r="D2663" t="s">
        <v>23</v>
      </c>
      <c r="E2663" t="s">
        <v>33</v>
      </c>
      <c r="F2663" t="s">
        <v>58</v>
      </c>
      <c r="G2663" s="101">
        <v>23.25</v>
      </c>
      <c r="H2663" s="87">
        <v>0</v>
      </c>
    </row>
    <row r="2664" spans="3:8" x14ac:dyDescent="0.25">
      <c r="C2664" s="86">
        <v>43634</v>
      </c>
      <c r="D2664" t="s">
        <v>23</v>
      </c>
      <c r="E2664" t="s">
        <v>33</v>
      </c>
      <c r="F2664" t="s">
        <v>118</v>
      </c>
      <c r="G2664" s="101">
        <v>12</v>
      </c>
      <c r="H2664" s="87">
        <v>0</v>
      </c>
    </row>
    <row r="2665" spans="3:8" x14ac:dyDescent="0.25">
      <c r="C2665" s="86">
        <v>43634</v>
      </c>
      <c r="D2665" t="s">
        <v>23</v>
      </c>
      <c r="E2665" t="s">
        <v>61</v>
      </c>
      <c r="F2665" t="s">
        <v>587</v>
      </c>
      <c r="G2665" s="101">
        <v>12</v>
      </c>
      <c r="H2665" s="87">
        <v>0</v>
      </c>
    </row>
    <row r="2666" spans="3:8" x14ac:dyDescent="0.25">
      <c r="C2666" s="86">
        <v>43635</v>
      </c>
      <c r="D2666" t="s">
        <v>102</v>
      </c>
      <c r="E2666" t="s">
        <v>61</v>
      </c>
      <c r="F2666" t="s">
        <v>588</v>
      </c>
      <c r="G2666" s="101">
        <v>18.149999999999999</v>
      </c>
      <c r="H2666" s="87">
        <v>0</v>
      </c>
    </row>
    <row r="2667" spans="3:8" x14ac:dyDescent="0.25">
      <c r="C2667" s="86">
        <v>43635</v>
      </c>
      <c r="D2667" t="s">
        <v>75</v>
      </c>
      <c r="E2667" t="s">
        <v>60</v>
      </c>
      <c r="F2667" t="s">
        <v>588</v>
      </c>
      <c r="G2667" s="101">
        <v>505.25</v>
      </c>
      <c r="H2667" s="87">
        <v>0</v>
      </c>
    </row>
    <row r="2668" spans="3:8" x14ac:dyDescent="0.25">
      <c r="C2668" s="86">
        <v>43635</v>
      </c>
      <c r="D2668" t="s">
        <v>21</v>
      </c>
      <c r="E2668" t="s">
        <v>32</v>
      </c>
      <c r="F2668" t="s">
        <v>588</v>
      </c>
      <c r="G2668" s="101">
        <v>80</v>
      </c>
      <c r="H2668" s="87">
        <v>0</v>
      </c>
    </row>
    <row r="2669" spans="3:8" x14ac:dyDescent="0.25">
      <c r="C2669" s="86">
        <v>43635</v>
      </c>
      <c r="D2669" t="s">
        <v>21</v>
      </c>
      <c r="E2669" t="s">
        <v>32</v>
      </c>
      <c r="F2669" t="s">
        <v>588</v>
      </c>
      <c r="G2669" s="101">
        <v>56</v>
      </c>
      <c r="H2669" s="87">
        <v>0</v>
      </c>
    </row>
    <row r="2670" spans="3:8" x14ac:dyDescent="0.25">
      <c r="C2670" s="86">
        <v>43635</v>
      </c>
      <c r="D2670" t="s">
        <v>21</v>
      </c>
      <c r="E2670" t="s">
        <v>32</v>
      </c>
      <c r="F2670" t="s">
        <v>588</v>
      </c>
      <c r="G2670" s="101">
        <v>24</v>
      </c>
      <c r="H2670" s="87">
        <v>0</v>
      </c>
    </row>
    <row r="2671" spans="3:8" x14ac:dyDescent="0.25">
      <c r="C2671" s="86">
        <v>43635</v>
      </c>
      <c r="D2671" t="s">
        <v>21</v>
      </c>
      <c r="E2671" t="s">
        <v>32</v>
      </c>
      <c r="F2671" t="s">
        <v>588</v>
      </c>
      <c r="G2671" s="101">
        <v>16</v>
      </c>
      <c r="H2671" s="87">
        <v>0</v>
      </c>
    </row>
    <row r="2672" spans="3:8" x14ac:dyDescent="0.25">
      <c r="C2672" s="86">
        <v>43635</v>
      </c>
      <c r="D2672" t="s">
        <v>21</v>
      </c>
      <c r="E2672" t="s">
        <v>32</v>
      </c>
      <c r="F2672" t="s">
        <v>588</v>
      </c>
      <c r="G2672" s="101">
        <v>8</v>
      </c>
      <c r="H2672" s="87">
        <v>0</v>
      </c>
    </row>
    <row r="2673" spans="3:8" x14ac:dyDescent="0.25">
      <c r="C2673" s="86">
        <v>43635</v>
      </c>
      <c r="D2673" t="s">
        <v>70</v>
      </c>
      <c r="E2673" t="s">
        <v>61</v>
      </c>
      <c r="F2673" t="s">
        <v>588</v>
      </c>
      <c r="G2673" s="101">
        <v>41</v>
      </c>
      <c r="H2673" s="87">
        <v>0</v>
      </c>
    </row>
    <row r="2674" spans="3:8" x14ac:dyDescent="0.25">
      <c r="C2674" s="86">
        <v>43635</v>
      </c>
      <c r="D2674" t="s">
        <v>77</v>
      </c>
      <c r="E2674" t="s">
        <v>31</v>
      </c>
      <c r="F2674" t="s">
        <v>588</v>
      </c>
      <c r="G2674" s="101">
        <v>130.16999999999999</v>
      </c>
      <c r="H2674" s="87">
        <v>0</v>
      </c>
    </row>
    <row r="2675" spans="3:8" x14ac:dyDescent="0.25">
      <c r="C2675" s="86">
        <v>43635</v>
      </c>
      <c r="D2675" t="s">
        <v>23</v>
      </c>
      <c r="E2675" t="s">
        <v>33</v>
      </c>
      <c r="F2675" t="s">
        <v>182</v>
      </c>
      <c r="G2675" s="101">
        <v>7.6</v>
      </c>
      <c r="H2675" s="87">
        <v>0</v>
      </c>
    </row>
    <row r="2676" spans="3:8" x14ac:dyDescent="0.25">
      <c r="C2676" s="86">
        <v>43635</v>
      </c>
      <c r="D2676" t="s">
        <v>23</v>
      </c>
      <c r="E2676" t="s">
        <v>33</v>
      </c>
      <c r="F2676" t="s">
        <v>141</v>
      </c>
      <c r="G2676" s="101">
        <v>24</v>
      </c>
      <c r="H2676" s="87">
        <v>0</v>
      </c>
    </row>
    <row r="2677" spans="3:8" x14ac:dyDescent="0.25">
      <c r="C2677" s="86">
        <v>43635</v>
      </c>
      <c r="D2677" t="s">
        <v>23</v>
      </c>
      <c r="E2677" t="s">
        <v>33</v>
      </c>
      <c r="F2677" t="s">
        <v>164</v>
      </c>
      <c r="G2677" s="101">
        <v>2.4</v>
      </c>
      <c r="H2677" s="87">
        <v>0</v>
      </c>
    </row>
    <row r="2678" spans="3:8" x14ac:dyDescent="0.25">
      <c r="C2678" s="86">
        <v>43635</v>
      </c>
      <c r="D2678" t="s">
        <v>23</v>
      </c>
      <c r="E2678" t="s">
        <v>33</v>
      </c>
      <c r="F2678" t="s">
        <v>105</v>
      </c>
      <c r="G2678" s="101">
        <v>22.5</v>
      </c>
      <c r="H2678" s="87">
        <v>0</v>
      </c>
    </row>
    <row r="2679" spans="3:8" x14ac:dyDescent="0.25">
      <c r="C2679" s="86">
        <v>43635</v>
      </c>
      <c r="D2679" t="s">
        <v>23</v>
      </c>
      <c r="E2679" t="s">
        <v>33</v>
      </c>
      <c r="F2679" t="s">
        <v>215</v>
      </c>
      <c r="G2679" s="101">
        <v>3</v>
      </c>
      <c r="H2679" s="87">
        <v>0</v>
      </c>
    </row>
    <row r="2680" spans="3:8" x14ac:dyDescent="0.25">
      <c r="C2680" s="86">
        <v>43636</v>
      </c>
      <c r="D2680" t="s">
        <v>81</v>
      </c>
      <c r="E2680" t="s">
        <v>62</v>
      </c>
      <c r="F2680" t="s">
        <v>589</v>
      </c>
      <c r="G2680" s="101">
        <v>150.44999999999999</v>
      </c>
      <c r="H2680" s="87">
        <v>0</v>
      </c>
    </row>
    <row r="2681" spans="3:8" x14ac:dyDescent="0.25">
      <c r="C2681" s="86">
        <v>43636</v>
      </c>
      <c r="D2681" t="s">
        <v>74</v>
      </c>
      <c r="E2681" t="s">
        <v>62</v>
      </c>
      <c r="F2681" t="s">
        <v>589</v>
      </c>
      <c r="G2681" s="101">
        <v>395.2</v>
      </c>
      <c r="H2681" s="87">
        <v>0</v>
      </c>
    </row>
    <row r="2682" spans="3:8" x14ac:dyDescent="0.25">
      <c r="C2682" s="86">
        <v>43636</v>
      </c>
      <c r="D2682" t="s">
        <v>22</v>
      </c>
      <c r="E2682" t="s">
        <v>32</v>
      </c>
      <c r="F2682" t="s">
        <v>589</v>
      </c>
      <c r="G2682" s="101">
        <v>8</v>
      </c>
      <c r="H2682" s="87">
        <v>0</v>
      </c>
    </row>
    <row r="2683" spans="3:8" x14ac:dyDescent="0.25">
      <c r="C2683" s="86">
        <v>43636</v>
      </c>
      <c r="D2683" t="s">
        <v>67</v>
      </c>
      <c r="E2683" t="s">
        <v>61</v>
      </c>
      <c r="F2683" t="s">
        <v>589</v>
      </c>
      <c r="G2683" s="101">
        <v>4.25</v>
      </c>
      <c r="H2683" s="87">
        <v>0</v>
      </c>
    </row>
    <row r="2684" spans="3:8" x14ac:dyDescent="0.25">
      <c r="C2684" s="86">
        <v>43636</v>
      </c>
      <c r="D2684" t="s">
        <v>123</v>
      </c>
      <c r="E2684" t="s">
        <v>61</v>
      </c>
      <c r="F2684" t="s">
        <v>589</v>
      </c>
      <c r="G2684" s="101">
        <v>260</v>
      </c>
      <c r="H2684" s="87">
        <v>0</v>
      </c>
    </row>
    <row r="2685" spans="3:8" x14ac:dyDescent="0.25">
      <c r="C2685" s="86">
        <v>43636</v>
      </c>
      <c r="D2685" t="s">
        <v>73</v>
      </c>
      <c r="E2685" t="s">
        <v>60</v>
      </c>
      <c r="F2685" t="s">
        <v>589</v>
      </c>
      <c r="G2685" s="101">
        <v>28</v>
      </c>
      <c r="H2685" s="87">
        <v>0</v>
      </c>
    </row>
    <row r="2686" spans="3:8" x14ac:dyDescent="0.25">
      <c r="C2686" s="86">
        <v>43636</v>
      </c>
      <c r="D2686" t="s">
        <v>250</v>
      </c>
      <c r="E2686" t="s">
        <v>62</v>
      </c>
      <c r="F2686" t="s">
        <v>589</v>
      </c>
      <c r="G2686" s="101">
        <v>4902.58</v>
      </c>
      <c r="H2686" s="87">
        <v>0</v>
      </c>
    </row>
    <row r="2687" spans="3:8" x14ac:dyDescent="0.25">
      <c r="C2687" s="86">
        <v>43636</v>
      </c>
      <c r="D2687" t="s">
        <v>71</v>
      </c>
      <c r="E2687" t="s">
        <v>54</v>
      </c>
      <c r="F2687" t="s">
        <v>589</v>
      </c>
      <c r="G2687" s="101">
        <v>105.34</v>
      </c>
      <c r="H2687" s="87">
        <v>0</v>
      </c>
    </row>
    <row r="2688" spans="3:8" x14ac:dyDescent="0.25">
      <c r="C2688" s="86">
        <v>43636</v>
      </c>
      <c r="D2688" t="s">
        <v>21</v>
      </c>
      <c r="E2688" t="s">
        <v>32</v>
      </c>
      <c r="F2688" t="s">
        <v>589</v>
      </c>
      <c r="G2688" s="101">
        <v>16</v>
      </c>
      <c r="H2688" s="87">
        <v>0</v>
      </c>
    </row>
    <row r="2689" spans="3:8" x14ac:dyDescent="0.25">
      <c r="C2689" s="86">
        <v>43636</v>
      </c>
      <c r="D2689" t="s">
        <v>21</v>
      </c>
      <c r="E2689" t="s">
        <v>32</v>
      </c>
      <c r="F2689" t="s">
        <v>589</v>
      </c>
      <c r="G2689" s="101">
        <v>8</v>
      </c>
      <c r="H2689" s="87">
        <v>0</v>
      </c>
    </row>
    <row r="2690" spans="3:8" x14ac:dyDescent="0.25">
      <c r="C2690" s="86">
        <v>43636</v>
      </c>
      <c r="D2690" t="s">
        <v>82</v>
      </c>
      <c r="E2690" t="s">
        <v>62</v>
      </c>
      <c r="F2690" t="s">
        <v>589</v>
      </c>
      <c r="G2690" s="101">
        <v>4.5999999999999996</v>
      </c>
      <c r="H2690" s="87">
        <v>0</v>
      </c>
    </row>
    <row r="2691" spans="3:8" x14ac:dyDescent="0.25">
      <c r="C2691" s="86">
        <v>43636</v>
      </c>
      <c r="D2691" t="s">
        <v>66</v>
      </c>
      <c r="E2691" t="s">
        <v>62</v>
      </c>
      <c r="F2691" t="s">
        <v>589</v>
      </c>
      <c r="G2691" s="101">
        <v>368.12</v>
      </c>
      <c r="H2691" s="87">
        <v>0</v>
      </c>
    </row>
    <row r="2692" spans="3:8" x14ac:dyDescent="0.25">
      <c r="C2692" s="86">
        <v>43636</v>
      </c>
      <c r="D2692" t="s">
        <v>65</v>
      </c>
      <c r="E2692" t="s">
        <v>62</v>
      </c>
      <c r="F2692" t="s">
        <v>589</v>
      </c>
      <c r="G2692" s="101">
        <v>187.45</v>
      </c>
      <c r="H2692" s="87">
        <v>0</v>
      </c>
    </row>
    <row r="2693" spans="3:8" x14ac:dyDescent="0.25">
      <c r="C2693" s="86">
        <v>43636</v>
      </c>
      <c r="D2693" t="s">
        <v>64</v>
      </c>
      <c r="E2693" t="s">
        <v>62</v>
      </c>
      <c r="F2693" t="s">
        <v>589</v>
      </c>
      <c r="G2693" s="101">
        <v>743.3</v>
      </c>
      <c r="H2693" s="87">
        <v>0</v>
      </c>
    </row>
    <row r="2694" spans="3:8" x14ac:dyDescent="0.25">
      <c r="C2694" s="86">
        <v>43636</v>
      </c>
      <c r="D2694" t="s">
        <v>23</v>
      </c>
      <c r="E2694" t="s">
        <v>63</v>
      </c>
      <c r="F2694" t="s">
        <v>589</v>
      </c>
      <c r="G2694" s="101">
        <v>23</v>
      </c>
      <c r="H2694" s="87">
        <v>0</v>
      </c>
    </row>
    <row r="2695" spans="3:8" x14ac:dyDescent="0.25">
      <c r="C2695" s="86">
        <v>43636</v>
      </c>
      <c r="D2695" t="s">
        <v>23</v>
      </c>
      <c r="E2695" t="s">
        <v>54</v>
      </c>
      <c r="F2695" t="s">
        <v>589</v>
      </c>
      <c r="G2695" s="101">
        <v>17.989999999999998</v>
      </c>
      <c r="H2695" s="87">
        <v>0</v>
      </c>
    </row>
    <row r="2696" spans="3:8" x14ac:dyDescent="0.25">
      <c r="C2696" s="86">
        <v>43636</v>
      </c>
      <c r="D2696" t="s">
        <v>23</v>
      </c>
      <c r="E2696" t="s">
        <v>59</v>
      </c>
      <c r="F2696" t="s">
        <v>589</v>
      </c>
      <c r="G2696" s="101">
        <v>84.51</v>
      </c>
      <c r="H2696" s="87">
        <v>0</v>
      </c>
    </row>
    <row r="2697" spans="3:8" x14ac:dyDescent="0.25">
      <c r="C2697" s="86">
        <v>43636</v>
      </c>
      <c r="D2697" t="s">
        <v>23</v>
      </c>
      <c r="E2697" t="s">
        <v>59</v>
      </c>
      <c r="F2697" t="s">
        <v>589</v>
      </c>
      <c r="G2697" s="101">
        <v>40.130000000000003</v>
      </c>
      <c r="H2697" s="87">
        <v>0</v>
      </c>
    </row>
    <row r="2698" spans="3:8" x14ac:dyDescent="0.25">
      <c r="C2698" s="86">
        <v>43636</v>
      </c>
      <c r="D2698" t="s">
        <v>23</v>
      </c>
      <c r="E2698" t="s">
        <v>59</v>
      </c>
      <c r="F2698" t="s">
        <v>589</v>
      </c>
      <c r="G2698" s="101">
        <v>35.5</v>
      </c>
      <c r="H2698" s="87">
        <v>0</v>
      </c>
    </row>
    <row r="2699" spans="3:8" x14ac:dyDescent="0.25">
      <c r="C2699" s="86">
        <v>43636</v>
      </c>
      <c r="D2699" t="s">
        <v>23</v>
      </c>
      <c r="E2699" t="s">
        <v>59</v>
      </c>
      <c r="F2699" t="s">
        <v>589</v>
      </c>
      <c r="G2699" s="101">
        <v>30.04</v>
      </c>
      <c r="H2699" s="87">
        <v>0</v>
      </c>
    </row>
    <row r="2700" spans="3:8" x14ac:dyDescent="0.25">
      <c r="C2700" s="86">
        <v>43636</v>
      </c>
      <c r="D2700" t="s">
        <v>23</v>
      </c>
      <c r="E2700" t="s">
        <v>59</v>
      </c>
      <c r="F2700" t="s">
        <v>589</v>
      </c>
      <c r="G2700" s="101">
        <v>29.24</v>
      </c>
      <c r="H2700" s="87">
        <v>0</v>
      </c>
    </row>
    <row r="2701" spans="3:8" x14ac:dyDescent="0.25">
      <c r="C2701" s="86">
        <v>43636</v>
      </c>
      <c r="D2701" t="s">
        <v>23</v>
      </c>
      <c r="E2701" t="s">
        <v>59</v>
      </c>
      <c r="F2701" t="s">
        <v>589</v>
      </c>
      <c r="G2701" s="101">
        <v>21.88</v>
      </c>
      <c r="H2701" s="87">
        <v>0</v>
      </c>
    </row>
    <row r="2702" spans="3:8" x14ac:dyDescent="0.25">
      <c r="C2702" s="86">
        <v>43636</v>
      </c>
      <c r="D2702" t="s">
        <v>23</v>
      </c>
      <c r="E2702" t="s">
        <v>33</v>
      </c>
      <c r="F2702" t="s">
        <v>237</v>
      </c>
      <c r="G2702" s="101">
        <v>1.8</v>
      </c>
      <c r="H2702" s="87">
        <v>0</v>
      </c>
    </row>
    <row r="2703" spans="3:8" x14ac:dyDescent="0.25">
      <c r="C2703" s="86">
        <v>43636</v>
      </c>
      <c r="D2703" t="s">
        <v>23</v>
      </c>
      <c r="E2703" t="s">
        <v>61</v>
      </c>
      <c r="F2703" t="s">
        <v>589</v>
      </c>
      <c r="G2703" s="101">
        <v>12</v>
      </c>
      <c r="H2703" s="87">
        <v>0</v>
      </c>
    </row>
    <row r="2704" spans="3:8" x14ac:dyDescent="0.25">
      <c r="C2704" s="86">
        <v>43637</v>
      </c>
      <c r="D2704" t="s">
        <v>22</v>
      </c>
      <c r="E2704" t="s">
        <v>32</v>
      </c>
      <c r="F2704" t="s">
        <v>590</v>
      </c>
      <c r="G2704" s="101">
        <v>16</v>
      </c>
      <c r="H2704" s="87">
        <v>0</v>
      </c>
    </row>
    <row r="2705" spans="3:8" x14ac:dyDescent="0.25">
      <c r="C2705" s="86">
        <v>43637</v>
      </c>
      <c r="D2705" t="s">
        <v>102</v>
      </c>
      <c r="E2705" t="s">
        <v>61</v>
      </c>
      <c r="F2705" t="s">
        <v>590</v>
      </c>
      <c r="G2705" s="101">
        <v>152.36000000000001</v>
      </c>
      <c r="H2705" s="87">
        <v>0</v>
      </c>
    </row>
    <row r="2706" spans="3:8" x14ac:dyDescent="0.25">
      <c r="C2706" s="86">
        <v>43637</v>
      </c>
      <c r="D2706" t="s">
        <v>68</v>
      </c>
      <c r="E2706" t="s">
        <v>61</v>
      </c>
      <c r="F2706" t="s">
        <v>590</v>
      </c>
      <c r="G2706" s="101">
        <v>25</v>
      </c>
      <c r="H2706" s="87">
        <v>0</v>
      </c>
    </row>
    <row r="2707" spans="3:8" x14ac:dyDescent="0.25">
      <c r="C2707" s="86">
        <v>43637</v>
      </c>
      <c r="D2707" t="s">
        <v>76</v>
      </c>
      <c r="E2707" t="s">
        <v>61</v>
      </c>
      <c r="F2707" t="s">
        <v>590</v>
      </c>
      <c r="G2707" s="101">
        <v>412.62</v>
      </c>
      <c r="H2707" s="87">
        <v>0</v>
      </c>
    </row>
    <row r="2708" spans="3:8" x14ac:dyDescent="0.25">
      <c r="C2708" s="86">
        <v>43637</v>
      </c>
      <c r="D2708" t="s">
        <v>75</v>
      </c>
      <c r="E2708" t="s">
        <v>61</v>
      </c>
      <c r="F2708" t="s">
        <v>590</v>
      </c>
      <c r="G2708" s="101">
        <v>260</v>
      </c>
      <c r="H2708" s="87">
        <v>0</v>
      </c>
    </row>
    <row r="2709" spans="3:8" x14ac:dyDescent="0.25">
      <c r="C2709" s="86">
        <v>43637</v>
      </c>
      <c r="D2709" t="s">
        <v>71</v>
      </c>
      <c r="E2709" t="s">
        <v>31</v>
      </c>
      <c r="F2709" t="s">
        <v>590</v>
      </c>
      <c r="G2709" s="101">
        <v>70.23</v>
      </c>
      <c r="H2709" s="87">
        <v>0</v>
      </c>
    </row>
    <row r="2710" spans="3:8" x14ac:dyDescent="0.25">
      <c r="C2710" s="86">
        <v>43637</v>
      </c>
      <c r="D2710" t="s">
        <v>71</v>
      </c>
      <c r="E2710" t="s">
        <v>61</v>
      </c>
      <c r="F2710" t="s">
        <v>590</v>
      </c>
      <c r="G2710" s="101">
        <v>40</v>
      </c>
      <c r="H2710" s="87">
        <v>0</v>
      </c>
    </row>
    <row r="2711" spans="3:8" x14ac:dyDescent="0.25">
      <c r="C2711" s="86">
        <v>43637</v>
      </c>
      <c r="D2711" t="s">
        <v>103</v>
      </c>
      <c r="E2711" t="s">
        <v>32</v>
      </c>
      <c r="F2711" t="s">
        <v>590</v>
      </c>
      <c r="G2711" s="101">
        <v>119.9</v>
      </c>
      <c r="H2711" s="87">
        <v>0</v>
      </c>
    </row>
    <row r="2712" spans="3:8" x14ac:dyDescent="0.25">
      <c r="C2712" s="86">
        <v>43637</v>
      </c>
      <c r="D2712" t="s">
        <v>21</v>
      </c>
      <c r="E2712" t="s">
        <v>32</v>
      </c>
      <c r="F2712" t="s">
        <v>590</v>
      </c>
      <c r="G2712" s="101">
        <v>64</v>
      </c>
      <c r="H2712" s="87">
        <v>0</v>
      </c>
    </row>
    <row r="2713" spans="3:8" x14ac:dyDescent="0.25">
      <c r="C2713" s="86">
        <v>43637</v>
      </c>
      <c r="D2713" t="s">
        <v>21</v>
      </c>
      <c r="E2713" t="s">
        <v>32</v>
      </c>
      <c r="F2713" t="s">
        <v>590</v>
      </c>
      <c r="G2713" s="101">
        <v>32</v>
      </c>
      <c r="H2713" s="87">
        <v>0</v>
      </c>
    </row>
    <row r="2714" spans="3:8" x14ac:dyDescent="0.25">
      <c r="C2714" s="86">
        <v>43637</v>
      </c>
      <c r="D2714" t="s">
        <v>21</v>
      </c>
      <c r="E2714" t="s">
        <v>32</v>
      </c>
      <c r="F2714" t="s">
        <v>590</v>
      </c>
      <c r="G2714" s="101">
        <v>16</v>
      </c>
      <c r="H2714" s="87">
        <v>0</v>
      </c>
    </row>
    <row r="2715" spans="3:8" x14ac:dyDescent="0.25">
      <c r="C2715" s="86">
        <v>43637</v>
      </c>
      <c r="D2715" t="s">
        <v>21</v>
      </c>
      <c r="E2715" t="s">
        <v>32</v>
      </c>
      <c r="F2715" t="s">
        <v>590</v>
      </c>
      <c r="G2715" s="101">
        <v>8</v>
      </c>
      <c r="H2715" s="87">
        <v>0</v>
      </c>
    </row>
    <row r="2716" spans="3:8" x14ac:dyDescent="0.25">
      <c r="C2716" s="86">
        <v>43637</v>
      </c>
      <c r="D2716" t="s">
        <v>66</v>
      </c>
      <c r="E2716" t="s">
        <v>61</v>
      </c>
      <c r="F2716" t="s">
        <v>590</v>
      </c>
      <c r="G2716" s="101">
        <v>34.65</v>
      </c>
      <c r="H2716" s="87">
        <v>0</v>
      </c>
    </row>
    <row r="2717" spans="3:8" x14ac:dyDescent="0.25">
      <c r="C2717" s="86">
        <v>43637</v>
      </c>
      <c r="D2717" t="s">
        <v>70</v>
      </c>
      <c r="E2717" t="s">
        <v>61</v>
      </c>
      <c r="F2717" t="s">
        <v>590</v>
      </c>
      <c r="G2717" s="101">
        <v>77</v>
      </c>
      <c r="H2717" s="87">
        <v>0</v>
      </c>
    </row>
    <row r="2718" spans="3:8" x14ac:dyDescent="0.25">
      <c r="C2718" s="86">
        <v>43637</v>
      </c>
      <c r="D2718" t="s">
        <v>77</v>
      </c>
      <c r="E2718" t="s">
        <v>31</v>
      </c>
      <c r="F2718" t="s">
        <v>590</v>
      </c>
      <c r="G2718" s="101">
        <v>1363.47</v>
      </c>
      <c r="H2718" s="87">
        <v>0</v>
      </c>
    </row>
    <row r="2719" spans="3:8" x14ac:dyDescent="0.25">
      <c r="C2719" s="86">
        <v>43637</v>
      </c>
      <c r="D2719" t="s">
        <v>77</v>
      </c>
      <c r="E2719" t="s">
        <v>61</v>
      </c>
      <c r="F2719" t="s">
        <v>590</v>
      </c>
      <c r="G2719" s="101">
        <v>606.51</v>
      </c>
      <c r="H2719" s="87">
        <v>0</v>
      </c>
    </row>
    <row r="2720" spans="3:8" x14ac:dyDescent="0.25">
      <c r="C2720" s="86">
        <v>43637</v>
      </c>
      <c r="D2720" t="s">
        <v>65</v>
      </c>
      <c r="E2720" t="s">
        <v>61</v>
      </c>
      <c r="F2720" t="s">
        <v>590</v>
      </c>
      <c r="G2720" s="101">
        <v>37</v>
      </c>
      <c r="H2720" s="87">
        <v>0</v>
      </c>
    </row>
    <row r="2721" spans="3:8" x14ac:dyDescent="0.25">
      <c r="C2721" s="86">
        <v>43637</v>
      </c>
      <c r="D2721" t="s">
        <v>23</v>
      </c>
      <c r="E2721" t="s">
        <v>33</v>
      </c>
      <c r="F2721" t="s">
        <v>266</v>
      </c>
      <c r="G2721" s="101">
        <v>12.07</v>
      </c>
      <c r="H2721" s="87">
        <v>0</v>
      </c>
    </row>
    <row r="2722" spans="3:8" x14ac:dyDescent="0.25">
      <c r="C2722" s="86">
        <v>43637</v>
      </c>
      <c r="D2722" t="s">
        <v>23</v>
      </c>
      <c r="E2722" t="s">
        <v>33</v>
      </c>
      <c r="F2722" t="s">
        <v>104</v>
      </c>
      <c r="G2722" s="101">
        <v>52</v>
      </c>
      <c r="H2722" s="87">
        <v>0</v>
      </c>
    </row>
    <row r="2723" spans="3:8" x14ac:dyDescent="0.25">
      <c r="C2723" s="86">
        <v>43637</v>
      </c>
      <c r="D2723" t="s">
        <v>23</v>
      </c>
      <c r="E2723" t="s">
        <v>33</v>
      </c>
      <c r="F2723" t="s">
        <v>264</v>
      </c>
      <c r="G2723" s="101">
        <v>3.5</v>
      </c>
      <c r="H2723" s="87">
        <v>0</v>
      </c>
    </row>
    <row r="2724" spans="3:8" x14ac:dyDescent="0.25">
      <c r="C2724" s="86">
        <v>43637</v>
      </c>
      <c r="D2724" t="s">
        <v>23</v>
      </c>
      <c r="E2724" t="s">
        <v>33</v>
      </c>
      <c r="F2724" t="s">
        <v>55</v>
      </c>
      <c r="G2724" s="101">
        <v>14.7</v>
      </c>
      <c r="H2724" s="87">
        <v>0</v>
      </c>
    </row>
    <row r="2725" spans="3:8" x14ac:dyDescent="0.25">
      <c r="C2725" s="86">
        <v>43638</v>
      </c>
      <c r="D2725" t="s">
        <v>74</v>
      </c>
      <c r="E2725" t="s">
        <v>60</v>
      </c>
      <c r="F2725" t="s">
        <v>591</v>
      </c>
      <c r="G2725" s="101">
        <v>26.75</v>
      </c>
      <c r="H2725" s="87">
        <v>0</v>
      </c>
    </row>
    <row r="2726" spans="3:8" x14ac:dyDescent="0.25">
      <c r="C2726" s="86">
        <v>43638</v>
      </c>
      <c r="D2726" t="s">
        <v>74</v>
      </c>
      <c r="E2726" t="s">
        <v>61</v>
      </c>
      <c r="F2726" t="s">
        <v>591</v>
      </c>
      <c r="G2726" s="101">
        <v>37.450000000000003</v>
      </c>
      <c r="H2726" s="87">
        <v>0</v>
      </c>
    </row>
    <row r="2727" spans="3:8" x14ac:dyDescent="0.25">
      <c r="C2727" s="86">
        <v>43638</v>
      </c>
      <c r="D2727" t="s">
        <v>22</v>
      </c>
      <c r="E2727" t="s">
        <v>32</v>
      </c>
      <c r="F2727" t="s">
        <v>591</v>
      </c>
      <c r="G2727" s="101">
        <v>8</v>
      </c>
      <c r="H2727" s="87">
        <v>0</v>
      </c>
    </row>
    <row r="2728" spans="3:8" x14ac:dyDescent="0.25">
      <c r="C2728" s="86">
        <v>43638</v>
      </c>
      <c r="D2728" t="s">
        <v>102</v>
      </c>
      <c r="E2728" t="s">
        <v>60</v>
      </c>
      <c r="F2728" t="s">
        <v>591</v>
      </c>
      <c r="G2728" s="101">
        <v>30</v>
      </c>
      <c r="H2728" s="87">
        <v>0</v>
      </c>
    </row>
    <row r="2729" spans="3:8" x14ac:dyDescent="0.25">
      <c r="C2729" s="86">
        <v>43638</v>
      </c>
      <c r="D2729" t="s">
        <v>67</v>
      </c>
      <c r="E2729" t="s">
        <v>61</v>
      </c>
      <c r="F2729" t="s">
        <v>591</v>
      </c>
      <c r="G2729" s="101">
        <v>125</v>
      </c>
      <c r="H2729" s="87">
        <v>0</v>
      </c>
    </row>
    <row r="2730" spans="3:8" x14ac:dyDescent="0.25">
      <c r="C2730" s="86">
        <v>43638</v>
      </c>
      <c r="D2730" t="s">
        <v>71</v>
      </c>
      <c r="E2730" t="s">
        <v>61</v>
      </c>
      <c r="F2730" t="s">
        <v>591</v>
      </c>
      <c r="G2730" s="101">
        <v>30</v>
      </c>
      <c r="H2730" s="87">
        <v>0</v>
      </c>
    </row>
    <row r="2731" spans="3:8" x14ac:dyDescent="0.25">
      <c r="C2731" s="86">
        <v>43638</v>
      </c>
      <c r="D2731" t="s">
        <v>21</v>
      </c>
      <c r="E2731" t="s">
        <v>32</v>
      </c>
      <c r="F2731" t="s">
        <v>591</v>
      </c>
      <c r="G2731" s="101">
        <v>16</v>
      </c>
      <c r="H2731" s="87">
        <v>0</v>
      </c>
    </row>
    <row r="2732" spans="3:8" x14ac:dyDescent="0.25">
      <c r="C2732" s="86">
        <v>43638</v>
      </c>
      <c r="D2732" t="s">
        <v>21</v>
      </c>
      <c r="E2732" t="s">
        <v>32</v>
      </c>
      <c r="F2732" t="s">
        <v>591</v>
      </c>
      <c r="G2732" s="101">
        <v>8</v>
      </c>
      <c r="H2732" s="87">
        <v>0</v>
      </c>
    </row>
    <row r="2733" spans="3:8" x14ac:dyDescent="0.25">
      <c r="C2733" s="86">
        <v>43638</v>
      </c>
      <c r="D2733" t="s">
        <v>21</v>
      </c>
      <c r="E2733" t="s">
        <v>61</v>
      </c>
      <c r="F2733" t="s">
        <v>591</v>
      </c>
      <c r="G2733" s="101">
        <v>95.7</v>
      </c>
      <c r="H2733" s="87">
        <v>0</v>
      </c>
    </row>
    <row r="2734" spans="3:8" x14ac:dyDescent="0.25">
      <c r="C2734" s="86">
        <v>43640</v>
      </c>
      <c r="D2734" t="s">
        <v>74</v>
      </c>
      <c r="E2734" t="s">
        <v>61</v>
      </c>
      <c r="F2734" t="s">
        <v>592</v>
      </c>
      <c r="G2734" s="101">
        <v>10.7</v>
      </c>
      <c r="H2734" s="87">
        <v>0</v>
      </c>
    </row>
    <row r="2735" spans="3:8" x14ac:dyDescent="0.25">
      <c r="C2735" s="86">
        <v>43640</v>
      </c>
      <c r="D2735" t="s">
        <v>22</v>
      </c>
      <c r="E2735" t="s">
        <v>32</v>
      </c>
      <c r="F2735" t="s">
        <v>592</v>
      </c>
      <c r="G2735" s="101">
        <v>24</v>
      </c>
      <c r="H2735" s="87">
        <v>0</v>
      </c>
    </row>
    <row r="2736" spans="3:8" x14ac:dyDescent="0.25">
      <c r="C2736" s="86">
        <v>43640</v>
      </c>
      <c r="D2736" t="s">
        <v>22</v>
      </c>
      <c r="E2736" t="s">
        <v>32</v>
      </c>
      <c r="F2736" t="s">
        <v>592</v>
      </c>
      <c r="G2736" s="101">
        <v>16</v>
      </c>
      <c r="H2736" s="87">
        <v>0</v>
      </c>
    </row>
    <row r="2737" spans="3:8" x14ac:dyDescent="0.25">
      <c r="C2737" s="86">
        <v>43640</v>
      </c>
      <c r="D2737" t="s">
        <v>21</v>
      </c>
      <c r="E2737" t="s">
        <v>32</v>
      </c>
      <c r="F2737" t="s">
        <v>592</v>
      </c>
      <c r="G2737" s="101">
        <v>24</v>
      </c>
      <c r="H2737" s="87">
        <v>0</v>
      </c>
    </row>
    <row r="2738" spans="3:8" x14ac:dyDescent="0.25">
      <c r="C2738" s="86">
        <v>43640</v>
      </c>
      <c r="D2738" t="s">
        <v>23</v>
      </c>
      <c r="E2738" t="s">
        <v>33</v>
      </c>
      <c r="F2738" t="s">
        <v>119</v>
      </c>
      <c r="G2738" s="101">
        <v>1.8</v>
      </c>
      <c r="H2738" s="87">
        <v>0</v>
      </c>
    </row>
    <row r="2739" spans="3:8" x14ac:dyDescent="0.25">
      <c r="C2739" s="86">
        <v>43640</v>
      </c>
      <c r="D2739" t="s">
        <v>23</v>
      </c>
      <c r="E2739" t="s">
        <v>33</v>
      </c>
      <c r="F2739" t="s">
        <v>164</v>
      </c>
      <c r="G2739" s="101">
        <v>2.25</v>
      </c>
      <c r="H2739" s="87">
        <v>0</v>
      </c>
    </row>
    <row r="2740" spans="3:8" x14ac:dyDescent="0.25">
      <c r="C2740" s="86">
        <v>43641</v>
      </c>
      <c r="D2740" t="s">
        <v>80</v>
      </c>
      <c r="E2740" t="s">
        <v>593</v>
      </c>
      <c r="F2740" t="s">
        <v>594</v>
      </c>
      <c r="G2740" s="101">
        <v>83.12</v>
      </c>
      <c r="H2740" s="87">
        <v>0</v>
      </c>
    </row>
    <row r="2741" spans="3:8" x14ac:dyDescent="0.25">
      <c r="C2741" s="86">
        <v>43641</v>
      </c>
      <c r="D2741" t="s">
        <v>74</v>
      </c>
      <c r="E2741" t="s">
        <v>59</v>
      </c>
      <c r="F2741" t="s">
        <v>595</v>
      </c>
      <c r="G2741" s="101">
        <v>129.75</v>
      </c>
      <c r="H2741" s="87">
        <v>0</v>
      </c>
    </row>
    <row r="2742" spans="3:8" x14ac:dyDescent="0.25">
      <c r="C2742" s="86">
        <v>43641</v>
      </c>
      <c r="D2742" t="s">
        <v>22</v>
      </c>
      <c r="E2742" t="s">
        <v>32</v>
      </c>
      <c r="F2742" t="s">
        <v>595</v>
      </c>
      <c r="G2742" s="101">
        <v>8</v>
      </c>
      <c r="H2742" s="87">
        <v>0</v>
      </c>
    </row>
    <row r="2743" spans="3:8" x14ac:dyDescent="0.25">
      <c r="C2743" s="86">
        <v>43641</v>
      </c>
      <c r="D2743" t="s">
        <v>22</v>
      </c>
      <c r="E2743" t="s">
        <v>593</v>
      </c>
      <c r="F2743" t="s">
        <v>594</v>
      </c>
      <c r="G2743" s="101">
        <v>275.07</v>
      </c>
      <c r="H2743" s="87">
        <v>0</v>
      </c>
    </row>
    <row r="2744" spans="3:8" x14ac:dyDescent="0.25">
      <c r="C2744" s="86">
        <v>43641</v>
      </c>
      <c r="D2744" t="s">
        <v>22</v>
      </c>
      <c r="E2744" t="s">
        <v>593</v>
      </c>
      <c r="F2744" t="s">
        <v>594</v>
      </c>
      <c r="G2744" s="101">
        <v>119.39</v>
      </c>
      <c r="H2744" s="87">
        <v>0</v>
      </c>
    </row>
    <row r="2745" spans="3:8" x14ac:dyDescent="0.25">
      <c r="C2745" s="86">
        <v>43641</v>
      </c>
      <c r="D2745" t="s">
        <v>22</v>
      </c>
      <c r="E2745" t="s">
        <v>593</v>
      </c>
      <c r="F2745" t="s">
        <v>594</v>
      </c>
      <c r="G2745" s="101">
        <v>81.11</v>
      </c>
      <c r="H2745" s="87">
        <v>0</v>
      </c>
    </row>
    <row r="2746" spans="3:8" x14ac:dyDescent="0.25">
      <c r="C2746" s="86">
        <v>43641</v>
      </c>
      <c r="D2746" t="s">
        <v>22</v>
      </c>
      <c r="E2746" t="s">
        <v>593</v>
      </c>
      <c r="F2746" t="s">
        <v>594</v>
      </c>
      <c r="G2746" s="101">
        <v>58.42</v>
      </c>
      <c r="H2746" s="87">
        <v>0</v>
      </c>
    </row>
    <row r="2747" spans="3:8" x14ac:dyDescent="0.25">
      <c r="C2747" s="86">
        <v>43641</v>
      </c>
      <c r="D2747" t="s">
        <v>22</v>
      </c>
      <c r="E2747" t="s">
        <v>593</v>
      </c>
      <c r="F2747" t="s">
        <v>594</v>
      </c>
      <c r="G2747" s="101">
        <v>50.33</v>
      </c>
      <c r="H2747" s="87">
        <v>0</v>
      </c>
    </row>
    <row r="2748" spans="3:8" x14ac:dyDescent="0.25">
      <c r="C2748" s="86">
        <v>43641</v>
      </c>
      <c r="D2748" t="s">
        <v>22</v>
      </c>
      <c r="E2748" t="s">
        <v>593</v>
      </c>
      <c r="F2748" t="s">
        <v>594</v>
      </c>
      <c r="G2748" s="101">
        <v>34.840000000000003</v>
      </c>
      <c r="H2748" s="87">
        <v>0</v>
      </c>
    </row>
    <row r="2749" spans="3:8" x14ac:dyDescent="0.25">
      <c r="C2749" s="86">
        <v>43641</v>
      </c>
      <c r="D2749" t="s">
        <v>22</v>
      </c>
      <c r="E2749" t="s">
        <v>593</v>
      </c>
      <c r="F2749" t="s">
        <v>594</v>
      </c>
      <c r="G2749" s="101">
        <v>30.68</v>
      </c>
      <c r="H2749" s="87">
        <v>0</v>
      </c>
    </row>
    <row r="2750" spans="3:8" x14ac:dyDescent="0.25">
      <c r="C2750" s="86">
        <v>43641</v>
      </c>
      <c r="D2750" t="s">
        <v>22</v>
      </c>
      <c r="E2750" t="s">
        <v>593</v>
      </c>
      <c r="F2750" t="s">
        <v>594</v>
      </c>
      <c r="G2750" s="101">
        <v>29.15</v>
      </c>
      <c r="H2750" s="87">
        <v>0</v>
      </c>
    </row>
    <row r="2751" spans="3:8" x14ac:dyDescent="0.25">
      <c r="C2751" s="86">
        <v>43641</v>
      </c>
      <c r="D2751" t="s">
        <v>22</v>
      </c>
      <c r="E2751" t="s">
        <v>593</v>
      </c>
      <c r="F2751" t="s">
        <v>594</v>
      </c>
      <c r="G2751" s="101">
        <v>29.05</v>
      </c>
      <c r="H2751" s="87">
        <v>0</v>
      </c>
    </row>
    <row r="2752" spans="3:8" x14ac:dyDescent="0.25">
      <c r="C2752" s="86">
        <v>43641</v>
      </c>
      <c r="D2752" t="s">
        <v>22</v>
      </c>
      <c r="E2752" t="s">
        <v>593</v>
      </c>
      <c r="F2752" t="s">
        <v>594</v>
      </c>
      <c r="G2752" s="101">
        <v>24.18</v>
      </c>
      <c r="H2752" s="87">
        <v>0</v>
      </c>
    </row>
    <row r="2753" spans="3:8" x14ac:dyDescent="0.25">
      <c r="C2753" s="86">
        <v>43641</v>
      </c>
      <c r="D2753" t="s">
        <v>22</v>
      </c>
      <c r="E2753" t="s">
        <v>593</v>
      </c>
      <c r="F2753" t="s">
        <v>594</v>
      </c>
      <c r="G2753" s="101">
        <v>22.19</v>
      </c>
      <c r="H2753" s="87">
        <v>0</v>
      </c>
    </row>
    <row r="2754" spans="3:8" x14ac:dyDescent="0.25">
      <c r="C2754" s="86">
        <v>43641</v>
      </c>
      <c r="D2754" t="s">
        <v>22</v>
      </c>
      <c r="E2754" t="s">
        <v>593</v>
      </c>
      <c r="F2754" t="s">
        <v>594</v>
      </c>
      <c r="G2754" s="101">
        <v>15.46</v>
      </c>
      <c r="H2754" s="87">
        <v>0</v>
      </c>
    </row>
    <row r="2755" spans="3:8" x14ac:dyDescent="0.25">
      <c r="C2755" s="86">
        <v>43641</v>
      </c>
      <c r="D2755" t="s">
        <v>22</v>
      </c>
      <c r="E2755" t="s">
        <v>593</v>
      </c>
      <c r="F2755" t="s">
        <v>594</v>
      </c>
      <c r="G2755" s="101">
        <v>12.15</v>
      </c>
      <c r="H2755" s="87">
        <v>0</v>
      </c>
    </row>
    <row r="2756" spans="3:8" x14ac:dyDescent="0.25">
      <c r="C2756" s="86">
        <v>43641</v>
      </c>
      <c r="D2756" t="s">
        <v>290</v>
      </c>
      <c r="E2756" t="s">
        <v>61</v>
      </c>
      <c r="F2756" t="s">
        <v>595</v>
      </c>
      <c r="G2756" s="101">
        <v>831.18</v>
      </c>
      <c r="H2756" s="87">
        <v>0</v>
      </c>
    </row>
    <row r="2757" spans="3:8" x14ac:dyDescent="0.25">
      <c r="C2757" s="86">
        <v>43641</v>
      </c>
      <c r="D2757" t="s">
        <v>68</v>
      </c>
      <c r="E2757" t="s">
        <v>61</v>
      </c>
      <c r="F2757" t="s">
        <v>595</v>
      </c>
      <c r="G2757" s="101">
        <v>205.8</v>
      </c>
      <c r="H2757" s="87">
        <v>0</v>
      </c>
    </row>
    <row r="2758" spans="3:8" x14ac:dyDescent="0.25">
      <c r="C2758" s="86">
        <v>43641</v>
      </c>
      <c r="D2758" t="s">
        <v>76</v>
      </c>
      <c r="E2758" t="s">
        <v>593</v>
      </c>
      <c r="F2758" t="s">
        <v>594</v>
      </c>
      <c r="G2758" s="101">
        <v>683.57</v>
      </c>
      <c r="H2758" s="87">
        <v>0</v>
      </c>
    </row>
    <row r="2759" spans="3:8" x14ac:dyDescent="0.25">
      <c r="C2759" s="86">
        <v>43641</v>
      </c>
      <c r="D2759" t="s">
        <v>67</v>
      </c>
      <c r="E2759" t="s">
        <v>593</v>
      </c>
      <c r="F2759" t="s">
        <v>594</v>
      </c>
      <c r="G2759" s="101">
        <v>910.15</v>
      </c>
      <c r="H2759" s="87">
        <v>0</v>
      </c>
    </row>
    <row r="2760" spans="3:8" x14ac:dyDescent="0.25">
      <c r="C2760" s="86">
        <v>43641</v>
      </c>
      <c r="D2760" t="s">
        <v>72</v>
      </c>
      <c r="E2760" t="s">
        <v>593</v>
      </c>
      <c r="F2760" t="s">
        <v>594</v>
      </c>
      <c r="G2760" s="101">
        <v>1553.8</v>
      </c>
      <c r="H2760" s="87">
        <v>0</v>
      </c>
    </row>
    <row r="2761" spans="3:8" x14ac:dyDescent="0.25">
      <c r="C2761" s="86">
        <v>43641</v>
      </c>
      <c r="D2761" t="s">
        <v>75</v>
      </c>
      <c r="E2761" t="s">
        <v>60</v>
      </c>
      <c r="F2761" t="s">
        <v>595</v>
      </c>
      <c r="G2761" s="101">
        <v>1379.52</v>
      </c>
      <c r="H2761" s="87">
        <v>0</v>
      </c>
    </row>
    <row r="2762" spans="3:8" x14ac:dyDescent="0.25">
      <c r="C2762" s="86">
        <v>43641</v>
      </c>
      <c r="D2762" t="s">
        <v>71</v>
      </c>
      <c r="E2762" t="s">
        <v>54</v>
      </c>
      <c r="F2762" t="s">
        <v>595</v>
      </c>
      <c r="G2762" s="101">
        <v>13.76</v>
      </c>
      <c r="H2762" s="87">
        <v>0</v>
      </c>
    </row>
    <row r="2763" spans="3:8" x14ac:dyDescent="0.25">
      <c r="C2763" s="86">
        <v>43641</v>
      </c>
      <c r="D2763" t="s">
        <v>71</v>
      </c>
      <c r="E2763" t="s">
        <v>593</v>
      </c>
      <c r="F2763" t="s">
        <v>594</v>
      </c>
      <c r="G2763" s="101">
        <v>519.55999999999995</v>
      </c>
      <c r="H2763" s="87">
        <v>0</v>
      </c>
    </row>
    <row r="2764" spans="3:8" x14ac:dyDescent="0.25">
      <c r="C2764" s="86">
        <v>43641</v>
      </c>
      <c r="D2764" t="s">
        <v>71</v>
      </c>
      <c r="E2764" t="s">
        <v>61</v>
      </c>
      <c r="F2764" t="s">
        <v>595</v>
      </c>
      <c r="G2764" s="101">
        <v>1059.9000000000001</v>
      </c>
      <c r="H2764" s="87">
        <v>0</v>
      </c>
    </row>
    <row r="2765" spans="3:8" x14ac:dyDescent="0.25">
      <c r="C2765" s="86">
        <v>43641</v>
      </c>
      <c r="D2765" t="s">
        <v>103</v>
      </c>
      <c r="E2765" t="s">
        <v>61</v>
      </c>
      <c r="F2765" t="s">
        <v>595</v>
      </c>
      <c r="G2765" s="101">
        <v>27.4</v>
      </c>
      <c r="H2765" s="87">
        <v>0</v>
      </c>
    </row>
    <row r="2766" spans="3:8" x14ac:dyDescent="0.25">
      <c r="C2766" s="86">
        <v>43641</v>
      </c>
      <c r="D2766" t="s">
        <v>21</v>
      </c>
      <c r="E2766" t="s">
        <v>32</v>
      </c>
      <c r="F2766" t="s">
        <v>595</v>
      </c>
      <c r="G2766" s="101">
        <v>80</v>
      </c>
      <c r="H2766" s="87">
        <v>0</v>
      </c>
    </row>
    <row r="2767" spans="3:8" x14ac:dyDescent="0.25">
      <c r="C2767" s="86">
        <v>43641</v>
      </c>
      <c r="D2767" t="s">
        <v>21</v>
      </c>
      <c r="E2767" t="s">
        <v>32</v>
      </c>
      <c r="F2767" t="s">
        <v>595</v>
      </c>
      <c r="G2767" s="101">
        <v>48</v>
      </c>
      <c r="H2767" s="87">
        <v>0</v>
      </c>
    </row>
    <row r="2768" spans="3:8" x14ac:dyDescent="0.25">
      <c r="C2768" s="86">
        <v>43641</v>
      </c>
      <c r="D2768" t="s">
        <v>21</v>
      </c>
      <c r="E2768" t="s">
        <v>32</v>
      </c>
      <c r="F2768" t="s">
        <v>595</v>
      </c>
      <c r="G2768" s="101">
        <v>32</v>
      </c>
      <c r="H2768" s="87">
        <v>0</v>
      </c>
    </row>
    <row r="2769" spans="3:8" x14ac:dyDescent="0.25">
      <c r="C2769" s="86">
        <v>43641</v>
      </c>
      <c r="D2769" t="s">
        <v>21</v>
      </c>
      <c r="E2769" t="s">
        <v>32</v>
      </c>
      <c r="F2769" t="s">
        <v>595</v>
      </c>
      <c r="G2769" s="101">
        <v>16</v>
      </c>
      <c r="H2769" s="87">
        <v>0</v>
      </c>
    </row>
    <row r="2770" spans="3:8" x14ac:dyDescent="0.25">
      <c r="C2770" s="86">
        <v>43641</v>
      </c>
      <c r="D2770" t="s">
        <v>21</v>
      </c>
      <c r="E2770" t="s">
        <v>32</v>
      </c>
      <c r="F2770" t="s">
        <v>595</v>
      </c>
      <c r="G2770" s="101">
        <v>8</v>
      </c>
      <c r="H2770" s="87">
        <v>0</v>
      </c>
    </row>
    <row r="2771" spans="3:8" x14ac:dyDescent="0.25">
      <c r="C2771" s="86">
        <v>43641</v>
      </c>
      <c r="D2771" t="s">
        <v>21</v>
      </c>
      <c r="E2771" t="s">
        <v>593</v>
      </c>
      <c r="F2771" t="s">
        <v>594</v>
      </c>
      <c r="G2771" s="101">
        <v>1424.84</v>
      </c>
      <c r="H2771" s="87">
        <v>0</v>
      </c>
    </row>
    <row r="2772" spans="3:8" x14ac:dyDescent="0.25">
      <c r="C2772" s="86">
        <v>43641</v>
      </c>
      <c r="D2772" t="s">
        <v>21</v>
      </c>
      <c r="E2772" t="s">
        <v>593</v>
      </c>
      <c r="F2772" t="s">
        <v>594</v>
      </c>
      <c r="G2772" s="101">
        <v>1352.47</v>
      </c>
      <c r="H2772" s="87">
        <v>0</v>
      </c>
    </row>
    <row r="2773" spans="3:8" x14ac:dyDescent="0.25">
      <c r="C2773" s="86">
        <v>43641</v>
      </c>
      <c r="D2773" t="s">
        <v>21</v>
      </c>
      <c r="E2773" t="s">
        <v>593</v>
      </c>
      <c r="F2773" t="s">
        <v>594</v>
      </c>
      <c r="G2773" s="101">
        <v>1192.95</v>
      </c>
      <c r="H2773" s="87">
        <v>0</v>
      </c>
    </row>
    <row r="2774" spans="3:8" x14ac:dyDescent="0.25">
      <c r="C2774" s="86">
        <v>43641</v>
      </c>
      <c r="D2774" t="s">
        <v>21</v>
      </c>
      <c r="E2774" t="s">
        <v>593</v>
      </c>
      <c r="F2774" t="s">
        <v>594</v>
      </c>
      <c r="G2774" s="101">
        <v>879.61</v>
      </c>
      <c r="H2774" s="87">
        <v>0</v>
      </c>
    </row>
    <row r="2775" spans="3:8" x14ac:dyDescent="0.25">
      <c r="C2775" s="86">
        <v>43641</v>
      </c>
      <c r="D2775" t="s">
        <v>21</v>
      </c>
      <c r="E2775" t="s">
        <v>593</v>
      </c>
      <c r="F2775" t="s">
        <v>594</v>
      </c>
      <c r="G2775" s="101">
        <v>684.15</v>
      </c>
      <c r="H2775" s="87">
        <v>0</v>
      </c>
    </row>
    <row r="2776" spans="3:8" x14ac:dyDescent="0.25">
      <c r="C2776" s="86">
        <v>43641</v>
      </c>
      <c r="D2776" t="s">
        <v>21</v>
      </c>
      <c r="E2776" t="s">
        <v>593</v>
      </c>
      <c r="F2776" t="s">
        <v>594</v>
      </c>
      <c r="G2776" s="101">
        <v>635.95000000000005</v>
      </c>
      <c r="H2776" s="87">
        <v>0</v>
      </c>
    </row>
    <row r="2777" spans="3:8" x14ac:dyDescent="0.25">
      <c r="C2777" s="86">
        <v>43641</v>
      </c>
      <c r="D2777" t="s">
        <v>21</v>
      </c>
      <c r="E2777" t="s">
        <v>593</v>
      </c>
      <c r="F2777" t="s">
        <v>594</v>
      </c>
      <c r="G2777" s="101">
        <v>617.16</v>
      </c>
      <c r="H2777" s="87">
        <v>0</v>
      </c>
    </row>
    <row r="2778" spans="3:8" x14ac:dyDescent="0.25">
      <c r="C2778" s="86">
        <v>43641</v>
      </c>
      <c r="D2778" t="s">
        <v>21</v>
      </c>
      <c r="E2778" t="s">
        <v>593</v>
      </c>
      <c r="F2778" t="s">
        <v>594</v>
      </c>
      <c r="G2778" s="101">
        <v>594.01</v>
      </c>
      <c r="H2778" s="87">
        <v>0</v>
      </c>
    </row>
    <row r="2779" spans="3:8" x14ac:dyDescent="0.25">
      <c r="C2779" s="86">
        <v>43641</v>
      </c>
      <c r="D2779" t="s">
        <v>21</v>
      </c>
      <c r="E2779" t="s">
        <v>593</v>
      </c>
      <c r="F2779" t="s">
        <v>594</v>
      </c>
      <c r="G2779" s="101">
        <v>583.38</v>
      </c>
      <c r="H2779" s="87">
        <v>0</v>
      </c>
    </row>
    <row r="2780" spans="3:8" x14ac:dyDescent="0.25">
      <c r="C2780" s="86">
        <v>43641</v>
      </c>
      <c r="D2780" t="s">
        <v>21</v>
      </c>
      <c r="E2780" t="s">
        <v>593</v>
      </c>
      <c r="F2780" t="s">
        <v>594</v>
      </c>
      <c r="G2780" s="101">
        <v>507.4</v>
      </c>
      <c r="H2780" s="87">
        <v>0</v>
      </c>
    </row>
    <row r="2781" spans="3:8" x14ac:dyDescent="0.25">
      <c r="C2781" s="86">
        <v>43641</v>
      </c>
      <c r="D2781" t="s">
        <v>21</v>
      </c>
      <c r="E2781" t="s">
        <v>593</v>
      </c>
      <c r="F2781" t="s">
        <v>594</v>
      </c>
      <c r="G2781" s="101">
        <v>478.91</v>
      </c>
      <c r="H2781" s="87">
        <v>0</v>
      </c>
    </row>
    <row r="2782" spans="3:8" x14ac:dyDescent="0.25">
      <c r="C2782" s="86">
        <v>43641</v>
      </c>
      <c r="D2782" t="s">
        <v>21</v>
      </c>
      <c r="E2782" t="s">
        <v>593</v>
      </c>
      <c r="F2782" t="s">
        <v>594</v>
      </c>
      <c r="G2782" s="101">
        <v>414.36</v>
      </c>
      <c r="H2782" s="87">
        <v>0</v>
      </c>
    </row>
    <row r="2783" spans="3:8" x14ac:dyDescent="0.25">
      <c r="C2783" s="86">
        <v>43641</v>
      </c>
      <c r="D2783" t="s">
        <v>21</v>
      </c>
      <c r="E2783" t="s">
        <v>593</v>
      </c>
      <c r="F2783" t="s">
        <v>594</v>
      </c>
      <c r="G2783" s="101">
        <v>402.87</v>
      </c>
      <c r="H2783" s="87">
        <v>0</v>
      </c>
    </row>
    <row r="2784" spans="3:8" x14ac:dyDescent="0.25">
      <c r="C2784" s="86">
        <v>43641</v>
      </c>
      <c r="D2784" t="s">
        <v>21</v>
      </c>
      <c r="E2784" t="s">
        <v>593</v>
      </c>
      <c r="F2784" t="s">
        <v>594</v>
      </c>
      <c r="G2784" s="101">
        <v>351.43</v>
      </c>
      <c r="H2784" s="87">
        <v>0</v>
      </c>
    </row>
    <row r="2785" spans="3:8" x14ac:dyDescent="0.25">
      <c r="C2785" s="86">
        <v>43641</v>
      </c>
      <c r="D2785" t="s">
        <v>21</v>
      </c>
      <c r="E2785" t="s">
        <v>593</v>
      </c>
      <c r="F2785" t="s">
        <v>594</v>
      </c>
      <c r="G2785" s="101">
        <v>330.73</v>
      </c>
      <c r="H2785" s="87">
        <v>0</v>
      </c>
    </row>
    <row r="2786" spans="3:8" x14ac:dyDescent="0.25">
      <c r="C2786" s="86">
        <v>43641</v>
      </c>
      <c r="D2786" t="s">
        <v>21</v>
      </c>
      <c r="E2786" t="s">
        <v>593</v>
      </c>
      <c r="F2786" t="s">
        <v>594</v>
      </c>
      <c r="G2786" s="101">
        <v>318.88</v>
      </c>
      <c r="H2786" s="87">
        <v>0</v>
      </c>
    </row>
    <row r="2787" spans="3:8" x14ac:dyDescent="0.25">
      <c r="C2787" s="86">
        <v>43641</v>
      </c>
      <c r="D2787" t="s">
        <v>21</v>
      </c>
      <c r="E2787" t="s">
        <v>593</v>
      </c>
      <c r="F2787" t="s">
        <v>594</v>
      </c>
      <c r="G2787" s="101">
        <v>318.58999999999997</v>
      </c>
      <c r="H2787" s="87">
        <v>0</v>
      </c>
    </row>
    <row r="2788" spans="3:8" x14ac:dyDescent="0.25">
      <c r="C2788" s="86">
        <v>43641</v>
      </c>
      <c r="D2788" t="s">
        <v>21</v>
      </c>
      <c r="E2788" t="s">
        <v>593</v>
      </c>
      <c r="F2788" t="s">
        <v>594</v>
      </c>
      <c r="G2788" s="101">
        <v>241.12</v>
      </c>
      <c r="H2788" s="87">
        <v>0</v>
      </c>
    </row>
    <row r="2789" spans="3:8" x14ac:dyDescent="0.25">
      <c r="C2789" s="86">
        <v>43641</v>
      </c>
      <c r="D2789" t="s">
        <v>21</v>
      </c>
      <c r="E2789" t="s">
        <v>593</v>
      </c>
      <c r="F2789" t="s">
        <v>594</v>
      </c>
      <c r="G2789" s="101">
        <v>182.59</v>
      </c>
      <c r="H2789" s="87">
        <v>0</v>
      </c>
    </row>
    <row r="2790" spans="3:8" x14ac:dyDescent="0.25">
      <c r="C2790" s="86">
        <v>43641</v>
      </c>
      <c r="D2790" t="s">
        <v>21</v>
      </c>
      <c r="E2790" t="s">
        <v>593</v>
      </c>
      <c r="F2790" t="s">
        <v>594</v>
      </c>
      <c r="G2790" s="101">
        <v>149.97999999999999</v>
      </c>
      <c r="H2790" s="87">
        <v>0</v>
      </c>
    </row>
    <row r="2791" spans="3:8" x14ac:dyDescent="0.25">
      <c r="C2791" s="86">
        <v>43641</v>
      </c>
      <c r="D2791" t="s">
        <v>21</v>
      </c>
      <c r="E2791" t="s">
        <v>593</v>
      </c>
      <c r="F2791" t="s">
        <v>594</v>
      </c>
      <c r="G2791" s="101">
        <v>123.55</v>
      </c>
      <c r="H2791" s="87">
        <v>0</v>
      </c>
    </row>
    <row r="2792" spans="3:8" x14ac:dyDescent="0.25">
      <c r="C2792" s="86">
        <v>43641</v>
      </c>
      <c r="D2792" t="s">
        <v>21</v>
      </c>
      <c r="E2792" t="s">
        <v>593</v>
      </c>
      <c r="F2792" t="s">
        <v>594</v>
      </c>
      <c r="G2792" s="101">
        <v>32.5</v>
      </c>
      <c r="H2792" s="87">
        <v>0</v>
      </c>
    </row>
    <row r="2793" spans="3:8" x14ac:dyDescent="0.25">
      <c r="C2793" s="86">
        <v>43641</v>
      </c>
      <c r="D2793" t="s">
        <v>21</v>
      </c>
      <c r="E2793" t="s">
        <v>593</v>
      </c>
      <c r="F2793" t="s">
        <v>594</v>
      </c>
      <c r="G2793" s="101">
        <v>28.91</v>
      </c>
      <c r="H2793" s="87">
        <v>0</v>
      </c>
    </row>
    <row r="2794" spans="3:8" x14ac:dyDescent="0.25">
      <c r="C2794" s="86">
        <v>43641</v>
      </c>
      <c r="D2794" t="s">
        <v>21</v>
      </c>
      <c r="E2794" t="s">
        <v>593</v>
      </c>
      <c r="F2794" t="s">
        <v>594</v>
      </c>
      <c r="G2794" s="101">
        <v>6.79</v>
      </c>
      <c r="H2794" s="87">
        <v>0</v>
      </c>
    </row>
    <row r="2795" spans="3:8" x14ac:dyDescent="0.25">
      <c r="C2795" s="86">
        <v>43641</v>
      </c>
      <c r="D2795" t="s">
        <v>21</v>
      </c>
      <c r="E2795" t="s">
        <v>61</v>
      </c>
      <c r="F2795" t="s">
        <v>595</v>
      </c>
      <c r="G2795" s="101">
        <v>69.599999999999994</v>
      </c>
      <c r="H2795" s="87">
        <v>0</v>
      </c>
    </row>
    <row r="2796" spans="3:8" x14ac:dyDescent="0.25">
      <c r="C2796" s="86">
        <v>43641</v>
      </c>
      <c r="D2796" t="s">
        <v>77</v>
      </c>
      <c r="E2796" t="s">
        <v>61</v>
      </c>
      <c r="F2796" t="s">
        <v>595</v>
      </c>
      <c r="G2796" s="101">
        <v>544.79999999999995</v>
      </c>
      <c r="H2796" s="87">
        <v>0</v>
      </c>
    </row>
    <row r="2797" spans="3:8" x14ac:dyDescent="0.25">
      <c r="C2797" s="86">
        <v>43641</v>
      </c>
      <c r="D2797" t="s">
        <v>65</v>
      </c>
      <c r="E2797" t="s">
        <v>593</v>
      </c>
      <c r="F2797" t="s">
        <v>594</v>
      </c>
      <c r="G2797" s="101">
        <v>23.05</v>
      </c>
      <c r="H2797" s="87">
        <v>0</v>
      </c>
    </row>
    <row r="2798" spans="3:8" x14ac:dyDescent="0.25">
      <c r="C2798" s="86">
        <v>43641</v>
      </c>
      <c r="D2798" t="s">
        <v>64</v>
      </c>
      <c r="E2798" t="s">
        <v>59</v>
      </c>
      <c r="F2798" t="s">
        <v>595</v>
      </c>
      <c r="G2798" s="101">
        <v>44.94</v>
      </c>
      <c r="H2798" s="87">
        <v>0</v>
      </c>
    </row>
    <row r="2799" spans="3:8" x14ac:dyDescent="0.25">
      <c r="C2799" s="86">
        <v>43641</v>
      </c>
      <c r="D2799" t="s">
        <v>64</v>
      </c>
      <c r="E2799" t="s">
        <v>593</v>
      </c>
      <c r="F2799" t="s">
        <v>594</v>
      </c>
      <c r="G2799" s="101">
        <v>944.15</v>
      </c>
      <c r="H2799" s="87">
        <v>0</v>
      </c>
    </row>
    <row r="2800" spans="3:8" x14ac:dyDescent="0.25">
      <c r="C2800" s="86">
        <v>43641</v>
      </c>
      <c r="D2800" t="s">
        <v>23</v>
      </c>
      <c r="E2800" t="s">
        <v>60</v>
      </c>
      <c r="F2800" t="s">
        <v>595</v>
      </c>
      <c r="G2800" s="101">
        <v>75.12</v>
      </c>
      <c r="H2800" s="87">
        <v>0</v>
      </c>
    </row>
    <row r="2801" spans="3:8" x14ac:dyDescent="0.25">
      <c r="C2801" s="86">
        <v>43641</v>
      </c>
      <c r="D2801" t="s">
        <v>23</v>
      </c>
      <c r="E2801" t="s">
        <v>60</v>
      </c>
      <c r="F2801" t="s">
        <v>595</v>
      </c>
      <c r="G2801" s="101">
        <v>72.459999999999994</v>
      </c>
      <c r="H2801" s="87">
        <v>0</v>
      </c>
    </row>
    <row r="2802" spans="3:8" x14ac:dyDescent="0.25">
      <c r="C2802" s="86">
        <v>43641</v>
      </c>
      <c r="D2802" t="s">
        <v>23</v>
      </c>
      <c r="E2802" t="s">
        <v>54</v>
      </c>
      <c r="F2802" t="s">
        <v>595</v>
      </c>
      <c r="G2802" s="101">
        <v>35.979999999999997</v>
      </c>
      <c r="H2802" s="87">
        <v>0</v>
      </c>
    </row>
    <row r="2803" spans="3:8" x14ac:dyDescent="0.25">
      <c r="C2803" s="86">
        <v>43641</v>
      </c>
      <c r="D2803" t="s">
        <v>23</v>
      </c>
      <c r="E2803" t="s">
        <v>54</v>
      </c>
      <c r="F2803" t="s">
        <v>595</v>
      </c>
      <c r="G2803" s="101">
        <v>18</v>
      </c>
      <c r="H2803" s="87">
        <v>0</v>
      </c>
    </row>
    <row r="2804" spans="3:8" x14ac:dyDescent="0.25">
      <c r="C2804" s="86">
        <v>43641</v>
      </c>
      <c r="D2804" t="s">
        <v>23</v>
      </c>
      <c r="E2804" t="s">
        <v>59</v>
      </c>
      <c r="F2804" t="s">
        <v>595</v>
      </c>
      <c r="G2804" s="101">
        <v>96.89</v>
      </c>
      <c r="H2804" s="87">
        <v>0</v>
      </c>
    </row>
    <row r="2805" spans="3:8" x14ac:dyDescent="0.25">
      <c r="C2805" s="86">
        <v>43641</v>
      </c>
      <c r="D2805" t="s">
        <v>23</v>
      </c>
      <c r="E2805" t="s">
        <v>59</v>
      </c>
      <c r="F2805" t="s">
        <v>595</v>
      </c>
      <c r="G2805" s="101">
        <v>95.71</v>
      </c>
      <c r="H2805" s="87">
        <v>0</v>
      </c>
    </row>
    <row r="2806" spans="3:8" x14ac:dyDescent="0.25">
      <c r="C2806" s="86">
        <v>43641</v>
      </c>
      <c r="D2806" t="s">
        <v>23</v>
      </c>
      <c r="E2806" t="s">
        <v>59</v>
      </c>
      <c r="F2806" t="s">
        <v>595</v>
      </c>
      <c r="G2806" s="101">
        <v>52.06</v>
      </c>
      <c r="H2806" s="87">
        <v>0</v>
      </c>
    </row>
    <row r="2807" spans="3:8" x14ac:dyDescent="0.25">
      <c r="C2807" s="86">
        <v>43641</v>
      </c>
      <c r="D2807" t="s">
        <v>23</v>
      </c>
      <c r="E2807" t="s">
        <v>59</v>
      </c>
      <c r="F2807" t="s">
        <v>595</v>
      </c>
      <c r="G2807" s="101">
        <v>46.99</v>
      </c>
      <c r="H2807" s="87">
        <v>0</v>
      </c>
    </row>
    <row r="2808" spans="3:8" x14ac:dyDescent="0.25">
      <c r="C2808" s="86">
        <v>43641</v>
      </c>
      <c r="D2808" t="s">
        <v>23</v>
      </c>
      <c r="E2808" t="s">
        <v>59</v>
      </c>
      <c r="F2808" t="s">
        <v>595</v>
      </c>
      <c r="G2808" s="101">
        <v>40.26</v>
      </c>
      <c r="H2808" s="87">
        <v>0</v>
      </c>
    </row>
    <row r="2809" spans="3:8" x14ac:dyDescent="0.25">
      <c r="C2809" s="86">
        <v>43641</v>
      </c>
      <c r="D2809" t="s">
        <v>23</v>
      </c>
      <c r="E2809" t="s">
        <v>59</v>
      </c>
      <c r="F2809" t="s">
        <v>595</v>
      </c>
      <c r="G2809" s="101">
        <v>22.27</v>
      </c>
      <c r="H2809" s="87">
        <v>0</v>
      </c>
    </row>
    <row r="2810" spans="3:8" x14ac:dyDescent="0.25">
      <c r="C2810" s="86">
        <v>43641</v>
      </c>
      <c r="D2810" t="s">
        <v>23</v>
      </c>
      <c r="E2810" t="s">
        <v>59</v>
      </c>
      <c r="F2810" t="s">
        <v>595</v>
      </c>
      <c r="G2810" s="101">
        <v>18</v>
      </c>
      <c r="H2810" s="87">
        <v>0</v>
      </c>
    </row>
    <row r="2811" spans="3:8" x14ac:dyDescent="0.25">
      <c r="C2811" s="86">
        <v>43641</v>
      </c>
      <c r="D2811" t="s">
        <v>23</v>
      </c>
      <c r="E2811" t="s">
        <v>59</v>
      </c>
      <c r="F2811" t="s">
        <v>595</v>
      </c>
      <c r="G2811" s="101">
        <v>11.49</v>
      </c>
      <c r="H2811" s="87">
        <v>0</v>
      </c>
    </row>
    <row r="2812" spans="3:8" x14ac:dyDescent="0.25">
      <c r="C2812" s="86">
        <v>43641</v>
      </c>
      <c r="D2812" t="s">
        <v>23</v>
      </c>
      <c r="E2812" t="s">
        <v>593</v>
      </c>
      <c r="F2812" t="s">
        <v>594</v>
      </c>
      <c r="G2812" s="101">
        <v>128.72</v>
      </c>
      <c r="H2812" s="87">
        <v>0</v>
      </c>
    </row>
    <row r="2813" spans="3:8" x14ac:dyDescent="0.25">
      <c r="C2813" s="86">
        <v>43641</v>
      </c>
      <c r="D2813" t="s">
        <v>23</v>
      </c>
      <c r="E2813" t="s">
        <v>593</v>
      </c>
      <c r="F2813" t="s">
        <v>594</v>
      </c>
      <c r="G2813" s="101">
        <v>105.95</v>
      </c>
      <c r="H2813" s="87">
        <v>0</v>
      </c>
    </row>
    <row r="2814" spans="3:8" x14ac:dyDescent="0.25">
      <c r="C2814" s="86">
        <v>43641</v>
      </c>
      <c r="D2814" t="s">
        <v>23</v>
      </c>
      <c r="E2814" t="s">
        <v>593</v>
      </c>
      <c r="F2814" t="s">
        <v>594</v>
      </c>
      <c r="G2814" s="101">
        <v>65.63</v>
      </c>
      <c r="H2814" s="87">
        <v>0</v>
      </c>
    </row>
    <row r="2815" spans="3:8" x14ac:dyDescent="0.25">
      <c r="C2815" s="86">
        <v>43641</v>
      </c>
      <c r="D2815" t="s">
        <v>23</v>
      </c>
      <c r="E2815" t="s">
        <v>593</v>
      </c>
      <c r="F2815" t="s">
        <v>594</v>
      </c>
      <c r="G2815" s="101">
        <v>62.72</v>
      </c>
      <c r="H2815" s="87">
        <v>0</v>
      </c>
    </row>
    <row r="2816" spans="3:8" x14ac:dyDescent="0.25">
      <c r="C2816" s="86">
        <v>43641</v>
      </c>
      <c r="D2816" t="s">
        <v>23</v>
      </c>
      <c r="E2816" t="s">
        <v>593</v>
      </c>
      <c r="F2816" t="s">
        <v>594</v>
      </c>
      <c r="G2816" s="101">
        <v>20.86</v>
      </c>
      <c r="H2816" s="87">
        <v>0</v>
      </c>
    </row>
    <row r="2817" spans="3:8" x14ac:dyDescent="0.25">
      <c r="C2817" s="86">
        <v>43642</v>
      </c>
      <c r="D2817" t="s">
        <v>69</v>
      </c>
      <c r="E2817" t="s">
        <v>61</v>
      </c>
      <c r="F2817" t="s">
        <v>596</v>
      </c>
      <c r="G2817" s="101">
        <v>477.97</v>
      </c>
      <c r="H2817" s="87">
        <v>0</v>
      </c>
    </row>
    <row r="2818" spans="3:8" x14ac:dyDescent="0.25">
      <c r="C2818" s="86">
        <v>43642</v>
      </c>
      <c r="D2818" t="s">
        <v>21</v>
      </c>
      <c r="E2818" t="s">
        <v>32</v>
      </c>
      <c r="F2818" t="s">
        <v>596</v>
      </c>
      <c r="G2818" s="101">
        <v>24</v>
      </c>
      <c r="H2818" s="87">
        <v>0</v>
      </c>
    </row>
    <row r="2819" spans="3:8" x14ac:dyDescent="0.25">
      <c r="C2819" s="86">
        <v>43642</v>
      </c>
      <c r="D2819" t="s">
        <v>21</v>
      </c>
      <c r="E2819" t="s">
        <v>32</v>
      </c>
      <c r="F2819" t="s">
        <v>596</v>
      </c>
      <c r="G2819" s="101">
        <v>8</v>
      </c>
      <c r="H2819" s="87">
        <v>0</v>
      </c>
    </row>
    <row r="2820" spans="3:8" x14ac:dyDescent="0.25">
      <c r="C2820" s="86">
        <v>43642</v>
      </c>
      <c r="D2820" t="s">
        <v>79</v>
      </c>
      <c r="E2820" t="s">
        <v>54</v>
      </c>
      <c r="F2820" t="s">
        <v>596</v>
      </c>
      <c r="G2820" s="101">
        <v>137.63</v>
      </c>
      <c r="H2820" s="87">
        <v>0</v>
      </c>
    </row>
    <row r="2821" spans="3:8" x14ac:dyDescent="0.25">
      <c r="C2821" s="86">
        <v>43642</v>
      </c>
      <c r="D2821" t="s">
        <v>281</v>
      </c>
      <c r="E2821" t="s">
        <v>61</v>
      </c>
      <c r="F2821" t="s">
        <v>596</v>
      </c>
      <c r="G2821" s="101">
        <v>2322.9</v>
      </c>
      <c r="H2821" s="87">
        <v>0</v>
      </c>
    </row>
    <row r="2822" spans="3:8" x14ac:dyDescent="0.25">
      <c r="C2822" s="86">
        <v>43642</v>
      </c>
      <c r="D2822" t="s">
        <v>23</v>
      </c>
      <c r="E2822" t="s">
        <v>59</v>
      </c>
      <c r="F2822" t="s">
        <v>596</v>
      </c>
      <c r="G2822" s="101">
        <v>60.45</v>
      </c>
      <c r="H2822" s="87">
        <v>0</v>
      </c>
    </row>
    <row r="2823" spans="3:8" x14ac:dyDescent="0.25">
      <c r="C2823" s="86">
        <v>43642</v>
      </c>
      <c r="D2823" t="s">
        <v>23</v>
      </c>
      <c r="E2823" t="s">
        <v>59</v>
      </c>
      <c r="F2823" t="s">
        <v>596</v>
      </c>
      <c r="G2823" s="101">
        <v>59.88</v>
      </c>
      <c r="H2823" s="87">
        <v>0</v>
      </c>
    </row>
    <row r="2824" spans="3:8" x14ac:dyDescent="0.25">
      <c r="C2824" s="86">
        <v>43642</v>
      </c>
      <c r="D2824" t="s">
        <v>23</v>
      </c>
      <c r="E2824" t="s">
        <v>59</v>
      </c>
      <c r="F2824" t="s">
        <v>596</v>
      </c>
      <c r="G2824" s="101">
        <v>23.99</v>
      </c>
      <c r="H2824" s="87">
        <v>0</v>
      </c>
    </row>
    <row r="2825" spans="3:8" x14ac:dyDescent="0.25">
      <c r="C2825" s="86">
        <v>43642</v>
      </c>
      <c r="D2825" t="s">
        <v>23</v>
      </c>
      <c r="E2825" t="s">
        <v>33</v>
      </c>
      <c r="F2825" t="s">
        <v>182</v>
      </c>
      <c r="G2825" s="101">
        <v>4.75</v>
      </c>
      <c r="H2825" s="87">
        <v>0</v>
      </c>
    </row>
    <row r="2826" spans="3:8" x14ac:dyDescent="0.25">
      <c r="C2826" s="86">
        <v>43642</v>
      </c>
      <c r="D2826" t="s">
        <v>23</v>
      </c>
      <c r="E2826" t="s">
        <v>33</v>
      </c>
      <c r="F2826" t="s">
        <v>166</v>
      </c>
      <c r="G2826" s="101">
        <v>14</v>
      </c>
      <c r="H2826" s="87">
        <v>0</v>
      </c>
    </row>
    <row r="2827" spans="3:8" x14ac:dyDescent="0.25">
      <c r="C2827" s="86">
        <v>43643</v>
      </c>
      <c r="D2827" t="s">
        <v>81</v>
      </c>
      <c r="E2827" t="s">
        <v>61</v>
      </c>
      <c r="F2827" t="s">
        <v>597</v>
      </c>
      <c r="G2827" s="101">
        <v>32</v>
      </c>
      <c r="H2827" s="87">
        <v>0</v>
      </c>
    </row>
    <row r="2828" spans="3:8" x14ac:dyDescent="0.25">
      <c r="C2828" s="86">
        <v>43643</v>
      </c>
      <c r="D2828" t="s">
        <v>22</v>
      </c>
      <c r="E2828" t="s">
        <v>32</v>
      </c>
      <c r="F2828" t="s">
        <v>597</v>
      </c>
      <c r="G2828" s="101">
        <v>16</v>
      </c>
      <c r="H2828" s="87">
        <v>0</v>
      </c>
    </row>
    <row r="2829" spans="3:8" x14ac:dyDescent="0.25">
      <c r="C2829" s="86">
        <v>43643</v>
      </c>
      <c r="D2829" t="s">
        <v>22</v>
      </c>
      <c r="E2829" t="s">
        <v>32</v>
      </c>
      <c r="F2829" t="s">
        <v>597</v>
      </c>
      <c r="G2829" s="101">
        <v>8</v>
      </c>
      <c r="H2829" s="87">
        <v>0</v>
      </c>
    </row>
    <row r="2830" spans="3:8" x14ac:dyDescent="0.25">
      <c r="C2830" s="86">
        <v>43643</v>
      </c>
      <c r="D2830" t="s">
        <v>22</v>
      </c>
      <c r="E2830" t="s">
        <v>61</v>
      </c>
      <c r="F2830" t="s">
        <v>597</v>
      </c>
      <c r="G2830" s="101">
        <v>64</v>
      </c>
      <c r="H2830" s="87">
        <v>0</v>
      </c>
    </row>
    <row r="2831" spans="3:8" x14ac:dyDescent="0.25">
      <c r="C2831" s="86">
        <v>43643</v>
      </c>
      <c r="D2831" t="s">
        <v>106</v>
      </c>
      <c r="E2831" t="s">
        <v>61</v>
      </c>
      <c r="F2831" t="s">
        <v>597</v>
      </c>
      <c r="G2831" s="101">
        <v>5</v>
      </c>
      <c r="H2831" s="87">
        <v>0</v>
      </c>
    </row>
    <row r="2832" spans="3:8" x14ac:dyDescent="0.25">
      <c r="C2832" s="86">
        <v>43643</v>
      </c>
      <c r="D2832" t="s">
        <v>68</v>
      </c>
      <c r="E2832" t="s">
        <v>61</v>
      </c>
      <c r="F2832" t="s">
        <v>597</v>
      </c>
      <c r="G2832" s="101">
        <v>25</v>
      </c>
      <c r="H2832" s="87">
        <v>0</v>
      </c>
    </row>
    <row r="2833" spans="3:8" x14ac:dyDescent="0.25">
      <c r="C2833" s="86">
        <v>43643</v>
      </c>
      <c r="D2833" t="s">
        <v>67</v>
      </c>
      <c r="E2833" t="s">
        <v>61</v>
      </c>
      <c r="F2833" t="s">
        <v>597</v>
      </c>
      <c r="G2833" s="101">
        <v>9.3800000000000008</v>
      </c>
      <c r="H2833" s="87">
        <v>0</v>
      </c>
    </row>
    <row r="2834" spans="3:8" x14ac:dyDescent="0.25">
      <c r="C2834" s="86">
        <v>43643</v>
      </c>
      <c r="D2834" t="s">
        <v>71</v>
      </c>
      <c r="E2834" t="s">
        <v>61</v>
      </c>
      <c r="F2834" t="s">
        <v>597</v>
      </c>
      <c r="G2834" s="101">
        <v>168</v>
      </c>
      <c r="H2834" s="87">
        <v>0</v>
      </c>
    </row>
    <row r="2835" spans="3:8" x14ac:dyDescent="0.25">
      <c r="C2835" s="86">
        <v>43643</v>
      </c>
      <c r="D2835" t="s">
        <v>21</v>
      </c>
      <c r="E2835" t="s">
        <v>32</v>
      </c>
      <c r="F2835" t="s">
        <v>597</v>
      </c>
      <c r="G2835" s="101">
        <v>24</v>
      </c>
      <c r="H2835" s="87">
        <v>0</v>
      </c>
    </row>
    <row r="2836" spans="3:8" x14ac:dyDescent="0.25">
      <c r="C2836" s="86">
        <v>43643</v>
      </c>
      <c r="D2836" t="s">
        <v>21</v>
      </c>
      <c r="E2836" t="s">
        <v>32</v>
      </c>
      <c r="F2836" t="s">
        <v>597</v>
      </c>
      <c r="G2836" s="101">
        <v>16</v>
      </c>
      <c r="H2836" s="87">
        <v>0</v>
      </c>
    </row>
    <row r="2837" spans="3:8" x14ac:dyDescent="0.25">
      <c r="C2837" s="86">
        <v>43643</v>
      </c>
      <c r="D2837" t="s">
        <v>21</v>
      </c>
      <c r="E2837" t="s">
        <v>32</v>
      </c>
      <c r="F2837" t="s">
        <v>597</v>
      </c>
      <c r="G2837" s="101">
        <v>8</v>
      </c>
      <c r="H2837" s="87">
        <v>0</v>
      </c>
    </row>
    <row r="2838" spans="3:8" x14ac:dyDescent="0.25">
      <c r="C2838" s="86">
        <v>43643</v>
      </c>
      <c r="D2838" t="s">
        <v>21</v>
      </c>
      <c r="E2838" t="s">
        <v>61</v>
      </c>
      <c r="F2838" t="s">
        <v>597</v>
      </c>
      <c r="G2838" s="101">
        <v>32</v>
      </c>
      <c r="H2838" s="87">
        <v>0</v>
      </c>
    </row>
    <row r="2839" spans="3:8" x14ac:dyDescent="0.25">
      <c r="C2839" s="86">
        <v>43643</v>
      </c>
      <c r="D2839" t="s">
        <v>21</v>
      </c>
      <c r="E2839" t="s">
        <v>61</v>
      </c>
      <c r="F2839" t="s">
        <v>597</v>
      </c>
      <c r="G2839" s="101">
        <v>20</v>
      </c>
      <c r="H2839" s="87">
        <v>0</v>
      </c>
    </row>
    <row r="2840" spans="3:8" x14ac:dyDescent="0.25">
      <c r="C2840" s="86">
        <v>43643</v>
      </c>
      <c r="D2840" t="s">
        <v>281</v>
      </c>
      <c r="E2840" t="s">
        <v>61</v>
      </c>
      <c r="F2840" t="s">
        <v>597</v>
      </c>
      <c r="G2840" s="101">
        <v>719.83</v>
      </c>
      <c r="H2840" s="87">
        <v>0</v>
      </c>
    </row>
    <row r="2841" spans="3:8" x14ac:dyDescent="0.25">
      <c r="C2841" s="86">
        <v>43643</v>
      </c>
      <c r="D2841" t="s">
        <v>66</v>
      </c>
      <c r="E2841" t="s">
        <v>62</v>
      </c>
      <c r="F2841" t="s">
        <v>597</v>
      </c>
      <c r="G2841" s="101">
        <v>0</v>
      </c>
      <c r="H2841" s="87">
        <v>719.44</v>
      </c>
    </row>
    <row r="2842" spans="3:8" x14ac:dyDescent="0.25">
      <c r="C2842" s="86">
        <v>43643</v>
      </c>
      <c r="D2842" t="s">
        <v>78</v>
      </c>
      <c r="E2842" t="s">
        <v>61</v>
      </c>
      <c r="F2842" t="s">
        <v>597</v>
      </c>
      <c r="G2842" s="101">
        <v>56.55</v>
      </c>
      <c r="H2842" s="87">
        <v>0</v>
      </c>
    </row>
    <row r="2843" spans="3:8" x14ac:dyDescent="0.25">
      <c r="C2843" s="86">
        <v>43643</v>
      </c>
      <c r="D2843" t="s">
        <v>64</v>
      </c>
      <c r="E2843" t="s">
        <v>32</v>
      </c>
      <c r="F2843" t="s">
        <v>597</v>
      </c>
      <c r="G2843" s="101">
        <v>18.690000000000001</v>
      </c>
      <c r="H2843" s="87">
        <v>0</v>
      </c>
    </row>
    <row r="2844" spans="3:8" x14ac:dyDescent="0.25">
      <c r="C2844" s="86">
        <v>43643</v>
      </c>
      <c r="D2844" t="s">
        <v>64</v>
      </c>
      <c r="E2844" t="s">
        <v>60</v>
      </c>
      <c r="F2844" t="s">
        <v>597</v>
      </c>
      <c r="G2844" s="101">
        <v>22.5</v>
      </c>
      <c r="H2844" s="87">
        <v>0</v>
      </c>
    </row>
    <row r="2845" spans="3:8" x14ac:dyDescent="0.25">
      <c r="C2845" s="86">
        <v>43643</v>
      </c>
      <c r="D2845" t="s">
        <v>23</v>
      </c>
      <c r="E2845" t="s">
        <v>60</v>
      </c>
      <c r="F2845" t="s">
        <v>597</v>
      </c>
      <c r="G2845" s="101">
        <v>75</v>
      </c>
      <c r="H2845" s="87">
        <v>0</v>
      </c>
    </row>
    <row r="2846" spans="3:8" x14ac:dyDescent="0.25">
      <c r="C2846" s="86">
        <v>43643</v>
      </c>
      <c r="D2846" t="s">
        <v>23</v>
      </c>
      <c r="E2846" t="s">
        <v>33</v>
      </c>
      <c r="F2846" t="s">
        <v>237</v>
      </c>
      <c r="G2846" s="101">
        <v>1.8</v>
      </c>
      <c r="H2846" s="87">
        <v>0</v>
      </c>
    </row>
    <row r="2847" spans="3:8" x14ac:dyDescent="0.25">
      <c r="C2847" s="86">
        <v>43643</v>
      </c>
      <c r="D2847" t="s">
        <v>23</v>
      </c>
      <c r="E2847" t="s">
        <v>33</v>
      </c>
      <c r="F2847" t="s">
        <v>131</v>
      </c>
      <c r="G2847" s="101">
        <v>6.4</v>
      </c>
      <c r="H2847" s="87">
        <v>0</v>
      </c>
    </row>
    <row r="2848" spans="3:8" x14ac:dyDescent="0.25">
      <c r="C2848" s="86">
        <v>43643</v>
      </c>
      <c r="D2848" t="s">
        <v>23</v>
      </c>
      <c r="E2848" t="s">
        <v>33</v>
      </c>
      <c r="F2848" t="s">
        <v>139</v>
      </c>
      <c r="G2848" s="101">
        <v>22</v>
      </c>
      <c r="H2848" s="87">
        <v>0</v>
      </c>
    </row>
    <row r="2849" spans="3:8" x14ac:dyDescent="0.25">
      <c r="C2849" s="86">
        <v>43643</v>
      </c>
      <c r="D2849" t="s">
        <v>23</v>
      </c>
      <c r="E2849" t="s">
        <v>33</v>
      </c>
      <c r="F2849" t="s">
        <v>168</v>
      </c>
      <c r="G2849" s="101">
        <v>10.25</v>
      </c>
      <c r="H2849" s="87">
        <v>0</v>
      </c>
    </row>
    <row r="2850" spans="3:8" x14ac:dyDescent="0.25">
      <c r="C2850" s="86">
        <v>43643</v>
      </c>
      <c r="D2850" t="s">
        <v>23</v>
      </c>
      <c r="E2850" t="s">
        <v>33</v>
      </c>
      <c r="F2850" t="s">
        <v>598</v>
      </c>
      <c r="G2850" s="101">
        <v>12</v>
      </c>
      <c r="H2850" s="87">
        <v>0</v>
      </c>
    </row>
    <row r="2851" spans="3:8" x14ac:dyDescent="0.25">
      <c r="C2851" s="86">
        <v>43643</v>
      </c>
      <c r="D2851" t="s">
        <v>23</v>
      </c>
      <c r="E2851" t="s">
        <v>61</v>
      </c>
      <c r="F2851" t="s">
        <v>597</v>
      </c>
      <c r="G2851" s="101">
        <v>114</v>
      </c>
      <c r="H2851" s="87">
        <v>0</v>
      </c>
    </row>
    <row r="2852" spans="3:8" x14ac:dyDescent="0.25">
      <c r="C2852" s="86">
        <v>43643</v>
      </c>
      <c r="D2852" t="s">
        <v>23</v>
      </c>
      <c r="E2852" t="s">
        <v>61</v>
      </c>
      <c r="F2852" t="s">
        <v>597</v>
      </c>
      <c r="G2852" s="101">
        <v>100</v>
      </c>
      <c r="H2852" s="87">
        <v>0</v>
      </c>
    </row>
    <row r="2853" spans="3:8" x14ac:dyDescent="0.25">
      <c r="C2853" s="86">
        <v>43643</v>
      </c>
      <c r="D2853" t="s">
        <v>23</v>
      </c>
      <c r="E2853" t="s">
        <v>61</v>
      </c>
      <c r="F2853" t="s">
        <v>597</v>
      </c>
      <c r="G2853" s="101">
        <v>76</v>
      </c>
      <c r="H2853" s="87">
        <v>0</v>
      </c>
    </row>
    <row r="2854" spans="3:8" x14ac:dyDescent="0.25">
      <c r="C2854" s="86">
        <v>43643</v>
      </c>
      <c r="D2854" t="s">
        <v>23</v>
      </c>
      <c r="E2854" t="s">
        <v>61</v>
      </c>
      <c r="F2854" t="s">
        <v>597</v>
      </c>
      <c r="G2854" s="101">
        <v>32</v>
      </c>
      <c r="H2854" s="87">
        <v>0</v>
      </c>
    </row>
    <row r="2855" spans="3:8" x14ac:dyDescent="0.25">
      <c r="C2855" s="86">
        <v>43643</v>
      </c>
      <c r="D2855" t="s">
        <v>23</v>
      </c>
      <c r="E2855" t="s">
        <v>61</v>
      </c>
      <c r="F2855" t="s">
        <v>597</v>
      </c>
      <c r="G2855" s="101">
        <v>10</v>
      </c>
      <c r="H2855" s="87">
        <v>0</v>
      </c>
    </row>
    <row r="2856" spans="3:8" x14ac:dyDescent="0.25">
      <c r="C2856" s="86">
        <v>43644</v>
      </c>
      <c r="D2856" t="s">
        <v>455</v>
      </c>
      <c r="E2856" t="s">
        <v>59</v>
      </c>
      <c r="F2856" t="s">
        <v>599</v>
      </c>
      <c r="G2856" s="101">
        <v>1000</v>
      </c>
      <c r="H2856" s="87">
        <v>0</v>
      </c>
    </row>
    <row r="2857" spans="3:8" x14ac:dyDescent="0.25">
      <c r="C2857" s="86">
        <v>43644</v>
      </c>
      <c r="D2857" t="s">
        <v>103</v>
      </c>
      <c r="E2857" t="s">
        <v>31</v>
      </c>
      <c r="F2857" t="s">
        <v>599</v>
      </c>
      <c r="G2857" s="101">
        <v>123</v>
      </c>
      <c r="H2857" s="87">
        <v>0</v>
      </c>
    </row>
    <row r="2858" spans="3:8" x14ac:dyDescent="0.25">
      <c r="C2858" s="86">
        <v>43644</v>
      </c>
      <c r="D2858" t="s">
        <v>281</v>
      </c>
      <c r="E2858" t="s">
        <v>62</v>
      </c>
      <c r="F2858" t="s">
        <v>599</v>
      </c>
      <c r="G2858" s="101">
        <v>0</v>
      </c>
      <c r="H2858" s="87">
        <v>382.02</v>
      </c>
    </row>
    <row r="2859" spans="3:8" x14ac:dyDescent="0.25">
      <c r="C2859" s="86">
        <v>43644</v>
      </c>
      <c r="D2859" t="s">
        <v>23</v>
      </c>
      <c r="E2859" t="s">
        <v>33</v>
      </c>
      <c r="F2859" t="s">
        <v>141</v>
      </c>
      <c r="G2859" s="101">
        <v>18</v>
      </c>
      <c r="H2859" s="87">
        <v>0</v>
      </c>
    </row>
    <row r="2860" spans="3:8" x14ac:dyDescent="0.25">
      <c r="C2860" s="86">
        <v>43644</v>
      </c>
      <c r="D2860" t="s">
        <v>23</v>
      </c>
      <c r="E2860" t="s">
        <v>33</v>
      </c>
      <c r="F2860" t="s">
        <v>600</v>
      </c>
      <c r="G2860" s="101">
        <v>16</v>
      </c>
      <c r="H2860" s="87">
        <v>0</v>
      </c>
    </row>
    <row r="2861" spans="3:8" x14ac:dyDescent="0.25">
      <c r="C2861" s="86">
        <v>43645</v>
      </c>
      <c r="D2861" t="s">
        <v>23</v>
      </c>
      <c r="E2861" t="s">
        <v>33</v>
      </c>
      <c r="F2861" t="s">
        <v>226</v>
      </c>
      <c r="G2861" s="101">
        <v>8.6999999999999993</v>
      </c>
      <c r="H2861" s="87">
        <v>0</v>
      </c>
    </row>
    <row r="2862" spans="3:8" x14ac:dyDescent="0.25">
      <c r="C2862" s="86">
        <v>43645</v>
      </c>
      <c r="D2862" t="s">
        <v>23</v>
      </c>
      <c r="E2862" t="s">
        <v>33</v>
      </c>
      <c r="F2862" t="s">
        <v>132</v>
      </c>
      <c r="G2862" s="101">
        <v>9</v>
      </c>
      <c r="H2862" s="87">
        <v>0</v>
      </c>
    </row>
    <row r="2863" spans="3:8" x14ac:dyDescent="0.25">
      <c r="C2863" s="86">
        <v>43648</v>
      </c>
      <c r="D2863" t="s">
        <v>22</v>
      </c>
      <c r="E2863" t="s">
        <v>32</v>
      </c>
      <c r="F2863" t="s">
        <v>601</v>
      </c>
      <c r="G2863" s="101">
        <v>64</v>
      </c>
      <c r="H2863" s="87">
        <v>0</v>
      </c>
    </row>
    <row r="2864" spans="3:8" x14ac:dyDescent="0.25">
      <c r="C2864" s="86">
        <v>43648</v>
      </c>
      <c r="D2864" t="s">
        <v>22</v>
      </c>
      <c r="E2864" t="s">
        <v>32</v>
      </c>
      <c r="F2864" t="s">
        <v>601</v>
      </c>
      <c r="G2864" s="101">
        <v>8</v>
      </c>
      <c r="H2864" s="87">
        <v>0</v>
      </c>
    </row>
    <row r="2865" spans="3:8" x14ac:dyDescent="0.25">
      <c r="C2865" s="86">
        <v>43648</v>
      </c>
      <c r="D2865" t="s">
        <v>69</v>
      </c>
      <c r="E2865" t="s">
        <v>61</v>
      </c>
      <c r="F2865" t="s">
        <v>601</v>
      </c>
      <c r="G2865" s="101">
        <v>5</v>
      </c>
      <c r="H2865" s="87">
        <v>0</v>
      </c>
    </row>
    <row r="2866" spans="3:8" x14ac:dyDescent="0.25">
      <c r="C2866" s="86">
        <v>43648</v>
      </c>
      <c r="D2866" t="s">
        <v>71</v>
      </c>
      <c r="E2866" t="s">
        <v>61</v>
      </c>
      <c r="F2866" t="s">
        <v>601</v>
      </c>
      <c r="G2866" s="101">
        <v>52</v>
      </c>
      <c r="H2866" s="87">
        <v>0</v>
      </c>
    </row>
    <row r="2867" spans="3:8" x14ac:dyDescent="0.25">
      <c r="C2867" s="86">
        <v>43648</v>
      </c>
      <c r="D2867" t="s">
        <v>21</v>
      </c>
      <c r="E2867" t="s">
        <v>32</v>
      </c>
      <c r="F2867" t="s">
        <v>601</v>
      </c>
      <c r="G2867" s="101">
        <v>56</v>
      </c>
      <c r="H2867" s="87">
        <v>0</v>
      </c>
    </row>
    <row r="2868" spans="3:8" x14ac:dyDescent="0.25">
      <c r="C2868" s="86">
        <v>43648</v>
      </c>
      <c r="D2868" t="s">
        <v>21</v>
      </c>
      <c r="E2868" t="s">
        <v>32</v>
      </c>
      <c r="F2868" t="s">
        <v>601</v>
      </c>
      <c r="G2868" s="101">
        <v>40</v>
      </c>
      <c r="H2868" s="87">
        <v>0</v>
      </c>
    </row>
    <row r="2869" spans="3:8" x14ac:dyDescent="0.25">
      <c r="C2869" s="86">
        <v>43648</v>
      </c>
      <c r="D2869" t="s">
        <v>21</v>
      </c>
      <c r="E2869" t="s">
        <v>32</v>
      </c>
      <c r="F2869" t="s">
        <v>601</v>
      </c>
      <c r="G2869" s="101">
        <v>32</v>
      </c>
      <c r="H2869" s="87">
        <v>0</v>
      </c>
    </row>
    <row r="2870" spans="3:8" x14ac:dyDescent="0.25">
      <c r="C2870" s="86">
        <v>43648</v>
      </c>
      <c r="D2870" t="s">
        <v>21</v>
      </c>
      <c r="E2870" t="s">
        <v>32</v>
      </c>
      <c r="F2870" t="s">
        <v>601</v>
      </c>
      <c r="G2870" s="101">
        <v>16</v>
      </c>
      <c r="H2870" s="87">
        <v>0</v>
      </c>
    </row>
    <row r="2871" spans="3:8" x14ac:dyDescent="0.25">
      <c r="C2871" s="86">
        <v>43648</v>
      </c>
      <c r="D2871" t="s">
        <v>21</v>
      </c>
      <c r="E2871" t="s">
        <v>61</v>
      </c>
      <c r="F2871" t="s">
        <v>601</v>
      </c>
      <c r="G2871" s="101">
        <v>338</v>
      </c>
      <c r="H2871" s="87">
        <v>0</v>
      </c>
    </row>
    <row r="2872" spans="3:8" x14ac:dyDescent="0.25">
      <c r="C2872" s="86">
        <v>43648</v>
      </c>
      <c r="D2872" t="s">
        <v>21</v>
      </c>
      <c r="E2872" t="s">
        <v>61</v>
      </c>
      <c r="F2872" t="s">
        <v>601</v>
      </c>
      <c r="G2872" s="101">
        <v>182</v>
      </c>
      <c r="H2872" s="87">
        <v>0</v>
      </c>
    </row>
    <row r="2873" spans="3:8" x14ac:dyDescent="0.25">
      <c r="C2873" s="86">
        <v>43648</v>
      </c>
      <c r="D2873" t="s">
        <v>66</v>
      </c>
      <c r="E2873" t="s">
        <v>61</v>
      </c>
      <c r="F2873" t="s">
        <v>601</v>
      </c>
      <c r="G2873" s="101">
        <v>42.6</v>
      </c>
      <c r="H2873" s="87">
        <v>0</v>
      </c>
    </row>
    <row r="2874" spans="3:8" x14ac:dyDescent="0.25">
      <c r="C2874" s="86">
        <v>43648</v>
      </c>
      <c r="D2874" t="s">
        <v>78</v>
      </c>
      <c r="E2874" t="s">
        <v>60</v>
      </c>
      <c r="F2874" t="s">
        <v>601</v>
      </c>
      <c r="G2874" s="101">
        <v>35</v>
      </c>
      <c r="H2874" s="87">
        <v>0</v>
      </c>
    </row>
    <row r="2875" spans="3:8" x14ac:dyDescent="0.25">
      <c r="C2875" s="86">
        <v>43648</v>
      </c>
      <c r="D2875" t="s">
        <v>65</v>
      </c>
      <c r="E2875" t="s">
        <v>61</v>
      </c>
      <c r="F2875" t="s">
        <v>601</v>
      </c>
      <c r="G2875" s="101">
        <v>9.9</v>
      </c>
      <c r="H2875" s="87">
        <v>0</v>
      </c>
    </row>
    <row r="2876" spans="3:8" x14ac:dyDescent="0.25">
      <c r="C2876" s="86">
        <v>43648</v>
      </c>
      <c r="D2876" t="s">
        <v>23</v>
      </c>
      <c r="E2876" t="s">
        <v>32</v>
      </c>
      <c r="F2876" t="s">
        <v>601</v>
      </c>
      <c r="G2876" s="101">
        <v>8</v>
      </c>
      <c r="H2876" s="87">
        <v>0</v>
      </c>
    </row>
    <row r="2877" spans="3:8" x14ac:dyDescent="0.25">
      <c r="C2877" s="86">
        <v>43648</v>
      </c>
      <c r="D2877" t="s">
        <v>23</v>
      </c>
      <c r="E2877" t="s">
        <v>60</v>
      </c>
      <c r="F2877" t="s">
        <v>601</v>
      </c>
      <c r="G2877" s="101">
        <v>30</v>
      </c>
      <c r="H2877" s="87">
        <v>0</v>
      </c>
    </row>
    <row r="2878" spans="3:8" x14ac:dyDescent="0.25">
      <c r="C2878" s="86">
        <v>43648</v>
      </c>
      <c r="D2878" t="s">
        <v>23</v>
      </c>
      <c r="E2878" t="s">
        <v>261</v>
      </c>
      <c r="F2878" t="s">
        <v>602</v>
      </c>
      <c r="G2878" s="101">
        <v>16</v>
      </c>
      <c r="H2878" s="87">
        <v>0</v>
      </c>
    </row>
    <row r="2879" spans="3:8" x14ac:dyDescent="0.25">
      <c r="C2879" s="86">
        <v>43648</v>
      </c>
      <c r="D2879" t="s">
        <v>23</v>
      </c>
      <c r="E2879" t="s">
        <v>33</v>
      </c>
      <c r="F2879" t="s">
        <v>105</v>
      </c>
      <c r="G2879" s="101">
        <v>50</v>
      </c>
      <c r="H2879" s="87">
        <v>0</v>
      </c>
    </row>
    <row r="2880" spans="3:8" x14ac:dyDescent="0.25">
      <c r="C2880" s="86">
        <v>43648</v>
      </c>
      <c r="D2880" t="s">
        <v>23</v>
      </c>
      <c r="E2880" t="s">
        <v>33</v>
      </c>
      <c r="F2880" t="s">
        <v>202</v>
      </c>
      <c r="G2880" s="101">
        <v>4.75</v>
      </c>
      <c r="H2880" s="87">
        <v>0</v>
      </c>
    </row>
    <row r="2881" spans="3:8" x14ac:dyDescent="0.25">
      <c r="C2881" s="86">
        <v>43648</v>
      </c>
      <c r="D2881" t="s">
        <v>23</v>
      </c>
      <c r="E2881" t="s">
        <v>61</v>
      </c>
      <c r="F2881" t="s">
        <v>601</v>
      </c>
      <c r="G2881" s="101">
        <v>120</v>
      </c>
      <c r="H2881" s="87">
        <v>0</v>
      </c>
    </row>
    <row r="2882" spans="3:8" x14ac:dyDescent="0.25">
      <c r="C2882" s="86">
        <v>43649</v>
      </c>
      <c r="D2882" t="s">
        <v>74</v>
      </c>
      <c r="E2882" t="s">
        <v>54</v>
      </c>
      <c r="F2882" t="s">
        <v>603</v>
      </c>
      <c r="G2882" s="101">
        <v>264.39999999999998</v>
      </c>
      <c r="H2882" s="87">
        <v>0</v>
      </c>
    </row>
    <row r="2883" spans="3:8" x14ac:dyDescent="0.25">
      <c r="C2883" s="86">
        <v>43649</v>
      </c>
      <c r="D2883" t="s">
        <v>74</v>
      </c>
      <c r="E2883" t="s">
        <v>59</v>
      </c>
      <c r="F2883" t="s">
        <v>603</v>
      </c>
      <c r="G2883" s="101">
        <v>195.78</v>
      </c>
      <c r="H2883" s="87">
        <v>0</v>
      </c>
    </row>
    <row r="2884" spans="3:8" x14ac:dyDescent="0.25">
      <c r="C2884" s="86">
        <v>43649</v>
      </c>
      <c r="D2884" t="s">
        <v>74</v>
      </c>
      <c r="E2884" t="s">
        <v>61</v>
      </c>
      <c r="F2884" t="s">
        <v>603</v>
      </c>
      <c r="G2884" s="101">
        <v>16.05</v>
      </c>
      <c r="H2884" s="87">
        <v>0</v>
      </c>
    </row>
    <row r="2885" spans="3:8" x14ac:dyDescent="0.25">
      <c r="C2885" s="86">
        <v>43649</v>
      </c>
      <c r="D2885" t="s">
        <v>22</v>
      </c>
      <c r="E2885" t="s">
        <v>32</v>
      </c>
      <c r="F2885" t="s">
        <v>603</v>
      </c>
      <c r="G2885" s="101">
        <v>32</v>
      </c>
      <c r="H2885" s="87">
        <v>0</v>
      </c>
    </row>
    <row r="2886" spans="3:8" x14ac:dyDescent="0.25">
      <c r="C2886" s="86">
        <v>43649</v>
      </c>
      <c r="D2886" t="s">
        <v>22</v>
      </c>
      <c r="E2886" t="s">
        <v>32</v>
      </c>
      <c r="F2886" t="s">
        <v>603</v>
      </c>
      <c r="G2886" s="101">
        <v>8</v>
      </c>
      <c r="H2886" s="87">
        <v>0</v>
      </c>
    </row>
    <row r="2887" spans="3:8" x14ac:dyDescent="0.25">
      <c r="C2887" s="86">
        <v>43649</v>
      </c>
      <c r="D2887" t="s">
        <v>106</v>
      </c>
      <c r="E2887" t="s">
        <v>61</v>
      </c>
      <c r="F2887" t="s">
        <v>603</v>
      </c>
      <c r="G2887" s="101">
        <v>119</v>
      </c>
      <c r="H2887" s="87">
        <v>0</v>
      </c>
    </row>
    <row r="2888" spans="3:8" x14ac:dyDescent="0.25">
      <c r="C2888" s="86">
        <v>43649</v>
      </c>
      <c r="D2888" t="s">
        <v>102</v>
      </c>
      <c r="E2888" t="s">
        <v>61</v>
      </c>
      <c r="F2888" t="s">
        <v>603</v>
      </c>
      <c r="G2888" s="101">
        <v>49</v>
      </c>
      <c r="H2888" s="87">
        <v>0</v>
      </c>
    </row>
    <row r="2889" spans="3:8" x14ac:dyDescent="0.25">
      <c r="C2889" s="86">
        <v>43649</v>
      </c>
      <c r="D2889" t="s">
        <v>67</v>
      </c>
      <c r="E2889" t="s">
        <v>60</v>
      </c>
      <c r="F2889" t="s">
        <v>603</v>
      </c>
      <c r="G2889" s="101">
        <v>22.5</v>
      </c>
      <c r="H2889" s="87">
        <v>0</v>
      </c>
    </row>
    <row r="2890" spans="3:8" x14ac:dyDescent="0.25">
      <c r="C2890" s="86">
        <v>43649</v>
      </c>
      <c r="D2890" t="s">
        <v>73</v>
      </c>
      <c r="E2890" t="s">
        <v>60</v>
      </c>
      <c r="F2890" t="s">
        <v>603</v>
      </c>
      <c r="G2890" s="101">
        <v>35</v>
      </c>
      <c r="H2890" s="87">
        <v>0</v>
      </c>
    </row>
    <row r="2891" spans="3:8" x14ac:dyDescent="0.25">
      <c r="C2891" s="86">
        <v>43649</v>
      </c>
      <c r="D2891" t="s">
        <v>75</v>
      </c>
      <c r="E2891" t="s">
        <v>60</v>
      </c>
      <c r="F2891" t="s">
        <v>603</v>
      </c>
      <c r="G2891" s="101">
        <v>571.85</v>
      </c>
      <c r="H2891" s="87">
        <v>0</v>
      </c>
    </row>
    <row r="2892" spans="3:8" x14ac:dyDescent="0.25">
      <c r="C2892" s="86">
        <v>43649</v>
      </c>
      <c r="D2892" t="s">
        <v>75</v>
      </c>
      <c r="E2892" t="s">
        <v>59</v>
      </c>
      <c r="F2892" t="s">
        <v>603</v>
      </c>
      <c r="G2892" s="101">
        <v>249.75</v>
      </c>
      <c r="H2892" s="87">
        <v>0</v>
      </c>
    </row>
    <row r="2893" spans="3:8" x14ac:dyDescent="0.25">
      <c r="C2893" s="86">
        <v>43649</v>
      </c>
      <c r="D2893" t="s">
        <v>21</v>
      </c>
      <c r="E2893" t="s">
        <v>32</v>
      </c>
      <c r="F2893" t="s">
        <v>603</v>
      </c>
      <c r="G2893" s="101">
        <v>56</v>
      </c>
      <c r="H2893" s="87">
        <v>0</v>
      </c>
    </row>
    <row r="2894" spans="3:8" x14ac:dyDescent="0.25">
      <c r="C2894" s="86">
        <v>43649</v>
      </c>
      <c r="D2894" t="s">
        <v>21</v>
      </c>
      <c r="E2894" t="s">
        <v>32</v>
      </c>
      <c r="F2894" t="s">
        <v>603</v>
      </c>
      <c r="G2894" s="101">
        <v>48</v>
      </c>
      <c r="H2894" s="87">
        <v>0</v>
      </c>
    </row>
    <row r="2895" spans="3:8" x14ac:dyDescent="0.25">
      <c r="C2895" s="86">
        <v>43649</v>
      </c>
      <c r="D2895" t="s">
        <v>21</v>
      </c>
      <c r="E2895" t="s">
        <v>32</v>
      </c>
      <c r="F2895" t="s">
        <v>603</v>
      </c>
      <c r="G2895" s="101">
        <v>40</v>
      </c>
      <c r="H2895" s="87">
        <v>0</v>
      </c>
    </row>
    <row r="2896" spans="3:8" x14ac:dyDescent="0.25">
      <c r="C2896" s="86">
        <v>43649</v>
      </c>
      <c r="D2896" t="s">
        <v>21</v>
      </c>
      <c r="E2896" t="s">
        <v>32</v>
      </c>
      <c r="F2896" t="s">
        <v>603</v>
      </c>
      <c r="G2896" s="101">
        <v>32</v>
      </c>
      <c r="H2896" s="87">
        <v>0</v>
      </c>
    </row>
    <row r="2897" spans="3:8" x14ac:dyDescent="0.25">
      <c r="C2897" s="86">
        <v>43649</v>
      </c>
      <c r="D2897" t="s">
        <v>21</v>
      </c>
      <c r="E2897" t="s">
        <v>32</v>
      </c>
      <c r="F2897" t="s">
        <v>603</v>
      </c>
      <c r="G2897" s="101">
        <v>24</v>
      </c>
      <c r="H2897" s="87">
        <v>0</v>
      </c>
    </row>
    <row r="2898" spans="3:8" x14ac:dyDescent="0.25">
      <c r="C2898" s="86">
        <v>43649</v>
      </c>
      <c r="D2898" t="s">
        <v>21</v>
      </c>
      <c r="E2898" t="s">
        <v>32</v>
      </c>
      <c r="F2898" t="s">
        <v>603</v>
      </c>
      <c r="G2898" s="101">
        <v>8</v>
      </c>
      <c r="H2898" s="87">
        <v>0</v>
      </c>
    </row>
    <row r="2899" spans="3:8" x14ac:dyDescent="0.25">
      <c r="C2899" s="86">
        <v>43649</v>
      </c>
      <c r="D2899" t="s">
        <v>281</v>
      </c>
      <c r="E2899" t="s">
        <v>62</v>
      </c>
      <c r="F2899" t="s">
        <v>603</v>
      </c>
      <c r="G2899" s="101">
        <v>1578.84</v>
      </c>
      <c r="H2899" s="87">
        <v>0</v>
      </c>
    </row>
    <row r="2900" spans="3:8" x14ac:dyDescent="0.25">
      <c r="C2900" s="86">
        <v>43649</v>
      </c>
      <c r="D2900" t="s">
        <v>66</v>
      </c>
      <c r="E2900" t="s">
        <v>61</v>
      </c>
      <c r="F2900" t="s">
        <v>603</v>
      </c>
      <c r="G2900" s="101">
        <v>213.7</v>
      </c>
      <c r="H2900" s="87">
        <v>0</v>
      </c>
    </row>
    <row r="2901" spans="3:8" x14ac:dyDescent="0.25">
      <c r="C2901" s="86">
        <v>43649</v>
      </c>
      <c r="D2901" t="s">
        <v>70</v>
      </c>
      <c r="E2901" t="s">
        <v>61</v>
      </c>
      <c r="F2901" t="s">
        <v>603</v>
      </c>
      <c r="G2901" s="101">
        <v>136.99</v>
      </c>
      <c r="H2901" s="87">
        <v>0</v>
      </c>
    </row>
    <row r="2902" spans="3:8" x14ac:dyDescent="0.25">
      <c r="C2902" s="86">
        <v>43649</v>
      </c>
      <c r="D2902" t="s">
        <v>23</v>
      </c>
      <c r="E2902" t="s">
        <v>54</v>
      </c>
      <c r="F2902" t="s">
        <v>603</v>
      </c>
      <c r="G2902" s="101">
        <v>88</v>
      </c>
      <c r="H2902" s="87">
        <v>0</v>
      </c>
    </row>
    <row r="2903" spans="3:8" x14ac:dyDescent="0.25">
      <c r="C2903" s="86">
        <v>43649</v>
      </c>
      <c r="D2903" t="s">
        <v>23</v>
      </c>
      <c r="E2903" t="s">
        <v>59</v>
      </c>
      <c r="F2903" t="s">
        <v>603</v>
      </c>
      <c r="G2903" s="101">
        <v>129.52000000000001</v>
      </c>
      <c r="H2903" s="87">
        <v>0</v>
      </c>
    </row>
    <row r="2904" spans="3:8" x14ac:dyDescent="0.25">
      <c r="C2904" s="86">
        <v>43649</v>
      </c>
      <c r="D2904" t="s">
        <v>23</v>
      </c>
      <c r="E2904" t="s">
        <v>59</v>
      </c>
      <c r="F2904" t="s">
        <v>603</v>
      </c>
      <c r="G2904" s="101">
        <v>102.76</v>
      </c>
      <c r="H2904" s="87">
        <v>0</v>
      </c>
    </row>
    <row r="2905" spans="3:8" x14ac:dyDescent="0.25">
      <c r="C2905" s="86">
        <v>43649</v>
      </c>
      <c r="D2905" t="s">
        <v>23</v>
      </c>
      <c r="E2905" t="s">
        <v>59</v>
      </c>
      <c r="F2905" t="s">
        <v>603</v>
      </c>
      <c r="G2905" s="101">
        <v>99.5</v>
      </c>
      <c r="H2905" s="87">
        <v>0</v>
      </c>
    </row>
    <row r="2906" spans="3:8" x14ac:dyDescent="0.25">
      <c r="C2906" s="86">
        <v>43649</v>
      </c>
      <c r="D2906" t="s">
        <v>23</v>
      </c>
      <c r="E2906" t="s">
        <v>59</v>
      </c>
      <c r="F2906" t="s">
        <v>603</v>
      </c>
      <c r="G2906" s="101">
        <v>94.23</v>
      </c>
      <c r="H2906" s="87">
        <v>0</v>
      </c>
    </row>
    <row r="2907" spans="3:8" x14ac:dyDescent="0.25">
      <c r="C2907" s="86">
        <v>43649</v>
      </c>
      <c r="D2907" t="s">
        <v>23</v>
      </c>
      <c r="E2907" t="s">
        <v>59</v>
      </c>
      <c r="F2907" t="s">
        <v>603</v>
      </c>
      <c r="G2907" s="101">
        <v>88.8</v>
      </c>
      <c r="H2907" s="87">
        <v>0</v>
      </c>
    </row>
    <row r="2908" spans="3:8" x14ac:dyDescent="0.25">
      <c r="C2908" s="86">
        <v>43649</v>
      </c>
      <c r="D2908" t="s">
        <v>23</v>
      </c>
      <c r="E2908" t="s">
        <v>59</v>
      </c>
      <c r="F2908" t="s">
        <v>603</v>
      </c>
      <c r="G2908" s="101">
        <v>61.5</v>
      </c>
      <c r="H2908" s="87">
        <v>0</v>
      </c>
    </row>
    <row r="2909" spans="3:8" x14ac:dyDescent="0.25">
      <c r="C2909" s="86">
        <v>43649</v>
      </c>
      <c r="D2909" t="s">
        <v>23</v>
      </c>
      <c r="E2909" t="s">
        <v>59</v>
      </c>
      <c r="F2909" t="s">
        <v>603</v>
      </c>
      <c r="G2909" s="101">
        <v>19.350000000000001</v>
      </c>
      <c r="H2909" s="87">
        <v>0</v>
      </c>
    </row>
    <row r="2910" spans="3:8" x14ac:dyDescent="0.25">
      <c r="C2910" s="86">
        <v>43649</v>
      </c>
      <c r="D2910" t="s">
        <v>23</v>
      </c>
      <c r="E2910" t="s">
        <v>59</v>
      </c>
      <c r="F2910" t="s">
        <v>603</v>
      </c>
      <c r="G2910" s="101">
        <v>18.690000000000001</v>
      </c>
      <c r="H2910" s="87">
        <v>0</v>
      </c>
    </row>
    <row r="2911" spans="3:8" x14ac:dyDescent="0.25">
      <c r="C2911" s="86">
        <v>43649</v>
      </c>
      <c r="D2911" t="s">
        <v>23</v>
      </c>
      <c r="E2911" t="s">
        <v>59</v>
      </c>
      <c r="F2911" t="s">
        <v>603</v>
      </c>
      <c r="G2911" s="101">
        <v>10.99</v>
      </c>
      <c r="H2911" s="87">
        <v>0</v>
      </c>
    </row>
    <row r="2912" spans="3:8" x14ac:dyDescent="0.25">
      <c r="C2912" s="86">
        <v>43649</v>
      </c>
      <c r="D2912" t="s">
        <v>23</v>
      </c>
      <c r="E2912" t="s">
        <v>33</v>
      </c>
      <c r="F2912" t="s">
        <v>166</v>
      </c>
      <c r="G2912" s="101">
        <v>6.6</v>
      </c>
      <c r="H2912" s="87">
        <v>0</v>
      </c>
    </row>
    <row r="2913" spans="3:8" x14ac:dyDescent="0.25">
      <c r="C2913" s="86">
        <v>43650</v>
      </c>
      <c r="D2913" t="s">
        <v>74</v>
      </c>
      <c r="E2913" t="s">
        <v>60</v>
      </c>
      <c r="F2913" t="s">
        <v>604</v>
      </c>
      <c r="G2913" s="101">
        <v>63.2</v>
      </c>
      <c r="H2913" s="87">
        <v>0</v>
      </c>
    </row>
    <row r="2914" spans="3:8" x14ac:dyDescent="0.25">
      <c r="C2914" s="86">
        <v>43650</v>
      </c>
      <c r="D2914" t="s">
        <v>22</v>
      </c>
      <c r="E2914" t="s">
        <v>32</v>
      </c>
      <c r="F2914" t="s">
        <v>604</v>
      </c>
      <c r="G2914" s="101">
        <v>8</v>
      </c>
      <c r="H2914" s="87">
        <v>0</v>
      </c>
    </row>
    <row r="2915" spans="3:8" x14ac:dyDescent="0.25">
      <c r="C2915" s="86">
        <v>43650</v>
      </c>
      <c r="D2915" t="s">
        <v>290</v>
      </c>
      <c r="E2915" t="s">
        <v>60</v>
      </c>
      <c r="F2915" t="s">
        <v>604</v>
      </c>
      <c r="G2915" s="101">
        <v>77.95</v>
      </c>
      <c r="H2915" s="87">
        <v>0</v>
      </c>
    </row>
    <row r="2916" spans="3:8" x14ac:dyDescent="0.25">
      <c r="C2916" s="86">
        <v>43650</v>
      </c>
      <c r="D2916" t="s">
        <v>373</v>
      </c>
      <c r="E2916" t="s">
        <v>62</v>
      </c>
      <c r="F2916" t="s">
        <v>604</v>
      </c>
      <c r="G2916" s="101">
        <v>0</v>
      </c>
      <c r="H2916" s="87">
        <v>2723.68</v>
      </c>
    </row>
    <row r="2917" spans="3:8" x14ac:dyDescent="0.25">
      <c r="C2917" s="86">
        <v>43650</v>
      </c>
      <c r="D2917" t="s">
        <v>21</v>
      </c>
      <c r="E2917" t="s">
        <v>32</v>
      </c>
      <c r="F2917" t="s">
        <v>604</v>
      </c>
      <c r="G2917" s="101">
        <v>24</v>
      </c>
      <c r="H2917" s="87">
        <v>0</v>
      </c>
    </row>
    <row r="2918" spans="3:8" x14ac:dyDescent="0.25">
      <c r="C2918" s="86">
        <v>43650</v>
      </c>
      <c r="D2918" t="s">
        <v>21</v>
      </c>
      <c r="E2918" t="s">
        <v>32</v>
      </c>
      <c r="F2918" t="s">
        <v>604</v>
      </c>
      <c r="G2918" s="101">
        <v>16</v>
      </c>
      <c r="H2918" s="87">
        <v>0</v>
      </c>
    </row>
    <row r="2919" spans="3:8" x14ac:dyDescent="0.25">
      <c r="C2919" s="86">
        <v>43650</v>
      </c>
      <c r="D2919" t="s">
        <v>21</v>
      </c>
      <c r="E2919" t="s">
        <v>32</v>
      </c>
      <c r="F2919" t="s">
        <v>604</v>
      </c>
      <c r="G2919" s="101">
        <v>8</v>
      </c>
      <c r="H2919" s="87">
        <v>0</v>
      </c>
    </row>
    <row r="2920" spans="3:8" x14ac:dyDescent="0.25">
      <c r="C2920" s="86">
        <v>43650</v>
      </c>
      <c r="D2920" t="s">
        <v>77</v>
      </c>
      <c r="E2920" t="s">
        <v>31</v>
      </c>
      <c r="F2920" t="s">
        <v>604</v>
      </c>
      <c r="G2920" s="101">
        <v>79</v>
      </c>
      <c r="H2920" s="87">
        <v>0</v>
      </c>
    </row>
    <row r="2921" spans="3:8" x14ac:dyDescent="0.25">
      <c r="C2921" s="86">
        <v>43650</v>
      </c>
      <c r="D2921" t="s">
        <v>605</v>
      </c>
      <c r="E2921" t="s">
        <v>31</v>
      </c>
      <c r="F2921" t="s">
        <v>604</v>
      </c>
      <c r="G2921" s="101">
        <v>1789.9</v>
      </c>
      <c r="H2921" s="87">
        <v>0</v>
      </c>
    </row>
    <row r="2922" spans="3:8" x14ac:dyDescent="0.25">
      <c r="C2922" s="86">
        <v>43650</v>
      </c>
      <c r="D2922" t="s">
        <v>23</v>
      </c>
      <c r="E2922" t="s">
        <v>33</v>
      </c>
      <c r="F2922" t="s">
        <v>315</v>
      </c>
      <c r="G2922" s="101">
        <v>3.7</v>
      </c>
      <c r="H2922" s="87">
        <v>0</v>
      </c>
    </row>
    <row r="2923" spans="3:8" x14ac:dyDescent="0.25">
      <c r="C2923" s="86">
        <v>43650</v>
      </c>
      <c r="D2923" t="s">
        <v>23</v>
      </c>
      <c r="E2923" t="s">
        <v>33</v>
      </c>
      <c r="F2923" t="s">
        <v>149</v>
      </c>
      <c r="G2923" s="101">
        <v>3.7</v>
      </c>
      <c r="H2923" s="87">
        <v>0</v>
      </c>
    </row>
    <row r="2924" spans="3:8" x14ac:dyDescent="0.25">
      <c r="C2924" s="86">
        <v>43650</v>
      </c>
      <c r="D2924" t="s">
        <v>23</v>
      </c>
      <c r="E2924" t="s">
        <v>33</v>
      </c>
      <c r="F2924" t="s">
        <v>116</v>
      </c>
      <c r="G2924" s="101">
        <v>7.45</v>
      </c>
      <c r="H2924" s="87">
        <v>0</v>
      </c>
    </row>
    <row r="2925" spans="3:8" x14ac:dyDescent="0.25">
      <c r="C2925" s="86">
        <v>43651</v>
      </c>
      <c r="D2925" t="s">
        <v>80</v>
      </c>
      <c r="E2925" t="s">
        <v>54</v>
      </c>
      <c r="F2925" t="s">
        <v>606</v>
      </c>
      <c r="G2925" s="101">
        <v>22.86</v>
      </c>
      <c r="H2925" s="87">
        <v>0</v>
      </c>
    </row>
    <row r="2926" spans="3:8" x14ac:dyDescent="0.25">
      <c r="C2926" s="86">
        <v>43651</v>
      </c>
      <c r="D2926" t="s">
        <v>80</v>
      </c>
      <c r="E2926" t="s">
        <v>59</v>
      </c>
      <c r="F2926" t="s">
        <v>606</v>
      </c>
      <c r="G2926" s="101">
        <v>256.23</v>
      </c>
      <c r="H2926" s="87">
        <v>0</v>
      </c>
    </row>
    <row r="2927" spans="3:8" x14ac:dyDescent="0.25">
      <c r="C2927" s="86">
        <v>43651</v>
      </c>
      <c r="D2927" t="s">
        <v>74</v>
      </c>
      <c r="E2927" t="s">
        <v>54</v>
      </c>
      <c r="F2927" t="s">
        <v>606</v>
      </c>
      <c r="G2927" s="101">
        <v>104.05</v>
      </c>
      <c r="H2927" s="87">
        <v>0</v>
      </c>
    </row>
    <row r="2928" spans="3:8" x14ac:dyDescent="0.25">
      <c r="C2928" s="86">
        <v>43651</v>
      </c>
      <c r="D2928" t="s">
        <v>22</v>
      </c>
      <c r="E2928" t="s">
        <v>61</v>
      </c>
      <c r="F2928" t="s">
        <v>606</v>
      </c>
      <c r="G2928" s="101">
        <v>149.5</v>
      </c>
      <c r="H2928" s="87">
        <v>0</v>
      </c>
    </row>
    <row r="2929" spans="3:8" x14ac:dyDescent="0.25">
      <c r="C2929" s="86">
        <v>43651</v>
      </c>
      <c r="D2929" t="s">
        <v>455</v>
      </c>
      <c r="E2929" t="s">
        <v>59</v>
      </c>
      <c r="F2929" t="s">
        <v>606</v>
      </c>
      <c r="G2929" s="101">
        <v>0</v>
      </c>
      <c r="H2929" s="87">
        <v>2550</v>
      </c>
    </row>
    <row r="2930" spans="3:8" x14ac:dyDescent="0.25">
      <c r="C2930" s="86">
        <v>43651</v>
      </c>
      <c r="D2930" t="s">
        <v>607</v>
      </c>
      <c r="E2930" t="s">
        <v>59</v>
      </c>
      <c r="F2930" t="s">
        <v>606</v>
      </c>
      <c r="G2930" s="101">
        <v>2550</v>
      </c>
      <c r="H2930" s="87">
        <v>0</v>
      </c>
    </row>
    <row r="2931" spans="3:8" x14ac:dyDescent="0.25">
      <c r="C2931" s="86">
        <v>43651</v>
      </c>
      <c r="D2931" t="s">
        <v>69</v>
      </c>
      <c r="E2931" t="s">
        <v>60</v>
      </c>
      <c r="F2931" t="s">
        <v>606</v>
      </c>
      <c r="G2931" s="101">
        <v>455.09</v>
      </c>
      <c r="H2931" s="87">
        <v>0</v>
      </c>
    </row>
    <row r="2932" spans="3:8" x14ac:dyDescent="0.25">
      <c r="C2932" s="86">
        <v>43651</v>
      </c>
      <c r="D2932" t="s">
        <v>68</v>
      </c>
      <c r="E2932" t="s">
        <v>61</v>
      </c>
      <c r="F2932" t="s">
        <v>606</v>
      </c>
      <c r="G2932" s="101">
        <v>10</v>
      </c>
      <c r="H2932" s="87">
        <v>0</v>
      </c>
    </row>
    <row r="2933" spans="3:8" x14ac:dyDescent="0.25">
      <c r="C2933" s="86">
        <v>43651</v>
      </c>
      <c r="D2933" t="s">
        <v>67</v>
      </c>
      <c r="E2933" t="s">
        <v>61</v>
      </c>
      <c r="F2933" t="s">
        <v>606</v>
      </c>
      <c r="G2933" s="101">
        <v>8.52</v>
      </c>
      <c r="H2933" s="87">
        <v>0</v>
      </c>
    </row>
    <row r="2934" spans="3:8" x14ac:dyDescent="0.25">
      <c r="C2934" s="86">
        <v>43651</v>
      </c>
      <c r="D2934" t="s">
        <v>75</v>
      </c>
      <c r="E2934" t="s">
        <v>63</v>
      </c>
      <c r="F2934" t="s">
        <v>606</v>
      </c>
      <c r="G2934" s="101">
        <v>132.72</v>
      </c>
      <c r="H2934" s="87">
        <v>0</v>
      </c>
    </row>
    <row r="2935" spans="3:8" x14ac:dyDescent="0.25">
      <c r="C2935" s="86">
        <v>43651</v>
      </c>
      <c r="D2935" t="s">
        <v>75</v>
      </c>
      <c r="E2935" t="s">
        <v>62</v>
      </c>
      <c r="F2935" t="s">
        <v>606</v>
      </c>
      <c r="G2935" s="101">
        <v>1872.76</v>
      </c>
      <c r="H2935" s="87">
        <v>0</v>
      </c>
    </row>
    <row r="2936" spans="3:8" x14ac:dyDescent="0.25">
      <c r="C2936" s="86">
        <v>43651</v>
      </c>
      <c r="D2936" t="s">
        <v>71</v>
      </c>
      <c r="E2936" t="s">
        <v>54</v>
      </c>
      <c r="F2936" t="s">
        <v>606</v>
      </c>
      <c r="G2936" s="101">
        <v>16.75</v>
      </c>
      <c r="H2936" s="87">
        <v>0</v>
      </c>
    </row>
    <row r="2937" spans="3:8" x14ac:dyDescent="0.25">
      <c r="C2937" s="86">
        <v>43651</v>
      </c>
      <c r="D2937" t="s">
        <v>71</v>
      </c>
      <c r="E2937" t="s">
        <v>59</v>
      </c>
      <c r="F2937" t="s">
        <v>606</v>
      </c>
      <c r="G2937" s="101">
        <v>11.26</v>
      </c>
      <c r="H2937" s="87">
        <v>0</v>
      </c>
    </row>
    <row r="2938" spans="3:8" x14ac:dyDescent="0.25">
      <c r="C2938" s="86">
        <v>43651</v>
      </c>
      <c r="D2938" t="s">
        <v>21</v>
      </c>
      <c r="E2938" t="s">
        <v>32</v>
      </c>
      <c r="F2938" t="s">
        <v>606</v>
      </c>
      <c r="G2938" s="101">
        <v>40</v>
      </c>
      <c r="H2938" s="87">
        <v>0</v>
      </c>
    </row>
    <row r="2939" spans="3:8" x14ac:dyDescent="0.25">
      <c r="C2939" s="86">
        <v>43651</v>
      </c>
      <c r="D2939" t="s">
        <v>21</v>
      </c>
      <c r="E2939" t="s">
        <v>32</v>
      </c>
      <c r="F2939" t="s">
        <v>606</v>
      </c>
      <c r="G2939" s="101">
        <v>32</v>
      </c>
      <c r="H2939" s="87">
        <v>0</v>
      </c>
    </row>
    <row r="2940" spans="3:8" x14ac:dyDescent="0.25">
      <c r="C2940" s="86">
        <v>43651</v>
      </c>
      <c r="D2940" t="s">
        <v>21</v>
      </c>
      <c r="E2940" t="s">
        <v>32</v>
      </c>
      <c r="F2940" t="s">
        <v>606</v>
      </c>
      <c r="G2940" s="101">
        <v>24</v>
      </c>
      <c r="H2940" s="87">
        <v>0</v>
      </c>
    </row>
    <row r="2941" spans="3:8" x14ac:dyDescent="0.25">
      <c r="C2941" s="86">
        <v>43651</v>
      </c>
      <c r="D2941" t="s">
        <v>21</v>
      </c>
      <c r="E2941" t="s">
        <v>32</v>
      </c>
      <c r="F2941" t="s">
        <v>606</v>
      </c>
      <c r="G2941" s="101">
        <v>16</v>
      </c>
      <c r="H2941" s="87">
        <v>0</v>
      </c>
    </row>
    <row r="2942" spans="3:8" x14ac:dyDescent="0.25">
      <c r="C2942" s="86">
        <v>43651</v>
      </c>
      <c r="D2942" t="s">
        <v>21</v>
      </c>
      <c r="E2942" t="s">
        <v>32</v>
      </c>
      <c r="F2942" t="s">
        <v>606</v>
      </c>
      <c r="G2942" s="101">
        <v>8</v>
      </c>
      <c r="H2942" s="87">
        <v>0</v>
      </c>
    </row>
    <row r="2943" spans="3:8" x14ac:dyDescent="0.25">
      <c r="C2943" s="86">
        <v>43651</v>
      </c>
      <c r="D2943" t="s">
        <v>82</v>
      </c>
      <c r="E2943" t="s">
        <v>54</v>
      </c>
      <c r="F2943" t="s">
        <v>606</v>
      </c>
      <c r="G2943" s="101">
        <v>46.25</v>
      </c>
      <c r="H2943" s="87">
        <v>0</v>
      </c>
    </row>
    <row r="2944" spans="3:8" x14ac:dyDescent="0.25">
      <c r="C2944" s="86">
        <v>43651</v>
      </c>
      <c r="D2944" t="s">
        <v>66</v>
      </c>
      <c r="E2944" t="s">
        <v>61</v>
      </c>
      <c r="F2944" t="s">
        <v>606</v>
      </c>
      <c r="G2944" s="101">
        <v>70.3</v>
      </c>
      <c r="H2944" s="87">
        <v>0</v>
      </c>
    </row>
    <row r="2945" spans="3:8" x14ac:dyDescent="0.25">
      <c r="C2945" s="86">
        <v>43651</v>
      </c>
      <c r="D2945" t="s">
        <v>77</v>
      </c>
      <c r="E2945" t="s">
        <v>61</v>
      </c>
      <c r="F2945" t="s">
        <v>606</v>
      </c>
      <c r="G2945" s="101">
        <v>522.36</v>
      </c>
      <c r="H2945" s="87">
        <v>0</v>
      </c>
    </row>
    <row r="2946" spans="3:8" x14ac:dyDescent="0.25">
      <c r="C2946" s="86">
        <v>43651</v>
      </c>
      <c r="D2946" t="s">
        <v>23</v>
      </c>
      <c r="E2946" t="s">
        <v>32</v>
      </c>
      <c r="F2946" t="s">
        <v>606</v>
      </c>
      <c r="G2946" s="101">
        <v>8</v>
      </c>
      <c r="H2946" s="87">
        <v>0</v>
      </c>
    </row>
    <row r="2947" spans="3:8" x14ac:dyDescent="0.25">
      <c r="C2947" s="86">
        <v>43651</v>
      </c>
      <c r="D2947" t="s">
        <v>23</v>
      </c>
      <c r="E2947" t="s">
        <v>60</v>
      </c>
      <c r="F2947" t="s">
        <v>606</v>
      </c>
      <c r="G2947" s="101">
        <v>30</v>
      </c>
      <c r="H2947" s="87">
        <v>0</v>
      </c>
    </row>
    <row r="2948" spans="3:8" x14ac:dyDescent="0.25">
      <c r="C2948" s="86">
        <v>43651</v>
      </c>
      <c r="D2948" t="s">
        <v>23</v>
      </c>
      <c r="E2948" t="s">
        <v>54</v>
      </c>
      <c r="F2948" t="s">
        <v>606</v>
      </c>
      <c r="G2948" s="101">
        <v>124.33</v>
      </c>
      <c r="H2948" s="87">
        <v>0</v>
      </c>
    </row>
    <row r="2949" spans="3:8" x14ac:dyDescent="0.25">
      <c r="C2949" s="86">
        <v>43651</v>
      </c>
      <c r="D2949" t="s">
        <v>23</v>
      </c>
      <c r="E2949" t="s">
        <v>54</v>
      </c>
      <c r="F2949" t="s">
        <v>606</v>
      </c>
      <c r="G2949" s="101">
        <v>46.2</v>
      </c>
      <c r="H2949" s="87">
        <v>0</v>
      </c>
    </row>
    <row r="2950" spans="3:8" x14ac:dyDescent="0.25">
      <c r="C2950" s="86">
        <v>43651</v>
      </c>
      <c r="D2950" t="s">
        <v>23</v>
      </c>
      <c r="E2950" t="s">
        <v>59</v>
      </c>
      <c r="F2950" t="s">
        <v>606</v>
      </c>
      <c r="G2950" s="101">
        <v>130.54</v>
      </c>
      <c r="H2950" s="87">
        <v>0</v>
      </c>
    </row>
    <row r="2951" spans="3:8" x14ac:dyDescent="0.25">
      <c r="C2951" s="86">
        <v>43651</v>
      </c>
      <c r="D2951" t="s">
        <v>23</v>
      </c>
      <c r="E2951" t="s">
        <v>59</v>
      </c>
      <c r="F2951" t="s">
        <v>606</v>
      </c>
      <c r="G2951" s="101">
        <v>78.95</v>
      </c>
      <c r="H2951" s="87">
        <v>0</v>
      </c>
    </row>
    <row r="2952" spans="3:8" x14ac:dyDescent="0.25">
      <c r="C2952" s="86">
        <v>43651</v>
      </c>
      <c r="D2952" t="s">
        <v>23</v>
      </c>
      <c r="E2952" t="s">
        <v>59</v>
      </c>
      <c r="F2952" t="s">
        <v>606</v>
      </c>
      <c r="G2952" s="101">
        <v>73.05</v>
      </c>
      <c r="H2952" s="87">
        <v>0</v>
      </c>
    </row>
    <row r="2953" spans="3:8" x14ac:dyDescent="0.25">
      <c r="C2953" s="86">
        <v>43651</v>
      </c>
      <c r="D2953" t="s">
        <v>23</v>
      </c>
      <c r="E2953" t="s">
        <v>59</v>
      </c>
      <c r="F2953" t="s">
        <v>606</v>
      </c>
      <c r="G2953" s="101">
        <v>72.489999999999995</v>
      </c>
      <c r="H2953" s="87">
        <v>0</v>
      </c>
    </row>
    <row r="2954" spans="3:8" x14ac:dyDescent="0.25">
      <c r="C2954" s="86">
        <v>43651</v>
      </c>
      <c r="D2954" t="s">
        <v>23</v>
      </c>
      <c r="E2954" t="s">
        <v>59</v>
      </c>
      <c r="F2954" t="s">
        <v>606</v>
      </c>
      <c r="G2954" s="101">
        <v>31.71</v>
      </c>
      <c r="H2954" s="87">
        <v>0</v>
      </c>
    </row>
    <row r="2955" spans="3:8" x14ac:dyDescent="0.25">
      <c r="C2955" s="86">
        <v>43651</v>
      </c>
      <c r="D2955" t="s">
        <v>23</v>
      </c>
      <c r="E2955" t="s">
        <v>59</v>
      </c>
      <c r="F2955" t="s">
        <v>606</v>
      </c>
      <c r="G2955" s="101">
        <v>27.76</v>
      </c>
      <c r="H2955" s="87">
        <v>0</v>
      </c>
    </row>
    <row r="2956" spans="3:8" x14ac:dyDescent="0.25">
      <c r="C2956" s="86">
        <v>43651</v>
      </c>
      <c r="D2956" t="s">
        <v>23</v>
      </c>
      <c r="E2956" t="s">
        <v>59</v>
      </c>
      <c r="F2956" t="s">
        <v>606</v>
      </c>
      <c r="G2956" s="101">
        <v>23.62</v>
      </c>
      <c r="H2956" s="87">
        <v>0</v>
      </c>
    </row>
    <row r="2957" spans="3:8" x14ac:dyDescent="0.25">
      <c r="C2957" s="86">
        <v>43651</v>
      </c>
      <c r="D2957" t="s">
        <v>23</v>
      </c>
      <c r="E2957" t="s">
        <v>33</v>
      </c>
      <c r="F2957" t="s">
        <v>157</v>
      </c>
      <c r="G2957" s="101">
        <v>4</v>
      </c>
      <c r="H2957" s="87">
        <v>0</v>
      </c>
    </row>
    <row r="2958" spans="3:8" x14ac:dyDescent="0.25">
      <c r="C2958" s="86">
        <v>43651</v>
      </c>
      <c r="D2958" t="s">
        <v>23</v>
      </c>
      <c r="E2958" t="s">
        <v>33</v>
      </c>
      <c r="F2958" t="s">
        <v>57</v>
      </c>
      <c r="G2958" s="101">
        <v>9.1999999999999993</v>
      </c>
      <c r="H2958" s="87">
        <v>0</v>
      </c>
    </row>
    <row r="2959" spans="3:8" x14ac:dyDescent="0.25">
      <c r="C2959" s="86">
        <v>43651</v>
      </c>
      <c r="D2959" t="s">
        <v>23</v>
      </c>
      <c r="E2959" t="s">
        <v>33</v>
      </c>
      <c r="F2959" t="s">
        <v>128</v>
      </c>
      <c r="G2959" s="101">
        <v>11.15</v>
      </c>
      <c r="H2959" s="87">
        <v>0</v>
      </c>
    </row>
    <row r="2960" spans="3:8" x14ac:dyDescent="0.25">
      <c r="C2960" s="86">
        <v>43651</v>
      </c>
      <c r="D2960" t="s">
        <v>23</v>
      </c>
      <c r="E2960" t="s">
        <v>33</v>
      </c>
      <c r="F2960" t="s">
        <v>162</v>
      </c>
      <c r="G2960" s="101">
        <v>14.25</v>
      </c>
      <c r="H2960" s="87">
        <v>0</v>
      </c>
    </row>
    <row r="2961" spans="3:8" x14ac:dyDescent="0.25">
      <c r="C2961" s="86">
        <v>43651</v>
      </c>
      <c r="D2961" t="s">
        <v>23</v>
      </c>
      <c r="E2961" t="s">
        <v>61</v>
      </c>
      <c r="F2961" t="s">
        <v>606</v>
      </c>
      <c r="G2961" s="101">
        <v>306</v>
      </c>
      <c r="H2961" s="87">
        <v>0</v>
      </c>
    </row>
    <row r="2962" spans="3:8" x14ac:dyDescent="0.25">
      <c r="C2962" s="86">
        <v>43654</v>
      </c>
      <c r="D2962" t="s">
        <v>22</v>
      </c>
      <c r="E2962" t="s">
        <v>32</v>
      </c>
      <c r="F2962" t="s">
        <v>608</v>
      </c>
      <c r="G2962" s="101">
        <v>32</v>
      </c>
      <c r="H2962" s="87">
        <v>0</v>
      </c>
    </row>
    <row r="2963" spans="3:8" x14ac:dyDescent="0.25">
      <c r="C2963" s="86">
        <v>43654</v>
      </c>
      <c r="D2963" t="s">
        <v>22</v>
      </c>
      <c r="E2963" t="s">
        <v>32</v>
      </c>
      <c r="F2963" t="s">
        <v>608</v>
      </c>
      <c r="G2963" s="101">
        <v>24</v>
      </c>
      <c r="H2963" s="87">
        <v>0</v>
      </c>
    </row>
    <row r="2964" spans="3:8" x14ac:dyDescent="0.25">
      <c r="C2964" s="86">
        <v>43654</v>
      </c>
      <c r="D2964" t="s">
        <v>22</v>
      </c>
      <c r="E2964" t="s">
        <v>32</v>
      </c>
      <c r="F2964" t="s">
        <v>608</v>
      </c>
      <c r="G2964" s="101">
        <v>8</v>
      </c>
      <c r="H2964" s="87">
        <v>0</v>
      </c>
    </row>
    <row r="2965" spans="3:8" x14ac:dyDescent="0.25">
      <c r="C2965" s="86">
        <v>43654</v>
      </c>
      <c r="D2965" t="s">
        <v>102</v>
      </c>
      <c r="E2965" t="s">
        <v>59</v>
      </c>
      <c r="F2965" t="s">
        <v>608</v>
      </c>
      <c r="G2965" s="101">
        <v>96</v>
      </c>
      <c r="H2965" s="87">
        <v>0</v>
      </c>
    </row>
    <row r="2966" spans="3:8" x14ac:dyDescent="0.25">
      <c r="C2966" s="86">
        <v>43654</v>
      </c>
      <c r="D2966" t="s">
        <v>102</v>
      </c>
      <c r="E2966" t="s">
        <v>61</v>
      </c>
      <c r="F2966" t="s">
        <v>608</v>
      </c>
      <c r="G2966" s="101">
        <v>64.33</v>
      </c>
      <c r="H2966" s="87">
        <v>0</v>
      </c>
    </row>
    <row r="2967" spans="3:8" x14ac:dyDescent="0.25">
      <c r="C2967" s="86">
        <v>43654</v>
      </c>
      <c r="D2967" t="s">
        <v>68</v>
      </c>
      <c r="E2967" t="s">
        <v>61</v>
      </c>
      <c r="F2967" t="s">
        <v>608</v>
      </c>
      <c r="G2967" s="101">
        <v>20</v>
      </c>
      <c r="H2967" s="87">
        <v>0</v>
      </c>
    </row>
    <row r="2968" spans="3:8" x14ac:dyDescent="0.25">
      <c r="C2968" s="86">
        <v>43654</v>
      </c>
      <c r="D2968" t="s">
        <v>67</v>
      </c>
      <c r="E2968" t="s">
        <v>63</v>
      </c>
      <c r="F2968" t="s">
        <v>608</v>
      </c>
      <c r="G2968" s="101">
        <v>25</v>
      </c>
      <c r="H2968" s="87">
        <v>0</v>
      </c>
    </row>
    <row r="2969" spans="3:8" x14ac:dyDescent="0.25">
      <c r="C2969" s="86">
        <v>43654</v>
      </c>
      <c r="D2969" t="s">
        <v>67</v>
      </c>
      <c r="E2969" t="s">
        <v>59</v>
      </c>
      <c r="F2969" t="s">
        <v>608</v>
      </c>
      <c r="G2969" s="101">
        <v>318.62</v>
      </c>
      <c r="H2969" s="87">
        <v>0</v>
      </c>
    </row>
    <row r="2970" spans="3:8" x14ac:dyDescent="0.25">
      <c r="C2970" s="86">
        <v>43654</v>
      </c>
      <c r="D2970" t="s">
        <v>67</v>
      </c>
      <c r="E2970" t="s">
        <v>61</v>
      </c>
      <c r="F2970" t="s">
        <v>608</v>
      </c>
      <c r="G2970" s="101">
        <v>2017</v>
      </c>
      <c r="H2970" s="87">
        <v>0</v>
      </c>
    </row>
    <row r="2971" spans="3:8" x14ac:dyDescent="0.25">
      <c r="C2971" s="86">
        <v>43654</v>
      </c>
      <c r="D2971" t="s">
        <v>72</v>
      </c>
      <c r="E2971" t="s">
        <v>61</v>
      </c>
      <c r="F2971" t="s">
        <v>608</v>
      </c>
      <c r="G2971" s="101">
        <v>150</v>
      </c>
      <c r="H2971" s="87">
        <v>0</v>
      </c>
    </row>
    <row r="2972" spans="3:8" x14ac:dyDescent="0.25">
      <c r="C2972" s="86">
        <v>43654</v>
      </c>
      <c r="D2972" t="s">
        <v>71</v>
      </c>
      <c r="E2972" t="s">
        <v>61</v>
      </c>
      <c r="F2972" t="s">
        <v>608</v>
      </c>
      <c r="G2972" s="101">
        <v>180</v>
      </c>
      <c r="H2972" s="87">
        <v>0</v>
      </c>
    </row>
    <row r="2973" spans="3:8" x14ac:dyDescent="0.25">
      <c r="C2973" s="86">
        <v>43654</v>
      </c>
      <c r="D2973" t="s">
        <v>21</v>
      </c>
      <c r="E2973" t="s">
        <v>32</v>
      </c>
      <c r="F2973" t="s">
        <v>608</v>
      </c>
      <c r="G2973" s="101">
        <v>40</v>
      </c>
      <c r="H2973" s="87">
        <v>0</v>
      </c>
    </row>
    <row r="2974" spans="3:8" x14ac:dyDescent="0.25">
      <c r="C2974" s="86">
        <v>43654</v>
      </c>
      <c r="D2974" t="s">
        <v>21</v>
      </c>
      <c r="E2974" t="s">
        <v>32</v>
      </c>
      <c r="F2974" t="s">
        <v>608</v>
      </c>
      <c r="G2974" s="101">
        <v>32</v>
      </c>
      <c r="H2974" s="87">
        <v>0</v>
      </c>
    </row>
    <row r="2975" spans="3:8" x14ac:dyDescent="0.25">
      <c r="C2975" s="86">
        <v>43654</v>
      </c>
      <c r="D2975" t="s">
        <v>21</v>
      </c>
      <c r="E2975" t="s">
        <v>32</v>
      </c>
      <c r="F2975" t="s">
        <v>608</v>
      </c>
      <c r="G2975" s="101">
        <v>24</v>
      </c>
      <c r="H2975" s="87">
        <v>0</v>
      </c>
    </row>
    <row r="2976" spans="3:8" x14ac:dyDescent="0.25">
      <c r="C2976" s="86">
        <v>43654</v>
      </c>
      <c r="D2976" t="s">
        <v>21</v>
      </c>
      <c r="E2976" t="s">
        <v>32</v>
      </c>
      <c r="F2976" t="s">
        <v>608</v>
      </c>
      <c r="G2976" s="101">
        <v>8</v>
      </c>
      <c r="H2976" s="87">
        <v>0</v>
      </c>
    </row>
    <row r="2977" spans="3:8" x14ac:dyDescent="0.25">
      <c r="C2977" s="86">
        <v>43654</v>
      </c>
      <c r="D2977" t="s">
        <v>70</v>
      </c>
      <c r="E2977" t="s">
        <v>61</v>
      </c>
      <c r="F2977" t="s">
        <v>608</v>
      </c>
      <c r="G2977" s="101">
        <v>72.989999999999995</v>
      </c>
      <c r="H2977" s="87">
        <v>0</v>
      </c>
    </row>
    <row r="2978" spans="3:8" x14ac:dyDescent="0.25">
      <c r="C2978" s="86">
        <v>43654</v>
      </c>
      <c r="D2978" t="s">
        <v>77</v>
      </c>
      <c r="E2978" t="s">
        <v>62</v>
      </c>
      <c r="F2978" t="s">
        <v>608</v>
      </c>
      <c r="G2978" s="101">
        <v>190.52</v>
      </c>
      <c r="H2978" s="87">
        <v>0</v>
      </c>
    </row>
    <row r="2979" spans="3:8" x14ac:dyDescent="0.25">
      <c r="C2979" s="86">
        <v>43654</v>
      </c>
      <c r="D2979" t="s">
        <v>77</v>
      </c>
      <c r="E2979" t="s">
        <v>61</v>
      </c>
      <c r="F2979" t="s">
        <v>608</v>
      </c>
      <c r="G2979" s="101">
        <v>25</v>
      </c>
      <c r="H2979" s="87">
        <v>0</v>
      </c>
    </row>
    <row r="2980" spans="3:8" x14ac:dyDescent="0.25">
      <c r="C2980" s="86">
        <v>43654</v>
      </c>
      <c r="D2980" t="s">
        <v>65</v>
      </c>
      <c r="E2980" t="s">
        <v>61</v>
      </c>
      <c r="F2980" t="s">
        <v>608</v>
      </c>
      <c r="G2980" s="101">
        <v>10</v>
      </c>
      <c r="H2980" s="87">
        <v>0</v>
      </c>
    </row>
    <row r="2981" spans="3:8" x14ac:dyDescent="0.25">
      <c r="C2981" s="86">
        <v>43654</v>
      </c>
      <c r="D2981" t="s">
        <v>23</v>
      </c>
      <c r="E2981" t="s">
        <v>32</v>
      </c>
      <c r="F2981" t="s">
        <v>608</v>
      </c>
      <c r="G2981" s="101">
        <v>8</v>
      </c>
      <c r="H2981" s="87">
        <v>0</v>
      </c>
    </row>
    <row r="2982" spans="3:8" x14ac:dyDescent="0.25">
      <c r="C2982" s="86">
        <v>43654</v>
      </c>
      <c r="D2982" t="s">
        <v>23</v>
      </c>
      <c r="E2982" t="s">
        <v>59</v>
      </c>
      <c r="F2982" t="s">
        <v>608</v>
      </c>
      <c r="G2982" s="101">
        <v>82.21</v>
      </c>
      <c r="H2982" s="87">
        <v>0</v>
      </c>
    </row>
    <row r="2983" spans="3:8" x14ac:dyDescent="0.25">
      <c r="C2983" s="86">
        <v>43654</v>
      </c>
      <c r="D2983" t="s">
        <v>23</v>
      </c>
      <c r="E2983" t="s">
        <v>59</v>
      </c>
      <c r="F2983" t="s">
        <v>608</v>
      </c>
      <c r="G2983" s="101">
        <v>35.75</v>
      </c>
      <c r="H2983" s="87">
        <v>0</v>
      </c>
    </row>
    <row r="2984" spans="3:8" x14ac:dyDescent="0.25">
      <c r="C2984" s="86">
        <v>43654</v>
      </c>
      <c r="D2984" t="s">
        <v>23</v>
      </c>
      <c r="E2984" t="s">
        <v>59</v>
      </c>
      <c r="F2984" t="s">
        <v>608</v>
      </c>
      <c r="G2984" s="101">
        <v>35</v>
      </c>
      <c r="H2984" s="87">
        <v>0</v>
      </c>
    </row>
    <row r="2985" spans="3:8" x14ac:dyDescent="0.25">
      <c r="C2985" s="86">
        <v>43654</v>
      </c>
      <c r="D2985" t="s">
        <v>23</v>
      </c>
      <c r="E2985" t="s">
        <v>33</v>
      </c>
      <c r="F2985" t="s">
        <v>202</v>
      </c>
      <c r="G2985" s="101">
        <v>3.7</v>
      </c>
      <c r="H2985" s="87">
        <v>0</v>
      </c>
    </row>
    <row r="2986" spans="3:8" x14ac:dyDescent="0.25">
      <c r="C2986" s="86">
        <v>43654</v>
      </c>
      <c r="D2986" t="s">
        <v>23</v>
      </c>
      <c r="E2986" t="s">
        <v>33</v>
      </c>
      <c r="F2986" t="s">
        <v>58</v>
      </c>
      <c r="G2986" s="101">
        <v>9</v>
      </c>
      <c r="H2986" s="87">
        <v>0</v>
      </c>
    </row>
    <row r="2987" spans="3:8" x14ac:dyDescent="0.25">
      <c r="C2987" s="86">
        <v>43655</v>
      </c>
      <c r="D2987" t="s">
        <v>71</v>
      </c>
      <c r="E2987" t="s">
        <v>60</v>
      </c>
      <c r="F2987" t="s">
        <v>609</v>
      </c>
      <c r="G2987" s="101">
        <v>29.95</v>
      </c>
      <c r="H2987" s="87">
        <v>0</v>
      </c>
    </row>
    <row r="2988" spans="3:8" x14ac:dyDescent="0.25">
      <c r="C2988" s="86">
        <v>43655</v>
      </c>
      <c r="D2988" t="s">
        <v>71</v>
      </c>
      <c r="E2988" t="s">
        <v>31</v>
      </c>
      <c r="F2988" t="s">
        <v>609</v>
      </c>
      <c r="G2988" s="101">
        <v>1170</v>
      </c>
      <c r="H2988" s="87">
        <v>0</v>
      </c>
    </row>
    <row r="2989" spans="3:8" x14ac:dyDescent="0.25">
      <c r="C2989" s="86">
        <v>43655</v>
      </c>
      <c r="D2989" t="s">
        <v>71</v>
      </c>
      <c r="E2989" t="s">
        <v>61</v>
      </c>
      <c r="F2989" t="s">
        <v>609</v>
      </c>
      <c r="G2989" s="101">
        <v>104</v>
      </c>
      <c r="H2989" s="87">
        <v>0</v>
      </c>
    </row>
    <row r="2990" spans="3:8" x14ac:dyDescent="0.25">
      <c r="C2990" s="86">
        <v>43655</v>
      </c>
      <c r="D2990" t="s">
        <v>103</v>
      </c>
      <c r="E2990" t="s">
        <v>54</v>
      </c>
      <c r="F2990" t="s">
        <v>609</v>
      </c>
      <c r="G2990" s="101">
        <v>0</v>
      </c>
      <c r="H2990" s="87">
        <v>119.9</v>
      </c>
    </row>
    <row r="2991" spans="3:8" x14ac:dyDescent="0.25">
      <c r="C2991" s="86">
        <v>43655</v>
      </c>
      <c r="D2991" t="s">
        <v>103</v>
      </c>
      <c r="E2991" t="s">
        <v>59</v>
      </c>
      <c r="F2991" t="s">
        <v>609</v>
      </c>
      <c r="G2991" s="101">
        <v>119.9</v>
      </c>
      <c r="H2991" s="87">
        <v>0</v>
      </c>
    </row>
    <row r="2992" spans="3:8" x14ac:dyDescent="0.25">
      <c r="C2992" s="86">
        <v>43655</v>
      </c>
      <c r="D2992" t="s">
        <v>21</v>
      </c>
      <c r="E2992" t="s">
        <v>32</v>
      </c>
      <c r="F2992" t="s">
        <v>609</v>
      </c>
      <c r="G2992" s="101">
        <v>16</v>
      </c>
      <c r="H2992" s="87">
        <v>0</v>
      </c>
    </row>
    <row r="2993" spans="3:8" x14ac:dyDescent="0.25">
      <c r="C2993" s="86">
        <v>43655</v>
      </c>
      <c r="D2993" t="s">
        <v>21</v>
      </c>
      <c r="E2993" t="s">
        <v>32</v>
      </c>
      <c r="F2993" t="s">
        <v>609</v>
      </c>
      <c r="G2993" s="101">
        <v>8</v>
      </c>
      <c r="H2993" s="87">
        <v>0</v>
      </c>
    </row>
    <row r="2994" spans="3:8" x14ac:dyDescent="0.25">
      <c r="C2994" s="86">
        <v>43655</v>
      </c>
      <c r="D2994" t="s">
        <v>21</v>
      </c>
      <c r="E2994" t="s">
        <v>61</v>
      </c>
      <c r="F2994" t="s">
        <v>609</v>
      </c>
      <c r="G2994" s="101">
        <v>139.19999999999999</v>
      </c>
      <c r="H2994" s="87">
        <v>0</v>
      </c>
    </row>
    <row r="2995" spans="3:8" x14ac:dyDescent="0.25">
      <c r="C2995" s="86">
        <v>43655</v>
      </c>
      <c r="D2995" t="s">
        <v>79</v>
      </c>
      <c r="E2995" t="s">
        <v>63</v>
      </c>
      <c r="F2995" t="s">
        <v>609</v>
      </c>
      <c r="G2995" s="101">
        <v>21.98</v>
      </c>
      <c r="H2995" s="87">
        <v>0</v>
      </c>
    </row>
    <row r="2996" spans="3:8" x14ac:dyDescent="0.25">
      <c r="C2996" s="86">
        <v>43655</v>
      </c>
      <c r="D2996" t="s">
        <v>79</v>
      </c>
      <c r="E2996" t="s">
        <v>54</v>
      </c>
      <c r="F2996" t="s">
        <v>609</v>
      </c>
      <c r="G2996" s="101">
        <v>0</v>
      </c>
      <c r="H2996" s="87">
        <v>21.98</v>
      </c>
    </row>
    <row r="2997" spans="3:8" x14ac:dyDescent="0.25">
      <c r="C2997" s="86">
        <v>43655</v>
      </c>
      <c r="D2997" t="s">
        <v>82</v>
      </c>
      <c r="E2997" t="s">
        <v>32</v>
      </c>
      <c r="F2997" t="s">
        <v>609</v>
      </c>
      <c r="G2997" s="101">
        <v>7.44</v>
      </c>
      <c r="H2997" s="87">
        <v>0</v>
      </c>
    </row>
    <row r="2998" spans="3:8" x14ac:dyDescent="0.25">
      <c r="C2998" s="86">
        <v>43655</v>
      </c>
      <c r="D2998" t="s">
        <v>66</v>
      </c>
      <c r="E2998" t="s">
        <v>61</v>
      </c>
      <c r="F2998" t="s">
        <v>609</v>
      </c>
      <c r="G2998" s="101">
        <v>66.569999999999993</v>
      </c>
      <c r="H2998" s="87">
        <v>0</v>
      </c>
    </row>
    <row r="2999" spans="3:8" x14ac:dyDescent="0.25">
      <c r="C2999" s="86">
        <v>43655</v>
      </c>
      <c r="D2999" t="s">
        <v>23</v>
      </c>
      <c r="E2999" t="s">
        <v>54</v>
      </c>
      <c r="F2999" t="s">
        <v>609</v>
      </c>
      <c r="G2999" s="101">
        <v>0</v>
      </c>
      <c r="H2999" s="87">
        <v>297.8</v>
      </c>
    </row>
    <row r="3000" spans="3:8" x14ac:dyDescent="0.25">
      <c r="C3000" s="86">
        <v>43655</v>
      </c>
      <c r="D3000" t="s">
        <v>23</v>
      </c>
      <c r="E3000" t="s">
        <v>54</v>
      </c>
      <c r="F3000" t="s">
        <v>609</v>
      </c>
      <c r="H3000" s="87">
        <v>61.6</v>
      </c>
    </row>
    <row r="3001" spans="3:8" x14ac:dyDescent="0.25">
      <c r="C3001" s="86">
        <v>43655</v>
      </c>
      <c r="D3001" t="s">
        <v>23</v>
      </c>
      <c r="E3001" t="s">
        <v>59</v>
      </c>
      <c r="F3001" t="s">
        <v>609</v>
      </c>
      <c r="G3001" s="101">
        <v>297.8</v>
      </c>
      <c r="H3001" s="87">
        <v>0</v>
      </c>
    </row>
    <row r="3002" spans="3:8" x14ac:dyDescent="0.25">
      <c r="C3002" s="86">
        <v>43655</v>
      </c>
      <c r="D3002" t="s">
        <v>23</v>
      </c>
      <c r="E3002" t="s">
        <v>59</v>
      </c>
      <c r="F3002" t="s">
        <v>609</v>
      </c>
      <c r="G3002" s="101">
        <v>61.6</v>
      </c>
      <c r="H3002" s="87">
        <v>0</v>
      </c>
    </row>
    <row r="3003" spans="3:8" x14ac:dyDescent="0.25">
      <c r="C3003" s="86">
        <v>43655</v>
      </c>
      <c r="D3003" t="s">
        <v>23</v>
      </c>
      <c r="E3003" t="s">
        <v>62</v>
      </c>
      <c r="F3003" t="s">
        <v>609</v>
      </c>
      <c r="G3003" s="101">
        <v>0</v>
      </c>
      <c r="H3003" s="87">
        <v>36</v>
      </c>
    </row>
    <row r="3004" spans="3:8" x14ac:dyDescent="0.25">
      <c r="C3004" s="86">
        <v>43655</v>
      </c>
      <c r="D3004" t="s">
        <v>23</v>
      </c>
      <c r="E3004" t="s">
        <v>33</v>
      </c>
      <c r="F3004" t="s">
        <v>122</v>
      </c>
      <c r="G3004" s="101">
        <v>2.4</v>
      </c>
      <c r="H3004" s="87">
        <v>0</v>
      </c>
    </row>
    <row r="3005" spans="3:8" x14ac:dyDescent="0.25">
      <c r="C3005" s="86">
        <v>43656</v>
      </c>
      <c r="D3005" t="s">
        <v>80</v>
      </c>
      <c r="E3005" t="s">
        <v>61</v>
      </c>
      <c r="F3005" t="s">
        <v>610</v>
      </c>
      <c r="G3005" s="101">
        <v>125.68</v>
      </c>
      <c r="H3005" s="87">
        <v>0</v>
      </c>
    </row>
    <row r="3006" spans="3:8" x14ac:dyDescent="0.25">
      <c r="C3006" s="86">
        <v>43656</v>
      </c>
      <c r="D3006" t="s">
        <v>22</v>
      </c>
      <c r="E3006" t="s">
        <v>32</v>
      </c>
      <c r="F3006" t="s">
        <v>610</v>
      </c>
      <c r="G3006" s="101">
        <v>24</v>
      </c>
      <c r="H3006" s="87">
        <v>0</v>
      </c>
    </row>
    <row r="3007" spans="3:8" x14ac:dyDescent="0.25">
      <c r="C3007" s="86">
        <v>43656</v>
      </c>
      <c r="D3007" t="s">
        <v>22</v>
      </c>
      <c r="E3007" t="s">
        <v>32</v>
      </c>
      <c r="F3007" t="s">
        <v>610</v>
      </c>
      <c r="G3007" s="101">
        <v>8</v>
      </c>
      <c r="H3007" s="87">
        <v>0</v>
      </c>
    </row>
    <row r="3008" spans="3:8" x14ac:dyDescent="0.25">
      <c r="C3008" s="86">
        <v>43656</v>
      </c>
      <c r="D3008" t="s">
        <v>22</v>
      </c>
      <c r="E3008" t="s">
        <v>611</v>
      </c>
      <c r="F3008" t="s">
        <v>612</v>
      </c>
      <c r="G3008" s="101">
        <v>136.5</v>
      </c>
      <c r="H3008" s="87">
        <v>0</v>
      </c>
    </row>
    <row r="3009" spans="3:8" x14ac:dyDescent="0.25">
      <c r="C3009" s="86">
        <v>43656</v>
      </c>
      <c r="D3009" t="s">
        <v>22</v>
      </c>
      <c r="E3009" t="s">
        <v>611</v>
      </c>
      <c r="F3009" t="s">
        <v>612</v>
      </c>
      <c r="G3009" s="101">
        <v>122.52</v>
      </c>
      <c r="H3009" s="87">
        <v>0</v>
      </c>
    </row>
    <row r="3010" spans="3:8" x14ac:dyDescent="0.25">
      <c r="C3010" s="86">
        <v>43656</v>
      </c>
      <c r="D3010" t="s">
        <v>22</v>
      </c>
      <c r="E3010" t="s">
        <v>611</v>
      </c>
      <c r="F3010" t="s">
        <v>612</v>
      </c>
      <c r="G3010" s="101">
        <v>117.15</v>
      </c>
      <c r="H3010" s="87">
        <v>0</v>
      </c>
    </row>
    <row r="3011" spans="3:8" x14ac:dyDescent="0.25">
      <c r="C3011" s="86">
        <v>43656</v>
      </c>
      <c r="D3011" t="s">
        <v>22</v>
      </c>
      <c r="E3011" t="s">
        <v>611</v>
      </c>
      <c r="F3011" t="s">
        <v>612</v>
      </c>
      <c r="G3011" s="101">
        <v>57.69</v>
      </c>
      <c r="H3011" s="87">
        <v>0</v>
      </c>
    </row>
    <row r="3012" spans="3:8" x14ac:dyDescent="0.25">
      <c r="C3012" s="86">
        <v>43656</v>
      </c>
      <c r="D3012" t="s">
        <v>22</v>
      </c>
      <c r="E3012" t="s">
        <v>611</v>
      </c>
      <c r="F3012" t="s">
        <v>612</v>
      </c>
      <c r="G3012" s="101">
        <v>54.25</v>
      </c>
      <c r="H3012" s="87">
        <v>0</v>
      </c>
    </row>
    <row r="3013" spans="3:8" x14ac:dyDescent="0.25">
      <c r="C3013" s="86">
        <v>43656</v>
      </c>
      <c r="D3013" t="s">
        <v>22</v>
      </c>
      <c r="E3013" t="s">
        <v>611</v>
      </c>
      <c r="F3013" t="s">
        <v>612</v>
      </c>
      <c r="G3013" s="101">
        <v>33.020000000000003</v>
      </c>
      <c r="H3013" s="87">
        <v>0</v>
      </c>
    </row>
    <row r="3014" spans="3:8" x14ac:dyDescent="0.25">
      <c r="C3014" s="86">
        <v>43656</v>
      </c>
      <c r="D3014" t="s">
        <v>22</v>
      </c>
      <c r="E3014" t="s">
        <v>611</v>
      </c>
      <c r="F3014" t="s">
        <v>612</v>
      </c>
      <c r="G3014" s="101">
        <v>31.77</v>
      </c>
      <c r="H3014" s="87">
        <v>0</v>
      </c>
    </row>
    <row r="3015" spans="3:8" x14ac:dyDescent="0.25">
      <c r="C3015" s="86">
        <v>43656</v>
      </c>
      <c r="D3015" t="s">
        <v>22</v>
      </c>
      <c r="E3015" t="s">
        <v>611</v>
      </c>
      <c r="F3015" t="s">
        <v>612</v>
      </c>
      <c r="G3015" s="101">
        <v>29.77</v>
      </c>
      <c r="H3015" s="87">
        <v>0</v>
      </c>
    </row>
    <row r="3016" spans="3:8" x14ac:dyDescent="0.25">
      <c r="C3016" s="86">
        <v>43656</v>
      </c>
      <c r="D3016" t="s">
        <v>22</v>
      </c>
      <c r="E3016" t="s">
        <v>611</v>
      </c>
      <c r="F3016" t="s">
        <v>612</v>
      </c>
      <c r="G3016" s="101">
        <v>29.29</v>
      </c>
      <c r="H3016" s="87">
        <v>0</v>
      </c>
    </row>
    <row r="3017" spans="3:8" x14ac:dyDescent="0.25">
      <c r="C3017" s="86">
        <v>43656</v>
      </c>
      <c r="D3017" t="s">
        <v>22</v>
      </c>
      <c r="E3017" t="s">
        <v>611</v>
      </c>
      <c r="F3017" t="s">
        <v>612</v>
      </c>
      <c r="G3017" s="101">
        <v>27.99</v>
      </c>
      <c r="H3017" s="87">
        <v>0</v>
      </c>
    </row>
    <row r="3018" spans="3:8" x14ac:dyDescent="0.25">
      <c r="C3018" s="86">
        <v>43656</v>
      </c>
      <c r="D3018" t="s">
        <v>22</v>
      </c>
      <c r="E3018" t="s">
        <v>611</v>
      </c>
      <c r="F3018" t="s">
        <v>612</v>
      </c>
      <c r="G3018" s="101">
        <v>26.03</v>
      </c>
      <c r="H3018" s="87">
        <v>0</v>
      </c>
    </row>
    <row r="3019" spans="3:8" x14ac:dyDescent="0.25">
      <c r="C3019" s="86">
        <v>43656</v>
      </c>
      <c r="D3019" t="s">
        <v>22</v>
      </c>
      <c r="E3019" t="s">
        <v>611</v>
      </c>
      <c r="F3019" t="s">
        <v>612</v>
      </c>
      <c r="G3019" s="101">
        <v>23.72</v>
      </c>
      <c r="H3019" s="87">
        <v>0</v>
      </c>
    </row>
    <row r="3020" spans="3:8" x14ac:dyDescent="0.25">
      <c r="C3020" s="86">
        <v>43656</v>
      </c>
      <c r="D3020" t="s">
        <v>22</v>
      </c>
      <c r="E3020" t="s">
        <v>611</v>
      </c>
      <c r="F3020" t="s">
        <v>612</v>
      </c>
      <c r="G3020" s="101">
        <v>20.170000000000002</v>
      </c>
      <c r="H3020" s="87">
        <v>0</v>
      </c>
    </row>
    <row r="3021" spans="3:8" x14ac:dyDescent="0.25">
      <c r="C3021" s="86">
        <v>43656</v>
      </c>
      <c r="D3021" t="s">
        <v>22</v>
      </c>
      <c r="E3021" t="s">
        <v>611</v>
      </c>
      <c r="F3021" t="s">
        <v>612</v>
      </c>
      <c r="G3021" s="101">
        <v>19.899999999999999</v>
      </c>
      <c r="H3021" s="87">
        <v>0</v>
      </c>
    </row>
    <row r="3022" spans="3:8" x14ac:dyDescent="0.25">
      <c r="C3022" s="86">
        <v>43656</v>
      </c>
      <c r="D3022" t="s">
        <v>22</v>
      </c>
      <c r="E3022" t="s">
        <v>611</v>
      </c>
      <c r="F3022" t="s">
        <v>612</v>
      </c>
      <c r="G3022" s="101">
        <v>17.600000000000001</v>
      </c>
      <c r="H3022" s="87">
        <v>0</v>
      </c>
    </row>
    <row r="3023" spans="3:8" x14ac:dyDescent="0.25">
      <c r="C3023" s="86">
        <v>43656</v>
      </c>
      <c r="D3023" t="s">
        <v>22</v>
      </c>
      <c r="E3023" t="s">
        <v>611</v>
      </c>
      <c r="F3023" t="s">
        <v>612</v>
      </c>
      <c r="G3023" s="101">
        <v>13.43</v>
      </c>
      <c r="H3023" s="87">
        <v>0</v>
      </c>
    </row>
    <row r="3024" spans="3:8" x14ac:dyDescent="0.25">
      <c r="C3024" s="86">
        <v>43656</v>
      </c>
      <c r="D3024" t="s">
        <v>22</v>
      </c>
      <c r="E3024" t="s">
        <v>611</v>
      </c>
      <c r="F3024" t="s">
        <v>612</v>
      </c>
      <c r="G3024" s="101">
        <v>7.26</v>
      </c>
      <c r="H3024" s="87">
        <v>0</v>
      </c>
    </row>
    <row r="3025" spans="3:8" x14ac:dyDescent="0.25">
      <c r="C3025" s="86">
        <v>43656</v>
      </c>
      <c r="D3025" t="s">
        <v>290</v>
      </c>
      <c r="E3025" t="s">
        <v>60</v>
      </c>
      <c r="F3025" t="s">
        <v>610</v>
      </c>
      <c r="G3025" s="101">
        <v>12.5</v>
      </c>
      <c r="H3025" s="87">
        <v>0</v>
      </c>
    </row>
    <row r="3026" spans="3:8" x14ac:dyDescent="0.25">
      <c r="C3026" s="86">
        <v>43656</v>
      </c>
      <c r="D3026" t="s">
        <v>76</v>
      </c>
      <c r="E3026" t="s">
        <v>611</v>
      </c>
      <c r="F3026" t="s">
        <v>612</v>
      </c>
      <c r="G3026" s="101">
        <v>254.94</v>
      </c>
      <c r="H3026" s="87">
        <v>0</v>
      </c>
    </row>
    <row r="3027" spans="3:8" x14ac:dyDescent="0.25">
      <c r="C3027" s="86">
        <v>43656</v>
      </c>
      <c r="D3027" t="s">
        <v>67</v>
      </c>
      <c r="E3027" t="s">
        <v>611</v>
      </c>
      <c r="F3027" t="s">
        <v>612</v>
      </c>
      <c r="G3027" s="101">
        <v>930.71</v>
      </c>
      <c r="H3027" s="87">
        <v>0</v>
      </c>
    </row>
    <row r="3028" spans="3:8" x14ac:dyDescent="0.25">
      <c r="C3028" s="86">
        <v>43656</v>
      </c>
      <c r="D3028" t="s">
        <v>67</v>
      </c>
      <c r="E3028" t="s">
        <v>61</v>
      </c>
      <c r="F3028" t="s">
        <v>610</v>
      </c>
      <c r="G3028" s="101">
        <v>205.5</v>
      </c>
      <c r="H3028" s="87">
        <v>0</v>
      </c>
    </row>
    <row r="3029" spans="3:8" x14ac:dyDescent="0.25">
      <c r="C3029" s="86">
        <v>43656</v>
      </c>
      <c r="D3029" t="s">
        <v>72</v>
      </c>
      <c r="E3029" t="s">
        <v>611</v>
      </c>
      <c r="F3029" t="s">
        <v>612</v>
      </c>
      <c r="G3029" s="101">
        <v>163.72</v>
      </c>
      <c r="H3029" s="87">
        <v>0</v>
      </c>
    </row>
    <row r="3030" spans="3:8" x14ac:dyDescent="0.25">
      <c r="C3030" s="86">
        <v>43656</v>
      </c>
      <c r="D3030" t="s">
        <v>73</v>
      </c>
      <c r="E3030" t="s">
        <v>61</v>
      </c>
      <c r="F3030" t="s">
        <v>610</v>
      </c>
      <c r="G3030" s="101">
        <v>20.85</v>
      </c>
      <c r="H3030" s="87">
        <v>0</v>
      </c>
    </row>
    <row r="3031" spans="3:8" x14ac:dyDescent="0.25">
      <c r="C3031" s="86">
        <v>43656</v>
      </c>
      <c r="D3031" t="s">
        <v>71</v>
      </c>
      <c r="E3031" t="s">
        <v>611</v>
      </c>
      <c r="F3031" t="s">
        <v>612</v>
      </c>
      <c r="G3031" s="101">
        <v>25.14</v>
      </c>
      <c r="H3031" s="87">
        <v>0</v>
      </c>
    </row>
    <row r="3032" spans="3:8" x14ac:dyDescent="0.25">
      <c r="C3032" s="86">
        <v>43656</v>
      </c>
      <c r="D3032" t="s">
        <v>103</v>
      </c>
      <c r="E3032" t="s">
        <v>611</v>
      </c>
      <c r="F3032" t="s">
        <v>612</v>
      </c>
      <c r="G3032" s="101">
        <v>9.9600000000000009</v>
      </c>
      <c r="H3032" s="87">
        <v>0</v>
      </c>
    </row>
    <row r="3033" spans="3:8" x14ac:dyDescent="0.25">
      <c r="C3033" s="86">
        <v>43656</v>
      </c>
      <c r="D3033" t="s">
        <v>103</v>
      </c>
      <c r="E3033" t="s">
        <v>61</v>
      </c>
      <c r="F3033" t="s">
        <v>610</v>
      </c>
      <c r="G3033" s="101">
        <v>130.18</v>
      </c>
      <c r="H3033" s="87">
        <v>0</v>
      </c>
    </row>
    <row r="3034" spans="3:8" x14ac:dyDescent="0.25">
      <c r="C3034" s="86">
        <v>43656</v>
      </c>
      <c r="D3034" t="s">
        <v>21</v>
      </c>
      <c r="E3034" t="s">
        <v>32</v>
      </c>
      <c r="F3034" t="s">
        <v>610</v>
      </c>
      <c r="G3034" s="101">
        <v>24</v>
      </c>
      <c r="H3034" s="87">
        <v>0</v>
      </c>
    </row>
    <row r="3035" spans="3:8" x14ac:dyDescent="0.25">
      <c r="C3035" s="86">
        <v>43656</v>
      </c>
      <c r="D3035" t="s">
        <v>21</v>
      </c>
      <c r="E3035" t="s">
        <v>32</v>
      </c>
      <c r="F3035" t="s">
        <v>610</v>
      </c>
      <c r="G3035" s="101">
        <v>16</v>
      </c>
      <c r="H3035" s="87">
        <v>0</v>
      </c>
    </row>
    <row r="3036" spans="3:8" x14ac:dyDescent="0.25">
      <c r="C3036" s="86">
        <v>43656</v>
      </c>
      <c r="D3036" t="s">
        <v>21</v>
      </c>
      <c r="E3036" t="s">
        <v>32</v>
      </c>
      <c r="F3036" t="s">
        <v>610</v>
      </c>
      <c r="G3036" s="101">
        <v>8</v>
      </c>
      <c r="H3036" s="87">
        <v>0</v>
      </c>
    </row>
    <row r="3037" spans="3:8" x14ac:dyDescent="0.25">
      <c r="C3037" s="86">
        <v>43656</v>
      </c>
      <c r="D3037" t="s">
        <v>21</v>
      </c>
      <c r="E3037" t="s">
        <v>611</v>
      </c>
      <c r="F3037" t="s">
        <v>612</v>
      </c>
      <c r="G3037" s="101">
        <v>1660.09</v>
      </c>
      <c r="H3037" s="87">
        <v>0</v>
      </c>
    </row>
    <row r="3038" spans="3:8" x14ac:dyDescent="0.25">
      <c r="C3038" s="86">
        <v>43656</v>
      </c>
      <c r="D3038" t="s">
        <v>21</v>
      </c>
      <c r="E3038" t="s">
        <v>611</v>
      </c>
      <c r="F3038" t="s">
        <v>612</v>
      </c>
      <c r="G3038" s="101">
        <v>839.9</v>
      </c>
      <c r="H3038" s="87">
        <v>0</v>
      </c>
    </row>
    <row r="3039" spans="3:8" x14ac:dyDescent="0.25">
      <c r="C3039" s="86">
        <v>43656</v>
      </c>
      <c r="D3039" t="s">
        <v>21</v>
      </c>
      <c r="E3039" t="s">
        <v>611</v>
      </c>
      <c r="F3039" t="s">
        <v>612</v>
      </c>
      <c r="G3039" s="101">
        <v>828.89</v>
      </c>
      <c r="H3039" s="87">
        <v>0</v>
      </c>
    </row>
    <row r="3040" spans="3:8" x14ac:dyDescent="0.25">
      <c r="C3040" s="86">
        <v>43656</v>
      </c>
      <c r="D3040" t="s">
        <v>21</v>
      </c>
      <c r="E3040" t="s">
        <v>611</v>
      </c>
      <c r="F3040" t="s">
        <v>612</v>
      </c>
      <c r="G3040" s="101">
        <v>757.32</v>
      </c>
      <c r="H3040" s="87">
        <v>0</v>
      </c>
    </row>
    <row r="3041" spans="3:8" x14ac:dyDescent="0.25">
      <c r="C3041" s="86">
        <v>43656</v>
      </c>
      <c r="D3041" t="s">
        <v>21</v>
      </c>
      <c r="E3041" t="s">
        <v>611</v>
      </c>
      <c r="F3041" t="s">
        <v>612</v>
      </c>
      <c r="G3041" s="101">
        <v>706.08</v>
      </c>
      <c r="H3041" s="87">
        <v>0</v>
      </c>
    </row>
    <row r="3042" spans="3:8" x14ac:dyDescent="0.25">
      <c r="C3042" s="86">
        <v>43656</v>
      </c>
      <c r="D3042" t="s">
        <v>21</v>
      </c>
      <c r="E3042" t="s">
        <v>611</v>
      </c>
      <c r="F3042" t="s">
        <v>612</v>
      </c>
      <c r="G3042" s="101">
        <v>575.63</v>
      </c>
      <c r="H3042" s="87">
        <v>0</v>
      </c>
    </row>
    <row r="3043" spans="3:8" x14ac:dyDescent="0.25">
      <c r="C3043" s="86">
        <v>43656</v>
      </c>
      <c r="D3043" t="s">
        <v>21</v>
      </c>
      <c r="E3043" t="s">
        <v>611</v>
      </c>
      <c r="F3043" t="s">
        <v>612</v>
      </c>
      <c r="G3043" s="101">
        <v>562.02</v>
      </c>
      <c r="H3043" s="87">
        <v>0</v>
      </c>
    </row>
    <row r="3044" spans="3:8" x14ac:dyDescent="0.25">
      <c r="C3044" s="86">
        <v>43656</v>
      </c>
      <c r="D3044" t="s">
        <v>21</v>
      </c>
      <c r="E3044" t="s">
        <v>611</v>
      </c>
      <c r="F3044" t="s">
        <v>612</v>
      </c>
      <c r="G3044" s="101">
        <v>551.41</v>
      </c>
      <c r="H3044" s="87">
        <v>0</v>
      </c>
    </row>
    <row r="3045" spans="3:8" x14ac:dyDescent="0.25">
      <c r="C3045" s="86">
        <v>43656</v>
      </c>
      <c r="D3045" t="s">
        <v>21</v>
      </c>
      <c r="E3045" t="s">
        <v>611</v>
      </c>
      <c r="F3045" t="s">
        <v>612</v>
      </c>
      <c r="G3045" s="101">
        <v>531.46</v>
      </c>
      <c r="H3045" s="87">
        <v>0</v>
      </c>
    </row>
    <row r="3046" spans="3:8" x14ac:dyDescent="0.25">
      <c r="C3046" s="86">
        <v>43656</v>
      </c>
      <c r="D3046" t="s">
        <v>21</v>
      </c>
      <c r="E3046" t="s">
        <v>611</v>
      </c>
      <c r="F3046" t="s">
        <v>612</v>
      </c>
      <c r="G3046" s="101">
        <v>477.64</v>
      </c>
      <c r="H3046" s="87">
        <v>0</v>
      </c>
    </row>
    <row r="3047" spans="3:8" x14ac:dyDescent="0.25">
      <c r="C3047" s="86">
        <v>43656</v>
      </c>
      <c r="D3047" t="s">
        <v>21</v>
      </c>
      <c r="E3047" t="s">
        <v>611</v>
      </c>
      <c r="F3047" t="s">
        <v>612</v>
      </c>
      <c r="G3047" s="101">
        <v>453.9</v>
      </c>
      <c r="H3047" s="87">
        <v>0</v>
      </c>
    </row>
    <row r="3048" spans="3:8" x14ac:dyDescent="0.25">
      <c r="C3048" s="86">
        <v>43656</v>
      </c>
      <c r="D3048" t="s">
        <v>21</v>
      </c>
      <c r="E3048" t="s">
        <v>611</v>
      </c>
      <c r="F3048" t="s">
        <v>612</v>
      </c>
      <c r="G3048" s="101">
        <v>392.27</v>
      </c>
      <c r="H3048" s="87">
        <v>0</v>
      </c>
    </row>
    <row r="3049" spans="3:8" x14ac:dyDescent="0.25">
      <c r="C3049" s="86">
        <v>43656</v>
      </c>
      <c r="D3049" t="s">
        <v>21</v>
      </c>
      <c r="E3049" t="s">
        <v>611</v>
      </c>
      <c r="F3049" t="s">
        <v>612</v>
      </c>
      <c r="G3049" s="101">
        <v>339.11</v>
      </c>
      <c r="H3049" s="87">
        <v>0</v>
      </c>
    </row>
    <row r="3050" spans="3:8" x14ac:dyDescent="0.25">
      <c r="C3050" s="86">
        <v>43656</v>
      </c>
      <c r="D3050" t="s">
        <v>21</v>
      </c>
      <c r="E3050" t="s">
        <v>611</v>
      </c>
      <c r="F3050" t="s">
        <v>612</v>
      </c>
      <c r="G3050" s="101">
        <v>277.51</v>
      </c>
      <c r="H3050" s="87">
        <v>0</v>
      </c>
    </row>
    <row r="3051" spans="3:8" x14ac:dyDescent="0.25">
      <c r="C3051" s="86">
        <v>43656</v>
      </c>
      <c r="D3051" t="s">
        <v>21</v>
      </c>
      <c r="E3051" t="s">
        <v>611</v>
      </c>
      <c r="F3051" t="s">
        <v>612</v>
      </c>
      <c r="G3051" s="101">
        <v>217.88</v>
      </c>
      <c r="H3051" s="87">
        <v>0</v>
      </c>
    </row>
    <row r="3052" spans="3:8" x14ac:dyDescent="0.25">
      <c r="C3052" s="86">
        <v>43656</v>
      </c>
      <c r="D3052" t="s">
        <v>21</v>
      </c>
      <c r="E3052" t="s">
        <v>611</v>
      </c>
      <c r="F3052" t="s">
        <v>612</v>
      </c>
      <c r="G3052" s="101">
        <v>186.05</v>
      </c>
      <c r="H3052" s="87">
        <v>0</v>
      </c>
    </row>
    <row r="3053" spans="3:8" x14ac:dyDescent="0.25">
      <c r="C3053" s="86">
        <v>43656</v>
      </c>
      <c r="D3053" t="s">
        <v>21</v>
      </c>
      <c r="E3053" t="s">
        <v>611</v>
      </c>
      <c r="F3053" t="s">
        <v>612</v>
      </c>
      <c r="G3053" s="101">
        <v>173.93</v>
      </c>
      <c r="H3053" s="87">
        <v>0</v>
      </c>
    </row>
    <row r="3054" spans="3:8" x14ac:dyDescent="0.25">
      <c r="C3054" s="86">
        <v>43656</v>
      </c>
      <c r="D3054" t="s">
        <v>21</v>
      </c>
      <c r="E3054" t="s">
        <v>611</v>
      </c>
      <c r="F3054" t="s">
        <v>612</v>
      </c>
      <c r="G3054" s="101">
        <v>173.81</v>
      </c>
      <c r="H3054" s="87">
        <v>0</v>
      </c>
    </row>
    <row r="3055" spans="3:8" x14ac:dyDescent="0.25">
      <c r="C3055" s="86">
        <v>43656</v>
      </c>
      <c r="D3055" t="s">
        <v>21</v>
      </c>
      <c r="E3055" t="s">
        <v>611</v>
      </c>
      <c r="F3055" t="s">
        <v>612</v>
      </c>
      <c r="G3055" s="101">
        <v>170.64</v>
      </c>
      <c r="H3055" s="87">
        <v>0</v>
      </c>
    </row>
    <row r="3056" spans="3:8" x14ac:dyDescent="0.25">
      <c r="C3056" s="86">
        <v>43656</v>
      </c>
      <c r="D3056" t="s">
        <v>21</v>
      </c>
      <c r="E3056" t="s">
        <v>611</v>
      </c>
      <c r="F3056" t="s">
        <v>612</v>
      </c>
      <c r="G3056" s="101">
        <v>132.77000000000001</v>
      </c>
      <c r="H3056" s="87">
        <v>0</v>
      </c>
    </row>
    <row r="3057" spans="3:8" x14ac:dyDescent="0.25">
      <c r="C3057" s="86">
        <v>43656</v>
      </c>
      <c r="D3057" t="s">
        <v>21</v>
      </c>
      <c r="E3057" t="s">
        <v>611</v>
      </c>
      <c r="F3057" t="s">
        <v>612</v>
      </c>
      <c r="G3057" s="101">
        <v>121.62</v>
      </c>
      <c r="H3057" s="87">
        <v>0</v>
      </c>
    </row>
    <row r="3058" spans="3:8" x14ac:dyDescent="0.25">
      <c r="C3058" s="86">
        <v>43656</v>
      </c>
      <c r="D3058" t="s">
        <v>21</v>
      </c>
      <c r="E3058" t="s">
        <v>611</v>
      </c>
      <c r="F3058" t="s">
        <v>612</v>
      </c>
      <c r="G3058" s="101">
        <v>29.64</v>
      </c>
      <c r="H3058" s="87">
        <v>0</v>
      </c>
    </row>
    <row r="3059" spans="3:8" x14ac:dyDescent="0.25">
      <c r="C3059" s="86">
        <v>43656</v>
      </c>
      <c r="D3059" t="s">
        <v>21</v>
      </c>
      <c r="E3059" t="s">
        <v>611</v>
      </c>
      <c r="F3059" t="s">
        <v>612</v>
      </c>
      <c r="G3059" s="101">
        <v>28.02</v>
      </c>
      <c r="H3059" s="87">
        <v>0</v>
      </c>
    </row>
    <row r="3060" spans="3:8" x14ac:dyDescent="0.25">
      <c r="C3060" s="86">
        <v>43656</v>
      </c>
      <c r="D3060" t="s">
        <v>77</v>
      </c>
      <c r="E3060" t="s">
        <v>61</v>
      </c>
      <c r="F3060" t="s">
        <v>610</v>
      </c>
      <c r="G3060" s="101">
        <v>869.85</v>
      </c>
      <c r="H3060" s="87">
        <v>0</v>
      </c>
    </row>
    <row r="3061" spans="3:8" x14ac:dyDescent="0.25">
      <c r="C3061" s="86">
        <v>43656</v>
      </c>
      <c r="D3061" t="s">
        <v>65</v>
      </c>
      <c r="E3061" t="s">
        <v>611</v>
      </c>
      <c r="F3061" t="s">
        <v>612</v>
      </c>
      <c r="G3061" s="101">
        <v>30.39</v>
      </c>
      <c r="H3061" s="87">
        <v>0</v>
      </c>
    </row>
    <row r="3062" spans="3:8" x14ac:dyDescent="0.25">
      <c r="C3062" s="86">
        <v>43656</v>
      </c>
      <c r="D3062" t="s">
        <v>65</v>
      </c>
      <c r="E3062" t="s">
        <v>61</v>
      </c>
      <c r="F3062" t="s">
        <v>610</v>
      </c>
      <c r="G3062" s="101">
        <v>12</v>
      </c>
      <c r="H3062" s="87">
        <v>0</v>
      </c>
    </row>
    <row r="3063" spans="3:8" x14ac:dyDescent="0.25">
      <c r="C3063" s="86">
        <v>43656</v>
      </c>
      <c r="D3063" t="s">
        <v>64</v>
      </c>
      <c r="E3063" t="s">
        <v>611</v>
      </c>
      <c r="F3063" t="s">
        <v>612</v>
      </c>
      <c r="G3063" s="101">
        <v>804.21</v>
      </c>
      <c r="H3063" s="87">
        <v>0</v>
      </c>
    </row>
    <row r="3064" spans="3:8" x14ac:dyDescent="0.25">
      <c r="C3064" s="86">
        <v>43656</v>
      </c>
      <c r="D3064" t="s">
        <v>23</v>
      </c>
      <c r="E3064" t="s">
        <v>33</v>
      </c>
      <c r="F3064" t="s">
        <v>243</v>
      </c>
      <c r="G3064" s="101">
        <v>2.4</v>
      </c>
      <c r="H3064" s="87">
        <v>0</v>
      </c>
    </row>
    <row r="3065" spans="3:8" x14ac:dyDescent="0.25">
      <c r="C3065" s="86">
        <v>43656</v>
      </c>
      <c r="D3065" t="s">
        <v>23</v>
      </c>
      <c r="E3065" t="s">
        <v>611</v>
      </c>
      <c r="F3065" t="s">
        <v>612</v>
      </c>
      <c r="G3065" s="101">
        <v>138.13</v>
      </c>
      <c r="H3065" s="87">
        <v>0</v>
      </c>
    </row>
    <row r="3066" spans="3:8" x14ac:dyDescent="0.25">
      <c r="C3066" s="86">
        <v>43656</v>
      </c>
      <c r="D3066" t="s">
        <v>23</v>
      </c>
      <c r="E3066" t="s">
        <v>611</v>
      </c>
      <c r="F3066" t="s">
        <v>612</v>
      </c>
      <c r="G3066" s="101">
        <v>60.19</v>
      </c>
      <c r="H3066" s="87">
        <v>0</v>
      </c>
    </row>
    <row r="3067" spans="3:8" x14ac:dyDescent="0.25">
      <c r="C3067" s="86">
        <v>43656</v>
      </c>
      <c r="D3067" t="s">
        <v>23</v>
      </c>
      <c r="E3067" t="s">
        <v>611</v>
      </c>
      <c r="F3067" t="s">
        <v>612</v>
      </c>
      <c r="G3067" s="101">
        <v>57.16</v>
      </c>
      <c r="H3067" s="87">
        <v>0</v>
      </c>
    </row>
    <row r="3068" spans="3:8" x14ac:dyDescent="0.25">
      <c r="C3068" s="86">
        <v>43656</v>
      </c>
      <c r="D3068" t="s">
        <v>23</v>
      </c>
      <c r="E3068" t="s">
        <v>611</v>
      </c>
      <c r="F3068" t="s">
        <v>612</v>
      </c>
      <c r="G3068" s="101">
        <v>42.15</v>
      </c>
      <c r="H3068" s="87">
        <v>0</v>
      </c>
    </row>
    <row r="3069" spans="3:8" x14ac:dyDescent="0.25">
      <c r="C3069" s="86">
        <v>43657</v>
      </c>
      <c r="D3069" t="s">
        <v>80</v>
      </c>
      <c r="E3069" t="s">
        <v>54</v>
      </c>
      <c r="F3069" t="s">
        <v>613</v>
      </c>
      <c r="G3069" s="101">
        <v>0</v>
      </c>
      <c r="H3069" s="87">
        <v>20.25</v>
      </c>
    </row>
    <row r="3070" spans="3:8" x14ac:dyDescent="0.25">
      <c r="C3070" s="86">
        <v>43657</v>
      </c>
      <c r="D3070" t="s">
        <v>80</v>
      </c>
      <c r="E3070" t="s">
        <v>62</v>
      </c>
      <c r="F3070" t="s">
        <v>613</v>
      </c>
      <c r="G3070" s="101">
        <v>20.25</v>
      </c>
      <c r="H3070" s="87">
        <v>0</v>
      </c>
    </row>
    <row r="3071" spans="3:8" x14ac:dyDescent="0.25">
      <c r="C3071" s="86">
        <v>43657</v>
      </c>
      <c r="D3071" t="s">
        <v>22</v>
      </c>
      <c r="E3071" t="s">
        <v>32</v>
      </c>
      <c r="F3071" t="s">
        <v>613</v>
      </c>
      <c r="G3071" s="101">
        <v>32</v>
      </c>
      <c r="H3071" s="87">
        <v>0</v>
      </c>
    </row>
    <row r="3072" spans="3:8" x14ac:dyDescent="0.25">
      <c r="C3072" s="86">
        <v>43657</v>
      </c>
      <c r="D3072" t="s">
        <v>22</v>
      </c>
      <c r="E3072" t="s">
        <v>32</v>
      </c>
      <c r="F3072" t="s">
        <v>613</v>
      </c>
      <c r="G3072" s="101">
        <v>8</v>
      </c>
      <c r="H3072" s="87">
        <v>0</v>
      </c>
    </row>
    <row r="3073" spans="3:8" x14ac:dyDescent="0.25">
      <c r="C3073" s="86">
        <v>43657</v>
      </c>
      <c r="D3073" t="s">
        <v>148</v>
      </c>
      <c r="E3073" t="s">
        <v>54</v>
      </c>
      <c r="F3073" t="s">
        <v>613</v>
      </c>
      <c r="G3073" s="101">
        <v>0</v>
      </c>
      <c r="H3073" s="87">
        <v>93.15</v>
      </c>
    </row>
    <row r="3074" spans="3:8" x14ac:dyDescent="0.25">
      <c r="C3074" s="86">
        <v>43657</v>
      </c>
      <c r="D3074" t="s">
        <v>148</v>
      </c>
      <c r="E3074" t="s">
        <v>62</v>
      </c>
      <c r="F3074" t="s">
        <v>613</v>
      </c>
      <c r="G3074" s="101">
        <v>93.15</v>
      </c>
      <c r="H3074" s="87">
        <v>0</v>
      </c>
    </row>
    <row r="3075" spans="3:8" x14ac:dyDescent="0.25">
      <c r="C3075" s="86">
        <v>43657</v>
      </c>
      <c r="D3075" t="s">
        <v>76</v>
      </c>
      <c r="E3075" t="s">
        <v>60</v>
      </c>
      <c r="F3075" t="s">
        <v>613</v>
      </c>
      <c r="G3075" s="101">
        <v>60.7</v>
      </c>
      <c r="H3075" s="87">
        <v>0</v>
      </c>
    </row>
    <row r="3076" spans="3:8" x14ac:dyDescent="0.25">
      <c r="C3076" s="86">
        <v>43657</v>
      </c>
      <c r="D3076" t="s">
        <v>76</v>
      </c>
      <c r="E3076" t="s">
        <v>54</v>
      </c>
      <c r="F3076" t="s">
        <v>613</v>
      </c>
      <c r="G3076" s="101">
        <v>0</v>
      </c>
      <c r="H3076" s="87">
        <v>10</v>
      </c>
    </row>
    <row r="3077" spans="3:8" x14ac:dyDescent="0.25">
      <c r="C3077" s="86">
        <v>43657</v>
      </c>
      <c r="D3077" t="s">
        <v>76</v>
      </c>
      <c r="E3077" t="s">
        <v>62</v>
      </c>
      <c r="F3077" t="s">
        <v>613</v>
      </c>
      <c r="G3077" s="101">
        <v>10</v>
      </c>
      <c r="H3077" s="87">
        <v>0</v>
      </c>
    </row>
    <row r="3078" spans="3:8" x14ac:dyDescent="0.25">
      <c r="C3078" s="86">
        <v>43657</v>
      </c>
      <c r="D3078" t="s">
        <v>67</v>
      </c>
      <c r="E3078" t="s">
        <v>61</v>
      </c>
      <c r="F3078" t="s">
        <v>613</v>
      </c>
      <c r="G3078" s="101">
        <v>20</v>
      </c>
      <c r="H3078" s="87">
        <v>0</v>
      </c>
    </row>
    <row r="3079" spans="3:8" x14ac:dyDescent="0.25">
      <c r="C3079" s="86">
        <v>43657</v>
      </c>
      <c r="D3079" t="s">
        <v>73</v>
      </c>
      <c r="E3079" t="s">
        <v>61</v>
      </c>
      <c r="F3079" t="s">
        <v>613</v>
      </c>
      <c r="G3079" s="101">
        <v>12.9</v>
      </c>
      <c r="H3079" s="87">
        <v>0</v>
      </c>
    </row>
    <row r="3080" spans="3:8" x14ac:dyDescent="0.25">
      <c r="C3080" s="86">
        <v>43657</v>
      </c>
      <c r="D3080" t="s">
        <v>75</v>
      </c>
      <c r="E3080" t="s">
        <v>61</v>
      </c>
      <c r="F3080" t="s">
        <v>613</v>
      </c>
      <c r="G3080" s="101">
        <v>30</v>
      </c>
      <c r="H3080" s="87">
        <v>0</v>
      </c>
    </row>
    <row r="3081" spans="3:8" x14ac:dyDescent="0.25">
      <c r="C3081" s="86">
        <v>43657</v>
      </c>
      <c r="D3081" t="s">
        <v>103</v>
      </c>
      <c r="E3081" t="s">
        <v>54</v>
      </c>
      <c r="F3081" t="s">
        <v>613</v>
      </c>
      <c r="G3081" s="101">
        <v>0</v>
      </c>
      <c r="H3081" s="87">
        <v>10</v>
      </c>
    </row>
    <row r="3082" spans="3:8" x14ac:dyDescent="0.25">
      <c r="C3082" s="86">
        <v>43657</v>
      </c>
      <c r="D3082" t="s">
        <v>103</v>
      </c>
      <c r="E3082" t="s">
        <v>62</v>
      </c>
      <c r="F3082" t="s">
        <v>613</v>
      </c>
      <c r="G3082" s="101">
        <v>10</v>
      </c>
      <c r="H3082" s="87">
        <v>0</v>
      </c>
    </row>
    <row r="3083" spans="3:8" x14ac:dyDescent="0.25">
      <c r="C3083" s="86">
        <v>43657</v>
      </c>
      <c r="D3083" t="s">
        <v>230</v>
      </c>
      <c r="E3083" t="s">
        <v>101</v>
      </c>
      <c r="F3083" t="s">
        <v>613</v>
      </c>
      <c r="G3083" s="101">
        <v>12.83</v>
      </c>
      <c r="H3083" s="87">
        <v>0</v>
      </c>
    </row>
    <row r="3084" spans="3:8" x14ac:dyDescent="0.25">
      <c r="C3084" s="86">
        <v>43657</v>
      </c>
      <c r="D3084" t="s">
        <v>21</v>
      </c>
      <c r="E3084" t="s">
        <v>32</v>
      </c>
      <c r="F3084" t="s">
        <v>613</v>
      </c>
      <c r="G3084" s="101">
        <v>16</v>
      </c>
      <c r="H3084" s="87">
        <v>0</v>
      </c>
    </row>
    <row r="3085" spans="3:8" x14ac:dyDescent="0.25">
      <c r="C3085" s="86">
        <v>43657</v>
      </c>
      <c r="D3085" t="s">
        <v>21</v>
      </c>
      <c r="E3085" t="s">
        <v>32</v>
      </c>
      <c r="F3085" t="s">
        <v>613</v>
      </c>
      <c r="G3085" s="101">
        <v>8</v>
      </c>
      <c r="H3085" s="87">
        <v>0</v>
      </c>
    </row>
    <row r="3086" spans="3:8" x14ac:dyDescent="0.25">
      <c r="C3086" s="86">
        <v>43657</v>
      </c>
      <c r="D3086" t="s">
        <v>281</v>
      </c>
      <c r="E3086" t="s">
        <v>60</v>
      </c>
      <c r="F3086" t="s">
        <v>613</v>
      </c>
      <c r="G3086" s="101">
        <v>147.5</v>
      </c>
      <c r="H3086" s="87">
        <v>0</v>
      </c>
    </row>
    <row r="3087" spans="3:8" x14ac:dyDescent="0.25">
      <c r="C3087" s="86">
        <v>43657</v>
      </c>
      <c r="D3087" t="s">
        <v>78</v>
      </c>
      <c r="E3087" t="s">
        <v>54</v>
      </c>
      <c r="F3087" t="s">
        <v>613</v>
      </c>
      <c r="G3087" s="101">
        <v>0</v>
      </c>
      <c r="H3087" s="87">
        <v>68.680000000000007</v>
      </c>
    </row>
    <row r="3088" spans="3:8" x14ac:dyDescent="0.25">
      <c r="C3088" s="86">
        <v>43657</v>
      </c>
      <c r="D3088" t="s">
        <v>78</v>
      </c>
      <c r="E3088" t="s">
        <v>62</v>
      </c>
      <c r="F3088" t="s">
        <v>613</v>
      </c>
      <c r="G3088" s="101">
        <v>68.680000000000007</v>
      </c>
      <c r="H3088" s="87">
        <v>0</v>
      </c>
    </row>
    <row r="3089" spans="3:8" x14ac:dyDescent="0.25">
      <c r="C3089" s="86">
        <v>43657</v>
      </c>
      <c r="D3089" t="s">
        <v>78</v>
      </c>
      <c r="E3089" t="s">
        <v>61</v>
      </c>
      <c r="F3089" t="s">
        <v>613</v>
      </c>
      <c r="G3089" s="101">
        <v>58.3</v>
      </c>
      <c r="H3089" s="87">
        <v>0</v>
      </c>
    </row>
    <row r="3090" spans="3:8" x14ac:dyDescent="0.25">
      <c r="C3090" s="86">
        <v>43657</v>
      </c>
      <c r="D3090" t="s">
        <v>65</v>
      </c>
      <c r="E3090" t="s">
        <v>54</v>
      </c>
      <c r="F3090" t="s">
        <v>613</v>
      </c>
      <c r="G3090" s="101">
        <v>0</v>
      </c>
      <c r="H3090" s="87">
        <v>30</v>
      </c>
    </row>
    <row r="3091" spans="3:8" x14ac:dyDescent="0.25">
      <c r="C3091" s="86">
        <v>43657</v>
      </c>
      <c r="D3091" t="s">
        <v>65</v>
      </c>
      <c r="E3091" t="s">
        <v>62</v>
      </c>
      <c r="F3091" t="s">
        <v>613</v>
      </c>
      <c r="G3091" s="101">
        <v>30</v>
      </c>
      <c r="H3091" s="87">
        <v>0</v>
      </c>
    </row>
    <row r="3092" spans="3:8" x14ac:dyDescent="0.25">
      <c r="C3092" s="86">
        <v>43657</v>
      </c>
      <c r="D3092" t="s">
        <v>23</v>
      </c>
      <c r="E3092" t="s">
        <v>33</v>
      </c>
      <c r="F3092" t="s">
        <v>122</v>
      </c>
      <c r="G3092" s="101">
        <v>2.4</v>
      </c>
      <c r="H3092" s="87">
        <v>0</v>
      </c>
    </row>
    <row r="3093" spans="3:8" x14ac:dyDescent="0.25">
      <c r="C3093" s="86">
        <v>43657</v>
      </c>
      <c r="D3093" t="s">
        <v>23</v>
      </c>
      <c r="E3093" t="s">
        <v>33</v>
      </c>
      <c r="F3093" t="s">
        <v>141</v>
      </c>
      <c r="G3093" s="101">
        <v>5</v>
      </c>
      <c r="H3093" s="87">
        <v>0</v>
      </c>
    </row>
    <row r="3094" spans="3:8" x14ac:dyDescent="0.25">
      <c r="C3094" s="86">
        <v>43657</v>
      </c>
      <c r="D3094" t="s">
        <v>23</v>
      </c>
      <c r="E3094" t="s">
        <v>33</v>
      </c>
      <c r="F3094" t="s">
        <v>125</v>
      </c>
      <c r="G3094" s="101">
        <v>1.8</v>
      </c>
      <c r="H3094" s="87">
        <v>0</v>
      </c>
    </row>
    <row r="3095" spans="3:8" x14ac:dyDescent="0.25">
      <c r="C3095" s="86">
        <v>43658</v>
      </c>
      <c r="D3095" t="s">
        <v>81</v>
      </c>
      <c r="E3095" t="s">
        <v>62</v>
      </c>
      <c r="F3095" t="s">
        <v>614</v>
      </c>
      <c r="G3095" s="101">
        <v>86.05</v>
      </c>
      <c r="H3095" s="87">
        <v>0</v>
      </c>
    </row>
    <row r="3096" spans="3:8" x14ac:dyDescent="0.25">
      <c r="C3096" s="86">
        <v>43658</v>
      </c>
      <c r="D3096" t="s">
        <v>74</v>
      </c>
      <c r="E3096" t="s">
        <v>62</v>
      </c>
      <c r="F3096" t="s">
        <v>614</v>
      </c>
      <c r="G3096" s="101">
        <v>344.25</v>
      </c>
      <c r="H3096" s="87">
        <v>0</v>
      </c>
    </row>
    <row r="3097" spans="3:8" x14ac:dyDescent="0.25">
      <c r="C3097" s="86">
        <v>43658</v>
      </c>
      <c r="D3097" t="s">
        <v>22</v>
      </c>
      <c r="E3097" t="s">
        <v>32</v>
      </c>
      <c r="F3097" t="s">
        <v>614</v>
      </c>
      <c r="G3097" s="101">
        <v>16</v>
      </c>
      <c r="H3097" s="87">
        <v>0</v>
      </c>
    </row>
    <row r="3098" spans="3:8" x14ac:dyDescent="0.25">
      <c r="C3098" s="86">
        <v>43658</v>
      </c>
      <c r="D3098" t="s">
        <v>68</v>
      </c>
      <c r="E3098" t="s">
        <v>61</v>
      </c>
      <c r="F3098" t="s">
        <v>614</v>
      </c>
      <c r="G3098" s="101">
        <v>25</v>
      </c>
      <c r="H3098" s="87">
        <v>0</v>
      </c>
    </row>
    <row r="3099" spans="3:8" x14ac:dyDescent="0.25">
      <c r="C3099" s="86">
        <v>43658</v>
      </c>
      <c r="D3099" t="s">
        <v>76</v>
      </c>
      <c r="E3099" t="s">
        <v>59</v>
      </c>
      <c r="F3099" t="s">
        <v>614</v>
      </c>
      <c r="G3099" s="101">
        <v>186.42</v>
      </c>
      <c r="H3099" s="87">
        <v>0</v>
      </c>
    </row>
    <row r="3100" spans="3:8" x14ac:dyDescent="0.25">
      <c r="C3100" s="86">
        <v>43658</v>
      </c>
      <c r="D3100" t="s">
        <v>76</v>
      </c>
      <c r="E3100" t="s">
        <v>62</v>
      </c>
      <c r="F3100" t="s">
        <v>614</v>
      </c>
      <c r="G3100" s="101">
        <v>20.67</v>
      </c>
      <c r="H3100" s="87">
        <v>0</v>
      </c>
    </row>
    <row r="3101" spans="3:8" x14ac:dyDescent="0.25">
      <c r="C3101" s="86">
        <v>43658</v>
      </c>
      <c r="D3101" t="s">
        <v>250</v>
      </c>
      <c r="E3101" t="s">
        <v>54</v>
      </c>
      <c r="F3101" t="s">
        <v>614</v>
      </c>
      <c r="G3101" s="101">
        <v>62.39</v>
      </c>
      <c r="H3101" s="87">
        <v>0</v>
      </c>
    </row>
    <row r="3102" spans="3:8" x14ac:dyDescent="0.25">
      <c r="C3102" s="86">
        <v>43658</v>
      </c>
      <c r="D3102" t="s">
        <v>75</v>
      </c>
      <c r="E3102" t="s">
        <v>62</v>
      </c>
      <c r="F3102" t="s">
        <v>614</v>
      </c>
      <c r="G3102" s="101">
        <v>882.45</v>
      </c>
      <c r="H3102" s="87">
        <v>0</v>
      </c>
    </row>
    <row r="3103" spans="3:8" x14ac:dyDescent="0.25">
      <c r="C3103" s="86">
        <v>43658</v>
      </c>
      <c r="D3103" t="s">
        <v>71</v>
      </c>
      <c r="E3103" t="s">
        <v>54</v>
      </c>
      <c r="F3103" t="s">
        <v>614</v>
      </c>
      <c r="G3103" s="101">
        <v>68</v>
      </c>
      <c r="H3103" s="87">
        <v>0</v>
      </c>
    </row>
    <row r="3104" spans="3:8" x14ac:dyDescent="0.25">
      <c r="C3104" s="86">
        <v>43658</v>
      </c>
      <c r="D3104" t="s">
        <v>82</v>
      </c>
      <c r="E3104" t="s">
        <v>54</v>
      </c>
      <c r="F3104" t="s">
        <v>614</v>
      </c>
      <c r="G3104" s="101">
        <v>27.57</v>
      </c>
      <c r="H3104" s="87">
        <v>0</v>
      </c>
    </row>
    <row r="3105" spans="3:8" x14ac:dyDescent="0.25">
      <c r="C3105" s="86">
        <v>43658</v>
      </c>
      <c r="D3105" t="s">
        <v>82</v>
      </c>
      <c r="E3105" t="s">
        <v>62</v>
      </c>
      <c r="F3105" t="s">
        <v>614</v>
      </c>
      <c r="G3105" s="101">
        <v>6.9</v>
      </c>
      <c r="H3105" s="87">
        <v>0</v>
      </c>
    </row>
    <row r="3106" spans="3:8" x14ac:dyDescent="0.25">
      <c r="C3106" s="86">
        <v>43658</v>
      </c>
      <c r="D3106" t="s">
        <v>78</v>
      </c>
      <c r="E3106" t="s">
        <v>54</v>
      </c>
      <c r="F3106" t="s">
        <v>614</v>
      </c>
      <c r="G3106" s="101">
        <v>49.5</v>
      </c>
      <c r="H3106" s="87">
        <v>0</v>
      </c>
    </row>
    <row r="3107" spans="3:8" x14ac:dyDescent="0.25">
      <c r="C3107" s="86">
        <v>43658</v>
      </c>
      <c r="D3107" t="s">
        <v>78</v>
      </c>
      <c r="E3107" t="s">
        <v>59</v>
      </c>
      <c r="F3107" t="s">
        <v>614</v>
      </c>
      <c r="G3107" s="101">
        <v>5.0599999999999996</v>
      </c>
      <c r="H3107" s="87">
        <v>0</v>
      </c>
    </row>
    <row r="3108" spans="3:8" x14ac:dyDescent="0.25">
      <c r="C3108" s="86">
        <v>43658</v>
      </c>
      <c r="D3108" t="s">
        <v>65</v>
      </c>
      <c r="E3108" t="s">
        <v>62</v>
      </c>
      <c r="F3108" t="s">
        <v>614</v>
      </c>
      <c r="G3108" s="101">
        <v>223.1</v>
      </c>
      <c r="H3108" s="87">
        <v>0</v>
      </c>
    </row>
    <row r="3109" spans="3:8" x14ac:dyDescent="0.25">
      <c r="C3109" s="86">
        <v>43658</v>
      </c>
      <c r="D3109" t="s">
        <v>64</v>
      </c>
      <c r="E3109" t="s">
        <v>62</v>
      </c>
      <c r="F3109" t="s">
        <v>614</v>
      </c>
      <c r="G3109" s="101">
        <v>771.1</v>
      </c>
      <c r="H3109" s="87">
        <v>0</v>
      </c>
    </row>
    <row r="3110" spans="3:8" x14ac:dyDescent="0.25">
      <c r="C3110" s="86">
        <v>43658</v>
      </c>
      <c r="D3110" t="s">
        <v>23</v>
      </c>
      <c r="E3110" t="s">
        <v>54</v>
      </c>
      <c r="F3110" t="s">
        <v>614</v>
      </c>
      <c r="G3110" s="101">
        <v>115.77</v>
      </c>
      <c r="H3110" s="87">
        <v>0</v>
      </c>
    </row>
    <row r="3111" spans="3:8" x14ac:dyDescent="0.25">
      <c r="C3111" s="86">
        <v>43658</v>
      </c>
      <c r="D3111" t="s">
        <v>23</v>
      </c>
      <c r="E3111" t="s">
        <v>59</v>
      </c>
      <c r="F3111" t="s">
        <v>614</v>
      </c>
      <c r="G3111" s="101">
        <v>75.739999999999995</v>
      </c>
      <c r="H3111" s="87">
        <v>0</v>
      </c>
    </row>
    <row r="3112" spans="3:8" x14ac:dyDescent="0.25">
      <c r="C3112" s="86">
        <v>43658</v>
      </c>
      <c r="D3112" t="s">
        <v>23</v>
      </c>
      <c r="E3112" t="s">
        <v>59</v>
      </c>
      <c r="F3112" t="s">
        <v>614</v>
      </c>
      <c r="G3112" s="101">
        <v>57.78</v>
      </c>
      <c r="H3112" s="87">
        <v>0</v>
      </c>
    </row>
    <row r="3113" spans="3:8" x14ac:dyDescent="0.25">
      <c r="C3113" s="86">
        <v>43658</v>
      </c>
      <c r="D3113" t="s">
        <v>23</v>
      </c>
      <c r="E3113" t="s">
        <v>59</v>
      </c>
      <c r="F3113" t="s">
        <v>614</v>
      </c>
      <c r="G3113" s="101">
        <v>39.950000000000003</v>
      </c>
      <c r="H3113" s="87">
        <v>0</v>
      </c>
    </row>
    <row r="3114" spans="3:8" x14ac:dyDescent="0.25">
      <c r="C3114" s="86">
        <v>43658</v>
      </c>
      <c r="D3114" t="s">
        <v>23</v>
      </c>
      <c r="E3114" t="s">
        <v>59</v>
      </c>
      <c r="F3114" t="s">
        <v>614</v>
      </c>
      <c r="G3114" s="101">
        <v>28</v>
      </c>
      <c r="H3114" s="87">
        <v>0</v>
      </c>
    </row>
    <row r="3115" spans="3:8" x14ac:dyDescent="0.25">
      <c r="C3115" s="86">
        <v>43658</v>
      </c>
      <c r="D3115" t="s">
        <v>23</v>
      </c>
      <c r="E3115" t="s">
        <v>59</v>
      </c>
      <c r="F3115" t="s">
        <v>614</v>
      </c>
      <c r="G3115" s="101">
        <v>25</v>
      </c>
      <c r="H3115" s="87">
        <v>0</v>
      </c>
    </row>
    <row r="3116" spans="3:8" x14ac:dyDescent="0.25">
      <c r="C3116" s="86">
        <v>43658</v>
      </c>
      <c r="D3116" t="s">
        <v>23</v>
      </c>
      <c r="E3116" t="s">
        <v>33</v>
      </c>
      <c r="F3116" t="s">
        <v>266</v>
      </c>
      <c r="G3116" s="101">
        <v>4.8</v>
      </c>
      <c r="H3116" s="87">
        <v>0</v>
      </c>
    </row>
    <row r="3117" spans="3:8" x14ac:dyDescent="0.25">
      <c r="C3117" s="86">
        <v>43658</v>
      </c>
      <c r="D3117" t="s">
        <v>23</v>
      </c>
      <c r="E3117" t="s">
        <v>33</v>
      </c>
      <c r="F3117" t="s">
        <v>202</v>
      </c>
      <c r="G3117" s="101">
        <v>5.55</v>
      </c>
      <c r="H3117" s="87">
        <v>0</v>
      </c>
    </row>
    <row r="3118" spans="3:8" x14ac:dyDescent="0.25">
      <c r="C3118" s="86">
        <v>43658</v>
      </c>
      <c r="D3118" t="s">
        <v>23</v>
      </c>
      <c r="E3118" t="s">
        <v>33</v>
      </c>
      <c r="F3118" t="s">
        <v>328</v>
      </c>
      <c r="G3118" s="101">
        <v>9.5500000000000007</v>
      </c>
      <c r="H3118" s="87">
        <v>0</v>
      </c>
    </row>
    <row r="3119" spans="3:8" x14ac:dyDescent="0.25">
      <c r="C3119" s="86">
        <v>43659</v>
      </c>
      <c r="D3119" t="s">
        <v>74</v>
      </c>
      <c r="E3119" t="s">
        <v>61</v>
      </c>
      <c r="F3119" t="s">
        <v>615</v>
      </c>
      <c r="G3119" s="101">
        <v>16.05</v>
      </c>
      <c r="H3119" s="87">
        <v>0</v>
      </c>
    </row>
    <row r="3120" spans="3:8" x14ac:dyDescent="0.25">
      <c r="C3120" s="86">
        <v>43659</v>
      </c>
      <c r="D3120" t="s">
        <v>22</v>
      </c>
      <c r="E3120" t="s">
        <v>32</v>
      </c>
      <c r="F3120" t="s">
        <v>615</v>
      </c>
      <c r="G3120" s="101">
        <v>24</v>
      </c>
      <c r="H3120" s="87">
        <v>0</v>
      </c>
    </row>
    <row r="3121" spans="3:8" x14ac:dyDescent="0.25">
      <c r="C3121" s="86">
        <v>43659</v>
      </c>
      <c r="D3121" t="s">
        <v>22</v>
      </c>
      <c r="E3121" t="s">
        <v>32</v>
      </c>
      <c r="F3121" t="s">
        <v>615</v>
      </c>
      <c r="G3121" s="101">
        <v>16</v>
      </c>
      <c r="H3121" s="87">
        <v>0</v>
      </c>
    </row>
    <row r="3122" spans="3:8" x14ac:dyDescent="0.25">
      <c r="C3122" s="86">
        <v>43659</v>
      </c>
      <c r="D3122" t="s">
        <v>22</v>
      </c>
      <c r="E3122" t="s">
        <v>32</v>
      </c>
      <c r="F3122" t="s">
        <v>615</v>
      </c>
      <c r="G3122" s="101">
        <v>8</v>
      </c>
      <c r="H3122" s="87">
        <v>0</v>
      </c>
    </row>
    <row r="3123" spans="3:8" x14ac:dyDescent="0.25">
      <c r="C3123" s="86">
        <v>43659</v>
      </c>
      <c r="D3123" t="s">
        <v>102</v>
      </c>
      <c r="E3123" t="s">
        <v>31</v>
      </c>
      <c r="F3123" t="s">
        <v>615</v>
      </c>
      <c r="G3123" s="101">
        <v>70.23</v>
      </c>
      <c r="H3123" s="87">
        <v>0</v>
      </c>
    </row>
    <row r="3124" spans="3:8" x14ac:dyDescent="0.25">
      <c r="C3124" s="86">
        <v>43659</v>
      </c>
      <c r="D3124" t="s">
        <v>102</v>
      </c>
      <c r="E3124" t="s">
        <v>61</v>
      </c>
      <c r="F3124" t="s">
        <v>615</v>
      </c>
      <c r="G3124" s="101">
        <v>26.38</v>
      </c>
      <c r="H3124" s="87">
        <v>0</v>
      </c>
    </row>
    <row r="3125" spans="3:8" x14ac:dyDescent="0.25">
      <c r="C3125" s="86">
        <v>43659</v>
      </c>
      <c r="D3125" t="s">
        <v>67</v>
      </c>
      <c r="E3125" t="s">
        <v>61</v>
      </c>
      <c r="F3125" t="s">
        <v>615</v>
      </c>
      <c r="G3125" s="101">
        <v>425</v>
      </c>
      <c r="H3125" s="87">
        <v>0</v>
      </c>
    </row>
    <row r="3126" spans="3:8" x14ac:dyDescent="0.25">
      <c r="C3126" s="86">
        <v>43659</v>
      </c>
      <c r="D3126" t="s">
        <v>75</v>
      </c>
      <c r="E3126" t="s">
        <v>61</v>
      </c>
      <c r="F3126" t="s">
        <v>615</v>
      </c>
      <c r="G3126" s="101">
        <v>24.65</v>
      </c>
      <c r="H3126" s="87">
        <v>0</v>
      </c>
    </row>
    <row r="3127" spans="3:8" x14ac:dyDescent="0.25">
      <c r="C3127" s="86">
        <v>43659</v>
      </c>
      <c r="D3127" t="s">
        <v>21</v>
      </c>
      <c r="E3127" t="s">
        <v>32</v>
      </c>
      <c r="F3127" t="s">
        <v>615</v>
      </c>
      <c r="G3127" s="101">
        <v>24</v>
      </c>
      <c r="H3127" s="87">
        <v>0</v>
      </c>
    </row>
    <row r="3128" spans="3:8" x14ac:dyDescent="0.25">
      <c r="C3128" s="86">
        <v>43659</v>
      </c>
      <c r="D3128" t="s">
        <v>21</v>
      </c>
      <c r="E3128" t="s">
        <v>32</v>
      </c>
      <c r="F3128" t="s">
        <v>615</v>
      </c>
      <c r="G3128" s="101">
        <v>16</v>
      </c>
      <c r="H3128" s="87">
        <v>0</v>
      </c>
    </row>
    <row r="3129" spans="3:8" x14ac:dyDescent="0.25">
      <c r="C3129" s="86">
        <v>43659</v>
      </c>
      <c r="D3129" t="s">
        <v>21</v>
      </c>
      <c r="E3129" t="s">
        <v>32</v>
      </c>
      <c r="F3129" t="s">
        <v>615</v>
      </c>
      <c r="G3129" s="101">
        <v>8</v>
      </c>
      <c r="H3129" s="87">
        <v>0</v>
      </c>
    </row>
    <row r="3130" spans="3:8" x14ac:dyDescent="0.25">
      <c r="C3130" s="86">
        <v>43659</v>
      </c>
      <c r="D3130" t="s">
        <v>23</v>
      </c>
      <c r="E3130" t="s">
        <v>33</v>
      </c>
      <c r="F3130" t="s">
        <v>266</v>
      </c>
      <c r="G3130" s="101">
        <v>2.4</v>
      </c>
      <c r="H3130" s="87">
        <v>0</v>
      </c>
    </row>
    <row r="3131" spans="3:8" x14ac:dyDescent="0.25">
      <c r="C3131" s="86">
        <v>43659</v>
      </c>
      <c r="D3131" t="s">
        <v>23</v>
      </c>
      <c r="E3131" t="s">
        <v>61</v>
      </c>
      <c r="F3131" t="s">
        <v>615</v>
      </c>
      <c r="G3131" s="101">
        <v>26</v>
      </c>
      <c r="H3131" s="87">
        <v>0</v>
      </c>
    </row>
    <row r="3132" spans="3:8" x14ac:dyDescent="0.25">
      <c r="C3132" s="86">
        <v>43659</v>
      </c>
      <c r="D3132" t="s">
        <v>23</v>
      </c>
      <c r="E3132" t="s">
        <v>61</v>
      </c>
      <c r="F3132" t="s">
        <v>615</v>
      </c>
      <c r="G3132" s="101">
        <v>12</v>
      </c>
      <c r="H3132" s="87">
        <v>0</v>
      </c>
    </row>
    <row r="3133" spans="3:8" x14ac:dyDescent="0.25">
      <c r="C3133" s="86">
        <v>43659</v>
      </c>
      <c r="D3133" t="s">
        <v>23</v>
      </c>
      <c r="E3133" t="s">
        <v>61</v>
      </c>
      <c r="F3133" t="s">
        <v>615</v>
      </c>
      <c r="G3133" s="101">
        <v>8.9499999999999993</v>
      </c>
      <c r="H3133" s="87">
        <v>0</v>
      </c>
    </row>
    <row r="3134" spans="3:8" x14ac:dyDescent="0.25">
      <c r="C3134" s="86">
        <v>43661</v>
      </c>
      <c r="D3134" t="s">
        <v>22</v>
      </c>
      <c r="E3134" t="s">
        <v>32</v>
      </c>
      <c r="F3134" t="s">
        <v>616</v>
      </c>
      <c r="G3134" s="101">
        <v>8</v>
      </c>
      <c r="H3134" s="87">
        <v>0</v>
      </c>
    </row>
    <row r="3135" spans="3:8" x14ac:dyDescent="0.25">
      <c r="C3135" s="86">
        <v>43661</v>
      </c>
      <c r="D3135" t="s">
        <v>102</v>
      </c>
      <c r="E3135" t="s">
        <v>61</v>
      </c>
      <c r="F3135" t="s">
        <v>616</v>
      </c>
      <c r="G3135" s="101">
        <v>17.28</v>
      </c>
      <c r="H3135" s="87">
        <v>0</v>
      </c>
    </row>
    <row r="3136" spans="3:8" x14ac:dyDescent="0.25">
      <c r="C3136" s="86">
        <v>43661</v>
      </c>
      <c r="D3136" t="s">
        <v>21</v>
      </c>
      <c r="E3136" t="s">
        <v>32</v>
      </c>
      <c r="F3136" t="s">
        <v>616</v>
      </c>
      <c r="G3136" s="101">
        <v>24</v>
      </c>
      <c r="H3136" s="87">
        <v>0</v>
      </c>
    </row>
    <row r="3137" spans="3:8" x14ac:dyDescent="0.25">
      <c r="C3137" s="86">
        <v>43661</v>
      </c>
      <c r="D3137" t="s">
        <v>21</v>
      </c>
      <c r="E3137" t="s">
        <v>32</v>
      </c>
      <c r="F3137" t="s">
        <v>616</v>
      </c>
      <c r="G3137" s="101">
        <v>16</v>
      </c>
      <c r="H3137" s="87">
        <v>0</v>
      </c>
    </row>
    <row r="3138" spans="3:8" x14ac:dyDescent="0.25">
      <c r="C3138" s="86">
        <v>43661</v>
      </c>
      <c r="D3138" t="s">
        <v>21</v>
      </c>
      <c r="E3138" t="s">
        <v>32</v>
      </c>
      <c r="F3138" t="s">
        <v>616</v>
      </c>
      <c r="G3138" s="101">
        <v>8</v>
      </c>
      <c r="H3138" s="87">
        <v>0</v>
      </c>
    </row>
    <row r="3139" spans="3:8" x14ac:dyDescent="0.25">
      <c r="C3139" s="86">
        <v>43661</v>
      </c>
      <c r="D3139" t="s">
        <v>70</v>
      </c>
      <c r="E3139" t="s">
        <v>61</v>
      </c>
      <c r="F3139" t="s">
        <v>616</v>
      </c>
      <c r="G3139" s="101">
        <v>187.65</v>
      </c>
      <c r="H3139" s="87">
        <v>0</v>
      </c>
    </row>
    <row r="3140" spans="3:8" x14ac:dyDescent="0.25">
      <c r="C3140" s="86">
        <v>43661</v>
      </c>
      <c r="D3140" t="s">
        <v>23</v>
      </c>
      <c r="E3140" t="s">
        <v>33</v>
      </c>
      <c r="F3140" t="s">
        <v>120</v>
      </c>
      <c r="G3140" s="101">
        <v>14</v>
      </c>
      <c r="H3140" s="87">
        <v>0</v>
      </c>
    </row>
    <row r="3141" spans="3:8" x14ac:dyDescent="0.25">
      <c r="C3141" s="86">
        <v>43661</v>
      </c>
      <c r="D3141" t="s">
        <v>23</v>
      </c>
      <c r="E3141" t="s">
        <v>33</v>
      </c>
      <c r="F3141" t="s">
        <v>202</v>
      </c>
      <c r="G3141" s="101">
        <v>4.75</v>
      </c>
      <c r="H3141" s="87">
        <v>0</v>
      </c>
    </row>
    <row r="3142" spans="3:8" x14ac:dyDescent="0.25">
      <c r="C3142" s="86">
        <v>43661</v>
      </c>
      <c r="D3142" t="s">
        <v>23</v>
      </c>
      <c r="E3142" t="s">
        <v>33</v>
      </c>
      <c r="F3142" t="s">
        <v>118</v>
      </c>
      <c r="G3142" s="101">
        <v>10.5</v>
      </c>
      <c r="H3142" s="87">
        <v>0</v>
      </c>
    </row>
    <row r="3143" spans="3:8" x14ac:dyDescent="0.25">
      <c r="C3143" s="86">
        <v>43661</v>
      </c>
      <c r="D3143" t="s">
        <v>23</v>
      </c>
      <c r="E3143" t="s">
        <v>33</v>
      </c>
      <c r="F3143" t="s">
        <v>135</v>
      </c>
      <c r="G3143" s="101">
        <v>2.5</v>
      </c>
      <c r="H3143" s="87">
        <v>0</v>
      </c>
    </row>
    <row r="3144" spans="3:8" x14ac:dyDescent="0.25">
      <c r="C3144" s="86">
        <v>43661</v>
      </c>
      <c r="D3144" t="s">
        <v>23</v>
      </c>
      <c r="E3144" t="s">
        <v>61</v>
      </c>
      <c r="F3144" t="s">
        <v>616</v>
      </c>
      <c r="G3144" s="101">
        <v>122</v>
      </c>
      <c r="H3144" s="87">
        <v>0</v>
      </c>
    </row>
    <row r="3145" spans="3:8" x14ac:dyDescent="0.25">
      <c r="C3145" s="86">
        <v>43662</v>
      </c>
      <c r="D3145" t="s">
        <v>74</v>
      </c>
      <c r="E3145" t="s">
        <v>61</v>
      </c>
      <c r="F3145" t="s">
        <v>617</v>
      </c>
      <c r="G3145" s="101">
        <v>16.05</v>
      </c>
      <c r="H3145" s="87">
        <v>0</v>
      </c>
    </row>
    <row r="3146" spans="3:8" x14ac:dyDescent="0.25">
      <c r="C3146" s="86">
        <v>43662</v>
      </c>
      <c r="D3146" t="s">
        <v>22</v>
      </c>
      <c r="E3146" t="s">
        <v>32</v>
      </c>
      <c r="F3146" t="s">
        <v>617</v>
      </c>
      <c r="G3146" s="101">
        <v>8</v>
      </c>
      <c r="H3146" s="87">
        <v>0</v>
      </c>
    </row>
    <row r="3147" spans="3:8" x14ac:dyDescent="0.25">
      <c r="C3147" s="86">
        <v>43662</v>
      </c>
      <c r="D3147" t="s">
        <v>607</v>
      </c>
      <c r="E3147" t="s">
        <v>60</v>
      </c>
      <c r="F3147" t="s">
        <v>617</v>
      </c>
      <c r="G3147" s="101">
        <v>1000</v>
      </c>
      <c r="H3147" s="87">
        <v>0</v>
      </c>
    </row>
    <row r="3148" spans="3:8" x14ac:dyDescent="0.25">
      <c r="C3148" s="86">
        <v>43662</v>
      </c>
      <c r="D3148" t="s">
        <v>21</v>
      </c>
      <c r="E3148" t="s">
        <v>32</v>
      </c>
      <c r="F3148" t="s">
        <v>617</v>
      </c>
      <c r="G3148" s="101">
        <v>40</v>
      </c>
      <c r="H3148" s="87">
        <v>0</v>
      </c>
    </row>
    <row r="3149" spans="3:8" x14ac:dyDescent="0.25">
      <c r="C3149" s="86">
        <v>43662</v>
      </c>
      <c r="D3149" t="s">
        <v>21</v>
      </c>
      <c r="E3149" t="s">
        <v>32</v>
      </c>
      <c r="F3149" t="s">
        <v>617</v>
      </c>
      <c r="G3149" s="101">
        <v>32</v>
      </c>
      <c r="H3149" s="87">
        <v>0</v>
      </c>
    </row>
    <row r="3150" spans="3:8" x14ac:dyDescent="0.25">
      <c r="C3150" s="86">
        <v>43662</v>
      </c>
      <c r="D3150" t="s">
        <v>21</v>
      </c>
      <c r="E3150" t="s">
        <v>32</v>
      </c>
      <c r="F3150" t="s">
        <v>617</v>
      </c>
      <c r="G3150" s="101">
        <v>16</v>
      </c>
      <c r="H3150" s="87">
        <v>0</v>
      </c>
    </row>
    <row r="3151" spans="3:8" x14ac:dyDescent="0.25">
      <c r="C3151" s="86">
        <v>43662</v>
      </c>
      <c r="D3151" t="s">
        <v>21</v>
      </c>
      <c r="E3151" t="s">
        <v>32</v>
      </c>
      <c r="F3151" t="s">
        <v>617</v>
      </c>
      <c r="G3151" s="101">
        <v>8</v>
      </c>
      <c r="H3151" s="87">
        <v>0</v>
      </c>
    </row>
    <row r="3152" spans="3:8" x14ac:dyDescent="0.25">
      <c r="C3152" s="86">
        <v>43662</v>
      </c>
      <c r="D3152" t="s">
        <v>21</v>
      </c>
      <c r="E3152" t="s">
        <v>61</v>
      </c>
      <c r="F3152" t="s">
        <v>617</v>
      </c>
      <c r="G3152" s="101">
        <v>338</v>
      </c>
      <c r="H3152" s="87">
        <v>0</v>
      </c>
    </row>
    <row r="3153" spans="3:8" x14ac:dyDescent="0.25">
      <c r="C3153" s="86">
        <v>43662</v>
      </c>
      <c r="D3153" t="s">
        <v>21</v>
      </c>
      <c r="E3153" t="s">
        <v>61</v>
      </c>
      <c r="F3153" t="s">
        <v>617</v>
      </c>
      <c r="G3153" s="101">
        <v>182</v>
      </c>
      <c r="H3153" s="87">
        <v>0</v>
      </c>
    </row>
    <row r="3154" spans="3:8" x14ac:dyDescent="0.25">
      <c r="C3154" s="86">
        <v>43662</v>
      </c>
      <c r="D3154" t="s">
        <v>21</v>
      </c>
      <c r="E3154" t="s">
        <v>61</v>
      </c>
      <c r="F3154" t="s">
        <v>617</v>
      </c>
      <c r="G3154" s="101">
        <v>149.5</v>
      </c>
      <c r="H3154" s="87">
        <v>0</v>
      </c>
    </row>
    <row r="3155" spans="3:8" x14ac:dyDescent="0.25">
      <c r="C3155" s="86">
        <v>43662</v>
      </c>
      <c r="D3155" t="s">
        <v>70</v>
      </c>
      <c r="E3155" t="s">
        <v>61</v>
      </c>
      <c r="F3155" t="s">
        <v>617</v>
      </c>
      <c r="G3155" s="101">
        <v>38</v>
      </c>
      <c r="H3155" s="87">
        <v>0</v>
      </c>
    </row>
    <row r="3156" spans="3:8" x14ac:dyDescent="0.25">
      <c r="C3156" s="86">
        <v>43662</v>
      </c>
      <c r="D3156" t="s">
        <v>23</v>
      </c>
      <c r="E3156" t="s">
        <v>33</v>
      </c>
      <c r="F3156" t="s">
        <v>164</v>
      </c>
      <c r="G3156" s="101">
        <v>1.8</v>
      </c>
      <c r="H3156" s="87">
        <v>0</v>
      </c>
    </row>
    <row r="3157" spans="3:8" x14ac:dyDescent="0.25">
      <c r="C3157" s="86">
        <v>43662</v>
      </c>
      <c r="D3157" t="s">
        <v>23</v>
      </c>
      <c r="E3157" t="s">
        <v>33</v>
      </c>
      <c r="F3157" t="s">
        <v>104</v>
      </c>
      <c r="G3157" s="101">
        <v>26</v>
      </c>
      <c r="H3157" s="87">
        <v>0</v>
      </c>
    </row>
    <row r="3158" spans="3:8" x14ac:dyDescent="0.25">
      <c r="C3158" s="86">
        <v>43662</v>
      </c>
      <c r="D3158" t="s">
        <v>23</v>
      </c>
      <c r="E3158" t="s">
        <v>33</v>
      </c>
      <c r="F3158" t="s">
        <v>135</v>
      </c>
      <c r="G3158" s="101">
        <v>5</v>
      </c>
      <c r="H3158" s="87">
        <v>0</v>
      </c>
    </row>
    <row r="3159" spans="3:8" x14ac:dyDescent="0.25">
      <c r="C3159" s="86">
        <v>43662</v>
      </c>
      <c r="D3159" t="s">
        <v>23</v>
      </c>
      <c r="E3159" t="s">
        <v>61</v>
      </c>
      <c r="F3159" t="s">
        <v>617</v>
      </c>
      <c r="G3159" s="101">
        <v>12</v>
      </c>
      <c r="H3159" s="87">
        <v>0</v>
      </c>
    </row>
    <row r="3160" spans="3:8" x14ac:dyDescent="0.25">
      <c r="C3160" s="86">
        <v>43663</v>
      </c>
      <c r="D3160" t="s">
        <v>22</v>
      </c>
      <c r="E3160" t="s">
        <v>32</v>
      </c>
      <c r="F3160" t="s">
        <v>618</v>
      </c>
      <c r="G3160" s="101">
        <v>8</v>
      </c>
      <c r="H3160" s="87">
        <v>0</v>
      </c>
    </row>
    <row r="3161" spans="3:8" x14ac:dyDescent="0.25">
      <c r="C3161" s="86">
        <v>43663</v>
      </c>
      <c r="D3161" t="s">
        <v>75</v>
      </c>
      <c r="E3161" t="s">
        <v>61</v>
      </c>
      <c r="F3161" t="s">
        <v>618</v>
      </c>
      <c r="G3161" s="101">
        <v>609</v>
      </c>
      <c r="H3161" s="87">
        <v>0</v>
      </c>
    </row>
    <row r="3162" spans="3:8" x14ac:dyDescent="0.25">
      <c r="C3162" s="86">
        <v>43663</v>
      </c>
      <c r="D3162" t="s">
        <v>21</v>
      </c>
      <c r="E3162" t="s">
        <v>32</v>
      </c>
      <c r="F3162" t="s">
        <v>618</v>
      </c>
      <c r="G3162" s="101">
        <v>80</v>
      </c>
      <c r="H3162" s="87">
        <v>0</v>
      </c>
    </row>
    <row r="3163" spans="3:8" x14ac:dyDescent="0.25">
      <c r="C3163" s="86">
        <v>43663</v>
      </c>
      <c r="D3163" t="s">
        <v>21</v>
      </c>
      <c r="E3163" t="s">
        <v>32</v>
      </c>
      <c r="F3163" t="s">
        <v>618</v>
      </c>
      <c r="G3163" s="101">
        <v>56</v>
      </c>
      <c r="H3163" s="87">
        <v>0</v>
      </c>
    </row>
    <row r="3164" spans="3:8" x14ac:dyDescent="0.25">
      <c r="C3164" s="86">
        <v>43663</v>
      </c>
      <c r="D3164" t="s">
        <v>21</v>
      </c>
      <c r="E3164" t="s">
        <v>32</v>
      </c>
      <c r="F3164" t="s">
        <v>618</v>
      </c>
      <c r="G3164" s="101">
        <v>24</v>
      </c>
      <c r="H3164" s="87">
        <v>0</v>
      </c>
    </row>
    <row r="3165" spans="3:8" x14ac:dyDescent="0.25">
      <c r="C3165" s="86">
        <v>43663</v>
      </c>
      <c r="D3165" t="s">
        <v>21</v>
      </c>
      <c r="E3165" t="s">
        <v>32</v>
      </c>
      <c r="F3165" t="s">
        <v>618</v>
      </c>
      <c r="G3165" s="101">
        <v>16</v>
      </c>
      <c r="H3165" s="87">
        <v>0</v>
      </c>
    </row>
    <row r="3166" spans="3:8" x14ac:dyDescent="0.25">
      <c r="C3166" s="86">
        <v>43663</v>
      </c>
      <c r="D3166" t="s">
        <v>21</v>
      </c>
      <c r="E3166" t="s">
        <v>32</v>
      </c>
      <c r="F3166" t="s">
        <v>618</v>
      </c>
      <c r="G3166" s="101">
        <v>8</v>
      </c>
      <c r="H3166" s="87">
        <v>0</v>
      </c>
    </row>
    <row r="3167" spans="3:8" x14ac:dyDescent="0.25">
      <c r="C3167" s="86">
        <v>43663</v>
      </c>
      <c r="D3167" t="s">
        <v>78</v>
      </c>
      <c r="E3167" t="s">
        <v>61</v>
      </c>
      <c r="F3167" t="s">
        <v>618</v>
      </c>
      <c r="G3167" s="101">
        <v>855.52</v>
      </c>
      <c r="H3167" s="87">
        <v>0</v>
      </c>
    </row>
    <row r="3168" spans="3:8" x14ac:dyDescent="0.25">
      <c r="C3168" s="86">
        <v>43663</v>
      </c>
      <c r="D3168" t="s">
        <v>65</v>
      </c>
      <c r="E3168" t="s">
        <v>61</v>
      </c>
      <c r="F3168" t="s">
        <v>618</v>
      </c>
      <c r="G3168" s="101">
        <v>96.05</v>
      </c>
      <c r="H3168" s="87">
        <v>0</v>
      </c>
    </row>
    <row r="3169" spans="3:8" x14ac:dyDescent="0.25">
      <c r="C3169" s="86">
        <v>43663</v>
      </c>
      <c r="D3169" t="s">
        <v>64</v>
      </c>
      <c r="E3169" t="s">
        <v>32</v>
      </c>
      <c r="F3169" t="s">
        <v>618</v>
      </c>
      <c r="G3169" s="101">
        <v>153.85</v>
      </c>
      <c r="H3169" s="87">
        <v>0</v>
      </c>
    </row>
    <row r="3170" spans="3:8" x14ac:dyDescent="0.25">
      <c r="C3170" s="86">
        <v>43663</v>
      </c>
      <c r="D3170" t="s">
        <v>64</v>
      </c>
      <c r="E3170" t="s">
        <v>60</v>
      </c>
      <c r="F3170" t="s">
        <v>618</v>
      </c>
      <c r="G3170" s="101">
        <v>71.94</v>
      </c>
      <c r="H3170" s="87">
        <v>0</v>
      </c>
    </row>
    <row r="3171" spans="3:8" x14ac:dyDescent="0.25">
      <c r="C3171" s="86">
        <v>43663</v>
      </c>
      <c r="D3171" t="s">
        <v>23</v>
      </c>
      <c r="E3171" t="s">
        <v>61</v>
      </c>
      <c r="F3171" t="s">
        <v>618</v>
      </c>
      <c r="G3171" s="101">
        <v>34</v>
      </c>
      <c r="H3171" s="87">
        <v>0</v>
      </c>
    </row>
    <row r="3172" spans="3:8" x14ac:dyDescent="0.25">
      <c r="C3172" s="86">
        <v>43663</v>
      </c>
      <c r="D3172" t="s">
        <v>23</v>
      </c>
      <c r="E3172" t="s">
        <v>61</v>
      </c>
      <c r="F3172" t="s">
        <v>618</v>
      </c>
      <c r="G3172" s="101">
        <v>12</v>
      </c>
      <c r="H3172" s="87">
        <v>0</v>
      </c>
    </row>
    <row r="3173" spans="3:8" x14ac:dyDescent="0.25">
      <c r="C3173" s="86">
        <v>43664</v>
      </c>
      <c r="D3173" t="s">
        <v>22</v>
      </c>
      <c r="E3173" t="s">
        <v>32</v>
      </c>
      <c r="F3173" t="s">
        <v>619</v>
      </c>
      <c r="G3173" s="101">
        <v>8</v>
      </c>
      <c r="H3173" s="87">
        <v>0</v>
      </c>
    </row>
    <row r="3174" spans="3:8" x14ac:dyDescent="0.25">
      <c r="C3174" s="86">
        <v>43664</v>
      </c>
      <c r="D3174" t="s">
        <v>76</v>
      </c>
      <c r="E3174" t="s">
        <v>60</v>
      </c>
      <c r="F3174" t="s">
        <v>619</v>
      </c>
      <c r="G3174" s="101">
        <v>148.85</v>
      </c>
      <c r="H3174" s="87">
        <v>0</v>
      </c>
    </row>
    <row r="3175" spans="3:8" x14ac:dyDescent="0.25">
      <c r="C3175" s="86">
        <v>43664</v>
      </c>
      <c r="D3175" t="s">
        <v>67</v>
      </c>
      <c r="E3175" t="s">
        <v>32</v>
      </c>
      <c r="F3175" t="s">
        <v>619</v>
      </c>
      <c r="G3175" s="101">
        <v>49.97</v>
      </c>
      <c r="H3175" s="87">
        <v>0</v>
      </c>
    </row>
    <row r="3176" spans="3:8" x14ac:dyDescent="0.25">
      <c r="C3176" s="86">
        <v>43664</v>
      </c>
      <c r="D3176" t="s">
        <v>73</v>
      </c>
      <c r="E3176" t="s">
        <v>60</v>
      </c>
      <c r="F3176" t="s">
        <v>619</v>
      </c>
      <c r="G3176" s="101">
        <v>70.900000000000006</v>
      </c>
      <c r="H3176" s="87">
        <v>0</v>
      </c>
    </row>
    <row r="3177" spans="3:8" x14ac:dyDescent="0.25">
      <c r="C3177" s="86">
        <v>43664</v>
      </c>
      <c r="D3177" t="s">
        <v>71</v>
      </c>
      <c r="E3177" t="s">
        <v>62</v>
      </c>
      <c r="F3177" t="s">
        <v>619</v>
      </c>
      <c r="G3177" s="101">
        <v>1086.1400000000001</v>
      </c>
      <c r="H3177" s="87">
        <v>0</v>
      </c>
    </row>
    <row r="3178" spans="3:8" x14ac:dyDescent="0.25">
      <c r="C3178" s="86">
        <v>43664</v>
      </c>
      <c r="D3178" t="s">
        <v>71</v>
      </c>
      <c r="E3178" t="s">
        <v>61</v>
      </c>
      <c r="F3178" t="s">
        <v>619</v>
      </c>
      <c r="G3178" s="101">
        <v>40</v>
      </c>
      <c r="H3178" s="87">
        <v>0</v>
      </c>
    </row>
    <row r="3179" spans="3:8" x14ac:dyDescent="0.25">
      <c r="C3179" s="86">
        <v>43664</v>
      </c>
      <c r="D3179" t="s">
        <v>21</v>
      </c>
      <c r="E3179" t="s">
        <v>32</v>
      </c>
      <c r="F3179" t="s">
        <v>619</v>
      </c>
      <c r="G3179" s="101">
        <v>56</v>
      </c>
      <c r="H3179" s="87">
        <v>0</v>
      </c>
    </row>
    <row r="3180" spans="3:8" x14ac:dyDescent="0.25">
      <c r="C3180" s="86">
        <v>43664</v>
      </c>
      <c r="D3180" t="s">
        <v>21</v>
      </c>
      <c r="E3180" t="s">
        <v>32</v>
      </c>
      <c r="F3180" t="s">
        <v>619</v>
      </c>
      <c r="G3180" s="101">
        <v>48</v>
      </c>
      <c r="H3180" s="87">
        <v>0</v>
      </c>
    </row>
    <row r="3181" spans="3:8" x14ac:dyDescent="0.25">
      <c r="C3181" s="86">
        <v>43664</v>
      </c>
      <c r="D3181" t="s">
        <v>21</v>
      </c>
      <c r="E3181" t="s">
        <v>32</v>
      </c>
      <c r="F3181" t="s">
        <v>619</v>
      </c>
      <c r="G3181" s="101">
        <v>40</v>
      </c>
      <c r="H3181" s="87">
        <v>0</v>
      </c>
    </row>
    <row r="3182" spans="3:8" x14ac:dyDescent="0.25">
      <c r="C3182" s="86">
        <v>43664</v>
      </c>
      <c r="D3182" t="s">
        <v>21</v>
      </c>
      <c r="E3182" t="s">
        <v>32</v>
      </c>
      <c r="F3182" t="s">
        <v>619</v>
      </c>
      <c r="G3182" s="101">
        <v>32</v>
      </c>
      <c r="H3182" s="87">
        <v>0</v>
      </c>
    </row>
    <row r="3183" spans="3:8" x14ac:dyDescent="0.25">
      <c r="C3183" s="86">
        <v>43664</v>
      </c>
      <c r="D3183" t="s">
        <v>21</v>
      </c>
      <c r="E3183" t="s">
        <v>32</v>
      </c>
      <c r="F3183" t="s">
        <v>619</v>
      </c>
      <c r="G3183" s="101">
        <v>24</v>
      </c>
      <c r="H3183" s="87">
        <v>0</v>
      </c>
    </row>
    <row r="3184" spans="3:8" x14ac:dyDescent="0.25">
      <c r="C3184" s="86">
        <v>43664</v>
      </c>
      <c r="D3184" t="s">
        <v>21</v>
      </c>
      <c r="E3184" t="s">
        <v>32</v>
      </c>
      <c r="F3184" t="s">
        <v>619</v>
      </c>
      <c r="G3184" s="101">
        <v>16</v>
      </c>
      <c r="H3184" s="87">
        <v>0</v>
      </c>
    </row>
    <row r="3185" spans="3:8" x14ac:dyDescent="0.25">
      <c r="C3185" s="86">
        <v>43664</v>
      </c>
      <c r="D3185" t="s">
        <v>82</v>
      </c>
      <c r="E3185" t="s">
        <v>62</v>
      </c>
      <c r="F3185" t="s">
        <v>619</v>
      </c>
      <c r="G3185" s="101">
        <v>13.8</v>
      </c>
      <c r="H3185" s="87">
        <v>0</v>
      </c>
    </row>
    <row r="3186" spans="3:8" x14ac:dyDescent="0.25">
      <c r="C3186" s="86">
        <v>43664</v>
      </c>
      <c r="D3186" t="s">
        <v>77</v>
      </c>
      <c r="E3186" t="s">
        <v>62</v>
      </c>
      <c r="F3186" t="s">
        <v>619</v>
      </c>
      <c r="G3186" s="101">
        <v>179.24</v>
      </c>
      <c r="H3186" s="87">
        <v>0</v>
      </c>
    </row>
    <row r="3187" spans="3:8" x14ac:dyDescent="0.25">
      <c r="C3187" s="86">
        <v>43664</v>
      </c>
      <c r="D3187" t="s">
        <v>23</v>
      </c>
      <c r="E3187" t="s">
        <v>33</v>
      </c>
      <c r="F3187" t="s">
        <v>122</v>
      </c>
      <c r="G3187" s="101">
        <v>1.8</v>
      </c>
      <c r="H3187" s="87">
        <v>0</v>
      </c>
    </row>
    <row r="3188" spans="3:8" x14ac:dyDescent="0.25">
      <c r="C3188" s="86">
        <v>43664</v>
      </c>
      <c r="D3188" t="s">
        <v>23</v>
      </c>
      <c r="E3188" t="s">
        <v>33</v>
      </c>
      <c r="F3188" t="s">
        <v>182</v>
      </c>
      <c r="G3188" s="101">
        <v>2.25</v>
      </c>
      <c r="H3188" s="87">
        <v>0</v>
      </c>
    </row>
    <row r="3189" spans="3:8" x14ac:dyDescent="0.25">
      <c r="C3189" s="86">
        <v>43665</v>
      </c>
      <c r="D3189" t="s">
        <v>80</v>
      </c>
      <c r="E3189" t="s">
        <v>61</v>
      </c>
      <c r="F3189" t="s">
        <v>620</v>
      </c>
      <c r="G3189" s="101">
        <v>18.68</v>
      </c>
      <c r="H3189" s="87">
        <v>0</v>
      </c>
    </row>
    <row r="3190" spans="3:8" x14ac:dyDescent="0.25">
      <c r="C3190" s="86">
        <v>43665</v>
      </c>
      <c r="D3190" t="s">
        <v>22</v>
      </c>
      <c r="E3190" t="s">
        <v>32</v>
      </c>
      <c r="F3190" t="s">
        <v>620</v>
      </c>
      <c r="G3190" s="101">
        <v>16</v>
      </c>
      <c r="H3190" s="87">
        <v>0</v>
      </c>
    </row>
    <row r="3191" spans="3:8" x14ac:dyDescent="0.25">
      <c r="C3191" s="86">
        <v>43665</v>
      </c>
      <c r="D3191" t="s">
        <v>22</v>
      </c>
      <c r="E3191" t="s">
        <v>32</v>
      </c>
      <c r="F3191" t="s">
        <v>620</v>
      </c>
      <c r="G3191" s="101">
        <v>8</v>
      </c>
      <c r="H3191" s="87">
        <v>0</v>
      </c>
    </row>
    <row r="3192" spans="3:8" x14ac:dyDescent="0.25">
      <c r="C3192" s="86">
        <v>43665</v>
      </c>
      <c r="D3192" t="s">
        <v>102</v>
      </c>
      <c r="E3192" t="s">
        <v>60</v>
      </c>
      <c r="F3192" t="s">
        <v>620</v>
      </c>
      <c r="G3192" s="101">
        <v>30</v>
      </c>
      <c r="H3192" s="87">
        <v>0</v>
      </c>
    </row>
    <row r="3193" spans="3:8" x14ac:dyDescent="0.25">
      <c r="C3193" s="86">
        <v>43665</v>
      </c>
      <c r="D3193" t="s">
        <v>102</v>
      </c>
      <c r="E3193" t="s">
        <v>61</v>
      </c>
      <c r="F3193" t="s">
        <v>620</v>
      </c>
      <c r="G3193" s="101">
        <v>8.4</v>
      </c>
      <c r="H3193" s="87">
        <v>0</v>
      </c>
    </row>
    <row r="3194" spans="3:8" x14ac:dyDescent="0.25">
      <c r="C3194" s="86">
        <v>43665</v>
      </c>
      <c r="D3194" t="s">
        <v>73</v>
      </c>
      <c r="E3194" t="s">
        <v>60</v>
      </c>
      <c r="F3194" t="s">
        <v>620</v>
      </c>
      <c r="G3194" s="101">
        <v>63.46</v>
      </c>
      <c r="H3194" s="87">
        <v>0</v>
      </c>
    </row>
    <row r="3195" spans="3:8" x14ac:dyDescent="0.25">
      <c r="C3195" s="86">
        <v>43665</v>
      </c>
      <c r="D3195" t="s">
        <v>71</v>
      </c>
      <c r="E3195" t="s">
        <v>62</v>
      </c>
      <c r="F3195" t="s">
        <v>620</v>
      </c>
      <c r="G3195" s="101">
        <v>224</v>
      </c>
      <c r="H3195" s="87">
        <v>0</v>
      </c>
    </row>
    <row r="3196" spans="3:8" x14ac:dyDescent="0.25">
      <c r="C3196" s="86">
        <v>43665</v>
      </c>
      <c r="D3196" t="s">
        <v>21</v>
      </c>
      <c r="E3196" t="s">
        <v>32</v>
      </c>
      <c r="F3196" t="s">
        <v>620</v>
      </c>
      <c r="G3196" s="101">
        <v>56</v>
      </c>
      <c r="H3196" s="87">
        <v>0</v>
      </c>
    </row>
    <row r="3197" spans="3:8" x14ac:dyDescent="0.25">
      <c r="C3197" s="86">
        <v>43665</v>
      </c>
      <c r="D3197" t="s">
        <v>21</v>
      </c>
      <c r="E3197" t="s">
        <v>32</v>
      </c>
      <c r="F3197" t="s">
        <v>620</v>
      </c>
      <c r="G3197" s="101">
        <v>32</v>
      </c>
      <c r="H3197" s="87">
        <v>0</v>
      </c>
    </row>
    <row r="3198" spans="3:8" x14ac:dyDescent="0.25">
      <c r="C3198" s="86">
        <v>43665</v>
      </c>
      <c r="D3198" t="s">
        <v>21</v>
      </c>
      <c r="E3198" t="s">
        <v>32</v>
      </c>
      <c r="F3198" t="s">
        <v>620</v>
      </c>
      <c r="G3198" s="101">
        <v>16</v>
      </c>
      <c r="H3198" s="87">
        <v>0</v>
      </c>
    </row>
    <row r="3199" spans="3:8" x14ac:dyDescent="0.25">
      <c r="C3199" s="86">
        <v>43665</v>
      </c>
      <c r="D3199" t="s">
        <v>21</v>
      </c>
      <c r="E3199" t="s">
        <v>32</v>
      </c>
      <c r="F3199" t="s">
        <v>620</v>
      </c>
      <c r="G3199" s="101">
        <v>8</v>
      </c>
      <c r="H3199" s="87">
        <v>0</v>
      </c>
    </row>
    <row r="3200" spans="3:8" x14ac:dyDescent="0.25">
      <c r="C3200" s="86">
        <v>43665</v>
      </c>
      <c r="D3200" t="s">
        <v>21</v>
      </c>
      <c r="E3200" t="s">
        <v>54</v>
      </c>
      <c r="F3200" t="s">
        <v>620</v>
      </c>
      <c r="G3200" s="101">
        <v>0</v>
      </c>
      <c r="H3200" s="87">
        <v>8</v>
      </c>
    </row>
    <row r="3201" spans="3:8" x14ac:dyDescent="0.25">
      <c r="C3201" s="86">
        <v>43665</v>
      </c>
      <c r="D3201" t="s">
        <v>21</v>
      </c>
      <c r="E3201" t="s">
        <v>621</v>
      </c>
      <c r="F3201" t="s">
        <v>622</v>
      </c>
      <c r="G3201" s="101">
        <v>16.68</v>
      </c>
      <c r="H3201" s="87">
        <v>0</v>
      </c>
    </row>
    <row r="3202" spans="3:8" x14ac:dyDescent="0.25">
      <c r="C3202" s="86">
        <v>43665</v>
      </c>
      <c r="D3202" t="s">
        <v>23</v>
      </c>
      <c r="E3202" t="s">
        <v>60</v>
      </c>
      <c r="F3202" t="s">
        <v>620</v>
      </c>
      <c r="G3202" s="101">
        <v>182.25</v>
      </c>
      <c r="H3202" s="87">
        <v>0</v>
      </c>
    </row>
    <row r="3203" spans="3:8" x14ac:dyDescent="0.25">
      <c r="C3203" s="86">
        <v>43665</v>
      </c>
      <c r="D3203" t="s">
        <v>23</v>
      </c>
      <c r="E3203" t="s">
        <v>60</v>
      </c>
      <c r="F3203" t="s">
        <v>620</v>
      </c>
      <c r="G3203" s="101">
        <v>30</v>
      </c>
      <c r="H3203" s="87">
        <v>0</v>
      </c>
    </row>
    <row r="3204" spans="3:8" x14ac:dyDescent="0.25">
      <c r="C3204" s="86">
        <v>43665</v>
      </c>
      <c r="D3204" t="s">
        <v>23</v>
      </c>
      <c r="E3204" t="s">
        <v>59</v>
      </c>
      <c r="F3204" t="s">
        <v>620</v>
      </c>
      <c r="G3204" s="101">
        <v>71.94</v>
      </c>
      <c r="H3204" s="87">
        <v>0</v>
      </c>
    </row>
    <row r="3205" spans="3:8" x14ac:dyDescent="0.25">
      <c r="C3205" s="86">
        <v>43665</v>
      </c>
      <c r="D3205" t="s">
        <v>23</v>
      </c>
      <c r="E3205" t="s">
        <v>59</v>
      </c>
      <c r="F3205" t="s">
        <v>620</v>
      </c>
      <c r="G3205" s="101">
        <v>39.950000000000003</v>
      </c>
      <c r="H3205" s="87">
        <v>0</v>
      </c>
    </row>
    <row r="3206" spans="3:8" x14ac:dyDescent="0.25">
      <c r="C3206" s="86">
        <v>43665</v>
      </c>
      <c r="D3206" t="s">
        <v>23</v>
      </c>
      <c r="E3206" t="s">
        <v>33</v>
      </c>
      <c r="F3206" t="s">
        <v>156</v>
      </c>
      <c r="G3206" s="101">
        <v>7.35</v>
      </c>
      <c r="H3206" s="87">
        <v>0</v>
      </c>
    </row>
    <row r="3207" spans="3:8" x14ac:dyDescent="0.25">
      <c r="C3207" s="86">
        <v>43666</v>
      </c>
      <c r="D3207" t="s">
        <v>22</v>
      </c>
      <c r="E3207" t="s">
        <v>32</v>
      </c>
      <c r="F3207" t="s">
        <v>623</v>
      </c>
      <c r="G3207" s="101">
        <v>8</v>
      </c>
      <c r="H3207" s="87">
        <v>0</v>
      </c>
    </row>
    <row r="3208" spans="3:8" x14ac:dyDescent="0.25">
      <c r="C3208" s="86">
        <v>43666</v>
      </c>
      <c r="D3208" t="s">
        <v>67</v>
      </c>
      <c r="E3208" t="s">
        <v>61</v>
      </c>
      <c r="F3208" t="s">
        <v>623</v>
      </c>
      <c r="G3208" s="101">
        <v>81</v>
      </c>
      <c r="H3208" s="87">
        <v>0</v>
      </c>
    </row>
    <row r="3209" spans="3:8" x14ac:dyDescent="0.25">
      <c r="C3209" s="86">
        <v>43666</v>
      </c>
      <c r="D3209" t="s">
        <v>71</v>
      </c>
      <c r="E3209" t="s">
        <v>61</v>
      </c>
      <c r="F3209" t="s">
        <v>623</v>
      </c>
      <c r="G3209" s="101">
        <v>16</v>
      </c>
      <c r="H3209" s="87">
        <v>0</v>
      </c>
    </row>
    <row r="3210" spans="3:8" x14ac:dyDescent="0.25">
      <c r="C3210" s="86">
        <v>43666</v>
      </c>
      <c r="D3210" t="s">
        <v>21</v>
      </c>
      <c r="E3210" t="s">
        <v>32</v>
      </c>
      <c r="F3210" t="s">
        <v>623</v>
      </c>
      <c r="G3210" s="101">
        <v>32</v>
      </c>
      <c r="H3210" s="87">
        <v>0</v>
      </c>
    </row>
    <row r="3211" spans="3:8" x14ac:dyDescent="0.25">
      <c r="C3211" s="86">
        <v>43666</v>
      </c>
      <c r="D3211" t="s">
        <v>21</v>
      </c>
      <c r="E3211" t="s">
        <v>32</v>
      </c>
      <c r="F3211" t="s">
        <v>623</v>
      </c>
      <c r="G3211" s="101">
        <v>24</v>
      </c>
      <c r="H3211" s="87">
        <v>0</v>
      </c>
    </row>
    <row r="3212" spans="3:8" x14ac:dyDescent="0.25">
      <c r="C3212" s="86">
        <v>43666</v>
      </c>
      <c r="D3212" t="s">
        <v>21</v>
      </c>
      <c r="E3212" t="s">
        <v>32</v>
      </c>
      <c r="F3212" t="s">
        <v>623</v>
      </c>
      <c r="G3212" s="101">
        <v>16</v>
      </c>
      <c r="H3212" s="87">
        <v>0</v>
      </c>
    </row>
    <row r="3213" spans="3:8" x14ac:dyDescent="0.25">
      <c r="C3213" s="86">
        <v>43666</v>
      </c>
      <c r="D3213" t="s">
        <v>21</v>
      </c>
      <c r="E3213" t="s">
        <v>32</v>
      </c>
      <c r="F3213" t="s">
        <v>623</v>
      </c>
      <c r="G3213" s="101">
        <v>8</v>
      </c>
      <c r="H3213" s="87">
        <v>0</v>
      </c>
    </row>
    <row r="3214" spans="3:8" x14ac:dyDescent="0.25">
      <c r="C3214" s="86">
        <v>43666</v>
      </c>
      <c r="D3214" t="s">
        <v>23</v>
      </c>
      <c r="E3214" t="s">
        <v>61</v>
      </c>
      <c r="F3214" t="s">
        <v>623</v>
      </c>
      <c r="G3214" s="101">
        <v>40</v>
      </c>
      <c r="H3214" s="87">
        <v>0</v>
      </c>
    </row>
    <row r="3215" spans="3:8" x14ac:dyDescent="0.25">
      <c r="C3215" s="86">
        <v>43668</v>
      </c>
      <c r="D3215" t="s">
        <v>22</v>
      </c>
      <c r="E3215" t="s">
        <v>32</v>
      </c>
      <c r="F3215" t="s">
        <v>624</v>
      </c>
      <c r="G3215" s="101">
        <v>16</v>
      </c>
      <c r="H3215" s="87">
        <v>0</v>
      </c>
    </row>
    <row r="3216" spans="3:8" x14ac:dyDescent="0.25">
      <c r="C3216" s="86">
        <v>43668</v>
      </c>
      <c r="D3216" t="s">
        <v>103</v>
      </c>
      <c r="E3216" t="s">
        <v>60</v>
      </c>
      <c r="F3216" t="s">
        <v>624</v>
      </c>
      <c r="G3216" s="101">
        <v>4047.41</v>
      </c>
      <c r="H3216" s="87">
        <v>0</v>
      </c>
    </row>
    <row r="3217" spans="3:8" x14ac:dyDescent="0.25">
      <c r="C3217" s="86">
        <v>43668</v>
      </c>
      <c r="D3217" t="s">
        <v>21</v>
      </c>
      <c r="E3217" t="s">
        <v>32</v>
      </c>
      <c r="F3217" t="s">
        <v>624</v>
      </c>
      <c r="G3217" s="101">
        <v>16</v>
      </c>
      <c r="H3217" s="87">
        <v>0</v>
      </c>
    </row>
    <row r="3218" spans="3:8" x14ac:dyDescent="0.25">
      <c r="C3218" s="86">
        <v>43668</v>
      </c>
      <c r="D3218" t="s">
        <v>21</v>
      </c>
      <c r="E3218" t="s">
        <v>32</v>
      </c>
      <c r="F3218" t="s">
        <v>624</v>
      </c>
      <c r="G3218" s="101">
        <v>8</v>
      </c>
      <c r="H3218" s="87">
        <v>0</v>
      </c>
    </row>
    <row r="3219" spans="3:8" x14ac:dyDescent="0.25">
      <c r="C3219" s="86">
        <v>43668</v>
      </c>
      <c r="D3219" t="s">
        <v>23</v>
      </c>
      <c r="E3219" t="s">
        <v>33</v>
      </c>
      <c r="F3219" t="s">
        <v>124</v>
      </c>
      <c r="G3219" s="101">
        <v>1.8</v>
      </c>
      <c r="H3219" s="87">
        <v>0</v>
      </c>
    </row>
    <row r="3220" spans="3:8" x14ac:dyDescent="0.25">
      <c r="C3220" s="86">
        <v>43668</v>
      </c>
      <c r="D3220" t="s">
        <v>23</v>
      </c>
      <c r="E3220" t="s">
        <v>33</v>
      </c>
      <c r="F3220" t="s">
        <v>57</v>
      </c>
      <c r="G3220" s="101">
        <v>1.8</v>
      </c>
      <c r="H3220" s="87">
        <v>0</v>
      </c>
    </row>
    <row r="3221" spans="3:8" x14ac:dyDescent="0.25">
      <c r="C3221" s="86">
        <v>43668</v>
      </c>
      <c r="D3221" t="s">
        <v>23</v>
      </c>
      <c r="E3221" t="s">
        <v>33</v>
      </c>
      <c r="F3221" t="s">
        <v>129</v>
      </c>
      <c r="G3221" s="101">
        <v>51.2</v>
      </c>
      <c r="H3221" s="87">
        <v>0</v>
      </c>
    </row>
    <row r="3222" spans="3:8" x14ac:dyDescent="0.25">
      <c r="C3222" s="86">
        <v>43668</v>
      </c>
      <c r="D3222" t="s">
        <v>23</v>
      </c>
      <c r="E3222" t="s">
        <v>33</v>
      </c>
      <c r="F3222" t="s">
        <v>625</v>
      </c>
      <c r="G3222" s="101">
        <v>15</v>
      </c>
      <c r="H3222" s="87">
        <v>0</v>
      </c>
    </row>
    <row r="3223" spans="3:8" x14ac:dyDescent="0.25">
      <c r="C3223" s="86">
        <v>43669</v>
      </c>
      <c r="D3223" t="s">
        <v>74</v>
      </c>
      <c r="E3223" t="s">
        <v>54</v>
      </c>
      <c r="F3223" t="s">
        <v>626</v>
      </c>
      <c r="G3223" s="101">
        <v>29.56</v>
      </c>
      <c r="H3223" s="87">
        <v>0</v>
      </c>
    </row>
    <row r="3224" spans="3:8" x14ac:dyDescent="0.25">
      <c r="C3224" s="86">
        <v>43669</v>
      </c>
      <c r="D3224" t="s">
        <v>22</v>
      </c>
      <c r="E3224" t="s">
        <v>32</v>
      </c>
      <c r="F3224" t="s">
        <v>626</v>
      </c>
      <c r="G3224" s="101">
        <v>8</v>
      </c>
      <c r="H3224" s="87">
        <v>0</v>
      </c>
    </row>
    <row r="3225" spans="3:8" x14ac:dyDescent="0.25">
      <c r="C3225" s="86">
        <v>43669</v>
      </c>
      <c r="D3225" t="s">
        <v>102</v>
      </c>
      <c r="E3225" t="s">
        <v>54</v>
      </c>
      <c r="F3225" t="s">
        <v>626</v>
      </c>
      <c r="G3225" s="101">
        <v>98.08</v>
      </c>
      <c r="H3225" s="87">
        <v>0</v>
      </c>
    </row>
    <row r="3226" spans="3:8" x14ac:dyDescent="0.25">
      <c r="C3226" s="86">
        <v>43669</v>
      </c>
      <c r="D3226" t="s">
        <v>102</v>
      </c>
      <c r="E3226" t="s">
        <v>59</v>
      </c>
      <c r="F3226" t="s">
        <v>626</v>
      </c>
      <c r="G3226" s="101">
        <v>32</v>
      </c>
      <c r="H3226" s="87">
        <v>0</v>
      </c>
    </row>
    <row r="3227" spans="3:8" x14ac:dyDescent="0.25">
      <c r="C3227" s="86">
        <v>43669</v>
      </c>
      <c r="D3227" t="s">
        <v>290</v>
      </c>
      <c r="E3227" t="s">
        <v>31</v>
      </c>
      <c r="F3227" t="s">
        <v>626</v>
      </c>
      <c r="G3227" s="101">
        <v>50.25</v>
      </c>
      <c r="H3227" s="87">
        <v>0</v>
      </c>
    </row>
    <row r="3228" spans="3:8" x14ac:dyDescent="0.25">
      <c r="C3228" s="86">
        <v>43669</v>
      </c>
      <c r="D3228" t="s">
        <v>67</v>
      </c>
      <c r="E3228" t="s">
        <v>60</v>
      </c>
      <c r="F3228" t="s">
        <v>626</v>
      </c>
      <c r="G3228" s="101">
        <v>20</v>
      </c>
      <c r="H3228" s="87">
        <v>0</v>
      </c>
    </row>
    <row r="3229" spans="3:8" x14ac:dyDescent="0.25">
      <c r="C3229" s="86">
        <v>43669</v>
      </c>
      <c r="D3229" t="s">
        <v>75</v>
      </c>
      <c r="E3229" t="s">
        <v>63</v>
      </c>
      <c r="F3229" t="s">
        <v>626</v>
      </c>
      <c r="G3229" s="101">
        <v>19.75</v>
      </c>
      <c r="H3229" s="87">
        <v>0</v>
      </c>
    </row>
    <row r="3230" spans="3:8" x14ac:dyDescent="0.25">
      <c r="C3230" s="86">
        <v>43669</v>
      </c>
      <c r="D3230" t="s">
        <v>75</v>
      </c>
      <c r="E3230" t="s">
        <v>54</v>
      </c>
      <c r="F3230" t="s">
        <v>626</v>
      </c>
      <c r="G3230" s="101">
        <v>96.2</v>
      </c>
      <c r="H3230" s="87">
        <v>0</v>
      </c>
    </row>
    <row r="3231" spans="3:8" x14ac:dyDescent="0.25">
      <c r="C3231" s="86">
        <v>43669</v>
      </c>
      <c r="D3231" t="s">
        <v>71</v>
      </c>
      <c r="E3231" t="s">
        <v>63</v>
      </c>
      <c r="F3231" t="s">
        <v>626</v>
      </c>
      <c r="G3231" s="101">
        <v>15.5</v>
      </c>
      <c r="H3231" s="87">
        <v>0</v>
      </c>
    </row>
    <row r="3232" spans="3:8" x14ac:dyDescent="0.25">
      <c r="C3232" s="86">
        <v>43669</v>
      </c>
      <c r="D3232" t="s">
        <v>71</v>
      </c>
      <c r="E3232" t="s">
        <v>54</v>
      </c>
      <c r="F3232" t="s">
        <v>626</v>
      </c>
      <c r="G3232" s="101">
        <v>24.16</v>
      </c>
      <c r="H3232" s="87">
        <v>0</v>
      </c>
    </row>
    <row r="3233" spans="3:8" x14ac:dyDescent="0.25">
      <c r="C3233" s="86">
        <v>43669</v>
      </c>
      <c r="D3233" t="s">
        <v>71</v>
      </c>
      <c r="E3233" t="s">
        <v>61</v>
      </c>
      <c r="F3233" t="s">
        <v>626</v>
      </c>
      <c r="G3233" s="101">
        <v>64</v>
      </c>
      <c r="H3233" s="87">
        <v>0</v>
      </c>
    </row>
    <row r="3234" spans="3:8" x14ac:dyDescent="0.25">
      <c r="C3234" s="86">
        <v>43669</v>
      </c>
      <c r="D3234" t="s">
        <v>103</v>
      </c>
      <c r="E3234" t="s">
        <v>61</v>
      </c>
      <c r="F3234" t="s">
        <v>626</v>
      </c>
      <c r="G3234" s="101">
        <v>13.91</v>
      </c>
      <c r="H3234" s="87">
        <v>0</v>
      </c>
    </row>
    <row r="3235" spans="3:8" x14ac:dyDescent="0.25">
      <c r="C3235" s="86">
        <v>43669</v>
      </c>
      <c r="D3235" t="s">
        <v>21</v>
      </c>
      <c r="E3235" t="s">
        <v>32</v>
      </c>
      <c r="F3235" t="s">
        <v>626</v>
      </c>
      <c r="G3235" s="101">
        <v>24</v>
      </c>
      <c r="H3235" s="87">
        <v>0</v>
      </c>
    </row>
    <row r="3236" spans="3:8" x14ac:dyDescent="0.25">
      <c r="C3236" s="86">
        <v>43669</v>
      </c>
      <c r="D3236" t="s">
        <v>21</v>
      </c>
      <c r="E3236" t="s">
        <v>32</v>
      </c>
      <c r="F3236" t="s">
        <v>626</v>
      </c>
      <c r="G3236" s="101">
        <v>16</v>
      </c>
      <c r="H3236" s="87">
        <v>0</v>
      </c>
    </row>
    <row r="3237" spans="3:8" x14ac:dyDescent="0.25">
      <c r="C3237" s="86">
        <v>43669</v>
      </c>
      <c r="D3237" t="s">
        <v>21</v>
      </c>
      <c r="E3237" t="s">
        <v>32</v>
      </c>
      <c r="F3237" t="s">
        <v>626</v>
      </c>
      <c r="G3237" s="101">
        <v>8</v>
      </c>
      <c r="H3237" s="87">
        <v>0</v>
      </c>
    </row>
    <row r="3238" spans="3:8" x14ac:dyDescent="0.25">
      <c r="C3238" s="86">
        <v>43669</v>
      </c>
      <c r="D3238" t="s">
        <v>79</v>
      </c>
      <c r="E3238" t="s">
        <v>59</v>
      </c>
      <c r="F3238" t="s">
        <v>626</v>
      </c>
      <c r="G3238" s="101">
        <v>27</v>
      </c>
      <c r="H3238" s="87">
        <v>0</v>
      </c>
    </row>
    <row r="3239" spans="3:8" x14ac:dyDescent="0.25">
      <c r="C3239" s="86">
        <v>43669</v>
      </c>
      <c r="D3239" t="s">
        <v>82</v>
      </c>
      <c r="E3239" t="s">
        <v>54</v>
      </c>
      <c r="F3239" t="s">
        <v>626</v>
      </c>
      <c r="G3239" s="101">
        <v>15.75</v>
      </c>
      <c r="H3239" s="87">
        <v>0</v>
      </c>
    </row>
    <row r="3240" spans="3:8" x14ac:dyDescent="0.25">
      <c r="C3240" s="86">
        <v>43669</v>
      </c>
      <c r="D3240" t="s">
        <v>78</v>
      </c>
      <c r="E3240" t="s">
        <v>61</v>
      </c>
      <c r="F3240" t="s">
        <v>626</v>
      </c>
      <c r="G3240" s="101">
        <v>21.4</v>
      </c>
      <c r="H3240" s="87">
        <v>0</v>
      </c>
    </row>
    <row r="3241" spans="3:8" x14ac:dyDescent="0.25">
      <c r="C3241" s="86">
        <v>43669</v>
      </c>
      <c r="D3241" t="s">
        <v>77</v>
      </c>
      <c r="E3241" t="s">
        <v>31</v>
      </c>
      <c r="F3241" t="s">
        <v>626</v>
      </c>
      <c r="G3241" s="101">
        <v>96</v>
      </c>
      <c r="H3241" s="87">
        <v>0</v>
      </c>
    </row>
    <row r="3242" spans="3:8" x14ac:dyDescent="0.25">
      <c r="C3242" s="86">
        <v>43669</v>
      </c>
      <c r="D3242" t="s">
        <v>65</v>
      </c>
      <c r="E3242" t="s">
        <v>54</v>
      </c>
      <c r="F3242" t="s">
        <v>626</v>
      </c>
      <c r="G3242" s="101">
        <v>66.099999999999994</v>
      </c>
      <c r="H3242" s="87">
        <v>0</v>
      </c>
    </row>
    <row r="3243" spans="3:8" x14ac:dyDescent="0.25">
      <c r="C3243" s="86">
        <v>43669</v>
      </c>
      <c r="D3243" t="s">
        <v>65</v>
      </c>
      <c r="E3243" t="s">
        <v>31</v>
      </c>
      <c r="F3243" t="s">
        <v>626</v>
      </c>
      <c r="G3243" s="101">
        <v>96</v>
      </c>
      <c r="H3243" s="87">
        <v>0</v>
      </c>
    </row>
    <row r="3244" spans="3:8" x14ac:dyDescent="0.25">
      <c r="C3244" s="86">
        <v>43669</v>
      </c>
      <c r="D3244" t="s">
        <v>65</v>
      </c>
      <c r="E3244" t="s">
        <v>61</v>
      </c>
      <c r="F3244" t="s">
        <v>626</v>
      </c>
      <c r="G3244" s="101">
        <v>10</v>
      </c>
      <c r="H3244" s="87">
        <v>0</v>
      </c>
    </row>
    <row r="3245" spans="3:8" x14ac:dyDescent="0.25">
      <c r="C3245" s="86">
        <v>43669</v>
      </c>
      <c r="D3245" t="s">
        <v>23</v>
      </c>
      <c r="E3245" t="s">
        <v>60</v>
      </c>
      <c r="F3245" t="s">
        <v>626</v>
      </c>
      <c r="G3245" s="101">
        <v>23.29</v>
      </c>
      <c r="H3245" s="87">
        <v>0</v>
      </c>
    </row>
    <row r="3246" spans="3:8" x14ac:dyDescent="0.25">
      <c r="C3246" s="86">
        <v>43669</v>
      </c>
      <c r="D3246" t="s">
        <v>23</v>
      </c>
      <c r="E3246" t="s">
        <v>54</v>
      </c>
      <c r="F3246" t="s">
        <v>626</v>
      </c>
      <c r="G3246" s="101">
        <v>71.97</v>
      </c>
      <c r="H3246" s="87">
        <v>0</v>
      </c>
    </row>
    <row r="3247" spans="3:8" x14ac:dyDescent="0.25">
      <c r="C3247" s="86">
        <v>43669</v>
      </c>
      <c r="D3247" t="s">
        <v>23</v>
      </c>
      <c r="E3247" t="s">
        <v>54</v>
      </c>
      <c r="F3247" t="s">
        <v>626</v>
      </c>
      <c r="G3247" s="101">
        <v>64</v>
      </c>
      <c r="H3247" s="87">
        <v>0</v>
      </c>
    </row>
    <row r="3248" spans="3:8" x14ac:dyDescent="0.25">
      <c r="C3248" s="86">
        <v>43669</v>
      </c>
      <c r="D3248" t="s">
        <v>23</v>
      </c>
      <c r="E3248" t="s">
        <v>54</v>
      </c>
      <c r="F3248" t="s">
        <v>626</v>
      </c>
      <c r="G3248" s="101">
        <v>7.47</v>
      </c>
      <c r="H3248" s="87">
        <v>0</v>
      </c>
    </row>
    <row r="3249" spans="3:8" x14ac:dyDescent="0.25">
      <c r="C3249" s="86">
        <v>43669</v>
      </c>
      <c r="D3249" t="s">
        <v>23</v>
      </c>
      <c r="E3249" t="s">
        <v>59</v>
      </c>
      <c r="F3249" t="s">
        <v>626</v>
      </c>
      <c r="G3249" s="101">
        <v>87.91</v>
      </c>
      <c r="H3249" s="87">
        <v>0</v>
      </c>
    </row>
    <row r="3250" spans="3:8" x14ac:dyDescent="0.25">
      <c r="C3250" s="86">
        <v>43669</v>
      </c>
      <c r="D3250" t="s">
        <v>23</v>
      </c>
      <c r="E3250" t="s">
        <v>59</v>
      </c>
      <c r="F3250" t="s">
        <v>626</v>
      </c>
      <c r="G3250" s="101">
        <v>85</v>
      </c>
      <c r="H3250" s="87">
        <v>0</v>
      </c>
    </row>
    <row r="3251" spans="3:8" x14ac:dyDescent="0.25">
      <c r="C3251" s="86">
        <v>43669</v>
      </c>
      <c r="D3251" t="s">
        <v>23</v>
      </c>
      <c r="E3251" t="s">
        <v>59</v>
      </c>
      <c r="F3251" t="s">
        <v>626</v>
      </c>
      <c r="G3251" s="101">
        <v>36</v>
      </c>
      <c r="H3251" s="87">
        <v>0</v>
      </c>
    </row>
    <row r="3252" spans="3:8" x14ac:dyDescent="0.25">
      <c r="C3252" s="86">
        <v>43669</v>
      </c>
      <c r="D3252" t="s">
        <v>23</v>
      </c>
      <c r="E3252" t="s">
        <v>59</v>
      </c>
      <c r="F3252" t="s">
        <v>626</v>
      </c>
      <c r="G3252" s="101">
        <v>35.409999999999997</v>
      </c>
      <c r="H3252" s="87">
        <v>0</v>
      </c>
    </row>
    <row r="3253" spans="3:8" x14ac:dyDescent="0.25">
      <c r="C3253" s="86">
        <v>43669</v>
      </c>
      <c r="D3253" t="s">
        <v>23</v>
      </c>
      <c r="E3253" t="s">
        <v>59</v>
      </c>
      <c r="F3253" t="s">
        <v>626</v>
      </c>
      <c r="G3253" s="101">
        <v>34</v>
      </c>
      <c r="H3253" s="87">
        <v>0</v>
      </c>
    </row>
    <row r="3254" spans="3:8" x14ac:dyDescent="0.25">
      <c r="C3254" s="86">
        <v>43669</v>
      </c>
      <c r="D3254" t="s">
        <v>23</v>
      </c>
      <c r="E3254" t="s">
        <v>59</v>
      </c>
      <c r="F3254" t="s">
        <v>626</v>
      </c>
      <c r="G3254" s="101">
        <v>32.130000000000003</v>
      </c>
      <c r="H3254" s="87">
        <v>0</v>
      </c>
    </row>
    <row r="3255" spans="3:8" x14ac:dyDescent="0.25">
      <c r="C3255" s="86">
        <v>43669</v>
      </c>
      <c r="D3255" t="s">
        <v>23</v>
      </c>
      <c r="E3255" t="s">
        <v>59</v>
      </c>
      <c r="F3255" t="s">
        <v>626</v>
      </c>
      <c r="G3255" s="101">
        <v>21.3</v>
      </c>
      <c r="H3255" s="87">
        <v>0</v>
      </c>
    </row>
    <row r="3256" spans="3:8" x14ac:dyDescent="0.25">
      <c r="C3256" s="86">
        <v>43669</v>
      </c>
      <c r="D3256" t="s">
        <v>23</v>
      </c>
      <c r="E3256" t="s">
        <v>59</v>
      </c>
      <c r="F3256" t="s">
        <v>626</v>
      </c>
      <c r="G3256" s="101">
        <v>15.36</v>
      </c>
      <c r="H3256" s="87">
        <v>0</v>
      </c>
    </row>
    <row r="3257" spans="3:8" x14ac:dyDescent="0.25">
      <c r="C3257" s="86">
        <v>43669</v>
      </c>
      <c r="D3257" t="s">
        <v>23</v>
      </c>
      <c r="E3257" t="s">
        <v>59</v>
      </c>
      <c r="F3257" t="s">
        <v>626</v>
      </c>
      <c r="G3257" s="101">
        <v>14.51</v>
      </c>
      <c r="H3257" s="87">
        <v>0</v>
      </c>
    </row>
    <row r="3258" spans="3:8" x14ac:dyDescent="0.25">
      <c r="C3258" s="86">
        <v>43669</v>
      </c>
      <c r="D3258" t="s">
        <v>23</v>
      </c>
      <c r="E3258" t="s">
        <v>59</v>
      </c>
      <c r="F3258" t="s">
        <v>626</v>
      </c>
      <c r="G3258" s="101">
        <v>10.7</v>
      </c>
      <c r="H3258" s="87">
        <v>0</v>
      </c>
    </row>
    <row r="3259" spans="3:8" x14ac:dyDescent="0.25">
      <c r="C3259" s="86">
        <v>43670</v>
      </c>
      <c r="D3259" t="s">
        <v>102</v>
      </c>
      <c r="E3259" t="s">
        <v>61</v>
      </c>
      <c r="F3259" t="s">
        <v>627</v>
      </c>
      <c r="G3259" s="101">
        <v>10.25</v>
      </c>
      <c r="H3259" s="87">
        <v>0</v>
      </c>
    </row>
    <row r="3260" spans="3:8" x14ac:dyDescent="0.25">
      <c r="C3260" s="86">
        <v>43670</v>
      </c>
      <c r="D3260" t="s">
        <v>73</v>
      </c>
      <c r="E3260" t="s">
        <v>31</v>
      </c>
      <c r="F3260" t="s">
        <v>627</v>
      </c>
      <c r="G3260" s="101">
        <v>265</v>
      </c>
      <c r="H3260" s="87">
        <v>0</v>
      </c>
    </row>
    <row r="3261" spans="3:8" x14ac:dyDescent="0.25">
      <c r="C3261" s="86">
        <v>43670</v>
      </c>
      <c r="D3261" t="s">
        <v>21</v>
      </c>
      <c r="E3261" t="s">
        <v>32</v>
      </c>
      <c r="F3261" t="s">
        <v>627</v>
      </c>
      <c r="G3261" s="101">
        <v>24</v>
      </c>
      <c r="H3261" s="87">
        <v>0</v>
      </c>
    </row>
    <row r="3262" spans="3:8" x14ac:dyDescent="0.25">
      <c r="C3262" s="86">
        <v>43670</v>
      </c>
      <c r="D3262" t="s">
        <v>21</v>
      </c>
      <c r="E3262" t="s">
        <v>32</v>
      </c>
      <c r="F3262" t="s">
        <v>627</v>
      </c>
      <c r="G3262" s="101">
        <v>8</v>
      </c>
      <c r="H3262" s="87">
        <v>0</v>
      </c>
    </row>
    <row r="3263" spans="3:8" x14ac:dyDescent="0.25">
      <c r="C3263" s="86">
        <v>43670</v>
      </c>
      <c r="D3263" t="s">
        <v>70</v>
      </c>
      <c r="E3263" t="s">
        <v>61</v>
      </c>
      <c r="F3263" t="s">
        <v>627</v>
      </c>
      <c r="G3263" s="101">
        <v>80.849999999999994</v>
      </c>
      <c r="H3263" s="87">
        <v>0</v>
      </c>
    </row>
    <row r="3264" spans="3:8" x14ac:dyDescent="0.25">
      <c r="C3264" s="86">
        <v>43670</v>
      </c>
      <c r="D3264" t="s">
        <v>23</v>
      </c>
      <c r="E3264" t="s">
        <v>54</v>
      </c>
      <c r="F3264" t="s">
        <v>627</v>
      </c>
      <c r="G3264" s="101">
        <v>0</v>
      </c>
      <c r="H3264" s="87">
        <v>64</v>
      </c>
    </row>
    <row r="3265" spans="3:8" x14ac:dyDescent="0.25">
      <c r="C3265" s="86">
        <v>43670</v>
      </c>
      <c r="D3265" t="s">
        <v>23</v>
      </c>
      <c r="E3265" t="s">
        <v>33</v>
      </c>
      <c r="F3265" t="s">
        <v>126</v>
      </c>
      <c r="G3265" s="101">
        <v>7.65</v>
      </c>
      <c r="H3265" s="87">
        <v>0</v>
      </c>
    </row>
    <row r="3266" spans="3:8" x14ac:dyDescent="0.25">
      <c r="C3266" s="86">
        <v>43670</v>
      </c>
      <c r="D3266" t="s">
        <v>23</v>
      </c>
      <c r="E3266" t="s">
        <v>33</v>
      </c>
      <c r="F3266" t="s">
        <v>124</v>
      </c>
      <c r="G3266" s="101">
        <v>1.8</v>
      </c>
      <c r="H3266" s="87">
        <v>0</v>
      </c>
    </row>
    <row r="3267" spans="3:8" x14ac:dyDescent="0.25">
      <c r="C3267" s="86">
        <v>43670</v>
      </c>
      <c r="D3267" t="s">
        <v>23</v>
      </c>
      <c r="E3267" t="s">
        <v>33</v>
      </c>
      <c r="F3267" t="s">
        <v>139</v>
      </c>
      <c r="G3267" s="101">
        <v>44</v>
      </c>
      <c r="H3267" s="87">
        <v>0</v>
      </c>
    </row>
    <row r="3268" spans="3:8" x14ac:dyDescent="0.25">
      <c r="C3268" s="86">
        <v>43670</v>
      </c>
      <c r="D3268" t="s">
        <v>23</v>
      </c>
      <c r="E3268" t="s">
        <v>33</v>
      </c>
      <c r="F3268" t="s">
        <v>168</v>
      </c>
      <c r="G3268" s="101">
        <v>3.6</v>
      </c>
      <c r="H3268" s="87">
        <v>0</v>
      </c>
    </row>
    <row r="3269" spans="3:8" x14ac:dyDescent="0.25">
      <c r="C3269" s="86">
        <v>43671</v>
      </c>
      <c r="D3269" t="s">
        <v>22</v>
      </c>
      <c r="E3269" t="s">
        <v>628</v>
      </c>
      <c r="F3269" t="s">
        <v>629</v>
      </c>
      <c r="G3269" s="101">
        <v>410.35</v>
      </c>
      <c r="H3269" s="87">
        <v>0</v>
      </c>
    </row>
    <row r="3270" spans="3:8" x14ac:dyDescent="0.25">
      <c r="C3270" s="86">
        <v>43671</v>
      </c>
      <c r="D3270" t="s">
        <v>22</v>
      </c>
      <c r="E3270" t="s">
        <v>628</v>
      </c>
      <c r="F3270" t="s">
        <v>629</v>
      </c>
      <c r="G3270" s="101">
        <v>144.43</v>
      </c>
      <c r="H3270" s="87">
        <v>0</v>
      </c>
    </row>
    <row r="3271" spans="3:8" x14ac:dyDescent="0.25">
      <c r="C3271" s="86">
        <v>43671</v>
      </c>
      <c r="D3271" t="s">
        <v>22</v>
      </c>
      <c r="E3271" t="s">
        <v>628</v>
      </c>
      <c r="F3271" t="s">
        <v>629</v>
      </c>
      <c r="G3271" s="101">
        <v>132.22</v>
      </c>
      <c r="H3271" s="87">
        <v>0</v>
      </c>
    </row>
    <row r="3272" spans="3:8" x14ac:dyDescent="0.25">
      <c r="C3272" s="86">
        <v>43671</v>
      </c>
      <c r="D3272" t="s">
        <v>22</v>
      </c>
      <c r="E3272" t="s">
        <v>628</v>
      </c>
      <c r="F3272" t="s">
        <v>629</v>
      </c>
      <c r="G3272" s="101">
        <v>130.29</v>
      </c>
      <c r="H3272" s="87">
        <v>0</v>
      </c>
    </row>
    <row r="3273" spans="3:8" x14ac:dyDescent="0.25">
      <c r="C3273" s="86">
        <v>43671</v>
      </c>
      <c r="D3273" t="s">
        <v>22</v>
      </c>
      <c r="E3273" t="s">
        <v>628</v>
      </c>
      <c r="F3273" t="s">
        <v>629</v>
      </c>
      <c r="G3273" s="101">
        <v>107.83</v>
      </c>
      <c r="H3273" s="87">
        <v>0</v>
      </c>
    </row>
    <row r="3274" spans="3:8" x14ac:dyDescent="0.25">
      <c r="C3274" s="86">
        <v>43671</v>
      </c>
      <c r="D3274" t="s">
        <v>22</v>
      </c>
      <c r="E3274" t="s">
        <v>628</v>
      </c>
      <c r="F3274" t="s">
        <v>629</v>
      </c>
      <c r="G3274" s="101">
        <v>85.88</v>
      </c>
      <c r="H3274" s="87">
        <v>0</v>
      </c>
    </row>
    <row r="3275" spans="3:8" x14ac:dyDescent="0.25">
      <c r="C3275" s="86">
        <v>43671</v>
      </c>
      <c r="D3275" t="s">
        <v>22</v>
      </c>
      <c r="E3275" t="s">
        <v>628</v>
      </c>
      <c r="F3275" t="s">
        <v>629</v>
      </c>
      <c r="G3275" s="101">
        <v>80.47</v>
      </c>
      <c r="H3275" s="87">
        <v>0</v>
      </c>
    </row>
    <row r="3276" spans="3:8" x14ac:dyDescent="0.25">
      <c r="C3276" s="86">
        <v>43671</v>
      </c>
      <c r="D3276" t="s">
        <v>22</v>
      </c>
      <c r="E3276" t="s">
        <v>628</v>
      </c>
      <c r="F3276" t="s">
        <v>629</v>
      </c>
      <c r="G3276" s="101">
        <v>65.59</v>
      </c>
      <c r="H3276" s="87">
        <v>0</v>
      </c>
    </row>
    <row r="3277" spans="3:8" x14ac:dyDescent="0.25">
      <c r="C3277" s="86">
        <v>43671</v>
      </c>
      <c r="D3277" t="s">
        <v>22</v>
      </c>
      <c r="E3277" t="s">
        <v>628</v>
      </c>
      <c r="F3277" t="s">
        <v>629</v>
      </c>
      <c r="G3277" s="101">
        <v>63.64</v>
      </c>
      <c r="H3277" s="87">
        <v>0</v>
      </c>
    </row>
    <row r="3278" spans="3:8" x14ac:dyDescent="0.25">
      <c r="C3278" s="86">
        <v>43671</v>
      </c>
      <c r="D3278" t="s">
        <v>22</v>
      </c>
      <c r="E3278" t="s">
        <v>628</v>
      </c>
      <c r="F3278" t="s">
        <v>629</v>
      </c>
      <c r="G3278" s="101">
        <v>60.7</v>
      </c>
      <c r="H3278" s="87">
        <v>0</v>
      </c>
    </row>
    <row r="3279" spans="3:8" x14ac:dyDescent="0.25">
      <c r="C3279" s="86">
        <v>43671</v>
      </c>
      <c r="D3279" t="s">
        <v>22</v>
      </c>
      <c r="E3279" t="s">
        <v>628</v>
      </c>
      <c r="F3279" t="s">
        <v>629</v>
      </c>
      <c r="G3279" s="101">
        <v>48.99</v>
      </c>
      <c r="H3279" s="87">
        <v>0</v>
      </c>
    </row>
    <row r="3280" spans="3:8" x14ac:dyDescent="0.25">
      <c r="C3280" s="86">
        <v>43671</v>
      </c>
      <c r="D3280" t="s">
        <v>22</v>
      </c>
      <c r="E3280" t="s">
        <v>628</v>
      </c>
      <c r="F3280" t="s">
        <v>629</v>
      </c>
      <c r="G3280" s="101">
        <v>46.01</v>
      </c>
      <c r="H3280" s="87">
        <v>0</v>
      </c>
    </row>
    <row r="3281" spans="3:8" x14ac:dyDescent="0.25">
      <c r="C3281" s="86">
        <v>43671</v>
      </c>
      <c r="D3281" t="s">
        <v>22</v>
      </c>
      <c r="E3281" t="s">
        <v>628</v>
      </c>
      <c r="F3281" t="s">
        <v>629</v>
      </c>
      <c r="G3281" s="101">
        <v>44.13</v>
      </c>
      <c r="H3281" s="87">
        <v>0</v>
      </c>
    </row>
    <row r="3282" spans="3:8" x14ac:dyDescent="0.25">
      <c r="C3282" s="86">
        <v>43671</v>
      </c>
      <c r="D3282" t="s">
        <v>22</v>
      </c>
      <c r="E3282" t="s">
        <v>628</v>
      </c>
      <c r="F3282" t="s">
        <v>629</v>
      </c>
      <c r="G3282" s="101">
        <v>27.42</v>
      </c>
      <c r="H3282" s="87">
        <v>0</v>
      </c>
    </row>
    <row r="3283" spans="3:8" x14ac:dyDescent="0.25">
      <c r="C3283" s="86">
        <v>43671</v>
      </c>
      <c r="D3283" t="s">
        <v>22</v>
      </c>
      <c r="E3283" t="s">
        <v>628</v>
      </c>
      <c r="F3283" t="s">
        <v>629</v>
      </c>
      <c r="G3283" s="101">
        <v>25.63</v>
      </c>
      <c r="H3283" s="87">
        <v>0</v>
      </c>
    </row>
    <row r="3284" spans="3:8" x14ac:dyDescent="0.25">
      <c r="C3284" s="86">
        <v>43671</v>
      </c>
      <c r="D3284" t="s">
        <v>22</v>
      </c>
      <c r="E3284" t="s">
        <v>628</v>
      </c>
      <c r="F3284" t="s">
        <v>629</v>
      </c>
      <c r="G3284" s="101">
        <v>23.73</v>
      </c>
      <c r="H3284" s="87">
        <v>0</v>
      </c>
    </row>
    <row r="3285" spans="3:8" x14ac:dyDescent="0.25">
      <c r="C3285" s="86">
        <v>43671</v>
      </c>
      <c r="D3285" t="s">
        <v>22</v>
      </c>
      <c r="E3285" t="s">
        <v>628</v>
      </c>
      <c r="F3285" t="s">
        <v>629</v>
      </c>
      <c r="G3285" s="101">
        <v>23.39</v>
      </c>
      <c r="H3285" s="87">
        <v>0</v>
      </c>
    </row>
    <row r="3286" spans="3:8" x14ac:dyDescent="0.25">
      <c r="C3286" s="86">
        <v>43671</v>
      </c>
      <c r="D3286" t="s">
        <v>22</v>
      </c>
      <c r="E3286" t="s">
        <v>628</v>
      </c>
      <c r="F3286" t="s">
        <v>629</v>
      </c>
      <c r="G3286" s="101">
        <v>20.25</v>
      </c>
      <c r="H3286" s="87">
        <v>0</v>
      </c>
    </row>
    <row r="3287" spans="3:8" x14ac:dyDescent="0.25">
      <c r="C3287" s="86">
        <v>43671</v>
      </c>
      <c r="D3287" t="s">
        <v>22</v>
      </c>
      <c r="E3287" t="s">
        <v>628</v>
      </c>
      <c r="F3287" t="s">
        <v>629</v>
      </c>
      <c r="G3287" s="101">
        <v>19.38</v>
      </c>
      <c r="H3287" s="87">
        <v>0</v>
      </c>
    </row>
    <row r="3288" spans="3:8" x14ac:dyDescent="0.25">
      <c r="C3288" s="86">
        <v>43671</v>
      </c>
      <c r="D3288" t="s">
        <v>22</v>
      </c>
      <c r="E3288" t="s">
        <v>628</v>
      </c>
      <c r="F3288" t="s">
        <v>629</v>
      </c>
      <c r="G3288" s="101">
        <v>14.12</v>
      </c>
      <c r="H3288" s="87">
        <v>0</v>
      </c>
    </row>
    <row r="3289" spans="3:8" x14ac:dyDescent="0.25">
      <c r="C3289" s="86">
        <v>43671</v>
      </c>
      <c r="D3289" t="s">
        <v>22</v>
      </c>
      <c r="E3289" t="s">
        <v>628</v>
      </c>
      <c r="F3289" t="s">
        <v>629</v>
      </c>
      <c r="G3289" s="101">
        <v>5.6</v>
      </c>
      <c r="H3289" s="87">
        <v>0</v>
      </c>
    </row>
    <row r="3290" spans="3:8" x14ac:dyDescent="0.25">
      <c r="C3290" s="86">
        <v>43671</v>
      </c>
      <c r="D3290" t="s">
        <v>102</v>
      </c>
      <c r="E3290" t="s">
        <v>61</v>
      </c>
      <c r="F3290" t="s">
        <v>630</v>
      </c>
      <c r="G3290" s="101">
        <v>35.1</v>
      </c>
      <c r="H3290" s="87">
        <v>0</v>
      </c>
    </row>
    <row r="3291" spans="3:8" x14ac:dyDescent="0.25">
      <c r="C3291" s="86">
        <v>43671</v>
      </c>
      <c r="D3291" t="s">
        <v>76</v>
      </c>
      <c r="E3291" t="s">
        <v>628</v>
      </c>
      <c r="F3291" t="s">
        <v>629</v>
      </c>
      <c r="G3291" s="101">
        <v>249.64</v>
      </c>
      <c r="H3291" s="87">
        <v>0</v>
      </c>
    </row>
    <row r="3292" spans="3:8" x14ac:dyDescent="0.25">
      <c r="C3292" s="86">
        <v>43671</v>
      </c>
      <c r="D3292" t="s">
        <v>67</v>
      </c>
      <c r="E3292" t="s">
        <v>628</v>
      </c>
      <c r="F3292" t="s">
        <v>629</v>
      </c>
      <c r="G3292" s="101">
        <v>1142.21</v>
      </c>
      <c r="H3292" s="87">
        <v>0</v>
      </c>
    </row>
    <row r="3293" spans="3:8" x14ac:dyDescent="0.25">
      <c r="C3293" s="86">
        <v>43671</v>
      </c>
      <c r="D3293" t="s">
        <v>67</v>
      </c>
      <c r="E3293" t="s">
        <v>61</v>
      </c>
      <c r="F3293" t="s">
        <v>630</v>
      </c>
      <c r="G3293" s="101">
        <v>13.15</v>
      </c>
      <c r="H3293" s="87">
        <v>0</v>
      </c>
    </row>
    <row r="3294" spans="3:8" x14ac:dyDescent="0.25">
      <c r="C3294" s="86">
        <v>43671</v>
      </c>
      <c r="D3294" t="s">
        <v>71</v>
      </c>
      <c r="E3294" t="s">
        <v>628</v>
      </c>
      <c r="F3294" t="s">
        <v>629</v>
      </c>
      <c r="G3294" s="101">
        <v>1499.58</v>
      </c>
      <c r="H3294" s="87">
        <v>0</v>
      </c>
    </row>
    <row r="3295" spans="3:8" x14ac:dyDescent="0.25">
      <c r="C3295" s="86">
        <v>43671</v>
      </c>
      <c r="D3295" t="s">
        <v>71</v>
      </c>
      <c r="E3295" t="s">
        <v>61</v>
      </c>
      <c r="F3295" t="s">
        <v>630</v>
      </c>
      <c r="G3295" s="101">
        <v>450</v>
      </c>
      <c r="H3295" s="87">
        <v>0</v>
      </c>
    </row>
    <row r="3296" spans="3:8" x14ac:dyDescent="0.25">
      <c r="C3296" s="86">
        <v>43671</v>
      </c>
      <c r="D3296" t="s">
        <v>103</v>
      </c>
      <c r="E3296" t="s">
        <v>32</v>
      </c>
      <c r="F3296" t="s">
        <v>630</v>
      </c>
      <c r="G3296" s="101">
        <v>39.619999999999997</v>
      </c>
      <c r="H3296" s="87">
        <v>0</v>
      </c>
    </row>
    <row r="3297" spans="3:8" x14ac:dyDescent="0.25">
      <c r="C3297" s="86">
        <v>43671</v>
      </c>
      <c r="D3297" t="s">
        <v>103</v>
      </c>
      <c r="E3297" t="s">
        <v>628</v>
      </c>
      <c r="F3297" t="s">
        <v>629</v>
      </c>
      <c r="G3297" s="101">
        <v>20.9</v>
      </c>
      <c r="H3297" s="87">
        <v>0</v>
      </c>
    </row>
    <row r="3298" spans="3:8" x14ac:dyDescent="0.25">
      <c r="C3298" s="86">
        <v>43671</v>
      </c>
      <c r="D3298" t="s">
        <v>21</v>
      </c>
      <c r="E3298" t="s">
        <v>32</v>
      </c>
      <c r="F3298" t="s">
        <v>630</v>
      </c>
      <c r="G3298" s="101">
        <v>8</v>
      </c>
      <c r="H3298" s="87">
        <v>0</v>
      </c>
    </row>
    <row r="3299" spans="3:8" x14ac:dyDescent="0.25">
      <c r="C3299" s="86">
        <v>43671</v>
      </c>
      <c r="D3299" t="s">
        <v>21</v>
      </c>
      <c r="E3299" t="s">
        <v>628</v>
      </c>
      <c r="F3299" t="s">
        <v>629</v>
      </c>
      <c r="G3299" s="101">
        <v>1098.96</v>
      </c>
      <c r="H3299" s="87">
        <v>0</v>
      </c>
    </row>
    <row r="3300" spans="3:8" x14ac:dyDescent="0.25">
      <c r="C3300" s="86">
        <v>43671</v>
      </c>
      <c r="D3300" t="s">
        <v>21</v>
      </c>
      <c r="E3300" t="s">
        <v>628</v>
      </c>
      <c r="F3300" t="s">
        <v>629</v>
      </c>
      <c r="G3300" s="101">
        <v>873.5</v>
      </c>
      <c r="H3300" s="87">
        <v>0</v>
      </c>
    </row>
    <row r="3301" spans="3:8" x14ac:dyDescent="0.25">
      <c r="C3301" s="86">
        <v>43671</v>
      </c>
      <c r="D3301" t="s">
        <v>21</v>
      </c>
      <c r="E3301" t="s">
        <v>628</v>
      </c>
      <c r="F3301" t="s">
        <v>629</v>
      </c>
      <c r="G3301" s="101">
        <v>834.96</v>
      </c>
      <c r="H3301" s="87">
        <v>0</v>
      </c>
    </row>
    <row r="3302" spans="3:8" x14ac:dyDescent="0.25">
      <c r="C3302" s="86">
        <v>43671</v>
      </c>
      <c r="D3302" t="s">
        <v>21</v>
      </c>
      <c r="E3302" t="s">
        <v>628</v>
      </c>
      <c r="F3302" t="s">
        <v>629</v>
      </c>
      <c r="G3302" s="101">
        <v>812.13</v>
      </c>
      <c r="H3302" s="87">
        <v>0</v>
      </c>
    </row>
    <row r="3303" spans="3:8" x14ac:dyDescent="0.25">
      <c r="C3303" s="86">
        <v>43671</v>
      </c>
      <c r="D3303" t="s">
        <v>21</v>
      </c>
      <c r="E3303" t="s">
        <v>628</v>
      </c>
      <c r="F3303" t="s">
        <v>629</v>
      </c>
      <c r="G3303" s="101">
        <v>635.51</v>
      </c>
      <c r="H3303" s="87">
        <v>0</v>
      </c>
    </row>
    <row r="3304" spans="3:8" x14ac:dyDescent="0.25">
      <c r="C3304" s="86">
        <v>43671</v>
      </c>
      <c r="D3304" t="s">
        <v>21</v>
      </c>
      <c r="E3304" t="s">
        <v>628</v>
      </c>
      <c r="F3304" t="s">
        <v>629</v>
      </c>
      <c r="G3304" s="101">
        <v>566.5</v>
      </c>
      <c r="H3304" s="87">
        <v>0</v>
      </c>
    </row>
    <row r="3305" spans="3:8" x14ac:dyDescent="0.25">
      <c r="C3305" s="86">
        <v>43671</v>
      </c>
      <c r="D3305" t="s">
        <v>21</v>
      </c>
      <c r="E3305" t="s">
        <v>628</v>
      </c>
      <c r="F3305" t="s">
        <v>629</v>
      </c>
      <c r="G3305" s="101">
        <v>540.30999999999995</v>
      </c>
      <c r="H3305" s="87">
        <v>0</v>
      </c>
    </row>
    <row r="3306" spans="3:8" x14ac:dyDescent="0.25">
      <c r="C3306" s="86">
        <v>43671</v>
      </c>
      <c r="D3306" t="s">
        <v>21</v>
      </c>
      <c r="E3306" t="s">
        <v>628</v>
      </c>
      <c r="F3306" t="s">
        <v>629</v>
      </c>
      <c r="G3306" s="101">
        <v>492.39</v>
      </c>
      <c r="H3306" s="87">
        <v>0</v>
      </c>
    </row>
    <row r="3307" spans="3:8" x14ac:dyDescent="0.25">
      <c r="C3307" s="86">
        <v>43671</v>
      </c>
      <c r="D3307" t="s">
        <v>21</v>
      </c>
      <c r="E3307" t="s">
        <v>628</v>
      </c>
      <c r="F3307" t="s">
        <v>629</v>
      </c>
      <c r="G3307" s="101">
        <v>481.35</v>
      </c>
      <c r="H3307" s="87">
        <v>0</v>
      </c>
    </row>
    <row r="3308" spans="3:8" x14ac:dyDescent="0.25">
      <c r="C3308" s="86">
        <v>43671</v>
      </c>
      <c r="D3308" t="s">
        <v>21</v>
      </c>
      <c r="E3308" t="s">
        <v>628</v>
      </c>
      <c r="F3308" t="s">
        <v>629</v>
      </c>
      <c r="G3308" s="101">
        <v>475.27</v>
      </c>
      <c r="H3308" s="87">
        <v>0</v>
      </c>
    </row>
    <row r="3309" spans="3:8" x14ac:dyDescent="0.25">
      <c r="C3309" s="86">
        <v>43671</v>
      </c>
      <c r="D3309" t="s">
        <v>21</v>
      </c>
      <c r="E3309" t="s">
        <v>628</v>
      </c>
      <c r="F3309" t="s">
        <v>629</v>
      </c>
      <c r="G3309" s="101">
        <v>430.45</v>
      </c>
      <c r="H3309" s="87">
        <v>0</v>
      </c>
    </row>
    <row r="3310" spans="3:8" x14ac:dyDescent="0.25">
      <c r="C3310" s="86">
        <v>43671</v>
      </c>
      <c r="D3310" t="s">
        <v>21</v>
      </c>
      <c r="E3310" t="s">
        <v>628</v>
      </c>
      <c r="F3310" t="s">
        <v>629</v>
      </c>
      <c r="G3310" s="101">
        <v>423.51</v>
      </c>
      <c r="H3310" s="87">
        <v>0</v>
      </c>
    </row>
    <row r="3311" spans="3:8" x14ac:dyDescent="0.25">
      <c r="C3311" s="86">
        <v>43671</v>
      </c>
      <c r="D3311" t="s">
        <v>21</v>
      </c>
      <c r="E3311" t="s">
        <v>628</v>
      </c>
      <c r="F3311" t="s">
        <v>629</v>
      </c>
      <c r="G3311" s="101">
        <v>402.95</v>
      </c>
      <c r="H3311" s="87">
        <v>0</v>
      </c>
    </row>
    <row r="3312" spans="3:8" x14ac:dyDescent="0.25">
      <c r="C3312" s="86">
        <v>43671</v>
      </c>
      <c r="D3312" t="s">
        <v>21</v>
      </c>
      <c r="E3312" t="s">
        <v>628</v>
      </c>
      <c r="F3312" t="s">
        <v>629</v>
      </c>
      <c r="G3312" s="101">
        <v>287.68</v>
      </c>
      <c r="H3312" s="87">
        <v>0</v>
      </c>
    </row>
    <row r="3313" spans="3:8" x14ac:dyDescent="0.25">
      <c r="C3313" s="86">
        <v>43671</v>
      </c>
      <c r="D3313" t="s">
        <v>21</v>
      </c>
      <c r="E3313" t="s">
        <v>628</v>
      </c>
      <c r="F3313" t="s">
        <v>629</v>
      </c>
      <c r="G3313" s="101">
        <v>262.45</v>
      </c>
      <c r="H3313" s="87">
        <v>0</v>
      </c>
    </row>
    <row r="3314" spans="3:8" x14ac:dyDescent="0.25">
      <c r="C3314" s="86">
        <v>43671</v>
      </c>
      <c r="D3314" t="s">
        <v>21</v>
      </c>
      <c r="E3314" t="s">
        <v>628</v>
      </c>
      <c r="F3314" t="s">
        <v>629</v>
      </c>
      <c r="G3314" s="101">
        <v>257.58</v>
      </c>
      <c r="H3314" s="87">
        <v>0</v>
      </c>
    </row>
    <row r="3315" spans="3:8" x14ac:dyDescent="0.25">
      <c r="C3315" s="86">
        <v>43671</v>
      </c>
      <c r="D3315" t="s">
        <v>21</v>
      </c>
      <c r="E3315" t="s">
        <v>628</v>
      </c>
      <c r="F3315" t="s">
        <v>629</v>
      </c>
      <c r="G3315" s="101">
        <v>253.81</v>
      </c>
      <c r="H3315" s="87">
        <v>0</v>
      </c>
    </row>
    <row r="3316" spans="3:8" x14ac:dyDescent="0.25">
      <c r="C3316" s="86">
        <v>43671</v>
      </c>
      <c r="D3316" t="s">
        <v>21</v>
      </c>
      <c r="E3316" t="s">
        <v>628</v>
      </c>
      <c r="F3316" t="s">
        <v>629</v>
      </c>
      <c r="G3316" s="101">
        <v>250.81</v>
      </c>
      <c r="H3316" s="87">
        <v>0</v>
      </c>
    </row>
    <row r="3317" spans="3:8" x14ac:dyDescent="0.25">
      <c r="C3317" s="86">
        <v>43671</v>
      </c>
      <c r="D3317" t="s">
        <v>21</v>
      </c>
      <c r="E3317" t="s">
        <v>628</v>
      </c>
      <c r="F3317" t="s">
        <v>629</v>
      </c>
      <c r="G3317" s="101">
        <v>246.93</v>
      </c>
      <c r="H3317" s="87">
        <v>0</v>
      </c>
    </row>
    <row r="3318" spans="3:8" x14ac:dyDescent="0.25">
      <c r="C3318" s="86">
        <v>43671</v>
      </c>
      <c r="D3318" t="s">
        <v>21</v>
      </c>
      <c r="E3318" t="s">
        <v>628</v>
      </c>
      <c r="F3318" t="s">
        <v>629</v>
      </c>
      <c r="G3318" s="101">
        <v>173.93</v>
      </c>
      <c r="H3318" s="87">
        <v>0</v>
      </c>
    </row>
    <row r="3319" spans="3:8" x14ac:dyDescent="0.25">
      <c r="C3319" s="86">
        <v>43671</v>
      </c>
      <c r="D3319" t="s">
        <v>21</v>
      </c>
      <c r="E3319" t="s">
        <v>628</v>
      </c>
      <c r="F3319" t="s">
        <v>629</v>
      </c>
      <c r="G3319" s="101">
        <v>85.85</v>
      </c>
      <c r="H3319" s="87">
        <v>0</v>
      </c>
    </row>
    <row r="3320" spans="3:8" x14ac:dyDescent="0.25">
      <c r="C3320" s="86">
        <v>43671</v>
      </c>
      <c r="D3320" t="s">
        <v>21</v>
      </c>
      <c r="E3320" t="s">
        <v>628</v>
      </c>
      <c r="F3320" t="s">
        <v>629</v>
      </c>
      <c r="G3320" s="101">
        <v>83.18</v>
      </c>
      <c r="H3320" s="87">
        <v>0</v>
      </c>
    </row>
    <row r="3321" spans="3:8" x14ac:dyDescent="0.25">
      <c r="C3321" s="86">
        <v>43671</v>
      </c>
      <c r="D3321" t="s">
        <v>21</v>
      </c>
      <c r="E3321" t="s">
        <v>628</v>
      </c>
      <c r="F3321" t="s">
        <v>629</v>
      </c>
      <c r="G3321" s="101">
        <v>42.2</v>
      </c>
      <c r="H3321" s="87">
        <v>0</v>
      </c>
    </row>
    <row r="3322" spans="3:8" x14ac:dyDescent="0.25">
      <c r="C3322" s="86">
        <v>43671</v>
      </c>
      <c r="D3322" t="s">
        <v>21</v>
      </c>
      <c r="E3322" t="s">
        <v>628</v>
      </c>
      <c r="F3322" t="s">
        <v>629</v>
      </c>
      <c r="G3322" s="101">
        <v>40</v>
      </c>
      <c r="H3322" s="87">
        <v>0</v>
      </c>
    </row>
    <row r="3323" spans="3:8" x14ac:dyDescent="0.25">
      <c r="C3323" s="86">
        <v>43671</v>
      </c>
      <c r="D3323" t="s">
        <v>21</v>
      </c>
      <c r="E3323" t="s">
        <v>628</v>
      </c>
      <c r="F3323" t="s">
        <v>629</v>
      </c>
      <c r="G3323" s="101">
        <v>26.02</v>
      </c>
      <c r="H3323" s="87">
        <v>0</v>
      </c>
    </row>
    <row r="3324" spans="3:8" x14ac:dyDescent="0.25">
      <c r="C3324" s="86">
        <v>43671</v>
      </c>
      <c r="D3324" t="s">
        <v>21</v>
      </c>
      <c r="E3324" t="s">
        <v>628</v>
      </c>
      <c r="F3324" t="s">
        <v>629</v>
      </c>
      <c r="G3324" s="101">
        <v>23.57</v>
      </c>
      <c r="H3324" s="87">
        <v>0</v>
      </c>
    </row>
    <row r="3325" spans="3:8" x14ac:dyDescent="0.25">
      <c r="C3325" s="86">
        <v>43671</v>
      </c>
      <c r="D3325" t="s">
        <v>21</v>
      </c>
      <c r="E3325" t="s">
        <v>628</v>
      </c>
      <c r="F3325" t="s">
        <v>629</v>
      </c>
      <c r="G3325" s="101">
        <v>16.78</v>
      </c>
      <c r="H3325" s="87">
        <v>0</v>
      </c>
    </row>
    <row r="3326" spans="3:8" x14ac:dyDescent="0.25">
      <c r="C3326" s="86">
        <v>43671</v>
      </c>
      <c r="D3326" t="s">
        <v>21</v>
      </c>
      <c r="E3326" t="s">
        <v>628</v>
      </c>
      <c r="F3326" t="s">
        <v>629</v>
      </c>
      <c r="G3326" s="101">
        <v>14.46</v>
      </c>
      <c r="H3326" s="87">
        <v>0</v>
      </c>
    </row>
    <row r="3327" spans="3:8" x14ac:dyDescent="0.25">
      <c r="C3327" s="86">
        <v>43671</v>
      </c>
      <c r="D3327" t="s">
        <v>21</v>
      </c>
      <c r="E3327" t="s">
        <v>628</v>
      </c>
      <c r="F3327" t="s">
        <v>629</v>
      </c>
      <c r="G3327" s="101">
        <v>14.35</v>
      </c>
      <c r="H3327" s="87">
        <v>0</v>
      </c>
    </row>
    <row r="3328" spans="3:8" x14ac:dyDescent="0.25">
      <c r="C3328" s="86">
        <v>43671</v>
      </c>
      <c r="D3328" t="s">
        <v>21</v>
      </c>
      <c r="E3328" t="s">
        <v>628</v>
      </c>
      <c r="F3328" t="s">
        <v>629</v>
      </c>
      <c r="G3328" s="101">
        <v>13.64</v>
      </c>
      <c r="H3328" s="87">
        <v>0</v>
      </c>
    </row>
    <row r="3329" spans="3:8" x14ac:dyDescent="0.25">
      <c r="C3329" s="86">
        <v>43671</v>
      </c>
      <c r="D3329" t="s">
        <v>21</v>
      </c>
      <c r="E3329" t="s">
        <v>61</v>
      </c>
      <c r="F3329" t="s">
        <v>630</v>
      </c>
      <c r="G3329" s="101">
        <v>1.8</v>
      </c>
      <c r="H3329" s="87">
        <v>0</v>
      </c>
    </row>
    <row r="3330" spans="3:8" x14ac:dyDescent="0.25">
      <c r="C3330" s="86">
        <v>43671</v>
      </c>
      <c r="D3330" t="s">
        <v>65</v>
      </c>
      <c r="E3330" t="s">
        <v>60</v>
      </c>
      <c r="F3330" t="s">
        <v>630</v>
      </c>
      <c r="G3330" s="101">
        <v>25.95</v>
      </c>
      <c r="H3330" s="87">
        <v>0</v>
      </c>
    </row>
    <row r="3331" spans="3:8" x14ac:dyDescent="0.25">
      <c r="C3331" s="86">
        <v>43671</v>
      </c>
      <c r="D3331" t="s">
        <v>65</v>
      </c>
      <c r="E3331" t="s">
        <v>628</v>
      </c>
      <c r="F3331" t="s">
        <v>629</v>
      </c>
      <c r="G3331" s="101">
        <v>50.79</v>
      </c>
      <c r="H3331" s="87">
        <v>0</v>
      </c>
    </row>
    <row r="3332" spans="3:8" x14ac:dyDescent="0.25">
      <c r="C3332" s="86">
        <v>43671</v>
      </c>
      <c r="D3332" t="s">
        <v>65</v>
      </c>
      <c r="E3332" t="s">
        <v>61</v>
      </c>
      <c r="F3332" t="s">
        <v>630</v>
      </c>
      <c r="G3332" s="101">
        <v>13.8</v>
      </c>
      <c r="H3332" s="87">
        <v>0</v>
      </c>
    </row>
    <row r="3333" spans="3:8" x14ac:dyDescent="0.25">
      <c r="C3333" s="86">
        <v>43671</v>
      </c>
      <c r="D3333" t="s">
        <v>64</v>
      </c>
      <c r="E3333" t="s">
        <v>628</v>
      </c>
      <c r="F3333" t="s">
        <v>629</v>
      </c>
      <c r="G3333" s="101">
        <v>1408.96</v>
      </c>
      <c r="H3333" s="87">
        <v>0</v>
      </c>
    </row>
    <row r="3334" spans="3:8" x14ac:dyDescent="0.25">
      <c r="C3334" s="86">
        <v>43671</v>
      </c>
      <c r="D3334" t="s">
        <v>23</v>
      </c>
      <c r="E3334" t="s">
        <v>33</v>
      </c>
      <c r="F3334" t="s">
        <v>266</v>
      </c>
      <c r="G3334" s="101">
        <v>2.4</v>
      </c>
      <c r="H3334" s="87">
        <v>0</v>
      </c>
    </row>
    <row r="3335" spans="3:8" x14ac:dyDescent="0.25">
      <c r="C3335" s="86">
        <v>43671</v>
      </c>
      <c r="D3335" t="s">
        <v>23</v>
      </c>
      <c r="E3335" t="s">
        <v>33</v>
      </c>
      <c r="F3335" t="s">
        <v>221</v>
      </c>
      <c r="G3335" s="101">
        <v>11.3</v>
      </c>
      <c r="H3335" s="87">
        <v>0</v>
      </c>
    </row>
    <row r="3336" spans="3:8" x14ac:dyDescent="0.25">
      <c r="C3336" s="86">
        <v>43671</v>
      </c>
      <c r="D3336" t="s">
        <v>23</v>
      </c>
      <c r="E3336" t="s">
        <v>33</v>
      </c>
      <c r="F3336" t="s">
        <v>315</v>
      </c>
      <c r="G3336" s="101">
        <v>9.1999999999999993</v>
      </c>
      <c r="H3336" s="87">
        <v>0</v>
      </c>
    </row>
    <row r="3337" spans="3:8" x14ac:dyDescent="0.25">
      <c r="C3337" s="86">
        <v>43671</v>
      </c>
      <c r="D3337" t="s">
        <v>23</v>
      </c>
      <c r="E3337" t="s">
        <v>33</v>
      </c>
      <c r="F3337" t="s">
        <v>182</v>
      </c>
      <c r="G3337" s="101">
        <v>2.25</v>
      </c>
      <c r="H3337" s="87">
        <v>0</v>
      </c>
    </row>
    <row r="3338" spans="3:8" x14ac:dyDescent="0.25">
      <c r="C3338" s="86">
        <v>43671</v>
      </c>
      <c r="D3338" t="s">
        <v>23</v>
      </c>
      <c r="E3338" t="s">
        <v>33</v>
      </c>
      <c r="F3338" t="s">
        <v>146</v>
      </c>
      <c r="G3338" s="101">
        <v>16.399999999999999</v>
      </c>
      <c r="H3338" s="87">
        <v>0</v>
      </c>
    </row>
    <row r="3339" spans="3:8" x14ac:dyDescent="0.25">
      <c r="C3339" s="86">
        <v>43671</v>
      </c>
      <c r="D3339" t="s">
        <v>23</v>
      </c>
      <c r="E3339" t="s">
        <v>33</v>
      </c>
      <c r="F3339" t="s">
        <v>55</v>
      </c>
      <c r="G3339" s="101">
        <v>21.9</v>
      </c>
      <c r="H3339" s="87">
        <v>0</v>
      </c>
    </row>
    <row r="3340" spans="3:8" x14ac:dyDescent="0.25">
      <c r="C3340" s="86">
        <v>43671</v>
      </c>
      <c r="D3340" t="s">
        <v>23</v>
      </c>
      <c r="E3340" t="s">
        <v>33</v>
      </c>
      <c r="F3340" t="s">
        <v>215</v>
      </c>
      <c r="G3340" s="101">
        <v>9.1999999999999993</v>
      </c>
      <c r="H3340" s="87">
        <v>0</v>
      </c>
    </row>
    <row r="3341" spans="3:8" x14ac:dyDescent="0.25">
      <c r="C3341" s="86">
        <v>43671</v>
      </c>
      <c r="D3341" t="s">
        <v>23</v>
      </c>
      <c r="E3341" t="s">
        <v>33</v>
      </c>
      <c r="F3341" t="s">
        <v>231</v>
      </c>
      <c r="G3341" s="101">
        <v>12.08</v>
      </c>
      <c r="H3341" s="87">
        <v>0</v>
      </c>
    </row>
    <row r="3342" spans="3:8" x14ac:dyDescent="0.25">
      <c r="C3342" s="86">
        <v>43671</v>
      </c>
      <c r="D3342" t="s">
        <v>23</v>
      </c>
      <c r="E3342" t="s">
        <v>628</v>
      </c>
      <c r="F3342" t="s">
        <v>629</v>
      </c>
      <c r="G3342" s="101">
        <v>73.2</v>
      </c>
      <c r="H3342" s="87">
        <v>0</v>
      </c>
    </row>
    <row r="3343" spans="3:8" x14ac:dyDescent="0.25">
      <c r="C3343" s="86">
        <v>43671</v>
      </c>
      <c r="D3343" t="s">
        <v>23</v>
      </c>
      <c r="E3343" t="s">
        <v>628</v>
      </c>
      <c r="F3343" t="s">
        <v>629</v>
      </c>
      <c r="G3343" s="101">
        <v>68.180000000000007</v>
      </c>
      <c r="H3343" s="87">
        <v>0</v>
      </c>
    </row>
    <row r="3344" spans="3:8" x14ac:dyDescent="0.25">
      <c r="C3344" s="86">
        <v>43671</v>
      </c>
      <c r="D3344" t="s">
        <v>23</v>
      </c>
      <c r="E3344" t="s">
        <v>628</v>
      </c>
      <c r="F3344" t="s">
        <v>629</v>
      </c>
      <c r="G3344" s="101">
        <v>63.58</v>
      </c>
      <c r="H3344" s="87">
        <v>0</v>
      </c>
    </row>
    <row r="3345" spans="3:8" x14ac:dyDescent="0.25">
      <c r="C3345" s="86">
        <v>43671</v>
      </c>
      <c r="D3345" t="s">
        <v>23</v>
      </c>
      <c r="E3345" t="s">
        <v>628</v>
      </c>
      <c r="F3345" t="s">
        <v>629</v>
      </c>
      <c r="G3345" s="101">
        <v>52.96</v>
      </c>
      <c r="H3345" s="87">
        <v>0</v>
      </c>
    </row>
    <row r="3346" spans="3:8" x14ac:dyDescent="0.25">
      <c r="C3346" s="86">
        <v>43671</v>
      </c>
      <c r="D3346" t="s">
        <v>23</v>
      </c>
      <c r="E3346" t="s">
        <v>628</v>
      </c>
      <c r="F3346" t="s">
        <v>629</v>
      </c>
      <c r="G3346" s="101">
        <v>51.37</v>
      </c>
      <c r="H3346" s="87">
        <v>0</v>
      </c>
    </row>
    <row r="3347" spans="3:8" x14ac:dyDescent="0.25">
      <c r="C3347" s="86">
        <v>43671</v>
      </c>
      <c r="D3347" t="s">
        <v>23</v>
      </c>
      <c r="E3347" t="s">
        <v>628</v>
      </c>
      <c r="F3347" t="s">
        <v>629</v>
      </c>
      <c r="G3347" s="101">
        <v>48.33</v>
      </c>
      <c r="H3347" s="87">
        <v>0</v>
      </c>
    </row>
    <row r="3348" spans="3:8" x14ac:dyDescent="0.25">
      <c r="C3348" s="86">
        <v>43671</v>
      </c>
      <c r="D3348" t="s">
        <v>23</v>
      </c>
      <c r="E3348" t="s">
        <v>61</v>
      </c>
      <c r="F3348" t="s">
        <v>630</v>
      </c>
      <c r="G3348" s="101">
        <v>19</v>
      </c>
      <c r="H3348" s="87">
        <v>0</v>
      </c>
    </row>
    <row r="3349" spans="3:8" x14ac:dyDescent="0.25">
      <c r="C3349" s="86">
        <v>43672</v>
      </c>
      <c r="D3349" t="s">
        <v>22</v>
      </c>
      <c r="E3349" t="s">
        <v>32</v>
      </c>
      <c r="F3349" t="s">
        <v>631</v>
      </c>
      <c r="G3349" s="101">
        <v>24</v>
      </c>
      <c r="H3349" s="87">
        <v>0</v>
      </c>
    </row>
    <row r="3350" spans="3:8" x14ac:dyDescent="0.25">
      <c r="C3350" s="86">
        <v>43672</v>
      </c>
      <c r="D3350" t="s">
        <v>22</v>
      </c>
      <c r="E3350" t="s">
        <v>32</v>
      </c>
      <c r="F3350" t="s">
        <v>631</v>
      </c>
      <c r="G3350" s="101">
        <v>16</v>
      </c>
      <c r="H3350" s="87">
        <v>0</v>
      </c>
    </row>
    <row r="3351" spans="3:8" x14ac:dyDescent="0.25">
      <c r="C3351" s="86">
        <v>43672</v>
      </c>
      <c r="D3351" t="s">
        <v>148</v>
      </c>
      <c r="E3351" t="s">
        <v>32</v>
      </c>
      <c r="F3351" t="s">
        <v>631</v>
      </c>
      <c r="G3351" s="101">
        <v>18.190000000000001</v>
      </c>
      <c r="H3351" s="87">
        <v>0</v>
      </c>
    </row>
    <row r="3352" spans="3:8" x14ac:dyDescent="0.25">
      <c r="C3352" s="86">
        <v>43672</v>
      </c>
      <c r="D3352" t="s">
        <v>71</v>
      </c>
      <c r="E3352" t="s">
        <v>60</v>
      </c>
      <c r="F3352" t="s">
        <v>631</v>
      </c>
      <c r="G3352" s="101">
        <v>27</v>
      </c>
      <c r="H3352" s="87">
        <v>0</v>
      </c>
    </row>
    <row r="3353" spans="3:8" x14ac:dyDescent="0.25">
      <c r="C3353" s="86">
        <v>43672</v>
      </c>
      <c r="D3353" t="s">
        <v>71</v>
      </c>
      <c r="E3353" t="s">
        <v>59</v>
      </c>
      <c r="F3353" t="s">
        <v>631</v>
      </c>
      <c r="G3353" s="101">
        <v>91.5</v>
      </c>
      <c r="H3353" s="87">
        <v>0</v>
      </c>
    </row>
    <row r="3354" spans="3:8" x14ac:dyDescent="0.25">
      <c r="C3354" s="86">
        <v>43672</v>
      </c>
      <c r="D3354" t="s">
        <v>71</v>
      </c>
      <c r="E3354" t="s">
        <v>61</v>
      </c>
      <c r="F3354" t="s">
        <v>631</v>
      </c>
      <c r="G3354" s="101">
        <v>106</v>
      </c>
      <c r="H3354" s="87">
        <v>0</v>
      </c>
    </row>
    <row r="3355" spans="3:8" x14ac:dyDescent="0.25">
      <c r="C3355" s="86">
        <v>43672</v>
      </c>
      <c r="D3355" t="s">
        <v>103</v>
      </c>
      <c r="E3355" t="s">
        <v>61</v>
      </c>
      <c r="F3355" t="s">
        <v>631</v>
      </c>
      <c r="G3355" s="101">
        <v>75.599999999999994</v>
      </c>
      <c r="H3355" s="87">
        <v>0</v>
      </c>
    </row>
    <row r="3356" spans="3:8" x14ac:dyDescent="0.25">
      <c r="C3356" s="86">
        <v>43672</v>
      </c>
      <c r="D3356" t="s">
        <v>21</v>
      </c>
      <c r="E3356" t="s">
        <v>32</v>
      </c>
      <c r="F3356" t="s">
        <v>631</v>
      </c>
      <c r="G3356" s="101">
        <v>32</v>
      </c>
      <c r="H3356" s="87">
        <v>0</v>
      </c>
    </row>
    <row r="3357" spans="3:8" x14ac:dyDescent="0.25">
      <c r="C3357" s="86">
        <v>43672</v>
      </c>
      <c r="D3357" t="s">
        <v>21</v>
      </c>
      <c r="E3357" t="s">
        <v>32</v>
      </c>
      <c r="F3357" t="s">
        <v>631</v>
      </c>
      <c r="G3357" s="101">
        <v>16</v>
      </c>
      <c r="H3357" s="87">
        <v>0</v>
      </c>
    </row>
    <row r="3358" spans="3:8" x14ac:dyDescent="0.25">
      <c r="C3358" s="86">
        <v>43672</v>
      </c>
      <c r="D3358" t="s">
        <v>21</v>
      </c>
      <c r="E3358" t="s">
        <v>32</v>
      </c>
      <c r="F3358" t="s">
        <v>631</v>
      </c>
      <c r="G3358" s="101">
        <v>8</v>
      </c>
      <c r="H3358" s="87">
        <v>0</v>
      </c>
    </row>
    <row r="3359" spans="3:8" x14ac:dyDescent="0.25">
      <c r="C3359" s="86">
        <v>43672</v>
      </c>
      <c r="D3359" t="s">
        <v>21</v>
      </c>
      <c r="E3359" t="s">
        <v>61</v>
      </c>
      <c r="F3359" t="s">
        <v>631</v>
      </c>
      <c r="G3359" s="101">
        <v>6</v>
      </c>
      <c r="H3359" s="87">
        <v>0</v>
      </c>
    </row>
    <row r="3360" spans="3:8" x14ac:dyDescent="0.25">
      <c r="C3360" s="86">
        <v>43672</v>
      </c>
      <c r="D3360" t="s">
        <v>21</v>
      </c>
      <c r="E3360" t="s">
        <v>61</v>
      </c>
      <c r="F3360" t="s">
        <v>631</v>
      </c>
      <c r="G3360" s="101">
        <v>1.8</v>
      </c>
      <c r="H3360" s="87">
        <v>0</v>
      </c>
    </row>
    <row r="3361" spans="3:8" x14ac:dyDescent="0.25">
      <c r="C3361" s="86">
        <v>43672</v>
      </c>
      <c r="D3361" t="s">
        <v>70</v>
      </c>
      <c r="E3361" t="s">
        <v>61</v>
      </c>
      <c r="F3361" t="s">
        <v>631</v>
      </c>
      <c r="G3361" s="101">
        <v>54.29</v>
      </c>
      <c r="H3361" s="87">
        <v>0</v>
      </c>
    </row>
    <row r="3362" spans="3:8" x14ac:dyDescent="0.25">
      <c r="C3362" s="86">
        <v>43672</v>
      </c>
      <c r="D3362" t="s">
        <v>64</v>
      </c>
      <c r="E3362" t="s">
        <v>60</v>
      </c>
      <c r="F3362" t="s">
        <v>631</v>
      </c>
      <c r="G3362" s="101">
        <v>44.84</v>
      </c>
      <c r="H3362" s="87">
        <v>0</v>
      </c>
    </row>
    <row r="3363" spans="3:8" x14ac:dyDescent="0.25">
      <c r="C3363" s="86">
        <v>43672</v>
      </c>
      <c r="D3363" t="s">
        <v>23</v>
      </c>
      <c r="E3363" t="s">
        <v>32</v>
      </c>
      <c r="F3363" t="s">
        <v>631</v>
      </c>
      <c r="G3363" s="101">
        <v>16</v>
      </c>
      <c r="H3363" s="87">
        <v>0</v>
      </c>
    </row>
    <row r="3364" spans="3:8" x14ac:dyDescent="0.25">
      <c r="C3364" s="86">
        <v>43672</v>
      </c>
      <c r="D3364" t="s">
        <v>23</v>
      </c>
      <c r="E3364" t="s">
        <v>54</v>
      </c>
      <c r="F3364" t="s">
        <v>631</v>
      </c>
      <c r="G3364" s="101">
        <v>116</v>
      </c>
      <c r="H3364" s="87">
        <v>0</v>
      </c>
    </row>
    <row r="3365" spans="3:8" x14ac:dyDescent="0.25">
      <c r="C3365" s="86">
        <v>43672</v>
      </c>
      <c r="D3365" t="s">
        <v>23</v>
      </c>
      <c r="E3365" t="s">
        <v>54</v>
      </c>
      <c r="F3365" t="s">
        <v>631</v>
      </c>
      <c r="G3365" s="101">
        <v>39.950000000000003</v>
      </c>
      <c r="H3365" s="87">
        <v>0</v>
      </c>
    </row>
    <row r="3366" spans="3:8" x14ac:dyDescent="0.25">
      <c r="C3366" s="86">
        <v>43672</v>
      </c>
      <c r="D3366" t="s">
        <v>23</v>
      </c>
      <c r="E3366" t="s">
        <v>54</v>
      </c>
      <c r="F3366" t="s">
        <v>631</v>
      </c>
      <c r="G3366" s="101">
        <v>35.979999999999997</v>
      </c>
      <c r="H3366" s="87">
        <v>0</v>
      </c>
    </row>
    <row r="3367" spans="3:8" x14ac:dyDescent="0.25">
      <c r="C3367" s="86">
        <v>43672</v>
      </c>
      <c r="D3367" t="s">
        <v>23</v>
      </c>
      <c r="E3367" t="s">
        <v>54</v>
      </c>
      <c r="F3367" t="s">
        <v>631</v>
      </c>
      <c r="G3367" s="101">
        <v>26.91</v>
      </c>
      <c r="H3367" s="87">
        <v>0</v>
      </c>
    </row>
    <row r="3368" spans="3:8" x14ac:dyDescent="0.25">
      <c r="C3368" s="86">
        <v>43672</v>
      </c>
      <c r="D3368" t="s">
        <v>23</v>
      </c>
      <c r="E3368" t="s">
        <v>54</v>
      </c>
      <c r="F3368" t="s">
        <v>631</v>
      </c>
      <c r="G3368" s="101">
        <v>26.2</v>
      </c>
      <c r="H3368" s="87">
        <v>0</v>
      </c>
    </row>
    <row r="3369" spans="3:8" x14ac:dyDescent="0.25">
      <c r="C3369" s="86">
        <v>43672</v>
      </c>
      <c r="D3369" t="s">
        <v>23</v>
      </c>
      <c r="E3369" t="s">
        <v>54</v>
      </c>
      <c r="F3369" t="s">
        <v>631</v>
      </c>
      <c r="G3369" s="101">
        <v>22.26</v>
      </c>
      <c r="H3369" s="87">
        <v>0</v>
      </c>
    </row>
    <row r="3370" spans="3:8" x14ac:dyDescent="0.25">
      <c r="C3370" s="86">
        <v>43672</v>
      </c>
      <c r="D3370" t="s">
        <v>23</v>
      </c>
      <c r="E3370" t="s">
        <v>59</v>
      </c>
      <c r="F3370" t="s">
        <v>631</v>
      </c>
      <c r="G3370" s="101">
        <v>138</v>
      </c>
      <c r="H3370" s="87">
        <v>0</v>
      </c>
    </row>
    <row r="3371" spans="3:8" x14ac:dyDescent="0.25">
      <c r="C3371" s="86">
        <v>43672</v>
      </c>
      <c r="D3371" t="s">
        <v>23</v>
      </c>
      <c r="E3371" t="s">
        <v>59</v>
      </c>
      <c r="F3371" t="s">
        <v>631</v>
      </c>
      <c r="G3371" s="101">
        <v>107.29</v>
      </c>
      <c r="H3371" s="87">
        <v>0</v>
      </c>
    </row>
    <row r="3372" spans="3:8" x14ac:dyDescent="0.25">
      <c r="C3372" s="86">
        <v>43672</v>
      </c>
      <c r="D3372" t="s">
        <v>23</v>
      </c>
      <c r="E3372" t="s">
        <v>59</v>
      </c>
      <c r="F3372" t="s">
        <v>631</v>
      </c>
      <c r="G3372" s="101">
        <v>90</v>
      </c>
      <c r="H3372" s="87">
        <v>0</v>
      </c>
    </row>
    <row r="3373" spans="3:8" x14ac:dyDescent="0.25">
      <c r="C3373" s="86">
        <v>43672</v>
      </c>
      <c r="D3373" t="s">
        <v>23</v>
      </c>
      <c r="E3373" t="s">
        <v>59</v>
      </c>
      <c r="F3373" t="s">
        <v>631</v>
      </c>
      <c r="G3373" s="101">
        <v>76.81</v>
      </c>
      <c r="H3373" s="87">
        <v>0</v>
      </c>
    </row>
    <row r="3374" spans="3:8" x14ac:dyDescent="0.25">
      <c r="C3374" s="86">
        <v>43672</v>
      </c>
      <c r="D3374" t="s">
        <v>23</v>
      </c>
      <c r="E3374" t="s">
        <v>59</v>
      </c>
      <c r="F3374" t="s">
        <v>631</v>
      </c>
      <c r="G3374" s="101">
        <v>69.55</v>
      </c>
      <c r="H3374" s="87">
        <v>0</v>
      </c>
    </row>
    <row r="3375" spans="3:8" x14ac:dyDescent="0.25">
      <c r="C3375" s="86">
        <v>43672</v>
      </c>
      <c r="D3375" t="s">
        <v>23</v>
      </c>
      <c r="E3375" t="s">
        <v>59</v>
      </c>
      <c r="F3375" t="s">
        <v>631</v>
      </c>
      <c r="G3375" s="101">
        <v>66.45</v>
      </c>
      <c r="H3375" s="87">
        <v>0</v>
      </c>
    </row>
    <row r="3376" spans="3:8" x14ac:dyDescent="0.25">
      <c r="C3376" s="86">
        <v>43672</v>
      </c>
      <c r="D3376" t="s">
        <v>23</v>
      </c>
      <c r="E3376" t="s">
        <v>59</v>
      </c>
      <c r="F3376" t="s">
        <v>631</v>
      </c>
      <c r="G3376" s="101">
        <v>30</v>
      </c>
      <c r="H3376" s="87">
        <v>0</v>
      </c>
    </row>
    <row r="3377" spans="3:8" x14ac:dyDescent="0.25">
      <c r="C3377" s="86">
        <v>43672</v>
      </c>
      <c r="D3377" t="s">
        <v>23</v>
      </c>
      <c r="E3377" t="s">
        <v>59</v>
      </c>
      <c r="F3377" t="s">
        <v>631</v>
      </c>
      <c r="G3377" s="101">
        <v>18</v>
      </c>
      <c r="H3377" s="87">
        <v>0</v>
      </c>
    </row>
    <row r="3378" spans="3:8" x14ac:dyDescent="0.25">
      <c r="C3378" s="86">
        <v>43672</v>
      </c>
      <c r="D3378" t="s">
        <v>23</v>
      </c>
      <c r="E3378" t="s">
        <v>33</v>
      </c>
      <c r="F3378" t="s">
        <v>125</v>
      </c>
      <c r="G3378" s="101">
        <v>7.35</v>
      </c>
      <c r="H3378" s="87">
        <v>0</v>
      </c>
    </row>
    <row r="3379" spans="3:8" x14ac:dyDescent="0.25">
      <c r="C3379" s="86">
        <v>43672</v>
      </c>
      <c r="D3379" t="s">
        <v>23</v>
      </c>
      <c r="E3379" t="s">
        <v>33</v>
      </c>
      <c r="F3379" t="s">
        <v>202</v>
      </c>
      <c r="G3379" s="101">
        <v>14.35</v>
      </c>
      <c r="H3379" s="87">
        <v>0</v>
      </c>
    </row>
    <row r="3380" spans="3:8" x14ac:dyDescent="0.25">
      <c r="C3380" s="86">
        <v>43672</v>
      </c>
      <c r="D3380" t="s">
        <v>23</v>
      </c>
      <c r="E3380" t="s">
        <v>33</v>
      </c>
      <c r="F3380" t="s">
        <v>598</v>
      </c>
      <c r="G3380" s="101">
        <v>12</v>
      </c>
      <c r="H3380" s="87">
        <v>0</v>
      </c>
    </row>
    <row r="3381" spans="3:8" x14ac:dyDescent="0.25">
      <c r="C3381" s="86">
        <v>43672</v>
      </c>
      <c r="D3381" t="s">
        <v>23</v>
      </c>
      <c r="E3381" t="s">
        <v>33</v>
      </c>
      <c r="F3381" t="s">
        <v>311</v>
      </c>
      <c r="G3381" s="101">
        <v>8.4</v>
      </c>
      <c r="H3381" s="87">
        <v>0</v>
      </c>
    </row>
    <row r="3382" spans="3:8" x14ac:dyDescent="0.25">
      <c r="C3382" s="86">
        <v>43672</v>
      </c>
      <c r="D3382" t="s">
        <v>23</v>
      </c>
      <c r="E3382" t="s">
        <v>61</v>
      </c>
      <c r="F3382" t="s">
        <v>631</v>
      </c>
      <c r="G3382" s="101">
        <v>1350</v>
      </c>
      <c r="H3382" s="87">
        <v>0</v>
      </c>
    </row>
    <row r="3383" spans="3:8" x14ac:dyDescent="0.25">
      <c r="C3383" s="86">
        <v>43672</v>
      </c>
      <c r="D3383" t="s">
        <v>23</v>
      </c>
      <c r="E3383" t="s">
        <v>61</v>
      </c>
      <c r="F3383" t="s">
        <v>631</v>
      </c>
      <c r="G3383" s="101">
        <v>46</v>
      </c>
      <c r="H3383" s="87">
        <v>0</v>
      </c>
    </row>
    <row r="3384" spans="3:8" x14ac:dyDescent="0.25">
      <c r="C3384" s="86">
        <v>43672</v>
      </c>
      <c r="D3384" t="s">
        <v>23</v>
      </c>
      <c r="E3384" t="s">
        <v>61</v>
      </c>
      <c r="F3384" t="s">
        <v>631</v>
      </c>
      <c r="G3384" s="101">
        <v>12</v>
      </c>
      <c r="H3384" s="87">
        <v>0</v>
      </c>
    </row>
    <row r="3385" spans="3:8" x14ac:dyDescent="0.25">
      <c r="C3385" s="86">
        <v>43672</v>
      </c>
      <c r="D3385" t="s">
        <v>23</v>
      </c>
      <c r="E3385" t="s">
        <v>61</v>
      </c>
      <c r="F3385" t="s">
        <v>631</v>
      </c>
      <c r="G3385" s="101">
        <v>1.8</v>
      </c>
      <c r="H3385" s="87">
        <v>0</v>
      </c>
    </row>
    <row r="3386" spans="3:8" x14ac:dyDescent="0.25">
      <c r="C3386" s="86">
        <v>43673</v>
      </c>
      <c r="D3386" t="s">
        <v>22</v>
      </c>
      <c r="E3386" t="s">
        <v>32</v>
      </c>
      <c r="F3386" t="s">
        <v>632</v>
      </c>
      <c r="G3386" s="101">
        <v>8</v>
      </c>
      <c r="H3386" s="87">
        <v>0</v>
      </c>
    </row>
    <row r="3387" spans="3:8" x14ac:dyDescent="0.25">
      <c r="C3387" s="86">
        <v>43673</v>
      </c>
      <c r="D3387" t="s">
        <v>21</v>
      </c>
      <c r="E3387" t="s">
        <v>32</v>
      </c>
      <c r="F3387" t="s">
        <v>632</v>
      </c>
      <c r="G3387" s="101">
        <v>24</v>
      </c>
      <c r="H3387" s="87">
        <v>0</v>
      </c>
    </row>
    <row r="3388" spans="3:8" x14ac:dyDescent="0.25">
      <c r="C3388" s="86">
        <v>43673</v>
      </c>
      <c r="D3388" t="s">
        <v>21</v>
      </c>
      <c r="E3388" t="s">
        <v>32</v>
      </c>
      <c r="F3388" t="s">
        <v>632</v>
      </c>
      <c r="G3388" s="101">
        <v>16</v>
      </c>
      <c r="H3388" s="87">
        <v>0</v>
      </c>
    </row>
    <row r="3389" spans="3:8" x14ac:dyDescent="0.25">
      <c r="C3389" s="86">
        <v>43673</v>
      </c>
      <c r="D3389" t="s">
        <v>21</v>
      </c>
      <c r="E3389" t="s">
        <v>32</v>
      </c>
      <c r="F3389" t="s">
        <v>632</v>
      </c>
      <c r="G3389" s="101">
        <v>8</v>
      </c>
      <c r="H3389" s="87">
        <v>0</v>
      </c>
    </row>
    <row r="3390" spans="3:8" x14ac:dyDescent="0.25">
      <c r="C3390" s="86">
        <v>43673</v>
      </c>
      <c r="D3390" t="s">
        <v>23</v>
      </c>
      <c r="E3390" t="s">
        <v>33</v>
      </c>
      <c r="F3390" t="s">
        <v>119</v>
      </c>
      <c r="G3390" s="101">
        <v>7.35</v>
      </c>
      <c r="H3390" s="87">
        <v>0</v>
      </c>
    </row>
    <row r="3391" spans="3:8" x14ac:dyDescent="0.25">
      <c r="C3391" s="86">
        <v>43673</v>
      </c>
      <c r="D3391" t="s">
        <v>23</v>
      </c>
      <c r="E3391" t="s">
        <v>33</v>
      </c>
      <c r="F3391" t="s">
        <v>162</v>
      </c>
      <c r="G3391" s="101">
        <v>9</v>
      </c>
      <c r="H3391" s="87">
        <v>0</v>
      </c>
    </row>
    <row r="3392" spans="3:8" x14ac:dyDescent="0.25">
      <c r="C3392" s="86">
        <v>43675</v>
      </c>
      <c r="D3392" t="s">
        <v>22</v>
      </c>
      <c r="E3392" t="s">
        <v>32</v>
      </c>
      <c r="F3392" t="s">
        <v>633</v>
      </c>
      <c r="G3392" s="101">
        <v>8</v>
      </c>
      <c r="H3392" s="87">
        <v>0</v>
      </c>
    </row>
    <row r="3393" spans="3:8" x14ac:dyDescent="0.25">
      <c r="C3393" s="86">
        <v>43675</v>
      </c>
      <c r="D3393" t="s">
        <v>102</v>
      </c>
      <c r="E3393" t="s">
        <v>31</v>
      </c>
      <c r="F3393" t="s">
        <v>633</v>
      </c>
      <c r="G3393" s="101">
        <v>130.18</v>
      </c>
      <c r="H3393" s="87">
        <v>0</v>
      </c>
    </row>
    <row r="3394" spans="3:8" x14ac:dyDescent="0.25">
      <c r="C3394" s="86">
        <v>43675</v>
      </c>
      <c r="D3394" t="s">
        <v>71</v>
      </c>
      <c r="E3394" t="s">
        <v>62</v>
      </c>
      <c r="F3394" t="s">
        <v>633</v>
      </c>
      <c r="G3394" s="101">
        <v>0</v>
      </c>
      <c r="H3394" s="87">
        <v>40</v>
      </c>
    </row>
    <row r="3395" spans="3:8" x14ac:dyDescent="0.25">
      <c r="C3395" s="86">
        <v>43675</v>
      </c>
      <c r="D3395" t="s">
        <v>103</v>
      </c>
      <c r="E3395" t="s">
        <v>60</v>
      </c>
      <c r="F3395" t="s">
        <v>633</v>
      </c>
      <c r="G3395" s="101">
        <v>990</v>
      </c>
      <c r="H3395" s="87">
        <v>0</v>
      </c>
    </row>
    <row r="3396" spans="3:8" x14ac:dyDescent="0.25">
      <c r="C3396" s="86">
        <v>43675</v>
      </c>
      <c r="D3396" t="s">
        <v>103</v>
      </c>
      <c r="E3396" t="s">
        <v>621</v>
      </c>
      <c r="F3396" t="s">
        <v>634</v>
      </c>
      <c r="G3396" s="101">
        <v>123.3</v>
      </c>
      <c r="H3396" s="87">
        <v>0</v>
      </c>
    </row>
    <row r="3397" spans="3:8" x14ac:dyDescent="0.25">
      <c r="C3397" s="86">
        <v>43675</v>
      </c>
      <c r="D3397" t="s">
        <v>21</v>
      </c>
      <c r="E3397" t="s">
        <v>32</v>
      </c>
      <c r="F3397" t="s">
        <v>633</v>
      </c>
      <c r="G3397" s="101">
        <v>8</v>
      </c>
      <c r="H3397" s="87">
        <v>0</v>
      </c>
    </row>
    <row r="3398" spans="3:8" x14ac:dyDescent="0.25">
      <c r="C3398" s="86">
        <v>43675</v>
      </c>
      <c r="D3398" t="s">
        <v>70</v>
      </c>
      <c r="E3398" t="s">
        <v>61</v>
      </c>
      <c r="F3398" t="s">
        <v>633</v>
      </c>
      <c r="G3398" s="101">
        <v>36</v>
      </c>
      <c r="H3398" s="87">
        <v>0</v>
      </c>
    </row>
    <row r="3399" spans="3:8" x14ac:dyDescent="0.25">
      <c r="C3399" s="86">
        <v>43675</v>
      </c>
      <c r="D3399" t="s">
        <v>77</v>
      </c>
      <c r="E3399" t="s">
        <v>31</v>
      </c>
      <c r="F3399" t="s">
        <v>633</v>
      </c>
      <c r="G3399" s="101">
        <v>149.46</v>
      </c>
      <c r="H3399" s="87">
        <v>0</v>
      </c>
    </row>
    <row r="3400" spans="3:8" x14ac:dyDescent="0.25">
      <c r="C3400" s="86">
        <v>43675</v>
      </c>
      <c r="D3400" t="s">
        <v>77</v>
      </c>
      <c r="E3400" t="s">
        <v>61</v>
      </c>
      <c r="F3400" t="s">
        <v>633</v>
      </c>
      <c r="G3400" s="101">
        <v>40</v>
      </c>
      <c r="H3400" s="87">
        <v>0</v>
      </c>
    </row>
    <row r="3401" spans="3:8" x14ac:dyDescent="0.25">
      <c r="C3401" s="86">
        <v>43675</v>
      </c>
      <c r="D3401" t="s">
        <v>23</v>
      </c>
      <c r="E3401" t="s">
        <v>54</v>
      </c>
      <c r="F3401" t="s">
        <v>633</v>
      </c>
      <c r="G3401" s="101">
        <v>128</v>
      </c>
      <c r="H3401" s="87">
        <v>0</v>
      </c>
    </row>
    <row r="3402" spans="3:8" x14ac:dyDescent="0.25">
      <c r="C3402" s="86">
        <v>43675</v>
      </c>
      <c r="D3402" t="s">
        <v>23</v>
      </c>
      <c r="E3402" t="s">
        <v>62</v>
      </c>
      <c r="F3402" t="s">
        <v>633</v>
      </c>
      <c r="G3402" s="101">
        <v>0</v>
      </c>
      <c r="H3402" s="87">
        <v>40</v>
      </c>
    </row>
    <row r="3403" spans="3:8" x14ac:dyDescent="0.25">
      <c r="C3403" s="86">
        <v>43675</v>
      </c>
      <c r="D3403" t="s">
        <v>23</v>
      </c>
      <c r="E3403" t="s">
        <v>33</v>
      </c>
      <c r="F3403" t="s">
        <v>122</v>
      </c>
      <c r="G3403" s="101">
        <v>7.35</v>
      </c>
      <c r="H3403" s="87">
        <v>0</v>
      </c>
    </row>
    <row r="3404" spans="3:8" x14ac:dyDescent="0.25">
      <c r="C3404" s="86">
        <v>43675</v>
      </c>
      <c r="D3404" t="s">
        <v>23</v>
      </c>
      <c r="E3404" t="s">
        <v>33</v>
      </c>
      <c r="F3404" t="s">
        <v>120</v>
      </c>
      <c r="G3404" s="101">
        <v>7</v>
      </c>
      <c r="H3404" s="87">
        <v>0</v>
      </c>
    </row>
    <row r="3405" spans="3:8" x14ac:dyDescent="0.25">
      <c r="C3405" s="86">
        <v>43675</v>
      </c>
      <c r="D3405" t="s">
        <v>23</v>
      </c>
      <c r="E3405" t="s">
        <v>33</v>
      </c>
      <c r="F3405" t="s">
        <v>57</v>
      </c>
      <c r="G3405" s="101">
        <v>1.8</v>
      </c>
      <c r="H3405" s="87">
        <v>0</v>
      </c>
    </row>
    <row r="3406" spans="3:8" x14ac:dyDescent="0.25">
      <c r="C3406" s="86">
        <v>43675</v>
      </c>
      <c r="D3406" t="s">
        <v>23</v>
      </c>
      <c r="E3406" t="s">
        <v>33</v>
      </c>
      <c r="F3406" t="s">
        <v>219</v>
      </c>
      <c r="G3406" s="101">
        <v>9.1999999999999993</v>
      </c>
      <c r="H3406" s="87">
        <v>0</v>
      </c>
    </row>
    <row r="3407" spans="3:8" x14ac:dyDescent="0.25">
      <c r="C3407" s="86">
        <v>43675</v>
      </c>
      <c r="D3407" t="s">
        <v>23</v>
      </c>
      <c r="E3407" t="s">
        <v>33</v>
      </c>
      <c r="F3407" t="s">
        <v>58</v>
      </c>
      <c r="G3407" s="101">
        <v>12</v>
      </c>
      <c r="H3407" s="87">
        <v>0</v>
      </c>
    </row>
    <row r="3408" spans="3:8" x14ac:dyDescent="0.25">
      <c r="C3408" s="86">
        <v>43675</v>
      </c>
      <c r="D3408" t="s">
        <v>23</v>
      </c>
      <c r="E3408" t="s">
        <v>33</v>
      </c>
      <c r="F3408" t="s">
        <v>162</v>
      </c>
      <c r="G3408" s="101">
        <v>9</v>
      </c>
      <c r="H3408" s="87">
        <v>0</v>
      </c>
    </row>
    <row r="3409" spans="3:8" x14ac:dyDescent="0.25">
      <c r="C3409" s="86">
        <v>43676</v>
      </c>
      <c r="D3409" t="s">
        <v>68</v>
      </c>
      <c r="E3409" t="s">
        <v>61</v>
      </c>
      <c r="F3409" t="s">
        <v>635</v>
      </c>
      <c r="G3409" s="101">
        <v>50</v>
      </c>
      <c r="H3409" s="87">
        <v>0</v>
      </c>
    </row>
    <row r="3410" spans="3:8" x14ac:dyDescent="0.25">
      <c r="C3410" s="86">
        <v>43676</v>
      </c>
      <c r="D3410" t="s">
        <v>71</v>
      </c>
      <c r="E3410" t="s">
        <v>101</v>
      </c>
      <c r="F3410" t="s">
        <v>635</v>
      </c>
      <c r="G3410" s="101">
        <v>81.84</v>
      </c>
      <c r="H3410" s="87">
        <v>0</v>
      </c>
    </row>
    <row r="3411" spans="3:8" x14ac:dyDescent="0.25">
      <c r="C3411" s="86">
        <v>43676</v>
      </c>
      <c r="D3411" t="s">
        <v>71</v>
      </c>
      <c r="E3411" t="s">
        <v>61</v>
      </c>
      <c r="F3411" t="s">
        <v>635</v>
      </c>
      <c r="G3411" s="101">
        <v>32</v>
      </c>
      <c r="H3411" s="87">
        <v>0</v>
      </c>
    </row>
    <row r="3412" spans="3:8" x14ac:dyDescent="0.25">
      <c r="C3412" s="86">
        <v>43676</v>
      </c>
      <c r="D3412" t="s">
        <v>103</v>
      </c>
      <c r="E3412" t="s">
        <v>60</v>
      </c>
      <c r="F3412" t="s">
        <v>635</v>
      </c>
      <c r="G3412" s="101">
        <v>990</v>
      </c>
      <c r="H3412" s="87">
        <v>0</v>
      </c>
    </row>
    <row r="3413" spans="3:8" x14ac:dyDescent="0.25">
      <c r="C3413" s="86">
        <v>43676</v>
      </c>
      <c r="D3413" t="s">
        <v>103</v>
      </c>
      <c r="E3413" t="s">
        <v>59</v>
      </c>
      <c r="F3413" t="s">
        <v>635</v>
      </c>
      <c r="G3413" s="101">
        <v>0</v>
      </c>
      <c r="H3413" s="87">
        <v>990</v>
      </c>
    </row>
    <row r="3414" spans="3:8" x14ac:dyDescent="0.25">
      <c r="C3414" s="86">
        <v>43676</v>
      </c>
      <c r="D3414" t="s">
        <v>103</v>
      </c>
      <c r="E3414" t="s">
        <v>621</v>
      </c>
      <c r="F3414" t="s">
        <v>636</v>
      </c>
      <c r="G3414" s="101">
        <v>138.41</v>
      </c>
      <c r="H3414" s="87">
        <v>0</v>
      </c>
    </row>
    <row r="3415" spans="3:8" x14ac:dyDescent="0.25">
      <c r="C3415" s="86">
        <v>43676</v>
      </c>
      <c r="D3415" t="s">
        <v>21</v>
      </c>
      <c r="E3415" t="s">
        <v>32</v>
      </c>
      <c r="F3415" t="s">
        <v>635</v>
      </c>
      <c r="G3415" s="101">
        <v>40</v>
      </c>
      <c r="H3415" s="87">
        <v>0</v>
      </c>
    </row>
    <row r="3416" spans="3:8" x14ac:dyDescent="0.25">
      <c r="C3416" s="86">
        <v>43676</v>
      </c>
      <c r="D3416" t="s">
        <v>21</v>
      </c>
      <c r="E3416" t="s">
        <v>32</v>
      </c>
      <c r="F3416" t="s">
        <v>635</v>
      </c>
      <c r="G3416" s="101">
        <v>32</v>
      </c>
      <c r="H3416" s="87">
        <v>0</v>
      </c>
    </row>
    <row r="3417" spans="3:8" x14ac:dyDescent="0.25">
      <c r="C3417" s="86">
        <v>43676</v>
      </c>
      <c r="D3417" t="s">
        <v>21</v>
      </c>
      <c r="E3417" t="s">
        <v>32</v>
      </c>
      <c r="F3417" t="s">
        <v>635</v>
      </c>
      <c r="G3417" s="101">
        <v>24</v>
      </c>
      <c r="H3417" s="87">
        <v>0</v>
      </c>
    </row>
    <row r="3418" spans="3:8" x14ac:dyDescent="0.25">
      <c r="C3418" s="86">
        <v>43676</v>
      </c>
      <c r="D3418" t="s">
        <v>21</v>
      </c>
      <c r="E3418" t="s">
        <v>32</v>
      </c>
      <c r="F3418" t="s">
        <v>635</v>
      </c>
      <c r="G3418" s="101">
        <v>16</v>
      </c>
      <c r="H3418" s="87">
        <v>0</v>
      </c>
    </row>
    <row r="3419" spans="3:8" x14ac:dyDescent="0.25">
      <c r="C3419" s="86">
        <v>43676</v>
      </c>
      <c r="D3419" t="s">
        <v>21</v>
      </c>
      <c r="E3419" t="s">
        <v>32</v>
      </c>
      <c r="F3419" t="s">
        <v>635</v>
      </c>
      <c r="G3419" s="101">
        <v>8</v>
      </c>
      <c r="H3419" s="87">
        <v>0</v>
      </c>
    </row>
    <row r="3420" spans="3:8" x14ac:dyDescent="0.25">
      <c r="C3420" s="86">
        <v>43676</v>
      </c>
      <c r="D3420" t="s">
        <v>21</v>
      </c>
      <c r="E3420" t="s">
        <v>61</v>
      </c>
      <c r="F3420" t="s">
        <v>635</v>
      </c>
      <c r="G3420" s="101">
        <v>572</v>
      </c>
      <c r="H3420" s="87">
        <v>0</v>
      </c>
    </row>
    <row r="3421" spans="3:8" x14ac:dyDescent="0.25">
      <c r="C3421" s="86">
        <v>43676</v>
      </c>
      <c r="D3421" t="s">
        <v>65</v>
      </c>
      <c r="E3421" t="s">
        <v>61</v>
      </c>
      <c r="F3421" t="s">
        <v>635</v>
      </c>
      <c r="G3421" s="101">
        <v>109</v>
      </c>
      <c r="H3421" s="87">
        <v>0</v>
      </c>
    </row>
    <row r="3422" spans="3:8" x14ac:dyDescent="0.25">
      <c r="C3422" s="86">
        <v>43676</v>
      </c>
      <c r="D3422" t="s">
        <v>23</v>
      </c>
      <c r="E3422" t="s">
        <v>32</v>
      </c>
      <c r="F3422" t="s">
        <v>635</v>
      </c>
      <c r="G3422" s="101">
        <v>8</v>
      </c>
      <c r="H3422" s="87">
        <v>0</v>
      </c>
    </row>
    <row r="3423" spans="3:8" x14ac:dyDescent="0.25">
      <c r="C3423" s="86">
        <v>43676</v>
      </c>
      <c r="D3423" t="s">
        <v>23</v>
      </c>
      <c r="E3423" t="s">
        <v>261</v>
      </c>
      <c r="F3423" t="s">
        <v>496</v>
      </c>
      <c r="G3423" s="101">
        <v>42</v>
      </c>
      <c r="H3423" s="87">
        <v>0</v>
      </c>
    </row>
    <row r="3424" spans="3:8" x14ac:dyDescent="0.25">
      <c r="C3424" s="86">
        <v>43676</v>
      </c>
      <c r="D3424" t="s">
        <v>23</v>
      </c>
      <c r="E3424" t="s">
        <v>33</v>
      </c>
      <c r="F3424" t="s">
        <v>122</v>
      </c>
      <c r="G3424" s="101">
        <v>14.55</v>
      </c>
      <c r="H3424" s="87">
        <v>0</v>
      </c>
    </row>
    <row r="3425" spans="3:8" x14ac:dyDescent="0.25">
      <c r="C3425" s="86">
        <v>43676</v>
      </c>
      <c r="D3425" t="s">
        <v>23</v>
      </c>
      <c r="E3425" t="s">
        <v>33</v>
      </c>
      <c r="F3425" t="s">
        <v>315</v>
      </c>
      <c r="G3425" s="101">
        <v>9.1999999999999993</v>
      </c>
      <c r="H3425" s="87">
        <v>0</v>
      </c>
    </row>
    <row r="3426" spans="3:8" x14ac:dyDescent="0.25">
      <c r="C3426" s="86">
        <v>43676</v>
      </c>
      <c r="D3426" t="s">
        <v>23</v>
      </c>
      <c r="E3426" t="s">
        <v>33</v>
      </c>
      <c r="F3426" t="s">
        <v>164</v>
      </c>
      <c r="G3426" s="101">
        <v>10.25</v>
      </c>
      <c r="H3426" s="87">
        <v>0</v>
      </c>
    </row>
    <row r="3427" spans="3:8" x14ac:dyDescent="0.25">
      <c r="C3427" s="86">
        <v>43676</v>
      </c>
      <c r="D3427" t="s">
        <v>23</v>
      </c>
      <c r="E3427" t="s">
        <v>33</v>
      </c>
      <c r="F3427" t="s">
        <v>625</v>
      </c>
      <c r="G3427" s="101">
        <v>5</v>
      </c>
      <c r="H3427" s="87">
        <v>0</v>
      </c>
    </row>
    <row r="3428" spans="3:8" x14ac:dyDescent="0.25">
      <c r="C3428" s="86">
        <v>43676</v>
      </c>
      <c r="D3428" t="s">
        <v>23</v>
      </c>
      <c r="E3428" t="s">
        <v>61</v>
      </c>
      <c r="F3428" t="s">
        <v>635</v>
      </c>
      <c r="G3428" s="101">
        <v>182</v>
      </c>
      <c r="H3428" s="87">
        <v>0</v>
      </c>
    </row>
    <row r="3429" spans="3:8" x14ac:dyDescent="0.25">
      <c r="C3429" s="86">
        <v>43676</v>
      </c>
      <c r="D3429" t="s">
        <v>23</v>
      </c>
      <c r="E3429" t="s">
        <v>61</v>
      </c>
      <c r="F3429" t="s">
        <v>635</v>
      </c>
      <c r="G3429" s="101">
        <v>110.5</v>
      </c>
      <c r="H3429" s="87">
        <v>0</v>
      </c>
    </row>
    <row r="3430" spans="3:8" x14ac:dyDescent="0.25">
      <c r="C3430" s="86">
        <v>43676</v>
      </c>
      <c r="D3430" t="s">
        <v>23</v>
      </c>
      <c r="E3430" t="s">
        <v>61</v>
      </c>
      <c r="F3430" t="s">
        <v>635</v>
      </c>
      <c r="G3430" s="101">
        <v>19</v>
      </c>
      <c r="H3430" s="87">
        <v>0</v>
      </c>
    </row>
    <row r="3431" spans="3:8" x14ac:dyDescent="0.25">
      <c r="C3431" s="86">
        <v>43677</v>
      </c>
      <c r="D3431" t="s">
        <v>23</v>
      </c>
      <c r="E3431" t="s">
        <v>33</v>
      </c>
      <c r="F3431" t="s">
        <v>226</v>
      </c>
      <c r="G3431" s="101">
        <v>8.35</v>
      </c>
      <c r="H3431" s="87">
        <v>0</v>
      </c>
    </row>
    <row r="3432" spans="3:8" x14ac:dyDescent="0.25">
      <c r="C3432" s="86">
        <v>43677</v>
      </c>
      <c r="D3432" t="s">
        <v>23</v>
      </c>
      <c r="E3432" t="s">
        <v>33</v>
      </c>
      <c r="F3432" t="s">
        <v>117</v>
      </c>
      <c r="G3432" s="101">
        <v>22.05</v>
      </c>
      <c r="H3432" s="87">
        <v>0</v>
      </c>
    </row>
    <row r="3433" spans="3:8" x14ac:dyDescent="0.25">
      <c r="C3433" s="86">
        <v>43677</v>
      </c>
      <c r="D3433" t="s">
        <v>23</v>
      </c>
      <c r="E3433" t="s">
        <v>33</v>
      </c>
      <c r="F3433" t="s">
        <v>162</v>
      </c>
      <c r="G3433" s="101">
        <v>4.5</v>
      </c>
      <c r="H3433" s="87">
        <v>0</v>
      </c>
    </row>
    <row r="3434" spans="3:8" x14ac:dyDescent="0.25">
      <c r="C3434" t="s">
        <v>637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G6"/>
  <sheetViews>
    <sheetView zoomScale="115" zoomScaleNormal="115" workbookViewId="0"/>
  </sheetViews>
  <sheetFormatPr baseColWidth="10" defaultRowHeight="15" x14ac:dyDescent="0.25"/>
  <cols>
    <col min="1" max="1" width="16.7109375" bestFit="1" customWidth="1"/>
  </cols>
  <sheetData>
    <row r="1" spans="1:7" ht="95.25" customHeight="1" x14ac:dyDescent="0.25">
      <c r="A1" s="100" t="s">
        <v>2</v>
      </c>
      <c r="B1" s="158" t="s">
        <v>20</v>
      </c>
      <c r="C1" s="158"/>
      <c r="D1" s="158"/>
      <c r="E1" s="158"/>
      <c r="F1" s="158"/>
      <c r="G1" s="158"/>
    </row>
    <row r="2" spans="1:7" ht="69.75" customHeight="1" x14ac:dyDescent="0.25">
      <c r="A2" s="100" t="s">
        <v>3</v>
      </c>
      <c r="B2" s="159" t="s">
        <v>18</v>
      </c>
      <c r="C2" s="159"/>
      <c r="D2" s="159"/>
      <c r="E2" s="159"/>
      <c r="F2" s="159"/>
      <c r="G2" s="159"/>
    </row>
    <row r="3" spans="1:7" ht="45.75" customHeight="1" x14ac:dyDescent="0.25">
      <c r="A3" s="100" t="s">
        <v>4</v>
      </c>
      <c r="B3" s="158" t="s">
        <v>12</v>
      </c>
      <c r="C3" s="158"/>
      <c r="D3" s="158"/>
      <c r="E3" s="158"/>
      <c r="F3" s="158"/>
      <c r="G3" s="158"/>
    </row>
    <row r="4" spans="1:7" ht="32.25" customHeight="1" x14ac:dyDescent="0.25">
      <c r="A4" s="100" t="s">
        <v>5</v>
      </c>
      <c r="B4" s="158" t="s">
        <v>11</v>
      </c>
      <c r="C4" s="158"/>
      <c r="D4" s="158"/>
      <c r="E4" s="158"/>
      <c r="F4" s="158"/>
      <c r="G4" s="158"/>
    </row>
    <row r="5" spans="1:7" ht="20.25" customHeight="1" x14ac:dyDescent="0.25">
      <c r="A5" s="100" t="s">
        <v>19</v>
      </c>
      <c r="B5" s="158" t="s">
        <v>10</v>
      </c>
      <c r="C5" s="158"/>
      <c r="D5" s="158"/>
      <c r="E5" s="158"/>
      <c r="F5" s="158"/>
      <c r="G5" s="158"/>
    </row>
    <row r="6" spans="1:7" ht="46.5" customHeight="1" x14ac:dyDescent="0.25">
      <c r="A6" s="100" t="s">
        <v>1</v>
      </c>
      <c r="B6" s="158" t="str">
        <f>"Corresponde al tiempo de trabajo que exceda de los límites de la jornada regular y que debe ser remunerado de acuerdo a los lineamientos de Capital Humano. Referirse a la Norma de Horas Extras para mayor información."</f>
        <v>Corresponde al tiempo de trabajo que exceda de los límites de la jornada regular y que debe ser remunerado de acuerdo a los lineamientos de Capital Humano. Referirse a la Norma de Horas Extras para mayor información.</v>
      </c>
      <c r="C6" s="158"/>
      <c r="D6" s="158"/>
      <c r="E6" s="158"/>
      <c r="F6" s="158"/>
      <c r="G6" s="158"/>
    </row>
  </sheetData>
  <mergeCells count="6">
    <mergeCell ref="B5:G5"/>
    <mergeCell ref="B4:G4"/>
    <mergeCell ref="B6:G6"/>
    <mergeCell ref="B1:G1"/>
    <mergeCell ref="B2:G2"/>
    <mergeCell ref="B3:G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959817DC-F274-4A0C-8277-90BF3AAB332A}">
  <ds:schemaRefs>
    <ds:schemaRef ds:uri="http://schemas.microsoft.com/DataMashup"/>
  </ds:schemaRefs>
</ds:datastoreItem>
</file>

<file path=customXml/itemProps2.xml><?xml version="1.0" encoding="utf-8"?>
<ds:datastoreItem xmlns:ds="http://schemas.openxmlformats.org/officeDocument/2006/customXml" ds:itemID="{F677C514-C8D6-4212-8EA7-AB8D6E0B5E32}">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21</vt:i4>
      </vt:variant>
    </vt:vector>
  </HeadingPairs>
  <TitlesOfParts>
    <vt:vector size="22" baseType="lpstr">
      <vt:lpstr>Info</vt:lpstr>
      <vt:lpstr>Año</vt:lpstr>
      <vt:lpstr>CuadroNombre</vt:lpstr>
      <vt:lpstr>CuadroSucursal</vt:lpstr>
      <vt:lpstr>FiltroAño1</vt:lpstr>
      <vt:lpstr>FiltroAño3</vt:lpstr>
      <vt:lpstr>FiltroAño4</vt:lpstr>
      <vt:lpstr>FiltroMes2</vt:lpstr>
      <vt:lpstr>Mes</vt:lpstr>
      <vt:lpstr>Ordena</vt:lpstr>
      <vt:lpstr>Ordenamiento</vt:lpstr>
      <vt:lpstr>ranrowgrid</vt:lpstr>
      <vt:lpstr>RArea</vt:lpstr>
      <vt:lpstr>RAsiento</vt:lpstr>
      <vt:lpstr>RComprobante</vt:lpstr>
      <vt:lpstr>RCredito</vt:lpstr>
      <vt:lpstr>RDebito</vt:lpstr>
      <vt:lpstr>RFecha</vt:lpstr>
      <vt:lpstr>selCol</vt:lpstr>
      <vt:lpstr>selRow</vt:lpstr>
      <vt:lpstr>valRowGrid</vt:lpstr>
      <vt:lpstr>valSelOption</vt:lpstr>
    </vt:vector>
  </TitlesOfParts>
  <Company>Chandoo.org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reinier</dc:creator>
  <cp:lastModifiedBy>Axel Amaya</cp:lastModifiedBy>
  <cp:lastPrinted>2018-09-27T18:16:17Z</cp:lastPrinted>
  <dcterms:created xsi:type="dcterms:W3CDTF">2011-02-09T04:29:44Z</dcterms:created>
  <dcterms:modified xsi:type="dcterms:W3CDTF">2019-09-03T17:01:17Z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25bd3ebb-0ae8-4e01-86da-2f2709f3e46e</vt:lpwstr>
  </property>
</Properties>
</file>